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1"/>
  <workbookPr/>
  <mc:AlternateContent xmlns:mc="http://schemas.openxmlformats.org/markup-compatibility/2006">
    <mc:Choice Requires="x15">
      <x15ac:absPath xmlns:x15ac="http://schemas.microsoft.com/office/spreadsheetml/2010/11/ac" url="/Users/up/Desktop/"/>
    </mc:Choice>
  </mc:AlternateContent>
  <xr:revisionPtr revIDLastSave="0" documentId="13_ncr:1_{F31662F7-4455-C64C-8598-14705B964A09}" xr6:coauthVersionLast="46" xr6:coauthVersionMax="46" xr10:uidLastSave="{00000000-0000-0000-0000-000000000000}"/>
  <bookViews>
    <workbookView xWindow="29980" yWindow="1040" windowWidth="25380" windowHeight="13640" xr2:uid="{00000000-000D-0000-FFFF-FFFF00000000}"/>
  </bookViews>
  <sheets>
    <sheet name="Sheet1" sheetId="1" r:id="rId1"/>
  </sheets>
  <definedNames>
    <definedName name="_xlnm._FilterDatabase" localSheetId="0" hidden="1">Sheet1!$A$1:$B$44148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" l="1"/>
  <c r="B19504" i="1" l="1"/>
  <c r="B29006" i="1"/>
  <c r="B42843" i="1"/>
  <c r="B42842" i="1"/>
  <c r="B42841" i="1"/>
  <c r="B42840" i="1"/>
  <c r="B37434" i="1"/>
  <c r="B37433" i="1"/>
  <c r="B37432" i="1"/>
  <c r="B37431" i="1"/>
  <c r="B37430" i="1"/>
  <c r="B37429" i="1"/>
  <c r="B37428" i="1"/>
  <c r="B37427" i="1"/>
  <c r="B37426" i="1"/>
  <c r="B42839" i="1"/>
  <c r="B43941" i="1"/>
  <c r="B43940" i="1"/>
  <c r="B42838" i="1"/>
  <c r="B43923" i="1"/>
  <c r="B43931" i="1"/>
  <c r="B43922" i="1"/>
  <c r="B43921" i="1"/>
  <c r="B43920" i="1"/>
  <c r="B43930" i="1"/>
  <c r="B43929" i="1"/>
  <c r="B43928" i="1"/>
  <c r="B41989" i="1"/>
  <c r="B41988" i="1"/>
  <c r="B41987" i="1"/>
  <c r="B41986" i="1"/>
  <c r="B41985" i="1"/>
  <c r="B41984" i="1"/>
  <c r="B41983" i="1"/>
  <c r="B41982" i="1"/>
  <c r="B41981" i="1"/>
  <c r="B41980" i="1"/>
  <c r="B41979" i="1"/>
  <c r="B41978" i="1"/>
  <c r="B41977" i="1"/>
  <c r="B41976" i="1"/>
  <c r="B41975" i="1"/>
  <c r="B41974" i="1"/>
  <c r="B41973" i="1"/>
  <c r="B41972" i="1"/>
  <c r="B41971" i="1"/>
  <c r="B41970" i="1"/>
  <c r="B41969" i="1"/>
  <c r="B41968" i="1"/>
  <c r="B41967" i="1"/>
  <c r="B41966" i="1"/>
  <c r="B41965" i="1"/>
  <c r="B41964" i="1"/>
  <c r="B41963" i="1"/>
  <c r="B41962" i="1"/>
  <c r="B41961" i="1"/>
  <c r="B41960" i="1"/>
  <c r="B41959" i="1"/>
  <c r="B41958" i="1"/>
  <c r="B41957" i="1"/>
  <c r="B41956" i="1"/>
  <c r="B41955" i="1"/>
  <c r="B41954" i="1"/>
  <c r="B41953" i="1"/>
  <c r="B41952" i="1"/>
  <c r="B41951" i="1"/>
  <c r="B41950" i="1"/>
  <c r="B41949" i="1"/>
  <c r="B41948" i="1"/>
  <c r="B41947" i="1"/>
  <c r="B41946" i="1"/>
  <c r="B41945" i="1"/>
  <c r="B41944" i="1"/>
  <c r="B41943" i="1"/>
  <c r="B41942" i="1"/>
  <c r="B41941" i="1"/>
  <c r="B41940" i="1"/>
  <c r="B41939" i="1"/>
  <c r="B41938" i="1"/>
  <c r="B41937" i="1"/>
  <c r="B41936" i="1"/>
  <c r="B41935" i="1"/>
  <c r="B41934" i="1"/>
  <c r="B41933" i="1"/>
  <c r="B41932" i="1"/>
  <c r="B41931" i="1"/>
  <c r="B41930" i="1"/>
  <c r="B41929" i="1"/>
  <c r="B41928" i="1"/>
  <c r="B41927" i="1"/>
  <c r="B41926" i="1"/>
  <c r="B41925" i="1"/>
  <c r="B41924" i="1"/>
  <c r="B41923" i="1"/>
  <c r="B43741" i="1"/>
  <c r="B43939" i="1"/>
  <c r="B43938" i="1"/>
  <c r="B43937" i="1"/>
  <c r="B43975" i="1"/>
  <c r="B43974" i="1"/>
  <c r="B43973" i="1"/>
  <c r="B43972" i="1"/>
  <c r="B43971" i="1"/>
  <c r="B43996" i="1"/>
  <c r="B43995" i="1"/>
  <c r="B43994" i="1"/>
  <c r="B43993" i="1"/>
  <c r="B43992" i="1"/>
  <c r="B43991" i="1"/>
  <c r="B43990" i="1"/>
  <c r="B43989" i="1"/>
  <c r="B43954" i="1"/>
  <c r="B43953" i="1"/>
  <c r="B43952" i="1"/>
  <c r="B43951" i="1"/>
  <c r="B43950" i="1"/>
  <c r="B43949" i="1"/>
  <c r="B43740" i="1"/>
  <c r="B43970" i="1"/>
  <c r="B43964" i="1"/>
  <c r="B43969" i="1"/>
  <c r="B43968" i="1"/>
  <c r="B43967" i="1"/>
  <c r="B43966" i="1"/>
  <c r="B43965" i="1"/>
  <c r="B43963" i="1"/>
  <c r="B43961" i="1"/>
  <c r="B43960" i="1"/>
  <c r="B43959" i="1"/>
  <c r="B43958" i="1"/>
  <c r="B43957" i="1"/>
  <c r="B43956" i="1"/>
  <c r="B43955" i="1"/>
  <c r="B19809" i="1"/>
  <c r="B43962" i="1"/>
  <c r="B43948" i="1"/>
  <c r="B43947" i="1"/>
  <c r="B43946" i="1"/>
  <c r="B43945" i="1"/>
  <c r="B43944" i="1"/>
  <c r="B43943" i="1"/>
  <c r="B43942" i="1"/>
  <c r="B43432" i="1"/>
  <c r="B43431" i="1"/>
  <c r="B43430" i="1"/>
  <c r="B27734" i="1"/>
  <c r="B43429" i="1"/>
  <c r="B43428" i="1"/>
  <c r="B27733" i="1"/>
  <c r="B19808" i="1"/>
  <c r="B19807" i="1"/>
  <c r="B43903" i="1"/>
  <c r="B43902" i="1"/>
  <c r="B43901" i="1"/>
  <c r="B43900" i="1"/>
  <c r="B43927" i="1"/>
  <c r="B43926" i="1"/>
  <c r="B43925" i="1"/>
  <c r="B43924" i="1"/>
  <c r="B43919" i="1"/>
  <c r="B43918" i="1"/>
  <c r="B43917" i="1"/>
  <c r="B43911" i="1"/>
  <c r="B43916" i="1"/>
  <c r="B43910" i="1"/>
  <c r="B43909" i="1"/>
  <c r="B43908" i="1"/>
  <c r="B37054" i="1"/>
  <c r="B43907" i="1"/>
  <c r="B37053" i="1"/>
  <c r="B37052" i="1"/>
  <c r="B37051" i="1"/>
  <c r="B37050" i="1"/>
  <c r="B37049" i="1"/>
  <c r="B43906" i="1"/>
  <c r="B43833" i="1"/>
  <c r="B43905" i="1"/>
  <c r="B43904" i="1"/>
  <c r="B43899" i="1"/>
  <c r="B43832" i="1"/>
  <c r="B43898" i="1"/>
  <c r="B43897" i="1"/>
  <c r="B43896" i="1"/>
  <c r="B43895" i="1"/>
  <c r="B43894" i="1"/>
  <c r="B43893" i="1"/>
  <c r="B43892" i="1"/>
  <c r="B43891" i="1"/>
  <c r="B43890" i="1"/>
  <c r="B43889" i="1"/>
  <c r="B43888" i="1"/>
  <c r="B43887" i="1"/>
  <c r="B43866" i="1"/>
  <c r="B43886" i="1"/>
  <c r="B18995" i="1"/>
  <c r="B43865" i="1"/>
  <c r="B43855" i="1"/>
  <c r="B43864" i="1"/>
  <c r="B43863" i="1"/>
  <c r="B43854" i="1"/>
  <c r="B43853" i="1"/>
  <c r="B43852" i="1"/>
  <c r="B43851" i="1"/>
  <c r="B43850" i="1"/>
  <c r="B43849" i="1"/>
  <c r="B43848" i="1"/>
  <c r="B43862" i="1"/>
  <c r="B43859" i="1"/>
  <c r="B43847" i="1"/>
  <c r="B43861" i="1"/>
  <c r="B43858" i="1"/>
  <c r="B43857" i="1"/>
  <c r="B43856" i="1"/>
  <c r="B43860" i="1"/>
  <c r="B43438" i="1"/>
  <c r="B43437" i="1"/>
  <c r="B43436" i="1"/>
  <c r="B43348" i="1"/>
  <c r="B43347" i="1"/>
  <c r="B43300" i="1"/>
  <c r="B43346" i="1"/>
  <c r="B42753" i="1"/>
  <c r="B43299" i="1"/>
  <c r="B43298" i="1"/>
  <c r="B42752" i="1"/>
  <c r="B43297" i="1"/>
  <c r="B43435" i="1"/>
  <c r="B41922" i="1"/>
  <c r="B41921" i="1"/>
  <c r="B41920" i="1"/>
  <c r="B41845" i="1"/>
  <c r="B41919" i="1"/>
  <c r="B41918" i="1"/>
  <c r="B41917" i="1"/>
  <c r="B41916" i="1"/>
  <c r="B41844" i="1"/>
  <c r="B41843" i="1"/>
  <c r="B41915" i="1"/>
  <c r="B41914" i="1"/>
  <c r="B41913" i="1"/>
  <c r="B41912" i="1"/>
  <c r="B41911" i="1"/>
  <c r="B41910" i="1"/>
  <c r="B41909" i="1"/>
  <c r="B41908" i="1"/>
  <c r="B41907" i="1"/>
  <c r="B41906" i="1"/>
  <c r="B41905" i="1"/>
  <c r="B41904" i="1"/>
  <c r="B41903" i="1"/>
  <c r="B41902" i="1"/>
  <c r="B41901" i="1"/>
  <c r="B41900" i="1"/>
  <c r="B41899" i="1"/>
  <c r="B41898" i="1"/>
  <c r="B41897" i="1"/>
  <c r="B41896" i="1"/>
  <c r="B41895" i="1"/>
  <c r="B41894" i="1"/>
  <c r="B41893" i="1"/>
  <c r="B41892" i="1"/>
  <c r="B41891" i="1"/>
  <c r="B41890" i="1"/>
  <c r="B41889" i="1"/>
  <c r="B41888" i="1"/>
  <c r="B41887" i="1"/>
  <c r="B41886" i="1"/>
  <c r="B41885" i="1"/>
  <c r="B41814" i="1"/>
  <c r="B41813" i="1"/>
  <c r="B41812" i="1"/>
  <c r="B41811" i="1"/>
  <c r="B41810" i="1"/>
  <c r="B41809" i="1"/>
  <c r="B41808" i="1"/>
  <c r="B41807" i="1"/>
  <c r="B41806" i="1"/>
  <c r="B41805" i="1"/>
  <c r="B41804" i="1"/>
  <c r="B41803" i="1"/>
  <c r="B41802" i="1"/>
  <c r="B41801" i="1"/>
  <c r="B41800" i="1"/>
  <c r="B41799" i="1"/>
  <c r="B41798" i="1"/>
  <c r="B41797" i="1"/>
  <c r="B41796" i="1"/>
  <c r="B41795" i="1"/>
  <c r="B41794" i="1"/>
  <c r="B41793" i="1"/>
  <c r="B41792" i="1"/>
  <c r="B41791" i="1"/>
  <c r="B41790" i="1"/>
  <c r="B41789" i="1"/>
  <c r="B41788" i="1"/>
  <c r="B41787" i="1"/>
  <c r="B41786" i="1"/>
  <c r="B41785" i="1"/>
  <c r="B41784" i="1"/>
  <c r="B41783" i="1"/>
  <c r="B41782" i="1"/>
  <c r="B41781" i="1"/>
  <c r="B41780" i="1"/>
  <c r="B41779" i="1"/>
  <c r="B41837" i="1"/>
  <c r="B41836" i="1"/>
  <c r="B41835" i="1"/>
  <c r="B41834" i="1"/>
  <c r="B41833" i="1"/>
  <c r="B41832" i="1"/>
  <c r="B41831" i="1"/>
  <c r="B41830" i="1"/>
  <c r="B41829" i="1"/>
  <c r="B41828" i="1"/>
  <c r="B41827" i="1"/>
  <c r="B41826" i="1"/>
  <c r="B41825" i="1"/>
  <c r="B41824" i="1"/>
  <c r="B41823" i="1"/>
  <c r="B41822" i="1"/>
  <c r="B41821" i="1"/>
  <c r="B41820" i="1"/>
  <c r="B41819" i="1"/>
  <c r="B41818" i="1"/>
  <c r="B41817" i="1"/>
  <c r="B41816" i="1"/>
  <c r="B43345" i="1"/>
  <c r="B43344" i="1"/>
  <c r="B43343" i="1"/>
  <c r="B43342" i="1"/>
  <c r="B43341" i="1"/>
  <c r="B43340" i="1"/>
  <c r="B41778" i="1"/>
  <c r="B41777" i="1"/>
  <c r="B41776" i="1"/>
  <c r="B41775" i="1"/>
  <c r="B41774" i="1"/>
  <c r="B41773" i="1"/>
  <c r="B41772" i="1"/>
  <c r="B41771" i="1"/>
  <c r="B41770" i="1"/>
  <c r="B41769" i="1"/>
  <c r="B41768" i="1"/>
  <c r="B41767" i="1"/>
  <c r="B41766" i="1"/>
  <c r="B41765" i="1"/>
  <c r="B41764" i="1"/>
  <c r="B41763" i="1"/>
  <c r="B41762" i="1"/>
  <c r="B41761" i="1"/>
  <c r="B41760" i="1"/>
  <c r="B41759" i="1"/>
  <c r="B41758" i="1"/>
  <c r="B41757" i="1"/>
  <c r="B41756" i="1"/>
  <c r="B41755" i="1"/>
  <c r="B43339" i="1"/>
  <c r="B41884" i="1"/>
  <c r="B41842" i="1"/>
  <c r="B41883" i="1"/>
  <c r="B41882" i="1"/>
  <c r="B41881" i="1"/>
  <c r="B41880" i="1"/>
  <c r="B41841" i="1"/>
  <c r="B41879" i="1"/>
  <c r="B41878" i="1"/>
  <c r="B41877" i="1"/>
  <c r="B41876" i="1"/>
  <c r="B41875" i="1"/>
  <c r="B41874" i="1"/>
  <c r="B41873" i="1"/>
  <c r="B41872" i="1"/>
  <c r="B41871" i="1"/>
  <c r="B41870" i="1"/>
  <c r="B41840" i="1"/>
  <c r="B41869" i="1"/>
  <c r="B41868" i="1"/>
  <c r="B41867" i="1"/>
  <c r="B41866" i="1"/>
  <c r="B41865" i="1"/>
  <c r="B41864" i="1"/>
  <c r="B41863" i="1"/>
  <c r="B41862" i="1"/>
  <c r="B41861" i="1"/>
  <c r="B41860" i="1"/>
  <c r="B41859" i="1"/>
  <c r="B41858" i="1"/>
  <c r="B41857" i="1"/>
  <c r="B41856" i="1"/>
  <c r="B41855" i="1"/>
  <c r="B41854" i="1"/>
  <c r="B41853" i="1"/>
  <c r="B41852" i="1"/>
  <c r="B41851" i="1"/>
  <c r="B41850" i="1"/>
  <c r="B41849" i="1"/>
  <c r="B41848" i="1"/>
  <c r="B41847" i="1"/>
  <c r="B41846" i="1"/>
  <c r="B4427" i="1"/>
  <c r="B4426" i="1"/>
  <c r="B4425" i="1"/>
  <c r="B4424" i="1"/>
  <c r="B4423" i="1"/>
  <c r="B4422" i="1"/>
  <c r="B4421" i="1"/>
  <c r="B4420" i="1"/>
  <c r="B4419" i="1"/>
  <c r="B4418" i="1"/>
  <c r="B4417" i="1"/>
  <c r="B4416" i="1"/>
  <c r="B43936" i="1"/>
  <c r="B43774" i="1"/>
  <c r="B43773" i="1"/>
  <c r="B43626" i="1"/>
  <c r="B43625" i="1"/>
  <c r="B43772" i="1"/>
  <c r="B43624" i="1"/>
  <c r="B43623" i="1"/>
  <c r="B43622" i="1"/>
  <c r="B43621" i="1"/>
  <c r="B43641" i="1"/>
  <c r="B43620" i="1"/>
  <c r="B43619" i="1"/>
  <c r="B43640" i="1"/>
  <c r="B43639" i="1"/>
  <c r="B43638" i="1"/>
  <c r="B43606" i="1"/>
  <c r="B43618" i="1"/>
  <c r="B43617" i="1"/>
  <c r="B43771" i="1"/>
  <c r="B43616" i="1"/>
  <c r="B43790" i="1"/>
  <c r="B43770" i="1"/>
  <c r="B43769" i="1"/>
  <c r="B43768" i="1"/>
  <c r="B43767" i="1"/>
  <c r="B43766" i="1"/>
  <c r="B43765" i="1"/>
  <c r="B43764" i="1"/>
  <c r="B43763" i="1"/>
  <c r="B43762" i="1"/>
  <c r="B43761" i="1"/>
  <c r="B43760" i="1"/>
  <c r="B43759" i="1"/>
  <c r="B43758" i="1"/>
  <c r="B43757" i="1"/>
  <c r="B43756" i="1"/>
  <c r="B43755" i="1"/>
  <c r="B43754" i="1"/>
  <c r="B43753" i="1"/>
  <c r="B43752" i="1"/>
  <c r="B43751" i="1"/>
  <c r="B43750" i="1"/>
  <c r="B43749" i="1"/>
  <c r="B43748" i="1"/>
  <c r="B4415" i="1"/>
  <c r="B43747" i="1"/>
  <c r="B43746" i="1"/>
  <c r="B19805" i="1"/>
  <c r="B4414" i="1"/>
  <c r="B43745" i="1"/>
  <c r="B4460" i="1"/>
  <c r="B4459" i="1"/>
  <c r="B4458" i="1"/>
  <c r="B4457" i="1"/>
  <c r="B4456" i="1"/>
  <c r="B4455" i="1"/>
  <c r="B4454" i="1"/>
  <c r="B4453" i="1"/>
  <c r="B4452" i="1"/>
  <c r="B4451" i="1"/>
  <c r="B4450" i="1"/>
  <c r="B4449" i="1"/>
  <c r="B4448" i="1"/>
  <c r="B4447" i="1"/>
  <c r="B4446" i="1"/>
  <c r="B4445" i="1"/>
  <c r="B4444" i="1"/>
  <c r="B4443" i="1"/>
  <c r="B43637" i="1"/>
  <c r="B4442" i="1"/>
  <c r="B4441" i="1"/>
  <c r="B4440" i="1"/>
  <c r="B43615" i="1"/>
  <c r="B4439" i="1"/>
  <c r="B4438" i="1"/>
  <c r="B43614" i="1"/>
  <c r="B43636" i="1"/>
  <c r="B43635" i="1"/>
  <c r="B43634" i="1"/>
  <c r="B43613" i="1"/>
  <c r="B43633" i="1"/>
  <c r="B43632" i="1"/>
  <c r="B43612" i="1"/>
  <c r="B43611" i="1"/>
  <c r="B43610" i="1"/>
  <c r="B43609" i="1"/>
  <c r="B43441" i="1"/>
  <c r="B43744" i="1"/>
  <c r="B43608" i="1"/>
  <c r="B43504" i="1"/>
  <c r="B43743" i="1"/>
  <c r="B43742" i="1"/>
  <c r="B19804" i="1"/>
  <c r="B43553" i="1"/>
  <c r="B43605" i="1"/>
  <c r="B43524" i="1"/>
  <c r="B43631" i="1"/>
  <c r="B43630" i="1"/>
  <c r="B43629" i="1"/>
  <c r="B43628" i="1"/>
  <c r="B43627" i="1"/>
  <c r="B43681" i="1"/>
  <c r="B43680" i="1"/>
  <c r="B43679" i="1"/>
  <c r="B43678" i="1"/>
  <c r="B43677" i="1"/>
  <c r="B43676" i="1"/>
  <c r="B43675" i="1"/>
  <c r="B43674" i="1"/>
  <c r="B43673" i="1"/>
  <c r="B43672" i="1"/>
  <c r="B43671" i="1"/>
  <c r="B43670" i="1"/>
  <c r="B43739" i="1"/>
  <c r="B43738" i="1"/>
  <c r="B43737" i="1"/>
  <c r="B43736" i="1"/>
  <c r="B43735" i="1"/>
  <c r="B43734" i="1"/>
  <c r="B43733" i="1"/>
  <c r="B43732" i="1"/>
  <c r="B43669" i="1"/>
  <c r="B43668" i="1"/>
  <c r="B43667" i="1"/>
  <c r="B43666" i="1"/>
  <c r="B43665" i="1"/>
  <c r="B43664" i="1"/>
  <c r="B43663" i="1"/>
  <c r="B43662" i="1"/>
  <c r="B43661" i="1"/>
  <c r="B43660" i="1"/>
  <c r="B43659" i="1"/>
  <c r="B43658" i="1"/>
  <c r="B43657" i="1"/>
  <c r="B43656" i="1"/>
  <c r="B43655" i="1"/>
  <c r="B43654" i="1"/>
  <c r="B43653" i="1"/>
  <c r="B43652" i="1"/>
  <c r="B43651" i="1"/>
  <c r="B43650" i="1"/>
  <c r="B43649" i="1"/>
  <c r="B43648" i="1"/>
  <c r="B43647" i="1"/>
  <c r="B43646" i="1"/>
  <c r="B43645" i="1"/>
  <c r="B43644" i="1"/>
  <c r="B43643" i="1"/>
  <c r="B43642" i="1"/>
  <c r="B43789" i="1"/>
  <c r="B43788" i="1"/>
  <c r="B43787" i="1"/>
  <c r="B43786" i="1"/>
  <c r="B43785" i="1"/>
  <c r="B43784" i="1"/>
  <c r="B43783" i="1"/>
  <c r="B43782" i="1"/>
  <c r="B43781" i="1"/>
  <c r="B43780" i="1"/>
  <c r="B43533" i="1"/>
  <c r="B43779" i="1"/>
  <c r="B43778" i="1"/>
  <c r="B43777" i="1"/>
  <c r="B43776" i="1"/>
  <c r="B43557" i="1"/>
  <c r="B43556" i="1"/>
  <c r="B43555" i="1"/>
  <c r="B43554" i="1"/>
  <c r="B19803" i="1"/>
  <c r="B4437" i="1"/>
  <c r="B43560" i="1"/>
  <c r="B43559" i="1"/>
  <c r="B43558" i="1"/>
  <c r="B4436" i="1"/>
  <c r="B43604" i="1"/>
  <c r="B43731" i="1"/>
  <c r="B43607" i="1"/>
  <c r="B4435" i="1"/>
  <c r="B43603" i="1"/>
  <c r="B43602" i="1"/>
  <c r="B4434" i="1"/>
  <c r="B4433" i="1"/>
  <c r="B4432" i="1"/>
  <c r="B4431" i="1"/>
  <c r="B4430" i="1"/>
  <c r="B4429" i="1"/>
  <c r="B43730" i="1"/>
  <c r="B4428" i="1"/>
  <c r="B43729" i="1"/>
  <c r="B43728" i="1"/>
  <c r="B43727" i="1"/>
  <c r="B43726" i="1"/>
  <c r="B43725" i="1"/>
  <c r="B43724" i="1"/>
  <c r="B43723" i="1"/>
  <c r="B43722" i="1"/>
  <c r="B43721" i="1"/>
  <c r="B43523" i="1"/>
  <c r="B43522" i="1"/>
  <c r="B43544" i="1"/>
  <c r="B43521" i="1"/>
  <c r="B43446" i="1"/>
  <c r="B43601" i="1"/>
  <c r="B43520" i="1"/>
  <c r="B43519" i="1"/>
  <c r="B43518" i="1"/>
  <c r="B43517" i="1"/>
  <c r="B43516" i="1"/>
  <c r="B43515" i="1"/>
  <c r="B43514" i="1"/>
  <c r="B43513" i="1"/>
  <c r="B43512" i="1"/>
  <c r="B43511" i="1"/>
  <c r="B43510" i="1"/>
  <c r="B43509" i="1"/>
  <c r="B43543" i="1"/>
  <c r="B43542" i="1"/>
  <c r="B43541" i="1"/>
  <c r="B43540" i="1"/>
  <c r="B43445" i="1"/>
  <c r="B43444" i="1"/>
  <c r="B43539" i="1"/>
  <c r="B43443" i="1"/>
  <c r="B43538" i="1"/>
  <c r="B43532" i="1"/>
  <c r="B43531" i="1"/>
  <c r="B43530" i="1"/>
  <c r="B43529" i="1"/>
  <c r="B43489" i="1"/>
  <c r="B43488" i="1"/>
  <c r="B43487" i="1"/>
  <c r="B43486" i="1"/>
  <c r="B43485" i="1"/>
  <c r="B43484" i="1"/>
  <c r="B43483" i="1"/>
  <c r="B43482" i="1"/>
  <c r="B43481" i="1"/>
  <c r="B43480" i="1"/>
  <c r="B43479" i="1"/>
  <c r="B43478" i="1"/>
  <c r="B43503" i="1"/>
  <c r="B43477" i="1"/>
  <c r="B43476" i="1"/>
  <c r="B43475" i="1"/>
  <c r="B43474" i="1"/>
  <c r="B43440" i="1"/>
  <c r="B43473" i="1"/>
  <c r="B43502" i="1"/>
  <c r="B43501" i="1"/>
  <c r="B43552" i="1"/>
  <c r="B43551" i="1"/>
  <c r="B43550" i="1"/>
  <c r="B43720" i="1"/>
  <c r="B43549" i="1"/>
  <c r="B43548" i="1"/>
  <c r="B43547" i="1"/>
  <c r="B43546" i="1"/>
  <c r="B43545" i="1"/>
  <c r="B43719" i="1"/>
  <c r="B43718" i="1"/>
  <c r="B43717" i="1"/>
  <c r="B43716" i="1"/>
  <c r="B43715" i="1"/>
  <c r="B43714" i="1"/>
  <c r="B43537" i="1"/>
  <c r="B43713" i="1"/>
  <c r="B43712" i="1"/>
  <c r="B43536" i="1"/>
  <c r="B43535" i="1"/>
  <c r="B43534" i="1"/>
  <c r="B43711" i="1"/>
  <c r="B43710" i="1"/>
  <c r="B43709" i="1"/>
  <c r="B43708" i="1"/>
  <c r="B43707" i="1"/>
  <c r="B43706" i="1"/>
  <c r="B43442" i="1"/>
  <c r="B43508" i="1"/>
  <c r="B43507" i="1"/>
  <c r="B43705" i="1"/>
  <c r="B43506" i="1"/>
  <c r="B43505" i="1"/>
  <c r="B43704" i="1"/>
  <c r="B43703" i="1"/>
  <c r="B43702" i="1"/>
  <c r="B43701" i="1"/>
  <c r="B43700" i="1"/>
  <c r="B43699" i="1"/>
  <c r="B43698" i="1"/>
  <c r="B43697" i="1"/>
  <c r="B43696" i="1"/>
  <c r="B43695" i="1"/>
  <c r="B43694" i="1"/>
  <c r="B43693" i="1"/>
  <c r="B43692" i="1"/>
  <c r="B43528" i="1"/>
  <c r="B43527" i="1"/>
  <c r="B43526" i="1"/>
  <c r="B43500" i="1"/>
  <c r="B43499" i="1"/>
  <c r="B43498" i="1"/>
  <c r="B43497" i="1"/>
  <c r="B43496" i="1"/>
  <c r="B43495" i="1"/>
  <c r="B43494" i="1"/>
  <c r="B43493" i="1"/>
  <c r="B43492" i="1"/>
  <c r="B43491" i="1"/>
  <c r="B43490" i="1"/>
  <c r="B43600" i="1"/>
  <c r="B43599" i="1"/>
  <c r="B43598" i="1"/>
  <c r="B43597" i="1"/>
  <c r="B43596" i="1"/>
  <c r="B43595" i="1"/>
  <c r="B43594" i="1"/>
  <c r="B43593" i="1"/>
  <c r="B43592" i="1"/>
  <c r="B43591" i="1"/>
  <c r="B43590" i="1"/>
  <c r="B43589" i="1"/>
  <c r="B43588" i="1"/>
  <c r="B43587" i="1"/>
  <c r="B43586" i="1"/>
  <c r="B43585" i="1"/>
  <c r="B43584" i="1"/>
  <c r="B43583" i="1"/>
  <c r="B43582" i="1"/>
  <c r="B43581" i="1"/>
  <c r="B43580" i="1"/>
  <c r="B43579" i="1"/>
  <c r="B43578" i="1"/>
  <c r="B43577" i="1"/>
  <c r="B43576" i="1"/>
  <c r="B43575" i="1"/>
  <c r="B43574" i="1"/>
  <c r="B43573" i="1"/>
  <c r="B43572" i="1"/>
  <c r="B43571" i="1"/>
  <c r="B43570" i="1"/>
  <c r="B43569" i="1"/>
  <c r="B43568" i="1"/>
  <c r="B43567" i="1"/>
  <c r="B43566" i="1"/>
  <c r="B43565" i="1"/>
  <c r="B43564" i="1"/>
  <c r="B43563" i="1"/>
  <c r="B43562" i="1"/>
  <c r="B43561" i="1"/>
  <c r="B43691" i="1"/>
  <c r="B43690" i="1"/>
  <c r="B43689" i="1"/>
  <c r="B43688" i="1"/>
  <c r="B43687" i="1"/>
  <c r="B43686" i="1"/>
  <c r="B43685" i="1"/>
  <c r="B43684" i="1"/>
  <c r="B43683" i="1"/>
  <c r="B43682" i="1"/>
  <c r="B43525" i="1"/>
  <c r="B43805" i="1"/>
  <c r="B43804" i="1"/>
  <c r="B43803" i="1"/>
  <c r="B43802" i="1"/>
  <c r="B43801" i="1"/>
  <c r="B43800" i="1"/>
  <c r="B43799" i="1"/>
  <c r="B43798" i="1"/>
  <c r="B43797" i="1"/>
  <c r="B43796" i="1"/>
  <c r="B43795" i="1"/>
  <c r="B43793" i="1"/>
  <c r="B43794" i="1"/>
  <c r="B43792" i="1"/>
  <c r="B43337" i="1"/>
  <c r="B43791" i="1"/>
  <c r="B43336" i="1"/>
  <c r="B43314" i="1"/>
  <c r="B43335" i="1"/>
  <c r="B43313" i="1"/>
  <c r="B43334" i="1"/>
  <c r="B43333" i="1"/>
  <c r="B43306" i="1"/>
  <c r="B43332" i="1"/>
  <c r="B43331" i="1"/>
  <c r="B43330" i="1"/>
  <c r="B43329" i="1"/>
  <c r="B43328" i="1"/>
  <c r="B43327" i="1"/>
  <c r="B43326" i="1"/>
  <c r="B43325" i="1"/>
  <c r="B43324" i="1"/>
  <c r="B43323" i="1"/>
  <c r="B43322" i="1"/>
  <c r="B43321" i="1"/>
  <c r="B43320" i="1"/>
  <c r="B43319" i="1"/>
  <c r="B43318" i="1"/>
  <c r="B43317" i="1"/>
  <c r="B43316" i="1"/>
  <c r="B43315" i="1"/>
  <c r="B43312" i="1"/>
  <c r="B43305" i="1"/>
  <c r="B43304" i="1"/>
  <c r="B43303" i="1"/>
  <c r="B43311" i="1"/>
  <c r="B43310" i="1"/>
  <c r="B43309" i="1"/>
  <c r="B43302" i="1"/>
  <c r="B43283" i="1"/>
  <c r="B43308" i="1"/>
  <c r="B43307" i="1"/>
  <c r="B43301" i="1"/>
  <c r="B43282" i="1"/>
  <c r="B43281" i="1"/>
  <c r="B43280" i="1"/>
  <c r="B43279" i="1"/>
  <c r="B43278" i="1"/>
  <c r="B43277" i="1"/>
  <c r="B43276" i="1"/>
  <c r="B43291" i="1"/>
  <c r="B43290" i="1"/>
  <c r="B43289" i="1"/>
  <c r="B43288" i="1"/>
  <c r="B43287" i="1"/>
  <c r="B43286" i="1"/>
  <c r="B43275" i="1"/>
  <c r="B43193" i="1"/>
  <c r="B43192" i="1"/>
  <c r="B43427" i="1"/>
  <c r="B43426" i="1"/>
  <c r="B43405" i="1"/>
  <c r="B43404" i="1"/>
  <c r="B43403" i="1"/>
  <c r="B43296" i="1"/>
  <c r="B42758" i="1"/>
  <c r="B43366" i="1"/>
  <c r="B43365" i="1"/>
  <c r="B43364" i="1"/>
  <c r="B43363" i="1"/>
  <c r="B43362" i="1"/>
  <c r="B43361" i="1"/>
  <c r="B43360" i="1"/>
  <c r="B43359" i="1"/>
  <c r="B43358" i="1"/>
  <c r="B43357" i="1"/>
  <c r="B43368" i="1"/>
  <c r="B43367" i="1"/>
  <c r="B43356" i="1"/>
  <c r="B43355" i="1"/>
  <c r="B43354" i="1"/>
  <c r="B43353" i="1"/>
  <c r="B43352" i="1"/>
  <c r="B43351" i="1"/>
  <c r="B43350" i="1"/>
  <c r="B43402" i="1"/>
  <c r="B43401" i="1"/>
  <c r="B43400" i="1"/>
  <c r="B43399" i="1"/>
  <c r="B43398" i="1"/>
  <c r="B43397" i="1"/>
  <c r="B43396" i="1"/>
  <c r="B43395" i="1"/>
  <c r="B43394" i="1"/>
  <c r="B43393" i="1"/>
  <c r="B43392" i="1"/>
  <c r="B43391" i="1"/>
  <c r="B43425" i="1"/>
  <c r="B43424" i="1"/>
  <c r="B43390" i="1"/>
  <c r="B43423" i="1"/>
  <c r="B43422" i="1"/>
  <c r="B43389" i="1"/>
  <c r="B43421" i="1"/>
  <c r="B43420" i="1"/>
  <c r="B43419" i="1"/>
  <c r="B43418" i="1"/>
  <c r="B43417" i="1"/>
  <c r="B43416" i="1"/>
  <c r="B43415" i="1"/>
  <c r="B43414" i="1"/>
  <c r="B43413" i="1"/>
  <c r="B43412" i="1"/>
  <c r="B43411" i="1"/>
  <c r="B43410" i="1"/>
  <c r="B43388" i="1"/>
  <c r="B43409" i="1"/>
  <c r="B43408" i="1"/>
  <c r="B43387" i="1"/>
  <c r="B43386" i="1"/>
  <c r="B43385" i="1"/>
  <c r="B43384" i="1"/>
  <c r="B43407" i="1"/>
  <c r="B43406" i="1"/>
  <c r="B43383" i="1"/>
  <c r="B42850" i="1"/>
  <c r="B42849" i="1"/>
  <c r="B42848" i="1"/>
  <c r="B42847" i="1"/>
  <c r="B42846" i="1"/>
  <c r="B42845" i="1"/>
  <c r="B43285" i="1"/>
  <c r="B43284" i="1"/>
  <c r="B43295" i="1"/>
  <c r="B42844" i="1"/>
  <c r="B43294" i="1"/>
  <c r="B43293" i="1"/>
  <c r="B43292" i="1"/>
  <c r="B43434" i="1"/>
  <c r="B43433" i="1"/>
  <c r="B43349" i="1"/>
  <c r="B43191" i="1"/>
  <c r="B43190" i="1"/>
  <c r="B43189" i="1"/>
  <c r="B42837" i="1"/>
  <c r="B43188" i="1"/>
  <c r="B43187" i="1"/>
  <c r="B43186" i="1"/>
  <c r="B43185" i="1"/>
  <c r="B43184" i="1"/>
  <c r="B43183" i="1"/>
  <c r="B43182" i="1"/>
  <c r="B43181" i="1"/>
  <c r="B43180" i="1"/>
  <c r="B43179" i="1"/>
  <c r="B43178" i="1"/>
  <c r="B43177" i="1"/>
  <c r="B43176" i="1"/>
  <c r="B43175" i="1"/>
  <c r="B43174" i="1"/>
  <c r="B43173" i="1"/>
  <c r="B43172" i="1"/>
  <c r="B43171" i="1"/>
  <c r="B43170" i="1"/>
  <c r="B43169" i="1"/>
  <c r="B43168" i="1"/>
  <c r="B43167" i="1"/>
  <c r="B43166" i="1"/>
  <c r="B43165" i="1"/>
  <c r="B43164" i="1"/>
  <c r="B43163" i="1"/>
  <c r="B43162" i="1"/>
  <c r="B43161" i="1"/>
  <c r="B43160" i="1"/>
  <c r="B43159" i="1"/>
  <c r="B43158" i="1"/>
  <c r="B43157" i="1"/>
  <c r="B43156" i="1"/>
  <c r="B43155" i="1"/>
  <c r="B43154" i="1"/>
  <c r="B43153" i="1"/>
  <c r="B43152" i="1"/>
  <c r="B43151" i="1"/>
  <c r="B43150" i="1"/>
  <c r="B43149" i="1"/>
  <c r="B43148" i="1"/>
  <c r="B43147" i="1"/>
  <c r="B43146" i="1"/>
  <c r="B43145" i="1"/>
  <c r="B43144" i="1"/>
  <c r="B43143" i="1"/>
  <c r="B43142" i="1"/>
  <c r="B43141" i="1"/>
  <c r="B43140" i="1"/>
  <c r="B43139" i="1"/>
  <c r="B43138" i="1"/>
  <c r="B43137" i="1"/>
  <c r="B43136" i="1"/>
  <c r="B43135" i="1"/>
  <c r="B43134" i="1"/>
  <c r="B43133" i="1"/>
  <c r="B43132" i="1"/>
  <c r="B43131" i="1"/>
  <c r="B43130" i="1"/>
  <c r="B43129" i="1"/>
  <c r="B43128" i="1"/>
  <c r="B43127" i="1"/>
  <c r="B43126" i="1"/>
  <c r="B43125" i="1"/>
  <c r="B43124" i="1"/>
  <c r="B43123" i="1"/>
  <c r="B43122" i="1"/>
  <c r="B43121" i="1"/>
  <c r="B43120" i="1"/>
  <c r="B43119" i="1"/>
  <c r="B43118" i="1"/>
  <c r="B43117" i="1"/>
  <c r="B43116" i="1"/>
  <c r="B43115" i="1"/>
  <c r="B43114" i="1"/>
  <c r="B43113" i="1"/>
  <c r="B43112" i="1"/>
  <c r="B43111" i="1"/>
  <c r="B43110" i="1"/>
  <c r="B43109" i="1"/>
  <c r="B43108" i="1"/>
  <c r="B43107" i="1"/>
  <c r="B43106" i="1"/>
  <c r="B43105" i="1"/>
  <c r="B43104" i="1"/>
  <c r="B43103" i="1"/>
  <c r="B43102" i="1"/>
  <c r="B43101" i="1"/>
  <c r="B43100" i="1"/>
  <c r="B43099" i="1"/>
  <c r="B43098" i="1"/>
  <c r="B43097" i="1"/>
  <c r="B43096" i="1"/>
  <c r="B43095" i="1"/>
  <c r="B43094" i="1"/>
  <c r="B43093" i="1"/>
  <c r="B43092" i="1"/>
  <c r="B43091" i="1"/>
  <c r="B43090" i="1"/>
  <c r="B43089" i="1"/>
  <c r="B43088" i="1"/>
  <c r="B43087" i="1"/>
  <c r="B43086" i="1"/>
  <c r="B43085" i="1"/>
  <c r="B43084" i="1"/>
  <c r="B43083" i="1"/>
  <c r="B43082" i="1"/>
  <c r="B43081" i="1"/>
  <c r="B43080" i="1"/>
  <c r="B43079" i="1"/>
  <c r="B43078" i="1"/>
  <c r="B43077" i="1"/>
  <c r="B43076" i="1"/>
  <c r="B43075" i="1"/>
  <c r="B43074" i="1"/>
  <c r="B43073" i="1"/>
  <c r="B43072" i="1"/>
  <c r="B43071" i="1"/>
  <c r="B43070" i="1"/>
  <c r="B43069" i="1"/>
  <c r="B43068" i="1"/>
  <c r="B43067" i="1"/>
  <c r="B43066" i="1"/>
  <c r="B43065" i="1"/>
  <c r="B43064" i="1"/>
  <c r="B43063" i="1"/>
  <c r="B43062" i="1"/>
  <c r="B43061" i="1"/>
  <c r="B43060" i="1"/>
  <c r="B43059" i="1"/>
  <c r="B43058" i="1"/>
  <c r="B43057" i="1"/>
  <c r="B43056" i="1"/>
  <c r="B43055" i="1"/>
  <c r="B43054" i="1"/>
  <c r="B43053" i="1"/>
  <c r="B43052" i="1"/>
  <c r="B43051" i="1"/>
  <c r="B43050" i="1"/>
  <c r="B43049" i="1"/>
  <c r="B43048" i="1"/>
  <c r="B43047" i="1"/>
  <c r="B43046" i="1"/>
  <c r="B43045" i="1"/>
  <c r="B43044" i="1"/>
  <c r="B43043" i="1"/>
  <c r="B43042" i="1"/>
  <c r="B43041" i="1"/>
  <c r="B43040" i="1"/>
  <c r="B43039" i="1"/>
  <c r="B43038" i="1"/>
  <c r="B43037" i="1"/>
  <c r="B43036" i="1"/>
  <c r="B43035" i="1"/>
  <c r="B43034" i="1"/>
  <c r="B43033" i="1"/>
  <c r="B43032" i="1"/>
  <c r="B43031" i="1"/>
  <c r="B43030" i="1"/>
  <c r="B43029" i="1"/>
  <c r="B43028" i="1"/>
  <c r="B43027" i="1"/>
  <c r="B43026" i="1"/>
  <c r="B43025" i="1"/>
  <c r="B43024" i="1"/>
  <c r="B43023" i="1"/>
  <c r="B43022" i="1"/>
  <c r="B43021" i="1"/>
  <c r="B43020" i="1"/>
  <c r="B43019" i="1"/>
  <c r="B43018" i="1"/>
  <c r="B43017" i="1"/>
  <c r="B43016" i="1"/>
  <c r="B43015" i="1"/>
  <c r="B43014" i="1"/>
  <c r="B43013" i="1"/>
  <c r="B43012" i="1"/>
  <c r="B43011" i="1"/>
  <c r="B43010" i="1"/>
  <c r="B43009" i="1"/>
  <c r="B43008" i="1"/>
  <c r="B43007" i="1"/>
  <c r="B43006" i="1"/>
  <c r="B43005" i="1"/>
  <c r="B43004" i="1"/>
  <c r="B43003" i="1"/>
  <c r="B43002" i="1"/>
  <c r="B43001" i="1"/>
  <c r="B43000" i="1"/>
  <c r="B42999" i="1"/>
  <c r="B42998" i="1"/>
  <c r="B42997" i="1"/>
  <c r="B42996" i="1"/>
  <c r="B42995" i="1"/>
  <c r="B42994" i="1"/>
  <c r="B42993" i="1"/>
  <c r="B42992" i="1"/>
  <c r="B42991" i="1"/>
  <c r="B42990" i="1"/>
  <c r="B42989" i="1"/>
  <c r="B42988" i="1"/>
  <c r="B42987" i="1"/>
  <c r="B42986" i="1"/>
  <c r="B42985" i="1"/>
  <c r="B42984" i="1"/>
  <c r="B42983" i="1"/>
  <c r="B42982" i="1"/>
  <c r="B42981" i="1"/>
  <c r="B42980" i="1"/>
  <c r="B42979" i="1"/>
  <c r="B42978" i="1"/>
  <c r="B42977" i="1"/>
  <c r="B42976" i="1"/>
  <c r="B42975" i="1"/>
  <c r="B42974" i="1"/>
  <c r="B42973" i="1"/>
  <c r="B42972" i="1"/>
  <c r="B42971" i="1"/>
  <c r="B42970" i="1"/>
  <c r="B42969" i="1"/>
  <c r="B42968" i="1"/>
  <c r="B42967" i="1"/>
  <c r="B42966" i="1"/>
  <c r="B42965" i="1"/>
  <c r="B42964" i="1"/>
  <c r="B42963" i="1"/>
  <c r="B42962" i="1"/>
  <c r="B42961" i="1"/>
  <c r="B42960" i="1"/>
  <c r="B42959" i="1"/>
  <c r="B42958" i="1"/>
  <c r="B42957" i="1"/>
  <c r="B42956" i="1"/>
  <c r="B42955" i="1"/>
  <c r="B42954" i="1"/>
  <c r="B42953" i="1"/>
  <c r="B42952" i="1"/>
  <c r="B42951" i="1"/>
  <c r="B42950" i="1"/>
  <c r="B42949" i="1"/>
  <c r="B42948" i="1"/>
  <c r="B42947" i="1"/>
  <c r="B42946" i="1"/>
  <c r="B42945" i="1"/>
  <c r="B42944" i="1"/>
  <c r="B42943" i="1"/>
  <c r="B42942" i="1"/>
  <c r="B42941" i="1"/>
  <c r="B42940" i="1"/>
  <c r="B42939" i="1"/>
  <c r="B42938" i="1"/>
  <c r="B42937" i="1"/>
  <c r="B42936" i="1"/>
  <c r="B42935" i="1"/>
  <c r="B42934" i="1"/>
  <c r="B42933" i="1"/>
  <c r="B42932" i="1"/>
  <c r="B42931" i="1"/>
  <c r="B42930" i="1"/>
  <c r="B42929" i="1"/>
  <c r="B42928" i="1"/>
  <c r="B42927" i="1"/>
  <c r="B42926" i="1"/>
  <c r="B42925" i="1"/>
  <c r="B42924" i="1"/>
  <c r="B42923" i="1"/>
  <c r="B42922" i="1"/>
  <c r="B42921" i="1"/>
  <c r="B42920" i="1"/>
  <c r="B42919" i="1"/>
  <c r="B42918" i="1"/>
  <c r="B42917" i="1"/>
  <c r="B42916" i="1"/>
  <c r="B42915" i="1"/>
  <c r="B42914" i="1"/>
  <c r="B42913" i="1"/>
  <c r="B42912" i="1"/>
  <c r="B42911" i="1"/>
  <c r="B42910" i="1"/>
  <c r="B42909" i="1"/>
  <c r="B42908" i="1"/>
  <c r="B42907" i="1"/>
  <c r="B42906" i="1"/>
  <c r="B42757" i="1"/>
  <c r="B42756" i="1"/>
  <c r="B42755" i="1"/>
  <c r="B38363" i="1"/>
  <c r="B38362" i="1"/>
  <c r="B38361" i="1"/>
  <c r="B38360" i="1"/>
  <c r="B38359" i="1"/>
  <c r="B38358" i="1"/>
  <c r="B38357" i="1"/>
  <c r="B38356" i="1"/>
  <c r="B38355" i="1"/>
  <c r="B38354" i="1"/>
  <c r="B19806" i="1"/>
  <c r="B42832" i="1"/>
  <c r="B42831" i="1"/>
  <c r="B42830" i="1"/>
  <c r="B42829" i="1"/>
  <c r="B42828" i="1"/>
  <c r="B42827" i="1"/>
  <c r="B42824" i="1"/>
  <c r="B42823" i="1"/>
  <c r="B42822" i="1"/>
  <c r="B42821" i="1"/>
  <c r="B42820" i="1"/>
  <c r="B42819" i="1"/>
  <c r="B42818" i="1"/>
  <c r="B42817" i="1"/>
  <c r="B42816" i="1"/>
  <c r="B42815" i="1"/>
  <c r="B42814" i="1"/>
  <c r="B42813" i="1"/>
  <c r="B42812" i="1"/>
  <c r="B42811" i="1"/>
  <c r="B42810" i="1"/>
  <c r="B42809" i="1"/>
  <c r="B42808" i="1"/>
  <c r="B42807" i="1"/>
  <c r="B42806" i="1"/>
  <c r="B42805" i="1"/>
  <c r="B42804" i="1"/>
  <c r="B42803" i="1"/>
  <c r="B42802" i="1"/>
  <c r="B42801" i="1"/>
  <c r="B42800" i="1"/>
  <c r="B42799" i="1"/>
  <c r="B42798" i="1"/>
  <c r="B42797" i="1"/>
  <c r="B42796" i="1"/>
  <c r="B42795" i="1"/>
  <c r="B42794" i="1"/>
  <c r="B42793" i="1"/>
  <c r="B42792" i="1"/>
  <c r="B42791" i="1"/>
  <c r="B42790" i="1"/>
  <c r="B42789" i="1"/>
  <c r="B42788" i="1"/>
  <c r="B42787" i="1"/>
  <c r="B42786" i="1"/>
  <c r="B42785" i="1"/>
  <c r="B42784" i="1"/>
  <c r="B42783" i="1"/>
  <c r="B42782" i="1"/>
  <c r="B42781" i="1"/>
  <c r="B42780" i="1"/>
  <c r="B42779" i="1"/>
  <c r="B42778" i="1"/>
  <c r="B42777" i="1"/>
  <c r="B42776" i="1"/>
  <c r="B42775" i="1"/>
  <c r="B42774" i="1"/>
  <c r="B42773" i="1"/>
  <c r="B42772" i="1"/>
  <c r="B42771" i="1"/>
  <c r="B42770" i="1"/>
  <c r="B42769" i="1"/>
  <c r="B42768" i="1"/>
  <c r="B42767" i="1"/>
  <c r="B42766" i="1"/>
  <c r="B42765" i="1"/>
  <c r="B42764" i="1"/>
  <c r="B42763" i="1"/>
  <c r="B42762" i="1"/>
  <c r="B42761" i="1"/>
  <c r="B42760" i="1"/>
  <c r="B42759" i="1"/>
  <c r="B4759" i="1"/>
  <c r="B42467" i="1"/>
  <c r="B42466" i="1"/>
  <c r="B42465" i="1"/>
  <c r="B42464" i="1"/>
  <c r="B42463" i="1"/>
  <c r="B42462" i="1"/>
  <c r="B42461" i="1"/>
  <c r="B42460" i="1"/>
  <c r="B42459" i="1"/>
  <c r="B42458" i="1"/>
  <c r="B42457" i="1"/>
  <c r="B42456" i="1"/>
  <c r="B42455" i="1"/>
  <c r="B42454" i="1"/>
  <c r="B42453" i="1"/>
  <c r="B42452" i="1"/>
  <c r="B42451" i="1"/>
  <c r="B42450" i="1"/>
  <c r="B42449" i="1"/>
  <c r="B42448" i="1"/>
  <c r="B42447" i="1"/>
  <c r="B42446" i="1"/>
  <c r="B42445" i="1"/>
  <c r="B42444" i="1"/>
  <c r="B42443" i="1"/>
  <c r="B42442" i="1"/>
  <c r="B42441" i="1"/>
  <c r="B42440" i="1"/>
  <c r="B42439" i="1"/>
  <c r="B42438" i="1"/>
  <c r="B42437" i="1"/>
  <c r="B42436" i="1"/>
  <c r="B4850" i="1"/>
  <c r="B4791" i="1"/>
  <c r="B42095" i="1"/>
  <c r="B19802" i="1"/>
  <c r="B19801" i="1"/>
  <c r="B4870" i="1"/>
  <c r="B4860" i="1"/>
  <c r="B42044" i="1"/>
  <c r="B4859" i="1"/>
  <c r="B4562" i="1"/>
  <c r="B42000" i="1"/>
  <c r="B4561" i="1"/>
  <c r="B4560" i="1"/>
  <c r="B4559" i="1"/>
  <c r="B4558" i="1"/>
  <c r="B4557" i="1"/>
  <c r="B4556" i="1"/>
  <c r="B4555" i="1"/>
  <c r="B4573" i="1"/>
  <c r="B4572" i="1"/>
  <c r="B4571" i="1"/>
  <c r="B4554" i="1"/>
  <c r="B4553" i="1"/>
  <c r="B4552" i="1"/>
  <c r="B4551" i="1"/>
  <c r="B4550" i="1"/>
  <c r="B4549" i="1"/>
  <c r="B4548" i="1"/>
  <c r="B4595" i="1"/>
  <c r="B4594" i="1"/>
  <c r="B42162" i="1"/>
  <c r="B42161" i="1"/>
  <c r="B42160" i="1"/>
  <c r="B4583" i="1"/>
  <c r="B4547" i="1"/>
  <c r="B4582" i="1"/>
  <c r="B4546" i="1"/>
  <c r="B4545" i="1"/>
  <c r="B4544" i="1"/>
  <c r="B4543" i="1"/>
  <c r="B4542" i="1"/>
  <c r="B4541" i="1"/>
  <c r="B4540" i="1"/>
  <c r="B4570" i="1"/>
  <c r="B4569" i="1"/>
  <c r="B4593" i="1"/>
  <c r="B4592" i="1"/>
  <c r="B4591" i="1"/>
  <c r="B4568" i="1"/>
  <c r="B4590" i="1"/>
  <c r="B4589" i="1"/>
  <c r="B4581" i="1"/>
  <c r="B4588" i="1"/>
  <c r="B4587" i="1"/>
  <c r="B4586" i="1"/>
  <c r="B4580" i="1"/>
  <c r="B4579" i="1"/>
  <c r="B4578" i="1"/>
  <c r="B4577" i="1"/>
  <c r="B4539" i="1"/>
  <c r="B4585" i="1"/>
  <c r="B4567" i="1"/>
  <c r="B4566" i="1"/>
  <c r="B4576" i="1"/>
  <c r="B4565" i="1"/>
  <c r="B4564" i="1"/>
  <c r="B4563" i="1"/>
  <c r="B4584" i="1"/>
  <c r="B4612" i="1"/>
  <c r="B4611" i="1"/>
  <c r="B4610" i="1"/>
  <c r="B4609" i="1"/>
  <c r="B4657" i="1"/>
  <c r="B4608" i="1"/>
  <c r="B4656" i="1"/>
  <c r="B4607" i="1"/>
  <c r="B4655" i="1"/>
  <c r="B4636" i="1"/>
  <c r="B4635" i="1"/>
  <c r="B4634" i="1"/>
  <c r="B4633" i="1"/>
  <c r="B4632" i="1"/>
  <c r="B4654" i="1"/>
  <c r="B4653" i="1"/>
  <c r="B4631" i="1"/>
  <c r="B4630" i="1"/>
  <c r="B4629" i="1"/>
  <c r="B4628" i="1"/>
  <c r="B4627" i="1"/>
  <c r="B4652" i="1"/>
  <c r="B4651" i="1"/>
  <c r="B4650" i="1"/>
  <c r="B4649" i="1"/>
  <c r="B4648" i="1"/>
  <c r="B4647" i="1"/>
  <c r="B4646" i="1"/>
  <c r="B4645" i="1"/>
  <c r="B4644" i="1"/>
  <c r="B4643" i="1"/>
  <c r="B4642" i="1"/>
  <c r="B4641" i="1"/>
  <c r="B4640" i="1"/>
  <c r="B4639" i="1"/>
  <c r="B4758" i="1"/>
  <c r="B4638" i="1"/>
  <c r="B4757" i="1"/>
  <c r="B4637" i="1"/>
  <c r="B4756" i="1"/>
  <c r="B4755" i="1"/>
  <c r="B4622" i="1"/>
  <c r="B4754" i="1"/>
  <c r="B4753" i="1"/>
  <c r="B4752" i="1"/>
  <c r="B4621" i="1"/>
  <c r="B4751" i="1"/>
  <c r="B4750" i="1"/>
  <c r="B4749" i="1"/>
  <c r="B4748" i="1"/>
  <c r="B4747" i="1"/>
  <c r="B4746" i="1"/>
  <c r="B4745" i="1"/>
  <c r="B4744" i="1"/>
  <c r="B4743" i="1"/>
  <c r="B4606" i="1"/>
  <c r="B4742" i="1"/>
  <c r="B4741" i="1"/>
  <c r="B4740" i="1"/>
  <c r="B4739" i="1"/>
  <c r="B4738" i="1"/>
  <c r="B4737" i="1"/>
  <c r="B4736" i="1"/>
  <c r="B4735" i="1"/>
  <c r="B4734" i="1"/>
  <c r="B4733" i="1"/>
  <c r="B4732" i="1"/>
  <c r="B4731" i="1"/>
  <c r="B4575" i="1"/>
  <c r="B4730" i="1"/>
  <c r="B4620" i="1"/>
  <c r="B4729" i="1"/>
  <c r="B4619" i="1"/>
  <c r="B4728" i="1"/>
  <c r="B4727" i="1"/>
  <c r="B4726" i="1"/>
  <c r="B4725" i="1"/>
  <c r="B4724" i="1"/>
  <c r="B4723" i="1"/>
  <c r="B4722" i="1"/>
  <c r="B4721" i="1"/>
  <c r="B4720" i="1"/>
  <c r="B4574" i="1"/>
  <c r="B4719" i="1"/>
  <c r="B4718" i="1"/>
  <c r="B4717" i="1"/>
  <c r="B4716" i="1"/>
  <c r="B4715" i="1"/>
  <c r="B4714" i="1"/>
  <c r="B4618" i="1"/>
  <c r="B4713" i="1"/>
  <c r="B4712" i="1"/>
  <c r="B4617" i="1"/>
  <c r="B4711" i="1"/>
  <c r="B4710" i="1"/>
  <c r="B4709" i="1"/>
  <c r="B4708" i="1"/>
  <c r="B4707" i="1"/>
  <c r="B4706" i="1"/>
  <c r="B4705" i="1"/>
  <c r="B4704" i="1"/>
  <c r="B4703" i="1"/>
  <c r="B4702" i="1"/>
  <c r="B4701" i="1"/>
  <c r="B4700" i="1"/>
  <c r="B4699" i="1"/>
  <c r="B4698" i="1"/>
  <c r="B4697" i="1"/>
  <c r="B4696" i="1"/>
  <c r="B4695" i="1"/>
  <c r="B4694" i="1"/>
  <c r="B4693" i="1"/>
  <c r="B4692" i="1"/>
  <c r="B4691" i="1"/>
  <c r="B4690" i="1"/>
  <c r="B4689" i="1"/>
  <c r="B4688" i="1"/>
  <c r="B4687" i="1"/>
  <c r="B4686" i="1"/>
  <c r="B4685" i="1"/>
  <c r="B4684" i="1"/>
  <c r="B4683" i="1"/>
  <c r="B4682" i="1"/>
  <c r="B4681" i="1"/>
  <c r="B4680" i="1"/>
  <c r="B4679" i="1"/>
  <c r="B4678" i="1"/>
  <c r="B4677" i="1"/>
  <c r="B4676" i="1"/>
  <c r="B4675" i="1"/>
  <c r="B4674" i="1"/>
  <c r="B4673" i="1"/>
  <c r="B4672" i="1"/>
  <c r="B4671" i="1"/>
  <c r="B4670" i="1"/>
  <c r="B4669" i="1"/>
  <c r="B4668" i="1"/>
  <c r="B4667" i="1"/>
  <c r="B4666" i="1"/>
  <c r="B4665" i="1"/>
  <c r="B4664" i="1"/>
  <c r="B4663" i="1"/>
  <c r="B4662" i="1"/>
  <c r="B4661" i="1"/>
  <c r="B4660" i="1"/>
  <c r="B4659" i="1"/>
  <c r="B4605" i="1"/>
  <c r="B4658" i="1"/>
  <c r="B4472" i="1"/>
  <c r="B4604" i="1"/>
  <c r="B4603" i="1"/>
  <c r="B4602" i="1"/>
  <c r="B4601" i="1"/>
  <c r="B4626" i="1"/>
  <c r="B4600" i="1"/>
  <c r="B4625" i="1"/>
  <c r="B4624" i="1"/>
  <c r="B4623" i="1"/>
  <c r="B4599" i="1"/>
  <c r="B42159" i="1"/>
  <c r="B42158" i="1"/>
  <c r="B42157" i="1"/>
  <c r="B42156" i="1"/>
  <c r="B4598" i="1"/>
  <c r="B4597" i="1"/>
  <c r="B4596" i="1"/>
  <c r="B4616" i="1"/>
  <c r="B4615" i="1"/>
  <c r="B42084" i="1"/>
  <c r="B4614" i="1"/>
  <c r="B4613" i="1"/>
  <c r="B42109" i="1"/>
  <c r="B42108" i="1"/>
  <c r="B42107" i="1"/>
  <c r="B42106" i="1"/>
  <c r="B42105" i="1"/>
  <c r="B42104" i="1"/>
  <c r="B42076" i="1"/>
  <c r="B42123" i="1"/>
  <c r="B42122" i="1"/>
  <c r="B42121" i="1"/>
  <c r="B42120" i="1"/>
  <c r="B42119" i="1"/>
  <c r="B42103" i="1"/>
  <c r="B42102" i="1"/>
  <c r="B42184" i="1"/>
  <c r="B42183" i="1"/>
  <c r="B42182" i="1"/>
  <c r="B42181" i="1"/>
  <c r="B42180" i="1"/>
  <c r="B42067" i="1"/>
  <c r="B42066" i="1"/>
  <c r="B42065" i="1"/>
  <c r="B42064" i="1"/>
  <c r="B42063" i="1"/>
  <c r="B42062" i="1"/>
  <c r="B42032" i="1"/>
  <c r="B42031" i="1"/>
  <c r="B42061" i="1"/>
  <c r="B42060" i="1"/>
  <c r="B42059" i="1"/>
  <c r="B42058" i="1"/>
  <c r="B42057" i="1"/>
  <c r="B42056" i="1"/>
  <c r="B42055" i="1"/>
  <c r="B42054" i="1"/>
  <c r="B42053" i="1"/>
  <c r="B42052" i="1"/>
  <c r="B42051" i="1"/>
  <c r="B42050" i="1"/>
  <c r="B42179" i="1"/>
  <c r="B42178" i="1"/>
  <c r="B42177" i="1"/>
  <c r="B42174" i="1"/>
  <c r="B42176" i="1"/>
  <c r="B42175" i="1"/>
  <c r="B42173" i="1"/>
  <c r="B42172" i="1"/>
  <c r="B42171" i="1"/>
  <c r="B42118" i="1"/>
  <c r="B42117" i="1"/>
  <c r="B42116" i="1"/>
  <c r="B42094" i="1"/>
  <c r="B42093" i="1"/>
  <c r="B42092" i="1"/>
  <c r="B42091" i="1"/>
  <c r="B42090" i="1"/>
  <c r="B42089" i="1"/>
  <c r="B42030" i="1"/>
  <c r="B42029" i="1"/>
  <c r="B42028" i="1"/>
  <c r="B42027" i="1"/>
  <c r="B42026" i="1"/>
  <c r="B42025" i="1"/>
  <c r="B42024" i="1"/>
  <c r="B42023" i="1"/>
  <c r="B42083" i="1"/>
  <c r="B42082" i="1"/>
  <c r="B42022" i="1"/>
  <c r="B42081" i="1"/>
  <c r="B42080" i="1"/>
  <c r="B42079" i="1"/>
  <c r="B42078" i="1"/>
  <c r="B42201" i="1"/>
  <c r="B42200" i="1"/>
  <c r="B42199" i="1"/>
  <c r="B42198" i="1"/>
  <c r="B19800" i="1"/>
  <c r="B42197" i="1"/>
  <c r="B42255" i="1"/>
  <c r="B42254" i="1"/>
  <c r="B42253" i="1"/>
  <c r="B42252" i="1"/>
  <c r="B42251" i="1"/>
  <c r="B42250" i="1"/>
  <c r="B42249" i="1"/>
  <c r="B42248" i="1"/>
  <c r="B42247" i="1"/>
  <c r="B42246" i="1"/>
  <c r="B42245" i="1"/>
  <c r="B42244" i="1"/>
  <c r="B42243" i="1"/>
  <c r="B42242" i="1"/>
  <c r="B42241" i="1"/>
  <c r="B42240" i="1"/>
  <c r="B42239" i="1"/>
  <c r="B42238" i="1"/>
  <c r="B42237" i="1"/>
  <c r="B42236" i="1"/>
  <c r="B42235" i="1"/>
  <c r="B42234" i="1"/>
  <c r="B42233" i="1"/>
  <c r="B42232" i="1"/>
  <c r="B42231" i="1"/>
  <c r="B42230" i="1"/>
  <c r="B42229" i="1"/>
  <c r="B42228" i="1"/>
  <c r="B42227" i="1"/>
  <c r="B42226" i="1"/>
  <c r="B42225" i="1"/>
  <c r="B42224" i="1"/>
  <c r="B42223" i="1"/>
  <c r="B42222" i="1"/>
  <c r="B42221" i="1"/>
  <c r="B42220" i="1"/>
  <c r="B42219" i="1"/>
  <c r="B42218" i="1"/>
  <c r="B42217" i="1"/>
  <c r="B42216" i="1"/>
  <c r="B42215" i="1"/>
  <c r="B42214" i="1"/>
  <c r="B42213" i="1"/>
  <c r="B42212" i="1"/>
  <c r="B42211" i="1"/>
  <c r="B42210" i="1"/>
  <c r="B42209" i="1"/>
  <c r="B42208" i="1"/>
  <c r="B42207" i="1"/>
  <c r="B42206" i="1"/>
  <c r="B42205" i="1"/>
  <c r="B42204" i="1"/>
  <c r="B19799" i="1"/>
  <c r="B42203" i="1"/>
  <c r="B42202" i="1"/>
  <c r="B42155" i="1"/>
  <c r="B42154" i="1"/>
  <c r="B42153" i="1"/>
  <c r="B42152" i="1"/>
  <c r="B42140" i="1"/>
  <c r="B42139" i="1"/>
  <c r="B42043" i="1"/>
  <c r="B42017" i="1"/>
  <c r="B42016" i="1"/>
  <c r="B42077" i="1"/>
  <c r="B42015" i="1"/>
  <c r="B42014" i="1"/>
  <c r="B42013" i="1"/>
  <c r="B42012" i="1"/>
  <c r="B42011" i="1"/>
  <c r="B42010" i="1"/>
  <c r="B42009" i="1"/>
  <c r="B42008" i="1"/>
  <c r="B42007" i="1"/>
  <c r="B42006" i="1"/>
  <c r="B42005" i="1"/>
  <c r="B42004" i="1"/>
  <c r="B42003" i="1"/>
  <c r="B42002" i="1"/>
  <c r="B19798" i="1"/>
  <c r="B19797" i="1"/>
  <c r="B19796" i="1"/>
  <c r="B42088" i="1"/>
  <c r="B42087" i="1"/>
  <c r="B41999" i="1"/>
  <c r="B41998" i="1"/>
  <c r="B41997" i="1"/>
  <c r="B42085" i="1"/>
  <c r="B41996" i="1"/>
  <c r="B41995" i="1"/>
  <c r="B41994" i="1"/>
  <c r="B42101" i="1"/>
  <c r="B42100" i="1"/>
  <c r="B42099" i="1"/>
  <c r="B42098" i="1"/>
  <c r="B42097" i="1"/>
  <c r="B42096" i="1"/>
  <c r="B42075" i="1"/>
  <c r="B42115" i="1"/>
  <c r="B42114" i="1"/>
  <c r="B42113" i="1"/>
  <c r="B42112" i="1"/>
  <c r="B42111" i="1"/>
  <c r="B42042" i="1"/>
  <c r="B42041" i="1"/>
  <c r="B42040" i="1"/>
  <c r="B42196" i="1"/>
  <c r="B42195" i="1"/>
  <c r="B42194" i="1"/>
  <c r="B42193" i="1"/>
  <c r="B42192" i="1"/>
  <c r="B42191" i="1"/>
  <c r="B42190" i="1"/>
  <c r="B42189" i="1"/>
  <c r="B42188" i="1"/>
  <c r="B42187" i="1"/>
  <c r="B42186" i="1"/>
  <c r="B42185" i="1"/>
  <c r="B42074" i="1"/>
  <c r="B42073" i="1"/>
  <c r="B42072" i="1"/>
  <c r="B42071" i="1"/>
  <c r="B42070" i="1"/>
  <c r="B42069" i="1"/>
  <c r="B42021" i="1"/>
  <c r="B42020" i="1"/>
  <c r="B42019" i="1"/>
  <c r="B41993" i="1"/>
  <c r="B41992" i="1"/>
  <c r="B41991" i="1"/>
  <c r="B42144" i="1"/>
  <c r="B42143" i="1"/>
  <c r="B42039" i="1"/>
  <c r="B42038" i="1"/>
  <c r="B42142" i="1"/>
  <c r="B42049" i="1"/>
  <c r="B42048" i="1"/>
  <c r="B42047" i="1"/>
  <c r="B42046" i="1"/>
  <c r="B42137" i="1"/>
  <c r="B42136" i="1"/>
  <c r="B42135" i="1"/>
  <c r="B42134" i="1"/>
  <c r="B42133" i="1"/>
  <c r="B42132" i="1"/>
  <c r="B42131" i="1"/>
  <c r="B42130" i="1"/>
  <c r="B42129" i="1"/>
  <c r="B4876" i="1"/>
  <c r="B4875" i="1"/>
  <c r="B42128" i="1"/>
  <c r="B42127" i="1"/>
  <c r="B42126" i="1"/>
  <c r="B42124" i="1"/>
  <c r="B42170" i="1"/>
  <c r="B42169" i="1"/>
  <c r="B42168" i="1"/>
  <c r="B42167" i="1"/>
  <c r="B42166" i="1"/>
  <c r="B42165" i="1"/>
  <c r="B42164" i="1"/>
  <c r="B42163" i="1"/>
  <c r="B42151" i="1"/>
  <c r="B42150" i="1"/>
  <c r="B42149" i="1"/>
  <c r="B42148" i="1"/>
  <c r="B42147" i="1"/>
  <c r="B42146" i="1"/>
  <c r="B42037" i="1"/>
  <c r="B42036" i="1"/>
  <c r="B42035" i="1"/>
  <c r="B4790" i="1"/>
  <c r="B4789" i="1"/>
  <c r="B4829" i="1"/>
  <c r="B4828" i="1"/>
  <c r="B4827" i="1"/>
  <c r="B4826" i="1"/>
  <c r="B4788" i="1"/>
  <c r="B4787" i="1"/>
  <c r="B4825" i="1"/>
  <c r="B4824" i="1"/>
  <c r="B4786" i="1"/>
  <c r="B4785" i="1"/>
  <c r="B4784" i="1"/>
  <c r="B4783" i="1"/>
  <c r="B4782" i="1"/>
  <c r="B4781" i="1"/>
  <c r="B4849" i="1"/>
  <c r="B4780" i="1"/>
  <c r="B4848" i="1"/>
  <c r="B4847" i="1"/>
  <c r="B4846" i="1"/>
  <c r="B4845" i="1"/>
  <c r="B4844" i="1"/>
  <c r="B4843" i="1"/>
  <c r="B4842" i="1"/>
  <c r="B4823" i="1"/>
  <c r="B4822" i="1"/>
  <c r="B4821" i="1"/>
  <c r="B4820" i="1"/>
  <c r="B4819" i="1"/>
  <c r="B4818" i="1"/>
  <c r="B4817" i="1"/>
  <c r="B4816" i="1"/>
  <c r="B4815" i="1"/>
  <c r="B4814" i="1"/>
  <c r="B4813" i="1"/>
  <c r="B4812" i="1"/>
  <c r="B4841" i="1"/>
  <c r="B4811" i="1"/>
  <c r="B4810" i="1"/>
  <c r="B4809" i="1"/>
  <c r="B4808" i="1"/>
  <c r="B4840" i="1"/>
  <c r="B4839" i="1"/>
  <c r="B4838" i="1"/>
  <c r="B4837" i="1"/>
  <c r="B4836" i="1"/>
  <c r="B4835" i="1"/>
  <c r="B4834" i="1"/>
  <c r="B4833" i="1"/>
  <c r="B4807" i="1"/>
  <c r="B4806" i="1"/>
  <c r="B4832" i="1"/>
  <c r="B4805" i="1"/>
  <c r="B4804" i="1"/>
  <c r="B4803" i="1"/>
  <c r="B4802" i="1"/>
  <c r="B4801" i="1"/>
  <c r="B4800" i="1"/>
  <c r="B4831" i="1"/>
  <c r="B4830" i="1"/>
  <c r="B4874" i="1"/>
  <c r="B4873" i="1"/>
  <c r="B4872" i="1"/>
  <c r="B4871" i="1"/>
  <c r="B4869" i="1"/>
  <c r="B4868" i="1"/>
  <c r="B4867" i="1"/>
  <c r="B4866" i="1"/>
  <c r="B4865" i="1"/>
  <c r="B4864" i="1"/>
  <c r="B4863" i="1"/>
  <c r="B4862" i="1"/>
  <c r="B4861" i="1"/>
  <c r="B4858" i="1"/>
  <c r="B4765" i="1"/>
  <c r="B4764" i="1"/>
  <c r="B4763" i="1"/>
  <c r="B4762" i="1"/>
  <c r="B4857" i="1"/>
  <c r="B4856" i="1"/>
  <c r="B4855" i="1"/>
  <c r="B4854" i="1"/>
  <c r="B4853" i="1"/>
  <c r="B4852" i="1"/>
  <c r="B4851" i="1"/>
  <c r="B4799" i="1"/>
  <c r="B4798" i="1"/>
  <c r="B4797" i="1"/>
  <c r="B4796" i="1"/>
  <c r="B4795" i="1"/>
  <c r="B4794" i="1"/>
  <c r="B4779" i="1"/>
  <c r="B4778" i="1"/>
  <c r="B4793" i="1"/>
  <c r="B4792" i="1"/>
  <c r="B4777" i="1"/>
  <c r="B4776" i="1"/>
  <c r="B4775" i="1"/>
  <c r="B4774" i="1"/>
  <c r="B4773" i="1"/>
  <c r="B4772" i="1"/>
  <c r="B4761" i="1"/>
  <c r="B4760" i="1"/>
  <c r="B4771" i="1"/>
  <c r="B4770" i="1"/>
  <c r="B4769" i="1"/>
  <c r="B4768" i="1"/>
  <c r="B4767" i="1"/>
  <c r="B4766" i="1"/>
  <c r="B42304" i="1"/>
  <c r="B42303" i="1"/>
  <c r="B42302" i="1"/>
  <c r="B42301" i="1"/>
  <c r="B42300" i="1"/>
  <c r="B42299" i="1"/>
  <c r="B42298" i="1"/>
  <c r="B42297" i="1"/>
  <c r="B42296" i="1"/>
  <c r="B42295" i="1"/>
  <c r="B42294" i="1"/>
  <c r="B42293" i="1"/>
  <c r="B42292" i="1"/>
  <c r="B42291" i="1"/>
  <c r="B42290" i="1"/>
  <c r="B42289" i="1"/>
  <c r="B42288" i="1"/>
  <c r="B42287" i="1"/>
  <c r="B42286" i="1"/>
  <c r="B42285" i="1"/>
  <c r="B42284" i="1"/>
  <c r="B42283" i="1"/>
  <c r="B42282" i="1"/>
  <c r="B42281" i="1"/>
  <c r="B42280" i="1"/>
  <c r="B42332" i="1"/>
  <c r="B42279" i="1"/>
  <c r="B42278" i="1"/>
  <c r="B42331" i="1"/>
  <c r="B42330" i="1"/>
  <c r="B42329" i="1"/>
  <c r="B42328" i="1"/>
  <c r="B42327" i="1"/>
  <c r="B42326" i="1"/>
  <c r="B42325" i="1"/>
  <c r="B42324" i="1"/>
  <c r="B42323" i="1"/>
  <c r="B42322" i="1"/>
  <c r="B42321" i="1"/>
  <c r="B42387" i="1"/>
  <c r="B42386" i="1"/>
  <c r="B42385" i="1"/>
  <c r="B42320" i="1"/>
  <c r="B42319" i="1"/>
  <c r="B42318" i="1"/>
  <c r="B42317" i="1"/>
  <c r="B42380" i="1"/>
  <c r="B42379" i="1"/>
  <c r="B42378" i="1"/>
  <c r="B42377" i="1"/>
  <c r="B42376" i="1"/>
  <c r="B42375" i="1"/>
  <c r="B42374" i="1"/>
  <c r="B42373" i="1"/>
  <c r="B42372" i="1"/>
  <c r="B42371" i="1"/>
  <c r="B42370" i="1"/>
  <c r="B42369" i="1"/>
  <c r="B42368" i="1"/>
  <c r="B42367" i="1"/>
  <c r="B42366" i="1"/>
  <c r="B42365" i="1"/>
  <c r="B42364" i="1"/>
  <c r="B42363" i="1"/>
  <c r="B42362" i="1"/>
  <c r="B42361" i="1"/>
  <c r="B42360" i="1"/>
  <c r="B42359" i="1"/>
  <c r="B42358" i="1"/>
  <c r="B42357" i="1"/>
  <c r="B42356" i="1"/>
  <c r="B42355" i="1"/>
  <c r="B42354" i="1"/>
  <c r="B42353" i="1"/>
  <c r="B42352" i="1"/>
  <c r="B42351" i="1"/>
  <c r="B42350" i="1"/>
  <c r="B42349" i="1"/>
  <c r="B42348" i="1"/>
  <c r="B42347" i="1"/>
  <c r="B42346" i="1"/>
  <c r="B42345" i="1"/>
  <c r="B42344" i="1"/>
  <c r="B42343" i="1"/>
  <c r="B42342" i="1"/>
  <c r="B42341" i="1"/>
  <c r="B42340" i="1"/>
  <c r="B42339" i="1"/>
  <c r="B42338" i="1"/>
  <c r="B42337" i="1"/>
  <c r="B42336" i="1"/>
  <c r="B42335" i="1"/>
  <c r="B42334" i="1"/>
  <c r="B42277" i="1"/>
  <c r="B42333" i="1"/>
  <c r="B42276" i="1"/>
  <c r="B42275" i="1"/>
  <c r="B42274" i="1"/>
  <c r="B42273" i="1"/>
  <c r="B42272" i="1"/>
  <c r="B42271" i="1"/>
  <c r="B42270" i="1"/>
  <c r="B42269" i="1"/>
  <c r="B42316" i="1"/>
  <c r="B42268" i="1"/>
  <c r="B42315" i="1"/>
  <c r="B42314" i="1"/>
  <c r="B42267" i="1"/>
  <c r="B42266" i="1"/>
  <c r="B42313" i="1"/>
  <c r="B42312" i="1"/>
  <c r="B42311" i="1"/>
  <c r="B42310" i="1"/>
  <c r="B42309" i="1"/>
  <c r="B42308" i="1"/>
  <c r="B42265" i="1"/>
  <c r="B42307" i="1"/>
  <c r="B42306" i="1"/>
  <c r="B42305" i="1"/>
  <c r="B42264" i="1"/>
  <c r="B42263" i="1"/>
  <c r="B42262" i="1"/>
  <c r="B42261" i="1"/>
  <c r="B42260" i="1"/>
  <c r="B42259" i="1"/>
  <c r="B42258" i="1"/>
  <c r="B42257" i="1"/>
  <c r="B42384" i="1"/>
  <c r="B42256" i="1"/>
  <c r="B42383" i="1"/>
  <c r="B42382" i="1"/>
  <c r="B42381" i="1"/>
  <c r="B42419" i="1"/>
  <c r="B42418" i="1"/>
  <c r="B42417" i="1"/>
  <c r="B42416" i="1"/>
  <c r="B42415" i="1"/>
  <c r="B42414" i="1"/>
  <c r="B42413" i="1"/>
  <c r="B42412" i="1"/>
  <c r="B42411" i="1"/>
  <c r="B42410" i="1"/>
  <c r="B42409" i="1"/>
  <c r="B42408" i="1"/>
  <c r="B42407" i="1"/>
  <c r="B42406" i="1"/>
  <c r="B42405" i="1"/>
  <c r="B42404" i="1"/>
  <c r="B42403" i="1"/>
  <c r="B42402" i="1"/>
  <c r="B42401" i="1"/>
  <c r="B42435" i="1"/>
  <c r="B42434" i="1"/>
  <c r="B42433" i="1"/>
  <c r="B42432" i="1"/>
  <c r="B42431" i="1"/>
  <c r="B42430" i="1"/>
  <c r="B42429" i="1"/>
  <c r="B42428" i="1"/>
  <c r="B42427" i="1"/>
  <c r="B42426" i="1"/>
  <c r="B42425" i="1"/>
  <c r="B42424" i="1"/>
  <c r="B42423" i="1"/>
  <c r="B42422" i="1"/>
  <c r="B42421" i="1"/>
  <c r="B42420" i="1"/>
  <c r="B42400" i="1"/>
  <c r="B42399" i="1"/>
  <c r="B42394" i="1"/>
  <c r="B42393" i="1"/>
  <c r="B42398" i="1"/>
  <c r="B42397" i="1"/>
  <c r="B42396" i="1"/>
  <c r="B42395" i="1"/>
  <c r="B42392" i="1"/>
  <c r="B42391" i="1"/>
  <c r="B42390" i="1"/>
  <c r="B42389" i="1"/>
  <c r="B37437" i="1"/>
  <c r="B37436" i="1"/>
  <c r="B37435" i="1"/>
  <c r="B2053" i="1"/>
  <c r="B2052" i="1"/>
  <c r="B2051" i="1"/>
  <c r="B42751" i="1"/>
  <c r="B42750" i="1"/>
  <c r="B42749" i="1"/>
  <c r="B2050" i="1"/>
  <c r="B42748" i="1"/>
  <c r="B42747" i="1"/>
  <c r="B42746" i="1"/>
  <c r="B42745" i="1"/>
  <c r="B42744" i="1"/>
  <c r="B42743" i="1"/>
  <c r="B42742" i="1"/>
  <c r="B42741" i="1"/>
  <c r="B42740" i="1"/>
  <c r="B42739" i="1"/>
  <c r="B42738" i="1"/>
  <c r="B42737" i="1"/>
  <c r="B42736" i="1"/>
  <c r="B42735" i="1"/>
  <c r="B42734" i="1"/>
  <c r="B10124" i="1"/>
  <c r="B10123" i="1"/>
  <c r="B10122" i="1"/>
  <c r="B37677" i="1"/>
  <c r="B29885" i="1"/>
  <c r="B37516" i="1"/>
  <c r="B37676" i="1"/>
  <c r="B38204" i="1"/>
  <c r="B29884" i="1"/>
  <c r="B10163" i="1"/>
  <c r="B10162" i="1"/>
  <c r="B10161" i="1"/>
  <c r="B10160" i="1"/>
  <c r="B10159" i="1"/>
  <c r="B39922" i="1"/>
  <c r="B10121" i="1"/>
  <c r="B10120" i="1"/>
  <c r="B10119" i="1"/>
  <c r="B10118" i="1"/>
  <c r="B10117" i="1"/>
  <c r="B10028" i="1"/>
  <c r="B10027" i="1"/>
  <c r="B10026" i="1"/>
  <c r="B10025" i="1"/>
  <c r="B10024" i="1"/>
  <c r="B10158" i="1"/>
  <c r="B10157" i="1"/>
  <c r="B10116" i="1"/>
  <c r="B10115" i="1"/>
  <c r="B10114" i="1"/>
  <c r="B10113" i="1"/>
  <c r="B10112" i="1"/>
  <c r="B29897" i="1"/>
  <c r="B29883" i="1"/>
  <c r="B29882" i="1"/>
  <c r="B10023" i="1"/>
  <c r="B10022" i="1"/>
  <c r="B10021" i="1"/>
  <c r="B10020" i="1"/>
  <c r="B10019" i="1"/>
  <c r="B10018" i="1"/>
  <c r="B10017" i="1"/>
  <c r="B10016" i="1"/>
  <c r="B10156" i="1"/>
  <c r="B10015" i="1"/>
  <c r="B10155" i="1"/>
  <c r="B10154" i="1"/>
  <c r="B10153" i="1"/>
  <c r="B10014" i="1"/>
  <c r="B10111" i="1"/>
  <c r="B10110" i="1"/>
  <c r="B10109" i="1"/>
  <c r="B10108" i="1"/>
  <c r="B10107" i="1"/>
  <c r="B10106" i="1"/>
  <c r="B10105" i="1"/>
  <c r="B10104" i="1"/>
  <c r="B10103" i="1"/>
  <c r="B10013" i="1"/>
  <c r="B10102" i="1"/>
  <c r="B10012" i="1"/>
  <c r="B10011" i="1"/>
  <c r="B10010" i="1"/>
  <c r="B10009" i="1"/>
  <c r="B10008" i="1"/>
  <c r="B10007" i="1"/>
  <c r="B10101" i="1"/>
  <c r="B10006" i="1"/>
  <c r="B10005" i="1"/>
  <c r="B10004" i="1"/>
  <c r="B10003" i="1"/>
  <c r="B10100" i="1"/>
  <c r="B38203" i="1"/>
  <c r="B38202" i="1"/>
  <c r="B29896" i="1"/>
  <c r="B29881" i="1"/>
  <c r="B29880" i="1"/>
  <c r="B29895" i="1"/>
  <c r="B29879" i="1"/>
  <c r="B29894" i="1"/>
  <c r="B29878" i="1"/>
  <c r="B29877" i="1"/>
  <c r="B29876" i="1"/>
  <c r="B29875" i="1"/>
  <c r="B29874" i="1"/>
  <c r="B29873" i="1"/>
  <c r="B29872" i="1"/>
  <c r="B38201" i="1"/>
  <c r="B29871" i="1"/>
  <c r="B38200" i="1"/>
  <c r="B38199" i="1"/>
  <c r="B38198" i="1"/>
  <c r="B38197" i="1"/>
  <c r="B38196" i="1"/>
  <c r="B10002" i="1"/>
  <c r="B10001" i="1"/>
  <c r="B10000" i="1"/>
  <c r="B9999" i="1"/>
  <c r="B9998" i="1"/>
  <c r="B10152" i="1"/>
  <c r="B10151" i="1"/>
  <c r="B10150" i="1"/>
  <c r="B10149" i="1"/>
  <c r="B10148" i="1"/>
  <c r="B10147" i="1"/>
  <c r="B10146" i="1"/>
  <c r="B10145" i="1"/>
  <c r="B38195" i="1"/>
  <c r="B38194" i="1"/>
  <c r="B38193" i="1"/>
  <c r="B38192" i="1"/>
  <c r="B29865" i="1"/>
  <c r="B29864" i="1"/>
  <c r="B29863" i="1"/>
  <c r="B29862" i="1"/>
  <c r="B29861" i="1"/>
  <c r="B29860" i="1"/>
  <c r="B29859" i="1"/>
  <c r="B29858" i="1"/>
  <c r="B29857" i="1"/>
  <c r="B29856" i="1"/>
  <c r="B29855" i="1"/>
  <c r="B29854" i="1"/>
  <c r="B29853" i="1"/>
  <c r="B29852" i="1"/>
  <c r="B29851" i="1"/>
  <c r="B29850" i="1"/>
  <c r="B29849" i="1"/>
  <c r="B29848" i="1"/>
  <c r="B29847" i="1"/>
  <c r="B29846" i="1"/>
  <c r="B29845" i="1"/>
  <c r="B29844" i="1"/>
  <c r="B29843" i="1"/>
  <c r="B29842" i="1"/>
  <c r="B29841" i="1"/>
  <c r="B29840" i="1"/>
  <c r="B39406" i="1"/>
  <c r="B39405" i="1"/>
  <c r="B39404" i="1"/>
  <c r="B39403" i="1"/>
  <c r="B39402" i="1"/>
  <c r="B39401" i="1"/>
  <c r="B39400" i="1"/>
  <c r="B39399" i="1"/>
  <c r="B39398" i="1"/>
  <c r="B39397" i="1"/>
  <c r="B39396" i="1"/>
  <c r="B39395" i="1"/>
  <c r="B39394" i="1"/>
  <c r="B39393" i="1"/>
  <c r="B39392" i="1"/>
  <c r="B39391" i="1"/>
  <c r="B39390" i="1"/>
  <c r="B39389" i="1"/>
  <c r="B39388" i="1"/>
  <c r="B39387" i="1"/>
  <c r="B39386" i="1"/>
  <c r="B39385" i="1"/>
  <c r="B39384" i="1"/>
  <c r="B39383" i="1"/>
  <c r="B39382" i="1"/>
  <c r="B39381" i="1"/>
  <c r="B39380" i="1"/>
  <c r="B39379" i="1"/>
  <c r="B39378" i="1"/>
  <c r="B39377" i="1"/>
  <c r="B39376" i="1"/>
  <c r="B39375" i="1"/>
  <c r="B39374" i="1"/>
  <c r="B39373" i="1"/>
  <c r="B39372" i="1"/>
  <c r="B39371" i="1"/>
  <c r="B39370" i="1"/>
  <c r="B39369" i="1"/>
  <c r="B39368" i="1"/>
  <c r="B39367" i="1"/>
  <c r="B39366" i="1"/>
  <c r="B39365" i="1"/>
  <c r="B39364" i="1"/>
  <c r="B39363" i="1"/>
  <c r="B39362" i="1"/>
  <c r="B39361" i="1"/>
  <c r="B39360" i="1"/>
  <c r="B39359" i="1"/>
  <c r="B39358" i="1"/>
  <c r="B39357" i="1"/>
  <c r="B39356" i="1"/>
  <c r="B39355" i="1"/>
  <c r="B39354" i="1"/>
  <c r="B39353" i="1"/>
  <c r="B39352" i="1"/>
  <c r="B39351" i="1"/>
  <c r="B39350" i="1"/>
  <c r="B39349" i="1"/>
  <c r="B39348" i="1"/>
  <c r="B39347" i="1"/>
  <c r="B39346" i="1"/>
  <c r="B39345" i="1"/>
  <c r="B39344" i="1"/>
  <c r="B39343" i="1"/>
  <c r="B39342" i="1"/>
  <c r="B39341" i="1"/>
  <c r="B39340" i="1"/>
  <c r="B39339" i="1"/>
  <c r="B39338" i="1"/>
  <c r="B39337" i="1"/>
  <c r="B39336" i="1"/>
  <c r="B39335" i="1"/>
  <c r="B39334" i="1"/>
  <c r="B39333" i="1"/>
  <c r="B39332" i="1"/>
  <c r="B39331" i="1"/>
  <c r="B39330" i="1"/>
  <c r="B39329" i="1"/>
  <c r="B39328" i="1"/>
  <c r="B39327" i="1"/>
  <c r="B39326" i="1"/>
  <c r="B39325" i="1"/>
  <c r="B39324" i="1"/>
  <c r="B39323" i="1"/>
  <c r="B39322" i="1"/>
  <c r="B39321" i="1"/>
  <c r="B39320" i="1"/>
  <c r="B39319" i="1"/>
  <c r="B39318" i="1"/>
  <c r="B39317" i="1"/>
  <c r="B39316" i="1"/>
  <c r="B39315" i="1"/>
  <c r="B39314" i="1"/>
  <c r="B39313" i="1"/>
  <c r="B39312" i="1"/>
  <c r="B39311" i="1"/>
  <c r="B39310" i="1"/>
  <c r="B39309" i="1"/>
  <c r="B39308" i="1"/>
  <c r="B39307" i="1"/>
  <c r="B39306" i="1"/>
  <c r="B39305" i="1"/>
  <c r="B39304" i="1"/>
  <c r="B39303" i="1"/>
  <c r="B39302" i="1"/>
  <c r="B39301" i="1"/>
  <c r="B39300" i="1"/>
  <c r="B39299" i="1"/>
  <c r="B39298" i="1"/>
  <c r="B39297" i="1"/>
  <c r="B39296" i="1"/>
  <c r="B39295" i="1"/>
  <c r="B39294" i="1"/>
  <c r="B39293" i="1"/>
  <c r="B39292" i="1"/>
  <c r="B39291" i="1"/>
  <c r="B39290" i="1"/>
  <c r="B39289" i="1"/>
  <c r="B39288" i="1"/>
  <c r="B39287" i="1"/>
  <c r="B39286" i="1"/>
  <c r="B39285" i="1"/>
  <c r="B39284" i="1"/>
  <c r="B39283" i="1"/>
  <c r="B39282" i="1"/>
  <c r="B39281" i="1"/>
  <c r="B39280" i="1"/>
  <c r="B39279" i="1"/>
  <c r="B39278" i="1"/>
  <c r="B39277" i="1"/>
  <c r="B39276" i="1"/>
  <c r="B39275" i="1"/>
  <c r="B39274" i="1"/>
  <c r="B39273" i="1"/>
  <c r="B39272" i="1"/>
  <c r="B39271" i="1"/>
  <c r="B39270" i="1"/>
  <c r="B39269" i="1"/>
  <c r="B39268" i="1"/>
  <c r="B39267" i="1"/>
  <c r="B39266" i="1"/>
  <c r="B39265" i="1"/>
  <c r="B39264" i="1"/>
  <c r="B39263" i="1"/>
  <c r="B39262" i="1"/>
  <c r="B39261" i="1"/>
  <c r="B39260" i="1"/>
  <c r="B39259" i="1"/>
  <c r="B39258" i="1"/>
  <c r="B39257" i="1"/>
  <c r="B39256" i="1"/>
  <c r="B39255" i="1"/>
  <c r="B39254" i="1"/>
  <c r="B39253" i="1"/>
  <c r="B39252" i="1"/>
  <c r="B39251" i="1"/>
  <c r="B39250" i="1"/>
  <c r="B39249" i="1"/>
  <c r="B39248" i="1"/>
  <c r="B39247" i="1"/>
  <c r="B39246" i="1"/>
  <c r="B39245" i="1"/>
  <c r="B39244" i="1"/>
  <c r="B39243" i="1"/>
  <c r="B39242" i="1"/>
  <c r="B39241" i="1"/>
  <c r="B39240" i="1"/>
  <c r="B39239" i="1"/>
  <c r="B39238" i="1"/>
  <c r="B39237" i="1"/>
  <c r="B39236" i="1"/>
  <c r="B39235" i="1"/>
  <c r="B39234" i="1"/>
  <c r="B39233" i="1"/>
  <c r="B39232" i="1"/>
  <c r="B39231" i="1"/>
  <c r="B39230" i="1"/>
  <c r="B39229" i="1"/>
  <c r="B39228" i="1"/>
  <c r="B39227" i="1"/>
  <c r="B39226" i="1"/>
  <c r="B39225" i="1"/>
  <c r="B39224" i="1"/>
  <c r="B39223" i="1"/>
  <c r="B39222" i="1"/>
  <c r="B39221" i="1"/>
  <c r="B39220" i="1"/>
  <c r="B39219" i="1"/>
  <c r="B39218" i="1"/>
  <c r="B39217" i="1"/>
  <c r="B39216" i="1"/>
  <c r="B39215" i="1"/>
  <c r="B39214" i="1"/>
  <c r="B39213" i="1"/>
  <c r="B39212" i="1"/>
  <c r="B39211" i="1"/>
  <c r="B39210" i="1"/>
  <c r="B39209" i="1"/>
  <c r="B39208" i="1"/>
  <c r="B39207" i="1"/>
  <c r="B39206" i="1"/>
  <c r="B39205" i="1"/>
  <c r="B39204" i="1"/>
  <c r="B39203" i="1"/>
  <c r="B39202" i="1"/>
  <c r="B39201" i="1"/>
  <c r="B39200" i="1"/>
  <c r="B39199" i="1"/>
  <c r="B39198" i="1"/>
  <c r="B39197" i="1"/>
  <c r="B39196" i="1"/>
  <c r="B39195" i="1"/>
  <c r="B39194" i="1"/>
  <c r="B39193" i="1"/>
  <c r="B39192" i="1"/>
  <c r="B39191" i="1"/>
  <c r="B39190" i="1"/>
  <c r="B39189" i="1"/>
  <c r="B39188" i="1"/>
  <c r="B39187" i="1"/>
  <c r="B39186" i="1"/>
  <c r="B39185" i="1"/>
  <c r="B39184" i="1"/>
  <c r="B39183" i="1"/>
  <c r="B39182" i="1"/>
  <c r="B39181" i="1"/>
  <c r="B39180" i="1"/>
  <c r="B39179" i="1"/>
  <c r="B39178" i="1"/>
  <c r="B39177" i="1"/>
  <c r="B39176" i="1"/>
  <c r="B39175" i="1"/>
  <c r="B39174" i="1"/>
  <c r="B39173" i="1"/>
  <c r="B39172" i="1"/>
  <c r="B39171" i="1"/>
  <c r="B39170" i="1"/>
  <c r="B39169" i="1"/>
  <c r="B39168" i="1"/>
  <c r="B39167" i="1"/>
  <c r="B39166" i="1"/>
  <c r="B39165" i="1"/>
  <c r="B39164" i="1"/>
  <c r="B39163" i="1"/>
  <c r="B39162" i="1"/>
  <c r="B39161" i="1"/>
  <c r="B39160" i="1"/>
  <c r="B39159" i="1"/>
  <c r="B39158" i="1"/>
  <c r="B39157" i="1"/>
  <c r="B39156" i="1"/>
  <c r="B39155" i="1"/>
  <c r="B39154" i="1"/>
  <c r="B39153" i="1"/>
  <c r="B39152" i="1"/>
  <c r="B39151" i="1"/>
  <c r="B39150" i="1"/>
  <c r="B39149" i="1"/>
  <c r="B39148" i="1"/>
  <c r="B39147" i="1"/>
  <c r="B39146" i="1"/>
  <c r="B39145" i="1"/>
  <c r="B39144" i="1"/>
  <c r="B39143" i="1"/>
  <c r="B39142" i="1"/>
  <c r="B39141" i="1"/>
  <c r="B39140" i="1"/>
  <c r="B39139" i="1"/>
  <c r="B39138" i="1"/>
  <c r="B39137" i="1"/>
  <c r="B39136" i="1"/>
  <c r="B39135" i="1"/>
  <c r="B39134" i="1"/>
  <c r="B39133" i="1"/>
  <c r="B39132" i="1"/>
  <c r="B39131" i="1"/>
  <c r="B39130" i="1"/>
  <c r="B39129" i="1"/>
  <c r="B39128" i="1"/>
  <c r="B39127" i="1"/>
  <c r="B39126" i="1"/>
  <c r="B39125" i="1"/>
  <c r="B39124" i="1"/>
  <c r="B39123" i="1"/>
  <c r="B39122" i="1"/>
  <c r="B39121" i="1"/>
  <c r="B39120" i="1"/>
  <c r="B39119" i="1"/>
  <c r="B39118" i="1"/>
  <c r="B39117" i="1"/>
  <c r="B39116" i="1"/>
  <c r="B39115" i="1"/>
  <c r="B39114" i="1"/>
  <c r="B39113" i="1"/>
  <c r="B39112" i="1"/>
  <c r="B39111" i="1"/>
  <c r="B39110" i="1"/>
  <c r="B39109" i="1"/>
  <c r="B39108" i="1"/>
  <c r="B39107" i="1"/>
  <c r="B39106" i="1"/>
  <c r="B39105" i="1"/>
  <c r="B39104" i="1"/>
  <c r="B39103" i="1"/>
  <c r="B39102" i="1"/>
  <c r="B39101" i="1"/>
  <c r="B39100" i="1"/>
  <c r="B39099" i="1"/>
  <c r="B39098" i="1"/>
  <c r="B39097" i="1"/>
  <c r="B39096" i="1"/>
  <c r="B39095" i="1"/>
  <c r="B39094" i="1"/>
  <c r="B39093" i="1"/>
  <c r="B39092" i="1"/>
  <c r="B39091" i="1"/>
  <c r="B39090" i="1"/>
  <c r="B39089" i="1"/>
  <c r="B39088" i="1"/>
  <c r="B39087" i="1"/>
  <c r="B39086" i="1"/>
  <c r="B39085" i="1"/>
  <c r="B39084" i="1"/>
  <c r="B39083" i="1"/>
  <c r="B39082" i="1"/>
  <c r="B39081" i="1"/>
  <c r="B39080" i="1"/>
  <c r="B39079" i="1"/>
  <c r="B39078" i="1"/>
  <c r="B39077" i="1"/>
  <c r="B39076" i="1"/>
  <c r="B39075" i="1"/>
  <c r="B39074" i="1"/>
  <c r="B39073" i="1"/>
  <c r="B39072" i="1"/>
  <c r="B39071" i="1"/>
  <c r="B39070" i="1"/>
  <c r="B39069" i="1"/>
  <c r="B39068" i="1"/>
  <c r="B39067" i="1"/>
  <c r="B39066" i="1"/>
  <c r="B39065" i="1"/>
  <c r="B39064" i="1"/>
  <c r="B39063" i="1"/>
  <c r="B39062" i="1"/>
  <c r="B39061" i="1"/>
  <c r="B39060" i="1"/>
  <c r="B39059" i="1"/>
  <c r="B39058" i="1"/>
  <c r="B39057" i="1"/>
  <c r="B39056" i="1"/>
  <c r="B39055" i="1"/>
  <c r="B39054" i="1"/>
  <c r="B39053" i="1"/>
  <c r="B39052" i="1"/>
  <c r="B39051" i="1"/>
  <c r="B39050" i="1"/>
  <c r="B39049" i="1"/>
  <c r="B39048" i="1"/>
  <c r="B39047" i="1"/>
  <c r="B39046" i="1"/>
  <c r="B39045" i="1"/>
  <c r="B39044" i="1"/>
  <c r="B39043" i="1"/>
  <c r="B39042" i="1"/>
  <c r="B39041" i="1"/>
  <c r="B39040" i="1"/>
  <c r="B39039" i="1"/>
  <c r="B39038" i="1"/>
  <c r="B39037" i="1"/>
  <c r="B39036" i="1"/>
  <c r="B39035" i="1"/>
  <c r="B39034" i="1"/>
  <c r="B39033" i="1"/>
  <c r="B39032" i="1"/>
  <c r="B39031" i="1"/>
  <c r="B39030" i="1"/>
  <c r="B39029" i="1"/>
  <c r="B39028" i="1"/>
  <c r="B39027" i="1"/>
  <c r="B39026" i="1"/>
  <c r="B39025" i="1"/>
  <c r="B39024" i="1"/>
  <c r="B39023" i="1"/>
  <c r="B39022" i="1"/>
  <c r="B39021" i="1"/>
  <c r="B39020" i="1"/>
  <c r="B39019" i="1"/>
  <c r="B39018" i="1"/>
  <c r="B39017" i="1"/>
  <c r="B39016" i="1"/>
  <c r="B39015" i="1"/>
  <c r="B39014" i="1"/>
  <c r="B39013" i="1"/>
  <c r="B39012" i="1"/>
  <c r="B39011" i="1"/>
  <c r="B39010" i="1"/>
  <c r="B39009" i="1"/>
  <c r="B39008" i="1"/>
  <c r="B39007" i="1"/>
  <c r="B39006" i="1"/>
  <c r="B39005" i="1"/>
  <c r="B39004" i="1"/>
  <c r="B39003" i="1"/>
  <c r="B39002" i="1"/>
  <c r="B39001" i="1"/>
  <c r="B39000" i="1"/>
  <c r="B38999" i="1"/>
  <c r="B38998" i="1"/>
  <c r="B38997" i="1"/>
  <c r="B38996" i="1"/>
  <c r="B38995" i="1"/>
  <c r="B38994" i="1"/>
  <c r="B38993" i="1"/>
  <c r="B38992" i="1"/>
  <c r="B38991" i="1"/>
  <c r="B38990" i="1"/>
  <c r="B38989" i="1"/>
  <c r="B38988" i="1"/>
  <c r="B38987" i="1"/>
  <c r="B38986" i="1"/>
  <c r="B38985" i="1"/>
  <c r="B38984" i="1"/>
  <c r="B38983" i="1"/>
  <c r="B38982" i="1"/>
  <c r="B38981" i="1"/>
  <c r="B38980" i="1"/>
  <c r="B38979" i="1"/>
  <c r="B38978" i="1"/>
  <c r="B38977" i="1"/>
  <c r="B38976" i="1"/>
  <c r="B38975" i="1"/>
  <c r="B38974" i="1"/>
  <c r="B38973" i="1"/>
  <c r="B38972" i="1"/>
  <c r="B38971" i="1"/>
  <c r="B38970" i="1"/>
  <c r="B38969" i="1"/>
  <c r="B38968" i="1"/>
  <c r="B38967" i="1"/>
  <c r="B38966" i="1"/>
  <c r="B38965" i="1"/>
  <c r="B38964" i="1"/>
  <c r="B38963" i="1"/>
  <c r="B38962" i="1"/>
  <c r="B38961" i="1"/>
  <c r="B38960" i="1"/>
  <c r="B38959" i="1"/>
  <c r="B38958" i="1"/>
  <c r="B38957" i="1"/>
  <c r="B38956" i="1"/>
  <c r="B38955" i="1"/>
  <c r="B38954" i="1"/>
  <c r="B38953" i="1"/>
  <c r="B38952" i="1"/>
  <c r="B38951" i="1"/>
  <c r="B38950" i="1"/>
  <c r="B38949" i="1"/>
  <c r="B38948" i="1"/>
  <c r="B38947" i="1"/>
  <c r="B38946" i="1"/>
  <c r="B38945" i="1"/>
  <c r="B38944" i="1"/>
  <c r="B38943" i="1"/>
  <c r="B38942" i="1"/>
  <c r="B38941" i="1"/>
  <c r="B38940" i="1"/>
  <c r="B38939" i="1"/>
  <c r="B38938" i="1"/>
  <c r="B38937" i="1"/>
  <c r="B38936" i="1"/>
  <c r="B38935" i="1"/>
  <c r="B38934" i="1"/>
  <c r="B38933" i="1"/>
  <c r="B38932" i="1"/>
  <c r="B38931" i="1"/>
  <c r="B38930" i="1"/>
  <c r="B38929" i="1"/>
  <c r="B38928" i="1"/>
  <c r="B38927" i="1"/>
  <c r="B38926" i="1"/>
  <c r="B38925" i="1"/>
  <c r="B38924" i="1"/>
  <c r="B38923" i="1"/>
  <c r="B38922" i="1"/>
  <c r="B38921" i="1"/>
  <c r="B38920" i="1"/>
  <c r="B38919" i="1"/>
  <c r="B38918" i="1"/>
  <c r="B38917" i="1"/>
  <c r="B38916" i="1"/>
  <c r="B38915" i="1"/>
  <c r="B38914" i="1"/>
  <c r="B38913" i="1"/>
  <c r="B38912" i="1"/>
  <c r="B38911" i="1"/>
  <c r="B38910" i="1"/>
  <c r="B38909" i="1"/>
  <c r="B38908" i="1"/>
  <c r="B38907" i="1"/>
  <c r="B38906" i="1"/>
  <c r="B38905" i="1"/>
  <c r="B38904" i="1"/>
  <c r="B38903" i="1"/>
  <c r="B38902" i="1"/>
  <c r="B38901" i="1"/>
  <c r="B38900" i="1"/>
  <c r="B38899" i="1"/>
  <c r="B38898" i="1"/>
  <c r="B38897" i="1"/>
  <c r="B38896" i="1"/>
  <c r="B38895" i="1"/>
  <c r="B38894" i="1"/>
  <c r="B38893" i="1"/>
  <c r="B38892" i="1"/>
  <c r="B38891" i="1"/>
  <c r="B38890" i="1"/>
  <c r="B38889" i="1"/>
  <c r="B38888" i="1"/>
  <c r="B38887" i="1"/>
  <c r="B38886" i="1"/>
  <c r="B38885" i="1"/>
  <c r="B38884" i="1"/>
  <c r="B38883" i="1"/>
  <c r="B38882" i="1"/>
  <c r="B38881" i="1"/>
  <c r="B38880" i="1"/>
  <c r="B38879" i="1"/>
  <c r="B38878" i="1"/>
  <c r="B38877" i="1"/>
  <c r="B38876" i="1"/>
  <c r="B38875" i="1"/>
  <c r="B38874" i="1"/>
  <c r="B38873" i="1"/>
  <c r="B38872" i="1"/>
  <c r="B38871" i="1"/>
  <c r="B38870" i="1"/>
  <c r="B38869" i="1"/>
  <c r="B38868" i="1"/>
  <c r="B38867" i="1"/>
  <c r="B38866" i="1"/>
  <c r="B38865" i="1"/>
  <c r="B38864" i="1"/>
  <c r="B38863" i="1"/>
  <c r="B38862" i="1"/>
  <c r="B38861" i="1"/>
  <c r="B38860" i="1"/>
  <c r="B38859" i="1"/>
  <c r="B38858" i="1"/>
  <c r="B38857" i="1"/>
  <c r="B38856" i="1"/>
  <c r="B38855" i="1"/>
  <c r="B38854" i="1"/>
  <c r="B38853" i="1"/>
  <c r="B38852" i="1"/>
  <c r="B38851" i="1"/>
  <c r="B38850" i="1"/>
  <c r="B38849" i="1"/>
  <c r="B38848" i="1"/>
  <c r="B38847" i="1"/>
  <c r="B38846" i="1"/>
  <c r="B38845" i="1"/>
  <c r="B38844" i="1"/>
  <c r="B38843" i="1"/>
  <c r="B38842" i="1"/>
  <c r="B38841" i="1"/>
  <c r="B38840" i="1"/>
  <c r="B38839" i="1"/>
  <c r="B38838" i="1"/>
  <c r="B38837" i="1"/>
  <c r="B38836" i="1"/>
  <c r="B38835" i="1"/>
  <c r="B38834" i="1"/>
  <c r="B38833" i="1"/>
  <c r="B38832" i="1"/>
  <c r="B38831" i="1"/>
  <c r="B38830" i="1"/>
  <c r="B38829" i="1"/>
  <c r="B38828" i="1"/>
  <c r="B38827" i="1"/>
  <c r="B38826" i="1"/>
  <c r="B38825" i="1"/>
  <c r="B38824" i="1"/>
  <c r="B38823" i="1"/>
  <c r="B38822" i="1"/>
  <c r="B38821" i="1"/>
  <c r="B38820" i="1"/>
  <c r="B38819" i="1"/>
  <c r="B38818" i="1"/>
  <c r="B38817" i="1"/>
  <c r="B38816" i="1"/>
  <c r="B38815" i="1"/>
  <c r="B38814" i="1"/>
  <c r="B38813" i="1"/>
  <c r="B38812" i="1"/>
  <c r="B38811" i="1"/>
  <c r="B38810" i="1"/>
  <c r="B38809" i="1"/>
  <c r="B38808" i="1"/>
  <c r="B38807" i="1"/>
  <c r="B38806" i="1"/>
  <c r="B38805" i="1"/>
  <c r="B38804" i="1"/>
  <c r="B38803" i="1"/>
  <c r="B38802" i="1"/>
  <c r="B38801" i="1"/>
  <c r="B38800" i="1"/>
  <c r="B38799" i="1"/>
  <c r="B38798" i="1"/>
  <c r="B38797" i="1"/>
  <c r="B38796" i="1"/>
  <c r="B38795" i="1"/>
  <c r="B38794" i="1"/>
  <c r="B38793" i="1"/>
  <c r="B38792" i="1"/>
  <c r="B38791" i="1"/>
  <c r="B38790" i="1"/>
  <c r="B38789" i="1"/>
  <c r="B38788" i="1"/>
  <c r="B38787" i="1"/>
  <c r="B38786" i="1"/>
  <c r="B38785" i="1"/>
  <c r="B38784" i="1"/>
  <c r="B38783" i="1"/>
  <c r="B38782" i="1"/>
  <c r="B38781" i="1"/>
  <c r="B38780" i="1"/>
  <c r="B38779" i="1"/>
  <c r="B38778" i="1"/>
  <c r="B38777" i="1"/>
  <c r="B38776" i="1"/>
  <c r="B38775" i="1"/>
  <c r="B38774" i="1"/>
  <c r="B38773" i="1"/>
  <c r="B38772" i="1"/>
  <c r="B38771" i="1"/>
  <c r="B38770" i="1"/>
  <c r="B38769" i="1"/>
  <c r="B38768" i="1"/>
  <c r="B38767" i="1"/>
  <c r="B38766" i="1"/>
  <c r="B38765" i="1"/>
  <c r="B38764" i="1"/>
  <c r="B38763" i="1"/>
  <c r="B38762" i="1"/>
  <c r="B38761" i="1"/>
  <c r="B38760" i="1"/>
  <c r="B38759" i="1"/>
  <c r="B38758" i="1"/>
  <c r="B38757" i="1"/>
  <c r="B38756" i="1"/>
  <c r="B38755" i="1"/>
  <c r="B38754" i="1"/>
  <c r="B38753" i="1"/>
  <c r="B38752" i="1"/>
  <c r="B38751" i="1"/>
  <c r="B38750" i="1"/>
  <c r="B38749" i="1"/>
  <c r="B38748" i="1"/>
  <c r="B38747" i="1"/>
  <c r="B38746" i="1"/>
  <c r="B38745" i="1"/>
  <c r="B38744" i="1"/>
  <c r="B38743" i="1"/>
  <c r="B38742" i="1"/>
  <c r="B38741" i="1"/>
  <c r="B38740" i="1"/>
  <c r="B38739" i="1"/>
  <c r="B38738" i="1"/>
  <c r="B38737" i="1"/>
  <c r="B38736" i="1"/>
  <c r="B38735" i="1"/>
  <c r="B38734" i="1"/>
  <c r="B38733" i="1"/>
  <c r="B38732" i="1"/>
  <c r="B38731" i="1"/>
  <c r="B38730" i="1"/>
  <c r="B38729" i="1"/>
  <c r="B38728" i="1"/>
  <c r="B38727" i="1"/>
  <c r="B38726" i="1"/>
  <c r="B38725" i="1"/>
  <c r="B38724" i="1"/>
  <c r="B38723" i="1"/>
  <c r="B38722" i="1"/>
  <c r="B38721" i="1"/>
  <c r="B38720" i="1"/>
  <c r="B38719" i="1"/>
  <c r="B38718" i="1"/>
  <c r="B38717" i="1"/>
  <c r="B38716" i="1"/>
  <c r="B38715" i="1"/>
  <c r="B38714" i="1"/>
  <c r="B38713" i="1"/>
  <c r="B38712" i="1"/>
  <c r="B38711" i="1"/>
  <c r="B38710" i="1"/>
  <c r="B38709" i="1"/>
  <c r="B38708" i="1"/>
  <c r="B38707" i="1"/>
  <c r="B38706" i="1"/>
  <c r="B38705" i="1"/>
  <c r="B38704" i="1"/>
  <c r="B38703" i="1"/>
  <c r="B38702" i="1"/>
  <c r="B38701" i="1"/>
  <c r="B38700" i="1"/>
  <c r="B38699" i="1"/>
  <c r="B38698" i="1"/>
  <c r="B38697" i="1"/>
  <c r="B38696" i="1"/>
  <c r="B38695" i="1"/>
  <c r="B38694" i="1"/>
  <c r="B38693" i="1"/>
  <c r="B38692" i="1"/>
  <c r="B38691" i="1"/>
  <c r="B38690" i="1"/>
  <c r="B38689" i="1"/>
  <c r="B38688" i="1"/>
  <c r="B38687" i="1"/>
  <c r="B38686" i="1"/>
  <c r="B38685" i="1"/>
  <c r="B38684" i="1"/>
  <c r="B38683" i="1"/>
  <c r="B38682" i="1"/>
  <c r="B38681" i="1"/>
  <c r="B38680" i="1"/>
  <c r="B38679" i="1"/>
  <c r="B38678" i="1"/>
  <c r="B38677" i="1"/>
  <c r="B38676" i="1"/>
  <c r="B38675" i="1"/>
  <c r="B38674" i="1"/>
  <c r="B38673" i="1"/>
  <c r="B38672" i="1"/>
  <c r="B38671" i="1"/>
  <c r="B38670" i="1"/>
  <c r="B38669" i="1"/>
  <c r="B38668" i="1"/>
  <c r="B38667" i="1"/>
  <c r="B38666" i="1"/>
  <c r="B38665" i="1"/>
  <c r="B38664" i="1"/>
  <c r="B38663" i="1"/>
  <c r="B38662" i="1"/>
  <c r="B38661" i="1"/>
  <c r="B38660" i="1"/>
  <c r="B38659" i="1"/>
  <c r="B38658" i="1"/>
  <c r="B38657" i="1"/>
  <c r="B38656" i="1"/>
  <c r="B38655" i="1"/>
  <c r="B38654" i="1"/>
  <c r="B38653" i="1"/>
  <c r="B38652" i="1"/>
  <c r="B38651" i="1"/>
  <c r="B38650" i="1"/>
  <c r="B38649" i="1"/>
  <c r="B38648" i="1"/>
  <c r="B38647" i="1"/>
  <c r="B38646" i="1"/>
  <c r="B38645" i="1"/>
  <c r="B38644" i="1"/>
  <c r="B38643" i="1"/>
  <c r="B38642" i="1"/>
  <c r="B38641" i="1"/>
  <c r="B38640" i="1"/>
  <c r="B38639" i="1"/>
  <c r="B38638" i="1"/>
  <c r="B38637" i="1"/>
  <c r="B38636" i="1"/>
  <c r="B38635" i="1"/>
  <c r="B38634" i="1"/>
  <c r="B38633" i="1"/>
  <c r="B38632" i="1"/>
  <c r="B38631" i="1"/>
  <c r="B38630" i="1"/>
  <c r="B38629" i="1"/>
  <c r="B38628" i="1"/>
  <c r="B38627" i="1"/>
  <c r="B38626" i="1"/>
  <c r="B38625" i="1"/>
  <c r="B38624" i="1"/>
  <c r="B38623" i="1"/>
  <c r="B38622" i="1"/>
  <c r="B38621" i="1"/>
  <c r="B38620" i="1"/>
  <c r="B38619" i="1"/>
  <c r="B38618" i="1"/>
  <c r="B38617" i="1"/>
  <c r="B38616" i="1"/>
  <c r="B38615" i="1"/>
  <c r="B38614" i="1"/>
  <c r="B38613" i="1"/>
  <c r="B38612" i="1"/>
  <c r="B38611" i="1"/>
  <c r="B38610" i="1"/>
  <c r="B38609" i="1"/>
  <c r="B38608" i="1"/>
  <c r="B38607" i="1"/>
  <c r="B38606" i="1"/>
  <c r="B38605" i="1"/>
  <c r="B38604" i="1"/>
  <c r="B38603" i="1"/>
  <c r="B38602" i="1"/>
  <c r="B38601" i="1"/>
  <c r="B38600" i="1"/>
  <c r="B38599" i="1"/>
  <c r="B38598" i="1"/>
  <c r="B38597" i="1"/>
  <c r="B38596" i="1"/>
  <c r="B38595" i="1"/>
  <c r="B38594" i="1"/>
  <c r="B38593" i="1"/>
  <c r="B38592" i="1"/>
  <c r="B38591" i="1"/>
  <c r="B38590" i="1"/>
  <c r="B38589" i="1"/>
  <c r="B38588" i="1"/>
  <c r="B38587" i="1"/>
  <c r="B38586" i="1"/>
  <c r="B38585" i="1"/>
  <c r="B38584" i="1"/>
  <c r="B38583" i="1"/>
  <c r="B38582" i="1"/>
  <c r="B38581" i="1"/>
  <c r="B38580" i="1"/>
  <c r="B38579" i="1"/>
  <c r="B38578" i="1"/>
  <c r="B38577" i="1"/>
  <c r="B38576" i="1"/>
  <c r="B38575" i="1"/>
  <c r="B38574" i="1"/>
  <c r="B38573" i="1"/>
  <c r="B38572" i="1"/>
  <c r="B38571" i="1"/>
  <c r="B38570" i="1"/>
  <c r="B38569" i="1"/>
  <c r="B38568" i="1"/>
  <c r="B38567" i="1"/>
  <c r="B38566" i="1"/>
  <c r="B38565" i="1"/>
  <c r="B38564" i="1"/>
  <c r="B38563" i="1"/>
  <c r="B38562" i="1"/>
  <c r="B38561" i="1"/>
  <c r="B38560" i="1"/>
  <c r="B38559" i="1"/>
  <c r="B38558" i="1"/>
  <c r="B38557" i="1"/>
  <c r="B38556" i="1"/>
  <c r="B38555" i="1"/>
  <c r="B38554" i="1"/>
  <c r="B38553" i="1"/>
  <c r="B38552" i="1"/>
  <c r="B38551" i="1"/>
  <c r="B38550" i="1"/>
  <c r="B38549" i="1"/>
  <c r="B38548" i="1"/>
  <c r="B38547" i="1"/>
  <c r="B38546" i="1"/>
  <c r="B38545" i="1"/>
  <c r="B38544" i="1"/>
  <c r="B38543" i="1"/>
  <c r="B38542" i="1"/>
  <c r="B38541" i="1"/>
  <c r="B38540" i="1"/>
  <c r="B38539" i="1"/>
  <c r="B38538" i="1"/>
  <c r="B38537" i="1"/>
  <c r="B38536" i="1"/>
  <c r="B38535" i="1"/>
  <c r="B38534" i="1"/>
  <c r="B38533" i="1"/>
  <c r="B38532" i="1"/>
  <c r="B38531" i="1"/>
  <c r="B38530" i="1"/>
  <c r="B38529" i="1"/>
  <c r="B38528" i="1"/>
  <c r="B38527" i="1"/>
  <c r="B38526" i="1"/>
  <c r="B38525" i="1"/>
  <c r="B38524" i="1"/>
  <c r="B38523" i="1"/>
  <c r="B38522" i="1"/>
  <c r="B38521" i="1"/>
  <c r="B38520" i="1"/>
  <c r="B38519" i="1"/>
  <c r="B38518" i="1"/>
  <c r="B38517" i="1"/>
  <c r="B38516" i="1"/>
  <c r="B38515" i="1"/>
  <c r="B38514" i="1"/>
  <c r="B38513" i="1"/>
  <c r="B38512" i="1"/>
  <c r="B38511" i="1"/>
  <c r="B38510" i="1"/>
  <c r="B38509" i="1"/>
  <c r="B38508" i="1"/>
  <c r="B38507" i="1"/>
  <c r="B38506" i="1"/>
  <c r="B38505" i="1"/>
  <c r="B38504" i="1"/>
  <c r="B38503" i="1"/>
  <c r="B38502" i="1"/>
  <c r="B38501" i="1"/>
  <c r="B38500" i="1"/>
  <c r="B38499" i="1"/>
  <c r="B38498" i="1"/>
  <c r="B38497" i="1"/>
  <c r="B38496" i="1"/>
  <c r="B38495" i="1"/>
  <c r="B38494" i="1"/>
  <c r="B38493" i="1"/>
  <c r="B38492" i="1"/>
  <c r="B38491" i="1"/>
  <c r="B38490" i="1"/>
  <c r="B38489" i="1"/>
  <c r="B38488" i="1"/>
  <c r="B38487" i="1"/>
  <c r="B38486" i="1"/>
  <c r="B38485" i="1"/>
  <c r="B38484" i="1"/>
  <c r="B38483" i="1"/>
  <c r="B38482" i="1"/>
  <c r="B38481" i="1"/>
  <c r="B38480" i="1"/>
  <c r="B38479" i="1"/>
  <c r="B38478" i="1"/>
  <c r="B38477" i="1"/>
  <c r="B38476" i="1"/>
  <c r="B38475" i="1"/>
  <c r="B38474" i="1"/>
  <c r="B43846" i="1"/>
  <c r="B43845" i="1"/>
  <c r="B43844" i="1"/>
  <c r="B43843" i="1"/>
  <c r="B43842" i="1"/>
  <c r="B43841" i="1"/>
  <c r="B43840" i="1"/>
  <c r="B43839" i="1"/>
  <c r="B43838" i="1"/>
  <c r="B43837" i="1"/>
  <c r="B43836" i="1"/>
  <c r="B43835" i="1"/>
  <c r="B43834" i="1"/>
  <c r="B9997" i="1"/>
  <c r="B9996" i="1"/>
  <c r="B9995" i="1"/>
  <c r="B9994" i="1"/>
  <c r="B9993" i="1"/>
  <c r="B9992" i="1"/>
  <c r="B40606" i="1"/>
  <c r="B40605" i="1"/>
  <c r="B40604" i="1"/>
  <c r="B42733" i="1"/>
  <c r="B40191" i="1"/>
  <c r="B40449" i="1"/>
  <c r="B40603" i="1"/>
  <c r="B40448" i="1"/>
  <c r="B40447" i="1"/>
  <c r="B40446" i="1"/>
  <c r="B29893" i="1"/>
  <c r="B29892" i="1"/>
  <c r="B29891" i="1"/>
  <c r="B29890" i="1"/>
  <c r="B37978" i="1"/>
  <c r="B29889" i="1"/>
  <c r="B37977" i="1"/>
  <c r="B10144" i="1"/>
  <c r="B37976" i="1"/>
  <c r="B37975" i="1"/>
  <c r="B37974" i="1"/>
  <c r="B10143" i="1"/>
  <c r="B10142" i="1"/>
  <c r="B40445" i="1"/>
  <c r="B40444" i="1"/>
  <c r="B40443" i="1"/>
  <c r="B40442" i="1"/>
  <c r="B37515" i="1"/>
  <c r="B37514" i="1"/>
  <c r="B37513" i="1"/>
  <c r="B37512" i="1"/>
  <c r="B37511" i="1"/>
  <c r="B37510" i="1"/>
  <c r="B40441" i="1"/>
  <c r="B29839" i="1"/>
  <c r="B29838" i="1"/>
  <c r="B10141" i="1"/>
  <c r="B39921" i="1"/>
  <c r="B40721" i="1"/>
  <c r="B29870" i="1"/>
  <c r="B29869" i="1"/>
  <c r="B40440" i="1"/>
  <c r="B40439" i="1"/>
  <c r="B40438" i="1"/>
  <c r="B40437" i="1"/>
  <c r="B40436" i="1"/>
  <c r="B40435" i="1"/>
  <c r="B40434" i="1"/>
  <c r="B10099" i="1"/>
  <c r="B10098" i="1"/>
  <c r="B10097" i="1"/>
  <c r="B10096" i="1"/>
  <c r="B40433" i="1"/>
  <c r="B40432" i="1"/>
  <c r="B40431" i="1"/>
  <c r="B40430" i="1"/>
  <c r="B40429" i="1"/>
  <c r="B40428" i="1"/>
  <c r="B40427" i="1"/>
  <c r="B40426" i="1"/>
  <c r="B40425" i="1"/>
  <c r="B40720" i="1"/>
  <c r="B40719" i="1"/>
  <c r="B40718" i="1"/>
  <c r="B40717" i="1"/>
  <c r="B40716" i="1"/>
  <c r="B40715" i="1"/>
  <c r="B40424" i="1"/>
  <c r="B40423" i="1"/>
  <c r="B40422" i="1"/>
  <c r="B10095" i="1"/>
  <c r="B10140" i="1"/>
  <c r="B10094" i="1"/>
  <c r="B10093" i="1"/>
  <c r="B10092" i="1"/>
  <c r="B38191" i="1"/>
  <c r="B37973" i="1"/>
  <c r="B38190" i="1"/>
  <c r="B37972" i="1"/>
  <c r="B38189" i="1"/>
  <c r="B38188" i="1"/>
  <c r="B38187" i="1"/>
  <c r="B38186" i="1"/>
  <c r="B38185" i="1"/>
  <c r="B38184" i="1"/>
  <c r="B40421" i="1"/>
  <c r="B37971" i="1"/>
  <c r="B10139" i="1"/>
  <c r="B40420" i="1"/>
  <c r="B40419" i="1"/>
  <c r="B37970" i="1"/>
  <c r="B37969" i="1"/>
  <c r="B40418" i="1"/>
  <c r="B37968" i="1"/>
  <c r="B40417" i="1"/>
  <c r="B37967" i="1"/>
  <c r="B37966" i="1"/>
  <c r="B38183" i="1"/>
  <c r="B38182" i="1"/>
  <c r="B37965" i="1"/>
  <c r="B37964" i="1"/>
  <c r="B37963" i="1"/>
  <c r="B38308" i="1"/>
  <c r="B38307" i="1"/>
  <c r="B38306" i="1"/>
  <c r="B38305" i="1"/>
  <c r="B38304" i="1"/>
  <c r="B38353" i="1"/>
  <c r="B38352" i="1"/>
  <c r="B38351" i="1"/>
  <c r="B38350" i="1"/>
  <c r="B38349" i="1"/>
  <c r="B40416" i="1"/>
  <c r="B40415" i="1"/>
  <c r="B40414" i="1"/>
  <c r="B40413" i="1"/>
  <c r="B40412" i="1"/>
  <c r="B40411" i="1"/>
  <c r="B39920" i="1"/>
  <c r="B39919" i="1"/>
  <c r="B39918" i="1"/>
  <c r="B39917" i="1"/>
  <c r="B39916" i="1"/>
  <c r="B39915" i="1"/>
  <c r="B39914" i="1"/>
  <c r="B39913" i="1"/>
  <c r="B39912" i="1"/>
  <c r="B40410" i="1"/>
  <c r="B40409" i="1"/>
  <c r="B39911" i="1"/>
  <c r="B39910" i="1"/>
  <c r="B39909" i="1"/>
  <c r="B39908" i="1"/>
  <c r="B39907" i="1"/>
  <c r="B39906" i="1"/>
  <c r="B39905" i="1"/>
  <c r="B39904" i="1"/>
  <c r="B39903" i="1"/>
  <c r="B39902" i="1"/>
  <c r="B39901" i="1"/>
  <c r="B39900" i="1"/>
  <c r="B39899" i="1"/>
  <c r="B39898" i="1"/>
  <c r="B39897" i="1"/>
  <c r="B39896" i="1"/>
  <c r="B39895" i="1"/>
  <c r="B39894" i="1"/>
  <c r="B39893" i="1"/>
  <c r="B39892" i="1"/>
  <c r="B39891" i="1"/>
  <c r="B39890" i="1"/>
  <c r="B39889" i="1"/>
  <c r="B39888" i="1"/>
  <c r="B39887" i="1"/>
  <c r="B39886" i="1"/>
  <c r="B39885" i="1"/>
  <c r="B37962" i="1"/>
  <c r="B40714" i="1"/>
  <c r="B40713" i="1"/>
  <c r="B40712" i="1"/>
  <c r="B40711" i="1"/>
  <c r="B9991" i="1"/>
  <c r="B9990" i="1"/>
  <c r="B9989" i="1"/>
  <c r="B9988" i="1"/>
  <c r="B40710" i="1"/>
  <c r="B40709" i="1"/>
  <c r="B40708" i="1"/>
  <c r="B40707" i="1"/>
  <c r="B9987" i="1"/>
  <c r="B9986" i="1"/>
  <c r="B9985" i="1"/>
  <c r="B9984" i="1"/>
  <c r="B9983" i="1"/>
  <c r="B9982" i="1"/>
  <c r="B10091" i="1"/>
  <c r="B10090" i="1"/>
  <c r="B10089" i="1"/>
  <c r="B10088" i="1"/>
  <c r="B10087" i="1"/>
  <c r="B10086" i="1"/>
  <c r="B10085" i="1"/>
  <c r="B10084" i="1"/>
  <c r="B10083" i="1"/>
  <c r="B10082" i="1"/>
  <c r="B10081" i="1"/>
  <c r="B10080" i="1"/>
  <c r="B9981" i="1"/>
  <c r="B9980" i="1"/>
  <c r="B10079" i="1"/>
  <c r="B10078" i="1"/>
  <c r="B10077" i="1"/>
  <c r="B10076" i="1"/>
  <c r="B9979" i="1"/>
  <c r="B9978" i="1"/>
  <c r="B9977" i="1"/>
  <c r="B9976" i="1"/>
  <c r="B9975" i="1"/>
  <c r="B9974" i="1"/>
  <c r="B9973" i="1"/>
  <c r="B9972" i="1"/>
  <c r="B9971" i="1"/>
  <c r="B9970" i="1"/>
  <c r="B9969" i="1"/>
  <c r="B9968" i="1"/>
  <c r="B9967" i="1"/>
  <c r="B9966" i="1"/>
  <c r="B9965" i="1"/>
  <c r="B9964" i="1"/>
  <c r="B9963" i="1"/>
  <c r="B9962" i="1"/>
  <c r="B10075" i="1"/>
  <c r="B10138" i="1"/>
  <c r="B10074" i="1"/>
  <c r="B10073" i="1"/>
  <c r="B10072" i="1"/>
  <c r="B10071" i="1"/>
  <c r="B10070" i="1"/>
  <c r="B10069" i="1"/>
  <c r="B10068" i="1"/>
  <c r="B10067" i="1"/>
  <c r="B10066" i="1"/>
  <c r="B10065" i="1"/>
  <c r="B10064" i="1"/>
  <c r="B10063" i="1"/>
  <c r="B38181" i="1"/>
  <c r="B37961" i="1"/>
  <c r="B37960" i="1"/>
  <c r="B37959" i="1"/>
  <c r="B38180" i="1"/>
  <c r="B38179" i="1"/>
  <c r="B38178" i="1"/>
  <c r="B9961" i="1"/>
  <c r="B37958" i="1"/>
  <c r="B9960" i="1"/>
  <c r="B10137" i="1"/>
  <c r="B9959" i="1"/>
  <c r="B9958" i="1"/>
  <c r="B9957" i="1"/>
  <c r="B38177" i="1"/>
  <c r="B9956" i="1"/>
  <c r="B9955" i="1"/>
  <c r="B9954" i="1"/>
  <c r="B9953" i="1"/>
  <c r="B9952" i="1"/>
  <c r="B37957" i="1"/>
  <c r="B37956" i="1"/>
  <c r="B38348" i="1"/>
  <c r="B38347" i="1"/>
  <c r="B38346" i="1"/>
  <c r="B38345" i="1"/>
  <c r="B38344" i="1"/>
  <c r="B38343" i="1"/>
  <c r="B38342" i="1"/>
  <c r="B38341" i="1"/>
  <c r="B38340" i="1"/>
  <c r="B38339" i="1"/>
  <c r="B39884" i="1"/>
  <c r="B39883" i="1"/>
  <c r="B39882" i="1"/>
  <c r="B39881" i="1"/>
  <c r="B39880" i="1"/>
  <c r="B39879" i="1"/>
  <c r="B39878" i="1"/>
  <c r="B39877" i="1"/>
  <c r="B39876" i="1"/>
  <c r="B39875" i="1"/>
  <c r="B39874" i="1"/>
  <c r="B39873" i="1"/>
  <c r="B39872" i="1"/>
  <c r="B39871" i="1"/>
  <c r="B39870" i="1"/>
  <c r="B39869" i="1"/>
  <c r="B39868" i="1"/>
  <c r="B39867" i="1"/>
  <c r="B39866" i="1"/>
  <c r="B39865" i="1"/>
  <c r="B39864" i="1"/>
  <c r="B39863" i="1"/>
  <c r="B39862" i="1"/>
  <c r="B39861" i="1"/>
  <c r="B39860" i="1"/>
  <c r="B39859" i="1"/>
  <c r="B39858" i="1"/>
  <c r="B39857" i="1"/>
  <c r="B39856" i="1"/>
  <c r="B39855" i="1"/>
  <c r="B39854" i="1"/>
  <c r="B39853" i="1"/>
  <c r="B39852" i="1"/>
  <c r="B39851" i="1"/>
  <c r="B39850" i="1"/>
  <c r="B39849" i="1"/>
  <c r="B39848" i="1"/>
  <c r="B39847" i="1"/>
  <c r="B39846" i="1"/>
  <c r="B39845" i="1"/>
  <c r="B39844" i="1"/>
  <c r="B39843" i="1"/>
  <c r="B39842" i="1"/>
  <c r="B39841" i="1"/>
  <c r="B39840" i="1"/>
  <c r="B39839" i="1"/>
  <c r="B39838" i="1"/>
  <c r="B39837" i="1"/>
  <c r="B39836" i="1"/>
  <c r="B39835" i="1"/>
  <c r="B39834" i="1"/>
  <c r="B39833" i="1"/>
  <c r="B39832" i="1"/>
  <c r="B39831" i="1"/>
  <c r="B39830" i="1"/>
  <c r="B39829" i="1"/>
  <c r="B39828" i="1"/>
  <c r="B39827" i="1"/>
  <c r="B39826" i="1"/>
  <c r="B39825" i="1"/>
  <c r="B39824" i="1"/>
  <c r="B39823" i="1"/>
  <c r="B39822" i="1"/>
  <c r="B39821" i="1"/>
  <c r="B39820" i="1"/>
  <c r="B39819" i="1"/>
  <c r="B39818" i="1"/>
  <c r="B39817" i="1"/>
  <c r="B39816" i="1"/>
  <c r="B39815" i="1"/>
  <c r="B39814" i="1"/>
  <c r="B39813" i="1"/>
  <c r="B39812" i="1"/>
  <c r="B39811" i="1"/>
  <c r="B39810" i="1"/>
  <c r="B39809" i="1"/>
  <c r="B39808" i="1"/>
  <c r="B39807" i="1"/>
  <c r="B39806" i="1"/>
  <c r="B39805" i="1"/>
  <c r="B39804" i="1"/>
  <c r="B39803" i="1"/>
  <c r="B39802" i="1"/>
  <c r="B39801" i="1"/>
  <c r="B39800" i="1"/>
  <c r="B39799" i="1"/>
  <c r="B39798" i="1"/>
  <c r="B39797" i="1"/>
  <c r="B39796" i="1"/>
  <c r="B39795" i="1"/>
  <c r="B39794" i="1"/>
  <c r="B39793" i="1"/>
  <c r="B39792" i="1"/>
  <c r="B39791" i="1"/>
  <c r="B39790" i="1"/>
  <c r="B39789" i="1"/>
  <c r="B39788" i="1"/>
  <c r="B39787" i="1"/>
  <c r="B39786" i="1"/>
  <c r="B39785" i="1"/>
  <c r="B39784" i="1"/>
  <c r="B39783" i="1"/>
  <c r="B39782" i="1"/>
  <c r="B39781" i="1"/>
  <c r="B39780" i="1"/>
  <c r="B39779" i="1"/>
  <c r="B39778" i="1"/>
  <c r="B39777" i="1"/>
  <c r="B37414" i="1"/>
  <c r="B37413" i="1"/>
  <c r="B37412" i="1"/>
  <c r="B37411" i="1"/>
  <c r="B37410" i="1"/>
  <c r="B37409" i="1"/>
  <c r="B37408" i="1"/>
  <c r="B37407" i="1"/>
  <c r="B37406" i="1"/>
  <c r="B37405" i="1"/>
  <c r="B37404" i="1"/>
  <c r="B37403" i="1"/>
  <c r="B37402" i="1"/>
  <c r="B37401" i="1"/>
  <c r="B37400" i="1"/>
  <c r="B37399" i="1"/>
  <c r="B37398" i="1"/>
  <c r="B37397" i="1"/>
  <c r="B37396" i="1"/>
  <c r="B37395" i="1"/>
  <c r="B37394" i="1"/>
  <c r="B37393" i="1"/>
  <c r="B37392" i="1"/>
  <c r="B37391" i="1"/>
  <c r="B37390" i="1"/>
  <c r="B37389" i="1"/>
  <c r="B37388" i="1"/>
  <c r="B37387" i="1"/>
  <c r="B37386" i="1"/>
  <c r="B37385" i="1"/>
  <c r="B37384" i="1"/>
  <c r="B37383" i="1"/>
  <c r="B37382" i="1"/>
  <c r="B37381" i="1"/>
  <c r="B37380" i="1"/>
  <c r="B37379" i="1"/>
  <c r="B38176" i="1"/>
  <c r="B1686" i="1"/>
  <c r="B1685" i="1"/>
  <c r="B1684" i="1"/>
  <c r="B1683" i="1"/>
  <c r="B1682" i="1"/>
  <c r="B9951" i="1"/>
  <c r="B9950" i="1"/>
  <c r="B1681" i="1"/>
  <c r="B9949" i="1"/>
  <c r="B1680" i="1"/>
  <c r="B9948" i="1"/>
  <c r="B9947" i="1"/>
  <c r="B1679" i="1"/>
  <c r="B10062" i="1"/>
  <c r="B9946" i="1"/>
  <c r="B9945" i="1"/>
  <c r="B9944" i="1"/>
  <c r="B10061" i="1"/>
  <c r="B9943" i="1"/>
  <c r="B9942" i="1"/>
  <c r="B9941" i="1"/>
  <c r="B10060" i="1"/>
  <c r="B10059" i="1"/>
  <c r="B10058" i="1"/>
  <c r="B10057" i="1"/>
  <c r="B10056" i="1"/>
  <c r="B9940" i="1"/>
  <c r="B10055" i="1"/>
  <c r="B10054" i="1"/>
  <c r="B10053" i="1"/>
  <c r="B10052" i="1"/>
  <c r="B9939" i="1"/>
  <c r="B10051" i="1"/>
  <c r="B10050" i="1"/>
  <c r="B10049" i="1"/>
  <c r="B9938" i="1"/>
  <c r="B9937" i="1"/>
  <c r="B9936" i="1"/>
  <c r="B9935" i="1"/>
  <c r="B9934" i="1"/>
  <c r="B9933" i="1"/>
  <c r="B9932" i="1"/>
  <c r="B9931" i="1"/>
  <c r="B9930" i="1"/>
  <c r="B9929" i="1"/>
  <c r="B9928" i="1"/>
  <c r="B9927" i="1"/>
  <c r="B9926" i="1"/>
  <c r="B9925" i="1"/>
  <c r="B9924" i="1"/>
  <c r="B9923" i="1"/>
  <c r="B9912" i="1"/>
  <c r="B10136" i="1"/>
  <c r="B10135" i="1"/>
  <c r="B10134" i="1"/>
  <c r="B10133" i="1"/>
  <c r="B10048" i="1"/>
  <c r="B10132" i="1"/>
  <c r="B10131" i="1"/>
  <c r="B10047" i="1"/>
  <c r="B10046" i="1"/>
  <c r="B10045" i="1"/>
  <c r="B10130" i="1"/>
  <c r="B10044" i="1"/>
  <c r="B10043" i="1"/>
  <c r="B10042" i="1"/>
  <c r="B10041" i="1"/>
  <c r="B10040" i="1"/>
  <c r="B10129" i="1"/>
  <c r="B10039" i="1"/>
  <c r="B9922" i="1"/>
  <c r="B10128" i="1"/>
  <c r="B10038" i="1"/>
  <c r="B10127" i="1"/>
  <c r="B10037" i="1"/>
  <c r="B10036" i="1"/>
  <c r="B9921" i="1"/>
  <c r="B9920" i="1"/>
  <c r="B10035" i="1"/>
  <c r="B9919" i="1"/>
  <c r="B10126" i="1"/>
  <c r="B10125" i="1"/>
  <c r="B9918" i="1"/>
  <c r="B9917" i="1"/>
  <c r="B9916" i="1"/>
  <c r="B9915" i="1"/>
  <c r="B9914" i="1"/>
  <c r="B9913" i="1"/>
  <c r="B29868" i="1"/>
  <c r="B29837" i="1"/>
  <c r="B29836" i="1"/>
  <c r="B29835" i="1"/>
  <c r="B9716" i="1"/>
  <c r="B9715" i="1"/>
  <c r="B9714" i="1"/>
  <c r="B9713" i="1"/>
  <c r="B9712" i="1"/>
  <c r="B29834" i="1"/>
  <c r="B9711" i="1"/>
  <c r="B9710" i="1"/>
  <c r="B9709" i="1"/>
  <c r="B9708" i="1"/>
  <c r="B9707" i="1"/>
  <c r="B9706" i="1"/>
  <c r="B9705" i="1"/>
  <c r="B9704" i="1"/>
  <c r="B9703" i="1"/>
  <c r="B9702" i="1"/>
  <c r="B9701" i="1"/>
  <c r="B9700" i="1"/>
  <c r="B9699" i="1"/>
  <c r="B9698" i="1"/>
  <c r="B9697" i="1"/>
  <c r="B9696" i="1"/>
  <c r="B9695" i="1"/>
  <c r="B9694" i="1"/>
  <c r="B9693" i="1"/>
  <c r="B9692" i="1"/>
  <c r="B9691" i="1"/>
  <c r="B9690" i="1"/>
  <c r="B9689" i="1"/>
  <c r="B9688" i="1"/>
  <c r="B9687" i="1"/>
  <c r="B29867" i="1"/>
  <c r="B29866" i="1"/>
  <c r="B29833" i="1"/>
  <c r="B29832" i="1"/>
  <c r="B37675" i="1"/>
  <c r="B40408" i="1"/>
  <c r="B40407" i="1"/>
  <c r="B40406" i="1"/>
  <c r="B37674" i="1"/>
  <c r="B40405" i="1"/>
  <c r="B40404" i="1"/>
  <c r="B40403" i="1"/>
  <c r="B40402" i="1"/>
  <c r="B40401" i="1"/>
  <c r="B40400" i="1"/>
  <c r="B40602" i="1"/>
  <c r="B40601" i="1"/>
  <c r="B40600" i="1"/>
  <c r="B40599" i="1"/>
  <c r="B37673" i="1"/>
  <c r="B37672" i="1"/>
  <c r="B37671" i="1"/>
  <c r="B37670" i="1"/>
  <c r="B37669" i="1"/>
  <c r="B37668" i="1"/>
  <c r="B40598" i="1"/>
  <c r="B40597" i="1"/>
  <c r="B40596" i="1"/>
  <c r="B40595" i="1"/>
  <c r="B37667" i="1"/>
  <c r="B40594" i="1"/>
  <c r="B40593" i="1"/>
  <c r="B40592" i="1"/>
  <c r="B40591" i="1"/>
  <c r="B40399" i="1"/>
  <c r="B40398" i="1"/>
  <c r="B35965" i="1"/>
  <c r="B40397" i="1"/>
  <c r="B38175" i="1"/>
  <c r="B38174" i="1"/>
  <c r="B38173" i="1"/>
  <c r="B38172" i="1"/>
  <c r="B35964" i="1"/>
  <c r="B38171" i="1"/>
  <c r="B38170" i="1"/>
  <c r="B38169" i="1"/>
  <c r="B38168" i="1"/>
  <c r="B40396" i="1"/>
  <c r="B38167" i="1"/>
  <c r="B38166" i="1"/>
  <c r="B40395" i="1"/>
  <c r="B40394" i="1"/>
  <c r="B40393" i="1"/>
  <c r="B38165" i="1"/>
  <c r="B38164" i="1"/>
  <c r="B38163" i="1"/>
  <c r="B38162" i="1"/>
  <c r="B38161" i="1"/>
  <c r="B38160" i="1"/>
  <c r="B38159" i="1"/>
  <c r="B38158" i="1"/>
  <c r="B37666" i="1"/>
  <c r="B37665" i="1"/>
  <c r="B38157" i="1"/>
  <c r="B38156" i="1"/>
  <c r="B37664" i="1"/>
  <c r="B38155" i="1"/>
  <c r="B37663" i="1"/>
  <c r="B37662" i="1"/>
  <c r="B38154" i="1"/>
  <c r="B37661" i="1"/>
  <c r="B40190" i="1"/>
  <c r="B40189" i="1"/>
  <c r="B40188" i="1"/>
  <c r="B40187" i="1"/>
  <c r="B40186" i="1"/>
  <c r="B40185" i="1"/>
  <c r="B40184" i="1"/>
  <c r="B40183" i="1"/>
  <c r="B40182" i="1"/>
  <c r="B40181" i="1"/>
  <c r="B40180" i="1"/>
  <c r="B40179" i="1"/>
  <c r="B40178" i="1"/>
  <c r="B40177" i="1"/>
  <c r="B40176" i="1"/>
  <c r="B40175" i="1"/>
  <c r="B40174" i="1"/>
  <c r="B40173" i="1"/>
  <c r="B40172" i="1"/>
  <c r="B40171" i="1"/>
  <c r="B40170" i="1"/>
  <c r="B40169" i="1"/>
  <c r="B40168" i="1"/>
  <c r="B40167" i="1"/>
  <c r="B40166" i="1"/>
  <c r="B40255" i="1"/>
  <c r="B40254" i="1"/>
  <c r="B40253" i="1"/>
  <c r="B40252" i="1"/>
  <c r="B40251" i="1"/>
  <c r="B40250" i="1"/>
  <c r="B40249" i="1"/>
  <c r="B40248" i="1"/>
  <c r="B40247" i="1"/>
  <c r="B40246" i="1"/>
  <c r="B40245" i="1"/>
  <c r="B40244" i="1"/>
  <c r="B40243" i="1"/>
  <c r="B40242" i="1"/>
  <c r="B40241" i="1"/>
  <c r="B40240" i="1"/>
  <c r="B40239" i="1"/>
  <c r="B40238" i="1"/>
  <c r="B40237" i="1"/>
  <c r="B40236" i="1"/>
  <c r="B40392" i="1"/>
  <c r="B40391" i="1"/>
  <c r="B40390" i="1"/>
  <c r="B40389" i="1"/>
  <c r="B40388" i="1"/>
  <c r="B40387" i="1"/>
  <c r="B40386" i="1"/>
  <c r="B40385" i="1"/>
  <c r="B41754" i="1"/>
  <c r="B41753" i="1"/>
  <c r="B41752" i="1"/>
  <c r="B41751" i="1"/>
  <c r="B41750" i="1"/>
  <c r="B41749" i="1"/>
  <c r="B41748" i="1"/>
  <c r="B41747" i="1"/>
  <c r="B41746" i="1"/>
  <c r="B41745" i="1"/>
  <c r="B41744" i="1"/>
  <c r="B41743" i="1"/>
  <c r="B41742" i="1"/>
  <c r="B41741" i="1"/>
  <c r="B41740" i="1"/>
  <c r="B41739" i="1"/>
  <c r="B40384" i="1"/>
  <c r="B40383" i="1"/>
  <c r="B40382" i="1"/>
  <c r="B40381" i="1"/>
  <c r="B40380" i="1"/>
  <c r="B40379" i="1"/>
  <c r="B40378" i="1"/>
  <c r="B40377" i="1"/>
  <c r="B39776" i="1"/>
  <c r="B39775" i="1"/>
  <c r="B39774" i="1"/>
  <c r="B39773" i="1"/>
  <c r="B39772" i="1"/>
  <c r="B39771" i="1"/>
  <c r="B39770" i="1"/>
  <c r="B39769" i="1"/>
  <c r="B39768" i="1"/>
  <c r="B39767" i="1"/>
  <c r="B39766" i="1"/>
  <c r="B39765" i="1"/>
  <c r="B39764" i="1"/>
  <c r="B39763" i="1"/>
  <c r="B39762" i="1"/>
  <c r="B39761" i="1"/>
  <c r="B39760" i="1"/>
  <c r="B39759" i="1"/>
  <c r="B39758" i="1"/>
  <c r="B39757" i="1"/>
  <c r="B39756" i="1"/>
  <c r="B39755" i="1"/>
  <c r="B39754" i="1"/>
  <c r="B39753" i="1"/>
  <c r="B39752" i="1"/>
  <c r="B39751" i="1"/>
  <c r="B39750" i="1"/>
  <c r="B39749" i="1"/>
  <c r="B39748" i="1"/>
  <c r="B39747" i="1"/>
  <c r="B39746" i="1"/>
  <c r="B39745" i="1"/>
  <c r="B39744" i="1"/>
  <c r="B39743" i="1"/>
  <c r="B39742" i="1"/>
  <c r="B39741" i="1"/>
  <c r="B39740" i="1"/>
  <c r="B39739" i="1"/>
  <c r="B39738" i="1"/>
  <c r="B39737" i="1"/>
  <c r="B39736" i="1"/>
  <c r="B39735" i="1"/>
  <c r="B39734" i="1"/>
  <c r="B39733" i="1"/>
  <c r="B39732" i="1"/>
  <c r="B39731" i="1"/>
  <c r="B39730" i="1"/>
  <c r="B39729" i="1"/>
  <c r="B39728" i="1"/>
  <c r="B39727" i="1"/>
  <c r="B39726" i="1"/>
  <c r="B39725" i="1"/>
  <c r="B39724" i="1"/>
  <c r="B39723" i="1"/>
  <c r="B39722" i="1"/>
  <c r="B39721" i="1"/>
  <c r="B39720" i="1"/>
  <c r="B39719" i="1"/>
  <c r="B39718" i="1"/>
  <c r="B39717" i="1"/>
  <c r="B39716" i="1"/>
  <c r="B39715" i="1"/>
  <c r="B39714" i="1"/>
  <c r="B39713" i="1"/>
  <c r="B39712" i="1"/>
  <c r="B39711" i="1"/>
  <c r="B39710" i="1"/>
  <c r="B39709" i="1"/>
  <c r="B39708" i="1"/>
  <c r="B39707" i="1"/>
  <c r="B39706" i="1"/>
  <c r="B39705" i="1"/>
  <c r="B39704" i="1"/>
  <c r="B39703" i="1"/>
  <c r="B39702" i="1"/>
  <c r="B39701" i="1"/>
  <c r="B39700" i="1"/>
  <c r="B39699" i="1"/>
  <c r="B39698" i="1"/>
  <c r="B39697" i="1"/>
  <c r="B39696" i="1"/>
  <c r="B39695" i="1"/>
  <c r="B39694" i="1"/>
  <c r="B39693" i="1"/>
  <c r="B39692" i="1"/>
  <c r="B39691" i="1"/>
  <c r="B39690" i="1"/>
  <c r="B39689" i="1"/>
  <c r="B39688" i="1"/>
  <c r="B39687" i="1"/>
  <c r="B39686" i="1"/>
  <c r="B39685" i="1"/>
  <c r="B39684" i="1"/>
  <c r="B39683" i="1"/>
  <c r="B39682" i="1"/>
  <c r="B39681" i="1"/>
  <c r="B39680" i="1"/>
  <c r="B39679" i="1"/>
  <c r="B39678" i="1"/>
  <c r="B39677" i="1"/>
  <c r="B39676" i="1"/>
  <c r="B39675" i="1"/>
  <c r="B39674" i="1"/>
  <c r="B39673" i="1"/>
  <c r="B39672" i="1"/>
  <c r="B39671" i="1"/>
  <c r="B39670" i="1"/>
  <c r="B39669" i="1"/>
  <c r="B39668" i="1"/>
  <c r="B39667" i="1"/>
  <c r="B39666" i="1"/>
  <c r="B39665" i="1"/>
  <c r="B39664" i="1"/>
  <c r="B39663" i="1"/>
  <c r="B39662" i="1"/>
  <c r="B39661" i="1"/>
  <c r="B39660" i="1"/>
  <c r="B39659" i="1"/>
  <c r="B39658" i="1"/>
  <c r="B39657" i="1"/>
  <c r="B39656" i="1"/>
  <c r="B39655" i="1"/>
  <c r="B39654" i="1"/>
  <c r="B39653" i="1"/>
  <c r="B39652" i="1"/>
  <c r="B39651" i="1"/>
  <c r="B39650" i="1"/>
  <c r="B39649" i="1"/>
  <c r="B39648" i="1"/>
  <c r="B39647" i="1"/>
  <c r="B39646" i="1"/>
  <c r="B39645" i="1"/>
  <c r="B39644" i="1"/>
  <c r="B39643" i="1"/>
  <c r="B39642" i="1"/>
  <c r="B39641" i="1"/>
  <c r="B39640" i="1"/>
  <c r="B39639" i="1"/>
  <c r="B39638" i="1"/>
  <c r="B39637" i="1"/>
  <c r="B39636" i="1"/>
  <c r="B39635" i="1"/>
  <c r="B39634" i="1"/>
  <c r="B39633" i="1"/>
  <c r="B39632" i="1"/>
  <c r="B39631" i="1"/>
  <c r="B39630" i="1"/>
  <c r="B39629" i="1"/>
  <c r="B39628" i="1"/>
  <c r="B39627" i="1"/>
  <c r="B39626" i="1"/>
  <c r="B39625" i="1"/>
  <c r="B39624" i="1"/>
  <c r="B39623" i="1"/>
  <c r="B39622" i="1"/>
  <c r="B39621" i="1"/>
  <c r="B39620" i="1"/>
  <c r="B39619" i="1"/>
  <c r="B39618" i="1"/>
  <c r="B39617" i="1"/>
  <c r="B39616" i="1"/>
  <c r="B39615" i="1"/>
  <c r="B39614" i="1"/>
  <c r="B39613" i="1"/>
  <c r="B39612" i="1"/>
  <c r="B39611" i="1"/>
  <c r="B39610" i="1"/>
  <c r="B39609" i="1"/>
  <c r="B39608" i="1"/>
  <c r="B39607" i="1"/>
  <c r="B39606" i="1"/>
  <c r="B39605" i="1"/>
  <c r="B39604" i="1"/>
  <c r="B39603" i="1"/>
  <c r="B39602" i="1"/>
  <c r="B39601" i="1"/>
  <c r="B39600" i="1"/>
  <c r="B39599" i="1"/>
  <c r="B39598" i="1"/>
  <c r="B39597" i="1"/>
  <c r="B39596" i="1"/>
  <c r="B39595" i="1"/>
  <c r="B39594" i="1"/>
  <c r="B39593" i="1"/>
  <c r="B39592" i="1"/>
  <c r="B39591" i="1"/>
  <c r="B39590" i="1"/>
  <c r="B39589" i="1"/>
  <c r="B39588" i="1"/>
  <c r="B39587" i="1"/>
  <c r="B39586" i="1"/>
  <c r="B39585" i="1"/>
  <c r="B39584" i="1"/>
  <c r="B39583" i="1"/>
  <c r="B39582" i="1"/>
  <c r="B39581" i="1"/>
  <c r="B39580" i="1"/>
  <c r="B39579" i="1"/>
  <c r="B39578" i="1"/>
  <c r="B39577" i="1"/>
  <c r="B39576" i="1"/>
  <c r="B39575" i="1"/>
  <c r="B39574" i="1"/>
  <c r="B39573" i="1"/>
  <c r="B39572" i="1"/>
  <c r="B39571" i="1"/>
  <c r="B39570" i="1"/>
  <c r="B39569" i="1"/>
  <c r="B39568" i="1"/>
  <c r="B39567" i="1"/>
  <c r="B39566" i="1"/>
  <c r="B39565" i="1"/>
  <c r="B39564" i="1"/>
  <c r="B39563" i="1"/>
  <c r="B39562" i="1"/>
  <c r="B39561" i="1"/>
  <c r="B39560" i="1"/>
  <c r="B39559" i="1"/>
  <c r="B39558" i="1"/>
  <c r="B39557" i="1"/>
  <c r="B39556" i="1"/>
  <c r="B39555" i="1"/>
  <c r="B39554" i="1"/>
  <c r="B39553" i="1"/>
  <c r="B39552" i="1"/>
  <c r="B40706" i="1"/>
  <c r="B40705" i="1"/>
  <c r="B40704" i="1"/>
  <c r="B40703" i="1"/>
  <c r="B40702" i="1"/>
  <c r="B40701" i="1"/>
  <c r="B40700" i="1"/>
  <c r="B40699" i="1"/>
  <c r="B40698" i="1"/>
  <c r="B40697" i="1"/>
  <c r="B40696" i="1"/>
  <c r="B40695" i="1"/>
  <c r="B40694" i="1"/>
  <c r="B40693" i="1"/>
  <c r="B40692" i="1"/>
  <c r="B40691" i="1"/>
  <c r="B40690" i="1"/>
  <c r="B40689" i="1"/>
  <c r="B40688" i="1"/>
  <c r="B40687" i="1"/>
  <c r="B40686" i="1"/>
  <c r="B40685" i="1"/>
  <c r="B40684" i="1"/>
  <c r="B40683" i="1"/>
  <c r="B40682" i="1"/>
  <c r="B40681" i="1"/>
  <c r="B40680" i="1"/>
  <c r="B40679" i="1"/>
  <c r="B40678" i="1"/>
  <c r="B40677" i="1"/>
  <c r="B40676" i="1"/>
  <c r="B40675" i="1"/>
  <c r="B40674" i="1"/>
  <c r="B40673" i="1"/>
  <c r="B40672" i="1"/>
  <c r="B40671" i="1"/>
  <c r="B40670" i="1"/>
  <c r="B40669" i="1"/>
  <c r="B40668" i="1"/>
  <c r="B40667" i="1"/>
  <c r="B40666" i="1"/>
  <c r="B40665" i="1"/>
  <c r="B40664" i="1"/>
  <c r="B40663" i="1"/>
  <c r="B40662" i="1"/>
  <c r="B40661" i="1"/>
  <c r="B40660" i="1"/>
  <c r="B40659" i="1"/>
  <c r="B40658" i="1"/>
  <c r="B40657" i="1"/>
  <c r="B40656" i="1"/>
  <c r="B40655" i="1"/>
  <c r="B40654" i="1"/>
  <c r="B40653" i="1"/>
  <c r="B40652" i="1"/>
  <c r="B40651" i="1"/>
  <c r="B40650" i="1"/>
  <c r="B40649" i="1"/>
  <c r="B40648" i="1"/>
  <c r="B40647" i="1"/>
  <c r="B40646" i="1"/>
  <c r="B40645" i="1"/>
  <c r="B40644" i="1"/>
  <c r="B40643" i="1"/>
  <c r="B40642" i="1"/>
  <c r="B40641" i="1"/>
  <c r="B40640" i="1"/>
  <c r="B40639" i="1"/>
  <c r="B40638" i="1"/>
  <c r="B40637" i="1"/>
  <c r="B40636" i="1"/>
  <c r="B40635" i="1"/>
  <c r="B40634" i="1"/>
  <c r="B40633" i="1"/>
  <c r="B40632" i="1"/>
  <c r="B40631" i="1"/>
  <c r="B40630" i="1"/>
  <c r="B40629" i="1"/>
  <c r="B40628" i="1"/>
  <c r="B40627" i="1"/>
  <c r="B40626" i="1"/>
  <c r="B40625" i="1"/>
  <c r="B40624" i="1"/>
  <c r="B40623" i="1"/>
  <c r="B40622" i="1"/>
  <c r="B40621" i="1"/>
  <c r="B40620" i="1"/>
  <c r="B40619" i="1"/>
  <c r="B40618" i="1"/>
  <c r="B40617" i="1"/>
  <c r="B40616" i="1"/>
  <c r="B40615" i="1"/>
  <c r="B40614" i="1"/>
  <c r="B40613" i="1"/>
  <c r="B40612" i="1"/>
  <c r="B40611" i="1"/>
  <c r="B40610" i="1"/>
  <c r="B40609" i="1"/>
  <c r="B40608" i="1"/>
  <c r="B40607" i="1"/>
  <c r="B37955" i="1"/>
  <c r="B37954" i="1"/>
  <c r="B37953" i="1"/>
  <c r="B37952" i="1"/>
  <c r="B37951" i="1"/>
  <c r="B37950" i="1"/>
  <c r="B37949" i="1"/>
  <c r="B37948" i="1"/>
  <c r="B37947" i="1"/>
  <c r="B37946" i="1"/>
  <c r="B37945" i="1"/>
  <c r="B37944" i="1"/>
  <c r="B37943" i="1"/>
  <c r="B37942" i="1"/>
  <c r="B37941" i="1"/>
  <c r="B37940" i="1"/>
  <c r="B37939" i="1"/>
  <c r="B37938" i="1"/>
  <c r="B37937" i="1"/>
  <c r="B37936" i="1"/>
  <c r="B37935" i="1"/>
  <c r="B37934" i="1"/>
  <c r="B37933" i="1"/>
  <c r="B37932" i="1"/>
  <c r="B37931" i="1"/>
  <c r="B37930" i="1"/>
  <c r="B37929" i="1"/>
  <c r="B37928" i="1"/>
  <c r="B37927" i="1"/>
  <c r="B37926" i="1"/>
  <c r="B37925" i="1"/>
  <c r="B37924" i="1"/>
  <c r="B41738" i="1"/>
  <c r="B41737" i="1"/>
  <c r="B41736" i="1"/>
  <c r="B41735" i="1"/>
  <c r="B41734" i="1"/>
  <c r="B41733" i="1"/>
  <c r="B41732" i="1"/>
  <c r="B41731" i="1"/>
  <c r="B41730" i="1"/>
  <c r="B41729" i="1"/>
  <c r="B41728" i="1"/>
  <c r="B41727" i="1"/>
  <c r="B41726" i="1"/>
  <c r="B41725" i="1"/>
  <c r="B41724" i="1"/>
  <c r="B41723" i="1"/>
  <c r="B38303" i="1"/>
  <c r="B38302" i="1"/>
  <c r="B38301" i="1"/>
  <c r="B38300" i="1"/>
  <c r="B38299" i="1"/>
  <c r="B38298" i="1"/>
  <c r="B38297" i="1"/>
  <c r="B38296" i="1"/>
  <c r="B38295" i="1"/>
  <c r="B38294" i="1"/>
  <c r="B38293" i="1"/>
  <c r="B38292" i="1"/>
  <c r="B38291" i="1"/>
  <c r="B38290" i="1"/>
  <c r="B38289" i="1"/>
  <c r="B38288" i="1"/>
  <c r="B38287" i="1"/>
  <c r="B38286" i="1"/>
  <c r="B38285" i="1"/>
  <c r="B38284" i="1"/>
  <c r="B38338" i="1"/>
  <c r="B38337" i="1"/>
  <c r="B38336" i="1"/>
  <c r="B38335" i="1"/>
  <c r="B38334" i="1"/>
  <c r="B38333" i="1"/>
  <c r="B38332" i="1"/>
  <c r="B38331" i="1"/>
  <c r="B38330" i="1"/>
  <c r="B38329" i="1"/>
  <c r="B38328" i="1"/>
  <c r="B38327" i="1"/>
  <c r="B38326" i="1"/>
  <c r="B38325" i="1"/>
  <c r="B38324" i="1"/>
  <c r="B38323" i="1"/>
  <c r="B38322" i="1"/>
  <c r="B38321" i="1"/>
  <c r="B38320" i="1"/>
  <c r="B38319" i="1"/>
  <c r="B37509" i="1"/>
  <c r="B37508" i="1"/>
  <c r="B37507" i="1"/>
  <c r="B37506" i="1"/>
  <c r="B37505" i="1"/>
  <c r="B37504" i="1"/>
  <c r="B37503" i="1"/>
  <c r="B37502" i="1"/>
  <c r="B37501" i="1"/>
  <c r="B37500" i="1"/>
  <c r="B37499" i="1"/>
  <c r="B37498" i="1"/>
  <c r="B37497" i="1"/>
  <c r="B37496" i="1"/>
  <c r="B37495" i="1"/>
  <c r="B37494" i="1"/>
  <c r="B37493" i="1"/>
  <c r="B37492" i="1"/>
  <c r="B37491" i="1"/>
  <c r="B37490" i="1"/>
  <c r="B37489" i="1"/>
  <c r="B37488" i="1"/>
  <c r="B37487" i="1"/>
  <c r="B37486" i="1"/>
  <c r="B37485" i="1"/>
  <c r="B37484" i="1"/>
  <c r="B37483" i="1"/>
  <c r="B37482" i="1"/>
  <c r="B37481" i="1"/>
  <c r="B37480" i="1"/>
  <c r="B37479" i="1"/>
  <c r="B37478" i="1"/>
  <c r="B37477" i="1"/>
  <c r="B37476" i="1"/>
  <c r="B37475" i="1"/>
  <c r="B37474" i="1"/>
  <c r="B37473" i="1"/>
  <c r="B37472" i="1"/>
  <c r="B37471" i="1"/>
  <c r="B37470" i="1"/>
  <c r="B37469" i="1"/>
  <c r="B37468" i="1"/>
  <c r="B37467" i="1"/>
  <c r="B37466" i="1"/>
  <c r="B37465" i="1"/>
  <c r="B37464" i="1"/>
  <c r="B37463" i="1"/>
  <c r="B37462" i="1"/>
  <c r="B37461" i="1"/>
  <c r="B37460" i="1"/>
  <c r="B37459" i="1"/>
  <c r="B37458" i="1"/>
  <c r="B37457" i="1"/>
  <c r="B37456" i="1"/>
  <c r="B37455" i="1"/>
  <c r="B37454" i="1"/>
  <c r="B37453" i="1"/>
  <c r="B37452" i="1"/>
  <c r="B37451" i="1"/>
  <c r="B37450" i="1"/>
  <c r="B37449" i="1"/>
  <c r="B37448" i="1"/>
  <c r="B37447" i="1"/>
  <c r="B37446" i="1"/>
  <c r="B37445" i="1"/>
  <c r="B37444" i="1"/>
  <c r="B37443" i="1"/>
  <c r="B37442" i="1"/>
  <c r="B37441" i="1"/>
  <c r="B37440" i="1"/>
  <c r="B37439" i="1"/>
  <c r="B37438" i="1"/>
  <c r="B38041" i="1"/>
  <c r="B38040" i="1"/>
  <c r="B38039" i="1"/>
  <c r="B38038" i="1"/>
  <c r="B38037" i="1"/>
  <c r="B38036" i="1"/>
  <c r="B38035" i="1"/>
  <c r="B38034" i="1"/>
  <c r="B38033" i="1"/>
  <c r="B38032" i="1"/>
  <c r="B38031" i="1"/>
  <c r="B38030" i="1"/>
  <c r="B38029" i="1"/>
  <c r="B38028" i="1"/>
  <c r="B38027" i="1"/>
  <c r="B38026" i="1"/>
  <c r="B38025" i="1"/>
  <c r="B38024" i="1"/>
  <c r="B38023" i="1"/>
  <c r="B38022" i="1"/>
  <c r="B38021" i="1"/>
  <c r="B38020" i="1"/>
  <c r="B38019" i="1"/>
  <c r="B38018" i="1"/>
  <c r="B38017" i="1"/>
  <c r="B38016" i="1"/>
  <c r="B38015" i="1"/>
  <c r="B38014" i="1"/>
  <c r="B38013" i="1"/>
  <c r="B38012" i="1"/>
  <c r="B38011" i="1"/>
  <c r="B38010" i="1"/>
  <c r="B38009" i="1"/>
  <c r="B38008" i="1"/>
  <c r="B38007" i="1"/>
  <c r="B38006" i="1"/>
  <c r="B38005" i="1"/>
  <c r="B38004" i="1"/>
  <c r="B38003" i="1"/>
  <c r="B38002" i="1"/>
  <c r="B38001" i="1"/>
  <c r="B38000" i="1"/>
  <c r="B37999" i="1"/>
  <c r="B37998" i="1"/>
  <c r="B37997" i="1"/>
  <c r="B37996" i="1"/>
  <c r="B37995" i="1"/>
  <c r="B37994" i="1"/>
  <c r="B37993" i="1"/>
  <c r="B37992" i="1"/>
  <c r="B37991" i="1"/>
  <c r="B37990" i="1"/>
  <c r="B37989" i="1"/>
  <c r="B37988" i="1"/>
  <c r="B37987" i="1"/>
  <c r="B37986" i="1"/>
  <c r="B37660" i="1"/>
  <c r="B37659" i="1"/>
  <c r="B37658" i="1"/>
  <c r="B37657" i="1"/>
  <c r="B37656" i="1"/>
  <c r="B37655" i="1"/>
  <c r="B37654" i="1"/>
  <c r="B37653" i="1"/>
  <c r="B37652" i="1"/>
  <c r="B37651" i="1"/>
  <c r="B37650" i="1"/>
  <c r="B37649" i="1"/>
  <c r="B37648" i="1"/>
  <c r="B37647" i="1"/>
  <c r="B37646" i="1"/>
  <c r="B37645" i="1"/>
  <c r="B37644" i="1"/>
  <c r="B37643" i="1"/>
  <c r="B37642" i="1"/>
  <c r="B37641" i="1"/>
  <c r="B37640" i="1"/>
  <c r="B37639" i="1"/>
  <c r="B37638" i="1"/>
  <c r="B37637" i="1"/>
  <c r="B37636" i="1"/>
  <c r="B37635" i="1"/>
  <c r="B37634" i="1"/>
  <c r="B37633" i="1"/>
  <c r="B37632" i="1"/>
  <c r="B37631" i="1"/>
  <c r="B37630" i="1"/>
  <c r="B37629" i="1"/>
  <c r="B37628" i="1"/>
  <c r="B37627" i="1"/>
  <c r="B37626" i="1"/>
  <c r="B37625" i="1"/>
  <c r="B37624" i="1"/>
  <c r="B37623" i="1"/>
  <c r="B37622" i="1"/>
  <c r="B37621" i="1"/>
  <c r="B37620" i="1"/>
  <c r="B37619" i="1"/>
  <c r="B37618" i="1"/>
  <c r="B37617" i="1"/>
  <c r="B37616" i="1"/>
  <c r="B37615" i="1"/>
  <c r="B37614" i="1"/>
  <c r="B37613" i="1"/>
  <c r="B37612" i="1"/>
  <c r="B37611" i="1"/>
  <c r="B37610" i="1"/>
  <c r="B37609" i="1"/>
  <c r="B37608" i="1"/>
  <c r="B37607" i="1"/>
  <c r="B37606" i="1"/>
  <c r="B37605" i="1"/>
  <c r="B37604" i="1"/>
  <c r="B37603" i="1"/>
  <c r="B37602" i="1"/>
  <c r="B37601" i="1"/>
  <c r="B37600" i="1"/>
  <c r="B37599" i="1"/>
  <c r="B37598" i="1"/>
  <c r="B37597" i="1"/>
  <c r="B37596" i="1"/>
  <c r="B37595" i="1"/>
  <c r="B37594" i="1"/>
  <c r="B37593" i="1"/>
  <c r="B37592" i="1"/>
  <c r="B37591" i="1"/>
  <c r="B37590" i="1"/>
  <c r="B37589" i="1"/>
  <c r="B37588" i="1"/>
  <c r="B37587" i="1"/>
  <c r="B37586" i="1"/>
  <c r="B37585" i="1"/>
  <c r="B37584" i="1"/>
  <c r="B37583" i="1"/>
  <c r="B37582" i="1"/>
  <c r="B37581" i="1"/>
  <c r="B37580" i="1"/>
  <c r="B37579" i="1"/>
  <c r="B37578" i="1"/>
  <c r="B37577" i="1"/>
  <c r="B37576" i="1"/>
  <c r="B37575" i="1"/>
  <c r="B37574" i="1"/>
  <c r="B37573" i="1"/>
  <c r="B37572" i="1"/>
  <c r="B37571" i="1"/>
  <c r="B37570" i="1"/>
  <c r="B37569" i="1"/>
  <c r="B37568" i="1"/>
  <c r="B37567" i="1"/>
  <c r="B37566" i="1"/>
  <c r="B37565" i="1"/>
  <c r="B37564" i="1"/>
  <c r="B37563" i="1"/>
  <c r="B37562" i="1"/>
  <c r="B37561" i="1"/>
  <c r="B37560" i="1"/>
  <c r="B37559" i="1"/>
  <c r="B37558" i="1"/>
  <c r="B37557" i="1"/>
  <c r="B37556" i="1"/>
  <c r="B37555" i="1"/>
  <c r="B37554" i="1"/>
  <c r="B37553" i="1"/>
  <c r="B39551" i="1"/>
  <c r="B39550" i="1"/>
  <c r="B39549" i="1"/>
  <c r="B39548" i="1"/>
  <c r="B39547" i="1"/>
  <c r="B39546" i="1"/>
  <c r="B39545" i="1"/>
  <c r="B39544" i="1"/>
  <c r="B39543" i="1"/>
  <c r="B39542" i="1"/>
  <c r="B39541" i="1"/>
  <c r="B39540" i="1"/>
  <c r="B39539" i="1"/>
  <c r="B39538" i="1"/>
  <c r="B39537" i="1"/>
  <c r="B39536" i="1"/>
  <c r="B39535" i="1"/>
  <c r="B39534" i="1"/>
  <c r="B39533" i="1"/>
  <c r="B39532" i="1"/>
  <c r="B39531" i="1"/>
  <c r="B39530" i="1"/>
  <c r="B39529" i="1"/>
  <c r="B39528" i="1"/>
  <c r="B39527" i="1"/>
  <c r="B39526" i="1"/>
  <c r="B39525" i="1"/>
  <c r="B39524" i="1"/>
  <c r="B39523" i="1"/>
  <c r="B39522" i="1"/>
  <c r="B39521" i="1"/>
  <c r="B39520" i="1"/>
  <c r="B39519" i="1"/>
  <c r="B39518" i="1"/>
  <c r="B39517" i="1"/>
  <c r="B39516" i="1"/>
  <c r="B39515" i="1"/>
  <c r="B39514" i="1"/>
  <c r="B39513" i="1"/>
  <c r="B39512" i="1"/>
  <c r="B39511" i="1"/>
  <c r="B39510" i="1"/>
  <c r="B39509" i="1"/>
  <c r="B39508" i="1"/>
  <c r="B39507" i="1"/>
  <c r="B39506" i="1"/>
  <c r="B39505" i="1"/>
  <c r="B39504" i="1"/>
  <c r="B39503" i="1"/>
  <c r="B39502" i="1"/>
  <c r="B39501" i="1"/>
  <c r="B39500" i="1"/>
  <c r="B39499" i="1"/>
  <c r="B39498" i="1"/>
  <c r="B39497" i="1"/>
  <c r="B39496" i="1"/>
  <c r="B39495" i="1"/>
  <c r="B39494" i="1"/>
  <c r="B39493" i="1"/>
  <c r="B39492" i="1"/>
  <c r="B39491" i="1"/>
  <c r="B39490" i="1"/>
  <c r="B39489" i="1"/>
  <c r="B39488" i="1"/>
  <c r="B39487" i="1"/>
  <c r="B39486" i="1"/>
  <c r="B39485" i="1"/>
  <c r="B39484" i="1"/>
  <c r="B39483" i="1"/>
  <c r="B39482" i="1"/>
  <c r="B39481" i="1"/>
  <c r="B39480" i="1"/>
  <c r="B38283" i="1"/>
  <c r="B38282" i="1"/>
  <c r="B38281" i="1"/>
  <c r="B38280" i="1"/>
  <c r="B38279" i="1"/>
  <c r="B38278" i="1"/>
  <c r="B38277" i="1"/>
  <c r="B38276" i="1"/>
  <c r="B38275" i="1"/>
  <c r="B38274" i="1"/>
  <c r="B38318" i="1"/>
  <c r="B38317" i="1"/>
  <c r="B38316" i="1"/>
  <c r="B38315" i="1"/>
  <c r="B38314" i="1"/>
  <c r="B38313" i="1"/>
  <c r="B38312" i="1"/>
  <c r="B38311" i="1"/>
  <c r="B38310" i="1"/>
  <c r="B38309" i="1"/>
  <c r="B39479" i="1"/>
  <c r="B39478" i="1"/>
  <c r="B39477" i="1"/>
  <c r="B39476" i="1"/>
  <c r="B39475" i="1"/>
  <c r="B39474" i="1"/>
  <c r="B39473" i="1"/>
  <c r="B39472" i="1"/>
  <c r="B39471" i="1"/>
  <c r="B39470" i="1"/>
  <c r="B39469" i="1"/>
  <c r="B39468" i="1"/>
  <c r="B39467" i="1"/>
  <c r="B39466" i="1"/>
  <c r="B39465" i="1"/>
  <c r="B39464" i="1"/>
  <c r="B39463" i="1"/>
  <c r="B39462" i="1"/>
  <c r="B37297" i="1"/>
  <c r="B37296" i="1"/>
  <c r="B37295" i="1"/>
  <c r="B37294" i="1"/>
  <c r="B37293" i="1"/>
  <c r="B37292" i="1"/>
  <c r="B37291" i="1"/>
  <c r="B37290" i="1"/>
  <c r="B37289" i="1"/>
  <c r="B37288" i="1"/>
  <c r="B37287" i="1"/>
  <c r="B37286" i="1"/>
  <c r="B37285" i="1"/>
  <c r="B37284" i="1"/>
  <c r="B37283" i="1"/>
  <c r="B37282" i="1"/>
  <c r="B37281" i="1"/>
  <c r="B37280" i="1"/>
  <c r="B37279" i="1"/>
  <c r="B37278" i="1"/>
  <c r="B37277" i="1"/>
  <c r="B37276" i="1"/>
  <c r="B37275" i="1"/>
  <c r="B37274" i="1"/>
  <c r="B37273" i="1"/>
  <c r="B37272" i="1"/>
  <c r="B37271" i="1"/>
  <c r="B42701" i="1"/>
  <c r="B42721" i="1"/>
  <c r="B42720" i="1"/>
  <c r="B42719" i="1"/>
  <c r="B42718" i="1"/>
  <c r="B42717" i="1"/>
  <c r="B42716" i="1"/>
  <c r="B42715" i="1"/>
  <c r="B42714" i="1"/>
  <c r="B42713" i="1"/>
  <c r="B42712" i="1"/>
  <c r="B42711" i="1"/>
  <c r="B42710" i="1"/>
  <c r="B42709" i="1"/>
  <c r="B42708" i="1"/>
  <c r="B42707" i="1"/>
  <c r="B42706" i="1"/>
  <c r="B42705" i="1"/>
  <c r="B42700" i="1"/>
  <c r="B42704" i="1"/>
  <c r="B42699" i="1"/>
  <c r="B42698" i="1"/>
  <c r="B42697" i="1"/>
  <c r="B42696" i="1"/>
  <c r="B42695" i="1"/>
  <c r="B42694" i="1"/>
  <c r="B42693" i="1"/>
  <c r="B42692" i="1"/>
  <c r="B42691" i="1"/>
  <c r="B42690" i="1"/>
  <c r="B42689" i="1"/>
  <c r="B42688" i="1"/>
  <c r="B42687" i="1"/>
  <c r="B42686" i="1"/>
  <c r="B42685" i="1"/>
  <c r="B42684" i="1"/>
  <c r="B42683" i="1"/>
  <c r="B42682" i="1"/>
  <c r="B42681" i="1"/>
  <c r="B42680" i="1"/>
  <c r="B42679" i="1"/>
  <c r="B42678" i="1"/>
  <c r="B42677" i="1"/>
  <c r="B42676" i="1"/>
  <c r="B42675" i="1"/>
  <c r="B42674" i="1"/>
  <c r="B42673" i="1"/>
  <c r="B42672" i="1"/>
  <c r="B42671" i="1"/>
  <c r="B42670" i="1"/>
  <c r="B42669" i="1"/>
  <c r="B42668" i="1"/>
  <c r="B42667" i="1"/>
  <c r="B42666" i="1"/>
  <c r="B42665" i="1"/>
  <c r="B42664" i="1"/>
  <c r="B42663" i="1"/>
  <c r="B42662" i="1"/>
  <c r="B42661" i="1"/>
  <c r="B42660" i="1"/>
  <c r="B42659" i="1"/>
  <c r="B42658" i="1"/>
  <c r="B42657" i="1"/>
  <c r="B42656" i="1"/>
  <c r="B42655" i="1"/>
  <c r="B42654" i="1"/>
  <c r="B42653" i="1"/>
  <c r="B42652" i="1"/>
  <c r="B42651" i="1"/>
  <c r="B42650" i="1"/>
  <c r="B42649" i="1"/>
  <c r="B42648" i="1"/>
  <c r="B42647" i="1"/>
  <c r="B42646" i="1"/>
  <c r="B42645" i="1"/>
  <c r="B42644" i="1"/>
  <c r="B42643" i="1"/>
  <c r="B42642" i="1"/>
  <c r="B42641" i="1"/>
  <c r="B42640" i="1"/>
  <c r="B42639" i="1"/>
  <c r="B42638" i="1"/>
  <c r="B42637" i="1"/>
  <c r="B42636" i="1"/>
  <c r="B42635" i="1"/>
  <c r="B42634" i="1"/>
  <c r="B42633" i="1"/>
  <c r="B42632" i="1"/>
  <c r="B42631" i="1"/>
  <c r="B42630" i="1"/>
  <c r="B42629" i="1"/>
  <c r="B42628" i="1"/>
  <c r="B42627" i="1"/>
  <c r="B42626" i="1"/>
  <c r="B42625" i="1"/>
  <c r="B42624" i="1"/>
  <c r="B42623" i="1"/>
  <c r="B42622" i="1"/>
  <c r="B42621" i="1"/>
  <c r="B42620" i="1"/>
  <c r="B42619" i="1"/>
  <c r="B42618" i="1"/>
  <c r="B42617" i="1"/>
  <c r="B42616" i="1"/>
  <c r="B42615" i="1"/>
  <c r="B42614" i="1"/>
  <c r="B42826" i="1"/>
  <c r="B42825" i="1"/>
  <c r="B37923" i="1"/>
  <c r="B42554" i="1"/>
  <c r="B42553" i="1"/>
  <c r="B42552" i="1"/>
  <c r="B42551" i="1"/>
  <c r="B42550" i="1"/>
  <c r="B42549" i="1"/>
  <c r="B42548" i="1"/>
  <c r="B42547" i="1"/>
  <c r="B42546" i="1"/>
  <c r="B42545" i="1"/>
  <c r="B42544" i="1"/>
  <c r="B42543" i="1"/>
  <c r="B42542" i="1"/>
  <c r="B42541" i="1"/>
  <c r="B42540" i="1"/>
  <c r="B42539" i="1"/>
  <c r="B42538" i="1"/>
  <c r="B42537" i="1"/>
  <c r="B42536" i="1"/>
  <c r="B42535" i="1"/>
  <c r="B42534" i="1"/>
  <c r="B42533" i="1"/>
  <c r="B42532" i="1"/>
  <c r="B42531" i="1"/>
  <c r="B42530" i="1"/>
  <c r="B42529" i="1"/>
  <c r="B42528" i="1"/>
  <c r="B42527" i="1"/>
  <c r="B42526" i="1"/>
  <c r="B42525" i="1"/>
  <c r="B42524" i="1"/>
  <c r="B42523" i="1"/>
  <c r="B42522" i="1"/>
  <c r="B42521" i="1"/>
  <c r="B42520" i="1"/>
  <c r="B42519" i="1"/>
  <c r="B42518" i="1"/>
  <c r="B42517" i="1"/>
  <c r="B41990" i="1"/>
  <c r="B42516" i="1"/>
  <c r="B42515" i="1"/>
  <c r="B42514" i="1"/>
  <c r="B42513" i="1"/>
  <c r="B42512" i="1"/>
  <c r="B42511" i="1"/>
  <c r="B42510" i="1"/>
  <c r="B42509" i="1"/>
  <c r="B42508" i="1"/>
  <c r="B42507" i="1"/>
  <c r="B42506" i="1"/>
  <c r="B42505" i="1"/>
  <c r="B42504" i="1"/>
  <c r="B42503" i="1"/>
  <c r="B42502" i="1"/>
  <c r="B42501" i="1"/>
  <c r="B42500" i="1"/>
  <c r="B42499" i="1"/>
  <c r="B42498" i="1"/>
  <c r="B42497" i="1"/>
  <c r="B42496" i="1"/>
  <c r="B42495" i="1"/>
  <c r="B42494" i="1"/>
  <c r="B42493" i="1"/>
  <c r="B42492" i="1"/>
  <c r="B37922" i="1"/>
  <c r="B42491" i="1"/>
  <c r="B37921" i="1"/>
  <c r="B37920" i="1"/>
  <c r="B42836" i="1"/>
  <c r="B42835" i="1"/>
  <c r="B42834" i="1"/>
  <c r="B42566" i="1"/>
  <c r="B42565" i="1"/>
  <c r="B42564" i="1"/>
  <c r="B42563" i="1"/>
  <c r="B42562" i="1"/>
  <c r="B42561" i="1"/>
  <c r="B42560" i="1"/>
  <c r="B42559" i="1"/>
  <c r="B42558" i="1"/>
  <c r="B42557" i="1"/>
  <c r="B42556" i="1"/>
  <c r="B42555" i="1"/>
  <c r="B42490" i="1"/>
  <c r="B42489" i="1"/>
  <c r="B42488" i="1"/>
  <c r="B42487" i="1"/>
  <c r="B42486" i="1"/>
  <c r="B42485" i="1"/>
  <c r="B42484" i="1"/>
  <c r="B42483" i="1"/>
  <c r="B42482" i="1"/>
  <c r="B42481" i="1"/>
  <c r="B42480" i="1"/>
  <c r="B42479" i="1"/>
  <c r="B42478" i="1"/>
  <c r="B42477" i="1"/>
  <c r="B42476" i="1"/>
  <c r="B42475" i="1"/>
  <c r="B42474" i="1"/>
  <c r="B42473" i="1"/>
  <c r="B42472" i="1"/>
  <c r="B42471" i="1"/>
  <c r="B37552" i="1"/>
  <c r="B37551" i="1"/>
  <c r="B37550" i="1"/>
  <c r="B37549" i="1"/>
  <c r="B37548" i="1"/>
  <c r="B37547" i="1"/>
  <c r="B37546" i="1"/>
  <c r="B37545" i="1"/>
  <c r="B37544" i="1"/>
  <c r="B37543" i="1"/>
  <c r="B37542" i="1"/>
  <c r="B37541" i="1"/>
  <c r="B37540" i="1"/>
  <c r="B37539" i="1"/>
  <c r="B37538" i="1"/>
  <c r="B37537" i="1"/>
  <c r="B37536" i="1"/>
  <c r="B37535" i="1"/>
  <c r="B37534" i="1"/>
  <c r="B37533" i="1"/>
  <c r="B37532" i="1"/>
  <c r="B37531" i="1"/>
  <c r="B37530" i="1"/>
  <c r="B37529" i="1"/>
  <c r="B37528" i="1"/>
  <c r="B37527" i="1"/>
  <c r="B37526" i="1"/>
  <c r="B37525" i="1"/>
  <c r="B37524" i="1"/>
  <c r="B37523" i="1"/>
  <c r="B37522" i="1"/>
  <c r="B37521" i="1"/>
  <c r="B37520" i="1"/>
  <c r="B37519" i="1"/>
  <c r="B37518" i="1"/>
  <c r="B37517" i="1"/>
  <c r="B37270" i="1"/>
  <c r="B37269" i="1"/>
  <c r="B37268" i="1"/>
  <c r="B37267" i="1"/>
  <c r="B37266" i="1"/>
  <c r="B37265" i="1"/>
  <c r="B37264" i="1"/>
  <c r="B37263" i="1"/>
  <c r="B37262" i="1"/>
  <c r="B37378" i="1"/>
  <c r="B37377" i="1"/>
  <c r="B37376" i="1"/>
  <c r="B37375" i="1"/>
  <c r="B37374" i="1"/>
  <c r="B37373" i="1"/>
  <c r="B37372" i="1"/>
  <c r="B37371" i="1"/>
  <c r="B37370" i="1"/>
  <c r="B37369" i="1"/>
  <c r="B37368" i="1"/>
  <c r="B37367" i="1"/>
  <c r="B37366" i="1"/>
  <c r="B37365" i="1"/>
  <c r="B37364" i="1"/>
  <c r="B37363" i="1"/>
  <c r="B37362" i="1"/>
  <c r="B37361" i="1"/>
  <c r="B37360" i="1"/>
  <c r="B37359" i="1"/>
  <c r="B37358" i="1"/>
  <c r="B37357" i="1"/>
  <c r="B37356" i="1"/>
  <c r="B37355" i="1"/>
  <c r="B37354" i="1"/>
  <c r="B37353" i="1"/>
  <c r="B37352" i="1"/>
  <c r="B37351" i="1"/>
  <c r="B37350" i="1"/>
  <c r="B37349" i="1"/>
  <c r="B37348" i="1"/>
  <c r="B37347" i="1"/>
  <c r="B37346" i="1"/>
  <c r="B37345" i="1"/>
  <c r="B37344" i="1"/>
  <c r="B37343" i="1"/>
  <c r="B37342" i="1"/>
  <c r="B37341" i="1"/>
  <c r="B37340" i="1"/>
  <c r="B37339" i="1"/>
  <c r="B37338" i="1"/>
  <c r="B37337" i="1"/>
  <c r="B37336" i="1"/>
  <c r="B37335" i="1"/>
  <c r="B37334" i="1"/>
  <c r="B37333" i="1"/>
  <c r="B37332" i="1"/>
  <c r="B37331" i="1"/>
  <c r="B37330" i="1"/>
  <c r="B37329" i="1"/>
  <c r="B37328" i="1"/>
  <c r="B37327" i="1"/>
  <c r="B37326" i="1"/>
  <c r="B37325" i="1"/>
  <c r="B37324" i="1"/>
  <c r="B37323" i="1"/>
  <c r="B37322" i="1"/>
  <c r="B37321" i="1"/>
  <c r="B37320" i="1"/>
  <c r="B37319" i="1"/>
  <c r="B37318" i="1"/>
  <c r="B37317" i="1"/>
  <c r="B37316" i="1"/>
  <c r="B37315" i="1"/>
  <c r="B37314" i="1"/>
  <c r="B37313" i="1"/>
  <c r="B37312" i="1"/>
  <c r="B37311" i="1"/>
  <c r="B37310" i="1"/>
  <c r="B37309" i="1"/>
  <c r="B37308" i="1"/>
  <c r="B37307" i="1"/>
  <c r="B19106" i="1"/>
  <c r="B42470" i="1"/>
  <c r="B19105" i="1"/>
  <c r="B42469" i="1"/>
  <c r="B42612" i="1"/>
  <c r="B42611" i="1"/>
  <c r="B42610" i="1"/>
  <c r="B42609" i="1"/>
  <c r="B42608" i="1"/>
  <c r="B42607" i="1"/>
  <c r="B42606" i="1"/>
  <c r="B42605" i="1"/>
  <c r="B42604" i="1"/>
  <c r="B42603" i="1"/>
  <c r="B42602" i="1"/>
  <c r="B42601" i="1"/>
  <c r="B42600" i="1"/>
  <c r="B42599" i="1"/>
  <c r="B42598" i="1"/>
  <c r="B42597" i="1"/>
  <c r="B42596" i="1"/>
  <c r="B42595" i="1"/>
  <c r="B42594" i="1"/>
  <c r="B42593" i="1"/>
  <c r="B42592" i="1"/>
  <c r="B42591" i="1"/>
  <c r="B42590" i="1"/>
  <c r="B42589" i="1"/>
  <c r="B42588" i="1"/>
  <c r="B42587" i="1"/>
  <c r="B42586" i="1"/>
  <c r="B42585" i="1"/>
  <c r="B42584" i="1"/>
  <c r="B42583" i="1"/>
  <c r="B42582" i="1"/>
  <c r="B42581" i="1"/>
  <c r="B42580" i="1"/>
  <c r="B42579" i="1"/>
  <c r="B42578" i="1"/>
  <c r="B42577" i="1"/>
  <c r="B42576" i="1"/>
  <c r="B42575" i="1"/>
  <c r="B42574" i="1"/>
  <c r="B42573" i="1"/>
  <c r="B42572" i="1"/>
  <c r="B42571" i="1"/>
  <c r="B42570" i="1"/>
  <c r="B42388" i="1"/>
  <c r="B42569" i="1"/>
  <c r="B42568" i="1"/>
  <c r="B42567" i="1"/>
  <c r="B37919" i="1"/>
  <c r="B37918" i="1"/>
  <c r="B37306" i="1"/>
  <c r="B37305" i="1"/>
  <c r="B37304" i="1"/>
  <c r="B37303" i="1"/>
  <c r="B37302" i="1"/>
  <c r="B37301" i="1"/>
  <c r="B37300" i="1"/>
  <c r="B37299" i="1"/>
  <c r="B37298" i="1"/>
  <c r="B42703" i="1"/>
  <c r="B42702" i="1"/>
  <c r="B34060" i="1"/>
  <c r="B34059" i="1"/>
  <c r="B34058" i="1"/>
  <c r="B34057" i="1"/>
  <c r="B34056" i="1"/>
  <c r="B34055" i="1"/>
  <c r="B34054" i="1"/>
  <c r="B34053" i="1"/>
  <c r="B34052" i="1"/>
  <c r="B19082" i="1"/>
  <c r="B19448" i="1"/>
  <c r="B19447" i="1"/>
  <c r="B19446" i="1"/>
  <c r="B19081" i="1"/>
  <c r="B18990" i="1"/>
  <c r="B18989" i="1"/>
  <c r="B18988" i="1"/>
  <c r="B18987" i="1"/>
  <c r="B18986" i="1"/>
  <c r="B19104" i="1"/>
  <c r="B19103" i="1"/>
  <c r="B19438" i="1"/>
  <c r="B19437" i="1"/>
  <c r="B19436" i="1"/>
  <c r="B19435" i="1"/>
  <c r="B19434" i="1"/>
  <c r="B19433" i="1"/>
  <c r="B19432" i="1"/>
  <c r="B19262" i="1"/>
  <c r="B19261" i="1"/>
  <c r="B19260" i="1"/>
  <c r="B19431" i="1"/>
  <c r="B19430" i="1"/>
  <c r="B19429" i="1"/>
  <c r="B19428" i="1"/>
  <c r="B19427" i="1"/>
  <c r="B19426" i="1"/>
  <c r="B19425" i="1"/>
  <c r="B19424" i="1"/>
  <c r="B19423" i="1"/>
  <c r="B19259" i="1"/>
  <c r="B19258" i="1"/>
  <c r="B19257" i="1"/>
  <c r="B19465" i="1"/>
  <c r="B19464" i="1"/>
  <c r="B19463" i="1"/>
  <c r="B19462" i="1"/>
  <c r="B19445" i="1"/>
  <c r="B19444" i="1"/>
  <c r="B19461" i="1"/>
  <c r="B19443" i="1"/>
  <c r="B19460" i="1"/>
  <c r="B19442" i="1"/>
  <c r="B19459" i="1"/>
  <c r="B19458" i="1"/>
  <c r="B19457" i="1"/>
  <c r="B19456" i="1"/>
  <c r="B19455" i="1"/>
  <c r="B19454" i="1"/>
  <c r="B19453" i="1"/>
  <c r="B19452" i="1"/>
  <c r="B19451" i="1"/>
  <c r="B19450" i="1"/>
  <c r="B19441" i="1"/>
  <c r="B19440" i="1"/>
  <c r="B19422" i="1"/>
  <c r="B19421" i="1"/>
  <c r="B19420" i="1"/>
  <c r="B19419" i="1"/>
  <c r="B19418" i="1"/>
  <c r="B19417" i="1"/>
  <c r="B19416" i="1"/>
  <c r="B19415" i="1"/>
  <c r="B19414" i="1"/>
  <c r="B19413" i="1"/>
  <c r="B19412" i="1"/>
  <c r="B19411" i="1"/>
  <c r="B19410" i="1"/>
  <c r="B19409" i="1"/>
  <c r="B19439" i="1"/>
  <c r="B19449" i="1"/>
  <c r="B19408" i="1"/>
  <c r="B19407" i="1"/>
  <c r="B19406" i="1"/>
  <c r="B19405" i="1"/>
  <c r="B19404" i="1"/>
  <c r="B19403" i="1"/>
  <c r="B19402" i="1"/>
  <c r="B19401" i="1"/>
  <c r="B19400" i="1"/>
  <c r="B19399" i="1"/>
  <c r="B19398" i="1"/>
  <c r="B19397" i="1"/>
  <c r="B19396" i="1"/>
  <c r="B19395" i="1"/>
  <c r="B19394" i="1"/>
  <c r="B19393" i="1"/>
  <c r="B19392" i="1"/>
  <c r="B19176" i="1"/>
  <c r="B19391" i="1"/>
  <c r="B19175" i="1"/>
  <c r="B19174" i="1"/>
  <c r="B19173" i="1"/>
  <c r="B19172" i="1"/>
  <c r="B19171" i="1"/>
  <c r="B19170" i="1"/>
  <c r="B19169" i="1"/>
  <c r="B19168" i="1"/>
  <c r="B19167" i="1"/>
  <c r="B19166" i="1"/>
  <c r="B19165" i="1"/>
  <c r="B19164" i="1"/>
  <c r="B19163" i="1"/>
  <c r="B19162" i="1"/>
  <c r="B19161" i="1"/>
  <c r="B19160" i="1"/>
  <c r="B19159" i="1"/>
  <c r="B19158" i="1"/>
  <c r="B19157" i="1"/>
  <c r="B19156" i="1"/>
  <c r="B19155" i="1"/>
  <c r="B19256" i="1"/>
  <c r="B19154" i="1"/>
  <c r="B19153" i="1"/>
  <c r="B19255" i="1"/>
  <c r="B19254" i="1"/>
  <c r="B19253" i="1"/>
  <c r="B19252" i="1"/>
  <c r="B19251" i="1"/>
  <c r="B19250" i="1"/>
  <c r="B19249" i="1"/>
  <c r="B19248" i="1"/>
  <c r="B19247" i="1"/>
  <c r="B19246" i="1"/>
  <c r="B19245" i="1"/>
  <c r="B19244" i="1"/>
  <c r="B19243" i="1"/>
  <c r="B19242" i="1"/>
  <c r="B19241" i="1"/>
  <c r="B19240" i="1"/>
  <c r="B19239" i="1"/>
  <c r="B19238" i="1"/>
  <c r="B19237" i="1"/>
  <c r="B19236" i="1"/>
  <c r="B19235" i="1"/>
  <c r="B19234" i="1"/>
  <c r="B19233" i="1"/>
  <c r="B19232" i="1"/>
  <c r="B19231" i="1"/>
  <c r="B19230" i="1"/>
  <c r="B19229" i="1"/>
  <c r="B19228" i="1"/>
  <c r="B19227" i="1"/>
  <c r="B19226" i="1"/>
  <c r="B19225" i="1"/>
  <c r="B19224" i="1"/>
  <c r="B19223" i="1"/>
  <c r="B19222" i="1"/>
  <c r="B19221" i="1"/>
  <c r="B19220" i="1"/>
  <c r="B19219" i="1"/>
  <c r="B19218" i="1"/>
  <c r="B19217" i="1"/>
  <c r="B19216" i="1"/>
  <c r="B19215" i="1"/>
  <c r="B19214" i="1"/>
  <c r="B19213" i="1"/>
  <c r="B19212" i="1"/>
  <c r="B19211" i="1"/>
  <c r="B19210" i="1"/>
  <c r="B19209" i="1"/>
  <c r="B19208" i="1"/>
  <c r="B19207" i="1"/>
  <c r="B19206" i="1"/>
  <c r="B19205" i="1"/>
  <c r="B19204" i="1"/>
  <c r="B19203" i="1"/>
  <c r="B19202" i="1"/>
  <c r="B19201" i="1"/>
  <c r="B19200" i="1"/>
  <c r="B19199" i="1"/>
  <c r="B19198" i="1"/>
  <c r="B19197" i="1"/>
  <c r="B19196" i="1"/>
  <c r="B19195" i="1"/>
  <c r="B19194" i="1"/>
  <c r="B19193" i="1"/>
  <c r="B19192" i="1"/>
  <c r="B19191" i="1"/>
  <c r="B19190" i="1"/>
  <c r="B19189" i="1"/>
  <c r="B19188" i="1"/>
  <c r="B19390" i="1"/>
  <c r="B19187" i="1"/>
  <c r="B19186" i="1"/>
  <c r="B19185" i="1"/>
  <c r="B19389" i="1"/>
  <c r="B19388" i="1"/>
  <c r="B19387" i="1"/>
  <c r="B19386" i="1"/>
  <c r="B19385" i="1"/>
  <c r="B19384" i="1"/>
  <c r="B19383" i="1"/>
  <c r="B19382" i="1"/>
  <c r="B19381" i="1"/>
  <c r="B19380" i="1"/>
  <c r="B19379" i="1"/>
  <c r="B19378" i="1"/>
  <c r="B19377" i="1"/>
  <c r="B19376" i="1"/>
  <c r="B19375" i="1"/>
  <c r="B19374" i="1"/>
  <c r="B19373" i="1"/>
  <c r="B19372" i="1"/>
  <c r="B19371" i="1"/>
  <c r="B19370" i="1"/>
  <c r="B19369" i="1"/>
  <c r="B19368" i="1"/>
  <c r="B19367" i="1"/>
  <c r="B19366" i="1"/>
  <c r="B19365" i="1"/>
  <c r="B19364" i="1"/>
  <c r="B19363" i="1"/>
  <c r="B19362" i="1"/>
  <c r="B19361" i="1"/>
  <c r="B19360" i="1"/>
  <c r="B19359" i="1"/>
  <c r="B19358" i="1"/>
  <c r="B19357" i="1"/>
  <c r="B19356" i="1"/>
  <c r="B19355" i="1"/>
  <c r="B19354" i="1"/>
  <c r="B19353" i="1"/>
  <c r="B19352" i="1"/>
  <c r="B19351" i="1"/>
  <c r="B19350" i="1"/>
  <c r="B19349" i="1"/>
  <c r="B19348" i="1"/>
  <c r="B19347" i="1"/>
  <c r="B19346" i="1"/>
  <c r="B19345" i="1"/>
  <c r="B19344" i="1"/>
  <c r="B19343" i="1"/>
  <c r="B19342" i="1"/>
  <c r="B19341" i="1"/>
  <c r="B19340" i="1"/>
  <c r="B19339" i="1"/>
  <c r="B19338" i="1"/>
  <c r="B19337" i="1"/>
  <c r="B19336" i="1"/>
  <c r="B19335" i="1"/>
  <c r="B19334" i="1"/>
  <c r="B19333" i="1"/>
  <c r="B19332" i="1"/>
  <c r="B19331" i="1"/>
  <c r="B19330" i="1"/>
  <c r="B19329" i="1"/>
  <c r="B19328" i="1"/>
  <c r="B19327" i="1"/>
  <c r="B19326" i="1"/>
  <c r="B19325" i="1"/>
  <c r="B19324" i="1"/>
  <c r="B19323" i="1"/>
  <c r="B19322" i="1"/>
  <c r="B19321" i="1"/>
  <c r="B19320" i="1"/>
  <c r="B19319" i="1"/>
  <c r="B19318" i="1"/>
  <c r="B19317" i="1"/>
  <c r="B19316" i="1"/>
  <c r="B19315" i="1"/>
  <c r="B19314" i="1"/>
  <c r="B19313" i="1"/>
  <c r="B19312" i="1"/>
  <c r="B19311" i="1"/>
  <c r="B19310" i="1"/>
  <c r="B19309" i="1"/>
  <c r="B19308" i="1"/>
  <c r="B19307" i="1"/>
  <c r="B19306" i="1"/>
  <c r="B19305" i="1"/>
  <c r="B19304" i="1"/>
  <c r="B19303" i="1"/>
  <c r="B19302" i="1"/>
  <c r="B19301" i="1"/>
  <c r="B19300" i="1"/>
  <c r="B19299" i="1"/>
  <c r="B19298" i="1"/>
  <c r="B19297" i="1"/>
  <c r="B19296" i="1"/>
  <c r="B19295" i="1"/>
  <c r="B19294" i="1"/>
  <c r="B19293" i="1"/>
  <c r="B19292" i="1"/>
  <c r="B19291" i="1"/>
  <c r="B19290" i="1"/>
  <c r="B19289" i="1"/>
  <c r="B19288" i="1"/>
  <c r="B19287" i="1"/>
  <c r="B19286" i="1"/>
  <c r="B19285" i="1"/>
  <c r="B19284" i="1"/>
  <c r="B19283" i="1"/>
  <c r="B19282" i="1"/>
  <c r="B19281" i="1"/>
  <c r="B19280" i="1"/>
  <c r="B19279" i="1"/>
  <c r="B19278" i="1"/>
  <c r="B19277" i="1"/>
  <c r="B19276" i="1"/>
  <c r="B19275" i="1"/>
  <c r="B19274" i="1"/>
  <c r="B19273" i="1"/>
  <c r="B19272" i="1"/>
  <c r="B19271" i="1"/>
  <c r="B19270" i="1"/>
  <c r="B19269" i="1"/>
  <c r="B19268" i="1"/>
  <c r="B19267" i="1"/>
  <c r="B19266" i="1"/>
  <c r="B19265" i="1"/>
  <c r="B19264" i="1"/>
  <c r="B19263" i="1"/>
  <c r="B19184" i="1"/>
  <c r="B19183" i="1"/>
  <c r="B19182" i="1"/>
  <c r="B19181" i="1"/>
  <c r="B19180" i="1"/>
  <c r="B19179" i="1"/>
  <c r="B19178" i="1"/>
  <c r="B19177" i="1"/>
  <c r="B19152" i="1"/>
  <c r="B19151" i="1"/>
  <c r="B19150" i="1"/>
  <c r="B19149" i="1"/>
  <c r="B19148" i="1"/>
  <c r="B19147" i="1"/>
  <c r="B19146" i="1"/>
  <c r="B19145" i="1"/>
  <c r="B19144" i="1"/>
  <c r="B19143" i="1"/>
  <c r="B19142" i="1"/>
  <c r="B19141" i="1"/>
  <c r="B19140" i="1"/>
  <c r="B19139" i="1"/>
  <c r="B19138" i="1"/>
  <c r="B19137" i="1"/>
  <c r="B19136" i="1"/>
  <c r="B19135" i="1"/>
  <c r="B19134" i="1"/>
  <c r="B19133" i="1"/>
  <c r="B19080" i="1"/>
  <c r="B19079" i="1"/>
  <c r="B19078" i="1"/>
  <c r="B19077" i="1"/>
  <c r="B19076" i="1"/>
  <c r="B19075" i="1"/>
  <c r="B19074" i="1"/>
  <c r="B19073" i="1"/>
  <c r="B19072" i="1"/>
  <c r="B19071" i="1"/>
  <c r="B19070" i="1"/>
  <c r="B19069" i="1"/>
  <c r="B19068" i="1"/>
  <c r="B19067" i="1"/>
  <c r="B19066" i="1"/>
  <c r="B19065" i="1"/>
  <c r="B19064" i="1"/>
  <c r="B19063" i="1"/>
  <c r="B19062" i="1"/>
  <c r="B19061" i="1"/>
  <c r="B19060" i="1"/>
  <c r="B19020" i="1"/>
  <c r="B19019" i="1"/>
  <c r="B19018" i="1"/>
  <c r="B19028" i="1"/>
  <c r="B19017" i="1"/>
  <c r="B19027" i="1"/>
  <c r="B19016" i="1"/>
  <c r="B19015" i="1"/>
  <c r="B19014" i="1"/>
  <c r="B19026" i="1"/>
  <c r="B19025" i="1"/>
  <c r="B19024" i="1"/>
  <c r="B19023" i="1"/>
  <c r="B19022" i="1"/>
  <c r="B19021" i="1"/>
  <c r="B19102" i="1"/>
  <c r="B19101" i="1"/>
  <c r="B19100" i="1"/>
  <c r="B19099" i="1"/>
  <c r="B19098" i="1"/>
  <c r="B19097" i="1"/>
  <c r="B19096" i="1"/>
  <c r="B19095" i="1"/>
  <c r="B19094" i="1"/>
  <c r="B19093" i="1"/>
  <c r="B19092" i="1"/>
  <c r="B19091" i="1"/>
  <c r="B19090" i="1"/>
  <c r="B19089" i="1"/>
  <c r="B19088" i="1"/>
  <c r="B19087" i="1"/>
  <c r="B19086" i="1"/>
  <c r="B19085" i="1"/>
  <c r="B19084" i="1"/>
  <c r="B19083" i="1"/>
  <c r="B18985" i="1"/>
  <c r="B18984" i="1"/>
  <c r="B18983" i="1"/>
  <c r="B18982" i="1"/>
  <c r="B19013" i="1"/>
  <c r="B19012" i="1"/>
  <c r="B19011" i="1"/>
  <c r="B19010" i="1"/>
  <c r="B19009" i="1"/>
  <c r="B19008" i="1"/>
  <c r="B19007" i="1"/>
  <c r="B19006" i="1"/>
  <c r="B19005" i="1"/>
  <c r="B19004" i="1"/>
  <c r="B19003" i="1"/>
  <c r="B19002" i="1"/>
  <c r="B19001" i="1"/>
  <c r="B19000" i="1"/>
  <c r="B18999" i="1"/>
  <c r="B18998" i="1"/>
  <c r="B18997" i="1"/>
  <c r="B18996" i="1"/>
  <c r="B18994" i="1"/>
  <c r="B18993" i="1"/>
  <c r="B18992" i="1"/>
  <c r="B18991" i="1"/>
  <c r="B18980" i="1"/>
  <c r="B18979" i="1"/>
  <c r="B18978" i="1"/>
  <c r="B18977" i="1"/>
  <c r="B18976" i="1"/>
  <c r="B18975" i="1"/>
  <c r="B18974" i="1"/>
  <c r="B18973" i="1"/>
  <c r="B18972" i="1"/>
  <c r="B18971" i="1"/>
  <c r="B18970" i="1"/>
  <c r="B18969" i="1"/>
  <c r="B18968" i="1"/>
  <c r="B18967" i="1"/>
  <c r="B18966" i="1"/>
  <c r="B18965" i="1"/>
  <c r="B18964" i="1"/>
  <c r="B18963" i="1"/>
  <c r="B18956" i="1"/>
  <c r="B18955" i="1"/>
  <c r="B18954" i="1"/>
  <c r="B18953" i="1"/>
  <c r="B18952" i="1"/>
  <c r="B18951" i="1"/>
  <c r="B18950" i="1"/>
  <c r="B18949" i="1"/>
  <c r="B18941" i="1"/>
  <c r="B18948" i="1"/>
  <c r="B18947" i="1"/>
  <c r="B18946" i="1"/>
  <c r="B18945" i="1"/>
  <c r="B18944" i="1"/>
  <c r="B18943" i="1"/>
  <c r="B18942" i="1"/>
  <c r="B18962" i="1"/>
  <c r="B18961" i="1"/>
  <c r="B18960" i="1"/>
  <c r="B18959" i="1"/>
  <c r="B18958" i="1"/>
  <c r="B18957" i="1"/>
  <c r="B34153" i="1"/>
  <c r="B33719" i="1"/>
  <c r="B33801" i="1"/>
  <c r="B34032" i="1"/>
  <c r="B34031" i="1"/>
  <c r="B34030" i="1"/>
  <c r="B34152" i="1"/>
  <c r="B33915" i="1"/>
  <c r="B33857" i="1"/>
  <c r="B33914" i="1"/>
  <c r="B33856" i="1"/>
  <c r="B33855" i="1"/>
  <c r="B33854" i="1"/>
  <c r="B33853" i="1"/>
  <c r="B33876" i="1"/>
  <c r="B33875" i="1"/>
  <c r="B33852" i="1"/>
  <c r="B33874" i="1"/>
  <c r="B33929" i="1"/>
  <c r="B33928" i="1"/>
  <c r="B33976" i="1"/>
  <c r="B34165" i="1"/>
  <c r="B33939" i="1"/>
  <c r="B33938" i="1"/>
  <c r="B33937" i="1"/>
  <c r="B33936" i="1"/>
  <c r="B33913" i="1"/>
  <c r="B33912" i="1"/>
  <c r="B33911" i="1"/>
  <c r="B33910" i="1"/>
  <c r="B33909" i="1"/>
  <c r="B33908" i="1"/>
  <c r="B33907" i="1"/>
  <c r="B33906" i="1"/>
  <c r="B34220" i="1"/>
  <c r="B34151" i="1"/>
  <c r="B34215" i="1"/>
  <c r="B34164" i="1"/>
  <c r="B34163" i="1"/>
  <c r="B34162" i="1"/>
  <c r="B34126" i="1"/>
  <c r="B34125" i="1"/>
  <c r="B34124" i="1"/>
  <c r="B34123" i="1"/>
  <c r="B34122" i="1"/>
  <c r="B34121" i="1"/>
  <c r="B34120" i="1"/>
  <c r="B34119" i="1"/>
  <c r="B34118" i="1"/>
  <c r="B34117" i="1"/>
  <c r="B34116" i="1"/>
  <c r="B34115" i="1"/>
  <c r="B34114" i="1"/>
  <c r="B34090" i="1"/>
  <c r="B34089" i="1"/>
  <c r="B34088" i="1"/>
  <c r="B34087" i="1"/>
  <c r="B33892" i="1"/>
  <c r="B33891" i="1"/>
  <c r="B33890" i="1"/>
  <c r="B33974" i="1"/>
  <c r="B33681" i="1"/>
  <c r="B33680" i="1"/>
  <c r="B33679" i="1"/>
  <c r="B33678" i="1"/>
  <c r="B33677" i="1"/>
  <c r="B33676" i="1"/>
  <c r="B33675" i="1"/>
  <c r="B33674" i="1"/>
  <c r="B33673" i="1"/>
  <c r="B33672" i="1"/>
  <c r="B33671" i="1"/>
  <c r="B33670" i="1"/>
  <c r="B33669" i="1"/>
  <c r="B33668" i="1"/>
  <c r="B33667" i="1"/>
  <c r="B33666" i="1"/>
  <c r="B33665" i="1"/>
  <c r="B33664" i="1"/>
  <c r="B33685" i="1"/>
  <c r="B4336" i="1"/>
  <c r="B34361" i="1"/>
  <c r="B4335" i="1"/>
  <c r="B34237" i="1"/>
  <c r="B33709" i="1"/>
  <c r="B34317" i="1"/>
  <c r="B34316" i="1"/>
  <c r="B34315" i="1"/>
  <c r="B34314" i="1"/>
  <c r="B34313" i="1"/>
  <c r="B34360" i="1"/>
  <c r="B25238" i="1"/>
  <c r="B25228" i="1"/>
  <c r="B25263" i="1"/>
  <c r="B34236" i="1"/>
  <c r="B34235" i="1"/>
  <c r="B34051" i="1"/>
  <c r="B34050" i="1"/>
  <c r="B34049" i="1"/>
  <c r="B34048" i="1"/>
  <c r="B33718" i="1"/>
  <c r="B33717" i="1"/>
  <c r="B33716" i="1"/>
  <c r="B34194" i="1"/>
  <c r="B34193" i="1"/>
  <c r="B34192" i="1"/>
  <c r="B34191" i="1"/>
  <c r="B34190" i="1"/>
  <c r="B34189" i="1"/>
  <c r="B34188" i="1"/>
  <c r="B34187" i="1"/>
  <c r="B33708" i="1"/>
  <c r="B25227" i="1"/>
  <c r="B34262" i="1"/>
  <c r="B33707" i="1"/>
  <c r="B33706" i="1"/>
  <c r="B34017" i="1"/>
  <c r="B34359" i="1"/>
  <c r="B25262" i="1"/>
  <c r="B34086" i="1"/>
  <c r="B34085" i="1"/>
  <c r="B34084" i="1"/>
  <c r="B34083" i="1"/>
  <c r="B34082" i="1"/>
  <c r="B34081" i="1"/>
  <c r="B34080" i="1"/>
  <c r="B34079" i="1"/>
  <c r="B34214" i="1"/>
  <c r="B34213" i="1"/>
  <c r="B34212" i="1"/>
  <c r="B34211" i="1"/>
  <c r="B21268" i="1"/>
  <c r="B25226" i="1"/>
  <c r="B25225" i="1"/>
  <c r="B25224" i="1"/>
  <c r="B25223" i="1"/>
  <c r="B25237" i="1"/>
  <c r="B25236" i="1"/>
  <c r="B25235" i="1"/>
  <c r="B23836" i="1"/>
  <c r="B23698" i="1"/>
  <c r="B34282" i="1"/>
  <c r="B34281" i="1"/>
  <c r="B34280" i="1"/>
  <c r="B34279" i="1"/>
  <c r="B25222" i="1"/>
  <c r="B34278" i="1"/>
  <c r="B25221" i="1"/>
  <c r="B34277" i="1"/>
  <c r="B25220" i="1"/>
  <c r="B25219" i="1"/>
  <c r="B25218" i="1"/>
  <c r="B25234" i="1"/>
  <c r="B25233" i="1"/>
  <c r="B25232" i="1"/>
  <c r="B33953" i="1"/>
  <c r="B25231" i="1"/>
  <c r="B33952" i="1"/>
  <c r="B33951" i="1"/>
  <c r="B33950" i="1"/>
  <c r="B33949" i="1"/>
  <c r="B33948" i="1"/>
  <c r="B33947" i="1"/>
  <c r="B33946" i="1"/>
  <c r="B33945" i="1"/>
  <c r="B33944" i="1"/>
  <c r="B33943" i="1"/>
  <c r="B33942" i="1"/>
  <c r="B33941" i="1"/>
  <c r="B33940" i="1"/>
  <c r="B33973" i="1"/>
  <c r="B33972" i="1"/>
  <c r="B33971" i="1"/>
  <c r="B33970" i="1"/>
  <c r="B33969" i="1"/>
  <c r="B33968" i="1"/>
  <c r="B33967" i="1"/>
  <c r="B33966" i="1"/>
  <c r="B33965" i="1"/>
  <c r="B33964" i="1"/>
  <c r="B33963" i="1"/>
  <c r="B33962" i="1"/>
  <c r="B33961" i="1"/>
  <c r="B33960" i="1"/>
  <c r="B33959" i="1"/>
  <c r="B33663" i="1"/>
  <c r="B33662" i="1"/>
  <c r="B33661" i="1"/>
  <c r="B33660" i="1"/>
  <c r="B33659" i="1"/>
  <c r="B33658" i="1"/>
  <c r="B33657" i="1"/>
  <c r="B33958" i="1"/>
  <c r="B33957" i="1"/>
  <c r="B33956" i="1"/>
  <c r="B33955" i="1"/>
  <c r="B33954" i="1"/>
  <c r="B33653" i="1"/>
  <c r="B33652" i="1"/>
  <c r="B33651" i="1"/>
  <c r="B33650" i="1"/>
  <c r="B33649" i="1"/>
  <c r="B33648" i="1"/>
  <c r="B33609" i="1"/>
  <c r="B33608" i="1"/>
  <c r="B33607" i="1"/>
  <c r="B33606" i="1"/>
  <c r="B33605" i="1"/>
  <c r="B33604" i="1"/>
  <c r="B33603" i="1"/>
  <c r="B33602" i="1"/>
  <c r="B33601" i="1"/>
  <c r="B33600" i="1"/>
  <c r="B33599" i="1"/>
  <c r="B33598" i="1"/>
  <c r="B33597" i="1"/>
  <c r="B33596" i="1"/>
  <c r="B33595" i="1"/>
  <c r="B33594" i="1"/>
  <c r="B33593" i="1"/>
  <c r="B33592" i="1"/>
  <c r="B33591" i="1"/>
  <c r="B33590" i="1"/>
  <c r="B33589" i="1"/>
  <c r="B33647" i="1"/>
  <c r="B33646" i="1"/>
  <c r="B33645" i="1"/>
  <c r="B33644" i="1"/>
  <c r="B33643" i="1"/>
  <c r="B33656" i="1"/>
  <c r="B33632" i="1"/>
  <c r="B33631" i="1"/>
  <c r="B33630" i="1"/>
  <c r="B33629" i="1"/>
  <c r="B33628" i="1"/>
  <c r="B33627" i="1"/>
  <c r="B33626" i="1"/>
  <c r="B33625" i="1"/>
  <c r="B33624" i="1"/>
  <c r="B33623" i="1"/>
  <c r="B33622" i="1"/>
  <c r="B33621" i="1"/>
  <c r="B33620" i="1"/>
  <c r="B33619" i="1"/>
  <c r="B33618" i="1"/>
  <c r="B33617" i="1"/>
  <c r="B33616" i="1"/>
  <c r="B33615" i="1"/>
  <c r="B33614" i="1"/>
  <c r="B33613" i="1"/>
  <c r="B33612" i="1"/>
  <c r="B33611" i="1"/>
  <c r="B33610" i="1"/>
  <c r="B3754" i="1"/>
  <c r="B3753" i="1"/>
  <c r="B3752" i="1"/>
  <c r="B3751" i="1"/>
  <c r="B3750" i="1"/>
  <c r="B3749" i="1"/>
  <c r="B3748" i="1"/>
  <c r="B33642" i="1"/>
  <c r="B33641" i="1"/>
  <c r="B33640" i="1"/>
  <c r="B33639" i="1"/>
  <c r="B33638" i="1"/>
  <c r="B33588" i="1"/>
  <c r="B33587" i="1"/>
  <c r="B33586" i="1"/>
  <c r="B33585" i="1"/>
  <c r="B33584" i="1"/>
  <c r="B33583" i="1"/>
  <c r="B33582" i="1"/>
  <c r="B33581" i="1"/>
  <c r="B33580" i="1"/>
  <c r="B33579" i="1"/>
  <c r="B33578" i="1"/>
  <c r="B33577" i="1"/>
  <c r="B33576" i="1"/>
  <c r="B33575" i="1"/>
  <c r="B33574" i="1"/>
  <c r="B33573" i="1"/>
  <c r="B33572" i="1"/>
  <c r="B33571" i="1"/>
  <c r="B33570" i="1"/>
  <c r="B33569" i="1"/>
  <c r="B33568" i="1"/>
  <c r="B33567" i="1"/>
  <c r="B33566" i="1"/>
  <c r="B33565" i="1"/>
  <c r="B33564" i="1"/>
  <c r="B33563" i="1"/>
  <c r="B33562" i="1"/>
  <c r="B33561" i="1"/>
  <c r="B33560" i="1"/>
  <c r="B33559" i="1"/>
  <c r="B33558" i="1"/>
  <c r="B33557" i="1"/>
  <c r="B33556" i="1"/>
  <c r="B33555" i="1"/>
  <c r="B33554" i="1"/>
  <c r="B33553" i="1"/>
  <c r="B33637" i="1"/>
  <c r="B33636" i="1"/>
  <c r="B33635" i="1"/>
  <c r="B33634" i="1"/>
  <c r="B33633" i="1"/>
  <c r="B34016" i="1"/>
  <c r="B34015" i="1"/>
  <c r="B34014" i="1"/>
  <c r="B34013" i="1"/>
  <c r="B34012" i="1"/>
  <c r="B34244" i="1"/>
  <c r="B34011" i="1"/>
  <c r="B34010" i="1"/>
  <c r="B34243" i="1"/>
  <c r="B34009" i="1"/>
  <c r="B34008" i="1"/>
  <c r="B34242" i="1"/>
  <c r="B34241" i="1"/>
  <c r="B34240" i="1"/>
  <c r="B34234" i="1"/>
  <c r="B34239" i="1"/>
  <c r="B34238" i="1"/>
  <c r="B34233" i="1"/>
  <c r="B34232" i="1"/>
  <c r="B34231" i="1"/>
  <c r="B34230" i="1"/>
  <c r="B34229" i="1"/>
  <c r="B34228" i="1"/>
  <c r="B34227" i="1"/>
  <c r="B34226" i="1"/>
  <c r="B34225" i="1"/>
  <c r="B34224" i="1"/>
  <c r="B34223" i="1"/>
  <c r="B34222" i="1"/>
  <c r="B34221" i="1"/>
  <c r="B34201" i="1"/>
  <c r="B34200" i="1"/>
  <c r="B34199" i="1"/>
  <c r="B34198" i="1"/>
  <c r="B34197" i="1"/>
  <c r="B34161" i="1"/>
  <c r="B34160" i="1"/>
  <c r="B34007" i="1"/>
  <c r="B34196" i="1"/>
  <c r="B34195" i="1"/>
  <c r="B34159" i="1"/>
  <c r="B34158" i="1"/>
  <c r="B34157" i="1"/>
  <c r="B34156" i="1"/>
  <c r="B34155" i="1"/>
  <c r="B34047" i="1"/>
  <c r="B34046" i="1"/>
  <c r="B34045" i="1"/>
  <c r="B34044" i="1"/>
  <c r="B34150" i="1"/>
  <c r="B34149" i="1"/>
  <c r="B34148" i="1"/>
  <c r="B34147" i="1"/>
  <c r="B34146" i="1"/>
  <c r="B34145" i="1"/>
  <c r="B34144" i="1"/>
  <c r="B34143" i="1"/>
  <c r="B34142" i="1"/>
  <c r="B34141" i="1"/>
  <c r="B34140" i="1"/>
  <c r="B34139" i="1"/>
  <c r="B34043" i="1"/>
  <c r="B34042" i="1"/>
  <c r="B34041" i="1"/>
  <c r="B34040" i="1"/>
  <c r="B34039" i="1"/>
  <c r="B34038" i="1"/>
  <c r="B34037" i="1"/>
  <c r="B34036" i="1"/>
  <c r="B34035" i="1"/>
  <c r="B34034" i="1"/>
  <c r="B34033" i="1"/>
  <c r="B34064" i="1"/>
  <c r="B34063" i="1"/>
  <c r="B34062" i="1"/>
  <c r="B34061" i="1"/>
  <c r="B34210" i="1"/>
  <c r="B34078" i="1"/>
  <c r="B34077" i="1"/>
  <c r="B34102" i="1"/>
  <c r="B34101" i="1"/>
  <c r="B34100" i="1"/>
  <c r="B34099" i="1"/>
  <c r="B34098" i="1"/>
  <c r="B34097" i="1"/>
  <c r="B34096" i="1"/>
  <c r="B34095" i="1"/>
  <c r="B34094" i="1"/>
  <c r="B34076" i="1"/>
  <c r="B34075" i="1"/>
  <c r="B34074" i="1"/>
  <c r="B34073" i="1"/>
  <c r="B34072" i="1"/>
  <c r="B34071" i="1"/>
  <c r="B34070" i="1"/>
  <c r="B34069" i="1"/>
  <c r="B34068" i="1"/>
  <c r="B34067" i="1"/>
  <c r="B34066" i="1"/>
  <c r="B34065" i="1"/>
  <c r="B34113" i="1"/>
  <c r="B34112" i="1"/>
  <c r="B34111" i="1"/>
  <c r="B34110" i="1"/>
  <c r="B34109" i="1"/>
  <c r="B34108" i="1"/>
  <c r="B34107" i="1"/>
  <c r="B34106" i="1"/>
  <c r="B34105" i="1"/>
  <c r="B34104" i="1"/>
  <c r="B25261" i="1"/>
  <c r="B25260" i="1"/>
  <c r="B25259" i="1"/>
  <c r="B25258" i="1"/>
  <c r="B34103" i="1"/>
  <c r="B25257" i="1"/>
  <c r="B25256" i="1"/>
  <c r="B25255" i="1"/>
  <c r="B25254" i="1"/>
  <c r="B25253" i="1"/>
  <c r="B25252" i="1"/>
  <c r="B25251" i="1"/>
  <c r="B25250" i="1"/>
  <c r="B25249" i="1"/>
  <c r="B34358" i="1"/>
  <c r="B25248" i="1"/>
  <c r="B34357" i="1"/>
  <c r="B25247" i="1"/>
  <c r="B25246" i="1"/>
  <c r="B34343" i="1"/>
  <c r="B34342" i="1"/>
  <c r="B34341" i="1"/>
  <c r="B25245" i="1"/>
  <c r="B34340" i="1"/>
  <c r="B34369" i="1"/>
  <c r="B34312" i="1"/>
  <c r="B34311" i="1"/>
  <c r="B34310" i="1"/>
  <c r="B34309" i="1"/>
  <c r="B34308" i="1"/>
  <c r="B34307" i="1"/>
  <c r="B34306" i="1"/>
  <c r="B34305" i="1"/>
  <c r="B34304" i="1"/>
  <c r="B34368" i="1"/>
  <c r="B34303" i="1"/>
  <c r="B34276" i="1"/>
  <c r="B34367" i="1"/>
  <c r="B34366" i="1"/>
  <c r="B34365" i="1"/>
  <c r="B34364" i="1"/>
  <c r="B34275" i="1"/>
  <c r="B34274" i="1"/>
  <c r="B34273" i="1"/>
  <c r="B34272" i="1"/>
  <c r="B34271" i="1"/>
  <c r="B34270" i="1"/>
  <c r="B34269" i="1"/>
  <c r="B34268" i="1"/>
  <c r="B34267" i="1"/>
  <c r="B34266" i="1"/>
  <c r="B34265" i="1"/>
  <c r="B34264" i="1"/>
  <c r="B34263" i="1"/>
  <c r="B34356" i="1"/>
  <c r="B34355" i="1"/>
  <c r="B34354" i="1"/>
  <c r="B34353" i="1"/>
  <c r="B34352" i="1"/>
  <c r="B34351" i="1"/>
  <c r="B25244" i="1"/>
  <c r="B25243" i="1"/>
  <c r="B25242" i="1"/>
  <c r="B25241" i="1"/>
  <c r="B25240" i="1"/>
  <c r="B25239" i="1"/>
  <c r="B34261" i="1"/>
  <c r="B34260" i="1"/>
  <c r="B34259" i="1"/>
  <c r="B34258" i="1"/>
  <c r="B34257" i="1"/>
  <c r="B34256" i="1"/>
  <c r="B34298" i="1"/>
  <c r="B34297" i="1"/>
  <c r="B34348" i="1"/>
  <c r="B34347" i="1"/>
  <c r="B34255" i="1"/>
  <c r="B34346" i="1"/>
  <c r="B34254" i="1"/>
  <c r="B34253" i="1"/>
  <c r="B34252" i="1"/>
  <c r="B34251" i="1"/>
  <c r="B34250" i="1"/>
  <c r="B34249" i="1"/>
  <c r="B34248" i="1"/>
  <c r="B34247" i="1"/>
  <c r="B34246" i="1"/>
  <c r="B34245" i="1"/>
  <c r="B34339" i="1"/>
  <c r="B34338" i="1"/>
  <c r="B34337" i="1"/>
  <c r="B34336" i="1"/>
  <c r="B34335" i="1"/>
  <c r="B34334" i="1"/>
  <c r="B25230" i="1"/>
  <c r="B25229" i="1"/>
  <c r="B34363" i="1"/>
  <c r="B34362" i="1"/>
  <c r="B34345" i="1"/>
  <c r="B34344" i="1"/>
  <c r="B34296" i="1"/>
  <c r="B34295" i="1"/>
  <c r="B34294" i="1"/>
  <c r="B34293" i="1"/>
  <c r="B34292" i="1"/>
  <c r="B34291" i="1"/>
  <c r="B34290" i="1"/>
  <c r="B34289" i="1"/>
  <c r="B34288" i="1"/>
  <c r="B34287" i="1"/>
  <c r="B34286" i="1"/>
  <c r="B34285" i="1"/>
  <c r="B34284" i="1"/>
  <c r="B34283" i="1"/>
  <c r="B34350" i="1"/>
  <c r="B34349" i="1"/>
  <c r="B34302" i="1"/>
  <c r="B34301" i="1"/>
  <c r="B34300" i="1"/>
  <c r="B34333" i="1"/>
  <c r="B34332" i="1"/>
  <c r="B34299" i="1"/>
  <c r="B34331" i="1"/>
  <c r="B34330" i="1"/>
  <c r="B34329" i="1"/>
  <c r="B34328" i="1"/>
  <c r="B34327" i="1"/>
  <c r="B34326" i="1"/>
  <c r="B34325" i="1"/>
  <c r="B34324" i="1"/>
  <c r="B34323" i="1"/>
  <c r="B34322" i="1"/>
  <c r="B34321" i="1"/>
  <c r="B34320" i="1"/>
  <c r="B34319" i="1"/>
  <c r="B34318" i="1"/>
  <c r="B34485" i="1"/>
  <c r="B34484" i="1"/>
  <c r="B34483" i="1"/>
  <c r="B34482" i="1"/>
  <c r="B34481" i="1"/>
  <c r="B34480" i="1"/>
  <c r="B34479" i="1"/>
  <c r="B34478" i="1"/>
  <c r="B34477" i="1"/>
  <c r="B34476" i="1"/>
  <c r="B34475" i="1"/>
  <c r="B34474" i="1"/>
  <c r="B34473" i="1"/>
  <c r="B34472" i="1"/>
  <c r="B34471" i="1"/>
  <c r="B34470" i="1"/>
  <c r="B34469" i="1"/>
  <c r="B34468" i="1"/>
  <c r="B34467" i="1"/>
  <c r="B34466" i="1"/>
  <c r="B34465" i="1"/>
  <c r="B34464" i="1"/>
  <c r="B34463" i="1"/>
  <c r="B34462" i="1"/>
  <c r="B34461" i="1"/>
  <c r="B34460" i="1"/>
  <c r="B34459" i="1"/>
  <c r="B34458" i="1"/>
  <c r="B34457" i="1"/>
  <c r="B34456" i="1"/>
  <c r="B34455" i="1"/>
  <c r="B34454" i="1"/>
  <c r="B34453" i="1"/>
  <c r="B34452" i="1"/>
  <c r="B34451" i="1"/>
  <c r="B34450" i="1"/>
  <c r="B34449" i="1"/>
  <c r="B34448" i="1"/>
  <c r="B34447" i="1"/>
  <c r="B34446" i="1"/>
  <c r="B34445" i="1"/>
  <c r="B34444" i="1"/>
  <c r="B34443" i="1"/>
  <c r="B34442" i="1"/>
  <c r="B34441" i="1"/>
  <c r="B34440" i="1"/>
  <c r="B34439" i="1"/>
  <c r="B34438" i="1"/>
  <c r="B34437" i="1"/>
  <c r="B34436" i="1"/>
  <c r="B34435" i="1"/>
  <c r="B34434" i="1"/>
  <c r="B34433" i="1"/>
  <c r="B34432" i="1"/>
  <c r="B34431" i="1"/>
  <c r="B34430" i="1"/>
  <c r="B34429" i="1"/>
  <c r="B34428" i="1"/>
  <c r="B34427" i="1"/>
  <c r="B34426" i="1"/>
  <c r="B34425" i="1"/>
  <c r="B34424" i="1"/>
  <c r="B34423" i="1"/>
  <c r="B34422" i="1"/>
  <c r="B34421" i="1"/>
  <c r="B34420" i="1"/>
  <c r="B34419" i="1"/>
  <c r="B34418" i="1"/>
  <c r="B34417" i="1"/>
  <c r="B34416" i="1"/>
  <c r="B34415" i="1"/>
  <c r="B34414" i="1"/>
  <c r="B34413" i="1"/>
  <c r="B34412" i="1"/>
  <c r="B34411" i="1"/>
  <c r="B34410" i="1"/>
  <c r="B34409" i="1"/>
  <c r="B34408" i="1"/>
  <c r="B34407" i="1"/>
  <c r="B34406" i="1"/>
  <c r="B34405" i="1"/>
  <c r="B34404" i="1"/>
  <c r="B34403" i="1"/>
  <c r="B34402" i="1"/>
  <c r="B34401" i="1"/>
  <c r="B34400" i="1"/>
  <c r="B34399" i="1"/>
  <c r="B34398" i="1"/>
  <c r="B34397" i="1"/>
  <c r="B34396" i="1"/>
  <c r="B34395" i="1"/>
  <c r="B34394" i="1"/>
  <c r="B34393" i="1"/>
  <c r="B34392" i="1"/>
  <c r="B34391" i="1"/>
  <c r="B34390" i="1"/>
  <c r="B34389" i="1"/>
  <c r="B34388" i="1"/>
  <c r="B34387" i="1"/>
  <c r="B34386" i="1"/>
  <c r="B34385" i="1"/>
  <c r="B34384" i="1"/>
  <c r="B34383" i="1"/>
  <c r="B34382" i="1"/>
  <c r="B34381" i="1"/>
  <c r="B34380" i="1"/>
  <c r="B34379" i="1"/>
  <c r="B34378" i="1"/>
  <c r="B34377" i="1"/>
  <c r="B34376" i="1"/>
  <c r="B34375" i="1"/>
  <c r="B34374" i="1"/>
  <c r="B34373" i="1"/>
  <c r="B34372" i="1"/>
  <c r="B34371" i="1"/>
  <c r="B33905" i="1"/>
  <c r="B33904" i="1"/>
  <c r="B34370" i="1"/>
  <c r="B33927" i="1"/>
  <c r="B33903" i="1"/>
  <c r="B33902" i="1"/>
  <c r="B33926" i="1"/>
  <c r="B33925" i="1"/>
  <c r="B33924" i="1"/>
  <c r="B34137" i="1"/>
  <c r="B33655" i="1"/>
  <c r="B33935" i="1"/>
  <c r="B33934" i="1"/>
  <c r="B34136" i="1"/>
  <c r="B33654" i="1"/>
  <c r="B33923" i="1"/>
  <c r="B33922" i="1"/>
  <c r="B33921" i="1"/>
  <c r="B34154" i="1"/>
  <c r="B34135" i="1"/>
  <c r="B33920" i="1"/>
  <c r="B33933" i="1"/>
  <c r="B34134" i="1"/>
  <c r="B34133" i="1"/>
  <c r="B34132" i="1"/>
  <c r="B33975" i="1"/>
  <c r="B33932" i="1"/>
  <c r="B33919" i="1"/>
  <c r="B33931" i="1"/>
  <c r="B33537" i="1"/>
  <c r="B33930" i="1"/>
  <c r="B33918" i="1"/>
  <c r="B34131" i="1"/>
  <c r="B33917" i="1"/>
  <c r="B33536" i="1"/>
  <c r="B33916" i="1"/>
  <c r="B34130" i="1"/>
  <c r="B34129" i="1"/>
  <c r="B34186" i="1"/>
  <c r="B34138" i="1"/>
  <c r="B34128" i="1"/>
  <c r="B34127" i="1"/>
  <c r="B34093" i="1"/>
  <c r="B34092" i="1"/>
  <c r="B34091" i="1"/>
  <c r="B33851" i="1"/>
  <c r="B33850" i="1"/>
  <c r="B33849" i="1"/>
  <c r="B33848" i="1"/>
  <c r="B33847" i="1"/>
  <c r="B33846" i="1"/>
  <c r="B33845" i="1"/>
  <c r="B33844" i="1"/>
  <c r="B33843" i="1"/>
  <c r="B33842" i="1"/>
  <c r="B33841" i="1"/>
  <c r="B33840" i="1"/>
  <c r="B33839" i="1"/>
  <c r="B33838" i="1"/>
  <c r="B33837" i="1"/>
  <c r="B33836" i="1"/>
  <c r="B33835" i="1"/>
  <c r="B33834" i="1"/>
  <c r="B33833" i="1"/>
  <c r="B33832" i="1"/>
  <c r="B33831" i="1"/>
  <c r="B33830" i="1"/>
  <c r="B33829" i="1"/>
  <c r="B33828" i="1"/>
  <c r="B33827" i="1"/>
  <c r="B33826" i="1"/>
  <c r="B33825" i="1"/>
  <c r="B33824" i="1"/>
  <c r="B33823" i="1"/>
  <c r="B33800" i="1"/>
  <c r="B33799" i="1"/>
  <c r="B33798" i="1"/>
  <c r="B33797" i="1"/>
  <c r="B33796" i="1"/>
  <c r="B33795" i="1"/>
  <c r="B33794" i="1"/>
  <c r="B33793" i="1"/>
  <c r="B33792" i="1"/>
  <c r="B33791" i="1"/>
  <c r="B33822" i="1"/>
  <c r="B33821" i="1"/>
  <c r="B33820" i="1"/>
  <c r="B33819" i="1"/>
  <c r="B33818" i="1"/>
  <c r="B33817" i="1"/>
  <c r="B33816" i="1"/>
  <c r="B33815" i="1"/>
  <c r="B33814" i="1"/>
  <c r="B33813" i="1"/>
  <c r="B33812" i="1"/>
  <c r="B33811" i="1"/>
  <c r="B33810" i="1"/>
  <c r="B33809" i="1"/>
  <c r="B33808" i="1"/>
  <c r="B33807" i="1"/>
  <c r="B33806" i="1"/>
  <c r="B33805" i="1"/>
  <c r="B33804" i="1"/>
  <c r="B33803" i="1"/>
  <c r="B33802" i="1"/>
  <c r="B33790" i="1"/>
  <c r="B33789" i="1"/>
  <c r="B33788" i="1"/>
  <c r="B33787" i="1"/>
  <c r="B33786" i="1"/>
  <c r="B33785" i="1"/>
  <c r="B33784" i="1"/>
  <c r="B33783" i="1"/>
  <c r="B33782" i="1"/>
  <c r="B33781" i="1"/>
  <c r="B34004" i="1"/>
  <c r="B34003" i="1"/>
  <c r="B34002" i="1"/>
  <c r="B34001" i="1"/>
  <c r="B34000" i="1"/>
  <c r="B33999" i="1"/>
  <c r="B33998" i="1"/>
  <c r="B33997" i="1"/>
  <c r="B33996" i="1"/>
  <c r="B33995" i="1"/>
  <c r="B33994" i="1"/>
  <c r="B33993" i="1"/>
  <c r="B33992" i="1"/>
  <c r="B33991" i="1"/>
  <c r="B33990" i="1"/>
  <c r="B33989" i="1"/>
  <c r="B33988" i="1"/>
  <c r="B33987" i="1"/>
  <c r="B33986" i="1"/>
  <c r="B33985" i="1"/>
  <c r="B33984" i="1"/>
  <c r="B33983" i="1"/>
  <c r="B33982" i="1"/>
  <c r="B33981" i="1"/>
  <c r="B33980" i="1"/>
  <c r="B33979" i="1"/>
  <c r="B33978" i="1"/>
  <c r="B33977" i="1"/>
  <c r="B33873" i="1"/>
  <c r="B33872" i="1"/>
  <c r="B33780" i="1"/>
  <c r="B33779" i="1"/>
  <c r="B33871" i="1"/>
  <c r="B33778" i="1"/>
  <c r="B33777" i="1"/>
  <c r="B33776" i="1"/>
  <c r="B33775" i="1"/>
  <c r="B33870" i="1"/>
  <c r="B33774" i="1"/>
  <c r="B33773" i="1"/>
  <c r="B33772" i="1"/>
  <c r="B33771" i="1"/>
  <c r="B33770" i="1"/>
  <c r="B33769" i="1"/>
  <c r="B33768" i="1"/>
  <c r="B33767" i="1"/>
  <c r="B33766" i="1"/>
  <c r="B33765" i="1"/>
  <c r="B33764" i="1"/>
  <c r="B33763" i="1"/>
  <c r="B33762" i="1"/>
  <c r="B33761" i="1"/>
  <c r="B33760" i="1"/>
  <c r="B33759" i="1"/>
  <c r="B33758" i="1"/>
  <c r="B33757" i="1"/>
  <c r="B33756" i="1"/>
  <c r="B33755" i="1"/>
  <c r="B33754" i="1"/>
  <c r="B33753" i="1"/>
  <c r="B33752" i="1"/>
  <c r="B33751" i="1"/>
  <c r="B33750" i="1"/>
  <c r="B33749" i="1"/>
  <c r="B33748" i="1"/>
  <c r="B33747" i="1"/>
  <c r="B33746" i="1"/>
  <c r="B33745" i="1"/>
  <c r="B33744" i="1"/>
  <c r="B33743" i="1"/>
  <c r="B33742" i="1"/>
  <c r="B33741" i="1"/>
  <c r="B33740" i="1"/>
  <c r="B33739" i="1"/>
  <c r="B33738" i="1"/>
  <c r="B33737" i="1"/>
  <c r="B33736" i="1"/>
  <c r="B33735" i="1"/>
  <c r="B33734" i="1"/>
  <c r="B33733" i="1"/>
  <c r="B33869" i="1"/>
  <c r="B33868" i="1"/>
  <c r="B33867" i="1"/>
  <c r="B33866" i="1"/>
  <c r="B33865" i="1"/>
  <c r="B33864" i="1"/>
  <c r="B33863" i="1"/>
  <c r="B33862" i="1"/>
  <c r="B33861" i="1"/>
  <c r="B33860" i="1"/>
  <c r="B33859" i="1"/>
  <c r="B33858" i="1"/>
  <c r="B33884" i="1"/>
  <c r="B33883" i="1"/>
  <c r="B33882" i="1"/>
  <c r="B33881" i="1"/>
  <c r="B33880" i="1"/>
  <c r="B33879" i="1"/>
  <c r="B33878" i="1"/>
  <c r="B33901" i="1"/>
  <c r="B33900" i="1"/>
  <c r="B33899" i="1"/>
  <c r="B33898" i="1"/>
  <c r="B33897" i="1"/>
  <c r="B33896" i="1"/>
  <c r="B33877" i="1"/>
  <c r="B33895" i="1"/>
  <c r="B33894" i="1"/>
  <c r="B33893" i="1"/>
  <c r="B33889" i="1"/>
  <c r="B33888" i="1"/>
  <c r="B33887" i="1"/>
  <c r="B33886" i="1"/>
  <c r="B33885" i="1"/>
  <c r="B34029" i="1"/>
  <c r="B34028" i="1"/>
  <c r="B34027" i="1"/>
  <c r="B34026" i="1"/>
  <c r="B34025" i="1"/>
  <c r="B34024" i="1"/>
  <c r="B34023" i="1"/>
  <c r="B34022" i="1"/>
  <c r="B34021" i="1"/>
  <c r="B34020" i="1"/>
  <c r="B34019" i="1"/>
  <c r="B34018" i="1"/>
  <c r="B4334" i="1"/>
  <c r="B4333" i="1"/>
  <c r="B4332" i="1"/>
  <c r="B33705" i="1"/>
  <c r="B4331" i="1"/>
  <c r="B4330" i="1"/>
  <c r="B4329" i="1"/>
  <c r="B33704" i="1"/>
  <c r="B4328" i="1"/>
  <c r="B4327" i="1"/>
  <c r="B4326" i="1"/>
  <c r="B4325" i="1"/>
  <c r="B4324" i="1"/>
  <c r="B4323" i="1"/>
  <c r="B4322" i="1"/>
  <c r="B4321" i="1"/>
  <c r="B4320" i="1"/>
  <c r="B4319" i="1"/>
  <c r="B4318" i="1"/>
  <c r="B4317" i="1"/>
  <c r="B4316" i="1"/>
  <c r="B4315" i="1"/>
  <c r="B4314" i="1"/>
  <c r="B4313" i="1"/>
  <c r="B33703" i="1"/>
  <c r="B33732" i="1"/>
  <c r="B33702" i="1"/>
  <c r="B33701" i="1"/>
  <c r="B33700" i="1"/>
  <c r="B33731" i="1"/>
  <c r="B33699" i="1"/>
  <c r="B33727" i="1"/>
  <c r="B33726" i="1"/>
  <c r="B33698" i="1"/>
  <c r="B33725" i="1"/>
  <c r="B33724" i="1"/>
  <c r="B33723" i="1"/>
  <c r="B33715" i="1"/>
  <c r="B33714" i="1"/>
  <c r="B33713" i="1"/>
  <c r="B33712" i="1"/>
  <c r="B33711" i="1"/>
  <c r="B33710" i="1"/>
  <c r="B33730" i="1"/>
  <c r="B33729" i="1"/>
  <c r="B33728" i="1"/>
  <c r="B33722" i="1"/>
  <c r="B33721" i="1"/>
  <c r="B33720" i="1"/>
  <c r="B4312" i="1"/>
  <c r="B4311" i="1"/>
  <c r="B20127" i="1"/>
  <c r="B20190" i="1"/>
  <c r="B20126" i="1"/>
  <c r="B20189" i="1"/>
  <c r="B20256" i="1"/>
  <c r="B20255" i="1"/>
  <c r="B20104" i="1"/>
  <c r="B20103" i="1"/>
  <c r="B20102" i="1"/>
  <c r="B20101" i="1"/>
  <c r="B20100" i="1"/>
  <c r="B20099" i="1"/>
  <c r="B20254" i="1"/>
  <c r="B20253" i="1"/>
  <c r="B20188" i="1"/>
  <c r="B20187" i="1"/>
  <c r="B20186" i="1"/>
  <c r="B20185" i="1"/>
  <c r="B20125" i="1"/>
  <c r="B20124" i="1"/>
  <c r="B20123" i="1"/>
  <c r="B20122" i="1"/>
  <c r="B20121" i="1"/>
  <c r="B20120" i="1"/>
  <c r="B20119" i="1"/>
  <c r="B20118" i="1"/>
  <c r="B20117" i="1"/>
  <c r="B20116" i="1"/>
  <c r="B20115" i="1"/>
  <c r="B20114" i="1"/>
  <c r="B20113" i="1"/>
  <c r="B20112" i="1"/>
  <c r="B20111" i="1"/>
  <c r="B20110" i="1"/>
  <c r="B20252" i="1"/>
  <c r="B20251" i="1"/>
  <c r="B20109" i="1"/>
  <c r="B20108" i="1"/>
  <c r="B20107" i="1"/>
  <c r="B20106" i="1"/>
  <c r="B20250" i="1"/>
  <c r="B20249" i="1"/>
  <c r="B20105" i="1"/>
  <c r="B20248" i="1"/>
  <c r="B20247" i="1"/>
  <c r="B20246" i="1"/>
  <c r="B20245" i="1"/>
  <c r="B20244" i="1"/>
  <c r="B20243" i="1"/>
  <c r="B20242" i="1"/>
  <c r="B20241" i="1"/>
  <c r="B20240" i="1"/>
  <c r="B20239" i="1"/>
  <c r="B20238" i="1"/>
  <c r="B20237" i="1"/>
  <c r="B20236" i="1"/>
  <c r="B20235" i="1"/>
  <c r="B20234" i="1"/>
  <c r="B20233" i="1"/>
  <c r="B20232" i="1"/>
  <c r="B20231" i="1"/>
  <c r="B20230" i="1"/>
  <c r="B20229" i="1"/>
  <c r="B20228" i="1"/>
  <c r="B20227" i="1"/>
  <c r="B20226" i="1"/>
  <c r="B20225" i="1"/>
  <c r="B20224" i="1"/>
  <c r="B20223" i="1"/>
  <c r="B20222" i="1"/>
  <c r="B20221" i="1"/>
  <c r="B20220" i="1"/>
  <c r="B20219" i="1"/>
  <c r="B20218" i="1"/>
  <c r="B20217" i="1"/>
  <c r="B20216" i="1"/>
  <c r="B20215" i="1"/>
  <c r="B20214" i="1"/>
  <c r="B20213" i="1"/>
  <c r="B20212" i="1"/>
  <c r="B20211" i="1"/>
  <c r="B20210" i="1"/>
  <c r="B20209" i="1"/>
  <c r="B20208" i="1"/>
  <c r="B20207" i="1"/>
  <c r="B20206" i="1"/>
  <c r="B20205" i="1"/>
  <c r="B20204" i="1"/>
  <c r="B20203" i="1"/>
  <c r="B20202" i="1"/>
  <c r="B20201" i="1"/>
  <c r="B20200" i="1"/>
  <c r="B20199" i="1"/>
  <c r="B20198" i="1"/>
  <c r="B20197" i="1"/>
  <c r="B20196" i="1"/>
  <c r="B20195" i="1"/>
  <c r="B20194" i="1"/>
  <c r="B20193" i="1"/>
  <c r="B20192" i="1"/>
  <c r="B20191" i="1"/>
  <c r="B20098" i="1"/>
  <c r="B20097" i="1"/>
  <c r="B20096" i="1"/>
  <c r="B20095" i="1"/>
  <c r="B20094" i="1"/>
  <c r="B20093" i="1"/>
  <c r="B20092" i="1"/>
  <c r="B20091" i="1"/>
  <c r="B20090" i="1"/>
  <c r="B20089" i="1"/>
  <c r="B20088" i="1"/>
  <c r="B20087" i="1"/>
  <c r="B20086" i="1"/>
  <c r="B20085" i="1"/>
  <c r="B20084" i="1"/>
  <c r="B20083" i="1"/>
  <c r="B20082" i="1"/>
  <c r="B20081" i="1"/>
  <c r="B20184" i="1"/>
  <c r="B20183" i="1"/>
  <c r="B20182" i="1"/>
  <c r="B20181" i="1"/>
  <c r="B20180" i="1"/>
  <c r="B20179" i="1"/>
  <c r="B20178" i="1"/>
  <c r="B20177" i="1"/>
  <c r="B20176" i="1"/>
  <c r="B20080" i="1"/>
  <c r="B20079" i="1"/>
  <c r="B20078" i="1"/>
  <c r="B20077" i="1"/>
  <c r="B20076" i="1"/>
  <c r="B20075" i="1"/>
  <c r="B20074" i="1"/>
  <c r="B20073" i="1"/>
  <c r="B20072" i="1"/>
  <c r="B20071" i="1"/>
  <c r="B20070" i="1"/>
  <c r="B20069" i="1"/>
  <c r="B20175" i="1"/>
  <c r="B20174" i="1"/>
  <c r="B19929" i="1"/>
  <c r="B19928" i="1"/>
  <c r="B19927" i="1"/>
  <c r="B19926" i="1"/>
  <c r="B19925" i="1"/>
  <c r="B19924" i="1"/>
  <c r="B19923" i="1"/>
  <c r="B19922" i="1"/>
  <c r="B19921" i="1"/>
  <c r="B19920" i="1"/>
  <c r="B19919" i="1"/>
  <c r="B19918" i="1"/>
  <c r="B20173" i="1"/>
  <c r="B20172" i="1"/>
  <c r="B20171" i="1"/>
  <c r="B20170" i="1"/>
  <c r="B20169" i="1"/>
  <c r="B20168" i="1"/>
  <c r="B20167" i="1"/>
  <c r="B20166" i="1"/>
  <c r="B20165" i="1"/>
  <c r="B20164" i="1"/>
  <c r="B20163" i="1"/>
  <c r="B20162" i="1"/>
  <c r="B20161" i="1"/>
  <c r="B20160" i="1"/>
  <c r="B20159" i="1"/>
  <c r="B20158" i="1"/>
  <c r="B20157" i="1"/>
  <c r="B20156" i="1"/>
  <c r="B20155" i="1"/>
  <c r="B20154" i="1"/>
  <c r="B20153" i="1"/>
  <c r="B20152" i="1"/>
  <c r="B20151" i="1"/>
  <c r="B20150" i="1"/>
  <c r="B20149" i="1"/>
  <c r="B20148" i="1"/>
  <c r="B20147" i="1"/>
  <c r="B20146" i="1"/>
  <c r="B20145" i="1"/>
  <c r="B20144" i="1"/>
  <c r="B20143" i="1"/>
  <c r="B20142" i="1"/>
  <c r="B20141" i="1"/>
  <c r="B20140" i="1"/>
  <c r="B20139" i="1"/>
  <c r="B20138" i="1"/>
  <c r="B20137" i="1"/>
  <c r="B20136" i="1"/>
  <c r="B20135" i="1"/>
  <c r="B20134" i="1"/>
  <c r="B20133" i="1"/>
  <c r="B20132" i="1"/>
  <c r="B20131" i="1"/>
  <c r="B20130" i="1"/>
  <c r="B20129" i="1"/>
  <c r="B20128" i="1"/>
  <c r="B20068" i="1"/>
  <c r="B20067" i="1"/>
  <c r="B20066" i="1"/>
  <c r="B20065" i="1"/>
  <c r="B20064" i="1"/>
  <c r="B20063" i="1"/>
  <c r="B20062" i="1"/>
  <c r="B20061" i="1"/>
  <c r="B20060" i="1"/>
  <c r="B20059" i="1"/>
  <c r="B20058" i="1"/>
  <c r="B20057" i="1"/>
  <c r="B20056" i="1"/>
  <c r="B20055" i="1"/>
  <c r="B20054" i="1"/>
  <c r="B20053" i="1"/>
  <c r="B20052" i="1"/>
  <c r="B20051" i="1"/>
  <c r="B20050" i="1"/>
  <c r="B20049" i="1"/>
  <c r="B20048" i="1"/>
  <c r="B20047" i="1"/>
  <c r="B20046" i="1"/>
  <c r="B20045" i="1"/>
  <c r="B20044" i="1"/>
  <c r="B20043" i="1"/>
  <c r="B20042" i="1"/>
  <c r="B20041" i="1"/>
  <c r="B20040" i="1"/>
  <c r="B20039" i="1"/>
  <c r="B20038" i="1"/>
  <c r="B20037" i="1"/>
  <c r="B20036" i="1"/>
  <c r="B20035" i="1"/>
  <c r="B20034" i="1"/>
  <c r="B20033" i="1"/>
  <c r="B20032" i="1"/>
  <c r="B20031" i="1"/>
  <c r="B20030" i="1"/>
  <c r="B20029" i="1"/>
  <c r="B20028" i="1"/>
  <c r="B20027" i="1"/>
  <c r="B20026" i="1"/>
  <c r="B20025" i="1"/>
  <c r="B20024" i="1"/>
  <c r="B20023" i="1"/>
  <c r="B20022" i="1"/>
  <c r="B20021" i="1"/>
  <c r="B20020" i="1"/>
  <c r="B20019" i="1"/>
  <c r="B20018" i="1"/>
  <c r="B20017" i="1"/>
  <c r="B20016" i="1"/>
  <c r="B20015" i="1"/>
  <c r="B20014" i="1"/>
  <c r="B20013" i="1"/>
  <c r="B20012" i="1"/>
  <c r="B20011" i="1"/>
  <c r="B20010" i="1"/>
  <c r="B20009" i="1"/>
  <c r="B20008" i="1"/>
  <c r="B20007" i="1"/>
  <c r="B20006" i="1"/>
  <c r="B20005" i="1"/>
  <c r="B20004" i="1"/>
  <c r="B20003" i="1"/>
  <c r="B20002" i="1"/>
  <c r="B20001" i="1"/>
  <c r="B20000" i="1"/>
  <c r="B19999" i="1"/>
  <c r="B19998" i="1"/>
  <c r="B19997" i="1"/>
  <c r="B19996" i="1"/>
  <c r="B19995" i="1"/>
  <c r="B19994" i="1"/>
  <c r="B19993" i="1"/>
  <c r="B19992" i="1"/>
  <c r="B19991" i="1"/>
  <c r="B19990" i="1"/>
  <c r="B19989" i="1"/>
  <c r="B19988" i="1"/>
  <c r="B19987" i="1"/>
  <c r="B19986" i="1"/>
  <c r="B19985" i="1"/>
  <c r="B19984" i="1"/>
  <c r="B19983" i="1"/>
  <c r="B19982" i="1"/>
  <c r="B19981" i="1"/>
  <c r="B19980" i="1"/>
  <c r="B19979" i="1"/>
  <c r="B19978" i="1"/>
  <c r="B19977" i="1"/>
  <c r="B19976" i="1"/>
  <c r="B19975" i="1"/>
  <c r="B19974" i="1"/>
  <c r="B19973" i="1"/>
  <c r="B19972" i="1"/>
  <c r="B19971" i="1"/>
  <c r="B19970" i="1"/>
  <c r="B19969" i="1"/>
  <c r="B19968" i="1"/>
  <c r="B19967" i="1"/>
  <c r="B19966" i="1"/>
  <c r="B19965" i="1"/>
  <c r="B19964" i="1"/>
  <c r="B19963" i="1"/>
  <c r="B19962" i="1"/>
  <c r="B19961" i="1"/>
  <c r="B19960" i="1"/>
  <c r="B19959" i="1"/>
  <c r="B19958" i="1"/>
  <c r="B19957" i="1"/>
  <c r="B19956" i="1"/>
  <c r="B19955" i="1"/>
  <c r="B19954" i="1"/>
  <c r="B19953" i="1"/>
  <c r="B19952" i="1"/>
  <c r="B19951" i="1"/>
  <c r="B19950" i="1"/>
  <c r="B19949" i="1"/>
  <c r="B19948" i="1"/>
  <c r="B19947" i="1"/>
  <c r="B19946" i="1"/>
  <c r="B19945" i="1"/>
  <c r="B19944" i="1"/>
  <c r="B19943" i="1"/>
  <c r="B19942" i="1"/>
  <c r="B19941" i="1"/>
  <c r="B19940" i="1"/>
  <c r="B19939" i="1"/>
  <c r="B19938" i="1"/>
  <c r="B19937" i="1"/>
  <c r="B19936" i="1"/>
  <c r="B19935" i="1"/>
  <c r="B19934" i="1"/>
  <c r="B19933" i="1"/>
  <c r="B19932" i="1"/>
  <c r="B19931" i="1"/>
  <c r="B19930" i="1"/>
  <c r="B25217" i="1"/>
  <c r="B19503" i="1"/>
  <c r="B25216" i="1"/>
  <c r="B29005" i="1"/>
  <c r="B29188" i="1"/>
  <c r="B29187" i="1"/>
  <c r="B28963" i="1"/>
  <c r="B30027" i="1"/>
  <c r="B30026" i="1"/>
  <c r="B34006" i="1"/>
  <c r="B30275" i="1"/>
  <c r="B30274" i="1"/>
  <c r="B34005" i="1"/>
  <c r="B30273" i="1"/>
  <c r="B30272" i="1"/>
  <c r="B30271" i="1"/>
  <c r="B30270" i="1"/>
  <c r="B30269" i="1"/>
  <c r="B30268" i="1"/>
  <c r="B30267" i="1"/>
  <c r="B30266" i="1"/>
  <c r="B30265" i="1"/>
  <c r="B30264" i="1"/>
  <c r="B30263" i="1"/>
  <c r="B30262" i="1"/>
  <c r="B30261" i="1"/>
  <c r="B30260" i="1"/>
  <c r="B30259" i="1"/>
  <c r="B30258" i="1"/>
  <c r="B19906" i="1"/>
  <c r="B19905" i="1"/>
  <c r="B19904" i="1"/>
  <c r="B19903" i="1"/>
  <c r="B19902" i="1"/>
  <c r="B19901" i="1"/>
  <c r="B19900" i="1"/>
  <c r="B19899" i="1"/>
  <c r="B19898" i="1"/>
  <c r="B19897" i="1"/>
  <c r="B19896" i="1"/>
  <c r="B19895" i="1"/>
  <c r="B19894" i="1"/>
  <c r="B19893" i="1"/>
  <c r="B19892" i="1"/>
  <c r="B19891" i="1"/>
  <c r="B19890" i="1"/>
  <c r="B19889" i="1"/>
  <c r="B19888" i="1"/>
  <c r="B19887" i="1"/>
  <c r="B19886" i="1"/>
  <c r="B19885" i="1"/>
  <c r="B19884" i="1"/>
  <c r="B19883" i="1"/>
  <c r="B19882" i="1"/>
  <c r="B19881" i="1"/>
  <c r="B19880" i="1"/>
  <c r="B19879" i="1"/>
  <c r="B19878" i="1"/>
  <c r="B19877" i="1"/>
  <c r="B19876" i="1"/>
  <c r="B19875" i="1"/>
  <c r="B19874" i="1"/>
  <c r="B19873" i="1"/>
  <c r="B19872" i="1"/>
  <c r="B19871" i="1"/>
  <c r="B19870" i="1"/>
  <c r="B19869" i="1"/>
  <c r="B19868" i="1"/>
  <c r="B19867" i="1"/>
  <c r="B19866" i="1"/>
  <c r="B19865" i="1"/>
  <c r="B19864" i="1"/>
  <c r="B19863" i="1"/>
  <c r="B19862" i="1"/>
  <c r="B19861" i="1"/>
  <c r="B19860" i="1"/>
  <c r="B19859" i="1"/>
  <c r="B19858" i="1"/>
  <c r="B19857" i="1"/>
  <c r="B19856" i="1"/>
  <c r="B19855" i="1"/>
  <c r="B19854" i="1"/>
  <c r="B19853" i="1"/>
  <c r="B19852" i="1"/>
  <c r="B19851" i="1"/>
  <c r="B19850" i="1"/>
  <c r="B19849" i="1"/>
  <c r="B19848" i="1"/>
  <c r="B19847" i="1"/>
  <c r="B19846" i="1"/>
  <c r="B19845" i="1"/>
  <c r="B19844" i="1"/>
  <c r="B19843" i="1"/>
  <c r="B19842" i="1"/>
  <c r="B19841" i="1"/>
  <c r="B19840" i="1"/>
  <c r="B19839" i="1"/>
  <c r="B19838" i="1"/>
  <c r="B19837" i="1"/>
  <c r="B19836" i="1"/>
  <c r="B19835" i="1"/>
  <c r="B19834" i="1"/>
  <c r="B19833" i="1"/>
  <c r="B19832" i="1"/>
  <c r="B19831" i="1"/>
  <c r="B19830" i="1"/>
  <c r="B19829" i="1"/>
  <c r="B19828" i="1"/>
  <c r="B19827" i="1"/>
  <c r="B19826" i="1"/>
  <c r="B19825" i="1"/>
  <c r="B19824" i="1"/>
  <c r="B19823" i="1"/>
  <c r="B19822" i="1"/>
  <c r="B19821" i="1"/>
  <c r="B19820" i="1"/>
  <c r="B19819" i="1"/>
  <c r="B19818" i="1"/>
  <c r="B19817" i="1"/>
  <c r="B19816" i="1"/>
  <c r="B19815" i="1"/>
  <c r="B19814" i="1"/>
  <c r="B19813" i="1"/>
  <c r="B19812" i="1"/>
  <c r="B19811" i="1"/>
  <c r="B19810" i="1"/>
  <c r="B29057" i="1"/>
  <c r="B29137" i="1"/>
  <c r="B29136" i="1"/>
  <c r="B29135" i="1"/>
  <c r="B29134" i="1"/>
  <c r="B29133" i="1"/>
  <c r="B29132" i="1"/>
  <c r="B29131" i="1"/>
  <c r="B29130" i="1"/>
  <c r="B29129" i="1"/>
  <c r="B29128" i="1"/>
  <c r="B29127" i="1"/>
  <c r="B29126" i="1"/>
  <c r="B29125" i="1"/>
  <c r="B29124" i="1"/>
  <c r="B29186" i="1"/>
  <c r="B29185" i="1"/>
  <c r="B29184" i="1"/>
  <c r="B29183" i="1"/>
  <c r="B29123" i="1"/>
  <c r="B29122" i="1"/>
  <c r="B29121" i="1"/>
  <c r="B29120" i="1"/>
  <c r="B29119" i="1"/>
  <c r="B29118" i="1"/>
  <c r="B29117" i="1"/>
  <c r="B29116" i="1"/>
  <c r="B29115" i="1"/>
  <c r="B29114" i="1"/>
  <c r="B29113" i="1"/>
  <c r="B29112" i="1"/>
  <c r="B29111" i="1"/>
  <c r="B29110" i="1"/>
  <c r="B29109" i="1"/>
  <c r="B29108" i="1"/>
  <c r="B29107" i="1"/>
  <c r="B29106" i="1"/>
  <c r="B29105" i="1"/>
  <c r="B29104" i="1"/>
  <c r="B29103" i="1"/>
  <c r="B29102" i="1"/>
  <c r="B29101" i="1"/>
  <c r="B29100" i="1"/>
  <c r="B29099" i="1"/>
  <c r="B29098" i="1"/>
  <c r="B29097" i="1"/>
  <c r="B29096" i="1"/>
  <c r="B29095" i="1"/>
  <c r="B29094" i="1"/>
  <c r="B29093" i="1"/>
  <c r="B29092" i="1"/>
  <c r="B29091" i="1"/>
  <c r="B29090" i="1"/>
  <c r="B29089" i="1"/>
  <c r="B29088" i="1"/>
  <c r="B29087" i="1"/>
  <c r="B29086" i="1"/>
  <c r="B29085" i="1"/>
  <c r="B29084" i="1"/>
  <c r="B29083" i="1"/>
  <c r="B29082" i="1"/>
  <c r="B29081" i="1"/>
  <c r="B29080" i="1"/>
  <c r="B29079" i="1"/>
  <c r="B29078" i="1"/>
  <c r="B29077" i="1"/>
  <c r="B29076" i="1"/>
  <c r="B29075" i="1"/>
  <c r="B29074" i="1"/>
  <c r="B29073" i="1"/>
  <c r="B29072" i="1"/>
  <c r="B29071" i="1"/>
  <c r="B29070" i="1"/>
  <c r="B29069" i="1"/>
  <c r="B29068" i="1"/>
  <c r="B29067" i="1"/>
  <c r="B29066" i="1"/>
  <c r="B29065" i="1"/>
  <c r="B29064" i="1"/>
  <c r="B29063" i="1"/>
  <c r="B29062" i="1"/>
  <c r="B29061" i="1"/>
  <c r="B29060" i="1"/>
  <c r="B29059" i="1"/>
  <c r="B29058" i="1"/>
  <c r="B29182" i="1"/>
  <c r="B29181" i="1"/>
  <c r="B29180" i="1"/>
  <c r="B29179" i="1"/>
  <c r="B29178" i="1"/>
  <c r="B29177" i="1"/>
  <c r="B29176" i="1"/>
  <c r="B29175" i="1"/>
  <c r="B29174" i="1"/>
  <c r="B29173" i="1"/>
  <c r="B29172" i="1"/>
  <c r="B29171" i="1"/>
  <c r="B29170" i="1"/>
  <c r="B29169" i="1"/>
  <c r="B29168" i="1"/>
  <c r="B29167" i="1"/>
  <c r="B29166" i="1"/>
  <c r="B29165" i="1"/>
  <c r="B29164" i="1"/>
  <c r="B29163" i="1"/>
  <c r="B29162" i="1"/>
  <c r="B29161" i="1"/>
  <c r="B29160" i="1"/>
  <c r="B29159" i="1"/>
  <c r="B29158" i="1"/>
  <c r="B29157" i="1"/>
  <c r="B29156" i="1"/>
  <c r="B29155" i="1"/>
  <c r="B29154" i="1"/>
  <c r="B29153" i="1"/>
  <c r="B29152" i="1"/>
  <c r="B29151" i="1"/>
  <c r="B29150" i="1"/>
  <c r="B29149" i="1"/>
  <c r="B29148" i="1"/>
  <c r="B29147" i="1"/>
  <c r="B29146" i="1"/>
  <c r="B29145" i="1"/>
  <c r="B29144" i="1"/>
  <c r="B29143" i="1"/>
  <c r="B29142" i="1"/>
  <c r="B29141" i="1"/>
  <c r="B29056" i="1"/>
  <c r="B29055" i="1"/>
  <c r="B29054" i="1"/>
  <c r="B29053" i="1"/>
  <c r="B29052" i="1"/>
  <c r="B29051" i="1"/>
  <c r="B29050" i="1"/>
  <c r="B29049" i="1"/>
  <c r="B29048" i="1"/>
  <c r="B29047" i="1"/>
  <c r="B29046" i="1"/>
  <c r="B29045" i="1"/>
  <c r="B29044" i="1"/>
  <c r="B29043" i="1"/>
  <c r="B29042" i="1"/>
  <c r="B29041" i="1"/>
  <c r="B29040" i="1"/>
  <c r="B29039" i="1"/>
  <c r="B29038" i="1"/>
  <c r="B29037" i="1"/>
  <c r="B29036" i="1"/>
  <c r="B29035" i="1"/>
  <c r="B29034" i="1"/>
  <c r="B29033" i="1"/>
  <c r="B29032" i="1"/>
  <c r="B29031" i="1"/>
  <c r="B29030" i="1"/>
  <c r="B19786" i="1"/>
  <c r="B29029" i="1"/>
  <c r="B19793" i="1"/>
  <c r="B19766" i="1"/>
  <c r="B19785" i="1"/>
  <c r="B19784" i="1"/>
  <c r="B19783" i="1"/>
  <c r="B19782" i="1"/>
  <c r="B19765" i="1"/>
  <c r="B19648" i="1"/>
  <c r="B19781" i="1"/>
  <c r="B19780" i="1"/>
  <c r="B19647" i="1"/>
  <c r="B19779" i="1"/>
  <c r="B19778" i="1"/>
  <c r="B19764" i="1"/>
  <c r="B19763" i="1"/>
  <c r="B19659" i="1"/>
  <c r="B19917" i="1"/>
  <c r="B19777" i="1"/>
  <c r="B19631" i="1"/>
  <c r="B19630" i="1"/>
  <c r="B19502" i="1"/>
  <c r="B19629" i="1"/>
  <c r="B19658" i="1"/>
  <c r="B19628" i="1"/>
  <c r="B19501" i="1"/>
  <c r="B19500" i="1"/>
  <c r="B19499" i="1"/>
  <c r="B19498" i="1"/>
  <c r="B19497" i="1"/>
  <c r="B19496" i="1"/>
  <c r="B19646" i="1"/>
  <c r="B19645" i="1"/>
  <c r="B19644" i="1"/>
  <c r="B19643" i="1"/>
  <c r="B19642" i="1"/>
  <c r="B19641" i="1"/>
  <c r="B19657" i="1"/>
  <c r="B19495" i="1"/>
  <c r="B19494" i="1"/>
  <c r="B19493" i="1"/>
  <c r="B19492" i="1"/>
  <c r="B19491" i="1"/>
  <c r="B19490" i="1"/>
  <c r="B19489" i="1"/>
  <c r="B19488" i="1"/>
  <c r="B19487" i="1"/>
  <c r="B19486" i="1"/>
  <c r="B19485" i="1"/>
  <c r="B19484" i="1"/>
  <c r="B19656" i="1"/>
  <c r="B19655" i="1"/>
  <c r="B19627" i="1"/>
  <c r="B19626" i="1"/>
  <c r="B19625" i="1"/>
  <c r="B19624" i="1"/>
  <c r="B19623" i="1"/>
  <c r="B19622" i="1"/>
  <c r="B19621" i="1"/>
  <c r="B19620" i="1"/>
  <c r="B19619" i="1"/>
  <c r="B19618" i="1"/>
  <c r="B19617" i="1"/>
  <c r="B19616" i="1"/>
  <c r="B19640" i="1"/>
  <c r="B19762" i="1"/>
  <c r="B19776" i="1"/>
  <c r="B19483" i="1"/>
  <c r="B19615" i="1"/>
  <c r="B19614" i="1"/>
  <c r="B19613" i="1"/>
  <c r="B19482" i="1"/>
  <c r="B19481" i="1"/>
  <c r="B19761" i="1"/>
  <c r="B19760" i="1"/>
  <c r="B19759" i="1"/>
  <c r="B19480" i="1"/>
  <c r="B19479" i="1"/>
  <c r="B19758" i="1"/>
  <c r="B19757" i="1"/>
  <c r="B19756" i="1"/>
  <c r="B19755" i="1"/>
  <c r="B19754" i="1"/>
  <c r="B19753" i="1"/>
  <c r="B19752" i="1"/>
  <c r="B19751" i="1"/>
  <c r="B19750" i="1"/>
  <c r="B19749" i="1"/>
  <c r="B19748" i="1"/>
  <c r="B19747" i="1"/>
  <c r="B19746" i="1"/>
  <c r="B19745" i="1"/>
  <c r="B19744" i="1"/>
  <c r="B19743" i="1"/>
  <c r="B19742" i="1"/>
  <c r="B19741" i="1"/>
  <c r="B19740" i="1"/>
  <c r="B19739" i="1"/>
  <c r="B19738" i="1"/>
  <c r="B19737" i="1"/>
  <c r="B19736" i="1"/>
  <c r="B19735" i="1"/>
  <c r="B19775" i="1"/>
  <c r="B19734" i="1"/>
  <c r="B19733" i="1"/>
  <c r="B19732" i="1"/>
  <c r="B19731" i="1"/>
  <c r="B19730" i="1"/>
  <c r="B19729" i="1"/>
  <c r="B19728" i="1"/>
  <c r="B19727" i="1"/>
  <c r="B19726" i="1"/>
  <c r="B19725" i="1"/>
  <c r="B19724" i="1"/>
  <c r="B19723" i="1"/>
  <c r="B19722" i="1"/>
  <c r="B19721" i="1"/>
  <c r="B19720" i="1"/>
  <c r="B19719" i="1"/>
  <c r="B19718" i="1"/>
  <c r="B19717" i="1"/>
  <c r="B19716" i="1"/>
  <c r="B19715" i="1"/>
  <c r="B19714" i="1"/>
  <c r="B19713" i="1"/>
  <c r="B19712" i="1"/>
  <c r="B19711" i="1"/>
  <c r="B19710" i="1"/>
  <c r="B19709" i="1"/>
  <c r="B19708" i="1"/>
  <c r="B19707" i="1"/>
  <c r="B19774" i="1"/>
  <c r="B19773" i="1"/>
  <c r="B19772" i="1"/>
  <c r="B19771" i="1"/>
  <c r="B19770" i="1"/>
  <c r="B19769" i="1"/>
  <c r="B19706" i="1"/>
  <c r="B19705" i="1"/>
  <c r="B19704" i="1"/>
  <c r="B19768" i="1"/>
  <c r="B19767" i="1"/>
  <c r="B19703" i="1"/>
  <c r="B19702" i="1"/>
  <c r="B19639" i="1"/>
  <c r="B19701" i="1"/>
  <c r="B19700" i="1"/>
  <c r="B19638" i="1"/>
  <c r="B19699" i="1"/>
  <c r="B19698" i="1"/>
  <c r="B19697" i="1"/>
  <c r="B19696" i="1"/>
  <c r="B19654" i="1"/>
  <c r="B19637" i="1"/>
  <c r="B19478" i="1"/>
  <c r="B19636" i="1"/>
  <c r="B19668" i="1"/>
  <c r="B19667" i="1"/>
  <c r="B19666" i="1"/>
  <c r="B19665" i="1"/>
  <c r="B19664" i="1"/>
  <c r="B19663" i="1"/>
  <c r="B19662" i="1"/>
  <c r="B19695" i="1"/>
  <c r="B19694" i="1"/>
  <c r="B19693" i="1"/>
  <c r="B19661" i="1"/>
  <c r="B19660" i="1"/>
  <c r="B19692" i="1"/>
  <c r="B19691" i="1"/>
  <c r="B19690" i="1"/>
  <c r="B19689" i="1"/>
  <c r="B19688" i="1"/>
  <c r="B19687" i="1"/>
  <c r="B19686" i="1"/>
  <c r="B19685" i="1"/>
  <c r="B19684" i="1"/>
  <c r="B19683" i="1"/>
  <c r="B19682" i="1"/>
  <c r="B19681" i="1"/>
  <c r="B19680" i="1"/>
  <c r="B19679" i="1"/>
  <c r="B19678" i="1"/>
  <c r="B19677" i="1"/>
  <c r="B19676" i="1"/>
  <c r="B19675" i="1"/>
  <c r="B19674" i="1"/>
  <c r="B19673" i="1"/>
  <c r="B19672" i="1"/>
  <c r="B19671" i="1"/>
  <c r="B19670" i="1"/>
  <c r="B19669" i="1"/>
  <c r="B19916" i="1"/>
  <c r="B19915" i="1"/>
  <c r="B19914" i="1"/>
  <c r="B19913" i="1"/>
  <c r="B19912" i="1"/>
  <c r="B19911" i="1"/>
  <c r="B19910" i="1"/>
  <c r="B19909" i="1"/>
  <c r="B19908" i="1"/>
  <c r="B19907" i="1"/>
  <c r="B19792" i="1"/>
  <c r="B19791" i="1"/>
  <c r="B19790" i="1"/>
  <c r="B19789" i="1"/>
  <c r="B19635" i="1"/>
  <c r="B19788" i="1"/>
  <c r="B19634" i="1"/>
  <c r="B19787" i="1"/>
  <c r="B19633" i="1"/>
  <c r="B19632" i="1"/>
  <c r="B19653" i="1"/>
  <c r="B19652" i="1"/>
  <c r="B19651" i="1"/>
  <c r="B19612" i="1"/>
  <c r="B19611" i="1"/>
  <c r="B19610" i="1"/>
  <c r="B19609" i="1"/>
  <c r="B19608" i="1"/>
  <c r="B19607" i="1"/>
  <c r="B19606" i="1"/>
  <c r="B19605" i="1"/>
  <c r="B19604" i="1"/>
  <c r="B19603" i="1"/>
  <c r="B19602" i="1"/>
  <c r="B19601" i="1"/>
  <c r="B19600" i="1"/>
  <c r="B19599" i="1"/>
  <c r="B19598" i="1"/>
  <c r="B19597" i="1"/>
  <c r="B19596" i="1"/>
  <c r="B19595" i="1"/>
  <c r="B19594" i="1"/>
  <c r="B19593" i="1"/>
  <c r="B19592" i="1"/>
  <c r="B19591" i="1"/>
  <c r="B19590" i="1"/>
  <c r="B19589" i="1"/>
  <c r="B19588" i="1"/>
  <c r="B19587" i="1"/>
  <c r="B19586" i="1"/>
  <c r="B19585" i="1"/>
  <c r="B19584" i="1"/>
  <c r="B19583" i="1"/>
  <c r="B19582" i="1"/>
  <c r="B19581" i="1"/>
  <c r="B19580" i="1"/>
  <c r="B19579" i="1"/>
  <c r="B19578" i="1"/>
  <c r="B19577" i="1"/>
  <c r="B19576" i="1"/>
  <c r="B19575" i="1"/>
  <c r="B19574" i="1"/>
  <c r="B19573" i="1"/>
  <c r="B19572" i="1"/>
  <c r="B19571" i="1"/>
  <c r="B19570" i="1"/>
  <c r="B19569" i="1"/>
  <c r="B19568" i="1"/>
  <c r="B19567" i="1"/>
  <c r="B19566" i="1"/>
  <c r="B19565" i="1"/>
  <c r="B19564" i="1"/>
  <c r="B19563" i="1"/>
  <c r="B19562" i="1"/>
  <c r="B19561" i="1"/>
  <c r="B19560" i="1"/>
  <c r="B19559" i="1"/>
  <c r="B19558" i="1"/>
  <c r="B19557" i="1"/>
  <c r="B19556" i="1"/>
  <c r="B19555" i="1"/>
  <c r="B19554" i="1"/>
  <c r="B19553" i="1"/>
  <c r="B19552" i="1"/>
  <c r="B19551" i="1"/>
  <c r="B19550" i="1"/>
  <c r="B19549" i="1"/>
  <c r="B19548" i="1"/>
  <c r="B19547" i="1"/>
  <c r="B19546" i="1"/>
  <c r="B19545" i="1"/>
  <c r="B19544" i="1"/>
  <c r="B19543" i="1"/>
  <c r="B19542" i="1"/>
  <c r="B19541" i="1"/>
  <c r="B19540" i="1"/>
  <c r="B19539" i="1"/>
  <c r="B19538" i="1"/>
  <c r="B19537" i="1"/>
  <c r="B19536" i="1"/>
  <c r="B19535" i="1"/>
  <c r="B19534" i="1"/>
  <c r="B19533" i="1"/>
  <c r="B19532" i="1"/>
  <c r="B19531" i="1"/>
  <c r="B19530" i="1"/>
  <c r="B19529" i="1"/>
  <c r="B19528" i="1"/>
  <c r="B19527" i="1"/>
  <c r="B19526" i="1"/>
  <c r="B19525" i="1"/>
  <c r="B19524" i="1"/>
  <c r="B19523" i="1"/>
  <c r="B19522" i="1"/>
  <c r="B19521" i="1"/>
  <c r="B19520" i="1"/>
  <c r="B19519" i="1"/>
  <c r="B19518" i="1"/>
  <c r="B19517" i="1"/>
  <c r="B19516" i="1"/>
  <c r="B19515" i="1"/>
  <c r="B19514" i="1"/>
  <c r="B19513" i="1"/>
  <c r="B19512" i="1"/>
  <c r="B19511" i="1"/>
  <c r="B19510" i="1"/>
  <c r="B19509" i="1"/>
  <c r="B19508" i="1"/>
  <c r="B19507" i="1"/>
  <c r="B19506" i="1"/>
  <c r="B19505" i="1"/>
  <c r="B19477" i="1"/>
  <c r="B19476" i="1"/>
  <c r="B19475" i="1"/>
  <c r="B19474" i="1"/>
  <c r="B19473" i="1"/>
  <c r="B19472" i="1"/>
  <c r="B19471" i="1"/>
  <c r="B19470" i="1"/>
  <c r="B19469" i="1"/>
  <c r="B10195" i="1"/>
  <c r="B10218" i="1"/>
  <c r="B10194" i="1"/>
  <c r="B10193" i="1"/>
  <c r="B10192" i="1"/>
  <c r="B10191" i="1"/>
  <c r="B10190" i="1"/>
  <c r="B10217" i="1"/>
  <c r="B10189" i="1"/>
  <c r="B10188" i="1"/>
  <c r="B10248" i="1"/>
  <c r="B10187" i="1"/>
  <c r="B10186" i="1"/>
  <c r="B10185" i="1"/>
  <c r="B10184" i="1"/>
  <c r="B10183" i="1"/>
  <c r="B10182" i="1"/>
  <c r="B10247" i="1"/>
  <c r="B10246" i="1"/>
  <c r="B10181" i="1"/>
  <c r="B10245" i="1"/>
  <c r="B10180" i="1"/>
  <c r="B10179" i="1"/>
  <c r="B10202" i="1"/>
  <c r="B10244" i="1"/>
  <c r="B10243" i="1"/>
  <c r="B10201" i="1"/>
  <c r="B10242" i="1"/>
  <c r="B10216" i="1"/>
  <c r="B10241" i="1"/>
  <c r="B10228" i="1"/>
  <c r="B10227" i="1"/>
  <c r="B10226" i="1"/>
  <c r="B10256" i="1"/>
  <c r="B10215" i="1"/>
  <c r="B19650" i="1"/>
  <c r="B10214" i="1"/>
  <c r="B10213" i="1"/>
  <c r="B10251" i="1"/>
  <c r="B10250" i="1"/>
  <c r="B10240" i="1"/>
  <c r="B10178" i="1"/>
  <c r="B10177" i="1"/>
  <c r="B10176" i="1"/>
  <c r="B10175" i="1"/>
  <c r="B10174" i="1"/>
  <c r="B10173" i="1"/>
  <c r="B10212" i="1"/>
  <c r="B10211" i="1"/>
  <c r="B10210" i="1"/>
  <c r="B10209" i="1"/>
  <c r="B10208" i="1"/>
  <c r="B10172" i="1"/>
  <c r="B10207" i="1"/>
  <c r="B10239" i="1"/>
  <c r="B10238" i="1"/>
  <c r="B10171" i="1"/>
  <c r="B10170" i="1"/>
  <c r="B10169" i="1"/>
  <c r="B10168" i="1"/>
  <c r="B10167" i="1"/>
  <c r="B10166" i="1"/>
  <c r="B10254" i="1"/>
  <c r="B10165" i="1"/>
  <c r="B10206" i="1"/>
  <c r="B10237" i="1"/>
  <c r="B10205" i="1"/>
  <c r="B10236" i="1"/>
  <c r="B10235" i="1"/>
  <c r="B10253" i="1"/>
  <c r="B10234" i="1"/>
  <c r="B10200" i="1"/>
  <c r="B10252" i="1"/>
  <c r="B19649" i="1"/>
  <c r="B10225" i="1"/>
  <c r="B10199" i="1"/>
  <c r="B10224" i="1"/>
  <c r="B10255" i="1"/>
  <c r="B43238" i="1"/>
  <c r="B10204" i="1"/>
  <c r="B10203" i="1"/>
  <c r="B43237" i="1"/>
  <c r="B43263" i="1"/>
  <c r="B43262" i="1"/>
  <c r="B43261" i="1"/>
  <c r="B43260" i="1"/>
  <c r="B43259" i="1"/>
  <c r="B43258" i="1"/>
  <c r="B43236" i="1"/>
  <c r="B43235" i="1"/>
  <c r="B43234" i="1"/>
  <c r="B43233" i="1"/>
  <c r="B43232" i="1"/>
  <c r="B43231" i="1"/>
  <c r="B43230" i="1"/>
  <c r="B43229" i="1"/>
  <c r="B43228" i="1"/>
  <c r="B43227" i="1"/>
  <c r="B43226" i="1"/>
  <c r="B43225" i="1"/>
  <c r="B43224" i="1"/>
  <c r="B43223" i="1"/>
  <c r="B43222" i="1"/>
  <c r="B43221" i="1"/>
  <c r="B43220" i="1"/>
  <c r="B43219" i="1"/>
  <c r="B43257" i="1"/>
  <c r="B43256" i="1"/>
  <c r="B43255" i="1"/>
  <c r="B43254" i="1"/>
  <c r="B43253" i="1"/>
  <c r="B43252" i="1"/>
  <c r="B43251" i="1"/>
  <c r="B43250" i="1"/>
  <c r="B43249" i="1"/>
  <c r="B43248" i="1"/>
  <c r="B43247" i="1"/>
  <c r="B43246" i="1"/>
  <c r="B43245" i="1"/>
  <c r="B43244" i="1"/>
  <c r="B43243" i="1"/>
  <c r="B43242" i="1"/>
  <c r="B43218" i="1"/>
  <c r="B43241" i="1"/>
  <c r="B43240" i="1"/>
  <c r="B43239" i="1"/>
  <c r="B43217" i="1"/>
  <c r="B43216" i="1"/>
  <c r="B43215" i="1"/>
  <c r="B43214" i="1"/>
  <c r="B43213" i="1"/>
  <c r="B43212" i="1"/>
  <c r="B43211" i="1"/>
  <c r="B43210" i="1"/>
  <c r="B43209" i="1"/>
  <c r="B43208" i="1"/>
  <c r="B43207" i="1"/>
  <c r="B43206" i="1"/>
  <c r="B43205" i="1"/>
  <c r="B43204" i="1"/>
  <c r="B43203" i="1"/>
  <c r="B43202" i="1"/>
  <c r="B43201" i="1"/>
  <c r="B43200" i="1"/>
  <c r="B43199" i="1"/>
  <c r="B43198" i="1"/>
  <c r="B43197" i="1"/>
  <c r="B43196" i="1"/>
  <c r="B43195" i="1"/>
  <c r="B43194" i="1"/>
  <c r="B43269" i="1"/>
  <c r="B43268" i="1"/>
  <c r="B43267" i="1"/>
  <c r="B43266" i="1"/>
  <c r="B43265" i="1"/>
  <c r="B10249" i="1"/>
  <c r="B43264" i="1"/>
  <c r="B10364" i="1"/>
  <c r="B10363" i="1"/>
  <c r="B10362" i="1"/>
  <c r="B10361" i="1"/>
  <c r="B10360" i="1"/>
  <c r="B10359" i="1"/>
  <c r="B10358" i="1"/>
  <c r="B10357" i="1"/>
  <c r="B10356" i="1"/>
  <c r="B10652" i="1"/>
  <c r="B10355" i="1"/>
  <c r="B10354" i="1"/>
  <c r="B10353" i="1"/>
  <c r="B10352" i="1"/>
  <c r="B10351" i="1"/>
  <c r="B10350" i="1"/>
  <c r="B10349" i="1"/>
  <c r="B10348" i="1"/>
  <c r="B10347" i="1"/>
  <c r="B10651" i="1"/>
  <c r="B10650" i="1"/>
  <c r="B10649" i="1"/>
  <c r="B10648" i="1"/>
  <c r="B10647" i="1"/>
  <c r="B10646" i="1"/>
  <c r="B10645" i="1"/>
  <c r="B10644" i="1"/>
  <c r="B10643" i="1"/>
  <c r="B10642" i="1"/>
  <c r="B10641" i="1"/>
  <c r="B10640" i="1"/>
  <c r="B10639" i="1"/>
  <c r="B10638" i="1"/>
  <c r="B10637" i="1"/>
  <c r="B10636" i="1"/>
  <c r="B10635" i="1"/>
  <c r="B10634" i="1"/>
  <c r="B10633" i="1"/>
  <c r="B10632" i="1"/>
  <c r="B10631" i="1"/>
  <c r="B10630" i="1"/>
  <c r="B10629" i="1"/>
  <c r="B10628" i="1"/>
  <c r="B10627" i="1"/>
  <c r="B10626" i="1"/>
  <c r="B10625" i="1"/>
  <c r="B10624" i="1"/>
  <c r="B10623" i="1"/>
  <c r="B10622" i="1"/>
  <c r="B10621" i="1"/>
  <c r="B10620" i="1"/>
  <c r="B10619" i="1"/>
  <c r="B10618" i="1"/>
  <c r="B10617" i="1"/>
  <c r="B10616" i="1"/>
  <c r="B10615" i="1"/>
  <c r="B10614" i="1"/>
  <c r="B10613" i="1"/>
  <c r="B10612" i="1"/>
  <c r="B10611" i="1"/>
  <c r="B10610" i="1"/>
  <c r="B10609" i="1"/>
  <c r="B10608" i="1"/>
  <c r="B10607" i="1"/>
  <c r="B10606" i="1"/>
  <c r="B10605" i="1"/>
  <c r="B10604" i="1"/>
  <c r="B10603" i="1"/>
  <c r="B10602" i="1"/>
  <c r="B10601" i="1"/>
  <c r="B10600" i="1"/>
  <c r="B10599" i="1"/>
  <c r="B10598" i="1"/>
  <c r="B10597" i="1"/>
  <c r="B10596" i="1"/>
  <c r="B10595" i="1"/>
  <c r="B10594" i="1"/>
  <c r="B10593" i="1"/>
  <c r="B10592" i="1"/>
  <c r="B10591" i="1"/>
  <c r="B10590" i="1"/>
  <c r="B10589" i="1"/>
  <c r="B10588" i="1"/>
  <c r="B10587" i="1"/>
  <c r="B10586" i="1"/>
  <c r="B10585" i="1"/>
  <c r="B10584" i="1"/>
  <c r="B10583" i="1"/>
  <c r="B10582" i="1"/>
  <c r="B10581" i="1"/>
  <c r="B10580" i="1"/>
  <c r="B10579" i="1"/>
  <c r="B10578" i="1"/>
  <c r="B10577" i="1"/>
  <c r="B10576" i="1"/>
  <c r="B10575" i="1"/>
  <c r="B10574" i="1"/>
  <c r="B10573" i="1"/>
  <c r="B10572" i="1"/>
  <c r="B10571" i="1"/>
  <c r="B10570" i="1"/>
  <c r="B10569" i="1"/>
  <c r="B10568" i="1"/>
  <c r="B10567" i="1"/>
  <c r="B10566" i="1"/>
  <c r="B10565" i="1"/>
  <c r="B10564" i="1"/>
  <c r="B10563" i="1"/>
  <c r="B10562" i="1"/>
  <c r="B10561" i="1"/>
  <c r="B10560" i="1"/>
  <c r="B10559" i="1"/>
  <c r="B10558" i="1"/>
  <c r="B10557" i="1"/>
  <c r="B10556" i="1"/>
  <c r="B10555" i="1"/>
  <c r="B10554" i="1"/>
  <c r="B10553" i="1"/>
  <c r="B10552" i="1"/>
  <c r="B10551" i="1"/>
  <c r="B10550" i="1"/>
  <c r="B10549" i="1"/>
  <c r="B10548" i="1"/>
  <c r="B10547" i="1"/>
  <c r="B10546" i="1"/>
  <c r="B10545" i="1"/>
  <c r="B10544" i="1"/>
  <c r="B10543" i="1"/>
  <c r="B10542" i="1"/>
  <c r="B10541" i="1"/>
  <c r="B10540" i="1"/>
  <c r="B10539" i="1"/>
  <c r="B10538" i="1"/>
  <c r="B10537" i="1"/>
  <c r="B10536" i="1"/>
  <c r="B10535" i="1"/>
  <c r="B10534" i="1"/>
  <c r="B10533" i="1"/>
  <c r="B10532" i="1"/>
  <c r="B10531" i="1"/>
  <c r="B10530" i="1"/>
  <c r="B10529" i="1"/>
  <c r="B10528" i="1"/>
  <c r="B10527" i="1"/>
  <c r="B10526" i="1"/>
  <c r="B10525" i="1"/>
  <c r="B10524" i="1"/>
  <c r="B10523" i="1"/>
  <c r="B10522" i="1"/>
  <c r="B10521" i="1"/>
  <c r="B10520" i="1"/>
  <c r="B10519" i="1"/>
  <c r="B10518" i="1"/>
  <c r="B10517" i="1"/>
  <c r="B10516" i="1"/>
  <c r="B10515" i="1"/>
  <c r="B10514" i="1"/>
  <c r="B10513" i="1"/>
  <c r="B10512" i="1"/>
  <c r="B10511" i="1"/>
  <c r="B10510" i="1"/>
  <c r="B10509" i="1"/>
  <c r="B10346" i="1"/>
  <c r="B10345" i="1"/>
  <c r="B10344" i="1"/>
  <c r="B10343" i="1"/>
  <c r="B10342" i="1"/>
  <c r="B10341" i="1"/>
  <c r="B10340" i="1"/>
  <c r="B10339" i="1"/>
  <c r="B10338" i="1"/>
  <c r="B10337" i="1"/>
  <c r="B10336" i="1"/>
  <c r="B10335" i="1"/>
  <c r="B10334" i="1"/>
  <c r="B10333" i="1"/>
  <c r="B10332" i="1"/>
  <c r="B10331" i="1"/>
  <c r="B10330" i="1"/>
  <c r="B10329" i="1"/>
  <c r="B10328" i="1"/>
  <c r="B10327" i="1"/>
  <c r="B10326" i="1"/>
  <c r="B10325" i="1"/>
  <c r="B10324" i="1"/>
  <c r="B10323" i="1"/>
  <c r="B10322" i="1"/>
  <c r="B10321" i="1"/>
  <c r="B10320" i="1"/>
  <c r="B10319" i="1"/>
  <c r="B10318" i="1"/>
  <c r="B10317" i="1"/>
  <c r="B10316" i="1"/>
  <c r="B10315" i="1"/>
  <c r="B10314" i="1"/>
  <c r="B10313" i="1"/>
  <c r="B10312" i="1"/>
  <c r="B10311" i="1"/>
  <c r="B10310" i="1"/>
  <c r="B10309" i="1"/>
  <c r="B10308" i="1"/>
  <c r="B10307" i="1"/>
  <c r="B10306" i="1"/>
  <c r="B10305" i="1"/>
  <c r="B10304" i="1"/>
  <c r="B10303" i="1"/>
  <c r="B10302" i="1"/>
  <c r="B10301" i="1"/>
  <c r="B10300" i="1"/>
  <c r="B10299" i="1"/>
  <c r="B10298" i="1"/>
  <c r="B10297" i="1"/>
  <c r="B10296" i="1"/>
  <c r="B10295" i="1"/>
  <c r="B10294" i="1"/>
  <c r="B10293" i="1"/>
  <c r="B10292" i="1"/>
  <c r="B10291" i="1"/>
  <c r="B10290" i="1"/>
  <c r="B10289" i="1"/>
  <c r="B10288" i="1"/>
  <c r="B10287" i="1"/>
  <c r="B10286" i="1"/>
  <c r="B10285" i="1"/>
  <c r="B10284" i="1"/>
  <c r="B10283" i="1"/>
  <c r="B10282" i="1"/>
  <c r="B10281" i="1"/>
  <c r="B10280" i="1"/>
  <c r="B10279" i="1"/>
  <c r="B10278" i="1"/>
  <c r="B10277" i="1"/>
  <c r="B10276" i="1"/>
  <c r="B10275" i="1"/>
  <c r="B10274" i="1"/>
  <c r="B10273" i="1"/>
  <c r="B10272" i="1"/>
  <c r="B10271" i="1"/>
  <c r="B10270" i="1"/>
  <c r="B10269" i="1"/>
  <c r="B10268" i="1"/>
  <c r="B10267" i="1"/>
  <c r="B10266" i="1"/>
  <c r="B10265" i="1"/>
  <c r="B10264" i="1"/>
  <c r="B10263" i="1"/>
  <c r="B10262" i="1"/>
  <c r="B10261" i="1"/>
  <c r="B10260" i="1"/>
  <c r="B10259" i="1"/>
  <c r="B10258" i="1"/>
  <c r="B10257" i="1"/>
  <c r="B10748" i="1"/>
  <c r="B10747" i="1"/>
  <c r="B10746" i="1"/>
  <c r="B10745" i="1"/>
  <c r="B10744" i="1"/>
  <c r="B10743" i="1"/>
  <c r="B10742" i="1"/>
  <c r="B10741" i="1"/>
  <c r="B10740" i="1"/>
  <c r="B10739" i="1"/>
  <c r="B10738" i="1"/>
  <c r="B10737" i="1"/>
  <c r="B10736" i="1"/>
  <c r="B10735" i="1"/>
  <c r="B10734" i="1"/>
  <c r="B10733" i="1"/>
  <c r="B10732" i="1"/>
  <c r="B10731" i="1"/>
  <c r="B10730" i="1"/>
  <c r="B10729" i="1"/>
  <c r="B10728" i="1"/>
  <c r="B10727" i="1"/>
  <c r="B10726" i="1"/>
  <c r="B10725" i="1"/>
  <c r="B10724" i="1"/>
  <c r="B10723" i="1"/>
  <c r="B10722" i="1"/>
  <c r="B10721" i="1"/>
  <c r="B10720" i="1"/>
  <c r="B10719" i="1"/>
  <c r="B10718" i="1"/>
  <c r="B10717" i="1"/>
  <c r="B10716" i="1"/>
  <c r="B10715" i="1"/>
  <c r="B10714" i="1"/>
  <c r="B10713" i="1"/>
  <c r="B10712" i="1"/>
  <c r="B10711" i="1"/>
  <c r="B10710" i="1"/>
  <c r="B10709" i="1"/>
  <c r="B10708" i="1"/>
  <c r="B10707" i="1"/>
  <c r="B10706" i="1"/>
  <c r="B10705" i="1"/>
  <c r="B10704" i="1"/>
  <c r="B10703" i="1"/>
  <c r="B10702" i="1"/>
  <c r="B10701" i="1"/>
  <c r="B10700" i="1"/>
  <c r="B10699" i="1"/>
  <c r="B10698" i="1"/>
  <c r="B10697" i="1"/>
  <c r="B10696" i="1"/>
  <c r="B10695" i="1"/>
  <c r="B10694" i="1"/>
  <c r="B10693" i="1"/>
  <c r="B10692" i="1"/>
  <c r="B10691" i="1"/>
  <c r="B10690" i="1"/>
  <c r="B10689" i="1"/>
  <c r="B10508" i="1"/>
  <c r="B10507" i="1"/>
  <c r="B10506" i="1"/>
  <c r="B10505" i="1"/>
  <c r="B10504" i="1"/>
  <c r="B10503" i="1"/>
  <c r="B10502" i="1"/>
  <c r="B10501" i="1"/>
  <c r="B10500" i="1"/>
  <c r="B10499" i="1"/>
  <c r="B10498" i="1"/>
  <c r="B10497" i="1"/>
  <c r="B10496" i="1"/>
  <c r="B10495" i="1"/>
  <c r="B10494" i="1"/>
  <c r="B10493" i="1"/>
  <c r="B10492" i="1"/>
  <c r="B10491" i="1"/>
  <c r="B10490" i="1"/>
  <c r="B10489" i="1"/>
  <c r="B10488" i="1"/>
  <c r="B10487" i="1"/>
  <c r="B10486" i="1"/>
  <c r="B10485" i="1"/>
  <c r="B10484" i="1"/>
  <c r="B10483" i="1"/>
  <c r="B10482" i="1"/>
  <c r="B10481" i="1"/>
  <c r="B10480" i="1"/>
  <c r="B10479" i="1"/>
  <c r="B10478" i="1"/>
  <c r="B10477" i="1"/>
  <c r="B10476" i="1"/>
  <c r="B10475" i="1"/>
  <c r="B10474" i="1"/>
  <c r="B10473" i="1"/>
  <c r="B10472" i="1"/>
  <c r="B10471" i="1"/>
  <c r="B10470" i="1"/>
  <c r="B10469" i="1"/>
  <c r="B10468" i="1"/>
  <c r="B10467" i="1"/>
  <c r="B10466" i="1"/>
  <c r="B10465" i="1"/>
  <c r="B10464" i="1"/>
  <c r="B10463" i="1"/>
  <c r="B10462" i="1"/>
  <c r="B10461" i="1"/>
  <c r="B10460" i="1"/>
  <c r="B10459" i="1"/>
  <c r="B10458" i="1"/>
  <c r="B10457" i="1"/>
  <c r="B10456" i="1"/>
  <c r="B10455" i="1"/>
  <c r="B10454" i="1"/>
  <c r="B10453" i="1"/>
  <c r="B10452" i="1"/>
  <c r="B10451" i="1"/>
  <c r="B10450" i="1"/>
  <c r="B10449" i="1"/>
  <c r="B10448" i="1"/>
  <c r="B10447" i="1"/>
  <c r="B10446" i="1"/>
  <c r="B10445" i="1"/>
  <c r="B10444" i="1"/>
  <c r="B10443" i="1"/>
  <c r="B10442" i="1"/>
  <c r="B10441" i="1"/>
  <c r="B10440" i="1"/>
  <c r="B10439" i="1"/>
  <c r="B10438" i="1"/>
  <c r="B10437" i="1"/>
  <c r="B10436" i="1"/>
  <c r="B10435" i="1"/>
  <c r="B10434" i="1"/>
  <c r="B10433" i="1"/>
  <c r="B10432" i="1"/>
  <c r="B10431" i="1"/>
  <c r="B10430" i="1"/>
  <c r="B10429" i="1"/>
  <c r="B10428" i="1"/>
  <c r="B10427" i="1"/>
  <c r="B10426" i="1"/>
  <c r="B10425" i="1"/>
  <c r="B10424" i="1"/>
  <c r="B10423" i="1"/>
  <c r="B10422" i="1"/>
  <c r="B10421" i="1"/>
  <c r="B10420" i="1"/>
  <c r="B10419" i="1"/>
  <c r="B10418" i="1"/>
  <c r="B10417" i="1"/>
  <c r="B10416" i="1"/>
  <c r="B10415" i="1"/>
  <c r="B10414" i="1"/>
  <c r="B10413" i="1"/>
  <c r="B10412" i="1"/>
  <c r="B10411" i="1"/>
  <c r="B10410" i="1"/>
  <c r="B10409" i="1"/>
  <c r="B10408" i="1"/>
  <c r="B10407" i="1"/>
  <c r="B10406" i="1"/>
  <c r="B10405" i="1"/>
  <c r="B10404" i="1"/>
  <c r="B10403" i="1"/>
  <c r="B10402" i="1"/>
  <c r="B10401" i="1"/>
  <c r="B10400" i="1"/>
  <c r="B10399" i="1"/>
  <c r="B10398" i="1"/>
  <c r="B10397" i="1"/>
  <c r="B10396" i="1"/>
  <c r="B10395" i="1"/>
  <c r="B10394" i="1"/>
  <c r="B10393" i="1"/>
  <c r="B10392" i="1"/>
  <c r="B10391" i="1"/>
  <c r="B10390" i="1"/>
  <c r="B10389" i="1"/>
  <c r="B10388" i="1"/>
  <c r="B10387" i="1"/>
  <c r="B10386" i="1"/>
  <c r="B10385" i="1"/>
  <c r="B10384" i="1"/>
  <c r="B10383" i="1"/>
  <c r="B10382" i="1"/>
  <c r="B10381" i="1"/>
  <c r="B10380" i="1"/>
  <c r="B10379" i="1"/>
  <c r="B10378" i="1"/>
  <c r="B10377" i="1"/>
  <c r="B10376" i="1"/>
  <c r="B10375" i="1"/>
  <c r="B10374" i="1"/>
  <c r="B10373" i="1"/>
  <c r="B10372" i="1"/>
  <c r="B10371" i="1"/>
  <c r="B10370" i="1"/>
  <c r="B10369" i="1"/>
  <c r="B10368" i="1"/>
  <c r="B10367" i="1"/>
  <c r="B10366" i="1"/>
  <c r="B10365" i="1"/>
  <c r="B10688" i="1"/>
  <c r="B10687" i="1"/>
  <c r="B10686" i="1"/>
  <c r="B10685" i="1"/>
  <c r="B10684" i="1"/>
  <c r="B10683" i="1"/>
  <c r="B10682" i="1"/>
  <c r="B10681" i="1"/>
  <c r="B10680" i="1"/>
  <c r="B10679" i="1"/>
  <c r="B10678" i="1"/>
  <c r="B10677" i="1"/>
  <c r="B10676" i="1"/>
  <c r="B10675" i="1"/>
  <c r="B10674" i="1"/>
  <c r="B10673" i="1"/>
  <c r="B10672" i="1"/>
  <c r="B10671" i="1"/>
  <c r="B10670" i="1"/>
  <c r="B10669" i="1"/>
  <c r="B10668" i="1"/>
  <c r="B10667" i="1"/>
  <c r="B10666" i="1"/>
  <c r="B10665" i="1"/>
  <c r="B10664" i="1"/>
  <c r="B10663" i="1"/>
  <c r="B10662" i="1"/>
  <c r="B10661" i="1"/>
  <c r="B10660" i="1"/>
  <c r="B10659" i="1"/>
  <c r="B10658" i="1"/>
  <c r="B10657" i="1"/>
  <c r="B10656" i="1"/>
  <c r="B10655" i="1"/>
  <c r="B10654" i="1"/>
  <c r="B10653" i="1"/>
  <c r="B42861" i="1"/>
  <c r="B42871" i="1"/>
  <c r="B42870" i="1"/>
  <c r="B10767" i="1"/>
  <c r="B42860" i="1"/>
  <c r="B42859" i="1"/>
  <c r="B42895" i="1"/>
  <c r="B42894" i="1"/>
  <c r="B42905" i="1"/>
  <c r="B42904" i="1"/>
  <c r="B42903" i="1"/>
  <c r="B42902" i="1"/>
  <c r="B42893" i="1"/>
  <c r="B42892" i="1"/>
  <c r="B42891" i="1"/>
  <c r="B42890" i="1"/>
  <c r="B42889" i="1"/>
  <c r="B42858" i="1"/>
  <c r="B42888" i="1"/>
  <c r="B42887" i="1"/>
  <c r="B42886" i="1"/>
  <c r="B42857" i="1"/>
  <c r="B42856" i="1"/>
  <c r="B42855" i="1"/>
  <c r="B42869" i="1"/>
  <c r="B42722" i="1"/>
  <c r="B42868" i="1"/>
  <c r="B42867" i="1"/>
  <c r="B42866" i="1"/>
  <c r="B42854" i="1"/>
  <c r="B42853" i="1"/>
  <c r="B42852" i="1"/>
  <c r="B42851" i="1"/>
  <c r="B42865" i="1"/>
  <c r="B42864" i="1"/>
  <c r="B42863" i="1"/>
  <c r="B42862" i="1"/>
  <c r="B42901" i="1"/>
  <c r="B42885" i="1"/>
  <c r="B42900" i="1"/>
  <c r="B42899" i="1"/>
  <c r="B42898" i="1"/>
  <c r="B42884" i="1"/>
  <c r="B42883" i="1"/>
  <c r="B42882" i="1"/>
  <c r="B42881" i="1"/>
  <c r="B42880" i="1"/>
  <c r="B42879" i="1"/>
  <c r="B42878" i="1"/>
  <c r="B42877" i="1"/>
  <c r="B42876" i="1"/>
  <c r="B42875" i="1"/>
  <c r="B42874" i="1"/>
  <c r="B42873" i="1"/>
  <c r="B42897" i="1"/>
  <c r="B42896" i="1"/>
  <c r="B43882" i="1"/>
  <c r="B43881" i="1"/>
  <c r="B43880" i="1"/>
  <c r="B43879" i="1"/>
  <c r="B43878" i="1"/>
  <c r="B43877" i="1"/>
  <c r="B43876" i="1"/>
  <c r="B43875" i="1"/>
  <c r="B43874" i="1"/>
  <c r="B43873" i="1"/>
  <c r="B43872" i="1"/>
  <c r="B43871" i="1"/>
  <c r="B43870" i="1"/>
  <c r="B43869" i="1"/>
  <c r="B43885" i="1"/>
  <c r="B43868" i="1"/>
  <c r="B43867" i="1"/>
  <c r="B19795" i="1"/>
  <c r="B43884" i="1"/>
  <c r="B43883" i="1"/>
  <c r="B43382" i="1"/>
  <c r="B43381" i="1"/>
  <c r="B43380" i="1"/>
  <c r="B43379" i="1"/>
  <c r="B43378" i="1"/>
  <c r="B43377" i="1"/>
  <c r="B43376" i="1"/>
  <c r="B43375" i="1"/>
  <c r="B43374" i="1"/>
  <c r="B43373" i="1"/>
  <c r="B43372" i="1"/>
  <c r="B43371" i="1"/>
  <c r="B43370" i="1"/>
  <c r="B43369" i="1"/>
  <c r="B29814" i="1"/>
  <c r="B29813" i="1"/>
  <c r="B29812" i="1"/>
  <c r="B29811" i="1"/>
  <c r="B29810" i="1"/>
  <c r="B29809" i="1"/>
  <c r="B29808" i="1"/>
  <c r="B29807" i="1"/>
  <c r="B29806" i="1"/>
  <c r="B29805" i="1"/>
  <c r="B29804" i="1"/>
  <c r="B29803" i="1"/>
  <c r="B29802" i="1"/>
  <c r="B29801" i="1"/>
  <c r="B29800" i="1"/>
  <c r="B29799" i="1"/>
  <c r="B29798" i="1"/>
  <c r="B29766" i="1"/>
  <c r="B29765" i="1"/>
  <c r="B29781" i="1"/>
  <c r="B29780" i="1"/>
  <c r="B29779" i="1"/>
  <c r="B29764" i="1"/>
  <c r="B29763" i="1"/>
  <c r="B29762" i="1"/>
  <c r="B29761" i="1"/>
  <c r="B29760" i="1"/>
  <c r="B29759" i="1"/>
  <c r="B29758" i="1"/>
  <c r="B29757" i="1"/>
  <c r="B29756" i="1"/>
  <c r="B29755" i="1"/>
  <c r="B29754" i="1"/>
  <c r="B29753" i="1"/>
  <c r="B29752" i="1"/>
  <c r="B29751" i="1"/>
  <c r="B29750" i="1"/>
  <c r="B29749" i="1"/>
  <c r="B29748" i="1"/>
  <c r="B29747" i="1"/>
  <c r="B29746" i="1"/>
  <c r="B29745" i="1"/>
  <c r="B29744" i="1"/>
  <c r="B29778" i="1"/>
  <c r="B29777" i="1"/>
  <c r="B29776" i="1"/>
  <c r="B29775" i="1"/>
  <c r="B29774" i="1"/>
  <c r="B29773" i="1"/>
  <c r="B29772" i="1"/>
  <c r="B29771" i="1"/>
  <c r="B29797" i="1"/>
  <c r="B29770" i="1"/>
  <c r="B29769" i="1"/>
  <c r="B29796" i="1"/>
  <c r="B29768" i="1"/>
  <c r="B29795" i="1"/>
  <c r="B29794" i="1"/>
  <c r="B29767" i="1"/>
  <c r="B29793" i="1"/>
  <c r="B29792" i="1"/>
  <c r="B29791" i="1"/>
  <c r="B29790" i="1"/>
  <c r="B29789" i="1"/>
  <c r="B29788" i="1"/>
  <c r="B29787" i="1"/>
  <c r="B29786" i="1"/>
  <c r="B29785" i="1"/>
  <c r="B29784" i="1"/>
  <c r="B29743" i="1"/>
  <c r="B29783" i="1"/>
  <c r="B29742" i="1"/>
  <c r="B29741" i="1"/>
  <c r="B29782" i="1"/>
  <c r="B29732" i="1"/>
  <c r="B29740" i="1"/>
  <c r="B29731" i="1"/>
  <c r="B29730" i="1"/>
  <c r="B29729" i="1"/>
  <c r="B29728" i="1"/>
  <c r="B29727" i="1"/>
  <c r="B29726" i="1"/>
  <c r="B29725" i="1"/>
  <c r="B29724" i="1"/>
  <c r="B29723" i="1"/>
  <c r="B29722" i="1"/>
  <c r="B29721" i="1"/>
  <c r="B29720" i="1"/>
  <c r="B29719" i="1"/>
  <c r="B29739" i="1"/>
  <c r="B29718" i="1"/>
  <c r="B29717" i="1"/>
  <c r="B29738" i="1"/>
  <c r="B29737" i="1"/>
  <c r="B29736" i="1"/>
  <c r="B29735" i="1"/>
  <c r="B29734" i="1"/>
  <c r="B29733" i="1"/>
  <c r="B29716" i="1"/>
  <c r="B29715" i="1"/>
  <c r="B29714" i="1"/>
  <c r="B29713" i="1"/>
  <c r="B29712" i="1"/>
  <c r="B29711" i="1"/>
  <c r="B29710" i="1"/>
  <c r="B29709" i="1"/>
  <c r="B29708" i="1"/>
  <c r="B29707" i="1"/>
  <c r="B29706" i="1"/>
  <c r="B29705" i="1"/>
  <c r="B29704" i="1"/>
  <c r="B29703" i="1"/>
  <c r="B29702" i="1"/>
  <c r="B29701" i="1"/>
  <c r="B29700" i="1"/>
  <c r="B29699" i="1"/>
  <c r="B29698" i="1"/>
  <c r="B29697" i="1"/>
  <c r="B29696" i="1"/>
  <c r="B29695" i="1"/>
  <c r="B29694" i="1"/>
  <c r="B29687" i="1"/>
  <c r="B29693" i="1"/>
  <c r="B29517" i="1"/>
  <c r="B29516" i="1"/>
  <c r="B29692" i="1"/>
  <c r="B29691" i="1"/>
  <c r="B29690" i="1"/>
  <c r="B29680" i="1"/>
  <c r="B29679" i="1"/>
  <c r="B29678" i="1"/>
  <c r="B29677" i="1"/>
  <c r="B29676" i="1"/>
  <c r="B29675" i="1"/>
  <c r="B29674" i="1"/>
  <c r="B29673" i="1"/>
  <c r="B29672" i="1"/>
  <c r="B29686" i="1"/>
  <c r="B29685" i="1"/>
  <c r="B29684" i="1"/>
  <c r="B29683" i="1"/>
  <c r="B29682" i="1"/>
  <c r="B29681" i="1"/>
  <c r="B29661" i="1"/>
  <c r="B29660" i="1"/>
  <c r="B29659" i="1"/>
  <c r="B29658" i="1"/>
  <c r="B29657" i="1"/>
  <c r="B29656" i="1"/>
  <c r="B29671" i="1"/>
  <c r="B29670" i="1"/>
  <c r="B29669" i="1"/>
  <c r="B29668" i="1"/>
  <c r="B29667" i="1"/>
  <c r="B29666" i="1"/>
  <c r="B29665" i="1"/>
  <c r="B29664" i="1"/>
  <c r="B29663" i="1"/>
  <c r="B29662" i="1"/>
  <c r="B29689" i="1"/>
  <c r="B29688" i="1"/>
  <c r="B29655" i="1"/>
  <c r="B29654" i="1"/>
  <c r="B29651" i="1"/>
  <c r="B29653" i="1"/>
  <c r="B29652" i="1"/>
  <c r="B29650" i="1"/>
  <c r="B29649" i="1"/>
  <c r="B29648" i="1"/>
  <c r="B29647" i="1"/>
  <c r="B29646" i="1"/>
  <c r="B29645" i="1"/>
  <c r="B29644" i="1"/>
  <c r="B29643" i="1"/>
  <c r="B29642" i="1"/>
  <c r="B29641" i="1"/>
  <c r="B29640" i="1"/>
  <c r="B29639" i="1"/>
  <c r="B29638" i="1"/>
  <c r="B29637" i="1"/>
  <c r="B29636" i="1"/>
  <c r="B29635" i="1"/>
  <c r="B29634" i="1"/>
  <c r="B29633" i="1"/>
  <c r="B29632" i="1"/>
  <c r="B29631" i="1"/>
  <c r="B29630" i="1"/>
  <c r="B29629" i="1"/>
  <c r="B29628" i="1"/>
  <c r="B29627" i="1"/>
  <c r="B29626" i="1"/>
  <c r="B29625" i="1"/>
  <c r="B29624" i="1"/>
  <c r="B29623" i="1"/>
  <c r="B29622" i="1"/>
  <c r="B29621" i="1"/>
  <c r="B29620" i="1"/>
  <c r="B29619" i="1"/>
  <c r="B29618" i="1"/>
  <c r="B29605" i="1"/>
  <c r="B29604" i="1"/>
  <c r="B29603" i="1"/>
  <c r="B29602" i="1"/>
  <c r="B29601" i="1"/>
  <c r="B29600" i="1"/>
  <c r="B29599" i="1"/>
  <c r="B29598" i="1"/>
  <c r="B29597" i="1"/>
  <c r="B29596" i="1"/>
  <c r="B29595" i="1"/>
  <c r="B29544" i="1"/>
  <c r="B29543" i="1"/>
  <c r="B29542" i="1"/>
  <c r="B29541" i="1"/>
  <c r="B29540" i="1"/>
  <c r="B29580" i="1"/>
  <c r="B29579" i="1"/>
  <c r="B29578" i="1"/>
  <c r="B29577" i="1"/>
  <c r="B29576" i="1"/>
  <c r="B29575" i="1"/>
  <c r="B29617" i="1"/>
  <c r="B29616" i="1"/>
  <c r="B29615" i="1"/>
  <c r="B29614" i="1"/>
  <c r="B29613" i="1"/>
  <c r="B29612" i="1"/>
  <c r="B29611" i="1"/>
  <c r="B29610" i="1"/>
  <c r="B29609" i="1"/>
  <c r="B29608" i="1"/>
  <c r="B29607" i="1"/>
  <c r="B29606" i="1"/>
  <c r="B29574" i="1"/>
  <c r="B29573" i="1"/>
  <c r="B29572" i="1"/>
  <c r="B29571" i="1"/>
  <c r="B29570" i="1"/>
  <c r="B29569" i="1"/>
  <c r="B29568" i="1"/>
  <c r="B29567" i="1"/>
  <c r="B29566" i="1"/>
  <c r="B29565" i="1"/>
  <c r="B29564" i="1"/>
  <c r="B29563" i="1"/>
  <c r="B29562" i="1"/>
  <c r="B29561" i="1"/>
  <c r="B29560" i="1"/>
  <c r="B29559" i="1"/>
  <c r="B29558" i="1"/>
  <c r="B29557" i="1"/>
  <c r="B29556" i="1"/>
  <c r="B29555" i="1"/>
  <c r="B29554" i="1"/>
  <c r="B29553" i="1"/>
  <c r="B29552" i="1"/>
  <c r="B29551" i="1"/>
  <c r="B29550" i="1"/>
  <c r="B29549" i="1"/>
  <c r="B29548" i="1"/>
  <c r="B29547" i="1"/>
  <c r="B29546" i="1"/>
  <c r="B29545" i="1"/>
  <c r="B29515" i="1"/>
  <c r="B29514" i="1"/>
  <c r="B29513" i="1"/>
  <c r="B29512" i="1"/>
  <c r="B29511" i="1"/>
  <c r="B29510" i="1"/>
  <c r="B29509" i="1"/>
  <c r="B29508" i="1"/>
  <c r="B29507" i="1"/>
  <c r="B29506" i="1"/>
  <c r="B29505" i="1"/>
  <c r="B29539" i="1"/>
  <c r="B29538" i="1"/>
  <c r="B29504" i="1"/>
  <c r="B29537" i="1"/>
  <c r="B29536" i="1"/>
  <c r="B29535" i="1"/>
  <c r="B29534" i="1"/>
  <c r="B29533" i="1"/>
  <c r="B29532" i="1"/>
  <c r="B29531" i="1"/>
  <c r="B29528" i="1"/>
  <c r="B29530" i="1"/>
  <c r="B29529" i="1"/>
  <c r="B29527" i="1"/>
  <c r="B29526" i="1"/>
  <c r="B29525" i="1"/>
  <c r="B29524" i="1"/>
  <c r="B29594" i="1"/>
  <c r="B29593" i="1"/>
  <c r="B29592" i="1"/>
  <c r="B29591" i="1"/>
  <c r="B29590" i="1"/>
  <c r="B29589" i="1"/>
  <c r="B29588" i="1"/>
  <c r="B29587" i="1"/>
  <c r="B29586" i="1"/>
  <c r="B29585" i="1"/>
  <c r="B29584" i="1"/>
  <c r="B29583" i="1"/>
  <c r="B29582" i="1"/>
  <c r="B29523" i="1"/>
  <c r="B29522" i="1"/>
  <c r="B29521" i="1"/>
  <c r="B29520" i="1"/>
  <c r="B29519" i="1"/>
  <c r="B29518" i="1"/>
  <c r="B4277" i="1"/>
  <c r="B4276" i="1"/>
  <c r="B29466" i="1"/>
  <c r="B29491" i="1"/>
  <c r="B29490" i="1"/>
  <c r="B29489" i="1"/>
  <c r="B29488" i="1"/>
  <c r="B29487" i="1"/>
  <c r="B29486" i="1"/>
  <c r="B29485" i="1"/>
  <c r="B29484" i="1"/>
  <c r="B29483" i="1"/>
  <c r="B29482" i="1"/>
  <c r="B29481" i="1"/>
  <c r="B29480" i="1"/>
  <c r="B29479" i="1"/>
  <c r="B29478" i="1"/>
  <c r="B29503" i="1"/>
  <c r="B29502" i="1"/>
  <c r="B29501" i="1"/>
  <c r="B29500" i="1"/>
  <c r="B29499" i="1"/>
  <c r="B29498" i="1"/>
  <c r="B29497" i="1"/>
  <c r="B29496" i="1"/>
  <c r="B29495" i="1"/>
  <c r="B29494" i="1"/>
  <c r="B29493" i="1"/>
  <c r="B29477" i="1"/>
  <c r="B29476" i="1"/>
  <c r="B29475" i="1"/>
  <c r="B29492" i="1"/>
  <c r="B29474" i="1"/>
  <c r="B29581" i="1"/>
  <c r="B29452" i="1"/>
  <c r="B29473" i="1"/>
  <c r="B29472" i="1"/>
  <c r="B29471" i="1"/>
  <c r="B29454" i="1"/>
  <c r="B29453" i="1"/>
  <c r="B29465" i="1"/>
  <c r="B29464" i="1"/>
  <c r="B29463" i="1"/>
  <c r="B29462" i="1"/>
  <c r="B29460" i="1"/>
  <c r="B29459" i="1"/>
  <c r="B29458" i="1"/>
  <c r="B29461" i="1"/>
  <c r="B29457" i="1"/>
  <c r="B29456" i="1"/>
  <c r="B20547" i="1"/>
  <c r="B29455" i="1"/>
  <c r="B20546" i="1"/>
  <c r="B20545" i="1"/>
  <c r="B20544" i="1"/>
  <c r="B20543" i="1"/>
  <c r="B29470" i="1"/>
  <c r="B29469" i="1"/>
  <c r="B29468" i="1"/>
  <c r="B29467" i="1"/>
  <c r="B29980" i="1"/>
  <c r="B29996" i="1"/>
  <c r="B29964" i="1"/>
  <c r="B30025" i="1"/>
  <c r="B30024" i="1"/>
  <c r="B30023" i="1"/>
  <c r="B30022" i="1"/>
  <c r="B30021" i="1"/>
  <c r="B30020" i="1"/>
  <c r="B30019" i="1"/>
  <c r="B30018" i="1"/>
  <c r="B30017" i="1"/>
  <c r="B30016" i="1"/>
  <c r="B30015" i="1"/>
  <c r="B30014" i="1"/>
  <c r="B30013" i="1"/>
  <c r="B30012" i="1"/>
  <c r="B30011" i="1"/>
  <c r="B30039" i="1"/>
  <c r="B30010" i="1"/>
  <c r="B30009" i="1"/>
  <c r="B30038" i="1"/>
  <c r="B30037" i="1"/>
  <c r="B30008" i="1"/>
  <c r="B30007" i="1"/>
  <c r="B30006" i="1"/>
  <c r="B30005" i="1"/>
  <c r="B30004" i="1"/>
  <c r="B30003" i="1"/>
  <c r="B30002" i="1"/>
  <c r="B29995" i="1"/>
  <c r="B29994" i="1"/>
  <c r="B29993" i="1"/>
  <c r="B29992" i="1"/>
  <c r="B29991" i="1"/>
  <c r="B29990" i="1"/>
  <c r="B29989" i="1"/>
  <c r="B29988" i="1"/>
  <c r="B29987" i="1"/>
  <c r="B29986" i="1"/>
  <c r="B29985" i="1"/>
  <c r="B29984" i="1"/>
  <c r="B29983" i="1"/>
  <c r="B29982" i="1"/>
  <c r="B29981" i="1"/>
  <c r="B30036" i="1"/>
  <c r="B30035" i="1"/>
  <c r="B30034" i="1"/>
  <c r="B30033" i="1"/>
  <c r="B30032" i="1"/>
  <c r="B30031" i="1"/>
  <c r="B30030" i="1"/>
  <c r="B30029" i="1"/>
  <c r="B30028" i="1"/>
  <c r="B29979" i="1"/>
  <c r="B29978" i="1"/>
  <c r="B29977" i="1"/>
  <c r="B29976" i="1"/>
  <c r="B29975" i="1"/>
  <c r="B29974" i="1"/>
  <c r="B29973" i="1"/>
  <c r="B29972" i="1"/>
  <c r="B29971" i="1"/>
  <c r="B29963" i="1"/>
  <c r="B29962" i="1"/>
  <c r="B29961" i="1"/>
  <c r="B29960" i="1"/>
  <c r="B29959" i="1"/>
  <c r="B29958" i="1"/>
  <c r="B29970" i="1"/>
  <c r="B29969" i="1"/>
  <c r="B29968" i="1"/>
  <c r="B29967" i="1"/>
  <c r="B29966" i="1"/>
  <c r="B30001" i="1"/>
  <c r="B30000" i="1"/>
  <c r="B29999" i="1"/>
  <c r="B29965" i="1"/>
  <c r="B29998" i="1"/>
  <c r="B29997" i="1"/>
  <c r="B29930" i="1"/>
  <c r="B29929" i="1"/>
  <c r="B29928" i="1"/>
  <c r="B29927" i="1"/>
  <c r="B29926" i="1"/>
  <c r="B29957" i="1"/>
  <c r="B29956" i="1"/>
  <c r="B29955" i="1"/>
  <c r="B29954" i="1"/>
  <c r="B29953" i="1"/>
  <c r="B29952" i="1"/>
  <c r="B29951" i="1"/>
  <c r="B29950" i="1"/>
  <c r="B29949" i="1"/>
  <c r="B29948" i="1"/>
  <c r="B29947" i="1"/>
  <c r="B29946" i="1"/>
  <c r="B29925" i="1"/>
  <c r="B29924" i="1"/>
  <c r="B29923" i="1"/>
  <c r="B29922" i="1"/>
  <c r="B29921" i="1"/>
  <c r="B29920" i="1"/>
  <c r="B29919" i="1"/>
  <c r="B29945" i="1"/>
  <c r="B29944" i="1"/>
  <c r="B29943" i="1"/>
  <c r="B29918" i="1"/>
  <c r="B29917" i="1"/>
  <c r="B29916" i="1"/>
  <c r="B29915" i="1"/>
  <c r="B29914" i="1"/>
  <c r="B29913" i="1"/>
  <c r="B29942" i="1"/>
  <c r="B29941" i="1"/>
  <c r="B29940" i="1"/>
  <c r="B29939" i="1"/>
  <c r="B29912" i="1"/>
  <c r="B29938" i="1"/>
  <c r="B29911" i="1"/>
  <c r="B29910" i="1"/>
  <c r="B29909" i="1"/>
  <c r="B29908" i="1"/>
  <c r="B29907" i="1"/>
  <c r="B29937" i="1"/>
  <c r="B29936" i="1"/>
  <c r="B29935" i="1"/>
  <c r="B29906" i="1"/>
  <c r="B29905" i="1"/>
  <c r="B29904" i="1"/>
  <c r="B29934" i="1"/>
  <c r="B29933" i="1"/>
  <c r="B29932" i="1"/>
  <c r="B29903" i="1"/>
  <c r="B29931" i="1"/>
  <c r="B29902" i="1"/>
  <c r="B29901" i="1"/>
  <c r="B29900" i="1"/>
  <c r="B29899" i="1"/>
  <c r="B30198" i="1"/>
  <c r="B30224" i="1"/>
  <c r="B30197" i="1"/>
  <c r="B30189" i="1"/>
  <c r="B30188" i="1"/>
  <c r="B30166" i="1"/>
  <c r="B30165" i="1"/>
  <c r="B30164" i="1"/>
  <c r="B30223" i="1"/>
  <c r="B30222" i="1"/>
  <c r="B30187" i="1"/>
  <c r="B30147" i="1"/>
  <c r="B30146" i="1"/>
  <c r="B30186" i="1"/>
  <c r="B30185" i="1"/>
  <c r="B30221" i="1"/>
  <c r="B30145" i="1"/>
  <c r="B30220" i="1"/>
  <c r="B30184" i="1"/>
  <c r="B30144" i="1"/>
  <c r="B30219" i="1"/>
  <c r="B30218" i="1"/>
  <c r="B30217" i="1"/>
  <c r="B30163" i="1"/>
  <c r="B30216" i="1"/>
  <c r="B30162" i="1"/>
  <c r="B30143" i="1"/>
  <c r="B30142" i="1"/>
  <c r="B30257" i="1"/>
  <c r="B30161" i="1"/>
  <c r="B30256" i="1"/>
  <c r="B30255" i="1"/>
  <c r="B30254" i="1"/>
  <c r="B30215" i="1"/>
  <c r="B30214" i="1"/>
  <c r="B30213" i="1"/>
  <c r="B30253" i="1"/>
  <c r="B30212" i="1"/>
  <c r="B30211" i="1"/>
  <c r="B30210" i="1"/>
  <c r="B30209" i="1"/>
  <c r="B30208" i="1"/>
  <c r="B30207" i="1"/>
  <c r="B30252" i="1"/>
  <c r="B30251" i="1"/>
  <c r="B30250" i="1"/>
  <c r="B30206" i="1"/>
  <c r="B30205" i="1"/>
  <c r="B30249" i="1"/>
  <c r="B30248" i="1"/>
  <c r="B30247" i="1"/>
  <c r="B30204" i="1"/>
  <c r="B30246" i="1"/>
  <c r="B30203" i="1"/>
  <c r="B30245" i="1"/>
  <c r="B30244" i="1"/>
  <c r="B30243" i="1"/>
  <c r="B30242" i="1"/>
  <c r="B30241" i="1"/>
  <c r="B30240" i="1"/>
  <c r="B30239" i="1"/>
  <c r="B30238" i="1"/>
  <c r="B30237" i="1"/>
  <c r="B30236" i="1"/>
  <c r="B30202" i="1"/>
  <c r="B30235" i="1"/>
  <c r="B30234" i="1"/>
  <c r="B30233" i="1"/>
  <c r="B30232" i="1"/>
  <c r="B30231" i="1"/>
  <c r="B30230" i="1"/>
  <c r="B30229" i="1"/>
  <c r="B30228" i="1"/>
  <c r="B30141" i="1"/>
  <c r="B30140" i="1"/>
  <c r="B30139" i="1"/>
  <c r="B30227" i="1"/>
  <c r="B30201" i="1"/>
  <c r="B30226" i="1"/>
  <c r="B30200" i="1"/>
  <c r="B30199" i="1"/>
  <c r="B30225" i="1"/>
  <c r="B30160" i="1"/>
  <c r="B30138" i="1"/>
  <c r="B30137" i="1"/>
  <c r="B30136" i="1"/>
  <c r="B30135" i="1"/>
  <c r="B30134" i="1"/>
  <c r="B30133" i="1"/>
  <c r="B30132" i="1"/>
  <c r="B30131" i="1"/>
  <c r="B30130" i="1"/>
  <c r="B30129" i="1"/>
  <c r="B30128" i="1"/>
  <c r="B30127" i="1"/>
  <c r="B30126" i="1"/>
  <c r="B30125" i="1"/>
  <c r="B30124" i="1"/>
  <c r="B30123" i="1"/>
  <c r="B30122" i="1"/>
  <c r="B30121" i="1"/>
  <c r="B30120" i="1"/>
  <c r="B30159" i="1"/>
  <c r="B30158" i="1"/>
  <c r="B30157" i="1"/>
  <c r="B30156" i="1"/>
  <c r="B30119" i="1"/>
  <c r="B30118" i="1"/>
  <c r="B30117" i="1"/>
  <c r="B30116" i="1"/>
  <c r="B30155" i="1"/>
  <c r="B30154" i="1"/>
  <c r="B30153" i="1"/>
  <c r="B30152" i="1"/>
  <c r="B30151" i="1"/>
  <c r="B30150" i="1"/>
  <c r="B30149" i="1"/>
  <c r="B30148" i="1"/>
  <c r="B30183" i="1"/>
  <c r="B30196" i="1"/>
  <c r="B30195" i="1"/>
  <c r="B30182" i="1"/>
  <c r="B30181" i="1"/>
  <c r="B30194" i="1"/>
  <c r="B30180" i="1"/>
  <c r="B30179" i="1"/>
  <c r="B30178" i="1"/>
  <c r="B30177" i="1"/>
  <c r="B30176" i="1"/>
  <c r="B30175" i="1"/>
  <c r="B30174" i="1"/>
  <c r="B30173" i="1"/>
  <c r="B30193" i="1"/>
  <c r="B30192" i="1"/>
  <c r="B30191" i="1"/>
  <c r="B30190" i="1"/>
  <c r="B30172" i="1"/>
  <c r="B30171" i="1"/>
  <c r="B30170" i="1"/>
  <c r="B30169" i="1"/>
  <c r="B30168" i="1"/>
  <c r="B30167" i="1"/>
  <c r="B30460" i="1"/>
  <c r="B30459" i="1"/>
  <c r="B30458" i="1"/>
  <c r="B30457" i="1"/>
  <c r="B30456" i="1"/>
  <c r="B30455" i="1"/>
  <c r="B29898" i="1"/>
  <c r="B29831" i="1"/>
  <c r="B29830" i="1"/>
  <c r="B29829" i="1"/>
  <c r="B29828" i="1"/>
  <c r="B29827" i="1"/>
  <c r="B29826" i="1"/>
  <c r="B29825" i="1"/>
  <c r="B29824" i="1"/>
  <c r="B29823" i="1"/>
  <c r="B29822" i="1"/>
  <c r="B29821" i="1"/>
  <c r="B29820" i="1"/>
  <c r="B29819" i="1"/>
  <c r="B29818" i="1"/>
  <c r="B29817" i="1"/>
  <c r="B29816" i="1"/>
  <c r="B4462" i="1"/>
  <c r="B9911" i="1"/>
  <c r="B25345" i="1"/>
  <c r="B25344" i="1"/>
  <c r="B25343" i="1"/>
  <c r="B25342" i="1"/>
  <c r="B25341" i="1"/>
  <c r="B25340" i="1"/>
  <c r="B25927" i="1"/>
  <c r="B25339" i="1"/>
  <c r="B25338" i="1"/>
  <c r="B25926" i="1"/>
  <c r="B25925" i="1"/>
  <c r="B25924" i="1"/>
  <c r="B25923" i="1"/>
  <c r="B25922" i="1"/>
  <c r="B25921" i="1"/>
  <c r="B25920" i="1"/>
  <c r="B25919" i="1"/>
  <c r="B25918" i="1"/>
  <c r="B25992" i="1"/>
  <c r="B25991" i="1"/>
  <c r="B25990" i="1"/>
  <c r="B25989" i="1"/>
  <c r="B25917" i="1"/>
  <c r="B25988" i="1"/>
  <c r="B26431" i="1"/>
  <c r="B37089" i="1"/>
  <c r="B2242" i="1"/>
  <c r="B1167" i="1"/>
  <c r="B25642" i="1"/>
  <c r="B27750" i="1"/>
  <c r="B25641" i="1"/>
  <c r="B25640" i="1"/>
  <c r="B27127" i="1"/>
  <c r="B27126" i="1"/>
  <c r="B4363" i="1"/>
  <c r="B4362" i="1"/>
  <c r="B26767" i="1"/>
  <c r="B27125" i="1"/>
  <c r="B26766" i="1"/>
  <c r="B25618" i="1"/>
  <c r="B2627" i="1"/>
  <c r="B2626" i="1"/>
  <c r="B13002" i="1"/>
  <c r="B2625" i="1"/>
  <c r="B25987" i="1"/>
  <c r="B25986" i="1"/>
  <c r="B25985" i="1"/>
  <c r="B25984" i="1"/>
  <c r="B25983" i="1"/>
  <c r="B18940" i="1"/>
  <c r="B18506" i="1"/>
  <c r="B18321" i="1"/>
  <c r="B18939" i="1"/>
  <c r="B27270" i="1"/>
  <c r="B43472" i="1"/>
  <c r="B26430" i="1"/>
  <c r="B43471" i="1"/>
  <c r="B43470" i="1"/>
  <c r="B43469" i="1"/>
  <c r="B43468" i="1"/>
  <c r="B4413" i="1"/>
  <c r="B4412" i="1"/>
  <c r="B4411" i="1"/>
  <c r="B4410" i="1"/>
  <c r="B43831" i="1"/>
  <c r="B43830" i="1"/>
  <c r="B43829" i="1"/>
  <c r="B43828" i="1"/>
  <c r="B43827" i="1"/>
  <c r="B43826" i="1"/>
  <c r="B43825" i="1"/>
  <c r="B43824" i="1"/>
  <c r="B43823" i="1"/>
  <c r="B43822" i="1"/>
  <c r="B43821" i="1"/>
  <c r="B43820" i="1"/>
  <c r="B43819" i="1"/>
  <c r="B43818" i="1"/>
  <c r="B43817" i="1"/>
  <c r="B43816" i="1"/>
  <c r="B43467" i="1"/>
  <c r="B4405" i="1"/>
  <c r="B4404" i="1"/>
  <c r="B4403" i="1"/>
  <c r="B4402" i="1"/>
  <c r="B4361" i="1"/>
  <c r="B43808" i="1"/>
  <c r="B4360" i="1"/>
  <c r="B4359" i="1"/>
  <c r="B4358" i="1"/>
  <c r="B4357" i="1"/>
  <c r="B4356" i="1"/>
  <c r="B4355" i="1"/>
  <c r="B4354" i="1"/>
  <c r="B4353" i="1"/>
  <c r="B4401" i="1"/>
  <c r="B4400" i="1"/>
  <c r="B4399" i="1"/>
  <c r="B4398" i="1"/>
  <c r="B4397" i="1"/>
  <c r="B4396" i="1"/>
  <c r="B4395" i="1"/>
  <c r="B4394" i="1"/>
  <c r="B4393" i="1"/>
  <c r="B4392" i="1"/>
  <c r="B4391" i="1"/>
  <c r="B4390" i="1"/>
  <c r="B4389" i="1"/>
  <c r="B4388" i="1"/>
  <c r="B4387" i="1"/>
  <c r="B4386" i="1"/>
  <c r="B4385" i="1"/>
  <c r="B4384" i="1"/>
  <c r="B4383" i="1"/>
  <c r="B4382" i="1"/>
  <c r="B4381" i="1"/>
  <c r="B4380" i="1"/>
  <c r="B4379" i="1"/>
  <c r="B4378" i="1"/>
  <c r="B4377" i="1"/>
  <c r="B4376" i="1"/>
  <c r="B4375" i="1"/>
  <c r="B4374" i="1"/>
  <c r="B4373" i="1"/>
  <c r="B4372" i="1"/>
  <c r="B4371" i="1"/>
  <c r="B4370" i="1"/>
  <c r="B4369" i="1"/>
  <c r="B4368" i="1"/>
  <c r="B4367" i="1"/>
  <c r="B4366" i="1"/>
  <c r="B4352" i="1"/>
  <c r="B4365" i="1"/>
  <c r="B4364" i="1"/>
  <c r="B43807" i="1"/>
  <c r="B4351" i="1"/>
  <c r="B4350" i="1"/>
  <c r="B43806" i="1"/>
  <c r="B4349" i="1"/>
  <c r="B4348" i="1"/>
  <c r="B4347" i="1"/>
  <c r="B4346" i="1"/>
  <c r="B4345" i="1"/>
  <c r="B4344" i="1"/>
  <c r="B4343" i="1"/>
  <c r="B4342" i="1"/>
  <c r="B4341" i="1"/>
  <c r="B4340" i="1"/>
  <c r="B4339" i="1"/>
  <c r="B4338" i="1"/>
  <c r="B4337" i="1"/>
  <c r="B43815" i="1"/>
  <c r="B43814" i="1"/>
  <c r="B43813" i="1"/>
  <c r="B43812" i="1"/>
  <c r="B43811" i="1"/>
  <c r="B43810" i="1"/>
  <c r="B43809" i="1"/>
  <c r="B43466" i="1"/>
  <c r="B43465" i="1"/>
  <c r="B43464" i="1"/>
  <c r="B43463" i="1"/>
  <c r="B43462" i="1"/>
  <c r="B43461" i="1"/>
  <c r="B43460" i="1"/>
  <c r="B43459" i="1"/>
  <c r="B43458" i="1"/>
  <c r="B43457" i="1"/>
  <c r="B43456" i="1"/>
  <c r="B43455" i="1"/>
  <c r="B43454" i="1"/>
  <c r="B43453" i="1"/>
  <c r="B43452" i="1"/>
  <c r="B43451" i="1"/>
  <c r="B43450" i="1"/>
  <c r="B43439" i="1"/>
  <c r="B43449" i="1"/>
  <c r="B43448" i="1"/>
  <c r="B43447" i="1"/>
  <c r="B4409" i="1"/>
  <c r="B4408" i="1"/>
  <c r="B4407" i="1"/>
  <c r="B4406" i="1"/>
  <c r="B25337" i="1"/>
  <c r="B25336" i="1"/>
  <c r="B25335" i="1"/>
  <c r="B25334" i="1"/>
  <c r="B25333" i="1"/>
  <c r="B25332" i="1"/>
  <c r="B25331" i="1"/>
  <c r="B25330" i="1"/>
  <c r="B25329" i="1"/>
  <c r="B25328" i="1"/>
  <c r="B25327" i="1"/>
  <c r="B25326" i="1"/>
  <c r="B25325" i="1"/>
  <c r="B25324" i="1"/>
  <c r="B25323" i="1"/>
  <c r="B25322" i="1"/>
  <c r="B25321" i="1"/>
  <c r="B25320" i="1"/>
  <c r="B25319" i="1"/>
  <c r="B25318" i="1"/>
  <c r="B25317" i="1"/>
  <c r="B25316" i="1"/>
  <c r="B25315" i="1"/>
  <c r="B25314" i="1"/>
  <c r="B25313" i="1"/>
  <c r="B25312" i="1"/>
  <c r="B25311" i="1"/>
  <c r="B25310" i="1"/>
  <c r="B25309" i="1"/>
  <c r="B25308" i="1"/>
  <c r="B25307" i="1"/>
  <c r="B25306" i="1"/>
  <c r="B25390" i="1"/>
  <c r="B25389" i="1"/>
  <c r="B25388" i="1"/>
  <c r="B27749" i="1"/>
  <c r="B27748" i="1"/>
  <c r="B25387" i="1"/>
  <c r="B25386" i="1"/>
  <c r="B25385" i="1"/>
  <c r="B25384" i="1"/>
  <c r="B27747" i="1"/>
  <c r="B27746" i="1"/>
  <c r="B27216" i="1"/>
  <c r="B27791" i="1"/>
  <c r="B27790" i="1"/>
  <c r="B25383" i="1"/>
  <c r="B25382" i="1"/>
  <c r="B27789" i="1"/>
  <c r="B25381" i="1"/>
  <c r="B25380" i="1"/>
  <c r="B25379" i="1"/>
  <c r="B27788" i="1"/>
  <c r="B27787" i="1"/>
  <c r="B27786" i="1"/>
  <c r="B25378" i="1"/>
  <c r="B27785" i="1"/>
  <c r="B27784" i="1"/>
  <c r="B27783" i="1"/>
  <c r="B25377" i="1"/>
  <c r="B25376" i="1"/>
  <c r="B25375" i="1"/>
  <c r="B25374" i="1"/>
  <c r="B25373" i="1"/>
  <c r="B25372" i="1"/>
  <c r="B4310" i="1"/>
  <c r="B3737" i="1"/>
  <c r="B3736" i="1"/>
  <c r="B4309" i="1"/>
  <c r="B4308" i="1"/>
  <c r="B4307" i="1"/>
  <c r="B4306" i="1"/>
  <c r="B4305" i="1"/>
  <c r="B4304" i="1"/>
  <c r="B4303" i="1"/>
  <c r="B4275" i="1"/>
  <c r="B4274" i="1"/>
  <c r="B4273" i="1"/>
  <c r="B4272" i="1"/>
  <c r="B4271" i="1"/>
  <c r="B4270" i="1"/>
  <c r="B4269" i="1"/>
  <c r="B4268" i="1"/>
  <c r="B3778" i="1"/>
  <c r="B3735" i="1"/>
  <c r="B3777" i="1"/>
  <c r="B3776" i="1"/>
  <c r="B3775" i="1"/>
  <c r="B3774" i="1"/>
  <c r="B3773" i="1"/>
  <c r="B3772" i="1"/>
  <c r="B3771" i="1"/>
  <c r="B3770" i="1"/>
  <c r="B3769" i="1"/>
  <c r="B3768" i="1"/>
  <c r="B3767" i="1"/>
  <c r="B3766" i="1"/>
  <c r="B3747" i="1"/>
  <c r="B3765" i="1"/>
  <c r="B3764" i="1"/>
  <c r="B3746" i="1"/>
  <c r="B3745" i="1"/>
  <c r="B3763" i="1"/>
  <c r="B3723" i="1"/>
  <c r="B3722" i="1"/>
  <c r="B3762" i="1"/>
  <c r="B3761" i="1"/>
  <c r="B3760" i="1"/>
  <c r="B3759" i="1"/>
  <c r="B3734" i="1"/>
  <c r="B3758" i="1"/>
  <c r="B3757" i="1"/>
  <c r="B3756" i="1"/>
  <c r="B3755" i="1"/>
  <c r="B3733" i="1"/>
  <c r="B3732" i="1"/>
  <c r="B3744" i="1"/>
  <c r="B3721" i="1"/>
  <c r="B3720" i="1"/>
  <c r="B3719" i="1"/>
  <c r="B3718" i="1"/>
  <c r="B3717" i="1"/>
  <c r="B3716" i="1"/>
  <c r="B3743" i="1"/>
  <c r="B3742" i="1"/>
  <c r="B3741" i="1"/>
  <c r="B3740" i="1"/>
  <c r="B3739" i="1"/>
  <c r="B3738" i="1"/>
  <c r="B3715" i="1"/>
  <c r="B3714" i="1"/>
  <c r="B3731" i="1"/>
  <c r="B3730" i="1"/>
  <c r="B3729" i="1"/>
  <c r="B3728" i="1"/>
  <c r="B3727" i="1"/>
  <c r="B3726" i="1"/>
  <c r="B3725" i="1"/>
  <c r="B3724" i="1"/>
  <c r="B4267" i="1"/>
  <c r="B4266" i="1"/>
  <c r="B4265" i="1"/>
  <c r="B4258" i="1"/>
  <c r="B4264" i="1"/>
  <c r="B4257" i="1"/>
  <c r="B4263" i="1"/>
  <c r="B4256" i="1"/>
  <c r="B4255" i="1"/>
  <c r="B4254" i="1"/>
  <c r="B4262" i="1"/>
  <c r="B4253" i="1"/>
  <c r="B4252" i="1"/>
  <c r="B4261" i="1"/>
  <c r="B4260" i="1"/>
  <c r="B4259" i="1"/>
  <c r="B4251" i="1"/>
  <c r="B4250" i="1"/>
  <c r="B4249" i="1"/>
  <c r="B3952" i="1"/>
  <c r="B3951" i="1"/>
  <c r="B3950" i="1"/>
  <c r="B3949" i="1"/>
  <c r="B3948" i="1"/>
  <c r="B3947" i="1"/>
  <c r="B3946" i="1"/>
  <c r="B3945" i="1"/>
  <c r="B3944" i="1"/>
  <c r="B3943" i="1"/>
  <c r="B3942" i="1"/>
  <c r="B3941" i="1"/>
  <c r="B3940" i="1"/>
  <c r="B3939" i="1"/>
  <c r="B3886" i="1"/>
  <c r="B3885" i="1"/>
  <c r="B3884" i="1"/>
  <c r="B3883" i="1"/>
  <c r="B3882" i="1"/>
  <c r="B3881" i="1"/>
  <c r="B3880" i="1"/>
  <c r="B3879" i="1"/>
  <c r="B3878" i="1"/>
  <c r="B3877" i="1"/>
  <c r="B4127" i="1"/>
  <c r="B3876" i="1"/>
  <c r="B3875" i="1"/>
  <c r="B3874" i="1"/>
  <c r="B3873" i="1"/>
  <c r="B3938" i="1"/>
  <c r="B3937" i="1"/>
  <c r="B3872" i="1"/>
  <c r="B3871" i="1"/>
  <c r="B4126" i="1"/>
  <c r="B4125" i="1"/>
  <c r="B4124" i="1"/>
  <c r="B4123" i="1"/>
  <c r="B3936" i="1"/>
  <c r="B3935" i="1"/>
  <c r="B3934" i="1"/>
  <c r="B3933" i="1"/>
  <c r="B3932" i="1"/>
  <c r="B3931" i="1"/>
  <c r="B3930" i="1"/>
  <c r="B3929" i="1"/>
  <c r="B3870" i="1"/>
  <c r="B3869" i="1"/>
  <c r="B3868" i="1"/>
  <c r="B3867" i="1"/>
  <c r="B3866" i="1"/>
  <c r="B3865" i="1"/>
  <c r="B3928" i="1"/>
  <c r="B3927" i="1"/>
  <c r="B3926" i="1"/>
  <c r="B3925" i="1"/>
  <c r="B3864" i="1"/>
  <c r="B3863" i="1"/>
  <c r="B3924" i="1"/>
  <c r="B3923" i="1"/>
  <c r="B3922" i="1"/>
  <c r="B3921" i="1"/>
  <c r="B3920" i="1"/>
  <c r="B3919" i="1"/>
  <c r="B3918" i="1"/>
  <c r="B3917" i="1"/>
  <c r="B3862" i="1"/>
  <c r="B3861" i="1"/>
  <c r="B3860" i="1"/>
  <c r="B3859" i="1"/>
  <c r="B3858" i="1"/>
  <c r="B3857" i="1"/>
  <c r="B3856" i="1"/>
  <c r="B3855" i="1"/>
  <c r="B3854" i="1"/>
  <c r="B3853" i="1"/>
  <c r="B3852" i="1"/>
  <c r="B3851" i="1"/>
  <c r="B3850" i="1"/>
  <c r="B3849" i="1"/>
  <c r="B3916" i="1"/>
  <c r="B3915" i="1"/>
  <c r="B3848" i="1"/>
  <c r="B3847" i="1"/>
  <c r="B3846" i="1"/>
  <c r="B3845" i="1"/>
  <c r="B3844" i="1"/>
  <c r="B3843" i="1"/>
  <c r="B3842" i="1"/>
  <c r="B3841" i="1"/>
  <c r="B4122" i="1"/>
  <c r="B4121" i="1"/>
  <c r="B4120" i="1"/>
  <c r="B4119" i="1"/>
  <c r="B4118" i="1"/>
  <c r="B4117" i="1"/>
  <c r="B4116" i="1"/>
  <c r="B4115" i="1"/>
  <c r="B4114" i="1"/>
  <c r="B4113" i="1"/>
  <c r="B4112" i="1"/>
  <c r="B4111" i="1"/>
  <c r="B4110" i="1"/>
  <c r="B4109" i="1"/>
  <c r="B4108" i="1"/>
  <c r="B4107" i="1"/>
  <c r="B4106" i="1"/>
  <c r="B4105" i="1"/>
  <c r="B3914" i="1"/>
  <c r="B3913" i="1"/>
  <c r="B3912" i="1"/>
  <c r="B3911" i="1"/>
  <c r="B3910" i="1"/>
  <c r="B3909" i="1"/>
  <c r="B118" i="1"/>
  <c r="B117" i="1"/>
  <c r="B3840" i="1"/>
  <c r="B3839" i="1"/>
  <c r="B3908" i="1"/>
  <c r="B3907" i="1"/>
  <c r="B3838" i="1"/>
  <c r="B3837" i="1"/>
  <c r="B3836" i="1"/>
  <c r="B3835" i="1"/>
  <c r="B3834" i="1"/>
  <c r="B3833" i="1"/>
  <c r="B3906" i="1"/>
  <c r="B3905" i="1"/>
  <c r="B3832" i="1"/>
  <c r="B3831" i="1"/>
  <c r="B3830" i="1"/>
  <c r="B3829" i="1"/>
  <c r="B3904" i="1"/>
  <c r="B3903" i="1"/>
  <c r="B3828" i="1"/>
  <c r="B3827" i="1"/>
  <c r="B3902" i="1"/>
  <c r="B3901" i="1"/>
  <c r="B3900" i="1"/>
  <c r="B3899" i="1"/>
  <c r="B3898" i="1"/>
  <c r="B3897" i="1"/>
  <c r="B3896" i="1"/>
  <c r="B3895" i="1"/>
  <c r="B3826" i="1"/>
  <c r="B3825" i="1"/>
  <c r="B3824" i="1"/>
  <c r="B3823" i="1"/>
  <c r="B3894" i="1"/>
  <c r="B3893" i="1"/>
  <c r="B3892" i="1"/>
  <c r="B3891" i="1"/>
  <c r="B3822" i="1"/>
  <c r="B3821" i="1"/>
  <c r="B3820" i="1"/>
  <c r="B3819" i="1"/>
  <c r="B3818" i="1"/>
  <c r="B3817" i="1"/>
  <c r="B3890" i="1"/>
  <c r="B3889" i="1"/>
  <c r="B3816" i="1"/>
  <c r="B3815" i="1"/>
  <c r="B3814" i="1"/>
  <c r="B3813" i="1"/>
  <c r="B3888" i="1"/>
  <c r="B3887" i="1"/>
  <c r="B3812" i="1"/>
  <c r="B3811" i="1"/>
  <c r="B4014" i="1"/>
  <c r="B4013" i="1"/>
  <c r="B4012" i="1"/>
  <c r="B4011" i="1"/>
  <c r="B4010" i="1"/>
  <c r="B4009" i="1"/>
  <c r="B4008" i="1"/>
  <c r="B4007" i="1"/>
  <c r="B4006" i="1"/>
  <c r="B4005" i="1"/>
  <c r="B4004" i="1"/>
  <c r="B3982" i="1"/>
  <c r="B3981" i="1"/>
  <c r="B4003" i="1"/>
  <c r="B3980" i="1"/>
  <c r="B3979" i="1"/>
  <c r="B3978" i="1"/>
  <c r="B3977" i="1"/>
  <c r="B3976" i="1"/>
  <c r="B3975" i="1"/>
  <c r="B4002" i="1"/>
  <c r="B4001" i="1"/>
  <c r="B4000" i="1"/>
  <c r="B3999" i="1"/>
  <c r="B3998" i="1"/>
  <c r="B3997" i="1"/>
  <c r="B3996" i="1"/>
  <c r="B3995" i="1"/>
  <c r="B3994" i="1"/>
  <c r="B3993" i="1"/>
  <c r="B3992" i="1"/>
  <c r="B3991" i="1"/>
  <c r="B3990" i="1"/>
  <c r="B3989" i="1"/>
  <c r="B3988" i="1"/>
  <c r="B3987" i="1"/>
  <c r="B3986" i="1"/>
  <c r="B3985" i="1"/>
  <c r="B3974" i="1"/>
  <c r="B3984" i="1"/>
  <c r="B3973" i="1"/>
  <c r="B3972" i="1"/>
  <c r="B3971" i="1"/>
  <c r="B3970" i="1"/>
  <c r="B3969" i="1"/>
  <c r="B3983" i="1"/>
  <c r="B3968" i="1"/>
  <c r="B3967" i="1"/>
  <c r="B3966" i="1"/>
  <c r="B3965" i="1"/>
  <c r="B3964" i="1"/>
  <c r="B3963" i="1"/>
  <c r="B3962" i="1"/>
  <c r="B3961" i="1"/>
  <c r="B3960" i="1"/>
  <c r="B3959" i="1"/>
  <c r="B3958" i="1"/>
  <c r="B3957" i="1"/>
  <c r="B3956" i="1"/>
  <c r="B3955" i="1"/>
  <c r="B3954" i="1"/>
  <c r="B3953" i="1"/>
  <c r="B10034" i="1"/>
  <c r="B4465" i="1"/>
  <c r="B4464" i="1"/>
  <c r="B4461" i="1"/>
  <c r="B4463" i="1"/>
  <c r="B4208" i="1"/>
  <c r="B4207" i="1"/>
  <c r="B4206" i="1"/>
  <c r="B4205" i="1"/>
  <c r="B4204" i="1"/>
  <c r="B4203" i="1"/>
  <c r="B4202" i="1"/>
  <c r="B4201" i="1"/>
  <c r="B4200" i="1"/>
  <c r="B4199" i="1"/>
  <c r="B4198" i="1"/>
  <c r="B3810" i="1"/>
  <c r="B3809" i="1"/>
  <c r="B4197" i="1"/>
  <c r="B3808" i="1"/>
  <c r="B3807" i="1"/>
  <c r="B3806" i="1"/>
  <c r="B3805" i="1"/>
  <c r="B3804" i="1"/>
  <c r="B3803" i="1"/>
  <c r="B3802" i="1"/>
  <c r="B3801" i="1"/>
  <c r="B3800" i="1"/>
  <c r="B3799" i="1"/>
  <c r="B3798" i="1"/>
  <c r="B3797" i="1"/>
  <c r="B3796" i="1"/>
  <c r="B3795" i="1"/>
  <c r="B3794" i="1"/>
  <c r="B3793" i="1"/>
  <c r="B3792" i="1"/>
  <c r="B3791" i="1"/>
  <c r="B3790" i="1"/>
  <c r="B3789" i="1"/>
  <c r="B4196" i="1"/>
  <c r="B3788" i="1"/>
  <c r="B3787" i="1"/>
  <c r="B3786" i="1"/>
  <c r="B3785" i="1"/>
  <c r="B3784" i="1"/>
  <c r="B3783" i="1"/>
  <c r="B3782" i="1"/>
  <c r="B3781" i="1"/>
  <c r="B3780" i="1"/>
  <c r="B3779" i="1"/>
  <c r="B3692" i="1"/>
  <c r="B3691" i="1"/>
  <c r="B3690" i="1"/>
  <c r="B3689" i="1"/>
  <c r="B3688" i="1"/>
  <c r="B3687" i="1"/>
  <c r="B3686" i="1"/>
  <c r="B3685" i="1"/>
  <c r="B3684" i="1"/>
  <c r="B3683" i="1"/>
  <c r="B1678" i="1"/>
  <c r="B1677" i="1"/>
  <c r="B1676" i="1"/>
  <c r="B1675" i="1"/>
  <c r="B4104" i="1"/>
  <c r="B4103" i="1"/>
  <c r="B4102" i="1"/>
  <c r="B4101" i="1"/>
  <c r="B4100" i="1"/>
  <c r="B4099" i="1"/>
  <c r="B4098" i="1"/>
  <c r="B4097" i="1"/>
  <c r="B4096" i="1"/>
  <c r="B4095" i="1"/>
  <c r="B4094" i="1"/>
  <c r="B4093" i="1"/>
  <c r="B4092" i="1"/>
  <c r="B4091" i="1"/>
  <c r="B4090" i="1"/>
  <c r="B4089" i="1"/>
  <c r="B4088" i="1"/>
  <c r="B4087" i="1"/>
  <c r="B4086" i="1"/>
  <c r="B4085" i="1"/>
  <c r="B4084" i="1"/>
  <c r="B4083" i="1"/>
  <c r="B4082" i="1"/>
  <c r="B4081" i="1"/>
  <c r="B4080" i="1"/>
  <c r="B4079" i="1"/>
  <c r="B4078" i="1"/>
  <c r="B4077" i="1"/>
  <c r="B4076" i="1"/>
  <c r="B4075" i="1"/>
  <c r="B1674" i="1"/>
  <c r="B4074" i="1"/>
  <c r="B4073" i="1"/>
  <c r="B4072" i="1"/>
  <c r="B4071" i="1"/>
  <c r="B4070" i="1"/>
  <c r="B4069" i="1"/>
  <c r="B4068" i="1"/>
  <c r="B4067" i="1"/>
  <c r="B4066" i="1"/>
  <c r="B4065" i="1"/>
  <c r="B4064" i="1"/>
  <c r="B4063" i="1"/>
  <c r="B4062" i="1"/>
  <c r="B4061" i="1"/>
  <c r="B4060" i="1"/>
  <c r="B4059" i="1"/>
  <c r="B4058" i="1"/>
  <c r="B4057" i="1"/>
  <c r="B4056" i="1"/>
  <c r="B4055" i="1"/>
  <c r="B4054" i="1"/>
  <c r="B4053" i="1"/>
  <c r="B4052" i="1"/>
  <c r="B4051" i="1"/>
  <c r="B4050" i="1"/>
  <c r="B4049" i="1"/>
  <c r="B4048" i="1"/>
  <c r="B4047" i="1"/>
  <c r="B4046" i="1"/>
  <c r="B4045" i="1"/>
  <c r="B4044" i="1"/>
  <c r="B4043" i="1"/>
  <c r="B4042" i="1"/>
  <c r="B4041" i="1"/>
  <c r="B4040" i="1"/>
  <c r="B4039" i="1"/>
  <c r="B4038" i="1"/>
  <c r="B4037" i="1"/>
  <c r="B4036" i="1"/>
  <c r="B4035" i="1"/>
  <c r="B4195" i="1"/>
  <c r="B4194" i="1"/>
  <c r="B4193" i="1"/>
  <c r="B4192" i="1"/>
  <c r="B4191" i="1"/>
  <c r="B4190" i="1"/>
  <c r="B4189" i="1"/>
  <c r="B4188" i="1"/>
  <c r="B4187" i="1"/>
  <c r="B4186" i="1"/>
  <c r="B4185" i="1"/>
  <c r="B4184" i="1"/>
  <c r="B4183" i="1"/>
  <c r="B4182" i="1"/>
  <c r="B4181" i="1"/>
  <c r="B4180" i="1"/>
  <c r="B4179" i="1"/>
  <c r="B4178" i="1"/>
  <c r="B4177" i="1"/>
  <c r="B4176" i="1"/>
  <c r="B4175" i="1"/>
  <c r="B4174" i="1"/>
  <c r="B4173" i="1"/>
  <c r="B4172" i="1"/>
  <c r="B4171" i="1"/>
  <c r="B4170" i="1"/>
  <c r="B4169" i="1"/>
  <c r="B4168" i="1"/>
  <c r="B4167" i="1"/>
  <c r="B4166" i="1"/>
  <c r="B4165" i="1"/>
  <c r="B4164" i="1"/>
  <c r="B4163" i="1"/>
  <c r="B4162" i="1"/>
  <c r="B4161" i="1"/>
  <c r="B4160" i="1"/>
  <c r="B4159" i="1"/>
  <c r="B4158" i="1"/>
  <c r="B4157" i="1"/>
  <c r="B4156" i="1"/>
  <c r="B4155" i="1"/>
  <c r="B4154" i="1"/>
  <c r="B4153" i="1"/>
  <c r="B4152" i="1"/>
  <c r="B4151" i="1"/>
  <c r="B4150" i="1"/>
  <c r="B4149" i="1"/>
  <c r="B4148" i="1"/>
  <c r="B4147" i="1"/>
  <c r="B4146" i="1"/>
  <c r="B4145" i="1"/>
  <c r="B4144" i="1"/>
  <c r="B4143" i="1"/>
  <c r="B4142" i="1"/>
  <c r="B4141" i="1"/>
  <c r="B4140" i="1"/>
  <c r="B4139" i="1"/>
  <c r="B4138" i="1"/>
  <c r="B4137" i="1"/>
  <c r="B4136" i="1"/>
  <c r="B4135" i="1"/>
  <c r="B4134" i="1"/>
  <c r="B4133" i="1"/>
  <c r="B4132" i="1"/>
  <c r="B4131" i="1"/>
  <c r="B4130" i="1"/>
  <c r="B4129" i="1"/>
  <c r="B4128" i="1"/>
  <c r="B4471" i="1"/>
  <c r="B4470" i="1"/>
  <c r="B4469" i="1"/>
  <c r="B4468" i="1"/>
  <c r="B4467" i="1"/>
  <c r="B4476" i="1"/>
  <c r="B4466" i="1"/>
  <c r="B4475" i="1"/>
  <c r="B4474" i="1"/>
  <c r="B4473" i="1"/>
  <c r="B1704" i="1"/>
  <c r="B1703" i="1"/>
  <c r="B1702" i="1"/>
  <c r="B1701" i="1"/>
  <c r="B1700" i="1"/>
  <c r="B1699" i="1"/>
  <c r="B1698" i="1"/>
  <c r="B1697" i="1"/>
  <c r="B1696" i="1"/>
  <c r="B1695" i="1"/>
  <c r="B1694" i="1"/>
  <c r="B1693" i="1"/>
  <c r="B1692" i="1"/>
  <c r="B1691" i="1"/>
  <c r="B1690" i="1"/>
  <c r="B1689" i="1"/>
  <c r="B1688" i="1"/>
  <c r="B1687" i="1"/>
  <c r="B9910" i="1"/>
  <c r="B9909" i="1"/>
  <c r="B9908" i="1"/>
  <c r="B9864" i="1"/>
  <c r="B9863" i="1"/>
  <c r="B9862" i="1"/>
  <c r="B9861" i="1"/>
  <c r="B9860" i="1"/>
  <c r="B9839" i="1"/>
  <c r="B9838" i="1"/>
  <c r="B9837" i="1"/>
  <c r="B9836" i="1"/>
  <c r="B9835" i="1"/>
  <c r="B9834" i="1"/>
  <c r="B9833" i="1"/>
  <c r="B9832" i="1"/>
  <c r="B9831" i="1"/>
  <c r="B9830" i="1"/>
  <c r="B9829" i="1"/>
  <c r="B9828" i="1"/>
  <c r="B9827" i="1"/>
  <c r="B9826" i="1"/>
  <c r="B9825" i="1"/>
  <c r="B9824" i="1"/>
  <c r="B9823" i="1"/>
  <c r="B9822" i="1"/>
  <c r="B9821" i="1"/>
  <c r="B4302" i="1"/>
  <c r="B4301" i="1"/>
  <c r="B4300" i="1"/>
  <c r="B4299" i="1"/>
  <c r="B4298" i="1"/>
  <c r="B4297" i="1"/>
  <c r="B4296" i="1"/>
  <c r="B4295" i="1"/>
  <c r="B4294" i="1"/>
  <c r="B9542" i="1"/>
  <c r="B9541" i="1"/>
  <c r="B9540" i="1"/>
  <c r="B9539" i="1"/>
  <c r="B8799" i="1"/>
  <c r="B8798" i="1"/>
  <c r="B8797" i="1"/>
  <c r="B8796" i="1"/>
  <c r="B8795" i="1"/>
  <c r="B8794" i="1"/>
  <c r="B8793" i="1"/>
  <c r="B8792" i="1"/>
  <c r="B8791" i="1"/>
  <c r="B8790" i="1"/>
  <c r="B8789" i="1"/>
  <c r="B8788" i="1"/>
  <c r="B8787" i="1"/>
  <c r="B8786" i="1"/>
  <c r="B9474" i="1"/>
  <c r="B9473" i="1"/>
  <c r="B9472" i="1"/>
  <c r="B9471" i="1"/>
  <c r="B9470" i="1"/>
  <c r="B9469" i="1"/>
  <c r="B9468" i="1"/>
  <c r="B9467" i="1"/>
  <c r="B9466" i="1"/>
  <c r="B9465" i="1"/>
  <c r="B9752" i="1"/>
  <c r="B9751" i="1"/>
  <c r="B9750" i="1"/>
  <c r="B9749" i="1"/>
  <c r="B9820" i="1"/>
  <c r="B9819" i="1"/>
  <c r="B9818" i="1"/>
  <c r="B9817" i="1"/>
  <c r="B9816" i="1"/>
  <c r="B9815" i="1"/>
  <c r="B5017" i="1"/>
  <c r="B5016" i="1"/>
  <c r="B5015" i="1"/>
  <c r="B5014" i="1"/>
  <c r="B8995" i="1"/>
  <c r="B9464" i="1"/>
  <c r="B8994" i="1"/>
  <c r="B8993" i="1"/>
  <c r="B4293" i="1"/>
  <c r="B4292" i="1"/>
  <c r="B4291" i="1"/>
  <c r="B4290" i="1"/>
  <c r="B4289" i="1"/>
  <c r="B4288" i="1"/>
  <c r="B4287" i="1"/>
  <c r="B4286" i="1"/>
  <c r="B4285" i="1"/>
  <c r="B4284" i="1"/>
  <c r="B4283" i="1"/>
  <c r="B4282" i="1"/>
  <c r="B4281" i="1"/>
  <c r="B4280" i="1"/>
  <c r="B4279" i="1"/>
  <c r="B4504" i="1"/>
  <c r="B4278" i="1"/>
  <c r="B4503" i="1"/>
  <c r="B4502" i="1"/>
  <c r="B4501" i="1"/>
  <c r="B5221" i="1"/>
  <c r="B5220" i="1"/>
  <c r="B5219" i="1"/>
  <c r="B5218" i="1"/>
  <c r="B5217" i="1"/>
  <c r="B5216" i="1"/>
  <c r="B5215" i="1"/>
  <c r="B5214" i="1"/>
  <c r="B5213" i="1"/>
  <c r="B5212" i="1"/>
  <c r="B5211" i="1"/>
  <c r="B5210" i="1"/>
  <c r="B5209" i="1"/>
  <c r="B5208" i="1"/>
  <c r="B5207" i="1"/>
  <c r="B5206" i="1"/>
  <c r="B5205" i="1"/>
  <c r="B5204" i="1"/>
  <c r="B5203" i="1"/>
  <c r="B5202" i="1"/>
  <c r="B5201" i="1"/>
  <c r="B5200" i="1"/>
  <c r="B5199" i="1"/>
  <c r="B5198" i="1"/>
  <c r="B5197" i="1"/>
  <c r="B5196" i="1"/>
  <c r="B5195" i="1"/>
  <c r="B5194" i="1"/>
  <c r="B5193" i="1"/>
  <c r="B5192" i="1"/>
  <c r="B5191" i="1"/>
  <c r="B5190" i="1"/>
  <c r="B5189" i="1"/>
  <c r="B5188" i="1"/>
  <c r="B5187" i="1"/>
  <c r="B5186" i="1"/>
  <c r="B5185" i="1"/>
  <c r="B5184" i="1"/>
  <c r="B5183" i="1"/>
  <c r="B5182" i="1"/>
  <c r="B5181" i="1"/>
  <c r="B5180" i="1"/>
  <c r="B5179" i="1"/>
  <c r="B5178" i="1"/>
  <c r="B5177" i="1"/>
  <c r="B5176" i="1"/>
  <c r="B5175" i="1"/>
  <c r="B5174" i="1"/>
  <c r="B5173" i="1"/>
  <c r="B5172" i="1"/>
  <c r="B5171" i="1"/>
  <c r="B5170" i="1"/>
  <c r="B5169" i="1"/>
  <c r="B5168" i="1"/>
  <c r="B5167" i="1"/>
  <c r="B5166" i="1"/>
  <c r="B5165" i="1"/>
  <c r="B5164" i="1"/>
  <c r="B5163" i="1"/>
  <c r="B5162" i="1"/>
  <c r="B5161" i="1"/>
  <c r="B5160" i="1"/>
  <c r="B5159" i="1"/>
  <c r="B5158" i="1"/>
  <c r="B5157" i="1"/>
  <c r="B5156" i="1"/>
  <c r="B5155" i="1"/>
  <c r="B5018" i="1"/>
  <c r="B5154" i="1"/>
  <c r="B5153" i="1"/>
  <c r="B5152" i="1"/>
  <c r="B5151" i="1"/>
  <c r="B5150" i="1"/>
  <c r="B5149" i="1"/>
  <c r="B5148" i="1"/>
  <c r="B5147" i="1"/>
  <c r="B5146" i="1"/>
  <c r="B5145" i="1"/>
  <c r="B5144" i="1"/>
  <c r="B5143" i="1"/>
  <c r="B5142" i="1"/>
  <c r="B5141" i="1"/>
  <c r="B5140" i="1"/>
  <c r="B5139" i="1"/>
  <c r="B5138" i="1"/>
  <c r="B5137" i="1"/>
  <c r="B5136" i="1"/>
  <c r="B5135" i="1"/>
  <c r="B5134" i="1"/>
  <c r="B5133" i="1"/>
  <c r="B5132" i="1"/>
  <c r="B5131" i="1"/>
  <c r="B5130" i="1"/>
  <c r="B5129" i="1"/>
  <c r="B5128" i="1"/>
  <c r="B5127" i="1"/>
  <c r="B5126" i="1"/>
  <c r="B5125" i="1"/>
  <c r="B5124" i="1"/>
  <c r="B5123" i="1"/>
  <c r="B5122" i="1"/>
  <c r="B5121" i="1"/>
  <c r="B9463" i="1"/>
  <c r="B9462" i="1"/>
  <c r="B9461" i="1"/>
  <c r="B9460" i="1"/>
  <c r="B9459" i="1"/>
  <c r="B9458" i="1"/>
  <c r="B9457" i="1"/>
  <c r="B9456" i="1"/>
  <c r="B9455" i="1"/>
  <c r="B9454" i="1"/>
  <c r="B9453" i="1"/>
  <c r="B9452" i="1"/>
  <c r="B9451" i="1"/>
  <c r="B9450" i="1"/>
  <c r="B9449" i="1"/>
  <c r="B9448" i="1"/>
  <c r="B9447" i="1"/>
  <c r="B9446" i="1"/>
  <c r="B9445" i="1"/>
  <c r="B9444" i="1"/>
  <c r="B9443" i="1"/>
  <c r="B9442" i="1"/>
  <c r="B9441" i="1"/>
  <c r="B9440" i="1"/>
  <c r="B9439" i="1"/>
  <c r="B9438" i="1"/>
  <c r="B9437" i="1"/>
  <c r="B9436" i="1"/>
  <c r="B9435" i="1"/>
  <c r="B9434" i="1"/>
  <c r="B9433" i="1"/>
  <c r="B9432" i="1"/>
  <c r="B9431" i="1"/>
  <c r="B9430" i="1"/>
  <c r="B9429" i="1"/>
  <c r="B9428" i="1"/>
  <c r="B9427" i="1"/>
  <c r="B9426" i="1"/>
  <c r="B9425" i="1"/>
  <c r="B9424" i="1"/>
  <c r="B9423" i="1"/>
  <c r="B9422" i="1"/>
  <c r="B9421" i="1"/>
  <c r="B9420" i="1"/>
  <c r="B9419" i="1"/>
  <c r="B9418" i="1"/>
  <c r="B9417" i="1"/>
  <c r="B9416" i="1"/>
  <c r="B9415" i="1"/>
  <c r="B9414" i="1"/>
  <c r="B9413" i="1"/>
  <c r="B9412" i="1"/>
  <c r="B9411" i="1"/>
  <c r="B9410" i="1"/>
  <c r="B9409" i="1"/>
  <c r="B9408" i="1"/>
  <c r="B9407" i="1"/>
  <c r="B9406" i="1"/>
  <c r="B9405" i="1"/>
  <c r="B9404" i="1"/>
  <c r="B9403" i="1"/>
  <c r="B9402" i="1"/>
  <c r="B9401" i="1"/>
  <c r="B9400" i="1"/>
  <c r="B9399" i="1"/>
  <c r="B9398" i="1"/>
  <c r="B9397" i="1"/>
  <c r="B9396" i="1"/>
  <c r="B9395" i="1"/>
  <c r="B9394" i="1"/>
  <c r="B9393" i="1"/>
  <c r="B9392" i="1"/>
  <c r="B9391" i="1"/>
  <c r="B9390" i="1"/>
  <c r="B9389" i="1"/>
  <c r="B9388" i="1"/>
  <c r="B9387" i="1"/>
  <c r="B9386" i="1"/>
  <c r="B9385" i="1"/>
  <c r="B9384" i="1"/>
  <c r="B9383" i="1"/>
  <c r="B9382" i="1"/>
  <c r="B9381" i="1"/>
  <c r="B9380" i="1"/>
  <c r="B9379" i="1"/>
  <c r="B9378" i="1"/>
  <c r="B9377" i="1"/>
  <c r="B9376" i="1"/>
  <c r="B9375" i="1"/>
  <c r="B9374" i="1"/>
  <c r="B9373" i="1"/>
  <c r="B9372" i="1"/>
  <c r="B9371" i="1"/>
  <c r="B9370" i="1"/>
  <c r="B9369" i="1"/>
  <c r="B9368" i="1"/>
  <c r="B9367" i="1"/>
  <c r="B9366" i="1"/>
  <c r="B9365" i="1"/>
  <c r="B9364" i="1"/>
  <c r="B9363" i="1"/>
  <c r="B9362" i="1"/>
  <c r="B9361" i="1"/>
  <c r="B9360" i="1"/>
  <c r="B9359" i="1"/>
  <c r="B9358" i="1"/>
  <c r="B9357" i="1"/>
  <c r="B9356" i="1"/>
  <c r="B9538" i="1"/>
  <c r="B9537" i="1"/>
  <c r="B9536" i="1"/>
  <c r="B9535" i="1"/>
  <c r="B9534" i="1"/>
  <c r="B9533" i="1"/>
  <c r="B9532" i="1"/>
  <c r="B9531" i="1"/>
  <c r="B9530" i="1"/>
  <c r="B9529" i="1"/>
  <c r="B9528" i="1"/>
  <c r="B9527" i="1"/>
  <c r="B9526" i="1"/>
  <c r="B9525" i="1"/>
  <c r="B4500" i="1"/>
  <c r="B4499" i="1"/>
  <c r="B4498" i="1"/>
  <c r="B4497" i="1"/>
  <c r="B4496" i="1"/>
  <c r="B9524" i="1"/>
  <c r="B9523" i="1"/>
  <c r="B4495" i="1"/>
  <c r="B4494" i="1"/>
  <c r="B4493" i="1"/>
  <c r="B4492" i="1"/>
  <c r="B4491" i="1"/>
  <c r="B9522" i="1"/>
  <c r="B9521" i="1"/>
  <c r="B4490" i="1"/>
  <c r="B4489" i="1"/>
  <c r="B4488" i="1"/>
  <c r="B4487" i="1"/>
  <c r="B4486" i="1"/>
  <c r="B9520" i="1"/>
  <c r="B9519" i="1"/>
  <c r="B4485" i="1"/>
  <c r="B4484" i="1"/>
  <c r="B4483" i="1"/>
  <c r="B4482" i="1"/>
  <c r="B4481" i="1"/>
  <c r="B9518" i="1"/>
  <c r="B9517" i="1"/>
  <c r="B9516" i="1"/>
  <c r="B9515" i="1"/>
  <c r="B9514" i="1"/>
  <c r="B9513" i="1"/>
  <c r="B9512" i="1"/>
  <c r="B9511" i="1"/>
  <c r="B4480" i="1"/>
  <c r="B4479" i="1"/>
  <c r="B5120" i="1"/>
  <c r="B4478" i="1"/>
  <c r="B5013" i="1"/>
  <c r="B5012" i="1"/>
  <c r="B5011" i="1"/>
  <c r="B5010" i="1"/>
  <c r="B5009" i="1"/>
  <c r="B5008" i="1"/>
  <c r="B5007" i="1"/>
  <c r="B5006" i="1"/>
  <c r="B5119" i="1"/>
  <c r="B5118" i="1"/>
  <c r="B5117" i="1"/>
  <c r="B5116" i="1"/>
  <c r="B5115" i="1"/>
  <c r="B5114" i="1"/>
  <c r="B5113" i="1"/>
  <c r="B5112" i="1"/>
  <c r="B5111" i="1"/>
  <c r="B5110" i="1"/>
  <c r="B5109" i="1"/>
  <c r="B5108" i="1"/>
  <c r="B5107" i="1"/>
  <c r="B5106" i="1"/>
  <c r="B5105" i="1"/>
  <c r="B5104" i="1"/>
  <c r="B4477" i="1"/>
  <c r="B5103" i="1"/>
  <c r="B5102" i="1"/>
  <c r="B5101" i="1"/>
  <c r="B5100" i="1"/>
  <c r="B5099" i="1"/>
  <c r="B5098" i="1"/>
  <c r="B5097" i="1"/>
  <c r="B5096" i="1"/>
  <c r="B5095" i="1"/>
  <c r="B5094" i="1"/>
  <c r="B5093" i="1"/>
  <c r="B5092" i="1"/>
  <c r="B5091" i="1"/>
  <c r="B5090" i="1"/>
  <c r="B5089" i="1"/>
  <c r="B5088" i="1"/>
  <c r="B5087" i="1"/>
  <c r="B5086" i="1"/>
  <c r="B5085" i="1"/>
  <c r="B5084" i="1"/>
  <c r="B5083" i="1"/>
  <c r="B5082" i="1"/>
  <c r="B5081" i="1"/>
  <c r="B5080" i="1"/>
  <c r="B5079" i="1"/>
  <c r="B5078" i="1"/>
  <c r="B5077" i="1"/>
  <c r="B5076" i="1"/>
  <c r="B5075" i="1"/>
  <c r="B5074" i="1"/>
  <c r="B5073" i="1"/>
  <c r="B5072" i="1"/>
  <c r="B5071" i="1"/>
  <c r="B5005" i="1"/>
  <c r="B5004" i="1"/>
  <c r="B5003" i="1"/>
  <c r="B5002" i="1"/>
  <c r="B5001" i="1"/>
  <c r="B5000" i="1"/>
  <c r="B4999" i="1"/>
  <c r="B4998" i="1"/>
  <c r="B5070" i="1"/>
  <c r="B5069" i="1"/>
  <c r="B5068" i="1"/>
  <c r="B5067" i="1"/>
  <c r="B5066" i="1"/>
  <c r="B5065" i="1"/>
  <c r="B5064" i="1"/>
  <c r="B5063" i="1"/>
  <c r="B5062" i="1"/>
  <c r="B5061" i="1"/>
  <c r="B5060" i="1"/>
  <c r="B5059" i="1"/>
  <c r="B5058" i="1"/>
  <c r="B5057" i="1"/>
  <c r="B5056" i="1"/>
  <c r="B5055" i="1"/>
  <c r="B5054" i="1"/>
  <c r="B5053" i="1"/>
  <c r="B5052" i="1"/>
  <c r="B5051" i="1"/>
  <c r="B5050" i="1"/>
  <c r="B5049" i="1"/>
  <c r="B5048" i="1"/>
  <c r="B5047" i="1"/>
  <c r="B5046" i="1"/>
  <c r="B5045" i="1"/>
  <c r="B5044" i="1"/>
  <c r="B5043" i="1"/>
  <c r="B5042" i="1"/>
  <c r="B5041" i="1"/>
  <c r="B5040" i="1"/>
  <c r="B5039" i="1"/>
  <c r="B5038" i="1"/>
  <c r="B5037" i="1"/>
  <c r="B5036" i="1"/>
  <c r="B5035" i="1"/>
  <c r="B5034" i="1"/>
  <c r="B5033" i="1"/>
  <c r="B5032" i="1"/>
  <c r="B5031" i="1"/>
  <c r="B5030" i="1"/>
  <c r="B5029" i="1"/>
  <c r="B5028" i="1"/>
  <c r="B5027" i="1"/>
  <c r="B5026" i="1"/>
  <c r="B5025" i="1"/>
  <c r="B5024" i="1"/>
  <c r="B5023" i="1"/>
  <c r="B5022" i="1"/>
  <c r="B5021" i="1"/>
  <c r="B5020" i="1"/>
  <c r="B4997" i="1"/>
  <c r="B5019" i="1"/>
  <c r="B4996" i="1"/>
  <c r="B4995" i="1"/>
  <c r="B4994" i="1"/>
  <c r="B4993" i="1"/>
  <c r="B4992" i="1"/>
  <c r="B4991" i="1"/>
  <c r="B4990" i="1"/>
  <c r="B4989" i="1"/>
  <c r="B4988" i="1"/>
  <c r="B4987" i="1"/>
  <c r="B4986" i="1"/>
  <c r="B4985" i="1"/>
  <c r="B4984" i="1"/>
  <c r="B4983" i="1"/>
  <c r="B4982" i="1"/>
  <c r="B4981" i="1"/>
  <c r="B4980" i="1"/>
  <c r="B4979" i="1"/>
  <c r="B4978" i="1"/>
  <c r="B4977" i="1"/>
  <c r="B4976" i="1"/>
  <c r="B4975" i="1"/>
  <c r="B4974" i="1"/>
  <c r="B4973" i="1"/>
  <c r="B4972" i="1"/>
  <c r="B4971" i="1"/>
  <c r="B4970" i="1"/>
  <c r="B4969" i="1"/>
  <c r="B4968" i="1"/>
  <c r="B4967" i="1"/>
  <c r="B4966" i="1"/>
  <c r="B4965" i="1"/>
  <c r="B4964" i="1"/>
  <c r="B4963" i="1"/>
  <c r="B4962" i="1"/>
  <c r="B4961" i="1"/>
  <c r="B4960" i="1"/>
  <c r="B4959" i="1"/>
  <c r="B4958" i="1"/>
  <c r="B4957" i="1"/>
  <c r="B4956" i="1"/>
  <c r="B4955" i="1"/>
  <c r="B4954" i="1"/>
  <c r="B4953" i="1"/>
  <c r="B4952" i="1"/>
  <c r="B4951" i="1"/>
  <c r="B4950" i="1"/>
  <c r="B4949" i="1"/>
  <c r="B4948" i="1"/>
  <c r="B4947" i="1"/>
  <c r="B4946" i="1"/>
  <c r="B4945" i="1"/>
  <c r="B4944" i="1"/>
  <c r="B4943" i="1"/>
  <c r="B4942" i="1"/>
  <c r="B4941" i="1"/>
  <c r="B4940" i="1"/>
  <c r="B4939" i="1"/>
  <c r="B4938" i="1"/>
  <c r="B4937" i="1"/>
  <c r="B4936" i="1"/>
  <c r="B4935" i="1"/>
  <c r="B4934" i="1"/>
  <c r="B4933" i="1"/>
  <c r="B4932" i="1"/>
  <c r="B4931" i="1"/>
  <c r="B4930" i="1"/>
  <c r="B4929" i="1"/>
  <c r="B4928" i="1"/>
  <c r="B4927" i="1"/>
  <c r="B4926" i="1"/>
  <c r="B4925" i="1"/>
  <c r="B4924" i="1"/>
  <c r="B4923" i="1"/>
  <c r="B4922" i="1"/>
  <c r="B4921" i="1"/>
  <c r="B4920" i="1"/>
  <c r="B4919" i="1"/>
  <c r="B4918" i="1"/>
  <c r="B4917" i="1"/>
  <c r="B4916" i="1"/>
  <c r="B4915" i="1"/>
  <c r="B4914" i="1"/>
  <c r="B4913" i="1"/>
  <c r="B4912" i="1"/>
  <c r="B4911" i="1"/>
  <c r="B4910" i="1"/>
  <c r="B4909" i="1"/>
  <c r="B4908" i="1"/>
  <c r="B4907" i="1"/>
  <c r="B4906" i="1"/>
  <c r="B4905" i="1"/>
  <c r="B4904" i="1"/>
  <c r="B4903" i="1"/>
  <c r="B4902" i="1"/>
  <c r="B4901" i="1"/>
  <c r="B4900" i="1"/>
  <c r="B4899" i="1"/>
  <c r="B4898" i="1"/>
  <c r="B4897" i="1"/>
  <c r="B4896" i="1"/>
  <c r="B4895" i="1"/>
  <c r="B4894" i="1"/>
  <c r="B4893" i="1"/>
  <c r="B4892" i="1"/>
  <c r="B4891" i="1"/>
  <c r="B4890" i="1"/>
  <c r="B4889" i="1"/>
  <c r="B4888" i="1"/>
  <c r="B4887" i="1"/>
  <c r="B9355" i="1"/>
  <c r="B9354" i="1"/>
  <c r="B9353" i="1"/>
  <c r="B9352" i="1"/>
  <c r="B9351" i="1"/>
  <c r="B9350" i="1"/>
  <c r="B9349" i="1"/>
  <c r="B9348" i="1"/>
  <c r="B9347" i="1"/>
  <c r="B9346" i="1"/>
  <c r="B9345" i="1"/>
  <c r="B9344" i="1"/>
  <c r="B9343" i="1"/>
  <c r="B9342" i="1"/>
  <c r="B9341" i="1"/>
  <c r="B9340" i="1"/>
  <c r="B9339" i="1"/>
  <c r="B9338" i="1"/>
  <c r="B9337" i="1"/>
  <c r="B9336" i="1"/>
  <c r="B9335" i="1"/>
  <c r="B9334" i="1"/>
  <c r="B9333" i="1"/>
  <c r="B9332" i="1"/>
  <c r="B9331" i="1"/>
  <c r="B9330" i="1"/>
  <c r="B9329" i="1"/>
  <c r="B9328" i="1"/>
  <c r="B9327" i="1"/>
  <c r="B9326" i="1"/>
  <c r="B9325" i="1"/>
  <c r="B9324" i="1"/>
  <c r="B9323" i="1"/>
  <c r="B9322" i="1"/>
  <c r="B9321" i="1"/>
  <c r="B9320" i="1"/>
  <c r="B9319" i="1"/>
  <c r="B9318" i="1"/>
  <c r="B9317" i="1"/>
  <c r="B9316" i="1"/>
  <c r="B9315" i="1"/>
  <c r="B9314" i="1"/>
  <c r="B9313" i="1"/>
  <c r="B9312" i="1"/>
  <c r="B9311" i="1"/>
  <c r="B9310" i="1"/>
  <c r="B9309" i="1"/>
  <c r="B9308" i="1"/>
  <c r="B9307" i="1"/>
  <c r="B9306" i="1"/>
  <c r="B9305" i="1"/>
  <c r="B9304" i="1"/>
  <c r="B9303" i="1"/>
  <c r="B9302" i="1"/>
  <c r="B9510" i="1"/>
  <c r="B9509" i="1"/>
  <c r="B9301" i="1"/>
  <c r="B9508" i="1"/>
  <c r="B9507" i="1"/>
  <c r="B9506" i="1"/>
  <c r="B9505" i="1"/>
  <c r="B9504" i="1"/>
  <c r="B9503" i="1"/>
  <c r="B9502" i="1"/>
  <c r="B9501" i="1"/>
  <c r="B9500" i="1"/>
  <c r="B9499" i="1"/>
  <c r="B9498" i="1"/>
  <c r="B9497" i="1"/>
  <c r="B9496" i="1"/>
  <c r="B9495" i="1"/>
  <c r="B9494" i="1"/>
  <c r="B9493" i="1"/>
  <c r="B9492" i="1"/>
  <c r="B9491" i="1"/>
  <c r="B9490" i="1"/>
  <c r="B9489" i="1"/>
  <c r="B9488" i="1"/>
  <c r="B9487" i="1"/>
  <c r="B9486" i="1"/>
  <c r="B9485" i="1"/>
  <c r="B9484" i="1"/>
  <c r="B9483" i="1"/>
  <c r="B9300" i="1"/>
  <c r="B9299" i="1"/>
  <c r="B9298" i="1"/>
  <c r="B9297" i="1"/>
  <c r="B9296" i="1"/>
  <c r="B9295" i="1"/>
  <c r="B9294" i="1"/>
  <c r="B9293" i="1"/>
  <c r="B9292" i="1"/>
  <c r="B9291" i="1"/>
  <c r="B9290" i="1"/>
  <c r="B8992" i="1"/>
  <c r="B9289" i="1"/>
  <c r="B9288" i="1"/>
  <c r="B8991" i="1"/>
  <c r="B8990" i="1"/>
  <c r="B9686" i="1"/>
  <c r="B9685" i="1"/>
  <c r="B9684" i="1"/>
  <c r="B9683" i="1"/>
  <c r="B9682" i="1"/>
  <c r="B9681" i="1"/>
  <c r="B9680" i="1"/>
  <c r="B9679" i="1"/>
  <c r="B9678" i="1"/>
  <c r="B9677" i="1"/>
  <c r="B9676" i="1"/>
  <c r="B9675" i="1"/>
  <c r="B9674" i="1"/>
  <c r="B9673" i="1"/>
  <c r="B9672" i="1"/>
  <c r="B9671" i="1"/>
  <c r="B8989" i="1"/>
  <c r="B8988" i="1"/>
  <c r="B9670" i="1"/>
  <c r="B9669" i="1"/>
  <c r="B9668" i="1"/>
  <c r="B9667" i="1"/>
  <c r="B9666" i="1"/>
  <c r="B9665" i="1"/>
  <c r="B9664" i="1"/>
  <c r="B9663" i="1"/>
  <c r="B9662" i="1"/>
  <c r="B9661" i="1"/>
  <c r="B9660" i="1"/>
  <c r="B9659" i="1"/>
  <c r="B9658" i="1"/>
  <c r="B9657" i="1"/>
  <c r="B9656" i="1"/>
  <c r="B9655" i="1"/>
  <c r="B8987" i="1"/>
  <c r="B9654" i="1"/>
  <c r="B9653" i="1"/>
  <c r="B9652" i="1"/>
  <c r="B9651" i="1"/>
  <c r="B9650" i="1"/>
  <c r="B9649" i="1"/>
  <c r="B9648" i="1"/>
  <c r="B9647" i="1"/>
  <c r="B9646" i="1"/>
  <c r="B9645" i="1"/>
  <c r="B9644" i="1"/>
  <c r="B9643" i="1"/>
  <c r="B9642" i="1"/>
  <c r="B9641" i="1"/>
  <c r="B9640" i="1"/>
  <c r="B9639" i="1"/>
  <c r="B9638" i="1"/>
  <c r="B9637" i="1"/>
  <c r="B9636" i="1"/>
  <c r="B9635" i="1"/>
  <c r="B9634" i="1"/>
  <c r="B9633" i="1"/>
  <c r="B9632" i="1"/>
  <c r="B9631" i="1"/>
  <c r="B9630" i="1"/>
  <c r="B9629" i="1"/>
  <c r="B9628" i="1"/>
  <c r="B9627" i="1"/>
  <c r="B9626" i="1"/>
  <c r="B9625" i="1"/>
  <c r="B9624" i="1"/>
  <c r="B9623" i="1"/>
  <c r="B9622" i="1"/>
  <c r="B9621" i="1"/>
  <c r="B9620" i="1"/>
  <c r="B9619" i="1"/>
  <c r="B9618" i="1"/>
  <c r="B9617" i="1"/>
  <c r="B9616" i="1"/>
  <c r="B9615" i="1"/>
  <c r="B9614" i="1"/>
  <c r="B9613" i="1"/>
  <c r="B9612" i="1"/>
  <c r="B9611" i="1"/>
  <c r="B9610" i="1"/>
  <c r="B9609" i="1"/>
  <c r="B9608" i="1"/>
  <c r="B9607" i="1"/>
  <c r="B9606" i="1"/>
  <c r="B9605" i="1"/>
  <c r="B9604" i="1"/>
  <c r="B9603" i="1"/>
  <c r="B9602" i="1"/>
  <c r="B9601" i="1"/>
  <c r="B9600" i="1"/>
  <c r="B9599" i="1"/>
  <c r="B9598" i="1"/>
  <c r="B9597" i="1"/>
  <c r="B9596" i="1"/>
  <c r="B9595" i="1"/>
  <c r="B9594" i="1"/>
  <c r="B9593" i="1"/>
  <c r="B9592" i="1"/>
  <c r="B9591" i="1"/>
  <c r="B8785" i="1"/>
  <c r="B8784" i="1"/>
  <c r="B8783" i="1"/>
  <c r="B8782" i="1"/>
  <c r="B8781" i="1"/>
  <c r="B8780" i="1"/>
  <c r="B8779" i="1"/>
  <c r="B8778" i="1"/>
  <c r="B8777" i="1"/>
  <c r="B8776" i="1"/>
  <c r="B8775" i="1"/>
  <c r="B8774" i="1"/>
  <c r="B8773" i="1"/>
  <c r="B8772" i="1"/>
  <c r="B8771" i="1"/>
  <c r="B8770" i="1"/>
  <c r="B8769" i="1"/>
  <c r="B8768" i="1"/>
  <c r="B8767" i="1"/>
  <c r="B8766" i="1"/>
  <c r="B8765" i="1"/>
  <c r="B8764" i="1"/>
  <c r="B8763" i="1"/>
  <c r="B8762" i="1"/>
  <c r="B8761" i="1"/>
  <c r="B8760" i="1"/>
  <c r="B8759" i="1"/>
  <c r="B8758" i="1"/>
  <c r="B8757" i="1"/>
  <c r="B8756" i="1"/>
  <c r="B8755" i="1"/>
  <c r="B8754" i="1"/>
  <c r="B8753" i="1"/>
  <c r="B8752" i="1"/>
  <c r="B8751" i="1"/>
  <c r="B8750" i="1"/>
  <c r="B8749" i="1"/>
  <c r="B8748" i="1"/>
  <c r="B8747" i="1"/>
  <c r="B8746" i="1"/>
  <c r="B8745" i="1"/>
  <c r="B8744" i="1"/>
  <c r="B8743" i="1"/>
  <c r="B8742" i="1"/>
  <c r="B8741" i="1"/>
  <c r="B8740" i="1"/>
  <c r="B8739" i="1"/>
  <c r="B8738" i="1"/>
  <c r="B8737" i="1"/>
  <c r="B8736" i="1"/>
  <c r="B8735" i="1"/>
  <c r="B8734" i="1"/>
  <c r="B8733" i="1"/>
  <c r="B8732" i="1"/>
  <c r="B8731" i="1"/>
  <c r="B8730" i="1"/>
  <c r="B8729" i="1"/>
  <c r="B8728" i="1"/>
  <c r="B8727" i="1"/>
  <c r="B8726" i="1"/>
  <c r="B8725" i="1"/>
  <c r="B8724" i="1"/>
  <c r="B8723" i="1"/>
  <c r="B8722" i="1"/>
  <c r="B8721" i="1"/>
  <c r="B8720" i="1"/>
  <c r="B8719" i="1"/>
  <c r="B8718" i="1"/>
  <c r="B8717" i="1"/>
  <c r="B8716" i="1"/>
  <c r="B8715" i="1"/>
  <c r="B8714" i="1"/>
  <c r="B8713" i="1"/>
  <c r="B8712" i="1"/>
  <c r="B8711" i="1"/>
  <c r="B8710" i="1"/>
  <c r="B8709" i="1"/>
  <c r="B8708" i="1"/>
  <c r="B8707" i="1"/>
  <c r="B8706" i="1"/>
  <c r="B8705" i="1"/>
  <c r="B9590" i="1"/>
  <c r="B9589" i="1"/>
  <c r="B9588" i="1"/>
  <c r="B9587" i="1"/>
  <c r="B9586" i="1"/>
  <c r="B9585" i="1"/>
  <c r="B9584" i="1"/>
  <c r="B9583" i="1"/>
  <c r="B9582" i="1"/>
  <c r="B9581" i="1"/>
  <c r="B9580" i="1"/>
  <c r="B9579" i="1"/>
  <c r="B9578" i="1"/>
  <c r="B9577" i="1"/>
  <c r="B9576" i="1"/>
  <c r="B9575" i="1"/>
  <c r="B9574" i="1"/>
  <c r="B9573" i="1"/>
  <c r="B9572" i="1"/>
  <c r="B9571" i="1"/>
  <c r="B9570" i="1"/>
  <c r="B9569" i="1"/>
  <c r="B9568" i="1"/>
  <c r="B9567" i="1"/>
  <c r="B9566" i="1"/>
  <c r="B9565" i="1"/>
  <c r="B9564" i="1"/>
  <c r="B9563" i="1"/>
  <c r="B9562" i="1"/>
  <c r="B9561" i="1"/>
  <c r="B9560" i="1"/>
  <c r="B9559" i="1"/>
  <c r="B8704" i="1"/>
  <c r="B8703" i="1"/>
  <c r="B8702" i="1"/>
  <c r="B8701" i="1"/>
  <c r="B8700" i="1"/>
  <c r="B8699" i="1"/>
  <c r="B8698" i="1"/>
  <c r="B8697" i="1"/>
  <c r="B8696" i="1"/>
  <c r="B8695" i="1"/>
  <c r="B8694" i="1"/>
  <c r="B8693" i="1"/>
  <c r="B8692" i="1"/>
  <c r="B8691" i="1"/>
  <c r="B8690" i="1"/>
  <c r="B8689" i="1"/>
  <c r="B8688" i="1"/>
  <c r="B8687" i="1"/>
  <c r="B8686" i="1"/>
  <c r="B8685" i="1"/>
  <c r="B8684" i="1"/>
  <c r="B8683" i="1"/>
  <c r="B8682" i="1"/>
  <c r="B8681" i="1"/>
  <c r="B8680" i="1"/>
  <c r="B8679" i="1"/>
  <c r="B8678" i="1"/>
  <c r="B8677" i="1"/>
  <c r="B8676" i="1"/>
  <c r="B8675" i="1"/>
  <c r="B8674" i="1"/>
  <c r="B8673" i="1"/>
  <c r="B8672" i="1"/>
  <c r="B8671" i="1"/>
  <c r="B8670" i="1"/>
  <c r="B8669" i="1"/>
  <c r="B8668" i="1"/>
  <c r="B8667" i="1"/>
  <c r="B8666" i="1"/>
  <c r="B8665" i="1"/>
  <c r="B8664" i="1"/>
  <c r="B8663" i="1"/>
  <c r="B8662" i="1"/>
  <c r="B8661" i="1"/>
  <c r="B8660" i="1"/>
  <c r="B8659" i="1"/>
  <c r="B8658" i="1"/>
  <c r="B8657" i="1"/>
  <c r="B8656" i="1"/>
  <c r="B8655" i="1"/>
  <c r="B8654" i="1"/>
  <c r="B8653" i="1"/>
  <c r="B8652" i="1"/>
  <c r="B8651" i="1"/>
  <c r="B8650" i="1"/>
  <c r="B8649" i="1"/>
  <c r="B8648" i="1"/>
  <c r="B8647" i="1"/>
  <c r="B8646" i="1"/>
  <c r="B8645" i="1"/>
  <c r="B8644" i="1"/>
  <c r="B8643" i="1"/>
  <c r="B8642" i="1"/>
  <c r="B8641" i="1"/>
  <c r="B8640" i="1"/>
  <c r="B8639" i="1"/>
  <c r="B8638" i="1"/>
  <c r="B8637" i="1"/>
  <c r="B8636" i="1"/>
  <c r="B8635" i="1"/>
  <c r="B8634" i="1"/>
  <c r="B8633" i="1"/>
  <c r="B8632" i="1"/>
  <c r="B8631" i="1"/>
  <c r="B8630" i="1"/>
  <c r="B8629" i="1"/>
  <c r="B8628" i="1"/>
  <c r="B8627" i="1"/>
  <c r="B8626" i="1"/>
  <c r="B8625" i="1"/>
  <c r="B8624" i="1"/>
  <c r="B8623" i="1"/>
  <c r="B8622" i="1"/>
  <c r="B8621" i="1"/>
  <c r="B8620" i="1"/>
  <c r="B8619" i="1"/>
  <c r="B8618" i="1"/>
  <c r="B8617" i="1"/>
  <c r="B8616" i="1"/>
  <c r="B8615" i="1"/>
  <c r="B8614" i="1"/>
  <c r="B8613" i="1"/>
  <c r="B8612" i="1"/>
  <c r="B8611" i="1"/>
  <c r="B8610" i="1"/>
  <c r="B8609" i="1"/>
  <c r="B8608" i="1"/>
  <c r="B8607" i="1"/>
  <c r="B8606" i="1"/>
  <c r="B8605" i="1"/>
  <c r="B8604" i="1"/>
  <c r="B8603" i="1"/>
  <c r="B8602" i="1"/>
  <c r="B8601" i="1"/>
  <c r="B8600" i="1"/>
  <c r="B8599" i="1"/>
  <c r="B8598" i="1"/>
  <c r="B8597" i="1"/>
  <c r="B8596" i="1"/>
  <c r="B8595" i="1"/>
  <c r="B8594" i="1"/>
  <c r="B8593" i="1"/>
  <c r="B8592" i="1"/>
  <c r="B8591" i="1"/>
  <c r="B8590" i="1"/>
  <c r="B8589" i="1"/>
  <c r="B8588" i="1"/>
  <c r="B8587" i="1"/>
  <c r="B8586" i="1"/>
  <c r="B8585" i="1"/>
  <c r="B8584" i="1"/>
  <c r="B8583" i="1"/>
  <c r="B8582" i="1"/>
  <c r="B8581" i="1"/>
  <c r="B8580" i="1"/>
  <c r="B8579" i="1"/>
  <c r="B8578" i="1"/>
  <c r="B8577" i="1"/>
  <c r="B8576" i="1"/>
  <c r="B8575" i="1"/>
  <c r="B8574" i="1"/>
  <c r="B8573" i="1"/>
  <c r="B8572" i="1"/>
  <c r="B8571" i="1"/>
  <c r="B8570" i="1"/>
  <c r="B8569" i="1"/>
  <c r="B8568" i="1"/>
  <c r="B8567" i="1"/>
  <c r="B8566" i="1"/>
  <c r="B8565" i="1"/>
  <c r="B8564" i="1"/>
  <c r="B8563" i="1"/>
  <c r="B8562" i="1"/>
  <c r="B8561" i="1"/>
  <c r="B8560" i="1"/>
  <c r="B8559" i="1"/>
  <c r="B8558" i="1"/>
  <c r="B8557" i="1"/>
  <c r="B8556" i="1"/>
  <c r="B8555" i="1"/>
  <c r="B8554" i="1"/>
  <c r="B8553" i="1"/>
  <c r="B8552" i="1"/>
  <c r="B8551" i="1"/>
  <c r="B8550" i="1"/>
  <c r="B8549" i="1"/>
  <c r="B8548" i="1"/>
  <c r="B8547" i="1"/>
  <c r="B8546" i="1"/>
  <c r="B8545" i="1"/>
  <c r="B8544" i="1"/>
  <c r="B8543" i="1"/>
  <c r="B8542" i="1"/>
  <c r="B8541" i="1"/>
  <c r="B8540" i="1"/>
  <c r="B8539" i="1"/>
  <c r="B8538" i="1"/>
  <c r="B8537" i="1"/>
  <c r="B8536" i="1"/>
  <c r="B8535" i="1"/>
  <c r="B8534" i="1"/>
  <c r="B8533" i="1"/>
  <c r="B8532" i="1"/>
  <c r="B8531" i="1"/>
  <c r="B8530" i="1"/>
  <c r="B8529" i="1"/>
  <c r="B8528" i="1"/>
  <c r="B8527" i="1"/>
  <c r="B8526" i="1"/>
  <c r="B8525" i="1"/>
  <c r="B8524" i="1"/>
  <c r="B8523" i="1"/>
  <c r="B8522" i="1"/>
  <c r="B8521" i="1"/>
  <c r="B8520" i="1"/>
  <c r="B8519" i="1"/>
  <c r="B8518" i="1"/>
  <c r="B8517" i="1"/>
  <c r="B8516" i="1"/>
  <c r="B8515" i="1"/>
  <c r="B8514" i="1"/>
  <c r="B8513" i="1"/>
  <c r="B8512" i="1"/>
  <c r="B8511" i="1"/>
  <c r="B8510" i="1"/>
  <c r="B8509" i="1"/>
  <c r="B8508" i="1"/>
  <c r="B8507" i="1"/>
  <c r="B8506" i="1"/>
  <c r="B8505" i="1"/>
  <c r="B8504" i="1"/>
  <c r="B8503" i="1"/>
  <c r="B8502" i="1"/>
  <c r="B8501" i="1"/>
  <c r="B8500" i="1"/>
  <c r="B8499" i="1"/>
  <c r="B8498" i="1"/>
  <c r="B8497" i="1"/>
  <c r="B8496" i="1"/>
  <c r="B8495" i="1"/>
  <c r="B8494" i="1"/>
  <c r="B8493" i="1"/>
  <c r="B8492" i="1"/>
  <c r="B8491" i="1"/>
  <c r="B8490" i="1"/>
  <c r="B8489" i="1"/>
  <c r="B8488" i="1"/>
  <c r="B8487" i="1"/>
  <c r="B8486" i="1"/>
  <c r="B8485" i="1"/>
  <c r="B8484" i="1"/>
  <c r="B8483" i="1"/>
  <c r="B8482" i="1"/>
  <c r="B8481" i="1"/>
  <c r="B8480" i="1"/>
  <c r="B8479" i="1"/>
  <c r="B8478" i="1"/>
  <c r="B8477" i="1"/>
  <c r="B8476" i="1"/>
  <c r="B8475" i="1"/>
  <c r="B8474" i="1"/>
  <c r="B8473" i="1"/>
  <c r="B8472" i="1"/>
  <c r="B8471" i="1"/>
  <c r="B8470" i="1"/>
  <c r="B8469" i="1"/>
  <c r="B8468" i="1"/>
  <c r="B8467" i="1"/>
  <c r="B8466" i="1"/>
  <c r="B8465" i="1"/>
  <c r="B8464" i="1"/>
  <c r="B8463" i="1"/>
  <c r="B8462" i="1"/>
  <c r="B8461" i="1"/>
  <c r="B8460" i="1"/>
  <c r="B8459" i="1"/>
  <c r="B8458" i="1"/>
  <c r="B8457" i="1"/>
  <c r="B8456" i="1"/>
  <c r="B8455" i="1"/>
  <c r="B8454" i="1"/>
  <c r="B8453" i="1"/>
  <c r="B8452" i="1"/>
  <c r="B8451" i="1"/>
  <c r="B8450" i="1"/>
  <c r="B8449" i="1"/>
  <c r="B8448" i="1"/>
  <c r="B8447" i="1"/>
  <c r="B8446" i="1"/>
  <c r="B8445" i="1"/>
  <c r="B8444" i="1"/>
  <c r="B8443" i="1"/>
  <c r="B8442" i="1"/>
  <c r="B8441" i="1"/>
  <c r="B8440" i="1"/>
  <c r="B8439" i="1"/>
  <c r="B8438" i="1"/>
  <c r="B8437" i="1"/>
  <c r="B8436" i="1"/>
  <c r="B8435" i="1"/>
  <c r="B8434" i="1"/>
  <c r="B8433" i="1"/>
  <c r="B8432" i="1"/>
  <c r="B8431" i="1"/>
  <c r="B8430" i="1"/>
  <c r="B8429" i="1"/>
  <c r="B8428" i="1"/>
  <c r="B8427" i="1"/>
  <c r="B8426" i="1"/>
  <c r="B8425" i="1"/>
  <c r="B8424" i="1"/>
  <c r="B8423" i="1"/>
  <c r="B8422" i="1"/>
  <c r="B8421" i="1"/>
  <c r="B8420" i="1"/>
  <c r="B8419" i="1"/>
  <c r="B8418" i="1"/>
  <c r="B8417" i="1"/>
  <c r="B8416" i="1"/>
  <c r="B8415" i="1"/>
  <c r="B8414" i="1"/>
  <c r="B8413" i="1"/>
  <c r="B8412" i="1"/>
  <c r="B8411" i="1"/>
  <c r="B8410" i="1"/>
  <c r="B8409" i="1"/>
  <c r="B8408" i="1"/>
  <c r="B8407" i="1"/>
  <c r="B8406" i="1"/>
  <c r="B8405" i="1"/>
  <c r="B8404" i="1"/>
  <c r="B8403" i="1"/>
  <c r="B8402" i="1"/>
  <c r="B8401" i="1"/>
  <c r="B8400" i="1"/>
  <c r="B8399" i="1"/>
  <c r="B8398" i="1"/>
  <c r="B8397" i="1"/>
  <c r="B8396" i="1"/>
  <c r="B8395" i="1"/>
  <c r="B8394" i="1"/>
  <c r="B8393" i="1"/>
  <c r="B8392" i="1"/>
  <c r="B8391" i="1"/>
  <c r="B8390" i="1"/>
  <c r="B8389" i="1"/>
  <c r="B8388" i="1"/>
  <c r="B8387" i="1"/>
  <c r="B8386" i="1"/>
  <c r="B8385" i="1"/>
  <c r="B8384" i="1"/>
  <c r="B8383" i="1"/>
  <c r="B8382" i="1"/>
  <c r="B8381" i="1"/>
  <c r="B8380" i="1"/>
  <c r="B8379" i="1"/>
  <c r="B8378" i="1"/>
  <c r="B8377" i="1"/>
  <c r="B8376" i="1"/>
  <c r="B8375" i="1"/>
  <c r="B8374" i="1"/>
  <c r="B8373" i="1"/>
  <c r="B8372" i="1"/>
  <c r="B8371" i="1"/>
  <c r="B8370" i="1"/>
  <c r="B8369" i="1"/>
  <c r="B8368" i="1"/>
  <c r="B8367" i="1"/>
  <c r="B8366" i="1"/>
  <c r="B8365" i="1"/>
  <c r="B8364" i="1"/>
  <c r="B8363" i="1"/>
  <c r="B8362" i="1"/>
  <c r="B8361" i="1"/>
  <c r="B8360" i="1"/>
  <c r="B8359" i="1"/>
  <c r="B8358" i="1"/>
  <c r="B8357" i="1"/>
  <c r="B8356" i="1"/>
  <c r="B8355" i="1"/>
  <c r="B8354" i="1"/>
  <c r="B8353" i="1"/>
  <c r="B8352" i="1"/>
  <c r="B8351" i="1"/>
  <c r="B8350" i="1"/>
  <c r="B8349" i="1"/>
  <c r="B8348" i="1"/>
  <c r="B8347" i="1"/>
  <c r="B8346" i="1"/>
  <c r="B8345" i="1"/>
  <c r="B8344" i="1"/>
  <c r="B8343" i="1"/>
  <c r="B8342" i="1"/>
  <c r="B8341" i="1"/>
  <c r="B8340" i="1"/>
  <c r="B8339" i="1"/>
  <c r="B8338" i="1"/>
  <c r="B8337" i="1"/>
  <c r="B8336" i="1"/>
  <c r="B8335" i="1"/>
  <c r="B8334" i="1"/>
  <c r="B8333" i="1"/>
  <c r="B8332" i="1"/>
  <c r="B8331" i="1"/>
  <c r="B8330" i="1"/>
  <c r="B8329" i="1"/>
  <c r="B8328" i="1"/>
  <c r="B8327" i="1"/>
  <c r="B8326" i="1"/>
  <c r="B8325" i="1"/>
  <c r="B8324" i="1"/>
  <c r="B8323" i="1"/>
  <c r="B8322" i="1"/>
  <c r="B8321" i="1"/>
  <c r="B8320" i="1"/>
  <c r="B8319" i="1"/>
  <c r="B8318" i="1"/>
  <c r="B8317" i="1"/>
  <c r="B8316" i="1"/>
  <c r="B8315" i="1"/>
  <c r="B8314" i="1"/>
  <c r="B8313" i="1"/>
  <c r="B8312" i="1"/>
  <c r="B8311" i="1"/>
  <c r="B8310" i="1"/>
  <c r="B8309" i="1"/>
  <c r="B8308" i="1"/>
  <c r="B8307" i="1"/>
  <c r="B8306" i="1"/>
  <c r="B8305" i="1"/>
  <c r="B8304" i="1"/>
  <c r="B8303" i="1"/>
  <c r="B8302" i="1"/>
  <c r="B8301" i="1"/>
  <c r="B8300" i="1"/>
  <c r="B8299" i="1"/>
  <c r="B8298" i="1"/>
  <c r="B8297" i="1"/>
  <c r="B8296" i="1"/>
  <c r="B8295" i="1"/>
  <c r="B8294" i="1"/>
  <c r="B8293" i="1"/>
  <c r="B8292" i="1"/>
  <c r="B8291" i="1"/>
  <c r="B8290" i="1"/>
  <c r="B8289" i="1"/>
  <c r="B8288" i="1"/>
  <c r="B8287" i="1"/>
  <c r="B8286" i="1"/>
  <c r="B8285" i="1"/>
  <c r="B8284" i="1"/>
  <c r="B8283" i="1"/>
  <c r="B8282" i="1"/>
  <c r="B8281" i="1"/>
  <c r="B8280" i="1"/>
  <c r="B8279" i="1"/>
  <c r="B8278" i="1"/>
  <c r="B8277" i="1"/>
  <c r="B8276" i="1"/>
  <c r="B8275" i="1"/>
  <c r="B8274" i="1"/>
  <c r="B8273" i="1"/>
  <c r="B8272" i="1"/>
  <c r="B8271" i="1"/>
  <c r="B8270" i="1"/>
  <c r="B8269" i="1"/>
  <c r="B8268" i="1"/>
  <c r="B8267" i="1"/>
  <c r="B8266" i="1"/>
  <c r="B8265" i="1"/>
  <c r="B8264" i="1"/>
  <c r="B8263" i="1"/>
  <c r="B8262" i="1"/>
  <c r="B8261" i="1"/>
  <c r="B8260" i="1"/>
  <c r="B8259" i="1"/>
  <c r="B8258" i="1"/>
  <c r="B8257" i="1"/>
  <c r="B8256" i="1"/>
  <c r="B8255" i="1"/>
  <c r="B8254" i="1"/>
  <c r="B8253" i="1"/>
  <c r="B8252" i="1"/>
  <c r="B8251" i="1"/>
  <c r="B8250" i="1"/>
  <c r="B8249" i="1"/>
  <c r="B8248" i="1"/>
  <c r="B8247" i="1"/>
  <c r="B8246" i="1"/>
  <c r="B8245" i="1"/>
  <c r="B8244" i="1"/>
  <c r="B8243" i="1"/>
  <c r="B8242" i="1"/>
  <c r="B8241" i="1"/>
  <c r="B8240" i="1"/>
  <c r="B8239" i="1"/>
  <c r="B8238" i="1"/>
  <c r="B8237" i="1"/>
  <c r="B8236" i="1"/>
  <c r="B8235" i="1"/>
  <c r="B8234" i="1"/>
  <c r="B8233" i="1"/>
  <c r="B8232" i="1"/>
  <c r="B8231" i="1"/>
  <c r="B8230" i="1"/>
  <c r="B8229" i="1"/>
  <c r="B8228" i="1"/>
  <c r="B8227" i="1"/>
  <c r="B8226" i="1"/>
  <c r="B8225" i="1"/>
  <c r="B8224" i="1"/>
  <c r="B8223" i="1"/>
  <c r="B8222" i="1"/>
  <c r="B8221" i="1"/>
  <c r="B8220" i="1"/>
  <c r="B8219" i="1"/>
  <c r="B8218" i="1"/>
  <c r="B8217" i="1"/>
  <c r="B8216" i="1"/>
  <c r="B8215" i="1"/>
  <c r="B8214" i="1"/>
  <c r="B8213" i="1"/>
  <c r="B8212" i="1"/>
  <c r="B8211" i="1"/>
  <c r="B8210" i="1"/>
  <c r="B8209" i="1"/>
  <c r="B8208" i="1"/>
  <c r="B8207" i="1"/>
  <c r="B8206" i="1"/>
  <c r="B8205" i="1"/>
  <c r="B8204" i="1"/>
  <c r="B8203" i="1"/>
  <c r="B8202" i="1"/>
  <c r="B8201" i="1"/>
  <c r="B8200" i="1"/>
  <c r="B8199" i="1"/>
  <c r="B8198" i="1"/>
  <c r="B8197" i="1"/>
  <c r="B8196" i="1"/>
  <c r="B8195" i="1"/>
  <c r="B8194" i="1"/>
  <c r="B8193" i="1"/>
  <c r="B8192" i="1"/>
  <c r="B8191" i="1"/>
  <c r="B8190" i="1"/>
  <c r="B8189" i="1"/>
  <c r="B8188" i="1"/>
  <c r="B8187" i="1"/>
  <c r="B8186" i="1"/>
  <c r="B8185" i="1"/>
  <c r="B8184" i="1"/>
  <c r="B8183" i="1"/>
  <c r="B8182" i="1"/>
  <c r="B8181" i="1"/>
  <c r="B8180" i="1"/>
  <c r="B8179" i="1"/>
  <c r="B8178" i="1"/>
  <c r="B8177" i="1"/>
  <c r="B8176" i="1"/>
  <c r="B8175" i="1"/>
  <c r="B8174" i="1"/>
  <c r="B8173" i="1"/>
  <c r="B8172" i="1"/>
  <c r="B8171" i="1"/>
  <c r="B8170" i="1"/>
  <c r="B8169" i="1"/>
  <c r="B8168" i="1"/>
  <c r="B8167" i="1"/>
  <c r="B8166" i="1"/>
  <c r="B8165" i="1"/>
  <c r="B8164" i="1"/>
  <c r="B8163" i="1"/>
  <c r="B8162" i="1"/>
  <c r="B8161" i="1"/>
  <c r="B8160" i="1"/>
  <c r="B8159" i="1"/>
  <c r="B8158" i="1"/>
  <c r="B8157" i="1"/>
  <c r="B8156" i="1"/>
  <c r="B8155" i="1"/>
  <c r="B8154" i="1"/>
  <c r="B8153" i="1"/>
  <c r="B8152" i="1"/>
  <c r="B8151" i="1"/>
  <c r="B8150" i="1"/>
  <c r="B8149" i="1"/>
  <c r="B8148" i="1"/>
  <c r="B8147" i="1"/>
  <c r="B8146" i="1"/>
  <c r="B8145" i="1"/>
  <c r="B8144" i="1"/>
  <c r="B8143" i="1"/>
  <c r="B8142" i="1"/>
  <c r="B8141" i="1"/>
  <c r="B8140" i="1"/>
  <c r="B8139" i="1"/>
  <c r="B8138" i="1"/>
  <c r="B8137" i="1"/>
  <c r="B8136" i="1"/>
  <c r="B8135" i="1"/>
  <c r="B8134" i="1"/>
  <c r="B8133" i="1"/>
  <c r="B8132" i="1"/>
  <c r="B8131" i="1"/>
  <c r="B8130" i="1"/>
  <c r="B8129" i="1"/>
  <c r="B8128" i="1"/>
  <c r="B8127" i="1"/>
  <c r="B8126" i="1"/>
  <c r="B8125" i="1"/>
  <c r="B8124" i="1"/>
  <c r="B8123" i="1"/>
  <c r="B8122" i="1"/>
  <c r="B8121" i="1"/>
  <c r="B8120" i="1"/>
  <c r="B8119" i="1"/>
  <c r="B8118" i="1"/>
  <c r="B8117" i="1"/>
  <c r="B8116" i="1"/>
  <c r="B8115" i="1"/>
  <c r="B8114" i="1"/>
  <c r="B8113" i="1"/>
  <c r="B8112" i="1"/>
  <c r="B8111" i="1"/>
  <c r="B8110" i="1"/>
  <c r="B8109" i="1"/>
  <c r="B8108" i="1"/>
  <c r="B8107" i="1"/>
  <c r="B8106" i="1"/>
  <c r="B8105" i="1"/>
  <c r="B8104" i="1"/>
  <c r="B8103" i="1"/>
  <c r="B8102" i="1"/>
  <c r="B8101" i="1"/>
  <c r="B8100" i="1"/>
  <c r="B8099" i="1"/>
  <c r="B8098" i="1"/>
  <c r="B8097" i="1"/>
  <c r="B8096" i="1"/>
  <c r="B8095" i="1"/>
  <c r="B8094" i="1"/>
  <c r="B8093" i="1"/>
  <c r="B8092" i="1"/>
  <c r="B8091" i="1"/>
  <c r="B8090" i="1"/>
  <c r="B8089" i="1"/>
  <c r="B8088" i="1"/>
  <c r="B8087" i="1"/>
  <c r="B8086" i="1"/>
  <c r="B8085" i="1"/>
  <c r="B8084" i="1"/>
  <c r="B8083" i="1"/>
  <c r="B8082" i="1"/>
  <c r="B8081" i="1"/>
  <c r="B8080" i="1"/>
  <c r="B8079" i="1"/>
  <c r="B8078" i="1"/>
  <c r="B8077" i="1"/>
  <c r="B8076" i="1"/>
  <c r="B8075" i="1"/>
  <c r="B8074" i="1"/>
  <c r="B8073" i="1"/>
  <c r="B8072" i="1"/>
  <c r="B8071" i="1"/>
  <c r="B8070" i="1"/>
  <c r="B8069" i="1"/>
  <c r="B8068" i="1"/>
  <c r="B8067" i="1"/>
  <c r="B8066" i="1"/>
  <c r="B8065" i="1"/>
  <c r="B8064" i="1"/>
  <c r="B8063" i="1"/>
  <c r="B8062" i="1"/>
  <c r="B8061" i="1"/>
  <c r="B8060" i="1"/>
  <c r="B8059" i="1"/>
  <c r="B8058" i="1"/>
  <c r="B8057" i="1"/>
  <c r="B8056" i="1"/>
  <c r="B8055" i="1"/>
  <c r="B8054" i="1"/>
  <c r="B8053" i="1"/>
  <c r="B8052" i="1"/>
  <c r="B8051" i="1"/>
  <c r="B8050" i="1"/>
  <c r="B8049" i="1"/>
  <c r="B8048" i="1"/>
  <c r="B8047" i="1"/>
  <c r="B8046" i="1"/>
  <c r="B8045" i="1"/>
  <c r="B8044" i="1"/>
  <c r="B8043" i="1"/>
  <c r="B8042" i="1"/>
  <c r="B8041" i="1"/>
  <c r="B8040" i="1"/>
  <c r="B8039" i="1"/>
  <c r="B8038" i="1"/>
  <c r="B8037" i="1"/>
  <c r="B8036" i="1"/>
  <c r="B8035" i="1"/>
  <c r="B8034" i="1"/>
  <c r="B8033" i="1"/>
  <c r="B8032" i="1"/>
  <c r="B8031" i="1"/>
  <c r="B8030" i="1"/>
  <c r="B8029" i="1"/>
  <c r="B8028" i="1"/>
  <c r="B8027" i="1"/>
  <c r="B8026" i="1"/>
  <c r="B8025" i="1"/>
  <c r="B8024" i="1"/>
  <c r="B8023" i="1"/>
  <c r="B8022" i="1"/>
  <c r="B8021" i="1"/>
  <c r="B8020" i="1"/>
  <c r="B8019" i="1"/>
  <c r="B8018" i="1"/>
  <c r="B8017" i="1"/>
  <c r="B8016" i="1"/>
  <c r="B8015" i="1"/>
  <c r="B8014" i="1"/>
  <c r="B8013" i="1"/>
  <c r="B8012" i="1"/>
  <c r="B8011" i="1"/>
  <c r="B8010" i="1"/>
  <c r="B8009" i="1"/>
  <c r="B8008" i="1"/>
  <c r="B8007" i="1"/>
  <c r="B8006" i="1"/>
  <c r="B8005" i="1"/>
  <c r="B8004" i="1"/>
  <c r="B8003" i="1"/>
  <c r="B8002" i="1"/>
  <c r="B8001" i="1"/>
  <c r="B8000" i="1"/>
  <c r="B7999" i="1"/>
  <c r="B7998" i="1"/>
  <c r="B7997" i="1"/>
  <c r="B7996" i="1"/>
  <c r="B7995" i="1"/>
  <c r="B7994" i="1"/>
  <c r="B7993" i="1"/>
  <c r="B7992" i="1"/>
  <c r="B7991" i="1"/>
  <c r="B7990" i="1"/>
  <c r="B7989" i="1"/>
  <c r="B7988" i="1"/>
  <c r="B7987" i="1"/>
  <c r="B7986" i="1"/>
  <c r="B7985" i="1"/>
  <c r="B7984" i="1"/>
  <c r="B7983" i="1"/>
  <c r="B7982" i="1"/>
  <c r="B7981" i="1"/>
  <c r="B7980" i="1"/>
  <c r="B7979" i="1"/>
  <c r="B7978" i="1"/>
  <c r="B7977" i="1"/>
  <c r="B7976" i="1"/>
  <c r="B7975" i="1"/>
  <c r="B7974" i="1"/>
  <c r="B7973" i="1"/>
  <c r="B7972" i="1"/>
  <c r="B7971" i="1"/>
  <c r="B7970" i="1"/>
  <c r="B7969" i="1"/>
  <c r="B7968" i="1"/>
  <c r="B7967" i="1"/>
  <c r="B7966" i="1"/>
  <c r="B7965" i="1"/>
  <c r="B7964" i="1"/>
  <c r="B7963" i="1"/>
  <c r="B7962" i="1"/>
  <c r="B7961" i="1"/>
  <c r="B7960" i="1"/>
  <c r="B7959" i="1"/>
  <c r="B7958" i="1"/>
  <c r="B7957" i="1"/>
  <c r="B7956" i="1"/>
  <c r="B7955" i="1"/>
  <c r="B7954" i="1"/>
  <c r="B7953" i="1"/>
  <c r="B7952" i="1"/>
  <c r="B7951" i="1"/>
  <c r="B7950" i="1"/>
  <c r="B7949" i="1"/>
  <c r="B7948" i="1"/>
  <c r="B7947" i="1"/>
  <c r="B7946" i="1"/>
  <c r="B7945" i="1"/>
  <c r="B7944" i="1"/>
  <c r="B7943" i="1"/>
  <c r="B7942" i="1"/>
  <c r="B7941" i="1"/>
  <c r="B7940" i="1"/>
  <c r="B7939" i="1"/>
  <c r="B7938" i="1"/>
  <c r="B7937" i="1"/>
  <c r="B7936" i="1"/>
  <c r="B7935" i="1"/>
  <c r="B7934" i="1"/>
  <c r="B7933" i="1"/>
  <c r="B7932" i="1"/>
  <c r="B7931" i="1"/>
  <c r="B7930" i="1"/>
  <c r="B7929" i="1"/>
  <c r="B7928" i="1"/>
  <c r="B7927" i="1"/>
  <c r="B7926" i="1"/>
  <c r="B7925" i="1"/>
  <c r="B7924" i="1"/>
  <c r="B7923" i="1"/>
  <c r="B7922" i="1"/>
  <c r="B7921" i="1"/>
  <c r="B7920" i="1"/>
  <c r="B7919" i="1"/>
  <c r="B7918" i="1"/>
  <c r="B7917" i="1"/>
  <c r="B7916" i="1"/>
  <c r="B7915" i="1"/>
  <c r="B7914" i="1"/>
  <c r="B7913" i="1"/>
  <c r="B7912" i="1"/>
  <c r="B7911" i="1"/>
  <c r="B7910" i="1"/>
  <c r="B7909" i="1"/>
  <c r="B7908" i="1"/>
  <c r="B7907" i="1"/>
  <c r="B7906" i="1"/>
  <c r="B7905" i="1"/>
  <c r="B7904" i="1"/>
  <c r="B7903" i="1"/>
  <c r="B7902" i="1"/>
  <c r="B7901" i="1"/>
  <c r="B7900" i="1"/>
  <c r="B7899" i="1"/>
  <c r="B7898" i="1"/>
  <c r="B7897" i="1"/>
  <c r="B7896" i="1"/>
  <c r="B7895" i="1"/>
  <c r="B7894" i="1"/>
  <c r="B7893" i="1"/>
  <c r="B7892" i="1"/>
  <c r="B7891" i="1"/>
  <c r="B7890" i="1"/>
  <c r="B7889" i="1"/>
  <c r="B7888" i="1"/>
  <c r="B7887" i="1"/>
  <c r="B7886" i="1"/>
  <c r="B7885" i="1"/>
  <c r="B7884" i="1"/>
  <c r="B7883" i="1"/>
  <c r="B7882" i="1"/>
  <c r="B7881" i="1"/>
  <c r="B7880" i="1"/>
  <c r="B7879" i="1"/>
  <c r="B7878" i="1"/>
  <c r="B7877" i="1"/>
  <c r="B7876" i="1"/>
  <c r="B7875" i="1"/>
  <c r="B7874" i="1"/>
  <c r="B7873" i="1"/>
  <c r="B7872" i="1"/>
  <c r="B7871" i="1"/>
  <c r="B7870" i="1"/>
  <c r="B7869" i="1"/>
  <c r="B7868" i="1"/>
  <c r="B7867" i="1"/>
  <c r="B7866" i="1"/>
  <c r="B7865" i="1"/>
  <c r="B7864" i="1"/>
  <c r="B7863" i="1"/>
  <c r="B7862" i="1"/>
  <c r="B7861" i="1"/>
  <c r="B7860" i="1"/>
  <c r="B7859" i="1"/>
  <c r="B7858" i="1"/>
  <c r="B7857" i="1"/>
  <c r="B7856" i="1"/>
  <c r="B7855" i="1"/>
  <c r="B7854" i="1"/>
  <c r="B7853" i="1"/>
  <c r="B7852" i="1"/>
  <c r="B7851" i="1"/>
  <c r="B7850" i="1"/>
  <c r="B7849" i="1"/>
  <c r="B7848" i="1"/>
  <c r="B7847" i="1"/>
  <c r="B7846" i="1"/>
  <c r="B7845" i="1"/>
  <c r="B7844" i="1"/>
  <c r="B7843" i="1"/>
  <c r="B7842" i="1"/>
  <c r="B7841" i="1"/>
  <c r="B7840" i="1"/>
  <c r="B7839" i="1"/>
  <c r="B7838" i="1"/>
  <c r="B7837" i="1"/>
  <c r="B7836" i="1"/>
  <c r="B7835" i="1"/>
  <c r="B7834" i="1"/>
  <c r="B7833" i="1"/>
  <c r="B7832" i="1"/>
  <c r="B7831" i="1"/>
  <c r="B7830" i="1"/>
  <c r="B7829" i="1"/>
  <c r="B7828" i="1"/>
  <c r="B7827" i="1"/>
  <c r="B7826" i="1"/>
  <c r="B7825" i="1"/>
  <c r="B7824" i="1"/>
  <c r="B7823" i="1"/>
  <c r="B7822" i="1"/>
  <c r="B7821" i="1"/>
  <c r="B7820" i="1"/>
  <c r="B7819" i="1"/>
  <c r="B7818" i="1"/>
  <c r="B7817" i="1"/>
  <c r="B7816" i="1"/>
  <c r="B7815" i="1"/>
  <c r="B7814" i="1"/>
  <c r="B7813" i="1"/>
  <c r="B7812" i="1"/>
  <c r="B7811" i="1"/>
  <c r="B7810" i="1"/>
  <c r="B7809" i="1"/>
  <c r="B7808" i="1"/>
  <c r="B7807" i="1"/>
  <c r="B7806" i="1"/>
  <c r="B7805" i="1"/>
  <c r="B7804" i="1"/>
  <c r="B7803" i="1"/>
  <c r="B7802" i="1"/>
  <c r="B7801" i="1"/>
  <c r="B7800" i="1"/>
  <c r="B7799" i="1"/>
  <c r="B7798" i="1"/>
  <c r="B7797" i="1"/>
  <c r="B7796" i="1"/>
  <c r="B7795" i="1"/>
  <c r="B7794" i="1"/>
  <c r="B7793" i="1"/>
  <c r="B7792" i="1"/>
  <c r="B7791" i="1"/>
  <c r="B7790" i="1"/>
  <c r="B7789" i="1"/>
  <c r="B7788" i="1"/>
  <c r="B7787" i="1"/>
  <c r="B7786" i="1"/>
  <c r="B7785" i="1"/>
  <c r="B7784" i="1"/>
  <c r="B7783" i="1"/>
  <c r="B7782" i="1"/>
  <c r="B7781" i="1"/>
  <c r="B7780" i="1"/>
  <c r="B7779" i="1"/>
  <c r="B7778" i="1"/>
  <c r="B7777" i="1"/>
  <c r="B7776" i="1"/>
  <c r="B7775" i="1"/>
  <c r="B7774" i="1"/>
  <c r="B7773" i="1"/>
  <c r="B7772" i="1"/>
  <c r="B7771" i="1"/>
  <c r="B7770" i="1"/>
  <c r="B7769" i="1"/>
  <c r="B7768" i="1"/>
  <c r="B7767" i="1"/>
  <c r="B7766" i="1"/>
  <c r="B7765" i="1"/>
  <c r="B7764" i="1"/>
  <c r="B7763" i="1"/>
  <c r="B7762" i="1"/>
  <c r="B7761" i="1"/>
  <c r="B7760" i="1"/>
  <c r="B7759" i="1"/>
  <c r="B7758" i="1"/>
  <c r="B7757" i="1"/>
  <c r="B7756" i="1"/>
  <c r="B7755" i="1"/>
  <c r="B7754" i="1"/>
  <c r="B7753" i="1"/>
  <c r="B7752" i="1"/>
  <c r="B7751" i="1"/>
  <c r="B7750" i="1"/>
  <c r="B7749" i="1"/>
  <c r="B7748" i="1"/>
  <c r="B7747" i="1"/>
  <c r="B7746" i="1"/>
  <c r="B7745" i="1"/>
  <c r="B7744" i="1"/>
  <c r="B7743" i="1"/>
  <c r="B7742" i="1"/>
  <c r="B7741" i="1"/>
  <c r="B7740" i="1"/>
  <c r="B7739" i="1"/>
  <c r="B7738" i="1"/>
  <c r="B7737" i="1"/>
  <c r="B7736" i="1"/>
  <c r="B7735" i="1"/>
  <c r="B7734" i="1"/>
  <c r="B7733" i="1"/>
  <c r="B7732" i="1"/>
  <c r="B7731" i="1"/>
  <c r="B7730" i="1"/>
  <c r="B7729" i="1"/>
  <c r="B7728" i="1"/>
  <c r="B7727" i="1"/>
  <c r="B7726" i="1"/>
  <c r="B7725" i="1"/>
  <c r="B7724" i="1"/>
  <c r="B7723" i="1"/>
  <c r="B7722" i="1"/>
  <c r="B7721" i="1"/>
  <c r="B7720" i="1"/>
  <c r="B7719" i="1"/>
  <c r="B7718" i="1"/>
  <c r="B7717" i="1"/>
  <c r="B7716" i="1"/>
  <c r="B7715" i="1"/>
  <c r="B7714" i="1"/>
  <c r="B7713" i="1"/>
  <c r="B7712" i="1"/>
  <c r="B7711" i="1"/>
  <c r="B7710" i="1"/>
  <c r="B7709" i="1"/>
  <c r="B7708" i="1"/>
  <c r="B7707" i="1"/>
  <c r="B7706" i="1"/>
  <c r="B7705" i="1"/>
  <c r="B7704" i="1"/>
  <c r="B7703" i="1"/>
  <c r="B7702" i="1"/>
  <c r="B7701" i="1"/>
  <c r="B7700" i="1"/>
  <c r="B7699" i="1"/>
  <c r="B7698" i="1"/>
  <c r="B7697" i="1"/>
  <c r="B7696" i="1"/>
  <c r="B7695" i="1"/>
  <c r="B7694" i="1"/>
  <c r="B7693" i="1"/>
  <c r="B7692" i="1"/>
  <c r="B7691" i="1"/>
  <c r="B7690" i="1"/>
  <c r="B7689" i="1"/>
  <c r="B7688" i="1"/>
  <c r="B7687" i="1"/>
  <c r="B7686" i="1"/>
  <c r="B7685" i="1"/>
  <c r="B7684" i="1"/>
  <c r="B7683" i="1"/>
  <c r="B7682" i="1"/>
  <c r="B7681" i="1"/>
  <c r="B7680" i="1"/>
  <c r="B7679" i="1"/>
  <c r="B7678" i="1"/>
  <c r="B7677" i="1"/>
  <c r="B7676" i="1"/>
  <c r="B7675" i="1"/>
  <c r="B7674" i="1"/>
  <c r="B7673" i="1"/>
  <c r="B7672" i="1"/>
  <c r="B7671" i="1"/>
  <c r="B7670" i="1"/>
  <c r="B7669" i="1"/>
  <c r="B7668" i="1"/>
  <c r="B7667" i="1"/>
  <c r="B7666" i="1"/>
  <c r="B7665" i="1"/>
  <c r="B7664" i="1"/>
  <c r="B7663" i="1"/>
  <c r="B7662" i="1"/>
  <c r="B7661" i="1"/>
  <c r="B7660" i="1"/>
  <c r="B7659" i="1"/>
  <c r="B7658" i="1"/>
  <c r="B7657" i="1"/>
  <c r="B7656" i="1"/>
  <c r="B7655" i="1"/>
  <c r="B7654" i="1"/>
  <c r="B7653" i="1"/>
  <c r="B7652" i="1"/>
  <c r="B7651" i="1"/>
  <c r="B7650" i="1"/>
  <c r="B7649" i="1"/>
  <c r="B7648" i="1"/>
  <c r="B7647" i="1"/>
  <c r="B7646" i="1"/>
  <c r="B7645" i="1"/>
  <c r="B7644" i="1"/>
  <c r="B7643" i="1"/>
  <c r="B7642" i="1"/>
  <c r="B7641" i="1"/>
  <c r="B7640" i="1"/>
  <c r="B7639" i="1"/>
  <c r="B7638" i="1"/>
  <c r="B7637" i="1"/>
  <c r="B7636" i="1"/>
  <c r="B7635" i="1"/>
  <c r="B7634" i="1"/>
  <c r="B7633" i="1"/>
  <c r="B7632" i="1"/>
  <c r="B7631" i="1"/>
  <c r="B7630" i="1"/>
  <c r="B7629" i="1"/>
  <c r="B7628" i="1"/>
  <c r="B7627" i="1"/>
  <c r="B7626" i="1"/>
  <c r="B7625" i="1"/>
  <c r="B7624" i="1"/>
  <c r="B7623" i="1"/>
  <c r="B7622" i="1"/>
  <c r="B7621" i="1"/>
  <c r="B7620" i="1"/>
  <c r="B7619" i="1"/>
  <c r="B7618" i="1"/>
  <c r="B7617" i="1"/>
  <c r="B7616" i="1"/>
  <c r="B7615" i="1"/>
  <c r="B7614" i="1"/>
  <c r="B7613" i="1"/>
  <c r="B7612" i="1"/>
  <c r="B7611" i="1"/>
  <c r="B7610" i="1"/>
  <c r="B7609" i="1"/>
  <c r="B7608" i="1"/>
  <c r="B7607" i="1"/>
  <c r="B7606" i="1"/>
  <c r="B7605" i="1"/>
  <c r="B7604" i="1"/>
  <c r="B7603" i="1"/>
  <c r="B7602" i="1"/>
  <c r="B7601" i="1"/>
  <c r="B7600" i="1"/>
  <c r="B7599" i="1"/>
  <c r="B7598" i="1"/>
  <c r="B7597" i="1"/>
  <c r="B7596" i="1"/>
  <c r="B7595" i="1"/>
  <c r="B7594" i="1"/>
  <c r="B7593" i="1"/>
  <c r="B7592" i="1"/>
  <c r="B7591" i="1"/>
  <c r="B7590" i="1"/>
  <c r="B7589" i="1"/>
  <c r="B7588" i="1"/>
  <c r="B7587" i="1"/>
  <c r="B7586" i="1"/>
  <c r="B7585" i="1"/>
  <c r="B7584" i="1"/>
  <c r="B7583" i="1"/>
  <c r="B7582" i="1"/>
  <c r="B7581" i="1"/>
  <c r="B7580" i="1"/>
  <c r="B7579" i="1"/>
  <c r="B7578" i="1"/>
  <c r="B7577" i="1"/>
  <c r="B7576" i="1"/>
  <c r="B7575" i="1"/>
  <c r="B7574" i="1"/>
  <c r="B7573" i="1"/>
  <c r="B7572" i="1"/>
  <c r="B7571" i="1"/>
  <c r="B7570" i="1"/>
  <c r="B7569" i="1"/>
  <c r="B7568" i="1"/>
  <c r="B7567" i="1"/>
  <c r="B7566" i="1"/>
  <c r="B7565" i="1"/>
  <c r="B7564" i="1"/>
  <c r="B7563" i="1"/>
  <c r="B7562" i="1"/>
  <c r="B7561" i="1"/>
  <c r="B7560" i="1"/>
  <c r="B7559" i="1"/>
  <c r="B7558" i="1"/>
  <c r="B7557" i="1"/>
  <c r="B7556" i="1"/>
  <c r="B7555" i="1"/>
  <c r="B7554" i="1"/>
  <c r="B7553" i="1"/>
  <c r="B7552" i="1"/>
  <c r="B7551" i="1"/>
  <c r="B7550" i="1"/>
  <c r="B7549" i="1"/>
  <c r="B7548" i="1"/>
  <c r="B7547" i="1"/>
  <c r="B7546" i="1"/>
  <c r="B7545" i="1"/>
  <c r="B7544" i="1"/>
  <c r="B7543" i="1"/>
  <c r="B7542" i="1"/>
  <c r="B7541" i="1"/>
  <c r="B7540" i="1"/>
  <c r="B7539" i="1"/>
  <c r="B7538" i="1"/>
  <c r="B7537" i="1"/>
  <c r="B7536" i="1"/>
  <c r="B7535" i="1"/>
  <c r="B7534" i="1"/>
  <c r="B7533" i="1"/>
  <c r="B7532" i="1"/>
  <c r="B7531" i="1"/>
  <c r="B7530" i="1"/>
  <c r="B7529" i="1"/>
  <c r="B7528" i="1"/>
  <c r="B7527" i="1"/>
  <c r="B7526" i="1"/>
  <c r="B7525" i="1"/>
  <c r="B7524" i="1"/>
  <c r="B7523" i="1"/>
  <c r="B7522" i="1"/>
  <c r="B7521" i="1"/>
  <c r="B7520" i="1"/>
  <c r="B7519" i="1"/>
  <c r="B7518" i="1"/>
  <c r="B7517" i="1"/>
  <c r="B7516" i="1"/>
  <c r="B7515" i="1"/>
  <c r="B7514" i="1"/>
  <c r="B7513" i="1"/>
  <c r="B7512" i="1"/>
  <c r="B7511" i="1"/>
  <c r="B7510" i="1"/>
  <c r="B7509" i="1"/>
  <c r="B7508" i="1"/>
  <c r="B7507" i="1"/>
  <c r="B7506" i="1"/>
  <c r="B7505" i="1"/>
  <c r="B7504" i="1"/>
  <c r="B7503" i="1"/>
  <c r="B7502" i="1"/>
  <c r="B7501" i="1"/>
  <c r="B7500" i="1"/>
  <c r="B7499" i="1"/>
  <c r="B7498" i="1"/>
  <c r="B7497" i="1"/>
  <c r="B7496" i="1"/>
  <c r="B7495" i="1"/>
  <c r="B7494" i="1"/>
  <c r="B7493" i="1"/>
  <c r="B7492" i="1"/>
  <c r="B7491" i="1"/>
  <c r="B7490" i="1"/>
  <c r="B7489" i="1"/>
  <c r="B7488" i="1"/>
  <c r="B7487" i="1"/>
  <c r="B7486" i="1"/>
  <c r="B7485" i="1"/>
  <c r="B7484" i="1"/>
  <c r="B7483" i="1"/>
  <c r="B7482" i="1"/>
  <c r="B7481" i="1"/>
  <c r="B7480" i="1"/>
  <c r="B7479" i="1"/>
  <c r="B7478" i="1"/>
  <c r="B7477" i="1"/>
  <c r="B7476" i="1"/>
  <c r="B7475" i="1"/>
  <c r="B7474" i="1"/>
  <c r="B7473" i="1"/>
  <c r="B7472" i="1"/>
  <c r="B7471" i="1"/>
  <c r="B7470" i="1"/>
  <c r="B7469" i="1"/>
  <c r="B7468" i="1"/>
  <c r="B7467" i="1"/>
  <c r="B7466" i="1"/>
  <c r="B7465" i="1"/>
  <c r="B7464" i="1"/>
  <c r="B7463" i="1"/>
  <c r="B7462" i="1"/>
  <c r="B7461" i="1"/>
  <c r="B7460" i="1"/>
  <c r="B7459" i="1"/>
  <c r="B7458" i="1"/>
  <c r="B7457" i="1"/>
  <c r="B7456" i="1"/>
  <c r="B7455" i="1"/>
  <c r="B7454" i="1"/>
  <c r="B7453" i="1"/>
  <c r="B7452" i="1"/>
  <c r="B7451" i="1"/>
  <c r="B7450" i="1"/>
  <c r="B7449" i="1"/>
  <c r="B7448" i="1"/>
  <c r="B7447" i="1"/>
  <c r="B7446" i="1"/>
  <c r="B7445" i="1"/>
  <c r="B7444" i="1"/>
  <c r="B7443" i="1"/>
  <c r="B7442" i="1"/>
  <c r="B7441" i="1"/>
  <c r="B7440" i="1"/>
  <c r="B7439" i="1"/>
  <c r="B7438" i="1"/>
  <c r="B7437" i="1"/>
  <c r="B7436" i="1"/>
  <c r="B7435" i="1"/>
  <c r="B7434" i="1"/>
  <c r="B7433" i="1"/>
  <c r="B7432" i="1"/>
  <c r="B7431" i="1"/>
  <c r="B7430" i="1"/>
  <c r="B7429" i="1"/>
  <c r="B7428" i="1"/>
  <c r="B7427" i="1"/>
  <c r="B7426" i="1"/>
  <c r="B7425" i="1"/>
  <c r="B7424" i="1"/>
  <c r="B7423" i="1"/>
  <c r="B7422" i="1"/>
  <c r="B7421" i="1"/>
  <c r="B7420" i="1"/>
  <c r="B7419" i="1"/>
  <c r="B7418" i="1"/>
  <c r="B7417" i="1"/>
  <c r="B7416" i="1"/>
  <c r="B7415" i="1"/>
  <c r="B7414" i="1"/>
  <c r="B7413" i="1"/>
  <c r="B7412" i="1"/>
  <c r="B7411" i="1"/>
  <c r="B7410" i="1"/>
  <c r="B7409" i="1"/>
  <c r="B7408" i="1"/>
  <c r="B7407" i="1"/>
  <c r="B7406" i="1"/>
  <c r="B7405" i="1"/>
  <c r="B7404" i="1"/>
  <c r="B7403" i="1"/>
  <c r="B7402" i="1"/>
  <c r="B7401" i="1"/>
  <c r="B7400" i="1"/>
  <c r="B7399" i="1"/>
  <c r="B7398" i="1"/>
  <c r="B7397" i="1"/>
  <c r="B7396" i="1"/>
  <c r="B7395" i="1"/>
  <c r="B7394" i="1"/>
  <c r="B7393" i="1"/>
  <c r="B7392" i="1"/>
  <c r="B7391" i="1"/>
  <c r="B7390" i="1"/>
  <c r="B7389" i="1"/>
  <c r="B7388" i="1"/>
  <c r="B7387" i="1"/>
  <c r="B7386" i="1"/>
  <c r="B7385" i="1"/>
  <c r="B7384" i="1"/>
  <c r="B7383" i="1"/>
  <c r="B7382" i="1"/>
  <c r="B7381" i="1"/>
  <c r="B7380" i="1"/>
  <c r="B7379" i="1"/>
  <c r="B7378" i="1"/>
  <c r="B7377" i="1"/>
  <c r="B7376" i="1"/>
  <c r="B7375" i="1"/>
  <c r="B7374" i="1"/>
  <c r="B7373" i="1"/>
  <c r="B7372" i="1"/>
  <c r="B7371" i="1"/>
  <c r="B7370" i="1"/>
  <c r="B7369" i="1"/>
  <c r="B7368" i="1"/>
  <c r="B7367" i="1"/>
  <c r="B7366" i="1"/>
  <c r="B7365" i="1"/>
  <c r="B7364" i="1"/>
  <c r="B7363" i="1"/>
  <c r="B7362" i="1"/>
  <c r="B7361" i="1"/>
  <c r="B7360" i="1"/>
  <c r="B7359" i="1"/>
  <c r="B7358" i="1"/>
  <c r="B7357" i="1"/>
  <c r="B7356" i="1"/>
  <c r="B7355" i="1"/>
  <c r="B7354" i="1"/>
  <c r="B7353" i="1"/>
  <c r="B7352" i="1"/>
  <c r="B7351" i="1"/>
  <c r="B7350" i="1"/>
  <c r="B7349" i="1"/>
  <c r="B7348" i="1"/>
  <c r="B7347" i="1"/>
  <c r="B7346" i="1"/>
  <c r="B7345" i="1"/>
  <c r="B7344" i="1"/>
  <c r="B7343" i="1"/>
  <c r="B7342" i="1"/>
  <c r="B7341" i="1"/>
  <c r="B7340" i="1"/>
  <c r="B7339" i="1"/>
  <c r="B7338" i="1"/>
  <c r="B7337" i="1"/>
  <c r="B7336" i="1"/>
  <c r="B7335" i="1"/>
  <c r="B7334" i="1"/>
  <c r="B7333" i="1"/>
  <c r="B7332" i="1"/>
  <c r="B7331" i="1"/>
  <c r="B7330" i="1"/>
  <c r="B7329" i="1"/>
  <c r="B7328" i="1"/>
  <c r="B7327" i="1"/>
  <c r="B7326" i="1"/>
  <c r="B7325" i="1"/>
  <c r="B7324" i="1"/>
  <c r="B7323" i="1"/>
  <c r="B7322" i="1"/>
  <c r="B7321" i="1"/>
  <c r="B7320" i="1"/>
  <c r="B7319" i="1"/>
  <c r="B7318" i="1"/>
  <c r="B7317" i="1"/>
  <c r="B7316" i="1"/>
  <c r="B7315" i="1"/>
  <c r="B7314" i="1"/>
  <c r="B7313" i="1"/>
  <c r="B7312" i="1"/>
  <c r="B7311" i="1"/>
  <c r="B7310" i="1"/>
  <c r="B7309" i="1"/>
  <c r="B7308" i="1"/>
  <c r="B7307" i="1"/>
  <c r="B7306" i="1"/>
  <c r="B7305" i="1"/>
  <c r="B7304" i="1"/>
  <c r="B7303" i="1"/>
  <c r="B7302" i="1"/>
  <c r="B7301" i="1"/>
  <c r="B7300" i="1"/>
  <c r="B7299" i="1"/>
  <c r="B7298" i="1"/>
  <c r="B7297" i="1"/>
  <c r="B7296" i="1"/>
  <c r="B7295" i="1"/>
  <c r="B7294" i="1"/>
  <c r="B7293" i="1"/>
  <c r="B7292" i="1"/>
  <c r="B7291" i="1"/>
  <c r="B7290" i="1"/>
  <c r="B7289" i="1"/>
  <c r="B7288" i="1"/>
  <c r="B7287" i="1"/>
  <c r="B7286" i="1"/>
  <c r="B7285" i="1"/>
  <c r="B7284" i="1"/>
  <c r="B7283" i="1"/>
  <c r="B7282" i="1"/>
  <c r="B7281" i="1"/>
  <c r="B7280" i="1"/>
  <c r="B7279" i="1"/>
  <c r="B7278" i="1"/>
  <c r="B7277" i="1"/>
  <c r="B7276" i="1"/>
  <c r="B7275" i="1"/>
  <c r="B7274" i="1"/>
  <c r="B7273" i="1"/>
  <c r="B7272" i="1"/>
  <c r="B7271" i="1"/>
  <c r="B7270" i="1"/>
  <c r="B7269" i="1"/>
  <c r="B7268" i="1"/>
  <c r="B7267" i="1"/>
  <c r="B7266" i="1"/>
  <c r="B7265" i="1"/>
  <c r="B7264" i="1"/>
  <c r="B7263" i="1"/>
  <c r="B7262" i="1"/>
  <c r="B7261" i="1"/>
  <c r="B7260" i="1"/>
  <c r="B7259" i="1"/>
  <c r="B7258" i="1"/>
  <c r="B7257" i="1"/>
  <c r="B7256" i="1"/>
  <c r="B7255" i="1"/>
  <c r="B7254" i="1"/>
  <c r="B7253" i="1"/>
  <c r="B7252" i="1"/>
  <c r="B7251" i="1"/>
  <c r="B7250" i="1"/>
  <c r="B7249" i="1"/>
  <c r="B7248" i="1"/>
  <c r="B7247" i="1"/>
  <c r="B7246" i="1"/>
  <c r="B7245" i="1"/>
  <c r="B7244" i="1"/>
  <c r="B7243" i="1"/>
  <c r="B7242" i="1"/>
  <c r="B7241" i="1"/>
  <c r="B7240" i="1"/>
  <c r="B7239" i="1"/>
  <c r="B7238" i="1"/>
  <c r="B7237" i="1"/>
  <c r="B7236" i="1"/>
  <c r="B7235" i="1"/>
  <c r="B7234" i="1"/>
  <c r="B7233" i="1"/>
  <c r="B7232" i="1"/>
  <c r="B7231" i="1"/>
  <c r="B7230" i="1"/>
  <c r="B7229" i="1"/>
  <c r="B7228" i="1"/>
  <c r="B7227" i="1"/>
  <c r="B7226" i="1"/>
  <c r="B7225" i="1"/>
  <c r="B7224" i="1"/>
  <c r="B7223" i="1"/>
  <c r="B7222" i="1"/>
  <c r="B7221" i="1"/>
  <c r="B7220" i="1"/>
  <c r="B7219" i="1"/>
  <c r="B7218" i="1"/>
  <c r="B7217" i="1"/>
  <c r="B7216" i="1"/>
  <c r="B7215" i="1"/>
  <c r="B7214" i="1"/>
  <c r="B7213" i="1"/>
  <c r="B7212" i="1"/>
  <c r="B7211" i="1"/>
  <c r="B7210" i="1"/>
  <c r="B7209" i="1"/>
  <c r="B7208" i="1"/>
  <c r="B7207" i="1"/>
  <c r="B7206" i="1"/>
  <c r="B7205" i="1"/>
  <c r="B7204" i="1"/>
  <c r="B7203" i="1"/>
  <c r="B7202" i="1"/>
  <c r="B7201" i="1"/>
  <c r="B7200" i="1"/>
  <c r="B7199" i="1"/>
  <c r="B7198" i="1"/>
  <c r="B7197" i="1"/>
  <c r="B7196" i="1"/>
  <c r="B7195" i="1"/>
  <c r="B7194" i="1"/>
  <c r="B7193" i="1"/>
  <c r="B7192" i="1"/>
  <c r="B7191" i="1"/>
  <c r="B7190" i="1"/>
  <c r="B7189" i="1"/>
  <c r="B7188" i="1"/>
  <c r="B7187" i="1"/>
  <c r="B7186" i="1"/>
  <c r="B7185" i="1"/>
  <c r="B7184" i="1"/>
  <c r="B7183" i="1"/>
  <c r="B7182" i="1"/>
  <c r="B7181" i="1"/>
  <c r="B7180" i="1"/>
  <c r="B7179" i="1"/>
  <c r="B7178" i="1"/>
  <c r="B7177" i="1"/>
  <c r="B7176" i="1"/>
  <c r="B7175" i="1"/>
  <c r="B7174" i="1"/>
  <c r="B7173" i="1"/>
  <c r="B7172" i="1"/>
  <c r="B7171" i="1"/>
  <c r="B7170" i="1"/>
  <c r="B7169" i="1"/>
  <c r="B7168" i="1"/>
  <c r="B7167" i="1"/>
  <c r="B7166" i="1"/>
  <c r="B7165" i="1"/>
  <c r="B7164" i="1"/>
  <c r="B7163" i="1"/>
  <c r="B7162" i="1"/>
  <c r="B7161" i="1"/>
  <c r="B7160" i="1"/>
  <c r="B7159" i="1"/>
  <c r="B7158" i="1"/>
  <c r="B7157" i="1"/>
  <c r="B7156" i="1"/>
  <c r="B7155" i="1"/>
  <c r="B7154" i="1"/>
  <c r="B7153" i="1"/>
  <c r="B7152" i="1"/>
  <c r="B7151" i="1"/>
  <c r="B7150" i="1"/>
  <c r="B7149" i="1"/>
  <c r="B7148" i="1"/>
  <c r="B7147" i="1"/>
  <c r="B7146" i="1"/>
  <c r="B7145" i="1"/>
  <c r="B7144" i="1"/>
  <c r="B7143" i="1"/>
  <c r="B7142" i="1"/>
  <c r="B7141" i="1"/>
  <c r="B7140" i="1"/>
  <c r="B7139" i="1"/>
  <c r="B7138" i="1"/>
  <c r="B7137" i="1"/>
  <c r="B7136" i="1"/>
  <c r="B7135" i="1"/>
  <c r="B7134" i="1"/>
  <c r="B7133" i="1"/>
  <c r="B7132" i="1"/>
  <c r="B7131" i="1"/>
  <c r="B7130" i="1"/>
  <c r="B7129" i="1"/>
  <c r="B7128" i="1"/>
  <c r="B7127" i="1"/>
  <c r="B7126" i="1"/>
  <c r="B7125" i="1"/>
  <c r="B7124" i="1"/>
  <c r="B7123" i="1"/>
  <c r="B7122" i="1"/>
  <c r="B7121" i="1"/>
  <c r="B7120" i="1"/>
  <c r="B7119" i="1"/>
  <c r="B7118" i="1"/>
  <c r="B7117" i="1"/>
  <c r="B7116" i="1"/>
  <c r="B7115" i="1"/>
  <c r="B7114" i="1"/>
  <c r="B7113" i="1"/>
  <c r="B7112" i="1"/>
  <c r="B7111" i="1"/>
  <c r="B7110" i="1"/>
  <c r="B7109" i="1"/>
  <c r="B7108" i="1"/>
  <c r="B7107" i="1"/>
  <c r="B7106" i="1"/>
  <c r="B7105" i="1"/>
  <c r="B7104" i="1"/>
  <c r="B7103" i="1"/>
  <c r="B7102" i="1"/>
  <c r="B7101" i="1"/>
  <c r="B7100" i="1"/>
  <c r="B7099" i="1"/>
  <c r="B7098" i="1"/>
  <c r="B7097" i="1"/>
  <c r="B7096" i="1"/>
  <c r="B7095" i="1"/>
  <c r="B7094" i="1"/>
  <c r="B7093" i="1"/>
  <c r="B7092" i="1"/>
  <c r="B7091" i="1"/>
  <c r="B7090" i="1"/>
  <c r="B7089" i="1"/>
  <c r="B7088" i="1"/>
  <c r="B7087" i="1"/>
  <c r="B7086" i="1"/>
  <c r="B7085" i="1"/>
  <c r="B7084" i="1"/>
  <c r="B7083" i="1"/>
  <c r="B7082" i="1"/>
  <c r="B7081" i="1"/>
  <c r="B7080" i="1"/>
  <c r="B7079" i="1"/>
  <c r="B7078" i="1"/>
  <c r="B7077" i="1"/>
  <c r="B7076" i="1"/>
  <c r="B7075" i="1"/>
  <c r="B7074" i="1"/>
  <c r="B7073" i="1"/>
  <c r="B7072" i="1"/>
  <c r="B7071" i="1"/>
  <c r="B7070" i="1"/>
  <c r="B7069" i="1"/>
  <c r="B7068" i="1"/>
  <c r="B7067" i="1"/>
  <c r="B7066" i="1"/>
  <c r="B7065" i="1"/>
  <c r="B7064" i="1"/>
  <c r="B7063" i="1"/>
  <c r="B7062" i="1"/>
  <c r="B7061" i="1"/>
  <c r="B7060" i="1"/>
  <c r="B7059" i="1"/>
  <c r="B7058" i="1"/>
  <c r="B7057" i="1"/>
  <c r="B7056" i="1"/>
  <c r="B7055" i="1"/>
  <c r="B7054" i="1"/>
  <c r="B7053" i="1"/>
  <c r="B7052" i="1"/>
  <c r="B7051" i="1"/>
  <c r="B7050" i="1"/>
  <c r="B7049" i="1"/>
  <c r="B7048" i="1"/>
  <c r="B7047" i="1"/>
  <c r="B7046" i="1"/>
  <c r="B7045" i="1"/>
  <c r="B7044" i="1"/>
  <c r="B7043" i="1"/>
  <c r="B7042" i="1"/>
  <c r="B7041" i="1"/>
  <c r="B7040" i="1"/>
  <c r="B7039" i="1"/>
  <c r="B7038" i="1"/>
  <c r="B7037" i="1"/>
  <c r="B7036" i="1"/>
  <c r="B7035" i="1"/>
  <c r="B7034" i="1"/>
  <c r="B7033" i="1"/>
  <c r="B7032" i="1"/>
  <c r="B7031" i="1"/>
  <c r="B7030" i="1"/>
  <c r="B7029" i="1"/>
  <c r="B7028" i="1"/>
  <c r="B7027" i="1"/>
  <c r="B7026" i="1"/>
  <c r="B7025" i="1"/>
  <c r="B7024" i="1"/>
  <c r="B7023" i="1"/>
  <c r="B7022" i="1"/>
  <c r="B7021" i="1"/>
  <c r="B7020" i="1"/>
  <c r="B7019" i="1"/>
  <c r="B7018" i="1"/>
  <c r="B7017" i="1"/>
  <c r="B7016" i="1"/>
  <c r="B7015" i="1"/>
  <c r="B7014" i="1"/>
  <c r="B7013" i="1"/>
  <c r="B7012" i="1"/>
  <c r="B7011" i="1"/>
  <c r="B7010" i="1"/>
  <c r="B7009" i="1"/>
  <c r="B7008" i="1"/>
  <c r="B7007" i="1"/>
  <c r="B7006" i="1"/>
  <c r="B7005" i="1"/>
  <c r="B7004" i="1"/>
  <c r="B9287" i="1"/>
  <c r="B9286" i="1"/>
  <c r="B9285" i="1"/>
  <c r="B9284" i="1"/>
  <c r="B9283" i="1"/>
  <c r="B9282" i="1"/>
  <c r="B9281" i="1"/>
  <c r="B9280" i="1"/>
  <c r="B9279" i="1"/>
  <c r="B9278" i="1"/>
  <c r="B9277" i="1"/>
  <c r="B9276" i="1"/>
  <c r="B9275" i="1"/>
  <c r="B9274" i="1"/>
  <c r="B9273" i="1"/>
  <c r="B9272" i="1"/>
  <c r="B9271" i="1"/>
  <c r="B9270" i="1"/>
  <c r="B9269" i="1"/>
  <c r="B9268" i="1"/>
  <c r="B9267" i="1"/>
  <c r="B9266" i="1"/>
  <c r="B9265" i="1"/>
  <c r="B9264" i="1"/>
  <c r="B9263" i="1"/>
  <c r="B9262" i="1"/>
  <c r="B9261" i="1"/>
  <c r="B9260" i="1"/>
  <c r="B9259" i="1"/>
  <c r="B9258" i="1"/>
  <c r="B9257" i="1"/>
  <c r="B9256" i="1"/>
  <c r="B9255" i="1"/>
  <c r="B9254" i="1"/>
  <c r="B9253" i="1"/>
  <c r="B9252" i="1"/>
  <c r="B9251" i="1"/>
  <c r="B9250" i="1"/>
  <c r="B9249" i="1"/>
  <c r="B9248" i="1"/>
  <c r="B9247" i="1"/>
  <c r="B9246" i="1"/>
  <c r="B9245" i="1"/>
  <c r="B9244" i="1"/>
  <c r="B9243" i="1"/>
  <c r="B9242" i="1"/>
  <c r="B9241" i="1"/>
  <c r="B9240" i="1"/>
  <c r="B9239" i="1"/>
  <c r="B9238" i="1"/>
  <c r="B9237" i="1"/>
  <c r="B9236" i="1"/>
  <c r="B9235" i="1"/>
  <c r="B9234" i="1"/>
  <c r="B9233" i="1"/>
  <c r="B9232" i="1"/>
  <c r="B9231" i="1"/>
  <c r="B9230" i="1"/>
  <c r="B9229" i="1"/>
  <c r="B9228" i="1"/>
  <c r="B9227" i="1"/>
  <c r="B9226" i="1"/>
  <c r="B9225" i="1"/>
  <c r="B9224" i="1"/>
  <c r="B9223" i="1"/>
  <c r="B9222" i="1"/>
  <c r="B9221" i="1"/>
  <c r="B9220" i="1"/>
  <c r="B9219" i="1"/>
  <c r="B9218" i="1"/>
  <c r="B9217" i="1"/>
  <c r="B9216" i="1"/>
  <c r="B9215" i="1"/>
  <c r="B9214" i="1"/>
  <c r="B9213" i="1"/>
  <c r="B9212" i="1"/>
  <c r="B9211" i="1"/>
  <c r="B9210" i="1"/>
  <c r="B9209" i="1"/>
  <c r="B9208" i="1"/>
  <c r="B9207" i="1"/>
  <c r="B9206" i="1"/>
  <c r="B9205" i="1"/>
  <c r="B9204" i="1"/>
  <c r="B9203" i="1"/>
  <c r="B9202" i="1"/>
  <c r="B9201" i="1"/>
  <c r="B9200" i="1"/>
  <c r="B9199" i="1"/>
  <c r="B9198" i="1"/>
  <c r="B9197" i="1"/>
  <c r="B9196" i="1"/>
  <c r="B9195" i="1"/>
  <c r="B9194" i="1"/>
  <c r="B9193" i="1"/>
  <c r="B9192" i="1"/>
  <c r="B9191" i="1"/>
  <c r="B9190" i="1"/>
  <c r="B9189" i="1"/>
  <c r="B9188" i="1"/>
  <c r="B9187" i="1"/>
  <c r="B9186" i="1"/>
  <c r="B9185" i="1"/>
  <c r="B9184" i="1"/>
  <c r="B9183" i="1"/>
  <c r="B9182" i="1"/>
  <c r="B9181" i="1"/>
  <c r="B9180" i="1"/>
  <c r="B9179" i="1"/>
  <c r="B9178" i="1"/>
  <c r="B9177" i="1"/>
  <c r="B9176" i="1"/>
  <c r="B9175" i="1"/>
  <c r="B9174" i="1"/>
  <c r="B9173" i="1"/>
  <c r="B9172" i="1"/>
  <c r="B9171" i="1"/>
  <c r="B9170" i="1"/>
  <c r="B9169" i="1"/>
  <c r="B9168" i="1"/>
  <c r="B9167" i="1"/>
  <c r="B9166" i="1"/>
  <c r="B9165" i="1"/>
  <c r="B9164" i="1"/>
  <c r="B9163" i="1"/>
  <c r="B9162" i="1"/>
  <c r="B9161" i="1"/>
  <c r="B9160" i="1"/>
  <c r="B9159" i="1"/>
  <c r="B9158" i="1"/>
  <c r="B9157" i="1"/>
  <c r="B9156" i="1"/>
  <c r="B9155" i="1"/>
  <c r="B9154" i="1"/>
  <c r="B9153" i="1"/>
  <c r="B9152" i="1"/>
  <c r="B9151" i="1"/>
  <c r="B9150" i="1"/>
  <c r="B9149" i="1"/>
  <c r="B9148" i="1"/>
  <c r="B9147" i="1"/>
  <c r="B9146" i="1"/>
  <c r="B9145" i="1"/>
  <c r="B9144" i="1"/>
  <c r="B9143" i="1"/>
  <c r="B9142" i="1"/>
  <c r="B9141" i="1"/>
  <c r="B9140" i="1"/>
  <c r="B9139" i="1"/>
  <c r="B9138" i="1"/>
  <c r="B9137" i="1"/>
  <c r="B9136" i="1"/>
  <c r="B9135" i="1"/>
  <c r="B9134" i="1"/>
  <c r="B9133" i="1"/>
  <c r="B9132" i="1"/>
  <c r="B9131" i="1"/>
  <c r="B9130" i="1"/>
  <c r="B9129" i="1"/>
  <c r="B9128" i="1"/>
  <c r="B9127" i="1"/>
  <c r="B9126" i="1"/>
  <c r="B9125" i="1"/>
  <c r="B9124" i="1"/>
  <c r="B9123" i="1"/>
  <c r="B9122" i="1"/>
  <c r="B9121" i="1"/>
  <c r="B9120" i="1"/>
  <c r="B9119" i="1"/>
  <c r="B9118" i="1"/>
  <c r="B9117" i="1"/>
  <c r="B9116" i="1"/>
  <c r="B9115" i="1"/>
  <c r="B9114" i="1"/>
  <c r="B9113" i="1"/>
  <c r="B9112" i="1"/>
  <c r="B9111" i="1"/>
  <c r="B9110" i="1"/>
  <c r="B9109" i="1"/>
  <c r="B9108" i="1"/>
  <c r="B9107" i="1"/>
  <c r="B9106" i="1"/>
  <c r="B9105" i="1"/>
  <c r="B9104" i="1"/>
  <c r="B9103" i="1"/>
  <c r="B9102" i="1"/>
  <c r="B9101" i="1"/>
  <c r="B9100" i="1"/>
  <c r="B9099" i="1"/>
  <c r="B9098" i="1"/>
  <c r="B9097" i="1"/>
  <c r="B9096" i="1"/>
  <c r="B9095" i="1"/>
  <c r="B9094" i="1"/>
  <c r="B9093" i="1"/>
  <c r="B9092" i="1"/>
  <c r="B9091" i="1"/>
  <c r="B9090" i="1"/>
  <c r="B9089" i="1"/>
  <c r="B9088" i="1"/>
  <c r="B9087" i="1"/>
  <c r="B9086" i="1"/>
  <c r="B8986" i="1"/>
  <c r="B8985" i="1"/>
  <c r="B8984" i="1"/>
  <c r="B8983" i="1"/>
  <c r="B8982" i="1"/>
  <c r="B8981" i="1"/>
  <c r="B8980" i="1"/>
  <c r="B8979" i="1"/>
  <c r="B8978" i="1"/>
  <c r="B8977" i="1"/>
  <c r="B8976" i="1"/>
  <c r="B8975" i="1"/>
  <c r="B8974" i="1"/>
  <c r="B8973" i="1"/>
  <c r="B8972" i="1"/>
  <c r="B8971" i="1"/>
  <c r="B9085" i="1"/>
  <c r="B9084" i="1"/>
  <c r="B9083" i="1"/>
  <c r="B9082" i="1"/>
  <c r="B9081" i="1"/>
  <c r="B9080" i="1"/>
  <c r="B9079" i="1"/>
  <c r="B9078" i="1"/>
  <c r="B9077" i="1"/>
  <c r="B9076" i="1"/>
  <c r="B9075" i="1"/>
  <c r="B9074" i="1"/>
  <c r="B9073" i="1"/>
  <c r="B9072" i="1"/>
  <c r="B9071" i="1"/>
  <c r="B9070" i="1"/>
  <c r="B9069" i="1"/>
  <c r="B9068" i="1"/>
  <c r="B9067" i="1"/>
  <c r="B9066" i="1"/>
  <c r="B9065" i="1"/>
  <c r="B9064" i="1"/>
  <c r="B9063" i="1"/>
  <c r="B9062" i="1"/>
  <c r="B9061" i="1"/>
  <c r="B9060" i="1"/>
  <c r="B9059" i="1"/>
  <c r="B9058" i="1"/>
  <c r="B9057" i="1"/>
  <c r="B9056" i="1"/>
  <c r="B9055" i="1"/>
  <c r="B9054" i="1"/>
  <c r="B9053" i="1"/>
  <c r="B9052" i="1"/>
  <c r="B9051" i="1"/>
  <c r="B8970" i="1"/>
  <c r="B8969" i="1"/>
  <c r="B8968" i="1"/>
  <c r="B8967" i="1"/>
  <c r="B8966" i="1"/>
  <c r="B8965" i="1"/>
  <c r="B8964" i="1"/>
  <c r="B8963" i="1"/>
  <c r="B8962" i="1"/>
  <c r="B8961" i="1"/>
  <c r="B8960" i="1"/>
  <c r="B8959" i="1"/>
  <c r="B8958" i="1"/>
  <c r="B8957" i="1"/>
  <c r="B8956" i="1"/>
  <c r="B8955" i="1"/>
  <c r="B8954" i="1"/>
  <c r="B8953" i="1"/>
  <c r="B8952" i="1"/>
  <c r="B8951" i="1"/>
  <c r="B8950" i="1"/>
  <c r="B8949" i="1"/>
  <c r="B8948" i="1"/>
  <c r="B8947" i="1"/>
  <c r="B8946" i="1"/>
  <c r="B8945" i="1"/>
  <c r="B8944" i="1"/>
  <c r="B8943" i="1"/>
  <c r="B8942" i="1"/>
  <c r="B8941" i="1"/>
  <c r="B8940" i="1"/>
  <c r="B8939" i="1"/>
  <c r="B8938" i="1"/>
  <c r="B9050" i="1"/>
  <c r="B8937" i="1"/>
  <c r="B7003" i="1"/>
  <c r="B7002" i="1"/>
  <c r="B7001" i="1"/>
  <c r="B7000" i="1"/>
  <c r="B6999" i="1"/>
  <c r="B6998" i="1"/>
  <c r="B6997" i="1"/>
  <c r="B6996" i="1"/>
  <c r="B6995" i="1"/>
  <c r="B6994" i="1"/>
  <c r="B6993" i="1"/>
  <c r="B6992" i="1"/>
  <c r="B6991" i="1"/>
  <c r="B6990" i="1"/>
  <c r="B6989" i="1"/>
  <c r="B6988" i="1"/>
  <c r="B6987" i="1"/>
  <c r="B6986" i="1"/>
  <c r="B6985" i="1"/>
  <c r="B6984" i="1"/>
  <c r="B6983" i="1"/>
  <c r="B6982" i="1"/>
  <c r="B6981" i="1"/>
  <c r="B6980" i="1"/>
  <c r="B6979" i="1"/>
  <c r="B6978" i="1"/>
  <c r="B6977" i="1"/>
  <c r="B6976" i="1"/>
  <c r="B6975" i="1"/>
  <c r="B6974" i="1"/>
  <c r="B6973" i="1"/>
  <c r="B6972" i="1"/>
  <c r="B6971" i="1"/>
  <c r="B6970" i="1"/>
  <c r="B6969" i="1"/>
  <c r="B6968" i="1"/>
  <c r="B6967" i="1"/>
  <c r="B6966" i="1"/>
  <c r="B6965" i="1"/>
  <c r="B6964" i="1"/>
  <c r="B6963" i="1"/>
  <c r="B6962" i="1"/>
  <c r="B6961" i="1"/>
  <c r="B6960" i="1"/>
  <c r="B6959" i="1"/>
  <c r="B6958" i="1"/>
  <c r="B6957" i="1"/>
  <c r="B6956" i="1"/>
  <c r="B6955" i="1"/>
  <c r="B6954" i="1"/>
  <c r="B6953" i="1"/>
  <c r="B6952" i="1"/>
  <c r="B6951" i="1"/>
  <c r="B6950" i="1"/>
  <c r="B6949" i="1"/>
  <c r="B6948" i="1"/>
  <c r="B6947" i="1"/>
  <c r="B6946" i="1"/>
  <c r="B6945" i="1"/>
  <c r="B6944" i="1"/>
  <c r="B6943" i="1"/>
  <c r="B6942" i="1"/>
  <c r="B6941" i="1"/>
  <c r="B6940" i="1"/>
  <c r="B6939" i="1"/>
  <c r="B6938" i="1"/>
  <c r="B6937" i="1"/>
  <c r="B6936" i="1"/>
  <c r="B6935" i="1"/>
  <c r="B6934" i="1"/>
  <c r="B6933" i="1"/>
  <c r="B6932" i="1"/>
  <c r="B6931" i="1"/>
  <c r="B6930" i="1"/>
  <c r="B6929" i="1"/>
  <c r="B6928" i="1"/>
  <c r="B6927" i="1"/>
  <c r="B6926" i="1"/>
  <c r="B6925" i="1"/>
  <c r="B6924" i="1"/>
  <c r="B6923" i="1"/>
  <c r="B8936" i="1"/>
  <c r="B8935" i="1"/>
  <c r="B8934" i="1"/>
  <c r="B8933" i="1"/>
  <c r="B8932" i="1"/>
  <c r="B8931" i="1"/>
  <c r="B8930" i="1"/>
  <c r="B8929" i="1"/>
  <c r="B8928" i="1"/>
  <c r="B8927" i="1"/>
  <c r="B8926" i="1"/>
  <c r="B8925" i="1"/>
  <c r="B8924" i="1"/>
  <c r="B8923" i="1"/>
  <c r="B8922" i="1"/>
  <c r="B8921" i="1"/>
  <c r="B8920" i="1"/>
  <c r="B8919" i="1"/>
  <c r="B8918" i="1"/>
  <c r="B8917" i="1"/>
  <c r="B8916" i="1"/>
  <c r="B8915" i="1"/>
  <c r="B8914" i="1"/>
  <c r="B8913" i="1"/>
  <c r="B8912" i="1"/>
  <c r="B8911" i="1"/>
  <c r="B8910" i="1"/>
  <c r="B8909" i="1"/>
  <c r="B8908" i="1"/>
  <c r="B8907" i="1"/>
  <c r="B8906" i="1"/>
  <c r="B8905" i="1"/>
  <c r="B8904" i="1"/>
  <c r="B8903" i="1"/>
  <c r="B8902" i="1"/>
  <c r="B6922" i="1"/>
  <c r="B6921" i="1"/>
  <c r="B6920" i="1"/>
  <c r="B6919" i="1"/>
  <c r="B6918" i="1"/>
  <c r="B6917" i="1"/>
  <c r="B6916" i="1"/>
  <c r="B6915" i="1"/>
  <c r="B6914" i="1"/>
  <c r="B6913" i="1"/>
  <c r="B6912" i="1"/>
  <c r="B6911" i="1"/>
  <c r="B6910" i="1"/>
  <c r="B6909" i="1"/>
  <c r="B6908" i="1"/>
  <c r="B6907" i="1"/>
  <c r="B6906" i="1"/>
  <c r="B6905" i="1"/>
  <c r="B6904" i="1"/>
  <c r="B6903" i="1"/>
  <c r="B6902" i="1"/>
  <c r="B6901" i="1"/>
  <c r="B6900" i="1"/>
  <c r="B6899" i="1"/>
  <c r="B6898" i="1"/>
  <c r="B6897" i="1"/>
  <c r="B6896" i="1"/>
  <c r="B6895" i="1"/>
  <c r="B6894" i="1"/>
  <c r="B6893" i="1"/>
  <c r="B6892" i="1"/>
  <c r="B6891" i="1"/>
  <c r="B6890" i="1"/>
  <c r="B6889" i="1"/>
  <c r="B6888" i="1"/>
  <c r="B6887" i="1"/>
  <c r="B6886" i="1"/>
  <c r="B6885" i="1"/>
  <c r="B6884" i="1"/>
  <c r="B6883" i="1"/>
  <c r="B6882" i="1"/>
  <c r="B6881" i="1"/>
  <c r="B6880" i="1"/>
  <c r="B6879" i="1"/>
  <c r="B6878" i="1"/>
  <c r="B6877" i="1"/>
  <c r="B6876" i="1"/>
  <c r="B6875" i="1"/>
  <c r="B6874" i="1"/>
  <c r="B6873" i="1"/>
  <c r="B6872" i="1"/>
  <c r="B6871" i="1"/>
  <c r="B6870" i="1"/>
  <c r="B6869" i="1"/>
  <c r="B6868" i="1"/>
  <c r="B6867" i="1"/>
  <c r="B6866" i="1"/>
  <c r="B6865" i="1"/>
  <c r="B6864" i="1"/>
  <c r="B6863" i="1"/>
  <c r="B6862" i="1"/>
  <c r="B6861" i="1"/>
  <c r="B6860" i="1"/>
  <c r="B6859" i="1"/>
  <c r="B6858" i="1"/>
  <c r="B6857" i="1"/>
  <c r="B6856" i="1"/>
  <c r="B6855" i="1"/>
  <c r="B6854" i="1"/>
  <c r="B6853" i="1"/>
  <c r="B6852" i="1"/>
  <c r="B6851" i="1"/>
  <c r="B6850" i="1"/>
  <c r="B6849" i="1"/>
  <c r="B6848" i="1"/>
  <c r="B6847" i="1"/>
  <c r="B6846" i="1"/>
  <c r="B6845" i="1"/>
  <c r="B6844" i="1"/>
  <c r="B6843" i="1"/>
  <c r="B6842" i="1"/>
  <c r="B8901" i="1"/>
  <c r="B8900" i="1"/>
  <c r="B8899" i="1"/>
  <c r="B8898" i="1"/>
  <c r="B8897" i="1"/>
  <c r="B8896" i="1"/>
  <c r="B8895" i="1"/>
  <c r="B8894" i="1"/>
  <c r="B8893" i="1"/>
  <c r="B8892" i="1"/>
  <c r="B8891" i="1"/>
  <c r="B8890" i="1"/>
  <c r="B8889" i="1"/>
  <c r="B8888" i="1"/>
  <c r="B8887" i="1"/>
  <c r="B8886" i="1"/>
  <c r="B6841" i="1"/>
  <c r="B6840" i="1"/>
  <c r="B6839" i="1"/>
  <c r="B6838" i="1"/>
  <c r="B6837" i="1"/>
  <c r="B6836" i="1"/>
  <c r="B6835" i="1"/>
  <c r="B6834" i="1"/>
  <c r="B6833" i="1"/>
  <c r="B6832" i="1"/>
  <c r="B6831" i="1"/>
  <c r="B6830" i="1"/>
  <c r="B6829" i="1"/>
  <c r="B6828" i="1"/>
  <c r="B6827" i="1"/>
  <c r="B6826" i="1"/>
  <c r="B6825" i="1"/>
  <c r="B6824" i="1"/>
  <c r="B6823" i="1"/>
  <c r="B6822" i="1"/>
  <c r="B6821" i="1"/>
  <c r="B6820" i="1"/>
  <c r="B6819" i="1"/>
  <c r="B6818" i="1"/>
  <c r="B6817" i="1"/>
  <c r="B6816" i="1"/>
  <c r="B6815" i="1"/>
  <c r="B6814" i="1"/>
  <c r="B6813" i="1"/>
  <c r="B6812" i="1"/>
  <c r="B6811" i="1"/>
  <c r="B6810" i="1"/>
  <c r="B6809" i="1"/>
  <c r="B6808" i="1"/>
  <c r="B6807" i="1"/>
  <c r="B6806" i="1"/>
  <c r="B6805" i="1"/>
  <c r="B6804" i="1"/>
  <c r="B6803" i="1"/>
  <c r="B6802" i="1"/>
  <c r="B6801" i="1"/>
  <c r="B6800" i="1"/>
  <c r="B6799" i="1"/>
  <c r="B6798" i="1"/>
  <c r="B6797" i="1"/>
  <c r="B6796" i="1"/>
  <c r="B6795" i="1"/>
  <c r="B6794" i="1"/>
  <c r="B6793" i="1"/>
  <c r="B6792" i="1"/>
  <c r="B6791" i="1"/>
  <c r="B6790" i="1"/>
  <c r="B6789" i="1"/>
  <c r="B6788" i="1"/>
  <c r="B6787" i="1"/>
  <c r="B6786" i="1"/>
  <c r="B6785" i="1"/>
  <c r="B6784" i="1"/>
  <c r="B6783" i="1"/>
  <c r="B6782" i="1"/>
  <c r="B6781" i="1"/>
  <c r="B6780" i="1"/>
  <c r="B6779" i="1"/>
  <c r="B6778" i="1"/>
  <c r="B6777" i="1"/>
  <c r="B6776" i="1"/>
  <c r="B6775" i="1"/>
  <c r="B6774" i="1"/>
  <c r="B6773" i="1"/>
  <c r="B6772" i="1"/>
  <c r="B6771" i="1"/>
  <c r="B6770" i="1"/>
  <c r="B6769" i="1"/>
  <c r="B6768" i="1"/>
  <c r="B6767" i="1"/>
  <c r="B6766" i="1"/>
  <c r="B6765" i="1"/>
  <c r="B6764" i="1"/>
  <c r="B6763" i="1"/>
  <c r="B6762" i="1"/>
  <c r="B6761" i="1"/>
  <c r="B6760" i="1"/>
  <c r="B6759" i="1"/>
  <c r="B6758" i="1"/>
  <c r="B6757" i="1"/>
  <c r="B6756" i="1"/>
  <c r="B6755" i="1"/>
  <c r="B6754" i="1"/>
  <c r="B6753" i="1"/>
  <c r="B6752" i="1"/>
  <c r="B6751" i="1"/>
  <c r="B6750" i="1"/>
  <c r="B6749" i="1"/>
  <c r="B6748" i="1"/>
  <c r="B6747" i="1"/>
  <c r="B6746" i="1"/>
  <c r="B6745" i="1"/>
  <c r="B6744" i="1"/>
  <c r="B6743" i="1"/>
  <c r="B6742" i="1"/>
  <c r="B6741" i="1"/>
  <c r="B6740" i="1"/>
  <c r="B6739" i="1"/>
  <c r="B6738" i="1"/>
  <c r="B6737" i="1"/>
  <c r="B6736" i="1"/>
  <c r="B6735" i="1"/>
  <c r="B6734" i="1"/>
  <c r="B6733" i="1"/>
  <c r="B6732" i="1"/>
  <c r="B6731" i="1"/>
  <c r="B6730" i="1"/>
  <c r="B6729" i="1"/>
  <c r="B6728" i="1"/>
  <c r="B6727" i="1"/>
  <c r="B6726" i="1"/>
  <c r="B6725" i="1"/>
  <c r="B6724" i="1"/>
  <c r="B6723" i="1"/>
  <c r="B6722" i="1"/>
  <c r="B6721" i="1"/>
  <c r="B6720" i="1"/>
  <c r="B6719" i="1"/>
  <c r="B6718" i="1"/>
  <c r="B6717" i="1"/>
  <c r="B6716" i="1"/>
  <c r="B6715" i="1"/>
  <c r="B6714" i="1"/>
  <c r="B6713" i="1"/>
  <c r="B6712" i="1"/>
  <c r="B6711" i="1"/>
  <c r="B6710" i="1"/>
  <c r="B6709" i="1"/>
  <c r="B6708" i="1"/>
  <c r="B6707" i="1"/>
  <c r="B6706" i="1"/>
  <c r="B6705" i="1"/>
  <c r="B6704" i="1"/>
  <c r="B6703" i="1"/>
  <c r="B6702" i="1"/>
  <c r="B6701" i="1"/>
  <c r="B6700" i="1"/>
  <c r="B6699" i="1"/>
  <c r="B6698" i="1"/>
  <c r="B6697" i="1"/>
  <c r="B6696" i="1"/>
  <c r="B6695" i="1"/>
  <c r="B6694" i="1"/>
  <c r="B6693" i="1"/>
  <c r="B6692" i="1"/>
  <c r="B6691" i="1"/>
  <c r="B6690" i="1"/>
  <c r="B6689" i="1"/>
  <c r="B6688" i="1"/>
  <c r="B6687" i="1"/>
  <c r="B6686" i="1"/>
  <c r="B6685" i="1"/>
  <c r="B6684" i="1"/>
  <c r="B6683" i="1"/>
  <c r="B6682" i="1"/>
  <c r="B6681" i="1"/>
  <c r="B6680" i="1"/>
  <c r="B6679" i="1"/>
  <c r="B6678" i="1"/>
  <c r="B6677" i="1"/>
  <c r="B6676" i="1"/>
  <c r="B6675" i="1"/>
  <c r="B6674" i="1"/>
  <c r="B6673" i="1"/>
  <c r="B6672" i="1"/>
  <c r="B6671" i="1"/>
  <c r="B6670" i="1"/>
  <c r="B6669" i="1"/>
  <c r="B6668" i="1"/>
  <c r="B6667" i="1"/>
  <c r="B6666" i="1"/>
  <c r="B6665" i="1"/>
  <c r="B6664" i="1"/>
  <c r="B6663" i="1"/>
  <c r="B6662" i="1"/>
  <c r="B6661" i="1"/>
  <c r="B6660" i="1"/>
  <c r="B6659" i="1"/>
  <c r="B6658" i="1"/>
  <c r="B6657" i="1"/>
  <c r="B6656" i="1"/>
  <c r="B6655" i="1"/>
  <c r="B6654" i="1"/>
  <c r="B6653" i="1"/>
  <c r="B6652" i="1"/>
  <c r="B6651" i="1"/>
  <c r="B6650" i="1"/>
  <c r="B6649" i="1"/>
  <c r="B6648" i="1"/>
  <c r="B6647" i="1"/>
  <c r="B6646" i="1"/>
  <c r="B6645" i="1"/>
  <c r="B6644" i="1"/>
  <c r="B6643" i="1"/>
  <c r="B6642" i="1"/>
  <c r="B6641" i="1"/>
  <c r="B6640" i="1"/>
  <c r="B6639" i="1"/>
  <c r="B6638" i="1"/>
  <c r="B6637" i="1"/>
  <c r="B6636" i="1"/>
  <c r="B6635" i="1"/>
  <c r="B6634" i="1"/>
  <c r="B6633" i="1"/>
  <c r="B6632" i="1"/>
  <c r="B6631" i="1"/>
  <c r="B6630" i="1"/>
  <c r="B6629" i="1"/>
  <c r="B6628" i="1"/>
  <c r="B6627" i="1"/>
  <c r="B6626" i="1"/>
  <c r="B6625" i="1"/>
  <c r="B6624" i="1"/>
  <c r="B6623" i="1"/>
  <c r="B6622" i="1"/>
  <c r="B6621" i="1"/>
  <c r="B6620" i="1"/>
  <c r="B6619" i="1"/>
  <c r="B6618" i="1"/>
  <c r="B6617" i="1"/>
  <c r="B6616" i="1"/>
  <c r="B6615" i="1"/>
  <c r="B6614" i="1"/>
  <c r="B6613" i="1"/>
  <c r="B6612" i="1"/>
  <c r="B6611" i="1"/>
  <c r="B6610" i="1"/>
  <c r="B6609" i="1"/>
  <c r="B6608" i="1"/>
  <c r="B6607" i="1"/>
  <c r="B6606" i="1"/>
  <c r="B6605" i="1"/>
  <c r="B6604" i="1"/>
  <c r="B6603" i="1"/>
  <c r="B6602" i="1"/>
  <c r="B6601" i="1"/>
  <c r="B6600" i="1"/>
  <c r="B6599" i="1"/>
  <c r="B8885" i="1"/>
  <c r="B6598" i="1"/>
  <c r="B6597" i="1"/>
  <c r="B6596" i="1"/>
  <c r="B6595" i="1"/>
  <c r="B6594" i="1"/>
  <c r="B6593" i="1"/>
  <c r="B6592" i="1"/>
  <c r="B6591" i="1"/>
  <c r="B6590" i="1"/>
  <c r="B6589" i="1"/>
  <c r="B6588" i="1"/>
  <c r="B6587" i="1"/>
  <c r="B6586" i="1"/>
  <c r="B6585" i="1"/>
  <c r="B6584" i="1"/>
  <c r="B6583" i="1"/>
  <c r="B6582" i="1"/>
  <c r="B6581" i="1"/>
  <c r="B6580" i="1"/>
  <c r="B6579" i="1"/>
  <c r="B6578" i="1"/>
  <c r="B6577" i="1"/>
  <c r="B6576" i="1"/>
  <c r="B6575" i="1"/>
  <c r="B6574" i="1"/>
  <c r="B6573" i="1"/>
  <c r="B6572" i="1"/>
  <c r="B6571" i="1"/>
  <c r="B6570" i="1"/>
  <c r="B6569" i="1"/>
  <c r="B6568" i="1"/>
  <c r="B6567" i="1"/>
  <c r="B6566" i="1"/>
  <c r="B6565" i="1"/>
  <c r="B6564" i="1"/>
  <c r="B6563" i="1"/>
  <c r="B6562" i="1"/>
  <c r="B6561" i="1"/>
  <c r="B6560" i="1"/>
  <c r="B6559" i="1"/>
  <c r="B6558" i="1"/>
  <c r="B6557" i="1"/>
  <c r="B6556" i="1"/>
  <c r="B6555" i="1"/>
  <c r="B6554" i="1"/>
  <c r="B6553" i="1"/>
  <c r="B6552" i="1"/>
  <c r="B6551" i="1"/>
  <c r="B6550" i="1"/>
  <c r="B6549" i="1"/>
  <c r="B6548" i="1"/>
  <c r="B6547" i="1"/>
  <c r="B6546" i="1"/>
  <c r="B6545" i="1"/>
  <c r="B6544" i="1"/>
  <c r="B6543" i="1"/>
  <c r="B6542" i="1"/>
  <c r="B6541" i="1"/>
  <c r="B6540" i="1"/>
  <c r="B6539" i="1"/>
  <c r="B6538" i="1"/>
  <c r="B6537" i="1"/>
  <c r="B6536" i="1"/>
  <c r="B6535" i="1"/>
  <c r="B6534" i="1"/>
  <c r="B6533" i="1"/>
  <c r="B6532" i="1"/>
  <c r="B6531" i="1"/>
  <c r="B6530" i="1"/>
  <c r="B6529" i="1"/>
  <c r="B6528" i="1"/>
  <c r="B6527" i="1"/>
  <c r="B6526" i="1"/>
  <c r="B6525" i="1"/>
  <c r="B6524" i="1"/>
  <c r="B6523" i="1"/>
  <c r="B6522" i="1"/>
  <c r="B6521" i="1"/>
  <c r="B6520" i="1"/>
  <c r="B6519" i="1"/>
  <c r="B6518" i="1"/>
  <c r="B6517" i="1"/>
  <c r="B6516" i="1"/>
  <c r="B6515" i="1"/>
  <c r="B6514" i="1"/>
  <c r="B6513" i="1"/>
  <c r="B6512" i="1"/>
  <c r="B6511" i="1"/>
  <c r="B6510" i="1"/>
  <c r="B6509" i="1"/>
  <c r="B6508" i="1"/>
  <c r="B6507" i="1"/>
  <c r="B6506" i="1"/>
  <c r="B6505" i="1"/>
  <c r="B6504" i="1"/>
  <c r="B6503" i="1"/>
  <c r="B6502" i="1"/>
  <c r="B6501" i="1"/>
  <c r="B6500" i="1"/>
  <c r="B6499" i="1"/>
  <c r="B6498" i="1"/>
  <c r="B6497" i="1"/>
  <c r="B6496" i="1"/>
  <c r="B6495" i="1"/>
  <c r="B6494" i="1"/>
  <c r="B6493" i="1"/>
  <c r="B6492" i="1"/>
  <c r="B6491" i="1"/>
  <c r="B6490" i="1"/>
  <c r="B6489" i="1"/>
  <c r="B6488" i="1"/>
  <c r="B6487" i="1"/>
  <c r="B6486" i="1"/>
  <c r="B6485" i="1"/>
  <c r="B6484" i="1"/>
  <c r="B6483" i="1"/>
  <c r="B6482" i="1"/>
  <c r="B6481" i="1"/>
  <c r="B6480" i="1"/>
  <c r="B6479" i="1"/>
  <c r="B6478" i="1"/>
  <c r="B6477" i="1"/>
  <c r="B6476" i="1"/>
  <c r="B6475" i="1"/>
  <c r="B6474" i="1"/>
  <c r="B6473" i="1"/>
  <c r="B6472" i="1"/>
  <c r="B6471" i="1"/>
  <c r="B6470" i="1"/>
  <c r="B6469" i="1"/>
  <c r="B6468" i="1"/>
  <c r="B6467" i="1"/>
  <c r="B6466" i="1"/>
  <c r="B6465" i="1"/>
  <c r="B6464" i="1"/>
  <c r="B6463" i="1"/>
  <c r="B6462" i="1"/>
  <c r="B6461" i="1"/>
  <c r="B6460" i="1"/>
  <c r="B6459" i="1"/>
  <c r="B6458" i="1"/>
  <c r="B6457" i="1"/>
  <c r="B6456" i="1"/>
  <c r="B6455" i="1"/>
  <c r="B6454" i="1"/>
  <c r="B6453" i="1"/>
  <c r="B6452" i="1"/>
  <c r="B6451" i="1"/>
  <c r="B6450" i="1"/>
  <c r="B6449" i="1"/>
  <c r="B6448" i="1"/>
  <c r="B6447" i="1"/>
  <c r="B6446" i="1"/>
  <c r="B6445" i="1"/>
  <c r="B6444" i="1"/>
  <c r="B6443" i="1"/>
  <c r="B6442" i="1"/>
  <c r="B6441" i="1"/>
  <c r="B6440" i="1"/>
  <c r="B6439" i="1"/>
  <c r="B6438" i="1"/>
  <c r="B6437" i="1"/>
  <c r="B6436" i="1"/>
  <c r="B6435" i="1"/>
  <c r="B6434" i="1"/>
  <c r="B6433" i="1"/>
  <c r="B6432" i="1"/>
  <c r="B6431" i="1"/>
  <c r="B6430" i="1"/>
  <c r="B6429" i="1"/>
  <c r="B6428" i="1"/>
  <c r="B6427" i="1"/>
  <c r="B6426" i="1"/>
  <c r="B6425" i="1"/>
  <c r="B6424" i="1"/>
  <c r="B6423" i="1"/>
  <c r="B6422" i="1"/>
  <c r="B6421" i="1"/>
  <c r="B6420" i="1"/>
  <c r="B6419" i="1"/>
  <c r="B6418" i="1"/>
  <c r="B6417" i="1"/>
  <c r="B6416" i="1"/>
  <c r="B6415" i="1"/>
  <c r="B6414" i="1"/>
  <c r="B6413" i="1"/>
  <c r="B6412" i="1"/>
  <c r="B6411" i="1"/>
  <c r="B6410" i="1"/>
  <c r="B6409" i="1"/>
  <c r="B6408" i="1"/>
  <c r="B6407" i="1"/>
  <c r="B6406" i="1"/>
  <c r="B6405" i="1"/>
  <c r="B6404" i="1"/>
  <c r="B6403" i="1"/>
  <c r="B6402" i="1"/>
  <c r="B6401" i="1"/>
  <c r="B6400" i="1"/>
  <c r="B6399" i="1"/>
  <c r="B6398" i="1"/>
  <c r="B6397" i="1"/>
  <c r="B6396" i="1"/>
  <c r="B6395" i="1"/>
  <c r="B6394" i="1"/>
  <c r="B6393" i="1"/>
  <c r="B6392" i="1"/>
  <c r="B6391" i="1"/>
  <c r="B6390" i="1"/>
  <c r="B6389" i="1"/>
  <c r="B6388" i="1"/>
  <c r="B6387" i="1"/>
  <c r="B6386" i="1"/>
  <c r="B6385" i="1"/>
  <c r="B6384" i="1"/>
  <c r="B6383" i="1"/>
  <c r="B6382" i="1"/>
  <c r="B6381" i="1"/>
  <c r="B6380" i="1"/>
  <c r="B6379" i="1"/>
  <c r="B6378" i="1"/>
  <c r="B6377" i="1"/>
  <c r="B6376" i="1"/>
  <c r="B6375" i="1"/>
  <c r="B6374" i="1"/>
  <c r="B6373" i="1"/>
  <c r="B6372" i="1"/>
  <c r="B6371" i="1"/>
  <c r="B6370" i="1"/>
  <c r="B6369" i="1"/>
  <c r="B6368" i="1"/>
  <c r="B6367" i="1"/>
  <c r="B6366" i="1"/>
  <c r="B6365" i="1"/>
  <c r="B6364" i="1"/>
  <c r="B6363" i="1"/>
  <c r="B6362" i="1"/>
  <c r="B6361" i="1"/>
  <c r="B6360" i="1"/>
  <c r="B6359" i="1"/>
  <c r="B6358" i="1"/>
  <c r="B6357" i="1"/>
  <c r="B6356" i="1"/>
  <c r="B6355" i="1"/>
  <c r="B6354" i="1"/>
  <c r="B6353" i="1"/>
  <c r="B6352" i="1"/>
  <c r="B6351" i="1"/>
  <c r="B6350" i="1"/>
  <c r="B6349" i="1"/>
  <c r="B6348" i="1"/>
  <c r="B6347" i="1"/>
  <c r="B6346" i="1"/>
  <c r="B6345" i="1"/>
  <c r="B6344" i="1"/>
  <c r="B6343" i="1"/>
  <c r="B6342" i="1"/>
  <c r="B6341" i="1"/>
  <c r="B6340" i="1"/>
  <c r="B6339" i="1"/>
  <c r="B6338" i="1"/>
  <c r="B6337" i="1"/>
  <c r="B6336" i="1"/>
  <c r="B6335" i="1"/>
  <c r="B6334" i="1"/>
  <c r="B6333" i="1"/>
  <c r="B6332" i="1"/>
  <c r="B6331" i="1"/>
  <c r="B6330" i="1"/>
  <c r="B6329" i="1"/>
  <c r="B6328" i="1"/>
  <c r="B6327" i="1"/>
  <c r="B6326" i="1"/>
  <c r="B6325" i="1"/>
  <c r="B6324" i="1"/>
  <c r="B6323" i="1"/>
  <c r="B6322" i="1"/>
  <c r="B6321" i="1"/>
  <c r="B6320" i="1"/>
  <c r="B6319" i="1"/>
  <c r="B6318" i="1"/>
  <c r="B6317" i="1"/>
  <c r="B6316" i="1"/>
  <c r="B6315" i="1"/>
  <c r="B6314" i="1"/>
  <c r="B6313" i="1"/>
  <c r="B6312" i="1"/>
  <c r="B6311" i="1"/>
  <c r="B6310" i="1"/>
  <c r="B6309" i="1"/>
  <c r="B6308" i="1"/>
  <c r="B6307" i="1"/>
  <c r="B6306" i="1"/>
  <c r="B6305" i="1"/>
  <c r="B6304" i="1"/>
  <c r="B6303" i="1"/>
  <c r="B6302" i="1"/>
  <c r="B6301" i="1"/>
  <c r="B6300" i="1"/>
  <c r="B6299" i="1"/>
  <c r="B6298" i="1"/>
  <c r="B6297" i="1"/>
  <c r="B6296" i="1"/>
  <c r="B6295" i="1"/>
  <c r="B6294" i="1"/>
  <c r="B6293" i="1"/>
  <c r="B6292" i="1"/>
  <c r="B6291" i="1"/>
  <c r="B6290" i="1"/>
  <c r="B6289" i="1"/>
  <c r="B6288" i="1"/>
  <c r="B6287" i="1"/>
  <c r="B6286" i="1"/>
  <c r="B6285" i="1"/>
  <c r="B6284" i="1"/>
  <c r="B6283" i="1"/>
  <c r="B6282" i="1"/>
  <c r="B6281" i="1"/>
  <c r="B6280" i="1"/>
  <c r="B6279" i="1"/>
  <c r="B6278" i="1"/>
  <c r="B6277" i="1"/>
  <c r="B6276" i="1"/>
  <c r="B6275" i="1"/>
  <c r="B6274" i="1"/>
  <c r="B6273" i="1"/>
  <c r="B6272" i="1"/>
  <c r="B6271" i="1"/>
  <c r="B6270" i="1"/>
  <c r="B6269" i="1"/>
  <c r="B6268" i="1"/>
  <c r="B6267" i="1"/>
  <c r="B6266" i="1"/>
  <c r="B6265" i="1"/>
  <c r="B6264" i="1"/>
  <c r="B6263" i="1"/>
  <c r="B6262" i="1"/>
  <c r="B6261" i="1"/>
  <c r="B6260" i="1"/>
  <c r="B6259" i="1"/>
  <c r="B6258" i="1"/>
  <c r="B6257" i="1"/>
  <c r="B6256" i="1"/>
  <c r="B6255" i="1"/>
  <c r="B6254" i="1"/>
  <c r="B6253" i="1"/>
  <c r="B6252" i="1"/>
  <c r="B6251" i="1"/>
  <c r="B6250" i="1"/>
  <c r="B6249" i="1"/>
  <c r="B6248" i="1"/>
  <c r="B6247" i="1"/>
  <c r="B6246" i="1"/>
  <c r="B6245" i="1"/>
  <c r="B6244" i="1"/>
  <c r="B6243" i="1"/>
  <c r="B6242" i="1"/>
  <c r="B6241" i="1"/>
  <c r="B6240" i="1"/>
  <c r="B6239" i="1"/>
  <c r="B6238" i="1"/>
  <c r="B6237" i="1"/>
  <c r="B6236" i="1"/>
  <c r="B6235" i="1"/>
  <c r="B6234" i="1"/>
  <c r="B6233" i="1"/>
  <c r="B6232" i="1"/>
  <c r="B6231" i="1"/>
  <c r="B6230" i="1"/>
  <c r="B6229" i="1"/>
  <c r="B6228" i="1"/>
  <c r="B6227" i="1"/>
  <c r="B6226" i="1"/>
  <c r="B6225" i="1"/>
  <c r="B6224" i="1"/>
  <c r="B6223" i="1"/>
  <c r="B6222" i="1"/>
  <c r="B6221" i="1"/>
  <c r="B6220" i="1"/>
  <c r="B6219" i="1"/>
  <c r="B6218" i="1"/>
  <c r="B6217" i="1"/>
  <c r="B6216" i="1"/>
  <c r="B6215" i="1"/>
  <c r="B6214" i="1"/>
  <c r="B6213" i="1"/>
  <c r="B6212" i="1"/>
  <c r="B6211" i="1"/>
  <c r="B6210" i="1"/>
  <c r="B6209" i="1"/>
  <c r="B6208" i="1"/>
  <c r="B6207" i="1"/>
  <c r="B6206" i="1"/>
  <c r="B6205" i="1"/>
  <c r="B6204" i="1"/>
  <c r="B6203" i="1"/>
  <c r="B6202" i="1"/>
  <c r="B6201" i="1"/>
  <c r="B6200" i="1"/>
  <c r="B6199" i="1"/>
  <c r="B6198" i="1"/>
  <c r="B6197" i="1"/>
  <c r="B6196" i="1"/>
  <c r="B6195" i="1"/>
  <c r="B6194" i="1"/>
  <c r="B6193" i="1"/>
  <c r="B6192" i="1"/>
  <c r="B6191" i="1"/>
  <c r="B6190" i="1"/>
  <c r="B6189" i="1"/>
  <c r="B6188" i="1"/>
  <c r="B6187" i="1"/>
  <c r="B6186" i="1"/>
  <c r="B6185" i="1"/>
  <c r="B6184" i="1"/>
  <c r="B6183" i="1"/>
  <c r="B6182" i="1"/>
  <c r="B6181" i="1"/>
  <c r="B6180" i="1"/>
  <c r="B6179" i="1"/>
  <c r="B6178" i="1"/>
  <c r="B6177" i="1"/>
  <c r="B6176" i="1"/>
  <c r="B6175" i="1"/>
  <c r="B6174" i="1"/>
  <c r="B6173" i="1"/>
  <c r="B6172" i="1"/>
  <c r="B6171" i="1"/>
  <c r="B6170" i="1"/>
  <c r="B6169" i="1"/>
  <c r="B6168" i="1"/>
  <c r="B6167" i="1"/>
  <c r="B6166" i="1"/>
  <c r="B6165" i="1"/>
  <c r="B6164" i="1"/>
  <c r="B6163" i="1"/>
  <c r="B6162" i="1"/>
  <c r="B6161" i="1"/>
  <c r="B6160" i="1"/>
  <c r="B6159" i="1"/>
  <c r="B6158" i="1"/>
  <c r="B6157" i="1"/>
  <c r="B6156" i="1"/>
  <c r="B6155" i="1"/>
  <c r="B6154" i="1"/>
  <c r="B6153" i="1"/>
  <c r="B6152" i="1"/>
  <c r="B6151" i="1"/>
  <c r="B6150" i="1"/>
  <c r="B6149" i="1"/>
  <c r="B6148" i="1"/>
  <c r="B6147" i="1"/>
  <c r="B6146" i="1"/>
  <c r="B6145" i="1"/>
  <c r="B6144" i="1"/>
  <c r="B6143" i="1"/>
  <c r="B6142" i="1"/>
  <c r="B6141" i="1"/>
  <c r="B6140" i="1"/>
  <c r="B6139" i="1"/>
  <c r="B6138" i="1"/>
  <c r="B6137" i="1"/>
  <c r="B6136" i="1"/>
  <c r="B6135" i="1"/>
  <c r="B6134" i="1"/>
  <c r="B6133" i="1"/>
  <c r="B6132" i="1"/>
  <c r="B6131" i="1"/>
  <c r="B6130" i="1"/>
  <c r="B6129" i="1"/>
  <c r="B6128" i="1"/>
  <c r="B6127" i="1"/>
  <c r="B6126" i="1"/>
  <c r="B6125" i="1"/>
  <c r="B6124" i="1"/>
  <c r="B6123" i="1"/>
  <c r="B6122" i="1"/>
  <c r="B6121" i="1"/>
  <c r="B6120" i="1"/>
  <c r="B6119" i="1"/>
  <c r="B6118" i="1"/>
  <c r="B6117" i="1"/>
  <c r="B6116" i="1"/>
  <c r="B6115" i="1"/>
  <c r="B6114" i="1"/>
  <c r="B6113" i="1"/>
  <c r="B6112" i="1"/>
  <c r="B6111" i="1"/>
  <c r="B6110" i="1"/>
  <c r="B6109" i="1"/>
  <c r="B6108" i="1"/>
  <c r="B6107" i="1"/>
  <c r="B6106" i="1"/>
  <c r="B6105" i="1"/>
  <c r="B6104" i="1"/>
  <c r="B6103" i="1"/>
  <c r="B6102" i="1"/>
  <c r="B6101" i="1"/>
  <c r="B6100" i="1"/>
  <c r="B6099" i="1"/>
  <c r="B6098" i="1"/>
  <c r="B6097" i="1"/>
  <c r="B6096" i="1"/>
  <c r="B6095" i="1"/>
  <c r="B6094" i="1"/>
  <c r="B6093" i="1"/>
  <c r="B6092" i="1"/>
  <c r="B6091" i="1"/>
  <c r="B6090" i="1"/>
  <c r="B6089" i="1"/>
  <c r="B6088" i="1"/>
  <c r="B6087" i="1"/>
  <c r="B6086" i="1"/>
  <c r="B6085" i="1"/>
  <c r="B6084" i="1"/>
  <c r="B6083" i="1"/>
  <c r="B6082" i="1"/>
  <c r="B6081" i="1"/>
  <c r="B6080" i="1"/>
  <c r="B6079" i="1"/>
  <c r="B6078" i="1"/>
  <c r="B6077" i="1"/>
  <c r="B6076" i="1"/>
  <c r="B6075" i="1"/>
  <c r="B6074" i="1"/>
  <c r="B6073" i="1"/>
  <c r="B6072" i="1"/>
  <c r="B6071" i="1"/>
  <c r="B6070" i="1"/>
  <c r="B6069" i="1"/>
  <c r="B6068" i="1"/>
  <c r="B6067" i="1"/>
  <c r="B6066" i="1"/>
  <c r="B6065" i="1"/>
  <c r="B6064" i="1"/>
  <c r="B6063" i="1"/>
  <c r="B6062" i="1"/>
  <c r="B6061" i="1"/>
  <c r="B6060" i="1"/>
  <c r="B6059" i="1"/>
  <c r="B6058" i="1"/>
  <c r="B6057" i="1"/>
  <c r="B6056" i="1"/>
  <c r="B6055" i="1"/>
  <c r="B6054" i="1"/>
  <c r="B6053" i="1"/>
  <c r="B6052" i="1"/>
  <c r="B6051" i="1"/>
  <c r="B6050" i="1"/>
  <c r="B6049" i="1"/>
  <c r="B6048" i="1"/>
  <c r="B6047" i="1"/>
  <c r="B6046" i="1"/>
  <c r="B6045" i="1"/>
  <c r="B6044" i="1"/>
  <c r="B6043" i="1"/>
  <c r="B6042" i="1"/>
  <c r="B6041" i="1"/>
  <c r="B6040" i="1"/>
  <c r="B6039" i="1"/>
  <c r="B6038" i="1"/>
  <c r="B6037" i="1"/>
  <c r="B6036" i="1"/>
  <c r="B6035" i="1"/>
  <c r="B6034" i="1"/>
  <c r="B6033" i="1"/>
  <c r="B6032" i="1"/>
  <c r="B6031" i="1"/>
  <c r="B6030" i="1"/>
  <c r="B6029" i="1"/>
  <c r="B6028" i="1"/>
  <c r="B6027" i="1"/>
  <c r="B6026" i="1"/>
  <c r="B6025" i="1"/>
  <c r="B6024" i="1"/>
  <c r="B6023" i="1"/>
  <c r="B6022" i="1"/>
  <c r="B6021" i="1"/>
  <c r="B6020" i="1"/>
  <c r="B6019" i="1"/>
  <c r="B6018" i="1"/>
  <c r="B6017" i="1"/>
  <c r="B6016" i="1"/>
  <c r="B6015" i="1"/>
  <c r="B6014" i="1"/>
  <c r="B6013" i="1"/>
  <c r="B6012" i="1"/>
  <c r="B6011" i="1"/>
  <c r="B6010" i="1"/>
  <c r="B6009" i="1"/>
  <c r="B6008" i="1"/>
  <c r="B6007" i="1"/>
  <c r="B6006" i="1"/>
  <c r="B6005" i="1"/>
  <c r="B6004" i="1"/>
  <c r="B6003" i="1"/>
  <c r="B6002" i="1"/>
  <c r="B6001" i="1"/>
  <c r="B6000" i="1"/>
  <c r="B5999" i="1"/>
  <c r="B5998" i="1"/>
  <c r="B5997" i="1"/>
  <c r="B5996" i="1"/>
  <c r="B5995" i="1"/>
  <c r="B5994" i="1"/>
  <c r="B5993" i="1"/>
  <c r="B5992" i="1"/>
  <c r="B5991" i="1"/>
  <c r="B5990" i="1"/>
  <c r="B5989" i="1"/>
  <c r="B5988" i="1"/>
  <c r="B5987" i="1"/>
  <c r="B5986" i="1"/>
  <c r="B5985" i="1"/>
  <c r="B5984" i="1"/>
  <c r="B5983" i="1"/>
  <c r="B5982" i="1"/>
  <c r="B5981" i="1"/>
  <c r="B5980" i="1"/>
  <c r="B5979" i="1"/>
  <c r="B5978" i="1"/>
  <c r="B5977" i="1"/>
  <c r="B5976" i="1"/>
  <c r="B5975" i="1"/>
  <c r="B5974" i="1"/>
  <c r="B5973" i="1"/>
  <c r="B5972" i="1"/>
  <c r="B5971" i="1"/>
  <c r="B5970" i="1"/>
  <c r="B5969" i="1"/>
  <c r="B5968" i="1"/>
  <c r="B5967" i="1"/>
  <c r="B5966" i="1"/>
  <c r="B5965" i="1"/>
  <c r="B5964" i="1"/>
  <c r="B5963" i="1"/>
  <c r="B5962" i="1"/>
  <c r="B5961" i="1"/>
  <c r="B5960" i="1"/>
  <c r="B5959" i="1"/>
  <c r="B5958" i="1"/>
  <c r="B5957" i="1"/>
  <c r="B5956" i="1"/>
  <c r="B5955" i="1"/>
  <c r="B5954" i="1"/>
  <c r="B5953" i="1"/>
  <c r="B5952" i="1"/>
  <c r="B5951" i="1"/>
  <c r="B5950" i="1"/>
  <c r="B5949" i="1"/>
  <c r="B5948" i="1"/>
  <c r="B5947" i="1"/>
  <c r="B5946" i="1"/>
  <c r="B5945" i="1"/>
  <c r="B5944" i="1"/>
  <c r="B5943" i="1"/>
  <c r="B5942" i="1"/>
  <c r="B5941" i="1"/>
  <c r="B5940" i="1"/>
  <c r="B5939" i="1"/>
  <c r="B5938" i="1"/>
  <c r="B5937" i="1"/>
  <c r="B5936" i="1"/>
  <c r="B5935" i="1"/>
  <c r="B5934" i="1"/>
  <c r="B5933" i="1"/>
  <c r="B5932" i="1"/>
  <c r="B5931" i="1"/>
  <c r="B5930" i="1"/>
  <c r="B5929" i="1"/>
  <c r="B5928" i="1"/>
  <c r="B5927" i="1"/>
  <c r="B5926" i="1"/>
  <c r="B5925" i="1"/>
  <c r="B5924" i="1"/>
  <c r="B5923" i="1"/>
  <c r="B5922" i="1"/>
  <c r="B5921" i="1"/>
  <c r="B5920" i="1"/>
  <c r="B5919" i="1"/>
  <c r="B5918" i="1"/>
  <c r="B5917" i="1"/>
  <c r="B5916" i="1"/>
  <c r="B5915" i="1"/>
  <c r="B5914" i="1"/>
  <c r="B5913" i="1"/>
  <c r="B5912" i="1"/>
  <c r="B5911" i="1"/>
  <c r="B5910" i="1"/>
  <c r="B5909" i="1"/>
  <c r="B5908" i="1"/>
  <c r="B5907" i="1"/>
  <c r="B5906" i="1"/>
  <c r="B5905" i="1"/>
  <c r="B5904" i="1"/>
  <c r="B5903" i="1"/>
  <c r="B5902" i="1"/>
  <c r="B5901" i="1"/>
  <c r="B5900" i="1"/>
  <c r="B5899" i="1"/>
  <c r="B5898" i="1"/>
  <c r="B5897" i="1"/>
  <c r="B5896" i="1"/>
  <c r="B5895" i="1"/>
  <c r="B5894" i="1"/>
  <c r="B5893" i="1"/>
  <c r="B5892" i="1"/>
  <c r="B5891" i="1"/>
  <c r="B5890" i="1"/>
  <c r="B5889" i="1"/>
  <c r="B5888" i="1"/>
  <c r="B5887" i="1"/>
  <c r="B5886" i="1"/>
  <c r="B5885" i="1"/>
  <c r="B5884" i="1"/>
  <c r="B5883" i="1"/>
  <c r="B5882" i="1"/>
  <c r="B5881" i="1"/>
  <c r="B5880" i="1"/>
  <c r="B5879" i="1"/>
  <c r="B5878" i="1"/>
  <c r="B5877" i="1"/>
  <c r="B5876" i="1"/>
  <c r="B5875" i="1"/>
  <c r="B5874" i="1"/>
  <c r="B5873" i="1"/>
  <c r="B5872" i="1"/>
  <c r="B5871" i="1"/>
  <c r="B5870" i="1"/>
  <c r="B5869" i="1"/>
  <c r="B5868" i="1"/>
  <c r="B5867" i="1"/>
  <c r="B5866" i="1"/>
  <c r="B5865" i="1"/>
  <c r="B5864" i="1"/>
  <c r="B5863" i="1"/>
  <c r="B5862" i="1"/>
  <c r="B5861" i="1"/>
  <c r="B5860" i="1"/>
  <c r="B5859" i="1"/>
  <c r="B5858" i="1"/>
  <c r="B5857" i="1"/>
  <c r="B5856" i="1"/>
  <c r="B5855" i="1"/>
  <c r="B5854" i="1"/>
  <c r="B5853" i="1"/>
  <c r="B5852" i="1"/>
  <c r="B5851" i="1"/>
  <c r="B5850" i="1"/>
  <c r="B5849" i="1"/>
  <c r="B5848" i="1"/>
  <c r="B5847" i="1"/>
  <c r="B5846" i="1"/>
  <c r="B5845" i="1"/>
  <c r="B5844" i="1"/>
  <c r="B5843" i="1"/>
  <c r="B5842" i="1"/>
  <c r="B5841" i="1"/>
  <c r="B5840" i="1"/>
  <c r="B5839" i="1"/>
  <c r="B5838" i="1"/>
  <c r="B5837" i="1"/>
  <c r="B5836" i="1"/>
  <c r="B5835" i="1"/>
  <c r="B5834" i="1"/>
  <c r="B5833" i="1"/>
  <c r="B5832" i="1"/>
  <c r="B5831" i="1"/>
  <c r="B5830" i="1"/>
  <c r="B5829" i="1"/>
  <c r="B5828" i="1"/>
  <c r="B5827" i="1"/>
  <c r="B5826" i="1"/>
  <c r="B5825" i="1"/>
  <c r="B5824" i="1"/>
  <c r="B5823" i="1"/>
  <c r="B5822" i="1"/>
  <c r="B5821" i="1"/>
  <c r="B5820" i="1"/>
  <c r="B5819" i="1"/>
  <c r="B5818" i="1"/>
  <c r="B5817" i="1"/>
  <c r="B5816" i="1"/>
  <c r="B5815" i="1"/>
  <c r="B5814" i="1"/>
  <c r="B5813" i="1"/>
  <c r="B5812" i="1"/>
  <c r="B5811" i="1"/>
  <c r="B5810" i="1"/>
  <c r="B5809" i="1"/>
  <c r="B5808" i="1"/>
  <c r="B5807" i="1"/>
  <c r="B5806" i="1"/>
  <c r="B5805" i="1"/>
  <c r="B5804" i="1"/>
  <c r="B5803" i="1"/>
  <c r="B5802" i="1"/>
  <c r="B5801" i="1"/>
  <c r="B5800" i="1"/>
  <c r="B5799" i="1"/>
  <c r="B5798" i="1"/>
  <c r="B5797" i="1"/>
  <c r="B5796" i="1"/>
  <c r="B5795" i="1"/>
  <c r="B5794" i="1"/>
  <c r="B5793" i="1"/>
  <c r="B5792" i="1"/>
  <c r="B5791" i="1"/>
  <c r="B5790" i="1"/>
  <c r="B5789" i="1"/>
  <c r="B5788" i="1"/>
  <c r="B5787" i="1"/>
  <c r="B5786" i="1"/>
  <c r="B5785" i="1"/>
  <c r="B5784" i="1"/>
  <c r="B5783" i="1"/>
  <c r="B5782" i="1"/>
  <c r="B5781" i="1"/>
  <c r="B5780" i="1"/>
  <c r="B5779" i="1"/>
  <c r="B5778" i="1"/>
  <c r="B5777" i="1"/>
  <c r="B5776" i="1"/>
  <c r="B5775" i="1"/>
  <c r="B5774" i="1"/>
  <c r="B5773" i="1"/>
  <c r="B5772" i="1"/>
  <c r="B5771" i="1"/>
  <c r="B5770" i="1"/>
  <c r="B5769" i="1"/>
  <c r="B5768" i="1"/>
  <c r="B5767" i="1"/>
  <c r="B5766" i="1"/>
  <c r="B5765" i="1"/>
  <c r="B5764" i="1"/>
  <c r="B5763" i="1"/>
  <c r="B5762" i="1"/>
  <c r="B5761" i="1"/>
  <c r="B5760" i="1"/>
  <c r="B5759" i="1"/>
  <c r="B5758" i="1"/>
  <c r="B5757" i="1"/>
  <c r="B5756" i="1"/>
  <c r="B5755" i="1"/>
  <c r="B5754" i="1"/>
  <c r="B5753" i="1"/>
  <c r="B5752" i="1"/>
  <c r="B5751" i="1"/>
  <c r="B5750" i="1"/>
  <c r="B5749" i="1"/>
  <c r="B5748" i="1"/>
  <c r="B5747" i="1"/>
  <c r="B5746" i="1"/>
  <c r="B5745" i="1"/>
  <c r="B5744" i="1"/>
  <c r="B5743" i="1"/>
  <c r="B5742" i="1"/>
  <c r="B5741" i="1"/>
  <c r="B5740" i="1"/>
  <c r="B5739" i="1"/>
  <c r="B5738" i="1"/>
  <c r="B5737" i="1"/>
  <c r="B5736" i="1"/>
  <c r="B5735" i="1"/>
  <c r="B5734" i="1"/>
  <c r="B5733" i="1"/>
  <c r="B5732" i="1"/>
  <c r="B5731" i="1"/>
  <c r="B5730" i="1"/>
  <c r="B5729" i="1"/>
  <c r="B5728" i="1"/>
  <c r="B5727" i="1"/>
  <c r="B5726" i="1"/>
  <c r="B5725" i="1"/>
  <c r="B5724" i="1"/>
  <c r="B5723" i="1"/>
  <c r="B5722" i="1"/>
  <c r="B5721" i="1"/>
  <c r="B5720" i="1"/>
  <c r="B5719" i="1"/>
  <c r="B5718" i="1"/>
  <c r="B5717" i="1"/>
  <c r="B5716" i="1"/>
  <c r="B5715" i="1"/>
  <c r="B5714" i="1"/>
  <c r="B5713" i="1"/>
  <c r="B5712" i="1"/>
  <c r="B5711" i="1"/>
  <c r="B5710" i="1"/>
  <c r="B5709" i="1"/>
  <c r="B5708" i="1"/>
  <c r="B5707" i="1"/>
  <c r="B5706" i="1"/>
  <c r="B5705" i="1"/>
  <c r="B5704" i="1"/>
  <c r="B5703" i="1"/>
  <c r="B5702" i="1"/>
  <c r="B5701" i="1"/>
  <c r="B5700" i="1"/>
  <c r="B5699" i="1"/>
  <c r="B5698" i="1"/>
  <c r="B5697" i="1"/>
  <c r="B5696" i="1"/>
  <c r="B5695" i="1"/>
  <c r="B5694" i="1"/>
  <c r="B5693" i="1"/>
  <c r="B5692" i="1"/>
  <c r="B5691" i="1"/>
  <c r="B5690" i="1"/>
  <c r="B5689" i="1"/>
  <c r="B5688" i="1"/>
  <c r="B5687" i="1"/>
  <c r="B5686" i="1"/>
  <c r="B5685" i="1"/>
  <c r="B5684" i="1"/>
  <c r="B5683" i="1"/>
  <c r="B5682" i="1"/>
  <c r="B5681" i="1"/>
  <c r="B5680" i="1"/>
  <c r="B5679" i="1"/>
  <c r="B5678" i="1"/>
  <c r="B5677" i="1"/>
  <c r="B5676" i="1"/>
  <c r="B5675" i="1"/>
  <c r="B5674" i="1"/>
  <c r="B5673" i="1"/>
  <c r="B5672" i="1"/>
  <c r="B5671" i="1"/>
  <c r="B5670" i="1"/>
  <c r="B5669" i="1"/>
  <c r="B5668" i="1"/>
  <c r="B5667" i="1"/>
  <c r="B5666" i="1"/>
  <c r="B5665" i="1"/>
  <c r="B5664" i="1"/>
  <c r="B5663" i="1"/>
  <c r="B5662" i="1"/>
  <c r="B5661" i="1"/>
  <c r="B5660" i="1"/>
  <c r="B5659" i="1"/>
  <c r="B5658" i="1"/>
  <c r="B5657" i="1"/>
  <c r="B5656" i="1"/>
  <c r="B5655" i="1"/>
  <c r="B5654" i="1"/>
  <c r="B5653" i="1"/>
  <c r="B5652" i="1"/>
  <c r="B5651" i="1"/>
  <c r="B5650" i="1"/>
  <c r="B5649" i="1"/>
  <c r="B5648" i="1"/>
  <c r="B5647" i="1"/>
  <c r="B5646" i="1"/>
  <c r="B5645" i="1"/>
  <c r="B5644" i="1"/>
  <c r="B5643" i="1"/>
  <c r="B5642" i="1"/>
  <c r="B5641" i="1"/>
  <c r="B5640" i="1"/>
  <c r="B5639" i="1"/>
  <c r="B5638" i="1"/>
  <c r="B5637" i="1"/>
  <c r="B5636" i="1"/>
  <c r="B5635" i="1"/>
  <c r="B5634" i="1"/>
  <c r="B5633" i="1"/>
  <c r="B5632" i="1"/>
  <c r="B5631" i="1"/>
  <c r="B5630" i="1"/>
  <c r="B5629" i="1"/>
  <c r="B5628" i="1"/>
  <c r="B5627" i="1"/>
  <c r="B5626" i="1"/>
  <c r="B5625" i="1"/>
  <c r="B5624" i="1"/>
  <c r="B5623" i="1"/>
  <c r="B5622" i="1"/>
  <c r="B5621" i="1"/>
  <c r="B5620" i="1"/>
  <c r="B5619" i="1"/>
  <c r="B5618" i="1"/>
  <c r="B5617" i="1"/>
  <c r="B5616" i="1"/>
  <c r="B5615" i="1"/>
  <c r="B5614" i="1"/>
  <c r="B5613" i="1"/>
  <c r="B5612" i="1"/>
  <c r="B5611" i="1"/>
  <c r="B5610" i="1"/>
  <c r="B5609" i="1"/>
  <c r="B5608" i="1"/>
  <c r="B5607" i="1"/>
  <c r="B5606" i="1"/>
  <c r="B5605" i="1"/>
  <c r="B5604" i="1"/>
  <c r="B5603" i="1"/>
  <c r="B5602" i="1"/>
  <c r="B5601" i="1"/>
  <c r="B5600" i="1"/>
  <c r="B5599" i="1"/>
  <c r="B5598" i="1"/>
  <c r="B5597" i="1"/>
  <c r="B5596" i="1"/>
  <c r="B5595" i="1"/>
  <c r="B5594" i="1"/>
  <c r="B5593" i="1"/>
  <c r="B5592" i="1"/>
  <c r="B5591" i="1"/>
  <c r="B5590" i="1"/>
  <c r="B5589" i="1"/>
  <c r="B5588" i="1"/>
  <c r="B5587" i="1"/>
  <c r="B5586" i="1"/>
  <c r="B5585" i="1"/>
  <c r="B5584" i="1"/>
  <c r="B5583" i="1"/>
  <c r="B5582" i="1"/>
  <c r="B5581" i="1"/>
  <c r="B5580" i="1"/>
  <c r="B5579" i="1"/>
  <c r="B5578" i="1"/>
  <c r="B5577" i="1"/>
  <c r="B5576" i="1"/>
  <c r="B5575" i="1"/>
  <c r="B5574" i="1"/>
  <c r="B5573" i="1"/>
  <c r="B5572" i="1"/>
  <c r="B5571" i="1"/>
  <c r="B5570" i="1"/>
  <c r="B5569" i="1"/>
  <c r="B5568" i="1"/>
  <c r="B5567" i="1"/>
  <c r="B5566" i="1"/>
  <c r="B5565" i="1"/>
  <c r="B5564" i="1"/>
  <c r="B5563" i="1"/>
  <c r="B5562" i="1"/>
  <c r="B5561" i="1"/>
  <c r="B5560" i="1"/>
  <c r="B5559" i="1"/>
  <c r="B5558" i="1"/>
  <c r="B5557" i="1"/>
  <c r="B5556" i="1"/>
  <c r="B5555" i="1"/>
  <c r="B5554" i="1"/>
  <c r="B5553" i="1"/>
  <c r="B5552" i="1"/>
  <c r="B5551" i="1"/>
  <c r="B5550" i="1"/>
  <c r="B5549" i="1"/>
  <c r="B5548" i="1"/>
  <c r="B5547" i="1"/>
  <c r="B5546" i="1"/>
  <c r="B5545" i="1"/>
  <c r="B5544" i="1"/>
  <c r="B5543" i="1"/>
  <c r="B5542" i="1"/>
  <c r="B5541" i="1"/>
  <c r="B5540" i="1"/>
  <c r="B5539" i="1"/>
  <c r="B5538" i="1"/>
  <c r="B5537" i="1"/>
  <c r="B5536" i="1"/>
  <c r="B5535" i="1"/>
  <c r="B5534" i="1"/>
  <c r="B5533" i="1"/>
  <c r="B5532" i="1"/>
  <c r="B5531" i="1"/>
  <c r="B5530" i="1"/>
  <c r="B5529" i="1"/>
  <c r="B5528" i="1"/>
  <c r="B5527" i="1"/>
  <c r="B5526" i="1"/>
  <c r="B5525" i="1"/>
  <c r="B5524" i="1"/>
  <c r="B5523" i="1"/>
  <c r="B5522" i="1"/>
  <c r="B5521" i="1"/>
  <c r="B5520" i="1"/>
  <c r="B5519" i="1"/>
  <c r="B5518" i="1"/>
  <c r="B5517" i="1"/>
  <c r="B5516" i="1"/>
  <c r="B5515" i="1"/>
  <c r="B5514" i="1"/>
  <c r="B5513" i="1"/>
  <c r="B5512" i="1"/>
  <c r="B5511" i="1"/>
  <c r="B5510" i="1"/>
  <c r="B5509" i="1"/>
  <c r="B5508" i="1"/>
  <c r="B5507" i="1"/>
  <c r="B5506" i="1"/>
  <c r="B5505" i="1"/>
  <c r="B5504" i="1"/>
  <c r="B5503" i="1"/>
  <c r="B5502" i="1"/>
  <c r="B5501" i="1"/>
  <c r="B5500" i="1"/>
  <c r="B5499" i="1"/>
  <c r="B5498" i="1"/>
  <c r="B5497" i="1"/>
  <c r="B5496" i="1"/>
  <c r="B5495" i="1"/>
  <c r="B5494" i="1"/>
  <c r="B5493" i="1"/>
  <c r="B5492" i="1"/>
  <c r="B5491" i="1"/>
  <c r="B5490" i="1"/>
  <c r="B5489" i="1"/>
  <c r="B5488" i="1"/>
  <c r="B5487" i="1"/>
  <c r="B5486" i="1"/>
  <c r="B5485" i="1"/>
  <c r="B5484" i="1"/>
  <c r="B5483" i="1"/>
  <c r="B5482" i="1"/>
  <c r="B5481" i="1"/>
  <c r="B5480" i="1"/>
  <c r="B5479" i="1"/>
  <c r="B5478" i="1"/>
  <c r="B5477" i="1"/>
  <c r="B5476" i="1"/>
  <c r="B5475" i="1"/>
  <c r="B5474" i="1"/>
  <c r="B5473" i="1"/>
  <c r="B5472" i="1"/>
  <c r="B5471" i="1"/>
  <c r="B5470" i="1"/>
  <c r="B5469" i="1"/>
  <c r="B5468" i="1"/>
  <c r="B5467" i="1"/>
  <c r="B5466" i="1"/>
  <c r="B5465" i="1"/>
  <c r="B5464" i="1"/>
  <c r="B5463" i="1"/>
  <c r="B5462" i="1"/>
  <c r="B5461" i="1"/>
  <c r="B5460" i="1"/>
  <c r="B5459" i="1"/>
  <c r="B5458" i="1"/>
  <c r="B5457" i="1"/>
  <c r="B5456" i="1"/>
  <c r="B5455" i="1"/>
  <c r="B5454" i="1"/>
  <c r="B5453" i="1"/>
  <c r="B5452" i="1"/>
  <c r="B5451" i="1"/>
  <c r="B5450" i="1"/>
  <c r="B5449" i="1"/>
  <c r="B5448" i="1"/>
  <c r="B5447" i="1"/>
  <c r="B5446" i="1"/>
  <c r="B5445" i="1"/>
  <c r="B5444" i="1"/>
  <c r="B5443" i="1"/>
  <c r="B5442" i="1"/>
  <c r="B5441" i="1"/>
  <c r="B5440" i="1"/>
  <c r="B5439" i="1"/>
  <c r="B5438" i="1"/>
  <c r="B5437" i="1"/>
  <c r="B5436" i="1"/>
  <c r="B5435" i="1"/>
  <c r="B5434" i="1"/>
  <c r="B5433" i="1"/>
  <c r="B5432" i="1"/>
  <c r="B5431" i="1"/>
  <c r="B5430" i="1"/>
  <c r="B5429" i="1"/>
  <c r="B5428" i="1"/>
  <c r="B5427" i="1"/>
  <c r="B5426" i="1"/>
  <c r="B5425" i="1"/>
  <c r="B5424" i="1"/>
  <c r="B5423" i="1"/>
  <c r="B5422" i="1"/>
  <c r="B5421" i="1"/>
  <c r="B5420" i="1"/>
  <c r="B5419" i="1"/>
  <c r="B5418" i="1"/>
  <c r="B5417" i="1"/>
  <c r="B5416" i="1"/>
  <c r="B5415" i="1"/>
  <c r="B5414" i="1"/>
  <c r="B5413" i="1"/>
  <c r="B5412" i="1"/>
  <c r="B5411" i="1"/>
  <c r="B5410" i="1"/>
  <c r="B5409" i="1"/>
  <c r="B5408" i="1"/>
  <c r="B5407" i="1"/>
  <c r="B5406" i="1"/>
  <c r="B5405" i="1"/>
  <c r="B5404" i="1"/>
  <c r="B5403" i="1"/>
  <c r="B5402" i="1"/>
  <c r="B5401" i="1"/>
  <c r="B5400" i="1"/>
  <c r="B5399" i="1"/>
  <c r="B5398" i="1"/>
  <c r="B5397" i="1"/>
  <c r="B5396" i="1"/>
  <c r="B5395" i="1"/>
  <c r="B5394" i="1"/>
  <c r="B5393" i="1"/>
  <c r="B5392" i="1"/>
  <c r="B5391" i="1"/>
  <c r="B5390" i="1"/>
  <c r="B5389" i="1"/>
  <c r="B5388" i="1"/>
  <c r="B5387" i="1"/>
  <c r="B5386" i="1"/>
  <c r="B5385" i="1"/>
  <c r="B5384" i="1"/>
  <c r="B5383" i="1"/>
  <c r="B5382" i="1"/>
  <c r="B5381" i="1"/>
  <c r="B5380" i="1"/>
  <c r="B5379" i="1"/>
  <c r="B5378" i="1"/>
  <c r="B5377" i="1"/>
  <c r="B5376" i="1"/>
  <c r="B5375" i="1"/>
  <c r="B5374" i="1"/>
  <c r="B5373" i="1"/>
  <c r="B5372" i="1"/>
  <c r="B5371" i="1"/>
  <c r="B5370" i="1"/>
  <c r="B5369" i="1"/>
  <c r="B5368" i="1"/>
  <c r="B5367" i="1"/>
  <c r="B5366" i="1"/>
  <c r="B5365" i="1"/>
  <c r="B5364" i="1"/>
  <c r="B5363" i="1"/>
  <c r="B5362" i="1"/>
  <c r="B5361" i="1"/>
  <c r="B5360" i="1"/>
  <c r="B5359" i="1"/>
  <c r="B5358" i="1"/>
  <c r="B5357" i="1"/>
  <c r="B5356" i="1"/>
  <c r="B5355" i="1"/>
  <c r="B5354" i="1"/>
  <c r="B5353" i="1"/>
  <c r="B5352" i="1"/>
  <c r="B5351" i="1"/>
  <c r="B5350" i="1"/>
  <c r="B5349" i="1"/>
  <c r="B5348" i="1"/>
  <c r="B5347" i="1"/>
  <c r="B5346" i="1"/>
  <c r="B5345" i="1"/>
  <c r="B5344" i="1"/>
  <c r="B5343" i="1"/>
  <c r="B5342" i="1"/>
  <c r="B5341" i="1"/>
  <c r="B5340" i="1"/>
  <c r="B5339" i="1"/>
  <c r="B5338" i="1"/>
  <c r="B5337" i="1"/>
  <c r="B5336" i="1"/>
  <c r="B5335" i="1"/>
  <c r="B5334" i="1"/>
  <c r="B5333" i="1"/>
  <c r="B5332" i="1"/>
  <c r="B5331" i="1"/>
  <c r="B5330" i="1"/>
  <c r="B5329" i="1"/>
  <c r="B5328" i="1"/>
  <c r="B5327" i="1"/>
  <c r="B5326" i="1"/>
  <c r="B5325" i="1"/>
  <c r="B5324" i="1"/>
  <c r="B5323" i="1"/>
  <c r="B5322" i="1"/>
  <c r="B5321" i="1"/>
  <c r="B5320" i="1"/>
  <c r="B5319" i="1"/>
  <c r="B5318" i="1"/>
  <c r="B5317" i="1"/>
  <c r="B5316" i="1"/>
  <c r="B5315" i="1"/>
  <c r="B5314" i="1"/>
  <c r="B5313" i="1"/>
  <c r="B5312" i="1"/>
  <c r="B5311" i="1"/>
  <c r="B5310" i="1"/>
  <c r="B5309" i="1"/>
  <c r="B5308" i="1"/>
  <c r="B5307" i="1"/>
  <c r="B5306" i="1"/>
  <c r="B5305" i="1"/>
  <c r="B5304" i="1"/>
  <c r="B5303" i="1"/>
  <c r="B5302" i="1"/>
  <c r="B5301" i="1"/>
  <c r="B5300" i="1"/>
  <c r="B5299" i="1"/>
  <c r="B5298" i="1"/>
  <c r="B5297" i="1"/>
  <c r="B5296" i="1"/>
  <c r="B5295" i="1"/>
  <c r="B5294" i="1"/>
  <c r="B5293" i="1"/>
  <c r="B5292" i="1"/>
  <c r="B5291" i="1"/>
  <c r="B5290" i="1"/>
  <c r="B5289" i="1"/>
  <c r="B5288" i="1"/>
  <c r="B5287" i="1"/>
  <c r="B5286" i="1"/>
  <c r="B5285" i="1"/>
  <c r="B5284" i="1"/>
  <c r="B5283" i="1"/>
  <c r="B5282" i="1"/>
  <c r="B5281" i="1"/>
  <c r="B5280" i="1"/>
  <c r="B5279" i="1"/>
  <c r="B5278" i="1"/>
  <c r="B5277" i="1"/>
  <c r="B5276" i="1"/>
  <c r="B5275" i="1"/>
  <c r="B5274" i="1"/>
  <c r="B5273" i="1"/>
  <c r="B5272" i="1"/>
  <c r="B5271" i="1"/>
  <c r="B5270" i="1"/>
  <c r="B5269" i="1"/>
  <c r="B5268" i="1"/>
  <c r="B5267" i="1"/>
  <c r="B5266" i="1"/>
  <c r="B5265" i="1"/>
  <c r="B5264" i="1"/>
  <c r="B5263" i="1"/>
  <c r="B5262" i="1"/>
  <c r="B5261" i="1"/>
  <c r="B5260" i="1"/>
  <c r="B5259" i="1"/>
  <c r="B5258" i="1"/>
  <c r="B5257" i="1"/>
  <c r="B5256" i="1"/>
  <c r="B5255" i="1"/>
  <c r="B5254" i="1"/>
  <c r="B5253" i="1"/>
  <c r="B5252" i="1"/>
  <c r="B5251" i="1"/>
  <c r="B5250" i="1"/>
  <c r="B5249" i="1"/>
  <c r="B5248" i="1"/>
  <c r="B5247" i="1"/>
  <c r="B5246" i="1"/>
  <c r="B5245" i="1"/>
  <c r="B5244" i="1"/>
  <c r="B5243" i="1"/>
  <c r="B5242" i="1"/>
  <c r="B5241" i="1"/>
  <c r="B5240" i="1"/>
  <c r="B5239" i="1"/>
  <c r="B5238" i="1"/>
  <c r="B5237" i="1"/>
  <c r="B5236" i="1"/>
  <c r="B5235" i="1"/>
  <c r="B5234" i="1"/>
  <c r="B5233" i="1"/>
  <c r="B5232" i="1"/>
  <c r="B5231" i="1"/>
  <c r="B5230" i="1"/>
  <c r="B5229" i="1"/>
  <c r="B5228" i="1"/>
  <c r="B5227" i="1"/>
  <c r="B5226" i="1"/>
  <c r="B5225" i="1"/>
  <c r="B5224" i="1"/>
  <c r="B5223" i="1"/>
  <c r="B5222" i="1"/>
  <c r="B9748" i="1"/>
  <c r="B9747" i="1"/>
  <c r="B9746" i="1"/>
  <c r="B9745" i="1"/>
  <c r="B9744" i="1"/>
  <c r="B9743" i="1"/>
  <c r="B9742" i="1"/>
  <c r="B9741" i="1"/>
  <c r="B9740" i="1"/>
  <c r="B9739" i="1"/>
  <c r="B9738" i="1"/>
  <c r="B9737" i="1"/>
  <c r="B9736" i="1"/>
  <c r="B9735" i="1"/>
  <c r="B9734" i="1"/>
  <c r="B9733" i="1"/>
  <c r="B9732" i="1"/>
  <c r="B9731" i="1"/>
  <c r="B9730" i="1"/>
  <c r="B9729" i="1"/>
  <c r="B9728" i="1"/>
  <c r="B9727" i="1"/>
  <c r="B9726" i="1"/>
  <c r="B9725" i="1"/>
  <c r="B8830" i="1"/>
  <c r="B8829" i="1"/>
  <c r="B9724" i="1"/>
  <c r="B9723" i="1"/>
  <c r="B9722" i="1"/>
  <c r="B9721" i="1"/>
  <c r="B8828" i="1"/>
  <c r="B8827" i="1"/>
  <c r="B8826" i="1"/>
  <c r="B8825" i="1"/>
  <c r="B8824" i="1"/>
  <c r="B8823" i="1"/>
  <c r="B8822" i="1"/>
  <c r="B8821" i="1"/>
  <c r="B8820" i="1"/>
  <c r="B8819" i="1"/>
  <c r="B8818" i="1"/>
  <c r="B8817" i="1"/>
  <c r="B8816" i="1"/>
  <c r="B8815" i="1"/>
  <c r="B8814" i="1"/>
  <c r="B8813" i="1"/>
  <c r="B8812" i="1"/>
  <c r="B8811" i="1"/>
  <c r="B8810" i="1"/>
  <c r="B8809" i="1"/>
  <c r="B8808" i="1"/>
  <c r="B8807" i="1"/>
  <c r="B8806" i="1"/>
  <c r="B8805" i="1"/>
  <c r="B4538" i="1"/>
  <c r="B4537" i="1"/>
  <c r="B4536" i="1"/>
  <c r="B4535" i="1"/>
  <c r="B4534" i="1"/>
  <c r="B4533" i="1"/>
  <c r="B4532" i="1"/>
  <c r="B4531" i="1"/>
  <c r="B4530" i="1"/>
  <c r="B4529" i="1"/>
  <c r="B4528" i="1"/>
  <c r="B4527" i="1"/>
  <c r="B4526" i="1"/>
  <c r="B4525" i="1"/>
  <c r="B4524" i="1"/>
  <c r="B4523" i="1"/>
  <c r="B4522" i="1"/>
  <c r="B4521" i="1"/>
  <c r="B4520" i="1"/>
  <c r="B4519" i="1"/>
  <c r="B4518" i="1"/>
  <c r="B4517" i="1"/>
  <c r="B4516" i="1"/>
  <c r="B4515" i="1"/>
  <c r="B4514" i="1"/>
  <c r="B4513" i="1"/>
  <c r="B4512" i="1"/>
  <c r="B4511" i="1"/>
  <c r="B4510" i="1"/>
  <c r="B4509" i="1"/>
  <c r="B4508" i="1"/>
  <c r="B4507" i="1"/>
  <c r="B4506" i="1"/>
  <c r="B4505" i="1"/>
  <c r="B9049" i="1"/>
  <c r="B9048" i="1"/>
  <c r="B9047" i="1"/>
  <c r="B9046" i="1"/>
  <c r="B9045" i="1"/>
  <c r="B9044" i="1"/>
  <c r="B9043" i="1"/>
  <c r="B9042" i="1"/>
  <c r="B9041" i="1"/>
  <c r="B9040" i="1"/>
  <c r="B9039" i="1"/>
  <c r="B9038" i="1"/>
  <c r="B9037" i="1"/>
  <c r="B9036" i="1"/>
  <c r="B9035" i="1"/>
  <c r="B9034" i="1"/>
  <c r="B9033" i="1"/>
  <c r="B9032" i="1"/>
  <c r="B9031" i="1"/>
  <c r="B9030" i="1"/>
  <c r="B9029" i="1"/>
  <c r="B9028" i="1"/>
  <c r="B9027" i="1"/>
  <c r="B9026" i="1"/>
  <c r="B9025" i="1"/>
  <c r="B9024" i="1"/>
  <c r="B9023" i="1"/>
  <c r="B9022" i="1"/>
  <c r="B9021" i="1"/>
  <c r="B9020" i="1"/>
  <c r="B9019" i="1"/>
  <c r="B9018" i="1"/>
  <c r="B9017" i="1"/>
  <c r="B9016" i="1"/>
  <c r="B9015" i="1"/>
  <c r="B9014" i="1"/>
  <c r="B9013" i="1"/>
  <c r="B9012" i="1"/>
  <c r="B9011" i="1"/>
  <c r="B9010" i="1"/>
  <c r="B9009" i="1"/>
  <c r="B9008" i="1"/>
  <c r="B9007" i="1"/>
  <c r="B9006" i="1"/>
  <c r="B9005" i="1"/>
  <c r="B9004" i="1"/>
  <c r="B9003" i="1"/>
  <c r="B9002" i="1"/>
  <c r="B9001" i="1"/>
  <c r="B9000" i="1"/>
  <c r="B8999" i="1"/>
  <c r="B8998" i="1"/>
  <c r="B4886" i="1"/>
  <c r="B4885" i="1"/>
  <c r="B4884" i="1"/>
  <c r="B4883" i="1"/>
  <c r="B8997" i="1"/>
  <c r="B8996" i="1"/>
  <c r="B4882" i="1"/>
  <c r="B4880" i="1"/>
  <c r="B4879" i="1"/>
  <c r="B4878" i="1"/>
  <c r="B4877" i="1"/>
  <c r="B9482" i="1"/>
  <c r="B9481" i="1"/>
  <c r="B9480" i="1"/>
  <c r="B9479" i="1"/>
  <c r="B4881" i="1"/>
  <c r="B9478" i="1"/>
  <c r="B9477" i="1"/>
  <c r="B8884" i="1"/>
  <c r="B9476" i="1"/>
  <c r="B9475" i="1"/>
  <c r="B9558" i="1"/>
  <c r="B9557" i="1"/>
  <c r="B9556" i="1"/>
  <c r="B9555" i="1"/>
  <c r="B9554" i="1"/>
  <c r="B9553" i="1"/>
  <c r="B9552" i="1"/>
  <c r="B9551" i="1"/>
  <c r="B8883" i="1"/>
  <c r="B8882" i="1"/>
  <c r="B8881" i="1"/>
  <c r="B8880" i="1"/>
  <c r="B8879" i="1"/>
  <c r="B8878" i="1"/>
  <c r="B8877" i="1"/>
  <c r="B8876" i="1"/>
  <c r="B8875" i="1"/>
  <c r="B8874" i="1"/>
  <c r="B8873" i="1"/>
  <c r="B8872" i="1"/>
  <c r="B8871" i="1"/>
  <c r="B8870" i="1"/>
  <c r="B8869" i="1"/>
  <c r="B8868" i="1"/>
  <c r="B8867" i="1"/>
  <c r="B9550" i="1"/>
  <c r="B9549" i="1"/>
  <c r="B9548" i="1"/>
  <c r="B9547" i="1"/>
  <c r="B9546" i="1"/>
  <c r="B9545" i="1"/>
  <c r="B9544" i="1"/>
  <c r="B9543" i="1"/>
  <c r="B8866" i="1"/>
  <c r="B8865" i="1"/>
  <c r="B8864" i="1"/>
  <c r="B8863" i="1"/>
  <c r="B8862" i="1"/>
  <c r="B8861" i="1"/>
  <c r="B8860" i="1"/>
  <c r="B8859" i="1"/>
  <c r="B8858" i="1"/>
  <c r="B8857" i="1"/>
  <c r="B8856" i="1"/>
  <c r="B8855" i="1"/>
  <c r="B8854" i="1"/>
  <c r="B8853" i="1"/>
  <c r="B8852" i="1"/>
  <c r="B8851" i="1"/>
  <c r="B8850" i="1"/>
  <c r="B8849" i="1"/>
  <c r="B8848" i="1"/>
  <c r="B8847" i="1"/>
  <c r="B8846" i="1"/>
  <c r="B8845" i="1"/>
  <c r="B8844" i="1"/>
  <c r="B8843" i="1"/>
  <c r="B8842" i="1"/>
  <c r="B8841" i="1"/>
  <c r="B8840" i="1"/>
  <c r="B8839" i="1"/>
  <c r="B8838" i="1"/>
  <c r="B8837" i="1"/>
  <c r="B8836" i="1"/>
  <c r="B8835" i="1"/>
  <c r="B8834" i="1"/>
  <c r="B8833" i="1"/>
  <c r="B8832" i="1"/>
  <c r="B9720" i="1"/>
  <c r="B9719" i="1"/>
  <c r="B9718" i="1"/>
  <c r="B9717" i="1"/>
  <c r="B8831" i="1"/>
  <c r="B8804" i="1"/>
  <c r="B8803" i="1"/>
  <c r="B8802" i="1"/>
  <c r="B8801" i="1"/>
  <c r="B9907" i="1"/>
  <c r="B8800" i="1"/>
  <c r="B9906" i="1"/>
  <c r="B9905" i="1"/>
  <c r="B9904" i="1"/>
  <c r="B9903" i="1"/>
  <c r="B9902" i="1"/>
  <c r="B9901" i="1"/>
  <c r="B9900" i="1"/>
  <c r="B9899" i="1"/>
  <c r="B9898" i="1"/>
  <c r="B9897" i="1"/>
  <c r="B9896" i="1"/>
  <c r="B9895" i="1"/>
  <c r="B9894" i="1"/>
  <c r="B9893" i="1"/>
  <c r="B9892" i="1"/>
  <c r="B9891" i="1"/>
  <c r="B9890" i="1"/>
  <c r="B9889" i="1"/>
  <c r="B9888" i="1"/>
  <c r="B9887" i="1"/>
  <c r="B9886" i="1"/>
  <c r="B9885" i="1"/>
  <c r="B9884" i="1"/>
  <c r="B9883" i="1"/>
  <c r="B9882" i="1"/>
  <c r="B9881" i="1"/>
  <c r="B9880" i="1"/>
  <c r="B9879" i="1"/>
  <c r="B9878" i="1"/>
  <c r="B9877" i="1"/>
  <c r="B9876" i="1"/>
  <c r="B9875" i="1"/>
  <c r="B9874" i="1"/>
  <c r="B9873" i="1"/>
  <c r="B9872" i="1"/>
  <c r="B9871" i="1"/>
  <c r="B9870" i="1"/>
  <c r="B9869" i="1"/>
  <c r="B9859" i="1"/>
  <c r="B9858" i="1"/>
  <c r="B9857" i="1"/>
  <c r="B9856" i="1"/>
  <c r="B9855" i="1"/>
  <c r="B9854" i="1"/>
  <c r="B9853" i="1"/>
  <c r="B9852" i="1"/>
  <c r="B9851" i="1"/>
  <c r="B9850" i="1"/>
  <c r="B9849" i="1"/>
  <c r="B9848" i="1"/>
  <c r="B9847" i="1"/>
  <c r="B9846" i="1"/>
  <c r="B9845" i="1"/>
  <c r="B9844" i="1"/>
  <c r="B9843" i="1"/>
  <c r="B9842" i="1"/>
  <c r="B9841" i="1"/>
  <c r="B9840" i="1"/>
  <c r="B9812" i="1"/>
  <c r="B9811" i="1"/>
  <c r="B9810" i="1"/>
  <c r="B9809" i="1"/>
  <c r="B9808" i="1"/>
  <c r="B9807" i="1"/>
  <c r="B9806" i="1"/>
  <c r="B9805" i="1"/>
  <c r="B9804" i="1"/>
  <c r="B9803" i="1"/>
  <c r="B9802" i="1"/>
  <c r="B9801" i="1"/>
  <c r="B9800" i="1"/>
  <c r="B9799" i="1"/>
  <c r="B9798" i="1"/>
  <c r="B9797" i="1"/>
  <c r="B9796" i="1"/>
  <c r="B9795" i="1"/>
  <c r="B9794" i="1"/>
  <c r="B9793" i="1"/>
  <c r="B9792" i="1"/>
  <c r="B9791" i="1"/>
  <c r="B9790" i="1"/>
  <c r="B9789" i="1"/>
  <c r="B9788" i="1"/>
  <c r="B9787" i="1"/>
  <c r="B9786" i="1"/>
  <c r="B9785" i="1"/>
  <c r="B9784" i="1"/>
  <c r="B9783" i="1"/>
  <c r="B9782" i="1"/>
  <c r="B9781" i="1"/>
  <c r="B9780" i="1"/>
  <c r="B9779" i="1"/>
  <c r="B9778" i="1"/>
  <c r="B9777" i="1"/>
  <c r="B9776" i="1"/>
  <c r="B9775" i="1"/>
  <c r="B9774" i="1"/>
  <c r="B9773" i="1"/>
  <c r="B9772" i="1"/>
  <c r="B9771" i="1"/>
  <c r="B9770" i="1"/>
  <c r="B9769" i="1"/>
  <c r="B9768" i="1"/>
  <c r="B9767" i="1"/>
  <c r="B9766" i="1"/>
  <c r="B9765" i="1"/>
  <c r="B9764" i="1"/>
  <c r="B9763" i="1"/>
  <c r="B9762" i="1"/>
  <c r="B9761" i="1"/>
  <c r="B9760" i="1"/>
  <c r="B9759" i="1"/>
  <c r="B9758" i="1"/>
  <c r="B9757" i="1"/>
  <c r="B9756" i="1"/>
  <c r="B9755" i="1"/>
  <c r="B9754" i="1"/>
  <c r="B9753" i="1"/>
  <c r="B1316" i="1"/>
  <c r="B1315" i="1"/>
  <c r="B1314" i="1"/>
  <c r="B1313" i="1"/>
  <c r="B1312" i="1"/>
  <c r="B1311" i="1"/>
  <c r="B1310" i="1"/>
  <c r="B1309" i="1"/>
  <c r="B36506" i="1"/>
  <c r="B36505" i="1"/>
  <c r="B36504" i="1"/>
  <c r="B36503" i="1"/>
  <c r="B36502" i="1"/>
  <c r="B36501" i="1"/>
  <c r="B36500" i="1"/>
  <c r="B36499" i="1"/>
  <c r="B36498" i="1"/>
  <c r="B36497" i="1"/>
  <c r="B36496" i="1"/>
  <c r="B36495" i="1"/>
  <c r="B36494" i="1"/>
  <c r="B36493" i="1"/>
  <c r="B36492" i="1"/>
  <c r="B36491" i="1"/>
  <c r="B1308" i="1"/>
  <c r="B1307" i="1"/>
  <c r="B1306" i="1"/>
  <c r="B1305" i="1"/>
  <c r="B36884" i="1"/>
  <c r="B36883" i="1"/>
  <c r="B36882" i="1"/>
  <c r="B36881" i="1"/>
  <c r="B36880" i="1"/>
  <c r="B36879" i="1"/>
  <c r="B36878" i="1"/>
  <c r="B36877" i="1"/>
  <c r="B36876" i="1"/>
  <c r="B36875" i="1"/>
  <c r="B36874" i="1"/>
  <c r="B36873" i="1"/>
  <c r="B36872" i="1"/>
  <c r="B36871" i="1"/>
  <c r="B36870" i="1"/>
  <c r="B1304" i="1"/>
  <c r="B1303" i="1"/>
  <c r="B1302" i="1"/>
  <c r="B1301" i="1"/>
  <c r="B36869" i="1"/>
  <c r="B36868" i="1"/>
  <c r="B36867" i="1"/>
  <c r="B36866" i="1"/>
  <c r="B36865" i="1"/>
  <c r="B1300" i="1"/>
  <c r="B1299" i="1"/>
  <c r="B1298" i="1"/>
  <c r="B1297" i="1"/>
  <c r="B36864" i="1"/>
  <c r="B36863" i="1"/>
  <c r="B36862" i="1"/>
  <c r="B36861" i="1"/>
  <c r="B40283" i="1"/>
  <c r="B40282" i="1"/>
  <c r="B40281" i="1"/>
  <c r="B40280" i="1"/>
  <c r="B40279" i="1"/>
  <c r="B40278" i="1"/>
  <c r="B40165" i="1"/>
  <c r="B40164" i="1"/>
  <c r="B40163" i="1"/>
  <c r="B40162" i="1"/>
  <c r="B40161" i="1"/>
  <c r="B40160" i="1"/>
  <c r="B40159" i="1"/>
  <c r="B40158" i="1"/>
  <c r="B40157" i="1"/>
  <c r="B40156" i="1"/>
  <c r="B40155" i="1"/>
  <c r="B40154" i="1"/>
  <c r="B40153" i="1"/>
  <c r="B40152" i="1"/>
  <c r="B40151" i="1"/>
  <c r="B40150" i="1"/>
  <c r="B40149" i="1"/>
  <c r="B40148" i="1"/>
  <c r="B40147" i="1"/>
  <c r="B40146" i="1"/>
  <c r="B40145" i="1"/>
  <c r="B40144" i="1"/>
  <c r="B40143" i="1"/>
  <c r="B40142" i="1"/>
  <c r="B40141" i="1"/>
  <c r="B40140" i="1"/>
  <c r="B40139" i="1"/>
  <c r="B40138" i="1"/>
  <c r="B40137" i="1"/>
  <c r="B40136" i="1"/>
  <c r="B40135" i="1"/>
  <c r="B40134" i="1"/>
  <c r="B40133" i="1"/>
  <c r="B40132" i="1"/>
  <c r="B40131" i="1"/>
  <c r="B40130" i="1"/>
  <c r="B40129" i="1"/>
  <c r="B40128" i="1"/>
  <c r="B40127" i="1"/>
  <c r="B40126" i="1"/>
  <c r="B40125" i="1"/>
  <c r="B40124" i="1"/>
  <c r="B40123" i="1"/>
  <c r="B40122" i="1"/>
  <c r="B40121" i="1"/>
  <c r="B40120" i="1"/>
  <c r="B40119" i="1"/>
  <c r="B40118" i="1"/>
  <c r="B40117" i="1"/>
  <c r="B40116" i="1"/>
  <c r="B40115" i="1"/>
  <c r="B40114" i="1"/>
  <c r="B40113" i="1"/>
  <c r="B40112" i="1"/>
  <c r="B40111" i="1"/>
  <c r="B40110" i="1"/>
  <c r="B40109" i="1"/>
  <c r="B40108" i="1"/>
  <c r="B40107" i="1"/>
  <c r="B40106" i="1"/>
  <c r="B40105" i="1"/>
  <c r="B40104" i="1"/>
  <c r="B40103" i="1"/>
  <c r="B1597" i="1"/>
  <c r="B1596" i="1"/>
  <c r="B1595" i="1"/>
  <c r="B1594" i="1"/>
  <c r="B3301" i="1"/>
  <c r="B324" i="1"/>
  <c r="B3300" i="1"/>
  <c r="B16423" i="1"/>
  <c r="B37772" i="1"/>
  <c r="B15136" i="1"/>
  <c r="B13001" i="1"/>
  <c r="B13000" i="1"/>
  <c r="B15135" i="1"/>
  <c r="B12999" i="1"/>
  <c r="B12998" i="1"/>
  <c r="B12997" i="1"/>
  <c r="B28938" i="1"/>
  <c r="B37148" i="1"/>
  <c r="B37147" i="1"/>
  <c r="B44024" i="1"/>
  <c r="B43988" i="1"/>
  <c r="B43987" i="1"/>
  <c r="B43986" i="1"/>
  <c r="B43985" i="1"/>
  <c r="B41666" i="1"/>
  <c r="B41665" i="1"/>
  <c r="B41664" i="1"/>
  <c r="B41663" i="1"/>
  <c r="B41662" i="1"/>
  <c r="B41661" i="1"/>
  <c r="B41660" i="1"/>
  <c r="B36860" i="1"/>
  <c r="B36859" i="1"/>
  <c r="B12996" i="1"/>
  <c r="B36858" i="1"/>
  <c r="B36857" i="1"/>
  <c r="B37249" i="1"/>
  <c r="B37248" i="1"/>
  <c r="B37247" i="1"/>
  <c r="B37246" i="1"/>
  <c r="B10749" i="1"/>
  <c r="B11187" i="1"/>
  <c r="B15134" i="1"/>
  <c r="B15133" i="1"/>
  <c r="B15132" i="1"/>
  <c r="B15131" i="1"/>
  <c r="B15130" i="1"/>
  <c r="B15129" i="1"/>
  <c r="B15128" i="1"/>
  <c r="B15127" i="1"/>
  <c r="B15126" i="1"/>
  <c r="B15125" i="1"/>
  <c r="B15124" i="1"/>
  <c r="B15123" i="1"/>
  <c r="B15122" i="1"/>
  <c r="B15121" i="1"/>
  <c r="B15120" i="1"/>
  <c r="B15119" i="1"/>
  <c r="B15118" i="1"/>
  <c r="B15117" i="1"/>
  <c r="B15116" i="1"/>
  <c r="B15115" i="1"/>
  <c r="B15114" i="1"/>
  <c r="B15113" i="1"/>
  <c r="B15112" i="1"/>
  <c r="B15111" i="1"/>
  <c r="B11186" i="1"/>
  <c r="B15110" i="1"/>
  <c r="B15109" i="1"/>
  <c r="B15108" i="1"/>
  <c r="B15107" i="1"/>
  <c r="B15106" i="1"/>
  <c r="B15105" i="1"/>
  <c r="B15104" i="1"/>
  <c r="B15103" i="1"/>
  <c r="B11754" i="1"/>
  <c r="B11753" i="1"/>
  <c r="B11752" i="1"/>
  <c r="B11751" i="1"/>
  <c r="B12995" i="1"/>
  <c r="B12994" i="1"/>
  <c r="B12993" i="1"/>
  <c r="B12992" i="1"/>
  <c r="B12991" i="1"/>
  <c r="B12990" i="1"/>
  <c r="B12989" i="1"/>
  <c r="B12988" i="1"/>
  <c r="B12987" i="1"/>
  <c r="B12986" i="1"/>
  <c r="B12985" i="1"/>
  <c r="B12984" i="1"/>
  <c r="B12983" i="1"/>
  <c r="B12982" i="1"/>
  <c r="B12981" i="1"/>
  <c r="B12980" i="1"/>
  <c r="B11750" i="1"/>
  <c r="B12979" i="1"/>
  <c r="B12978" i="1"/>
  <c r="B12977" i="1"/>
  <c r="B12976" i="1"/>
  <c r="B12975" i="1"/>
  <c r="B12974" i="1"/>
  <c r="B12973" i="1"/>
  <c r="B12972" i="1"/>
  <c r="B12971" i="1"/>
  <c r="B12970" i="1"/>
  <c r="B12969" i="1"/>
  <c r="B12968" i="1"/>
  <c r="B12967" i="1"/>
  <c r="B12966" i="1"/>
  <c r="B12965" i="1"/>
  <c r="B12964" i="1"/>
  <c r="B11749" i="1"/>
  <c r="B11748" i="1"/>
  <c r="B12963" i="1"/>
  <c r="B12356" i="1"/>
  <c r="B12355" i="1"/>
  <c r="B12354" i="1"/>
  <c r="B12353" i="1"/>
  <c r="B12352" i="1"/>
  <c r="B12351" i="1"/>
  <c r="B12350" i="1"/>
  <c r="B12612" i="1"/>
  <c r="B12611" i="1"/>
  <c r="B12610" i="1"/>
  <c r="B12609" i="1"/>
  <c r="B11185" i="1"/>
  <c r="B11184" i="1"/>
  <c r="B11183" i="1"/>
  <c r="B11182" i="1"/>
  <c r="B11181" i="1"/>
  <c r="B11180" i="1"/>
  <c r="B11179" i="1"/>
  <c r="B11178" i="1"/>
  <c r="B11177" i="1"/>
  <c r="B11176" i="1"/>
  <c r="B1637" i="1"/>
  <c r="B36998" i="1"/>
  <c r="B1638" i="1"/>
  <c r="B1962" i="1"/>
  <c r="B44083" i="1"/>
  <c r="B44144" i="1"/>
  <c r="B36997" i="1"/>
  <c r="B36996" i="1"/>
  <c r="B1961" i="1"/>
  <c r="B1855" i="1"/>
  <c r="B1960" i="1"/>
  <c r="B1997" i="1"/>
  <c r="B1959" i="1"/>
  <c r="B1958" i="1"/>
  <c r="B1957" i="1"/>
  <c r="B1854" i="1"/>
  <c r="B1996" i="1"/>
  <c r="B1995" i="1"/>
  <c r="B1853" i="1"/>
  <c r="B1852" i="1"/>
  <c r="B1593" i="1"/>
  <c r="B12962" i="1"/>
  <c r="B12961" i="1"/>
  <c r="B12960" i="1"/>
  <c r="B12349" i="1"/>
  <c r="B12348" i="1"/>
  <c r="B12347" i="1"/>
  <c r="B12346" i="1"/>
  <c r="B12345" i="1"/>
  <c r="B12344" i="1"/>
  <c r="B12343" i="1"/>
  <c r="B15098" i="1"/>
  <c r="B15097" i="1"/>
  <c r="B15096" i="1"/>
  <c r="B15095" i="1"/>
  <c r="B15094" i="1"/>
  <c r="B15093" i="1"/>
  <c r="B15092" i="1"/>
  <c r="B15091" i="1"/>
  <c r="B15090" i="1"/>
  <c r="B15089" i="1"/>
  <c r="B15088" i="1"/>
  <c r="B15087" i="1"/>
  <c r="B15086" i="1"/>
  <c r="B15085" i="1"/>
  <c r="B15084" i="1"/>
  <c r="B15083" i="1"/>
  <c r="B15082" i="1"/>
  <c r="B15081" i="1"/>
  <c r="B15080" i="1"/>
  <c r="B15079" i="1"/>
  <c r="B15078" i="1"/>
  <c r="B14878" i="1"/>
  <c r="B14877" i="1"/>
  <c r="B14876" i="1"/>
  <c r="B15077" i="1"/>
  <c r="B15076" i="1"/>
  <c r="B15075" i="1"/>
  <c r="B14875" i="1"/>
  <c r="B14874" i="1"/>
  <c r="B14873" i="1"/>
  <c r="B14872" i="1"/>
  <c r="B14871" i="1"/>
  <c r="B14870" i="1"/>
  <c r="B14869" i="1"/>
  <c r="B14868" i="1"/>
  <c r="B14867" i="1"/>
  <c r="B14866" i="1"/>
  <c r="B14865" i="1"/>
  <c r="B14864" i="1"/>
  <c r="B14863" i="1"/>
  <c r="B14862" i="1"/>
  <c r="B14861" i="1"/>
  <c r="B14860" i="1"/>
  <c r="B14859" i="1"/>
  <c r="B14858" i="1"/>
  <c r="B14857" i="1"/>
  <c r="B14856" i="1"/>
  <c r="B14855" i="1"/>
  <c r="B14854" i="1"/>
  <c r="B14853" i="1"/>
  <c r="B14852" i="1"/>
  <c r="B14851" i="1"/>
  <c r="B14850" i="1"/>
  <c r="B14849" i="1"/>
  <c r="B14848" i="1"/>
  <c r="B14847" i="1"/>
  <c r="B14846" i="1"/>
  <c r="B14845" i="1"/>
  <c r="B14844" i="1"/>
  <c r="B14843" i="1"/>
  <c r="B14842" i="1"/>
  <c r="B14841" i="1"/>
  <c r="B14840" i="1"/>
  <c r="B14839" i="1"/>
  <c r="B14838" i="1"/>
  <c r="B14837" i="1"/>
  <c r="B1636" i="1"/>
  <c r="B1592" i="1"/>
  <c r="B2241" i="1"/>
  <c r="B1635" i="1"/>
  <c r="B1591" i="1"/>
  <c r="B2240" i="1"/>
  <c r="B1590" i="1"/>
  <c r="B2239" i="1"/>
  <c r="B3299" i="1"/>
  <c r="B2238" i="1"/>
  <c r="B2237" i="1"/>
  <c r="B2236" i="1"/>
  <c r="B3298" i="1"/>
  <c r="B3297" i="1"/>
  <c r="B3296" i="1"/>
  <c r="B3295" i="1"/>
  <c r="B3294" i="1"/>
  <c r="B3293" i="1"/>
  <c r="B3292" i="1"/>
  <c r="B3291" i="1"/>
  <c r="B3290" i="1"/>
  <c r="B3289" i="1"/>
  <c r="B3288" i="1"/>
  <c r="B3287" i="1"/>
  <c r="B3286" i="1"/>
  <c r="B3285" i="1"/>
  <c r="B3284" i="1"/>
  <c r="B3283" i="1"/>
  <c r="B3282" i="1"/>
  <c r="B3281" i="1"/>
  <c r="B3280" i="1"/>
  <c r="B3279" i="1"/>
  <c r="B3278" i="1"/>
  <c r="B3277" i="1"/>
  <c r="B3276" i="1"/>
  <c r="B3275" i="1"/>
  <c r="B3274" i="1"/>
  <c r="B3273" i="1"/>
  <c r="B3272" i="1"/>
  <c r="B3271" i="1"/>
  <c r="B3270" i="1"/>
  <c r="B3269" i="1"/>
  <c r="B3268" i="1"/>
  <c r="B3267" i="1"/>
  <c r="B3266" i="1"/>
  <c r="B3265" i="1"/>
  <c r="B3264" i="1"/>
  <c r="B10766" i="1"/>
  <c r="B1433" i="1"/>
  <c r="B37771" i="1"/>
  <c r="B36995" i="1"/>
  <c r="B3458" i="1"/>
  <c r="B3457" i="1"/>
  <c r="B3456" i="1"/>
  <c r="B3455" i="1"/>
  <c r="B1956" i="1"/>
  <c r="B3454" i="1"/>
  <c r="B3453" i="1"/>
  <c r="B1432" i="1"/>
  <c r="B1994" i="1"/>
  <c r="B3682" i="1"/>
  <c r="B1993" i="1"/>
  <c r="B1992" i="1"/>
  <c r="B3681" i="1"/>
  <c r="B1955" i="1"/>
  <c r="B1954" i="1"/>
  <c r="B1953" i="1"/>
  <c r="B1952" i="1"/>
  <c r="B3680" i="1"/>
  <c r="B3679" i="1"/>
  <c r="B3678" i="1"/>
  <c r="B3677" i="1"/>
  <c r="B3676" i="1"/>
  <c r="B3675" i="1"/>
  <c r="B3674" i="1"/>
  <c r="B3673" i="1"/>
  <c r="B3672" i="1"/>
  <c r="B3671" i="1"/>
  <c r="B3670" i="1"/>
  <c r="B3669" i="1"/>
  <c r="B3668" i="1"/>
  <c r="B3667" i="1"/>
  <c r="B3666" i="1"/>
  <c r="B3665" i="1"/>
  <c r="B3664" i="1"/>
  <c r="B3663" i="1"/>
  <c r="B3662" i="1"/>
  <c r="B3661" i="1"/>
  <c r="B3660" i="1"/>
  <c r="B3585" i="1"/>
  <c r="B3659" i="1"/>
  <c r="B3658" i="1"/>
  <c r="B3657" i="1"/>
  <c r="B3584" i="1"/>
  <c r="B3583" i="1"/>
  <c r="B3582" i="1"/>
  <c r="B3581" i="1"/>
  <c r="B3580" i="1"/>
  <c r="B3579" i="1"/>
  <c r="B3578" i="1"/>
  <c r="B3577" i="1"/>
  <c r="B3576" i="1"/>
  <c r="B3575" i="1"/>
  <c r="B3574" i="1"/>
  <c r="B3573" i="1"/>
  <c r="B3572" i="1"/>
  <c r="B3571" i="1"/>
  <c r="B3570" i="1"/>
  <c r="B3569" i="1"/>
  <c r="B3568" i="1"/>
  <c r="B3567" i="1"/>
  <c r="B3566" i="1"/>
  <c r="B3523" i="1"/>
  <c r="B3565" i="1"/>
  <c r="B3564" i="1"/>
  <c r="B3522" i="1"/>
  <c r="B3521" i="1"/>
  <c r="B3520" i="1"/>
  <c r="B3519" i="1"/>
  <c r="B3518" i="1"/>
  <c r="B3517" i="1"/>
  <c r="B3516" i="1"/>
  <c r="B3515" i="1"/>
  <c r="B3514" i="1"/>
  <c r="B3513" i="1"/>
  <c r="B3512" i="1"/>
  <c r="B3511" i="1"/>
  <c r="B3510" i="1"/>
  <c r="B3509" i="1"/>
  <c r="B3508" i="1"/>
  <c r="B3507" i="1"/>
  <c r="B3506" i="1"/>
  <c r="B3505" i="1"/>
  <c r="B3504" i="1"/>
  <c r="B37770" i="1"/>
  <c r="B3503" i="1"/>
  <c r="B3502" i="1"/>
  <c r="B3501" i="1"/>
  <c r="B3500" i="1"/>
  <c r="B3499" i="1"/>
  <c r="B3263" i="1"/>
  <c r="B3262" i="1"/>
  <c r="B3261" i="1"/>
  <c r="B3260" i="1"/>
  <c r="B3259" i="1"/>
  <c r="B3258" i="1"/>
  <c r="B3257" i="1"/>
  <c r="B3256" i="1"/>
  <c r="B3255" i="1"/>
  <c r="B3254" i="1"/>
  <c r="B3253" i="1"/>
  <c r="B3252" i="1"/>
  <c r="B3251" i="1"/>
  <c r="B3250" i="1"/>
  <c r="B3249" i="1"/>
  <c r="B3248" i="1"/>
  <c r="B3247" i="1"/>
  <c r="B3246" i="1"/>
  <c r="B3245" i="1"/>
  <c r="B3244" i="1"/>
  <c r="B3243" i="1"/>
  <c r="B3242" i="1"/>
  <c r="B3241" i="1"/>
  <c r="B3240" i="1"/>
  <c r="B3239" i="1"/>
  <c r="B3238" i="1"/>
  <c r="B3237" i="1"/>
  <c r="B3236" i="1"/>
  <c r="B3235" i="1"/>
  <c r="B3234" i="1"/>
  <c r="B3233" i="1"/>
  <c r="B3232" i="1"/>
  <c r="B3231" i="1"/>
  <c r="B3230" i="1"/>
  <c r="B3229" i="1"/>
  <c r="B3228" i="1"/>
  <c r="B3227" i="1"/>
  <c r="B3226" i="1"/>
  <c r="B3225" i="1"/>
  <c r="B3224" i="1"/>
  <c r="B3223" i="1"/>
  <c r="B3222" i="1"/>
  <c r="B3221" i="1"/>
  <c r="B3220" i="1"/>
  <c r="B3219" i="1"/>
  <c r="B3218" i="1"/>
  <c r="B3217" i="1"/>
  <c r="B3216" i="1"/>
  <c r="B3215" i="1"/>
  <c r="B3214" i="1"/>
  <c r="B3213" i="1"/>
  <c r="B3212" i="1"/>
  <c r="B3211" i="1"/>
  <c r="B3210" i="1"/>
  <c r="B3209" i="1"/>
  <c r="B3208" i="1"/>
  <c r="B3207" i="1"/>
  <c r="B3206" i="1"/>
  <c r="B3205" i="1"/>
  <c r="B2624" i="1"/>
  <c r="B3204" i="1"/>
  <c r="B2623" i="1"/>
  <c r="B2622" i="1"/>
  <c r="B15102" i="1"/>
  <c r="B15101" i="1"/>
  <c r="B15100" i="1"/>
  <c r="B15099" i="1"/>
  <c r="B12959" i="1"/>
  <c r="B1589" i="1"/>
  <c r="B2621" i="1"/>
  <c r="B1588" i="1"/>
  <c r="B2620" i="1"/>
  <c r="B2619" i="1"/>
  <c r="B2618" i="1"/>
  <c r="B2617" i="1"/>
  <c r="B2616" i="1"/>
  <c r="B2615" i="1"/>
  <c r="B2614" i="1"/>
  <c r="B2613" i="1"/>
  <c r="B2612" i="1"/>
  <c r="B2611" i="1"/>
  <c r="B2610" i="1"/>
  <c r="B2609" i="1"/>
  <c r="B2608" i="1"/>
  <c r="B2607" i="1"/>
  <c r="B2606" i="1"/>
  <c r="B2605" i="1"/>
  <c r="B2604" i="1"/>
  <c r="B2603" i="1"/>
  <c r="B37245" i="1"/>
  <c r="B28962" i="1"/>
  <c r="B28961" i="1"/>
  <c r="B28960" i="1"/>
  <c r="B28959" i="1"/>
  <c r="B28958" i="1"/>
  <c r="B28957" i="1"/>
  <c r="B37244" i="1"/>
  <c r="B28856" i="1"/>
  <c r="B3331" i="1"/>
  <c r="B37243" i="1"/>
  <c r="B3330" i="1"/>
  <c r="B3452" i="1"/>
  <c r="B3329" i="1"/>
  <c r="B3328" i="1"/>
  <c r="B3327" i="1"/>
  <c r="B3326" i="1"/>
  <c r="B3451" i="1"/>
  <c r="B3450" i="1"/>
  <c r="B3449" i="1"/>
  <c r="B3448" i="1"/>
  <c r="B3447" i="1"/>
  <c r="B3446" i="1"/>
  <c r="B3445" i="1"/>
  <c r="B3444" i="1"/>
  <c r="B39461" i="1"/>
  <c r="B43984" i="1"/>
  <c r="B43983" i="1"/>
  <c r="B43982" i="1"/>
  <c r="B43981" i="1"/>
  <c r="B2235" i="1"/>
  <c r="B36490" i="1"/>
  <c r="B2234" i="1"/>
  <c r="B2233" i="1"/>
  <c r="B28839" i="1"/>
  <c r="B28838" i="1"/>
  <c r="B28837" i="1"/>
  <c r="B28836" i="1"/>
  <c r="B2232" i="1"/>
  <c r="B2231" i="1"/>
  <c r="B2230" i="1"/>
  <c r="B28802" i="1"/>
  <c r="B28921" i="1"/>
  <c r="B28835" i="1"/>
  <c r="B28920" i="1"/>
  <c r="B28849" i="1"/>
  <c r="B44082" i="1"/>
  <c r="B44081" i="1"/>
  <c r="B44143" i="1"/>
  <c r="B44142" i="1"/>
  <c r="B44141" i="1"/>
  <c r="B44140" i="1"/>
  <c r="B44080" i="1"/>
  <c r="B44139" i="1"/>
  <c r="B28834" i="1"/>
  <c r="B28833" i="1"/>
  <c r="B44023" i="1"/>
  <c r="B44022" i="1"/>
  <c r="B44021" i="1"/>
  <c r="B44020" i="1"/>
  <c r="B44019" i="1"/>
  <c r="B44003" i="1"/>
  <c r="B44002" i="1"/>
  <c r="B44001" i="1"/>
  <c r="B44000" i="1"/>
  <c r="B43999" i="1"/>
  <c r="B43998" i="1"/>
  <c r="B44079" i="1"/>
  <c r="B44060" i="1"/>
  <c r="B44127" i="1"/>
  <c r="B44138" i="1"/>
  <c r="B12958" i="1"/>
  <c r="B12957" i="1"/>
  <c r="B12956" i="1"/>
  <c r="B12955" i="1"/>
  <c r="B12954" i="1"/>
  <c r="B12953" i="1"/>
  <c r="B12952" i="1"/>
  <c r="B12951" i="1"/>
  <c r="B44059" i="1"/>
  <c r="B37242" i="1"/>
  <c r="B37241" i="1"/>
  <c r="B37240" i="1"/>
  <c r="B37239" i="1"/>
  <c r="B36994" i="1"/>
  <c r="B36993" i="1"/>
  <c r="B36992" i="1"/>
  <c r="B36991" i="1"/>
  <c r="B36990" i="1"/>
  <c r="B36989" i="1"/>
  <c r="B36856" i="1"/>
  <c r="B36855" i="1"/>
  <c r="B36854" i="1"/>
  <c r="B36853" i="1"/>
  <c r="B36852" i="1"/>
  <c r="B36851" i="1"/>
  <c r="B36850" i="1"/>
  <c r="B36849" i="1"/>
  <c r="B37238" i="1"/>
  <c r="B36988" i="1"/>
  <c r="B37237" i="1"/>
  <c r="B36987" i="1"/>
  <c r="B36986" i="1"/>
  <c r="B3325" i="1"/>
  <c r="B3324" i="1"/>
  <c r="B28788" i="1"/>
  <c r="B28787" i="1"/>
  <c r="B28801" i="1"/>
  <c r="B1851" i="1"/>
  <c r="B28752" i="1"/>
  <c r="B28751" i="1"/>
  <c r="B28750" i="1"/>
  <c r="B28832" i="1"/>
  <c r="B28749" i="1"/>
  <c r="B28800" i="1"/>
  <c r="B28831" i="1"/>
  <c r="B28748" i="1"/>
  <c r="B28786" i="1"/>
  <c r="B28785" i="1"/>
  <c r="B28784" i="1"/>
  <c r="B28747" i="1"/>
  <c r="B28799" i="1"/>
  <c r="B28830" i="1"/>
  <c r="B28829" i="1"/>
  <c r="B28828" i="1"/>
  <c r="B28827" i="1"/>
  <c r="B28798" i="1"/>
  <c r="B28797" i="1"/>
  <c r="B28796" i="1"/>
  <c r="B1634" i="1"/>
  <c r="B36985" i="1"/>
  <c r="B44078" i="1"/>
  <c r="B39" i="1"/>
  <c r="B38" i="1"/>
  <c r="B37" i="1"/>
  <c r="B36" i="1"/>
  <c r="B1951" i="1"/>
  <c r="B36984" i="1"/>
  <c r="B1633" i="1"/>
  <c r="B36983" i="1"/>
  <c r="B1850" i="1"/>
  <c r="B36489" i="1"/>
  <c r="B1048" i="1"/>
  <c r="B1047" i="1"/>
  <c r="B1046" i="1"/>
  <c r="B1045" i="1"/>
  <c r="B1044" i="1"/>
  <c r="B1043" i="1"/>
  <c r="B1042" i="1"/>
  <c r="B1041" i="1"/>
  <c r="B1040" i="1"/>
  <c r="B1039" i="1"/>
  <c r="B1038" i="1"/>
  <c r="B1037" i="1"/>
  <c r="B1036" i="1"/>
  <c r="B1035" i="1"/>
  <c r="B1034" i="1"/>
  <c r="B1033" i="1"/>
  <c r="B1032" i="1"/>
  <c r="B1031" i="1"/>
  <c r="B1030" i="1"/>
  <c r="B1029" i="1"/>
  <c r="B1028" i="1"/>
  <c r="B1027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1026" i="1"/>
  <c r="B1025" i="1"/>
  <c r="B1024" i="1"/>
  <c r="B1023" i="1"/>
  <c r="B1022" i="1"/>
  <c r="B1021" i="1"/>
  <c r="B1020" i="1"/>
  <c r="B1019" i="1"/>
  <c r="B1018" i="1"/>
  <c r="B1017" i="1"/>
  <c r="B1016" i="1"/>
  <c r="B567" i="1"/>
  <c r="B566" i="1"/>
  <c r="B565" i="1"/>
  <c r="B564" i="1"/>
  <c r="B563" i="1"/>
  <c r="B562" i="1"/>
  <c r="B561" i="1"/>
  <c r="B560" i="1"/>
  <c r="B559" i="1"/>
  <c r="B558" i="1"/>
  <c r="B557" i="1"/>
  <c r="B1015" i="1"/>
  <c r="B1014" i="1"/>
  <c r="B1013" i="1"/>
  <c r="B1012" i="1"/>
  <c r="B1011" i="1"/>
  <c r="B1010" i="1"/>
  <c r="B1009" i="1"/>
  <c r="B1008" i="1"/>
  <c r="B1007" i="1"/>
  <c r="B1006" i="1"/>
  <c r="B1005" i="1"/>
  <c r="B1296" i="1"/>
  <c r="B1004" i="1"/>
  <c r="B1003" i="1"/>
  <c r="B1002" i="1"/>
  <c r="B1001" i="1"/>
  <c r="B1000" i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1295" i="1"/>
  <c r="B1294" i="1"/>
  <c r="B323" i="1"/>
  <c r="B322" i="1"/>
  <c r="B321" i="1"/>
  <c r="B320" i="1"/>
  <c r="B319" i="1"/>
  <c r="B318" i="1"/>
  <c r="B317" i="1"/>
  <c r="B316" i="1"/>
  <c r="B315" i="1"/>
  <c r="B314" i="1"/>
  <c r="B313" i="1"/>
  <c r="B971" i="1"/>
  <c r="B970" i="1"/>
  <c r="B969" i="1"/>
  <c r="B968" i="1"/>
  <c r="B967" i="1"/>
  <c r="B966" i="1"/>
  <c r="B965" i="1"/>
  <c r="B964" i="1"/>
  <c r="B963" i="1"/>
  <c r="B962" i="1"/>
  <c r="B961" i="1"/>
  <c r="B312" i="1"/>
  <c r="B311" i="1"/>
  <c r="B310" i="1"/>
  <c r="B309" i="1"/>
  <c r="B308" i="1"/>
  <c r="B307" i="1"/>
  <c r="B306" i="1"/>
  <c r="B305" i="1"/>
  <c r="B304" i="1"/>
  <c r="B303" i="1"/>
  <c r="B302" i="1"/>
  <c r="B1293" i="1"/>
  <c r="B36488" i="1"/>
  <c r="B36487" i="1"/>
  <c r="B1292" i="1"/>
  <c r="B36486" i="1"/>
  <c r="B1291" i="1"/>
  <c r="B1477" i="1"/>
  <c r="B36262" i="1"/>
  <c r="B1290" i="1"/>
  <c r="B1476" i="1"/>
  <c r="B1475" i="1"/>
  <c r="B1388" i="1"/>
  <c r="B1474" i="1"/>
  <c r="B36261" i="1"/>
  <c r="B1673" i="1"/>
  <c r="B1387" i="1"/>
  <c r="B1431" i="1"/>
  <c r="B1672" i="1"/>
  <c r="B1430" i="1"/>
  <c r="B1429" i="1"/>
  <c r="B1671" i="1"/>
  <c r="B1991" i="1"/>
  <c r="B1849" i="1"/>
  <c r="B1950" i="1"/>
  <c r="B2024" i="1"/>
  <c r="B1670" i="1"/>
  <c r="B1669" i="1"/>
  <c r="B1617" i="1"/>
  <c r="B1616" i="1"/>
  <c r="B2023" i="1"/>
  <c r="B1557" i="1"/>
  <c r="B1668" i="1"/>
  <c r="B1667" i="1"/>
  <c r="B960" i="1"/>
  <c r="B959" i="1"/>
  <c r="B958" i="1"/>
  <c r="B957" i="1"/>
  <c r="B956" i="1"/>
  <c r="B955" i="1"/>
  <c r="B954" i="1"/>
  <c r="B953" i="1"/>
  <c r="B952" i="1"/>
  <c r="B951" i="1"/>
  <c r="B950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1556" i="1"/>
  <c r="B1555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116" i="1"/>
  <c r="B905" i="1"/>
  <c r="B904" i="1"/>
  <c r="B903" i="1"/>
  <c r="B902" i="1"/>
  <c r="B901" i="1"/>
  <c r="B900" i="1"/>
  <c r="B899" i="1"/>
  <c r="B898" i="1"/>
  <c r="B897" i="1"/>
  <c r="B896" i="1"/>
  <c r="B895" i="1"/>
  <c r="B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1554" i="1"/>
  <c r="B872" i="1"/>
  <c r="B871" i="1"/>
  <c r="B870" i="1"/>
  <c r="B869" i="1"/>
  <c r="B868" i="1"/>
  <c r="B867" i="1"/>
  <c r="B866" i="1"/>
  <c r="B865" i="1"/>
  <c r="B864" i="1"/>
  <c r="B863" i="1"/>
  <c r="B862" i="1"/>
  <c r="B1553" i="1"/>
  <c r="B12950" i="1"/>
  <c r="B12949" i="1"/>
  <c r="B28848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1552" i="1"/>
  <c r="B1551" i="1"/>
  <c r="B1550" i="1"/>
  <c r="B1549" i="1"/>
  <c r="B534" i="1"/>
  <c r="B533" i="1"/>
  <c r="B532" i="1"/>
  <c r="B531" i="1"/>
  <c r="B530" i="1"/>
  <c r="B529" i="1"/>
  <c r="B528" i="1"/>
  <c r="B527" i="1"/>
  <c r="B526" i="1"/>
  <c r="B525" i="1"/>
  <c r="B524" i="1"/>
  <c r="B1386" i="1"/>
  <c r="B1385" i="1"/>
  <c r="B1384" i="1"/>
  <c r="B1383" i="1"/>
  <c r="B138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1381" i="1"/>
  <c r="B418" i="1"/>
  <c r="B417" i="1"/>
  <c r="B416" i="1"/>
  <c r="B415" i="1"/>
  <c r="B414" i="1"/>
  <c r="B413" i="1"/>
  <c r="B412" i="1"/>
  <c r="B411" i="1"/>
  <c r="B410" i="1"/>
  <c r="B409" i="1"/>
  <c r="B408" i="1"/>
  <c r="B301" i="1"/>
  <c r="B300" i="1"/>
  <c r="B299" i="1"/>
  <c r="B298" i="1"/>
  <c r="B297" i="1"/>
  <c r="B296" i="1"/>
  <c r="B295" i="1"/>
  <c r="B294" i="1"/>
  <c r="B293" i="1"/>
  <c r="B292" i="1"/>
  <c r="B291" i="1"/>
  <c r="B407" i="1"/>
  <c r="B406" i="1"/>
  <c r="B405" i="1"/>
  <c r="B404" i="1"/>
  <c r="B403" i="1"/>
  <c r="B402" i="1"/>
  <c r="B401" i="1"/>
  <c r="B400" i="1"/>
  <c r="B399" i="1"/>
  <c r="B398" i="1"/>
  <c r="B397" i="1"/>
  <c r="B36644" i="1"/>
  <c r="B36643" i="1"/>
  <c r="B36642" i="1"/>
  <c r="B36641" i="1"/>
  <c r="B36640" i="1"/>
  <c r="B36639" i="1"/>
  <c r="B36638" i="1"/>
  <c r="B36637" i="1"/>
  <c r="B36636" i="1"/>
  <c r="B36635" i="1"/>
  <c r="B36634" i="1"/>
  <c r="B36633" i="1"/>
  <c r="B36632" i="1"/>
  <c r="B36631" i="1"/>
  <c r="B36630" i="1"/>
  <c r="B36629" i="1"/>
  <c r="B36628" i="1"/>
  <c r="B36627" i="1"/>
  <c r="B36626" i="1"/>
  <c r="B36625" i="1"/>
  <c r="B36624" i="1"/>
  <c r="B36623" i="1"/>
  <c r="B36622" i="1"/>
  <c r="B36621" i="1"/>
  <c r="B36620" i="1"/>
  <c r="B36619" i="1"/>
  <c r="B36618" i="1"/>
  <c r="B36617" i="1"/>
  <c r="B36616" i="1"/>
  <c r="B36615" i="1"/>
  <c r="B36614" i="1"/>
  <c r="B36613" i="1"/>
  <c r="B36612" i="1"/>
  <c r="B36611" i="1"/>
  <c r="B36610" i="1"/>
  <c r="B36609" i="1"/>
  <c r="B36608" i="1"/>
  <c r="B36607" i="1"/>
  <c r="B36606" i="1"/>
  <c r="B36605" i="1"/>
  <c r="B36604" i="1"/>
  <c r="B36603" i="1"/>
  <c r="B36602" i="1"/>
  <c r="B36601" i="1"/>
  <c r="B36600" i="1"/>
  <c r="B36599" i="1"/>
  <c r="B36598" i="1"/>
  <c r="B36597" i="1"/>
  <c r="B36596" i="1"/>
  <c r="B36595" i="1"/>
  <c r="B36594" i="1"/>
  <c r="B36593" i="1"/>
  <c r="B36592" i="1"/>
  <c r="B36591" i="1"/>
  <c r="B36590" i="1"/>
  <c r="B36589" i="1"/>
  <c r="B36588" i="1"/>
  <c r="B36587" i="1"/>
  <c r="B36586" i="1"/>
  <c r="B36585" i="1"/>
  <c r="B36584" i="1"/>
  <c r="B36583" i="1"/>
  <c r="B36582" i="1"/>
  <c r="B36581" i="1"/>
  <c r="B36580" i="1"/>
  <c r="B36579" i="1"/>
  <c r="B36485" i="1"/>
  <c r="B36484" i="1"/>
  <c r="B36483" i="1"/>
  <c r="B36982" i="1"/>
  <c r="B36981" i="1"/>
  <c r="B36980" i="1"/>
  <c r="B36979" i="1"/>
  <c r="B36978" i="1"/>
  <c r="B36977" i="1"/>
  <c r="B36976" i="1"/>
  <c r="B36975" i="1"/>
  <c r="B36974" i="1"/>
  <c r="B36973" i="1"/>
  <c r="B36972" i="1"/>
  <c r="B36971" i="1"/>
  <c r="B36970" i="1"/>
  <c r="B36969" i="1"/>
  <c r="B36848" i="1"/>
  <c r="B36847" i="1"/>
  <c r="B36846" i="1"/>
  <c r="B36845" i="1"/>
  <c r="B36844" i="1"/>
  <c r="B36843" i="1"/>
  <c r="B36842" i="1"/>
  <c r="B36841" i="1"/>
  <c r="B36840" i="1"/>
  <c r="B36839" i="1"/>
  <c r="B36838" i="1"/>
  <c r="B36837" i="1"/>
  <c r="B290" i="1"/>
  <c r="B289" i="1"/>
  <c r="B288" i="1"/>
  <c r="B287" i="1"/>
  <c r="B286" i="1"/>
  <c r="B285" i="1"/>
  <c r="B284" i="1"/>
  <c r="B283" i="1"/>
  <c r="B282" i="1"/>
  <c r="B281" i="1"/>
  <c r="B280" i="1"/>
  <c r="B3683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36835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1289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1288" i="1"/>
  <c r="B36482" i="1"/>
  <c r="B36834" i="1"/>
  <c r="B36833" i="1"/>
  <c r="B36832" i="1"/>
  <c r="B36831" i="1"/>
  <c r="B36481" i="1"/>
  <c r="B36480" i="1"/>
  <c r="B36479" i="1"/>
  <c r="B1287" i="1"/>
  <c r="B36121" i="1"/>
  <c r="B36120" i="1"/>
  <c r="B36119" i="1"/>
  <c r="B36118" i="1"/>
  <c r="B36117" i="1"/>
  <c r="B36116" i="1"/>
  <c r="B36115" i="1"/>
  <c r="B36114" i="1"/>
  <c r="B36113" i="1"/>
  <c r="B36112" i="1"/>
  <c r="B36111" i="1"/>
  <c r="B1286" i="1"/>
  <c r="B36110" i="1"/>
  <c r="B36109" i="1"/>
  <c r="B36108" i="1"/>
  <c r="B36107" i="1"/>
  <c r="B36106" i="1"/>
  <c r="B36105" i="1"/>
  <c r="B36104" i="1"/>
  <c r="B36103" i="1"/>
  <c r="B36102" i="1"/>
  <c r="B36101" i="1"/>
  <c r="B36100" i="1"/>
  <c r="B36099" i="1"/>
  <c r="B36098" i="1"/>
  <c r="B36097" i="1"/>
  <c r="B36096" i="1"/>
  <c r="B36095" i="1"/>
  <c r="B36094" i="1"/>
  <c r="B36093" i="1"/>
  <c r="B36092" i="1"/>
  <c r="B36091" i="1"/>
  <c r="B36090" i="1"/>
  <c r="B36089" i="1"/>
  <c r="B36088" i="1"/>
  <c r="B36087" i="1"/>
  <c r="B36086" i="1"/>
  <c r="B36085" i="1"/>
  <c r="B36084" i="1"/>
  <c r="B36083" i="1"/>
  <c r="B36082" i="1"/>
  <c r="B36081" i="1"/>
  <c r="B36080" i="1"/>
  <c r="B36079" i="1"/>
  <c r="B36078" i="1"/>
  <c r="B93" i="1"/>
  <c r="B92" i="1"/>
  <c r="B91" i="1"/>
  <c r="B90" i="1"/>
  <c r="B89" i="1"/>
  <c r="B88" i="1"/>
  <c r="B87" i="1"/>
  <c r="B86" i="1"/>
  <c r="B85" i="1"/>
  <c r="B84" i="1"/>
  <c r="B83" i="1"/>
  <c r="B36077" i="1"/>
  <c r="B36076" i="1"/>
  <c r="B36075" i="1"/>
  <c r="B36074" i="1"/>
  <c r="B36073" i="1"/>
  <c r="B36072" i="1"/>
  <c r="B36071" i="1"/>
  <c r="B36070" i="1"/>
  <c r="B36069" i="1"/>
  <c r="B36068" i="1"/>
  <c r="B36067" i="1"/>
  <c r="B36066" i="1"/>
  <c r="B36065" i="1"/>
  <c r="B36064" i="1"/>
  <c r="B36063" i="1"/>
  <c r="B36062" i="1"/>
  <c r="B36061" i="1"/>
  <c r="B36060" i="1"/>
  <c r="B36059" i="1"/>
  <c r="B36058" i="1"/>
  <c r="B36057" i="1"/>
  <c r="B36056" i="1"/>
  <c r="B36055" i="1"/>
  <c r="B36054" i="1"/>
  <c r="B36053" i="1"/>
  <c r="B36052" i="1"/>
  <c r="B36051" i="1"/>
  <c r="B36050" i="1"/>
  <c r="B36049" i="1"/>
  <c r="B36048" i="1"/>
  <c r="B36047" i="1"/>
  <c r="B36046" i="1"/>
  <c r="B36045" i="1"/>
  <c r="B82" i="1"/>
  <c r="B81" i="1"/>
  <c r="B80" i="1"/>
  <c r="B79" i="1"/>
  <c r="B78" i="1"/>
  <c r="B77" i="1"/>
  <c r="B76" i="1"/>
  <c r="B75" i="1"/>
  <c r="B74" i="1"/>
  <c r="B73" i="1"/>
  <c r="B72" i="1"/>
  <c r="B36044" i="1"/>
  <c r="B36043" i="1"/>
  <c r="B36042" i="1"/>
  <c r="B36041" i="1"/>
  <c r="B36040" i="1"/>
  <c r="B36039" i="1"/>
  <c r="B36038" i="1"/>
  <c r="B36037" i="1"/>
  <c r="B36036" i="1"/>
  <c r="B36035" i="1"/>
  <c r="B36034" i="1"/>
  <c r="B36225" i="1"/>
  <c r="B36224" i="1"/>
  <c r="B36223" i="1"/>
  <c r="B36222" i="1"/>
  <c r="B36221" i="1"/>
  <c r="B36220" i="1"/>
  <c r="B36219" i="1"/>
  <c r="B36218" i="1"/>
  <c r="B36217" i="1"/>
  <c r="B36216" i="1"/>
  <c r="B36215" i="1"/>
  <c r="B36214" i="1"/>
  <c r="B36213" i="1"/>
  <c r="B36212" i="1"/>
  <c r="B36211" i="1"/>
  <c r="B36210" i="1"/>
  <c r="B36209" i="1"/>
  <c r="B36208" i="1"/>
  <c r="B36207" i="1"/>
  <c r="B36206" i="1"/>
  <c r="B36205" i="1"/>
  <c r="B36204" i="1"/>
  <c r="B36203" i="1"/>
  <c r="B36202" i="1"/>
  <c r="B36201" i="1"/>
  <c r="B36200" i="1"/>
  <c r="B36199" i="1"/>
  <c r="B36198" i="1"/>
  <c r="B36197" i="1"/>
  <c r="B36196" i="1"/>
  <c r="B36195" i="1"/>
  <c r="B36194" i="1"/>
  <c r="B36193" i="1"/>
  <c r="B36192" i="1"/>
  <c r="B36191" i="1"/>
  <c r="B36190" i="1"/>
  <c r="B36189" i="1"/>
  <c r="B36188" i="1"/>
  <c r="B36187" i="1"/>
  <c r="B36186" i="1"/>
  <c r="B36185" i="1"/>
  <c r="B36184" i="1"/>
  <c r="B36183" i="1"/>
  <c r="B3618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36830" i="1"/>
  <c r="B36829" i="1"/>
  <c r="B36828" i="1"/>
  <c r="B36827" i="1"/>
  <c r="B36826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37088" i="1"/>
  <c r="B37087" i="1"/>
  <c r="B37086" i="1"/>
  <c r="B37085" i="1"/>
  <c r="B37084" i="1"/>
  <c r="B37083" i="1"/>
  <c r="B37082" i="1"/>
  <c r="B37081" i="1"/>
  <c r="B37080" i="1"/>
  <c r="B37079" i="1"/>
  <c r="B37078" i="1"/>
  <c r="B37077" i="1"/>
  <c r="B36825" i="1"/>
  <c r="B36824" i="1"/>
  <c r="B36823" i="1"/>
  <c r="B36822" i="1"/>
  <c r="B36821" i="1"/>
  <c r="B37076" i="1"/>
  <c r="B37075" i="1"/>
  <c r="B37074" i="1"/>
  <c r="B37073" i="1"/>
  <c r="B37072" i="1"/>
  <c r="B37071" i="1"/>
  <c r="B1166" i="1"/>
  <c r="B1165" i="1"/>
  <c r="B1164" i="1"/>
  <c r="B1163" i="1"/>
  <c r="B1162" i="1"/>
  <c r="B37070" i="1"/>
  <c r="B37069" i="1"/>
  <c r="B37068" i="1"/>
  <c r="B37067" i="1"/>
  <c r="B37066" i="1"/>
  <c r="B37065" i="1"/>
  <c r="B37064" i="1"/>
  <c r="B37063" i="1"/>
  <c r="B37062" i="1"/>
  <c r="B37061" i="1"/>
  <c r="B37060" i="1"/>
  <c r="B37059" i="1"/>
  <c r="B37058" i="1"/>
  <c r="B37057" i="1"/>
  <c r="B37056" i="1"/>
  <c r="B37055" i="1"/>
  <c r="B1203" i="1"/>
  <c r="B1161" i="1"/>
  <c r="B1160" i="1"/>
  <c r="B1159" i="1"/>
  <c r="B1158" i="1"/>
  <c r="B1157" i="1"/>
  <c r="B1156" i="1"/>
  <c r="B1155" i="1"/>
  <c r="B1202" i="1"/>
  <c r="B1201" i="1"/>
  <c r="B1200" i="1"/>
  <c r="B1199" i="1"/>
  <c r="B1198" i="1"/>
  <c r="B1154" i="1"/>
  <c r="B1153" i="1"/>
  <c r="B1152" i="1"/>
  <c r="B1151" i="1"/>
  <c r="B1150" i="1"/>
  <c r="B1149" i="1"/>
  <c r="B1197" i="1"/>
  <c r="B1196" i="1"/>
  <c r="B1195" i="1"/>
  <c r="B1194" i="1"/>
  <c r="B1193" i="1"/>
  <c r="B36820" i="1"/>
  <c r="B1192" i="1"/>
  <c r="B1191" i="1"/>
  <c r="B1190" i="1"/>
  <c r="B1189" i="1"/>
  <c r="B1188" i="1"/>
  <c r="B36819" i="1"/>
  <c r="B1187" i="1"/>
  <c r="B1186" i="1"/>
  <c r="B1185" i="1"/>
  <c r="B1184" i="1"/>
  <c r="B1183" i="1"/>
  <c r="B1182" i="1"/>
  <c r="B1181" i="1"/>
  <c r="B1180" i="1"/>
  <c r="B1179" i="1"/>
  <c r="B1178" i="1"/>
  <c r="B1177" i="1"/>
  <c r="B1176" i="1"/>
  <c r="B1175" i="1"/>
  <c r="B1174" i="1"/>
  <c r="B1173" i="1"/>
  <c r="B1172" i="1"/>
  <c r="B1171" i="1"/>
  <c r="B1170" i="1"/>
  <c r="B1169" i="1"/>
  <c r="B1168" i="1"/>
  <c r="B2073" i="1"/>
  <c r="B2072" i="1"/>
  <c r="B2071" i="1"/>
  <c r="B2070" i="1"/>
  <c r="B2069" i="1"/>
  <c r="B2068" i="1"/>
  <c r="B2067" i="1"/>
  <c r="B2066" i="1"/>
  <c r="B2065" i="1"/>
  <c r="B2064" i="1"/>
  <c r="B2063" i="1"/>
  <c r="B2062" i="1"/>
  <c r="B2061" i="1"/>
  <c r="B2060" i="1"/>
  <c r="B2059" i="1"/>
  <c r="B2049" i="1"/>
  <c r="B2048" i="1"/>
  <c r="B2058" i="1"/>
  <c r="B2057" i="1"/>
  <c r="B2056" i="1"/>
  <c r="B2055" i="1"/>
  <c r="B2054" i="1"/>
  <c r="B2047" i="1"/>
  <c r="B2046" i="1"/>
  <c r="B15138" i="1"/>
  <c r="B15137" i="1"/>
  <c r="B2045" i="1"/>
  <c r="B2044" i="1"/>
  <c r="B2043" i="1"/>
  <c r="B2042" i="1"/>
  <c r="B2041" i="1"/>
  <c r="B2040" i="1"/>
  <c r="B2027" i="1"/>
  <c r="B2026" i="1"/>
  <c r="B2025" i="1"/>
  <c r="B35" i="1"/>
  <c r="B34" i="1"/>
  <c r="B33" i="1"/>
  <c r="B32" i="1"/>
  <c r="B31" i="1"/>
  <c r="B30" i="1"/>
  <c r="B1632" i="1"/>
  <c r="B29" i="1"/>
  <c r="B31118" i="1"/>
  <c r="B28" i="1"/>
  <c r="B27" i="1"/>
  <c r="B26" i="1"/>
  <c r="B25" i="1"/>
  <c r="B24" i="1"/>
  <c r="B31117" i="1"/>
  <c r="B23" i="1"/>
  <c r="B31116" i="1"/>
  <c r="B31115" i="1"/>
  <c r="B31114" i="1"/>
  <c r="B1631" i="1"/>
  <c r="B22" i="1"/>
  <c r="B31113" i="1"/>
  <c r="B31112" i="1"/>
  <c r="B31111" i="1"/>
  <c r="B21" i="1"/>
  <c r="B20" i="1"/>
  <c r="B19" i="1"/>
  <c r="B18" i="1"/>
  <c r="B17" i="1"/>
  <c r="B1666" i="1"/>
  <c r="B16" i="1"/>
  <c r="B15" i="1"/>
  <c r="B14" i="1"/>
  <c r="B13" i="1"/>
  <c r="B1615" i="1"/>
  <c r="B12" i="1"/>
  <c r="B1665" i="1"/>
  <c r="B1614" i="1"/>
  <c r="B11" i="1"/>
  <c r="B10" i="1"/>
  <c r="B1848" i="1"/>
  <c r="B1847" i="1"/>
  <c r="B1846" i="1"/>
  <c r="B1845" i="1"/>
  <c r="B1844" i="1"/>
  <c r="B1843" i="1"/>
  <c r="B1842" i="1"/>
  <c r="B1841" i="1"/>
  <c r="B1840" i="1"/>
  <c r="B1132" i="1"/>
  <c r="B1131" i="1"/>
  <c r="B1130" i="1"/>
  <c r="B1129" i="1"/>
  <c r="B1128" i="1"/>
  <c r="B1127" i="1"/>
  <c r="B1126" i="1"/>
  <c r="B1125" i="1"/>
  <c r="B1124" i="1"/>
  <c r="B1123" i="1"/>
  <c r="B1122" i="1"/>
  <c r="B1839" i="1"/>
  <c r="B1838" i="1"/>
  <c r="B1837" i="1"/>
  <c r="B1121" i="1"/>
  <c r="B1120" i="1"/>
  <c r="B1119" i="1"/>
  <c r="B1118" i="1"/>
  <c r="B1117" i="1"/>
  <c r="B1116" i="1"/>
  <c r="B1115" i="1"/>
  <c r="B1114" i="1"/>
  <c r="B1113" i="1"/>
  <c r="B1112" i="1"/>
  <c r="B1836" i="1"/>
  <c r="B1835" i="1"/>
  <c r="B1834" i="1"/>
  <c r="B1833" i="1"/>
  <c r="B1832" i="1"/>
  <c r="B1831" i="1"/>
  <c r="B1830" i="1"/>
  <c r="B1829" i="1"/>
  <c r="B1828" i="1"/>
  <c r="B1827" i="1"/>
  <c r="B1826" i="1"/>
  <c r="B1825" i="1"/>
  <c r="B1824" i="1"/>
  <c r="B1823" i="1"/>
  <c r="B1822" i="1"/>
  <c r="B1821" i="1"/>
  <c r="B1820" i="1"/>
  <c r="B1819" i="1"/>
  <c r="B1818" i="1"/>
  <c r="B1817" i="1"/>
  <c r="B1816" i="1"/>
  <c r="B1815" i="1"/>
  <c r="B1814" i="1"/>
  <c r="B1813" i="1"/>
  <c r="B1111" i="1"/>
  <c r="B1110" i="1"/>
  <c r="B1109" i="1"/>
  <c r="B1812" i="1"/>
  <c r="B1811" i="1"/>
  <c r="B1810" i="1"/>
  <c r="B1809" i="1"/>
  <c r="B1808" i="1"/>
  <c r="B1807" i="1"/>
  <c r="B1806" i="1"/>
  <c r="B1805" i="1"/>
  <c r="B1804" i="1"/>
  <c r="B1803" i="1"/>
  <c r="B1802" i="1"/>
  <c r="B1801" i="1"/>
  <c r="B1800" i="1"/>
  <c r="B1799" i="1"/>
  <c r="B1798" i="1"/>
  <c r="B1797" i="1"/>
  <c r="B1796" i="1"/>
  <c r="B1795" i="1"/>
  <c r="B1794" i="1"/>
  <c r="B1793" i="1"/>
  <c r="B1792" i="1"/>
  <c r="B1791" i="1"/>
  <c r="B1790" i="1"/>
  <c r="B1789" i="1"/>
  <c r="B1788" i="1"/>
  <c r="B1787" i="1"/>
  <c r="B1786" i="1"/>
  <c r="B1785" i="1"/>
  <c r="B1784" i="1"/>
  <c r="B1783" i="1"/>
  <c r="B1782" i="1"/>
  <c r="B1781" i="1"/>
  <c r="B1780" i="1"/>
  <c r="B10033" i="1"/>
  <c r="B10032" i="1"/>
  <c r="B10031" i="1"/>
  <c r="B37261" i="1"/>
  <c r="B10030" i="1"/>
  <c r="B10029" i="1"/>
  <c r="B37260" i="1"/>
  <c r="B37259" i="1"/>
  <c r="B37258" i="1"/>
  <c r="B37257" i="1"/>
  <c r="B37256" i="1"/>
  <c r="B37769" i="1"/>
  <c r="B37768" i="1"/>
  <c r="B40235" i="1"/>
  <c r="B40234" i="1"/>
  <c r="B40233" i="1"/>
  <c r="B37767" i="1"/>
  <c r="B37766" i="1"/>
  <c r="B40232" i="1"/>
  <c r="B40231" i="1"/>
  <c r="B40230" i="1"/>
  <c r="B40229" i="1"/>
  <c r="B40228" i="1"/>
  <c r="B40227" i="1"/>
  <c r="B40226" i="1"/>
  <c r="B40225" i="1"/>
  <c r="B40224" i="1"/>
  <c r="B40223" i="1"/>
  <c r="B40222" i="1"/>
  <c r="B40221" i="1"/>
  <c r="B40590" i="1"/>
  <c r="B40589" i="1"/>
  <c r="B40588" i="1"/>
  <c r="B40587" i="1"/>
  <c r="B40586" i="1"/>
  <c r="B40585" i="1"/>
  <c r="B40220" i="1"/>
  <c r="B40219" i="1"/>
  <c r="B40218" i="1"/>
  <c r="B40584" i="1"/>
  <c r="B40583" i="1"/>
  <c r="B40582" i="1"/>
  <c r="B40581" i="1"/>
  <c r="B40580" i="1"/>
  <c r="B40579" i="1"/>
  <c r="B38153" i="1"/>
  <c r="B38152" i="1"/>
  <c r="B37765" i="1"/>
  <c r="B37764" i="1"/>
  <c r="B37763" i="1"/>
  <c r="B37762" i="1"/>
  <c r="B37761" i="1"/>
  <c r="B37760" i="1"/>
  <c r="B37759" i="1"/>
  <c r="B37758" i="1"/>
  <c r="B37917" i="1"/>
  <c r="B37757" i="1"/>
  <c r="B37756" i="1"/>
  <c r="B37755" i="1"/>
  <c r="B37754" i="1"/>
  <c r="B37753" i="1"/>
  <c r="B37752" i="1"/>
  <c r="B37751" i="1"/>
  <c r="B37750" i="1"/>
  <c r="B37916" i="1"/>
  <c r="B38151" i="1"/>
  <c r="B38150" i="1"/>
  <c r="B38149" i="1"/>
  <c r="B38148" i="1"/>
  <c r="B38147" i="1"/>
  <c r="B38146" i="1"/>
  <c r="B37915" i="1"/>
  <c r="B37914" i="1"/>
  <c r="B37913" i="1"/>
  <c r="B37912" i="1"/>
  <c r="B37911" i="1"/>
  <c r="B37910" i="1"/>
  <c r="B37985" i="1"/>
  <c r="B37984" i="1"/>
  <c r="B37983" i="1"/>
  <c r="B37982" i="1"/>
  <c r="B37981" i="1"/>
  <c r="B37980" i="1"/>
  <c r="B38145" i="1"/>
  <c r="B37979" i="1"/>
  <c r="B40217" i="1"/>
  <c r="B40216" i="1"/>
  <c r="B37909" i="1"/>
  <c r="B40215" i="1"/>
  <c r="B39460" i="1"/>
  <c r="B39459" i="1"/>
  <c r="B39458" i="1"/>
  <c r="B39457" i="1"/>
  <c r="B39456" i="1"/>
  <c r="B39455" i="1"/>
  <c r="B39454" i="1"/>
  <c r="B39453" i="1"/>
  <c r="B39452" i="1"/>
  <c r="B40214" i="1"/>
  <c r="B38144" i="1"/>
  <c r="B39451" i="1"/>
  <c r="B39450" i="1"/>
  <c r="B39449" i="1"/>
  <c r="B39448" i="1"/>
  <c r="B39447" i="1"/>
  <c r="B39446" i="1"/>
  <c r="B39445" i="1"/>
  <c r="B39444" i="1"/>
  <c r="B39443" i="1"/>
  <c r="B37908" i="1"/>
  <c r="B39442" i="1"/>
  <c r="B39441" i="1"/>
  <c r="B39440" i="1"/>
  <c r="B39439" i="1"/>
  <c r="B39438" i="1"/>
  <c r="B39437" i="1"/>
  <c r="B39436" i="1"/>
  <c r="B39435" i="1"/>
  <c r="B39434" i="1"/>
  <c r="B39433" i="1"/>
  <c r="B39432" i="1"/>
  <c r="B39431" i="1"/>
  <c r="B39430" i="1"/>
  <c r="B39429" i="1"/>
  <c r="B39428" i="1"/>
  <c r="B39427" i="1"/>
  <c r="B39426" i="1"/>
  <c r="B39425" i="1"/>
  <c r="B40376" i="1"/>
  <c r="B40375" i="1"/>
  <c r="B40374" i="1"/>
  <c r="B40373" i="1"/>
  <c r="B40372" i="1"/>
  <c r="B40371" i="1"/>
  <c r="B37749" i="1"/>
  <c r="B37748" i="1"/>
  <c r="B37747" i="1"/>
  <c r="B37746" i="1"/>
  <c r="B41722" i="1"/>
  <c r="B41721" i="1"/>
  <c r="B41720" i="1"/>
  <c r="B41719" i="1"/>
  <c r="B41718" i="1"/>
  <c r="B41717" i="1"/>
  <c r="B41716" i="1"/>
  <c r="B41715" i="1"/>
  <c r="B41714" i="1"/>
  <c r="B41713" i="1"/>
  <c r="B41712" i="1"/>
  <c r="B41711" i="1"/>
  <c r="B40213" i="1"/>
  <c r="B40212" i="1"/>
  <c r="B40211" i="1"/>
  <c r="B40210" i="1"/>
  <c r="B40209" i="1"/>
  <c r="B40208" i="1"/>
  <c r="B40207" i="1"/>
  <c r="B40206" i="1"/>
  <c r="B40205" i="1"/>
  <c r="B40204" i="1"/>
  <c r="B40203" i="1"/>
  <c r="B40202" i="1"/>
  <c r="B40201" i="1"/>
  <c r="B40200" i="1"/>
  <c r="B40199" i="1"/>
  <c r="B40198" i="1"/>
  <c r="B40197" i="1"/>
  <c r="B40196" i="1"/>
  <c r="B38143" i="1"/>
  <c r="B42732" i="1"/>
  <c r="B40578" i="1"/>
  <c r="B40577" i="1"/>
  <c r="B40576" i="1"/>
  <c r="B40575" i="1"/>
  <c r="B40574" i="1"/>
  <c r="B40573" i="1"/>
  <c r="B37745" i="1"/>
  <c r="B37744" i="1"/>
  <c r="B38142" i="1"/>
  <c r="B29888" i="1"/>
  <c r="B37743" i="1"/>
  <c r="B37742" i="1"/>
  <c r="B37741" i="1"/>
  <c r="B37740" i="1"/>
  <c r="B37739" i="1"/>
  <c r="B37738" i="1"/>
  <c r="B37737" i="1"/>
  <c r="B37736" i="1"/>
  <c r="B37735" i="1"/>
  <c r="B37734" i="1"/>
  <c r="B37733" i="1"/>
  <c r="B37732" i="1"/>
  <c r="B37731" i="1"/>
  <c r="B37730" i="1"/>
  <c r="B37907" i="1"/>
  <c r="B40572" i="1"/>
  <c r="B40571" i="1"/>
  <c r="B40570" i="1"/>
  <c r="B40569" i="1"/>
  <c r="B40568" i="1"/>
  <c r="B40567" i="1"/>
  <c r="B40566" i="1"/>
  <c r="B40565" i="1"/>
  <c r="B40564" i="1"/>
  <c r="B40563" i="1"/>
  <c r="B40562" i="1"/>
  <c r="B40561" i="1"/>
  <c r="B38141" i="1"/>
  <c r="B37906" i="1"/>
  <c r="B38140" i="1"/>
  <c r="B37774" i="1"/>
  <c r="B38139" i="1"/>
  <c r="B37773" i="1"/>
  <c r="B38138" i="1"/>
  <c r="B37905" i="1"/>
  <c r="B37904" i="1"/>
  <c r="B37903" i="1"/>
  <c r="B37902" i="1"/>
  <c r="B37901" i="1"/>
  <c r="B37900" i="1"/>
  <c r="B37899" i="1"/>
  <c r="B40195" i="1"/>
  <c r="B40194" i="1"/>
  <c r="B38137" i="1"/>
  <c r="B37898" i="1"/>
  <c r="B40193" i="1"/>
  <c r="B40192" i="1"/>
  <c r="B38136" i="1"/>
  <c r="B37729" i="1"/>
  <c r="B37728" i="1"/>
  <c r="B37727" i="1"/>
  <c r="B37726" i="1"/>
  <c r="B37725" i="1"/>
  <c r="B37724" i="1"/>
  <c r="B37723" i="1"/>
  <c r="B37722" i="1"/>
  <c r="B37721" i="1"/>
  <c r="B37720" i="1"/>
  <c r="B37719" i="1"/>
  <c r="B37718" i="1"/>
  <c r="B38273" i="1"/>
  <c r="B37717" i="1"/>
  <c r="B37716" i="1"/>
  <c r="B37715" i="1"/>
  <c r="B37714" i="1"/>
  <c r="B38272" i="1"/>
  <c r="B38271" i="1"/>
  <c r="B38270" i="1"/>
  <c r="B38269" i="1"/>
  <c r="B38268" i="1"/>
  <c r="B38267" i="1"/>
  <c r="B38266" i="1"/>
  <c r="B38265" i="1"/>
  <c r="B38264" i="1"/>
  <c r="B38263" i="1"/>
  <c r="B38262" i="1"/>
  <c r="B38261" i="1"/>
  <c r="B38260" i="1"/>
  <c r="B38259" i="1"/>
  <c r="B38258" i="1"/>
  <c r="B38257" i="1"/>
  <c r="B38256" i="1"/>
  <c r="B38255" i="1"/>
  <c r="B38254" i="1"/>
  <c r="B37713" i="1"/>
  <c r="B37712" i="1"/>
  <c r="B37711" i="1"/>
  <c r="B37710" i="1"/>
  <c r="B37709" i="1"/>
  <c r="B37708" i="1"/>
  <c r="B37707" i="1"/>
  <c r="B37706" i="1"/>
  <c r="B37705" i="1"/>
  <c r="B40370" i="1"/>
  <c r="B40369" i="1"/>
  <c r="B37704" i="1"/>
  <c r="B37703" i="1"/>
  <c r="B37702" i="1"/>
  <c r="B37701" i="1"/>
  <c r="B37700" i="1"/>
  <c r="B37699" i="1"/>
  <c r="B37698" i="1"/>
  <c r="B37697" i="1"/>
  <c r="B37696" i="1"/>
  <c r="B37695" i="1"/>
  <c r="B37694" i="1"/>
  <c r="B37693" i="1"/>
  <c r="B37692" i="1"/>
  <c r="B37691" i="1"/>
  <c r="B37690" i="1"/>
  <c r="B37689" i="1"/>
  <c r="B37688" i="1"/>
  <c r="B37687" i="1"/>
  <c r="B37686" i="1"/>
  <c r="B37685" i="1"/>
  <c r="B37684" i="1"/>
  <c r="B37683" i="1"/>
  <c r="B37682" i="1"/>
  <c r="B37681" i="1"/>
  <c r="B37680" i="1"/>
  <c r="B37679" i="1"/>
  <c r="B37678" i="1"/>
  <c r="B42731" i="1"/>
  <c r="B37425" i="1"/>
  <c r="B37424" i="1"/>
  <c r="B37423" i="1"/>
  <c r="B37422" i="1"/>
  <c r="B37421" i="1"/>
  <c r="B37420" i="1"/>
  <c r="B37419" i="1"/>
  <c r="B37418" i="1"/>
  <c r="B37417" i="1"/>
  <c r="B39424" i="1"/>
  <c r="B39423" i="1"/>
  <c r="B39422" i="1"/>
  <c r="B39421" i="1"/>
  <c r="B39420" i="1"/>
  <c r="B39419" i="1"/>
  <c r="B39418" i="1"/>
  <c r="B39417" i="1"/>
  <c r="B39416" i="1"/>
  <c r="B39415" i="1"/>
  <c r="B39414" i="1"/>
  <c r="B39413" i="1"/>
  <c r="B39412" i="1"/>
  <c r="B39411" i="1"/>
  <c r="B39410" i="1"/>
  <c r="B39409" i="1"/>
  <c r="B39408" i="1"/>
  <c r="B39407" i="1"/>
  <c r="B37236" i="1"/>
  <c r="B37235" i="1"/>
  <c r="B37234" i="1"/>
  <c r="B37233" i="1"/>
  <c r="B37232" i="1"/>
  <c r="B37231" i="1"/>
  <c r="B37146" i="1"/>
  <c r="B37145" i="1"/>
  <c r="B37144" i="1"/>
  <c r="B37143" i="1"/>
  <c r="B37142" i="1"/>
  <c r="B37141" i="1"/>
  <c r="B37140" i="1"/>
  <c r="B37139" i="1"/>
  <c r="B41659" i="1"/>
  <c r="B41658" i="1"/>
  <c r="B41657" i="1"/>
  <c r="B41656" i="1"/>
  <c r="B41655" i="1"/>
  <c r="B41654" i="1"/>
  <c r="B41653" i="1"/>
  <c r="B41652" i="1"/>
  <c r="B41651" i="1"/>
  <c r="B41650" i="1"/>
  <c r="B41649" i="1"/>
  <c r="B41648" i="1"/>
  <c r="B41647" i="1"/>
  <c r="B41646" i="1"/>
  <c r="B41645" i="1"/>
  <c r="B41644" i="1"/>
  <c r="B41643" i="1"/>
  <c r="B41642" i="1"/>
  <c r="B41641" i="1"/>
  <c r="B41640" i="1"/>
  <c r="B41639" i="1"/>
  <c r="B41638" i="1"/>
  <c r="B41637" i="1"/>
  <c r="B41636" i="1"/>
  <c r="B41635" i="1"/>
  <c r="B41634" i="1"/>
  <c r="B41633" i="1"/>
  <c r="B41632" i="1"/>
  <c r="B41631" i="1"/>
  <c r="B41630" i="1"/>
  <c r="B41629" i="1"/>
  <c r="B41628" i="1"/>
  <c r="B41627" i="1"/>
  <c r="B41626" i="1"/>
  <c r="B41625" i="1"/>
  <c r="B41624" i="1"/>
  <c r="B37138" i="1"/>
  <c r="B37137" i="1"/>
  <c r="B37136" i="1"/>
  <c r="B37135" i="1"/>
  <c r="B37134" i="1"/>
  <c r="B37133" i="1"/>
  <c r="B37132" i="1"/>
  <c r="B37131" i="1"/>
  <c r="B37130" i="1"/>
  <c r="B41623" i="1"/>
  <c r="B41622" i="1"/>
  <c r="B41621" i="1"/>
  <c r="B41620" i="1"/>
  <c r="B41619" i="1"/>
  <c r="B41618" i="1"/>
  <c r="B41617" i="1"/>
  <c r="B41616" i="1"/>
  <c r="B41615" i="1"/>
  <c r="B41614" i="1"/>
  <c r="B41613" i="1"/>
  <c r="B41612" i="1"/>
  <c r="B41611" i="1"/>
  <c r="B41610" i="1"/>
  <c r="B41609" i="1"/>
  <c r="B41608" i="1"/>
  <c r="B41607" i="1"/>
  <c r="B41606" i="1"/>
  <c r="B41605" i="1"/>
  <c r="B41604" i="1"/>
  <c r="B41603" i="1"/>
  <c r="B41602" i="1"/>
  <c r="B41601" i="1"/>
  <c r="B41600" i="1"/>
  <c r="B41599" i="1"/>
  <c r="B41598" i="1"/>
  <c r="B41597" i="1"/>
  <c r="B41596" i="1"/>
  <c r="B41595" i="1"/>
  <c r="B41594" i="1"/>
  <c r="B41593" i="1"/>
  <c r="B41592" i="1"/>
  <c r="B41591" i="1"/>
  <c r="B41590" i="1"/>
  <c r="B41589" i="1"/>
  <c r="B41588" i="1"/>
  <c r="B37129" i="1"/>
  <c r="B37128" i="1"/>
  <c r="B37127" i="1"/>
  <c r="B37126" i="1"/>
  <c r="B37125" i="1"/>
  <c r="B37124" i="1"/>
  <c r="B37123" i="1"/>
  <c r="B37122" i="1"/>
  <c r="B37121" i="1"/>
  <c r="B37120" i="1"/>
  <c r="B37119" i="1"/>
  <c r="B37118" i="1"/>
  <c r="B37117" i="1"/>
  <c r="B37116" i="1"/>
  <c r="B37115" i="1"/>
  <c r="B37114" i="1"/>
  <c r="B37113" i="1"/>
  <c r="B37112" i="1"/>
  <c r="B37111" i="1"/>
  <c r="B37110" i="1"/>
  <c r="B37109" i="1"/>
  <c r="B37108" i="1"/>
  <c r="B37107" i="1"/>
  <c r="B37106" i="1"/>
  <c r="B37230" i="1"/>
  <c r="B37229" i="1"/>
  <c r="B37228" i="1"/>
  <c r="B37227" i="1"/>
  <c r="B37226" i="1"/>
  <c r="B37225" i="1"/>
  <c r="B37105" i="1"/>
  <c r="B37104" i="1"/>
  <c r="B37103" i="1"/>
  <c r="B37102" i="1"/>
  <c r="B37101" i="1"/>
  <c r="B37100" i="1"/>
  <c r="B37099" i="1"/>
  <c r="B37098" i="1"/>
  <c r="B37097" i="1"/>
  <c r="B37096" i="1"/>
  <c r="B37095" i="1"/>
  <c r="B37094" i="1"/>
  <c r="B37093" i="1"/>
  <c r="B37092" i="1"/>
  <c r="B37091" i="1"/>
  <c r="B37090" i="1"/>
  <c r="B41710" i="1"/>
  <c r="B41709" i="1"/>
  <c r="B41708" i="1"/>
  <c r="B41707" i="1"/>
  <c r="B41706" i="1"/>
  <c r="B41705" i="1"/>
  <c r="B41704" i="1"/>
  <c r="B41703" i="1"/>
  <c r="B41702" i="1"/>
  <c r="B41701" i="1"/>
  <c r="B41700" i="1"/>
  <c r="B41699" i="1"/>
  <c r="B41698" i="1"/>
  <c r="B41697" i="1"/>
  <c r="B41696" i="1"/>
  <c r="B41695" i="1"/>
  <c r="B38413" i="1"/>
  <c r="B38412" i="1"/>
  <c r="B38411" i="1"/>
  <c r="B38410" i="1"/>
  <c r="B38409" i="1"/>
  <c r="B38408" i="1"/>
  <c r="B38407" i="1"/>
  <c r="B38406" i="1"/>
  <c r="B38405" i="1"/>
  <c r="B38404" i="1"/>
  <c r="B40102" i="1"/>
  <c r="B40101" i="1"/>
  <c r="B40100" i="1"/>
  <c r="B40099" i="1"/>
  <c r="B40098" i="1"/>
  <c r="B40097" i="1"/>
  <c r="B40096" i="1"/>
  <c r="B40095" i="1"/>
  <c r="B40094" i="1"/>
  <c r="B37152" i="1"/>
  <c r="B37151" i="1"/>
  <c r="B37150" i="1"/>
  <c r="B37149" i="1"/>
  <c r="B37224" i="1"/>
  <c r="B37223" i="1"/>
  <c r="B37222" i="1"/>
  <c r="B37221" i="1"/>
  <c r="B37220" i="1"/>
  <c r="B37219" i="1"/>
  <c r="B37218" i="1"/>
  <c r="B37217" i="1"/>
  <c r="B37216" i="1"/>
  <c r="B37215" i="1"/>
  <c r="B37214" i="1"/>
  <c r="B37213" i="1"/>
  <c r="B37212" i="1"/>
  <c r="B37211" i="1"/>
  <c r="B37210" i="1"/>
  <c r="B37209" i="1"/>
  <c r="B37208" i="1"/>
  <c r="B37207" i="1"/>
  <c r="B37206" i="1"/>
  <c r="B37205" i="1"/>
  <c r="B37204" i="1"/>
  <c r="B37203" i="1"/>
  <c r="B37202" i="1"/>
  <c r="B37201" i="1"/>
  <c r="B37200" i="1"/>
  <c r="B37199" i="1"/>
  <c r="B37198" i="1"/>
  <c r="B37197" i="1"/>
  <c r="B37196" i="1"/>
  <c r="B37195" i="1"/>
  <c r="B37194" i="1"/>
  <c r="B37193" i="1"/>
  <c r="B37192" i="1"/>
  <c r="B37191" i="1"/>
  <c r="B37190" i="1"/>
  <c r="B37189" i="1"/>
  <c r="B37188" i="1"/>
  <c r="B37187" i="1"/>
  <c r="B37186" i="1"/>
  <c r="B37185" i="1"/>
  <c r="B37184" i="1"/>
  <c r="B37183" i="1"/>
  <c r="B37182" i="1"/>
  <c r="B37181" i="1"/>
  <c r="B37180" i="1"/>
  <c r="B37179" i="1"/>
  <c r="B37178" i="1"/>
  <c r="B37177" i="1"/>
  <c r="B37176" i="1"/>
  <c r="B37175" i="1"/>
  <c r="B37174" i="1"/>
  <c r="B37173" i="1"/>
  <c r="B37172" i="1"/>
  <c r="B37171" i="1"/>
  <c r="B37170" i="1"/>
  <c r="B37169" i="1"/>
  <c r="B37168" i="1"/>
  <c r="B37167" i="1"/>
  <c r="B37166" i="1"/>
  <c r="B37165" i="1"/>
  <c r="B37164" i="1"/>
  <c r="B37163" i="1"/>
  <c r="B37162" i="1"/>
  <c r="B37161" i="1"/>
  <c r="B37160" i="1"/>
  <c r="B37159" i="1"/>
  <c r="B37158" i="1"/>
  <c r="B37157" i="1"/>
  <c r="B37156" i="1"/>
  <c r="B37155" i="1"/>
  <c r="B37154" i="1"/>
  <c r="B37153" i="1"/>
  <c r="B40560" i="1"/>
  <c r="B40559" i="1"/>
  <c r="B40558" i="1"/>
  <c r="B40557" i="1"/>
  <c r="B40556" i="1"/>
  <c r="B40555" i="1"/>
  <c r="B40554" i="1"/>
  <c r="B40553" i="1"/>
  <c r="B40552" i="1"/>
  <c r="B40551" i="1"/>
  <c r="B41063" i="1"/>
  <c r="B41062" i="1"/>
  <c r="B41061" i="1"/>
  <c r="B41060" i="1"/>
  <c r="B41059" i="1"/>
  <c r="B41058" i="1"/>
  <c r="B40550" i="1"/>
  <c r="B40549" i="1"/>
  <c r="B40548" i="1"/>
  <c r="B40547" i="1"/>
  <c r="B40546" i="1"/>
  <c r="B40545" i="1"/>
  <c r="B40544" i="1"/>
  <c r="B40543" i="1"/>
  <c r="B38403" i="1"/>
  <c r="B38402" i="1"/>
  <c r="B38401" i="1"/>
  <c r="B38400" i="1"/>
  <c r="B38399" i="1"/>
  <c r="B38398" i="1"/>
  <c r="B38397" i="1"/>
  <c r="B38396" i="1"/>
  <c r="B38395" i="1"/>
  <c r="B38394" i="1"/>
  <c r="B38393" i="1"/>
  <c r="B38392" i="1"/>
  <c r="B38391" i="1"/>
  <c r="B38390" i="1"/>
  <c r="B38389" i="1"/>
  <c r="B38388" i="1"/>
  <c r="B38387" i="1"/>
  <c r="B38386" i="1"/>
  <c r="B38385" i="1"/>
  <c r="B38384" i="1"/>
  <c r="B40542" i="1"/>
  <c r="B40541" i="1"/>
  <c r="B40093" i="1"/>
  <c r="B40092" i="1"/>
  <c r="B40091" i="1"/>
  <c r="B40090" i="1"/>
  <c r="B40089" i="1"/>
  <c r="B40088" i="1"/>
  <c r="B40087" i="1"/>
  <c r="B40086" i="1"/>
  <c r="B40085" i="1"/>
  <c r="B40084" i="1"/>
  <c r="B40083" i="1"/>
  <c r="B40082" i="1"/>
  <c r="B40081" i="1"/>
  <c r="B40080" i="1"/>
  <c r="B40079" i="1"/>
  <c r="B40078" i="1"/>
  <c r="B40077" i="1"/>
  <c r="B40076" i="1"/>
  <c r="B40075" i="1"/>
  <c r="B40074" i="1"/>
  <c r="B40073" i="1"/>
  <c r="B40072" i="1"/>
  <c r="B40071" i="1"/>
  <c r="B40070" i="1"/>
  <c r="B40069" i="1"/>
  <c r="B40068" i="1"/>
  <c r="B40067" i="1"/>
  <c r="B40476" i="1"/>
  <c r="B40475" i="1"/>
  <c r="B40474" i="1"/>
  <c r="B38235" i="1"/>
  <c r="B41587" i="1"/>
  <c r="B41586" i="1"/>
  <c r="B41585" i="1"/>
  <c r="B41584" i="1"/>
  <c r="B41583" i="1"/>
  <c r="B41582" i="1"/>
  <c r="B41581" i="1"/>
  <c r="B41580" i="1"/>
  <c r="B41579" i="1"/>
  <c r="B41578" i="1"/>
  <c r="B41577" i="1"/>
  <c r="B41576" i="1"/>
  <c r="B41575" i="1"/>
  <c r="B41574" i="1"/>
  <c r="B41573" i="1"/>
  <c r="B41572" i="1"/>
  <c r="B41571" i="1"/>
  <c r="B41570" i="1"/>
  <c r="B38234" i="1"/>
  <c r="B41569" i="1"/>
  <c r="B41568" i="1"/>
  <c r="B41567" i="1"/>
  <c r="B41566" i="1"/>
  <c r="B41565" i="1"/>
  <c r="B41564" i="1"/>
  <c r="B41563" i="1"/>
  <c r="B41562" i="1"/>
  <c r="B41561" i="1"/>
  <c r="B41560" i="1"/>
  <c r="B41559" i="1"/>
  <c r="B41558" i="1"/>
  <c r="B41557" i="1"/>
  <c r="B41556" i="1"/>
  <c r="B41555" i="1"/>
  <c r="B41554" i="1"/>
  <c r="B41553" i="1"/>
  <c r="B41552" i="1"/>
  <c r="B41551" i="1"/>
  <c r="B41550" i="1"/>
  <c r="B41549" i="1"/>
  <c r="B41548" i="1"/>
  <c r="B41547" i="1"/>
  <c r="B41546" i="1"/>
  <c r="B41545" i="1"/>
  <c r="B41544" i="1"/>
  <c r="B41543" i="1"/>
  <c r="B41542" i="1"/>
  <c r="B41541" i="1"/>
  <c r="B41540" i="1"/>
  <c r="B38233" i="1"/>
  <c r="B38232" i="1"/>
  <c r="B38231" i="1"/>
  <c r="B38230" i="1"/>
  <c r="B38229" i="1"/>
  <c r="B38228" i="1"/>
  <c r="B40473" i="1"/>
  <c r="B40472" i="1"/>
  <c r="B40471" i="1"/>
  <c r="B40470" i="1"/>
  <c r="B40469" i="1"/>
  <c r="B40468" i="1"/>
  <c r="B38135" i="1"/>
  <c r="B38134" i="1"/>
  <c r="B38133" i="1"/>
  <c r="B38132" i="1"/>
  <c r="B38131" i="1"/>
  <c r="B38130" i="1"/>
  <c r="B37874" i="1"/>
  <c r="B38129" i="1"/>
  <c r="B37873" i="1"/>
  <c r="B38128" i="1"/>
  <c r="B37872" i="1"/>
  <c r="B37871" i="1"/>
  <c r="B37870" i="1"/>
  <c r="B37869" i="1"/>
  <c r="B37868" i="1"/>
  <c r="B37867" i="1"/>
  <c r="B37866" i="1"/>
  <c r="B37865" i="1"/>
  <c r="B40467" i="1"/>
  <c r="B40466" i="1"/>
  <c r="B40066" i="1"/>
  <c r="B40065" i="1"/>
  <c r="B40064" i="1"/>
  <c r="B40063" i="1"/>
  <c r="B40062" i="1"/>
  <c r="B40061" i="1"/>
  <c r="B40060" i="1"/>
  <c r="B40059" i="1"/>
  <c r="B40058" i="1"/>
  <c r="B40465" i="1"/>
  <c r="B40464" i="1"/>
  <c r="B40463" i="1"/>
  <c r="B40057" i="1"/>
  <c r="B40056" i="1"/>
  <c r="B40055" i="1"/>
  <c r="B40054" i="1"/>
  <c r="B40053" i="1"/>
  <c r="B40052" i="1"/>
  <c r="B40051" i="1"/>
  <c r="B40050" i="1"/>
  <c r="B40049" i="1"/>
  <c r="B40048" i="1"/>
  <c r="B40047" i="1"/>
  <c r="B40046" i="1"/>
  <c r="B40045" i="1"/>
  <c r="B40044" i="1"/>
  <c r="B40043" i="1"/>
  <c r="B40042" i="1"/>
  <c r="B40041" i="1"/>
  <c r="B40040" i="1"/>
  <c r="B40462" i="1"/>
  <c r="B37048" i="1"/>
  <c r="B37047" i="1"/>
  <c r="B37046" i="1"/>
  <c r="B37045" i="1"/>
  <c r="B37044" i="1"/>
  <c r="B37043" i="1"/>
  <c r="B37042" i="1"/>
  <c r="B37041" i="1"/>
  <c r="B37040" i="1"/>
  <c r="B37039" i="1"/>
  <c r="B37038" i="1"/>
  <c r="B37037" i="1"/>
  <c r="B37036" i="1"/>
  <c r="B37035" i="1"/>
  <c r="B37034" i="1"/>
  <c r="B37033" i="1"/>
  <c r="B37032" i="1"/>
  <c r="B37031" i="1"/>
  <c r="B37030" i="1"/>
  <c r="B37029" i="1"/>
  <c r="B37028" i="1"/>
  <c r="B37027" i="1"/>
  <c r="B37026" i="1"/>
  <c r="B38253" i="1"/>
  <c r="B37025" i="1"/>
  <c r="B37024" i="1"/>
  <c r="B37023" i="1"/>
  <c r="B38252" i="1"/>
  <c r="B38251" i="1"/>
  <c r="B38250" i="1"/>
  <c r="B40277" i="1"/>
  <c r="B40276" i="1"/>
  <c r="B40275" i="1"/>
  <c r="B40461" i="1"/>
  <c r="B40460" i="1"/>
  <c r="B40274" i="1"/>
  <c r="B40273" i="1"/>
  <c r="B40272" i="1"/>
  <c r="B40271" i="1"/>
  <c r="B40270" i="1"/>
  <c r="B40269" i="1"/>
  <c r="B40459" i="1"/>
  <c r="B37864" i="1"/>
  <c r="B40268" i="1"/>
  <c r="B40267" i="1"/>
  <c r="B40266" i="1"/>
  <c r="B40265" i="1"/>
  <c r="B40264" i="1"/>
  <c r="B40263" i="1"/>
  <c r="B40262" i="1"/>
  <c r="B40261" i="1"/>
  <c r="B40260" i="1"/>
  <c r="B37863" i="1"/>
  <c r="B37862" i="1"/>
  <c r="B37861" i="1"/>
  <c r="B37860" i="1"/>
  <c r="B37859" i="1"/>
  <c r="B37858" i="1"/>
  <c r="B37857" i="1"/>
  <c r="B37856" i="1"/>
  <c r="B37855" i="1"/>
  <c r="B37854" i="1"/>
  <c r="B37853" i="1"/>
  <c r="B41539" i="1"/>
  <c r="B41538" i="1"/>
  <c r="B41537" i="1"/>
  <c r="B41536" i="1"/>
  <c r="B41535" i="1"/>
  <c r="B41534" i="1"/>
  <c r="B41533" i="1"/>
  <c r="B41532" i="1"/>
  <c r="B41531" i="1"/>
  <c r="B41530" i="1"/>
  <c r="B41529" i="1"/>
  <c r="B41528" i="1"/>
  <c r="B41527" i="1"/>
  <c r="B41526" i="1"/>
  <c r="B41525" i="1"/>
  <c r="B41524" i="1"/>
  <c r="B41523" i="1"/>
  <c r="B41522" i="1"/>
  <c r="B41521" i="1"/>
  <c r="B41520" i="1"/>
  <c r="B41519" i="1"/>
  <c r="B41518" i="1"/>
  <c r="B41517" i="1"/>
  <c r="B41516" i="1"/>
  <c r="B41515" i="1"/>
  <c r="B41514" i="1"/>
  <c r="B41513" i="1"/>
  <c r="B41512" i="1"/>
  <c r="B41511" i="1"/>
  <c r="B41510" i="1"/>
  <c r="B41509" i="1"/>
  <c r="B41508" i="1"/>
  <c r="B41507" i="1"/>
  <c r="B41506" i="1"/>
  <c r="B41505" i="1"/>
  <c r="B41504" i="1"/>
  <c r="B37852" i="1"/>
  <c r="B41503" i="1"/>
  <c r="B41502" i="1"/>
  <c r="B41501" i="1"/>
  <c r="B41500" i="1"/>
  <c r="B41499" i="1"/>
  <c r="B41498" i="1"/>
  <c r="B41497" i="1"/>
  <c r="B41496" i="1"/>
  <c r="B41495" i="1"/>
  <c r="B41494" i="1"/>
  <c r="B41493" i="1"/>
  <c r="B41492" i="1"/>
  <c r="B41491" i="1"/>
  <c r="B41490" i="1"/>
  <c r="B41489" i="1"/>
  <c r="B41488" i="1"/>
  <c r="B41487" i="1"/>
  <c r="B41486" i="1"/>
  <c r="B41485" i="1"/>
  <c r="B41484" i="1"/>
  <c r="B41483" i="1"/>
  <c r="B41482" i="1"/>
  <c r="B41481" i="1"/>
  <c r="B41480" i="1"/>
  <c r="B41479" i="1"/>
  <c r="B41478" i="1"/>
  <c r="B41477" i="1"/>
  <c r="B41476" i="1"/>
  <c r="B41475" i="1"/>
  <c r="B41474" i="1"/>
  <c r="B41473" i="1"/>
  <c r="B41472" i="1"/>
  <c r="B41471" i="1"/>
  <c r="B41470" i="1"/>
  <c r="B41469" i="1"/>
  <c r="B41468" i="1"/>
  <c r="B41467" i="1"/>
  <c r="B41466" i="1"/>
  <c r="B41465" i="1"/>
  <c r="B41464" i="1"/>
  <c r="B41463" i="1"/>
  <c r="B41462" i="1"/>
  <c r="B41461" i="1"/>
  <c r="B41460" i="1"/>
  <c r="B41459" i="1"/>
  <c r="B41458" i="1"/>
  <c r="B41457" i="1"/>
  <c r="B41456" i="1"/>
  <c r="B41455" i="1"/>
  <c r="B41454" i="1"/>
  <c r="B41453" i="1"/>
  <c r="B41452" i="1"/>
  <c r="B41451" i="1"/>
  <c r="B41450" i="1"/>
  <c r="B41449" i="1"/>
  <c r="B41448" i="1"/>
  <c r="B41447" i="1"/>
  <c r="B41446" i="1"/>
  <c r="B41445" i="1"/>
  <c r="B41444" i="1"/>
  <c r="B41443" i="1"/>
  <c r="B41442" i="1"/>
  <c r="B41441" i="1"/>
  <c r="B41440" i="1"/>
  <c r="B41439" i="1"/>
  <c r="B41438" i="1"/>
  <c r="B41437" i="1"/>
  <c r="B41436" i="1"/>
  <c r="B41435" i="1"/>
  <c r="B41434" i="1"/>
  <c r="B41433" i="1"/>
  <c r="B41432" i="1"/>
  <c r="B37851" i="1"/>
  <c r="B41431" i="1"/>
  <c r="B41430" i="1"/>
  <c r="B41429" i="1"/>
  <c r="B41428" i="1"/>
  <c r="B41427" i="1"/>
  <c r="B41426" i="1"/>
  <c r="B41425" i="1"/>
  <c r="B41424" i="1"/>
  <c r="B41423" i="1"/>
  <c r="B41422" i="1"/>
  <c r="B41421" i="1"/>
  <c r="B41420" i="1"/>
  <c r="B41419" i="1"/>
  <c r="B41418" i="1"/>
  <c r="B41417" i="1"/>
  <c r="B41416" i="1"/>
  <c r="B41415" i="1"/>
  <c r="B41414" i="1"/>
  <c r="B41413" i="1"/>
  <c r="B41412" i="1"/>
  <c r="B41411" i="1"/>
  <c r="B41410" i="1"/>
  <c r="B41409" i="1"/>
  <c r="B41408" i="1"/>
  <c r="B41407" i="1"/>
  <c r="B41406" i="1"/>
  <c r="B41405" i="1"/>
  <c r="B41404" i="1"/>
  <c r="B41403" i="1"/>
  <c r="B41402" i="1"/>
  <c r="B41401" i="1"/>
  <c r="B41400" i="1"/>
  <c r="B41399" i="1"/>
  <c r="B41398" i="1"/>
  <c r="B41397" i="1"/>
  <c r="B41396" i="1"/>
  <c r="B41395" i="1"/>
  <c r="B41394" i="1"/>
  <c r="B41393" i="1"/>
  <c r="B41392" i="1"/>
  <c r="B41391" i="1"/>
  <c r="B41390" i="1"/>
  <c r="B41389" i="1"/>
  <c r="B41388" i="1"/>
  <c r="B41387" i="1"/>
  <c r="B41386" i="1"/>
  <c r="B41385" i="1"/>
  <c r="B41384" i="1"/>
  <c r="B41383" i="1"/>
  <c r="B41382" i="1"/>
  <c r="B41381" i="1"/>
  <c r="B41380" i="1"/>
  <c r="B41379" i="1"/>
  <c r="B41378" i="1"/>
  <c r="B41377" i="1"/>
  <c r="B41376" i="1"/>
  <c r="B41375" i="1"/>
  <c r="B41374" i="1"/>
  <c r="B41373" i="1"/>
  <c r="B41372" i="1"/>
  <c r="B41371" i="1"/>
  <c r="B41370" i="1"/>
  <c r="B41369" i="1"/>
  <c r="B41368" i="1"/>
  <c r="B41367" i="1"/>
  <c r="B41366" i="1"/>
  <c r="B41365" i="1"/>
  <c r="B41364" i="1"/>
  <c r="B41363" i="1"/>
  <c r="B41362" i="1"/>
  <c r="B41361" i="1"/>
  <c r="B41360" i="1"/>
  <c r="B41359" i="1"/>
  <c r="B41358" i="1"/>
  <c r="B41357" i="1"/>
  <c r="B41356" i="1"/>
  <c r="B41355" i="1"/>
  <c r="B41354" i="1"/>
  <c r="B41353" i="1"/>
  <c r="B41352" i="1"/>
  <c r="B41351" i="1"/>
  <c r="B41350" i="1"/>
  <c r="B41349" i="1"/>
  <c r="B41348" i="1"/>
  <c r="B41347" i="1"/>
  <c r="B41346" i="1"/>
  <c r="B41345" i="1"/>
  <c r="B41344" i="1"/>
  <c r="B41343" i="1"/>
  <c r="B41342" i="1"/>
  <c r="B41341" i="1"/>
  <c r="B41340" i="1"/>
  <c r="B41339" i="1"/>
  <c r="B41338" i="1"/>
  <c r="B41337" i="1"/>
  <c r="B41336" i="1"/>
  <c r="B41335" i="1"/>
  <c r="B41334" i="1"/>
  <c r="B41333" i="1"/>
  <c r="B41332" i="1"/>
  <c r="B41331" i="1"/>
  <c r="B41330" i="1"/>
  <c r="B41329" i="1"/>
  <c r="B41328" i="1"/>
  <c r="B41327" i="1"/>
  <c r="B41326" i="1"/>
  <c r="B41325" i="1"/>
  <c r="B41324" i="1"/>
  <c r="B41323" i="1"/>
  <c r="B41322" i="1"/>
  <c r="B41321" i="1"/>
  <c r="B41320" i="1"/>
  <c r="B41319" i="1"/>
  <c r="B41318" i="1"/>
  <c r="B41317" i="1"/>
  <c r="B41316" i="1"/>
  <c r="B41315" i="1"/>
  <c r="B41314" i="1"/>
  <c r="B41313" i="1"/>
  <c r="B41312" i="1"/>
  <c r="B41311" i="1"/>
  <c r="B41310" i="1"/>
  <c r="B41309" i="1"/>
  <c r="B41308" i="1"/>
  <c r="B41307" i="1"/>
  <c r="B41306" i="1"/>
  <c r="B41305" i="1"/>
  <c r="B41304" i="1"/>
  <c r="B41303" i="1"/>
  <c r="B41302" i="1"/>
  <c r="B41301" i="1"/>
  <c r="B41300" i="1"/>
  <c r="B41299" i="1"/>
  <c r="B41298" i="1"/>
  <c r="B41297" i="1"/>
  <c r="B41296" i="1"/>
  <c r="B41295" i="1"/>
  <c r="B41294" i="1"/>
  <c r="B41293" i="1"/>
  <c r="B41292" i="1"/>
  <c r="B41291" i="1"/>
  <c r="B41290" i="1"/>
  <c r="B41289" i="1"/>
  <c r="B41288" i="1"/>
  <c r="B41287" i="1"/>
  <c r="B41286" i="1"/>
  <c r="B41285" i="1"/>
  <c r="B41284" i="1"/>
  <c r="B41283" i="1"/>
  <c r="B41282" i="1"/>
  <c r="B41281" i="1"/>
  <c r="B41280" i="1"/>
  <c r="B41279" i="1"/>
  <c r="B41278" i="1"/>
  <c r="B41277" i="1"/>
  <c r="B41276" i="1"/>
  <c r="B41275" i="1"/>
  <c r="B41274" i="1"/>
  <c r="B41273" i="1"/>
  <c r="B41272" i="1"/>
  <c r="B41271" i="1"/>
  <c r="B41270" i="1"/>
  <c r="B41269" i="1"/>
  <c r="B41268" i="1"/>
  <c r="B41267" i="1"/>
  <c r="B41266" i="1"/>
  <c r="B41265" i="1"/>
  <c r="B41264" i="1"/>
  <c r="B41263" i="1"/>
  <c r="B41262" i="1"/>
  <c r="B41261" i="1"/>
  <c r="B41260" i="1"/>
  <c r="B41259" i="1"/>
  <c r="B41258" i="1"/>
  <c r="B41257" i="1"/>
  <c r="B41256" i="1"/>
  <c r="B41255" i="1"/>
  <c r="B41254" i="1"/>
  <c r="B41253" i="1"/>
  <c r="B41252" i="1"/>
  <c r="B41251" i="1"/>
  <c r="B41250" i="1"/>
  <c r="B41249" i="1"/>
  <c r="B41248" i="1"/>
  <c r="B41247" i="1"/>
  <c r="B41246" i="1"/>
  <c r="B41245" i="1"/>
  <c r="B41244" i="1"/>
  <c r="B41243" i="1"/>
  <c r="B41242" i="1"/>
  <c r="B41241" i="1"/>
  <c r="B41240" i="1"/>
  <c r="B41239" i="1"/>
  <c r="B41238" i="1"/>
  <c r="B41237" i="1"/>
  <c r="B41236" i="1"/>
  <c r="B41235" i="1"/>
  <c r="B41234" i="1"/>
  <c r="B41233" i="1"/>
  <c r="B41232" i="1"/>
  <c r="B41231" i="1"/>
  <c r="B41230" i="1"/>
  <c r="B41229" i="1"/>
  <c r="B41228" i="1"/>
  <c r="B41227" i="1"/>
  <c r="B41226" i="1"/>
  <c r="B41225" i="1"/>
  <c r="B41224" i="1"/>
  <c r="B41223" i="1"/>
  <c r="B41222" i="1"/>
  <c r="B41221" i="1"/>
  <c r="B41220" i="1"/>
  <c r="B41219" i="1"/>
  <c r="B41218" i="1"/>
  <c r="B41217" i="1"/>
  <c r="B41216" i="1"/>
  <c r="B41215" i="1"/>
  <c r="B38127" i="1"/>
  <c r="B38126" i="1"/>
  <c r="B38125" i="1"/>
  <c r="B38124" i="1"/>
  <c r="B38123" i="1"/>
  <c r="B38122" i="1"/>
  <c r="B38121" i="1"/>
  <c r="B38120" i="1"/>
  <c r="B38119" i="1"/>
  <c r="B38118" i="1"/>
  <c r="B38117" i="1"/>
  <c r="B38116" i="1"/>
  <c r="B38115" i="1"/>
  <c r="B38114" i="1"/>
  <c r="B40259" i="1"/>
  <c r="B38113" i="1"/>
  <c r="B40258" i="1"/>
  <c r="B38112" i="1"/>
  <c r="B40257" i="1"/>
  <c r="B38383" i="1"/>
  <c r="B40256" i="1"/>
  <c r="B37850" i="1"/>
  <c r="B37849" i="1"/>
  <c r="B37848" i="1"/>
  <c r="B37847" i="1"/>
  <c r="B38382" i="1"/>
  <c r="B40458" i="1"/>
  <c r="B38381" i="1"/>
  <c r="B38380" i="1"/>
  <c r="B38379" i="1"/>
  <c r="B38378" i="1"/>
  <c r="B38377" i="1"/>
  <c r="B40457" i="1"/>
  <c r="B38376" i="1"/>
  <c r="B38375" i="1"/>
  <c r="B38374" i="1"/>
  <c r="B40456" i="1"/>
  <c r="B40455" i="1"/>
  <c r="B40454" i="1"/>
  <c r="B40453" i="1"/>
  <c r="B40452" i="1"/>
  <c r="B40039" i="1"/>
  <c r="B40038" i="1"/>
  <c r="B40037" i="1"/>
  <c r="B40036" i="1"/>
  <c r="B40035" i="1"/>
  <c r="B40034" i="1"/>
  <c r="B40033" i="1"/>
  <c r="B40032" i="1"/>
  <c r="B40031" i="1"/>
  <c r="B40030" i="1"/>
  <c r="B40029" i="1"/>
  <c r="B40028" i="1"/>
  <c r="B40027" i="1"/>
  <c r="B40026" i="1"/>
  <c r="B40025" i="1"/>
  <c r="B40024" i="1"/>
  <c r="B40023" i="1"/>
  <c r="B40022" i="1"/>
  <c r="B40021" i="1"/>
  <c r="B40020" i="1"/>
  <c r="B40019" i="1"/>
  <c r="B40018" i="1"/>
  <c r="B40017" i="1"/>
  <c r="B40016" i="1"/>
  <c r="B40015" i="1"/>
  <c r="B40014" i="1"/>
  <c r="B40013" i="1"/>
  <c r="B40451" i="1"/>
  <c r="B40450" i="1"/>
  <c r="B40540" i="1"/>
  <c r="B37846" i="1"/>
  <c r="B37845" i="1"/>
  <c r="B40539" i="1"/>
  <c r="B37844" i="1"/>
  <c r="B40368" i="1"/>
  <c r="B40367" i="1"/>
  <c r="B40366" i="1"/>
  <c r="B40538" i="1"/>
  <c r="B40365" i="1"/>
  <c r="B40364" i="1"/>
  <c r="B40363" i="1"/>
  <c r="B40362" i="1"/>
  <c r="B40361" i="1"/>
  <c r="B40360" i="1"/>
  <c r="B40359" i="1"/>
  <c r="B40358" i="1"/>
  <c r="B40357" i="1"/>
  <c r="B40356" i="1"/>
  <c r="B40355" i="1"/>
  <c r="B40354" i="1"/>
  <c r="B40353" i="1"/>
  <c r="B40352" i="1"/>
  <c r="B40351" i="1"/>
  <c r="B40350" i="1"/>
  <c r="B40349" i="1"/>
  <c r="B40348" i="1"/>
  <c r="B40347" i="1"/>
  <c r="B40346" i="1"/>
  <c r="B40345" i="1"/>
  <c r="B40344" i="1"/>
  <c r="B40343" i="1"/>
  <c r="B40342" i="1"/>
  <c r="B41214" i="1"/>
  <c r="B41213" i="1"/>
  <c r="B41212" i="1"/>
  <c r="B41211" i="1"/>
  <c r="B41210" i="1"/>
  <c r="B41209" i="1"/>
  <c r="B41208" i="1"/>
  <c r="B41207" i="1"/>
  <c r="B41206" i="1"/>
  <c r="B41205" i="1"/>
  <c r="B41204" i="1"/>
  <c r="B41203" i="1"/>
  <c r="B41202" i="1"/>
  <c r="B41201" i="1"/>
  <c r="B41200" i="1"/>
  <c r="B41199" i="1"/>
  <c r="B41198" i="1"/>
  <c r="B41197" i="1"/>
  <c r="B41196" i="1"/>
  <c r="B41195" i="1"/>
  <c r="B41194" i="1"/>
  <c r="B41193" i="1"/>
  <c r="B41192" i="1"/>
  <c r="B41191" i="1"/>
  <c r="B41190" i="1"/>
  <c r="B41189" i="1"/>
  <c r="B41188" i="1"/>
  <c r="B41187" i="1"/>
  <c r="B41186" i="1"/>
  <c r="B41185" i="1"/>
  <c r="B41184" i="1"/>
  <c r="B41183" i="1"/>
  <c r="B41182" i="1"/>
  <c r="B41181" i="1"/>
  <c r="B41180" i="1"/>
  <c r="B41179" i="1"/>
  <c r="B41178" i="1"/>
  <c r="B41177" i="1"/>
  <c r="B41176" i="1"/>
  <c r="B41175" i="1"/>
  <c r="B41174" i="1"/>
  <c r="B41173" i="1"/>
  <c r="B41172" i="1"/>
  <c r="B41171" i="1"/>
  <c r="B41170" i="1"/>
  <c r="B41169" i="1"/>
  <c r="B41168" i="1"/>
  <c r="B41167" i="1"/>
  <c r="B41166" i="1"/>
  <c r="B41165" i="1"/>
  <c r="B41164" i="1"/>
  <c r="B41163" i="1"/>
  <c r="B41162" i="1"/>
  <c r="B41161" i="1"/>
  <c r="B41160" i="1"/>
  <c r="B41159" i="1"/>
  <c r="B41158" i="1"/>
  <c r="B41157" i="1"/>
  <c r="B41156" i="1"/>
  <c r="B41155" i="1"/>
  <c r="B41154" i="1"/>
  <c r="B41153" i="1"/>
  <c r="B41152" i="1"/>
  <c r="B41151" i="1"/>
  <c r="B41150" i="1"/>
  <c r="B41149" i="1"/>
  <c r="B41148" i="1"/>
  <c r="B41147" i="1"/>
  <c r="B41146" i="1"/>
  <c r="B41145" i="1"/>
  <c r="B41144" i="1"/>
  <c r="B41143" i="1"/>
  <c r="B40341" i="1"/>
  <c r="B40340" i="1"/>
  <c r="B40339" i="1"/>
  <c r="B37843" i="1"/>
  <c r="B40338" i="1"/>
  <c r="B40337" i="1"/>
  <c r="B40336" i="1"/>
  <c r="B38249" i="1"/>
  <c r="B40335" i="1"/>
  <c r="B40334" i="1"/>
  <c r="B40333" i="1"/>
  <c r="B38248" i="1"/>
  <c r="B41142" i="1"/>
  <c r="B41141" i="1"/>
  <c r="B41140" i="1"/>
  <c r="B41139" i="1"/>
  <c r="B41138" i="1"/>
  <c r="B41137" i="1"/>
  <c r="B41136" i="1"/>
  <c r="B41135" i="1"/>
  <c r="B41134" i="1"/>
  <c r="B41133" i="1"/>
  <c r="B41132" i="1"/>
  <c r="B41131" i="1"/>
  <c r="B41130" i="1"/>
  <c r="B41129" i="1"/>
  <c r="B41128" i="1"/>
  <c r="B41127" i="1"/>
  <c r="B41126" i="1"/>
  <c r="B41125" i="1"/>
  <c r="B41124" i="1"/>
  <c r="B41123" i="1"/>
  <c r="B41122" i="1"/>
  <c r="B41121" i="1"/>
  <c r="B41120" i="1"/>
  <c r="B41119" i="1"/>
  <c r="B41118" i="1"/>
  <c r="B41117" i="1"/>
  <c r="B41116" i="1"/>
  <c r="B41115" i="1"/>
  <c r="B41114" i="1"/>
  <c r="B41113" i="1"/>
  <c r="B41112" i="1"/>
  <c r="B41111" i="1"/>
  <c r="B41110" i="1"/>
  <c r="B41109" i="1"/>
  <c r="B41108" i="1"/>
  <c r="B41107" i="1"/>
  <c r="B41057" i="1"/>
  <c r="B41056" i="1"/>
  <c r="B41055" i="1"/>
  <c r="B41054" i="1"/>
  <c r="B41053" i="1"/>
  <c r="B41052" i="1"/>
  <c r="B41051" i="1"/>
  <c r="B41050" i="1"/>
  <c r="B41049" i="1"/>
  <c r="B41048" i="1"/>
  <c r="B41047" i="1"/>
  <c r="B41046" i="1"/>
  <c r="B41045" i="1"/>
  <c r="B41044" i="1"/>
  <c r="B41043" i="1"/>
  <c r="B41042" i="1"/>
  <c r="B41041" i="1"/>
  <c r="B41040" i="1"/>
  <c r="B41039" i="1"/>
  <c r="B41038" i="1"/>
  <c r="B41037" i="1"/>
  <c r="B41036" i="1"/>
  <c r="B41035" i="1"/>
  <c r="B41034" i="1"/>
  <c r="B41033" i="1"/>
  <c r="B41032" i="1"/>
  <c r="B41031" i="1"/>
  <c r="B41030" i="1"/>
  <c r="B41029" i="1"/>
  <c r="B41028" i="1"/>
  <c r="B41027" i="1"/>
  <c r="B41026" i="1"/>
  <c r="B41025" i="1"/>
  <c r="B41024" i="1"/>
  <c r="B41023" i="1"/>
  <c r="B41022" i="1"/>
  <c r="B41106" i="1"/>
  <c r="B41105" i="1"/>
  <c r="B41104" i="1"/>
  <c r="B41103" i="1"/>
  <c r="B41102" i="1"/>
  <c r="B41101" i="1"/>
  <c r="B41100" i="1"/>
  <c r="B41099" i="1"/>
  <c r="B41098" i="1"/>
  <c r="B41097" i="1"/>
  <c r="B41096" i="1"/>
  <c r="B41095" i="1"/>
  <c r="B41094" i="1"/>
  <c r="B41093" i="1"/>
  <c r="B41092" i="1"/>
  <c r="B41091" i="1"/>
  <c r="B41090" i="1"/>
  <c r="B41089" i="1"/>
  <c r="B41088" i="1"/>
  <c r="B41087" i="1"/>
  <c r="B41086" i="1"/>
  <c r="B41085" i="1"/>
  <c r="B41084" i="1"/>
  <c r="B41083" i="1"/>
  <c r="B41082" i="1"/>
  <c r="B41081" i="1"/>
  <c r="B41080" i="1"/>
  <c r="B41079" i="1"/>
  <c r="B41078" i="1"/>
  <c r="B41077" i="1"/>
  <c r="B41076" i="1"/>
  <c r="B41075" i="1"/>
  <c r="B41074" i="1"/>
  <c r="B41073" i="1"/>
  <c r="B41072" i="1"/>
  <c r="B41071" i="1"/>
  <c r="B41021" i="1"/>
  <c r="B41020" i="1"/>
  <c r="B41019" i="1"/>
  <c r="B41018" i="1"/>
  <c r="B41017" i="1"/>
  <c r="B41016" i="1"/>
  <c r="B41015" i="1"/>
  <c r="B41014" i="1"/>
  <c r="B41013" i="1"/>
  <c r="B41012" i="1"/>
  <c r="B41011" i="1"/>
  <c r="B41010" i="1"/>
  <c r="B41009" i="1"/>
  <c r="B41008" i="1"/>
  <c r="B41007" i="1"/>
  <c r="B41006" i="1"/>
  <c r="B41005" i="1"/>
  <c r="B41004" i="1"/>
  <c r="B41003" i="1"/>
  <c r="B41002" i="1"/>
  <c r="B41001" i="1"/>
  <c r="B41000" i="1"/>
  <c r="B40999" i="1"/>
  <c r="B40998" i="1"/>
  <c r="B40997" i="1"/>
  <c r="B40996" i="1"/>
  <c r="B40995" i="1"/>
  <c r="B40994" i="1"/>
  <c r="B40993" i="1"/>
  <c r="B40992" i="1"/>
  <c r="B40991" i="1"/>
  <c r="B40990" i="1"/>
  <c r="B40989" i="1"/>
  <c r="B40988" i="1"/>
  <c r="B40987" i="1"/>
  <c r="B40986" i="1"/>
  <c r="B40985" i="1"/>
  <c r="B40984" i="1"/>
  <c r="B40983" i="1"/>
  <c r="B40982" i="1"/>
  <c r="B40981" i="1"/>
  <c r="B40980" i="1"/>
  <c r="B40979" i="1"/>
  <c r="B40978" i="1"/>
  <c r="B40977" i="1"/>
  <c r="B40976" i="1"/>
  <c r="B40975" i="1"/>
  <c r="B40974" i="1"/>
  <c r="B40973" i="1"/>
  <c r="B40972" i="1"/>
  <c r="B40971" i="1"/>
  <c r="B40970" i="1"/>
  <c r="B40969" i="1"/>
  <c r="B40968" i="1"/>
  <c r="B40967" i="1"/>
  <c r="B40966" i="1"/>
  <c r="B40965" i="1"/>
  <c r="B40964" i="1"/>
  <c r="B40963" i="1"/>
  <c r="B40962" i="1"/>
  <c r="B40961" i="1"/>
  <c r="B40960" i="1"/>
  <c r="B40959" i="1"/>
  <c r="B40958" i="1"/>
  <c r="B40957" i="1"/>
  <c r="B40956" i="1"/>
  <c r="B40955" i="1"/>
  <c r="B40954" i="1"/>
  <c r="B40953" i="1"/>
  <c r="B40952" i="1"/>
  <c r="B40951" i="1"/>
  <c r="B40950" i="1"/>
  <c r="B37842" i="1"/>
  <c r="B40949" i="1"/>
  <c r="B40948" i="1"/>
  <c r="B40947" i="1"/>
  <c r="B40946" i="1"/>
  <c r="B40945" i="1"/>
  <c r="B40944" i="1"/>
  <c r="B40943" i="1"/>
  <c r="B40942" i="1"/>
  <c r="B40941" i="1"/>
  <c r="B40940" i="1"/>
  <c r="B40939" i="1"/>
  <c r="B40938" i="1"/>
  <c r="B40937" i="1"/>
  <c r="B40936" i="1"/>
  <c r="B40935" i="1"/>
  <c r="B40934" i="1"/>
  <c r="B40933" i="1"/>
  <c r="B40932" i="1"/>
  <c r="B40931" i="1"/>
  <c r="B40930" i="1"/>
  <c r="B40929" i="1"/>
  <c r="B40928" i="1"/>
  <c r="B40927" i="1"/>
  <c r="B40926" i="1"/>
  <c r="B40925" i="1"/>
  <c r="B40924" i="1"/>
  <c r="B40923" i="1"/>
  <c r="B40922" i="1"/>
  <c r="B40921" i="1"/>
  <c r="B40920" i="1"/>
  <c r="B40919" i="1"/>
  <c r="B40918" i="1"/>
  <c r="B40917" i="1"/>
  <c r="B40916" i="1"/>
  <c r="B40915" i="1"/>
  <c r="B40914" i="1"/>
  <c r="B40913" i="1"/>
  <c r="B40912" i="1"/>
  <c r="B40911" i="1"/>
  <c r="B40910" i="1"/>
  <c r="B40909" i="1"/>
  <c r="B40908" i="1"/>
  <c r="B40907" i="1"/>
  <c r="B40906" i="1"/>
  <c r="B40905" i="1"/>
  <c r="B40904" i="1"/>
  <c r="B40903" i="1"/>
  <c r="B40902" i="1"/>
  <c r="B40901" i="1"/>
  <c r="B40900" i="1"/>
  <c r="B40899" i="1"/>
  <c r="B40898" i="1"/>
  <c r="B40897" i="1"/>
  <c r="B40896" i="1"/>
  <c r="B40895" i="1"/>
  <c r="B40894" i="1"/>
  <c r="B40893" i="1"/>
  <c r="B40892" i="1"/>
  <c r="B40891" i="1"/>
  <c r="B40890" i="1"/>
  <c r="B40889" i="1"/>
  <c r="B40888" i="1"/>
  <c r="B40887" i="1"/>
  <c r="B40886" i="1"/>
  <c r="B40885" i="1"/>
  <c r="B40884" i="1"/>
  <c r="B40883" i="1"/>
  <c r="B40882" i="1"/>
  <c r="B40881" i="1"/>
  <c r="B40880" i="1"/>
  <c r="B40879" i="1"/>
  <c r="B40878" i="1"/>
  <c r="B40877" i="1"/>
  <c r="B40876" i="1"/>
  <c r="B40875" i="1"/>
  <c r="B40874" i="1"/>
  <c r="B40873" i="1"/>
  <c r="B40872" i="1"/>
  <c r="B40871" i="1"/>
  <c r="B40870" i="1"/>
  <c r="B40869" i="1"/>
  <c r="B40868" i="1"/>
  <c r="B40867" i="1"/>
  <c r="B40866" i="1"/>
  <c r="B40865" i="1"/>
  <c r="B40864" i="1"/>
  <c r="B40863" i="1"/>
  <c r="B40862" i="1"/>
  <c r="B40861" i="1"/>
  <c r="B40860" i="1"/>
  <c r="B40859" i="1"/>
  <c r="B40858" i="1"/>
  <c r="B40857" i="1"/>
  <c r="B40856" i="1"/>
  <c r="B40855" i="1"/>
  <c r="B40854" i="1"/>
  <c r="B40853" i="1"/>
  <c r="B40852" i="1"/>
  <c r="B40851" i="1"/>
  <c r="B40850" i="1"/>
  <c r="B40849" i="1"/>
  <c r="B40848" i="1"/>
  <c r="B40847" i="1"/>
  <c r="B40846" i="1"/>
  <c r="B40845" i="1"/>
  <c r="B40844" i="1"/>
  <c r="B40843" i="1"/>
  <c r="B40842" i="1"/>
  <c r="B40841" i="1"/>
  <c r="B40840" i="1"/>
  <c r="B40839" i="1"/>
  <c r="B40838" i="1"/>
  <c r="B40837" i="1"/>
  <c r="B40836" i="1"/>
  <c r="B40835" i="1"/>
  <c r="B40834" i="1"/>
  <c r="B40833" i="1"/>
  <c r="B40832" i="1"/>
  <c r="B40831" i="1"/>
  <c r="B40830" i="1"/>
  <c r="B40829" i="1"/>
  <c r="B40828" i="1"/>
  <c r="B40827" i="1"/>
  <c r="B40826" i="1"/>
  <c r="B40825" i="1"/>
  <c r="B40824" i="1"/>
  <c r="B40823" i="1"/>
  <c r="B40822" i="1"/>
  <c r="B40821" i="1"/>
  <c r="B40820" i="1"/>
  <c r="B40819" i="1"/>
  <c r="B40818" i="1"/>
  <c r="B40817" i="1"/>
  <c r="B40816" i="1"/>
  <c r="B40815" i="1"/>
  <c r="B40814" i="1"/>
  <c r="B40813" i="1"/>
  <c r="B40812" i="1"/>
  <c r="B40811" i="1"/>
  <c r="B40810" i="1"/>
  <c r="B40809" i="1"/>
  <c r="B40808" i="1"/>
  <c r="B40807" i="1"/>
  <c r="B40806" i="1"/>
  <c r="B40805" i="1"/>
  <c r="B40804" i="1"/>
  <c r="B40803" i="1"/>
  <c r="B40802" i="1"/>
  <c r="B40801" i="1"/>
  <c r="B40800" i="1"/>
  <c r="B40799" i="1"/>
  <c r="B40798" i="1"/>
  <c r="B40797" i="1"/>
  <c r="B40796" i="1"/>
  <c r="B40795" i="1"/>
  <c r="B40794" i="1"/>
  <c r="B40793" i="1"/>
  <c r="B40792" i="1"/>
  <c r="B40791" i="1"/>
  <c r="B40790" i="1"/>
  <c r="B40789" i="1"/>
  <c r="B40788" i="1"/>
  <c r="B40787" i="1"/>
  <c r="B40786" i="1"/>
  <c r="B40785" i="1"/>
  <c r="B40784" i="1"/>
  <c r="B40783" i="1"/>
  <c r="B40782" i="1"/>
  <c r="B40781" i="1"/>
  <c r="B40780" i="1"/>
  <c r="B40779" i="1"/>
  <c r="B40778" i="1"/>
  <c r="B40777" i="1"/>
  <c r="B40776" i="1"/>
  <c r="B40775" i="1"/>
  <c r="B40774" i="1"/>
  <c r="B40773" i="1"/>
  <c r="B40772" i="1"/>
  <c r="B40771" i="1"/>
  <c r="B40770" i="1"/>
  <c r="B40537" i="1"/>
  <c r="B40536" i="1"/>
  <c r="B40535" i="1"/>
  <c r="B40534" i="1"/>
  <c r="B40533" i="1"/>
  <c r="B40532" i="1"/>
  <c r="B40531" i="1"/>
  <c r="B37841" i="1"/>
  <c r="B40530" i="1"/>
  <c r="B38247" i="1"/>
  <c r="B40529" i="1"/>
  <c r="B38246" i="1"/>
  <c r="B38245" i="1"/>
  <c r="B37840" i="1"/>
  <c r="B37839" i="1"/>
  <c r="B38244" i="1"/>
  <c r="B40528" i="1"/>
  <c r="B38243" i="1"/>
  <c r="B38242" i="1"/>
  <c r="B37838" i="1"/>
  <c r="B37837" i="1"/>
  <c r="B40527" i="1"/>
  <c r="B37836" i="1"/>
  <c r="B40526" i="1"/>
  <c r="B40525" i="1"/>
  <c r="B40524" i="1"/>
  <c r="B40523" i="1"/>
  <c r="B37835" i="1"/>
  <c r="B37834" i="1"/>
  <c r="B37833" i="1"/>
  <c r="B40522" i="1"/>
  <c r="B40521" i="1"/>
  <c r="B40520" i="1"/>
  <c r="B38111" i="1"/>
  <c r="B38110" i="1"/>
  <c r="B38109" i="1"/>
  <c r="B38108" i="1"/>
  <c r="B38107" i="1"/>
  <c r="B38106" i="1"/>
  <c r="B38105" i="1"/>
  <c r="B38104" i="1"/>
  <c r="B38103" i="1"/>
  <c r="B38102" i="1"/>
  <c r="B38101" i="1"/>
  <c r="B38100" i="1"/>
  <c r="B38099" i="1"/>
  <c r="B38098" i="1"/>
  <c r="B38097" i="1"/>
  <c r="B38096" i="1"/>
  <c r="B38095" i="1"/>
  <c r="B38094" i="1"/>
  <c r="B38093" i="1"/>
  <c r="B38092" i="1"/>
  <c r="B38091" i="1"/>
  <c r="B38090" i="1"/>
  <c r="B38089" i="1"/>
  <c r="B38088" i="1"/>
  <c r="B40332" i="1"/>
  <c r="B40331" i="1"/>
  <c r="B40330" i="1"/>
  <c r="B40329" i="1"/>
  <c r="B38241" i="1"/>
  <c r="B38240" i="1"/>
  <c r="B37832" i="1"/>
  <c r="B38239" i="1"/>
  <c r="B37831" i="1"/>
  <c r="B38238" i="1"/>
  <c r="B38227" i="1"/>
  <c r="B40328" i="1"/>
  <c r="B38473" i="1"/>
  <c r="B38472" i="1"/>
  <c r="B38471" i="1"/>
  <c r="B38470" i="1"/>
  <c r="B38469" i="1"/>
  <c r="B38468" i="1"/>
  <c r="B38467" i="1"/>
  <c r="B38466" i="1"/>
  <c r="B38465" i="1"/>
  <c r="B38464" i="1"/>
  <c r="B38373" i="1"/>
  <c r="B38372" i="1"/>
  <c r="B38371" i="1"/>
  <c r="B38370" i="1"/>
  <c r="B38369" i="1"/>
  <c r="B38368" i="1"/>
  <c r="B38367" i="1"/>
  <c r="B38366" i="1"/>
  <c r="B38365" i="1"/>
  <c r="B38364" i="1"/>
  <c r="B38463" i="1"/>
  <c r="B38462" i="1"/>
  <c r="B38461" i="1"/>
  <c r="B38460" i="1"/>
  <c r="B38459" i="1"/>
  <c r="B38458" i="1"/>
  <c r="B38457" i="1"/>
  <c r="B38456" i="1"/>
  <c r="B38455" i="1"/>
  <c r="B38454" i="1"/>
  <c r="B38453" i="1"/>
  <c r="B38452" i="1"/>
  <c r="B38451" i="1"/>
  <c r="B38450" i="1"/>
  <c r="B38449" i="1"/>
  <c r="B38448" i="1"/>
  <c r="B38447" i="1"/>
  <c r="B38446" i="1"/>
  <c r="B38445" i="1"/>
  <c r="B38444" i="1"/>
  <c r="B40519" i="1"/>
  <c r="B40518" i="1"/>
  <c r="B40517" i="1"/>
  <c r="B37830" i="1"/>
  <c r="B40516" i="1"/>
  <c r="B37829" i="1"/>
  <c r="B40515" i="1"/>
  <c r="B40012" i="1"/>
  <c r="B40011" i="1"/>
  <c r="B40010" i="1"/>
  <c r="B40009" i="1"/>
  <c r="B40008" i="1"/>
  <c r="B40007" i="1"/>
  <c r="B40006" i="1"/>
  <c r="B40005" i="1"/>
  <c r="B40004" i="1"/>
  <c r="B40514" i="1"/>
  <c r="B40513" i="1"/>
  <c r="B40003" i="1"/>
  <c r="B40002" i="1"/>
  <c r="B40001" i="1"/>
  <c r="B40000" i="1"/>
  <c r="B39999" i="1"/>
  <c r="B39998" i="1"/>
  <c r="B39997" i="1"/>
  <c r="B39996" i="1"/>
  <c r="B39995" i="1"/>
  <c r="B37828" i="1"/>
  <c r="B37827" i="1"/>
  <c r="B37826" i="1"/>
  <c r="B37825" i="1"/>
  <c r="B37824" i="1"/>
  <c r="B37823" i="1"/>
  <c r="B37822" i="1"/>
  <c r="B37821" i="1"/>
  <c r="B37820" i="1"/>
  <c r="B37819" i="1"/>
  <c r="B37818" i="1"/>
  <c r="B37817" i="1"/>
  <c r="B37816" i="1"/>
  <c r="B37815" i="1"/>
  <c r="B37814" i="1"/>
  <c r="B37813" i="1"/>
  <c r="B37812" i="1"/>
  <c r="B37811" i="1"/>
  <c r="B39994" i="1"/>
  <c r="B39993" i="1"/>
  <c r="B39992" i="1"/>
  <c r="B39991" i="1"/>
  <c r="B39990" i="1"/>
  <c r="B39989" i="1"/>
  <c r="B39988" i="1"/>
  <c r="B39987" i="1"/>
  <c r="B39986" i="1"/>
  <c r="B39985" i="1"/>
  <c r="B39984" i="1"/>
  <c r="B39983" i="1"/>
  <c r="B39982" i="1"/>
  <c r="B39981" i="1"/>
  <c r="B39980" i="1"/>
  <c r="B39979" i="1"/>
  <c r="B39978" i="1"/>
  <c r="B39977" i="1"/>
  <c r="B39976" i="1"/>
  <c r="B39975" i="1"/>
  <c r="B39974" i="1"/>
  <c r="B39973" i="1"/>
  <c r="B39972" i="1"/>
  <c r="B39971" i="1"/>
  <c r="B39970" i="1"/>
  <c r="B39969" i="1"/>
  <c r="B39968" i="1"/>
  <c r="B36968" i="1"/>
  <c r="B36967" i="1"/>
  <c r="B36966" i="1"/>
  <c r="B38226" i="1"/>
  <c r="B38237" i="1"/>
  <c r="B38236" i="1"/>
  <c r="B36965" i="1"/>
  <c r="B36964" i="1"/>
  <c r="B36963" i="1"/>
  <c r="B36962" i="1"/>
  <c r="B36961" i="1"/>
  <c r="B36960" i="1"/>
  <c r="B36959" i="1"/>
  <c r="B36958" i="1"/>
  <c r="B36957" i="1"/>
  <c r="B36956" i="1"/>
  <c r="B36955" i="1"/>
  <c r="B36954" i="1"/>
  <c r="B36953" i="1"/>
  <c r="B36952" i="1"/>
  <c r="B36951" i="1"/>
  <c r="B36950" i="1"/>
  <c r="B36949" i="1"/>
  <c r="B36948" i="1"/>
  <c r="B36947" i="1"/>
  <c r="B36946" i="1"/>
  <c r="B36945" i="1"/>
  <c r="B36944" i="1"/>
  <c r="B36943" i="1"/>
  <c r="B36942" i="1"/>
  <c r="B36941" i="1"/>
  <c r="B36940" i="1"/>
  <c r="B36939" i="1"/>
  <c r="B36938" i="1"/>
  <c r="B36937" i="1"/>
  <c r="B36936" i="1"/>
  <c r="B36935" i="1"/>
  <c r="B36934" i="1"/>
  <c r="B36933" i="1"/>
  <c r="B36932" i="1"/>
  <c r="B36931" i="1"/>
  <c r="B36930" i="1"/>
  <c r="B36929" i="1"/>
  <c r="B36928" i="1"/>
  <c r="B36927" i="1"/>
  <c r="B36926" i="1"/>
  <c r="B36925" i="1"/>
  <c r="B36924" i="1"/>
  <c r="B36923" i="1"/>
  <c r="B36922" i="1"/>
  <c r="B36921" i="1"/>
  <c r="B36920" i="1"/>
  <c r="B36919" i="1"/>
  <c r="B36918" i="1"/>
  <c r="B37022" i="1"/>
  <c r="B36917" i="1"/>
  <c r="B36916" i="1"/>
  <c r="B36915" i="1"/>
  <c r="B36914" i="1"/>
  <c r="B36913" i="1"/>
  <c r="B36912" i="1"/>
  <c r="B36911" i="1"/>
  <c r="B36910" i="1"/>
  <c r="B36909" i="1"/>
  <c r="B37021" i="1"/>
  <c r="B37020" i="1"/>
  <c r="B37019" i="1"/>
  <c r="B37018" i="1"/>
  <c r="B37017" i="1"/>
  <c r="B37016" i="1"/>
  <c r="B37015" i="1"/>
  <c r="B37014" i="1"/>
  <c r="B37013" i="1"/>
  <c r="B37012" i="1"/>
  <c r="B36478" i="1"/>
  <c r="B36477" i="1"/>
  <c r="B36476" i="1"/>
  <c r="B36475" i="1"/>
  <c r="B36474" i="1"/>
  <c r="B37011" i="1"/>
  <c r="B37010" i="1"/>
  <c r="B37009" i="1"/>
  <c r="B37008" i="1"/>
  <c r="B37007" i="1"/>
  <c r="B37006" i="1"/>
  <c r="B37005" i="1"/>
  <c r="B37004" i="1"/>
  <c r="B37003" i="1"/>
  <c r="B37002" i="1"/>
  <c r="B41694" i="1"/>
  <c r="B36473" i="1"/>
  <c r="B36472" i="1"/>
  <c r="B36471" i="1"/>
  <c r="B36470" i="1"/>
  <c r="B36469" i="1"/>
  <c r="B36468" i="1"/>
  <c r="B36467" i="1"/>
  <c r="B36466" i="1"/>
  <c r="B36465" i="1"/>
  <c r="B36464" i="1"/>
  <c r="B36463" i="1"/>
  <c r="B36462" i="1"/>
  <c r="B36461" i="1"/>
  <c r="B36460" i="1"/>
  <c r="B36459" i="1"/>
  <c r="B36458" i="1"/>
  <c r="B36457" i="1"/>
  <c r="B36456" i="1"/>
  <c r="B36455" i="1"/>
  <c r="B36454" i="1"/>
  <c r="B36453" i="1"/>
  <c r="B36452" i="1"/>
  <c r="B36451" i="1"/>
  <c r="B36450" i="1"/>
  <c r="B37001" i="1"/>
  <c r="B37000" i="1"/>
  <c r="B36908" i="1"/>
  <c r="B36907" i="1"/>
  <c r="B36906" i="1"/>
  <c r="B36449" i="1"/>
  <c r="B36448" i="1"/>
  <c r="B36447" i="1"/>
  <c r="B36446" i="1"/>
  <c r="B36445" i="1"/>
  <c r="B36905" i="1"/>
  <c r="B36904" i="1"/>
  <c r="B36903" i="1"/>
  <c r="B36999" i="1"/>
  <c r="B36444" i="1"/>
  <c r="B36443" i="1"/>
  <c r="B36442" i="1"/>
  <c r="B36441" i="1"/>
  <c r="B36440" i="1"/>
  <c r="B36439" i="1"/>
  <c r="B36438" i="1"/>
  <c r="B36437" i="1"/>
  <c r="B36436" i="1"/>
  <c r="B36435" i="1"/>
  <c r="B36434" i="1"/>
  <c r="B36433" i="1"/>
  <c r="B36432" i="1"/>
  <c r="B36431" i="1"/>
  <c r="B36430" i="1"/>
  <c r="B36429" i="1"/>
  <c r="B36428" i="1"/>
  <c r="B36427" i="1"/>
  <c r="B36426" i="1"/>
  <c r="B36425" i="1"/>
  <c r="B36424" i="1"/>
  <c r="B36423" i="1"/>
  <c r="B36422" i="1"/>
  <c r="B36421" i="1"/>
  <c r="B36902" i="1"/>
  <c r="B36901" i="1"/>
  <c r="B36900" i="1"/>
  <c r="B36420" i="1"/>
  <c r="B36419" i="1"/>
  <c r="B36418" i="1"/>
  <c r="B36417" i="1"/>
  <c r="B36416" i="1"/>
  <c r="B36415" i="1"/>
  <c r="B36414" i="1"/>
  <c r="B36413" i="1"/>
  <c r="B36412" i="1"/>
  <c r="B36411" i="1"/>
  <c r="B36410" i="1"/>
  <c r="B36409" i="1"/>
  <c r="B36408" i="1"/>
  <c r="B36407" i="1"/>
  <c r="B36406" i="1"/>
  <c r="B36405" i="1"/>
  <c r="B36404" i="1"/>
  <c r="B36403" i="1"/>
  <c r="B36402" i="1"/>
  <c r="B36401" i="1"/>
  <c r="B36400" i="1"/>
  <c r="B36399" i="1"/>
  <c r="B36398" i="1"/>
  <c r="B36397" i="1"/>
  <c r="B36899" i="1"/>
  <c r="B36898" i="1"/>
  <c r="B36897" i="1"/>
  <c r="B36396" i="1"/>
  <c r="B36395" i="1"/>
  <c r="B36394" i="1"/>
  <c r="B36393" i="1"/>
  <c r="B36392" i="1"/>
  <c r="B36391" i="1"/>
  <c r="B36390" i="1"/>
  <c r="B36389" i="1"/>
  <c r="B36388" i="1"/>
  <c r="B36387" i="1"/>
  <c r="B36386" i="1"/>
  <c r="B36385" i="1"/>
  <c r="B36384" i="1"/>
  <c r="B36383" i="1"/>
  <c r="B36382" i="1"/>
  <c r="B36381" i="1"/>
  <c r="B36380" i="1"/>
  <c r="B36379" i="1"/>
  <c r="B36378" i="1"/>
  <c r="B36377" i="1"/>
  <c r="B36376" i="1"/>
  <c r="B36375" i="1"/>
  <c r="B36374" i="1"/>
  <c r="B36373" i="1"/>
  <c r="B36372" i="1"/>
  <c r="B36371" i="1"/>
  <c r="B36370" i="1"/>
  <c r="B36369" i="1"/>
  <c r="B36368" i="1"/>
  <c r="B36367" i="1"/>
  <c r="B36366" i="1"/>
  <c r="B36365" i="1"/>
  <c r="B36364" i="1"/>
  <c r="B36363" i="1"/>
  <c r="B36362" i="1"/>
  <c r="B36361" i="1"/>
  <c r="B36360" i="1"/>
  <c r="B36359" i="1"/>
  <c r="B36358" i="1"/>
  <c r="B36357" i="1"/>
  <c r="B36356" i="1"/>
  <c r="B36355" i="1"/>
  <c r="B36354" i="1"/>
  <c r="B36353" i="1"/>
  <c r="B36352" i="1"/>
  <c r="B36351" i="1"/>
  <c r="B36350" i="1"/>
  <c r="B36349" i="1"/>
  <c r="B36896" i="1"/>
  <c r="B36895" i="1"/>
  <c r="B36894" i="1"/>
  <c r="B36348" i="1"/>
  <c r="B36893" i="1"/>
  <c r="B36892" i="1"/>
  <c r="B36891" i="1"/>
  <c r="B36347" i="1"/>
  <c r="B36346" i="1"/>
  <c r="B36345" i="1"/>
  <c r="B36344" i="1"/>
  <c r="B36343" i="1"/>
  <c r="B36342" i="1"/>
  <c r="B36341" i="1"/>
  <c r="B36340" i="1"/>
  <c r="B36339" i="1"/>
  <c r="B36338" i="1"/>
  <c r="B36337" i="1"/>
  <c r="B36336" i="1"/>
  <c r="B36335" i="1"/>
  <c r="B36334" i="1"/>
  <c r="B36333" i="1"/>
  <c r="B36332" i="1"/>
  <c r="B36331" i="1"/>
  <c r="B36330" i="1"/>
  <c r="B36329" i="1"/>
  <c r="B36328" i="1"/>
  <c r="B36327" i="1"/>
  <c r="B36326" i="1"/>
  <c r="B36325" i="1"/>
  <c r="B36324" i="1"/>
  <c r="B36323" i="1"/>
  <c r="B36322" i="1"/>
  <c r="B36321" i="1"/>
  <c r="B36320" i="1"/>
  <c r="B36319" i="1"/>
  <c r="B36318" i="1"/>
  <c r="B36317" i="1"/>
  <c r="B36316" i="1"/>
  <c r="B36315" i="1"/>
  <c r="B36314" i="1"/>
  <c r="B36313" i="1"/>
  <c r="B36312" i="1"/>
  <c r="B36311" i="1"/>
  <c r="B36310" i="1"/>
  <c r="B36309" i="1"/>
  <c r="B36308" i="1"/>
  <c r="B36307" i="1"/>
  <c r="B36306" i="1"/>
  <c r="B36305" i="1"/>
  <c r="B36304" i="1"/>
  <c r="B36303" i="1"/>
  <c r="B36302" i="1"/>
  <c r="B36301" i="1"/>
  <c r="B36300" i="1"/>
  <c r="B36890" i="1"/>
  <c r="B36889" i="1"/>
  <c r="B36888" i="1"/>
  <c r="B36887" i="1"/>
  <c r="B36886" i="1"/>
  <c r="B36885" i="1"/>
  <c r="B41693" i="1"/>
  <c r="B41692" i="1"/>
  <c r="B41691" i="1"/>
  <c r="B41690" i="1"/>
  <c r="B41689" i="1"/>
  <c r="B41688" i="1"/>
  <c r="B41687" i="1"/>
  <c r="B41686" i="1"/>
  <c r="B41685" i="1"/>
  <c r="B41684" i="1"/>
  <c r="B41683" i="1"/>
  <c r="B36299" i="1"/>
  <c r="B36298" i="1"/>
  <c r="B36297" i="1"/>
  <c r="B36296" i="1"/>
  <c r="B36295" i="1"/>
  <c r="B36294" i="1"/>
  <c r="B36293" i="1"/>
  <c r="B36292" i="1"/>
  <c r="B36291" i="1"/>
  <c r="B36290" i="1"/>
  <c r="B36289" i="1"/>
  <c r="B36288" i="1"/>
  <c r="B36287" i="1"/>
  <c r="B36286" i="1"/>
  <c r="B36285" i="1"/>
  <c r="B36284" i="1"/>
  <c r="B36283" i="1"/>
  <c r="B36282" i="1"/>
  <c r="B36281" i="1"/>
  <c r="B36280" i="1"/>
  <c r="B36279" i="1"/>
  <c r="B36278" i="1"/>
  <c r="B36277" i="1"/>
  <c r="B36276" i="1"/>
  <c r="B36275" i="1"/>
  <c r="B36274" i="1"/>
  <c r="B36273" i="1"/>
  <c r="B36272" i="1"/>
  <c r="B36260" i="1"/>
  <c r="B36271" i="1"/>
  <c r="B36270" i="1"/>
  <c r="B36269" i="1"/>
  <c r="B36259" i="1"/>
  <c r="B36258" i="1"/>
  <c r="B36257" i="1"/>
  <c r="B36256" i="1"/>
  <c r="B36268" i="1"/>
  <c r="B36267" i="1"/>
  <c r="B36266" i="1"/>
  <c r="B36818" i="1"/>
  <c r="B36817" i="1"/>
  <c r="B36816" i="1"/>
  <c r="B36815" i="1"/>
  <c r="B36814" i="1"/>
  <c r="B36813" i="1"/>
  <c r="B36812" i="1"/>
  <c r="B36811" i="1"/>
  <c r="B36810" i="1"/>
  <c r="B36809" i="1"/>
  <c r="B36808" i="1"/>
  <c r="B36807" i="1"/>
  <c r="B36806" i="1"/>
  <c r="B36805" i="1"/>
  <c r="B36804" i="1"/>
  <c r="B36803" i="1"/>
  <c r="B36802" i="1"/>
  <c r="B36801" i="1"/>
  <c r="B36800" i="1"/>
  <c r="B36799" i="1"/>
  <c r="B36255" i="1"/>
  <c r="B36254" i="1"/>
  <c r="B36253" i="1"/>
  <c r="B36252" i="1"/>
  <c r="B36251" i="1"/>
  <c r="B36250" i="1"/>
  <c r="B36249" i="1"/>
  <c r="B36248" i="1"/>
  <c r="B36247" i="1"/>
  <c r="B36246" i="1"/>
  <c r="B36245" i="1"/>
  <c r="B36798" i="1"/>
  <c r="B36797" i="1"/>
  <c r="B36796" i="1"/>
  <c r="B36795" i="1"/>
  <c r="B36244" i="1"/>
  <c r="B36243" i="1"/>
  <c r="B36242" i="1"/>
  <c r="B36241" i="1"/>
  <c r="B36240" i="1"/>
  <c r="B36239" i="1"/>
  <c r="B36238" i="1"/>
  <c r="B36237" i="1"/>
  <c r="B36236" i="1"/>
  <c r="B36235" i="1"/>
  <c r="B36234" i="1"/>
  <c r="B41682" i="1"/>
  <c r="B36233" i="1"/>
  <c r="B41681" i="1"/>
  <c r="B41680" i="1"/>
  <c r="B41679" i="1"/>
  <c r="B41678" i="1"/>
  <c r="B41677" i="1"/>
  <c r="B41676" i="1"/>
  <c r="B41675" i="1"/>
  <c r="B41674" i="1"/>
  <c r="B41673" i="1"/>
  <c r="B41672" i="1"/>
  <c r="B41671" i="1"/>
  <c r="B29018" i="1"/>
  <c r="B29017" i="1"/>
  <c r="B29016" i="1"/>
  <c r="B29015" i="1"/>
  <c r="B29014" i="1"/>
  <c r="B29004" i="1"/>
  <c r="B29013" i="1"/>
  <c r="B29012" i="1"/>
  <c r="B29011" i="1"/>
  <c r="B29003" i="1"/>
  <c r="B29002" i="1"/>
  <c r="B29001" i="1"/>
  <c r="B29000" i="1"/>
  <c r="B29010" i="1"/>
  <c r="B28999" i="1"/>
  <c r="B28998" i="1"/>
  <c r="B28997" i="1"/>
  <c r="B28996" i="1"/>
  <c r="B28995" i="1"/>
  <c r="B28994" i="1"/>
  <c r="B28993" i="1"/>
  <c r="B28992" i="1"/>
  <c r="B28991" i="1"/>
  <c r="B28990" i="1"/>
  <c r="B28989" i="1"/>
  <c r="B28988" i="1"/>
  <c r="B28987" i="1"/>
  <c r="B28986" i="1"/>
  <c r="B28985" i="1"/>
  <c r="B28984" i="1"/>
  <c r="B28956" i="1"/>
  <c r="B28955" i="1"/>
  <c r="B28954" i="1"/>
  <c r="B28953" i="1"/>
  <c r="B28952" i="1"/>
  <c r="B28951" i="1"/>
  <c r="B28950" i="1"/>
  <c r="B28949" i="1"/>
  <c r="B28948" i="1"/>
  <c r="B28983" i="1"/>
  <c r="B28982" i="1"/>
  <c r="B28947" i="1"/>
  <c r="B28981" i="1"/>
  <c r="B28946" i="1"/>
  <c r="B28945" i="1"/>
  <c r="B28980" i="1"/>
  <c r="B28979" i="1"/>
  <c r="B28978" i="1"/>
  <c r="B28977" i="1"/>
  <c r="B28976" i="1"/>
  <c r="B29009" i="1"/>
  <c r="B28975" i="1"/>
  <c r="B28974" i="1"/>
  <c r="B28944" i="1"/>
  <c r="B29008" i="1"/>
  <c r="B28943" i="1"/>
  <c r="B28942" i="1"/>
  <c r="B28941" i="1"/>
  <c r="B28940" i="1"/>
  <c r="B28939" i="1"/>
  <c r="B28826" i="1"/>
  <c r="B28965" i="1"/>
  <c r="B28964" i="1"/>
  <c r="B28825" i="1"/>
  <c r="B28824" i="1"/>
  <c r="B28823" i="1"/>
  <c r="B28822" i="1"/>
  <c r="B28821" i="1"/>
  <c r="B28820" i="1"/>
  <c r="B28819" i="1"/>
  <c r="B28818" i="1"/>
  <c r="B28817" i="1"/>
  <c r="B28816" i="1"/>
  <c r="B28815" i="1"/>
  <c r="B28814" i="1"/>
  <c r="B28813" i="1"/>
  <c r="B28812" i="1"/>
  <c r="B28811" i="1"/>
  <c r="B28810" i="1"/>
  <c r="B28809" i="1"/>
  <c r="B28847" i="1"/>
  <c r="B28846" i="1"/>
  <c r="B28937" i="1"/>
  <c r="B28936" i="1"/>
  <c r="B28935" i="1"/>
  <c r="B28934" i="1"/>
  <c r="B28933" i="1"/>
  <c r="B28932" i="1"/>
  <c r="B28931" i="1"/>
  <c r="B28930" i="1"/>
  <c r="B28929" i="1"/>
  <c r="B28928" i="1"/>
  <c r="B28927" i="1"/>
  <c r="B28926" i="1"/>
  <c r="B28925" i="1"/>
  <c r="B28924" i="1"/>
  <c r="B28923" i="1"/>
  <c r="B28808" i="1"/>
  <c r="B28922" i="1"/>
  <c r="B28807" i="1"/>
  <c r="B28806" i="1"/>
  <c r="B28805" i="1"/>
  <c r="B28804" i="1"/>
  <c r="B28803" i="1"/>
  <c r="B28845" i="1"/>
  <c r="B28844" i="1"/>
  <c r="B28843" i="1"/>
  <c r="B28842" i="1"/>
  <c r="B28841" i="1"/>
  <c r="B28840" i="1"/>
  <c r="B28795" i="1"/>
  <c r="B28794" i="1"/>
  <c r="B28793" i="1"/>
  <c r="B28792" i="1"/>
  <c r="B28791" i="1"/>
  <c r="B28790" i="1"/>
  <c r="B28789" i="1"/>
  <c r="B28783" i="1"/>
  <c r="B28782" i="1"/>
  <c r="B28781" i="1"/>
  <c r="B28780" i="1"/>
  <c r="B28779" i="1"/>
  <c r="B28778" i="1"/>
  <c r="B28777" i="1"/>
  <c r="B28776" i="1"/>
  <c r="B28775" i="1"/>
  <c r="B28774" i="1"/>
  <c r="B28773" i="1"/>
  <c r="B28772" i="1"/>
  <c r="B28771" i="1"/>
  <c r="B28770" i="1"/>
  <c r="B28769" i="1"/>
  <c r="B28768" i="1"/>
  <c r="B28767" i="1"/>
  <c r="B28766" i="1"/>
  <c r="B28765" i="1"/>
  <c r="B28764" i="1"/>
  <c r="B28763" i="1"/>
  <c r="B28762" i="1"/>
  <c r="B28761" i="1"/>
  <c r="B28760" i="1"/>
  <c r="B28759" i="1"/>
  <c r="B28758" i="1"/>
  <c r="B28757" i="1"/>
  <c r="B28756" i="1"/>
  <c r="B28755" i="1"/>
  <c r="B28754" i="1"/>
  <c r="B28746" i="1"/>
  <c r="B28745" i="1"/>
  <c r="B28744" i="1"/>
  <c r="B28743" i="1"/>
  <c r="B28919" i="1"/>
  <c r="B28918" i="1"/>
  <c r="B28917" i="1"/>
  <c r="B28916" i="1"/>
  <c r="B28915" i="1"/>
  <c r="B28914" i="1"/>
  <c r="B28913" i="1"/>
  <c r="B28912" i="1"/>
  <c r="B28911" i="1"/>
  <c r="B28910" i="1"/>
  <c r="B28909" i="1"/>
  <c r="B28908" i="1"/>
  <c r="B28907" i="1"/>
  <c r="B28906" i="1"/>
  <c r="B28905" i="1"/>
  <c r="B28904" i="1"/>
  <c r="B28903" i="1"/>
  <c r="B28902" i="1"/>
  <c r="B28901" i="1"/>
  <c r="B28900" i="1"/>
  <c r="B28899" i="1"/>
  <c r="B28898" i="1"/>
  <c r="B28897" i="1"/>
  <c r="B28896" i="1"/>
  <c r="B28895" i="1"/>
  <c r="B28894" i="1"/>
  <c r="B28893" i="1"/>
  <c r="B28892" i="1"/>
  <c r="B28891" i="1"/>
  <c r="B28890" i="1"/>
  <c r="B28889" i="1"/>
  <c r="B28888" i="1"/>
  <c r="B28887" i="1"/>
  <c r="B28886" i="1"/>
  <c r="B28885" i="1"/>
  <c r="B28884" i="1"/>
  <c r="B28883" i="1"/>
  <c r="B28882" i="1"/>
  <c r="B28881" i="1"/>
  <c r="B28880" i="1"/>
  <c r="B28879" i="1"/>
  <c r="B28878" i="1"/>
  <c r="B28877" i="1"/>
  <c r="B28876" i="1"/>
  <c r="B28875" i="1"/>
  <c r="B28874" i="1"/>
  <c r="B28873" i="1"/>
  <c r="B28872" i="1"/>
  <c r="B28871" i="1"/>
  <c r="B28870" i="1"/>
  <c r="B28869" i="1"/>
  <c r="B28868" i="1"/>
  <c r="B28867" i="1"/>
  <c r="B28866" i="1"/>
  <c r="B28865" i="1"/>
  <c r="B28864" i="1"/>
  <c r="B28863" i="1"/>
  <c r="B28862" i="1"/>
  <c r="B28861" i="1"/>
  <c r="B28860" i="1"/>
  <c r="B28859" i="1"/>
  <c r="B28855" i="1"/>
  <c r="B28858" i="1"/>
  <c r="B28857" i="1"/>
  <c r="B28854" i="1"/>
  <c r="B28853" i="1"/>
  <c r="B28852" i="1"/>
  <c r="B28851" i="1"/>
  <c r="B28233" i="1"/>
  <c r="B28850" i="1"/>
  <c r="B28753" i="1"/>
  <c r="B43980" i="1"/>
  <c r="B43979" i="1"/>
  <c r="B43978" i="1"/>
  <c r="B43977" i="1"/>
  <c r="B43976" i="1"/>
  <c r="B44148" i="1"/>
  <c r="B44147" i="1"/>
  <c r="B44146" i="1"/>
  <c r="B44145" i="1"/>
  <c r="B44137" i="1"/>
  <c r="B44136" i="1"/>
  <c r="B44126" i="1"/>
  <c r="B44135" i="1"/>
  <c r="B44134" i="1"/>
  <c r="B44125" i="1"/>
  <c r="B44133" i="1"/>
  <c r="B44132" i="1"/>
  <c r="B44124" i="1"/>
  <c r="B44131" i="1"/>
  <c r="B44130" i="1"/>
  <c r="B44077" i="1"/>
  <c r="B44129" i="1"/>
  <c r="B44128" i="1"/>
  <c r="B44076" i="1"/>
  <c r="B44075" i="1"/>
  <c r="B44123" i="1"/>
  <c r="B44122" i="1"/>
  <c r="B44074" i="1"/>
  <c r="B44073" i="1"/>
  <c r="B44121" i="1"/>
  <c r="B44120" i="1"/>
  <c r="B44119" i="1"/>
  <c r="B44118" i="1"/>
  <c r="B44117" i="1"/>
  <c r="B44116" i="1"/>
  <c r="B44115" i="1"/>
  <c r="B44114" i="1"/>
  <c r="B44113" i="1"/>
  <c r="B44112" i="1"/>
  <c r="B44111" i="1"/>
  <c r="B44110" i="1"/>
  <c r="B44109" i="1"/>
  <c r="B44108" i="1"/>
  <c r="B44107" i="1"/>
  <c r="B44106" i="1"/>
  <c r="B44105" i="1"/>
  <c r="B44104" i="1"/>
  <c r="B44103" i="1"/>
  <c r="B44102" i="1"/>
  <c r="B44101" i="1"/>
  <c r="B44100" i="1"/>
  <c r="B44099" i="1"/>
  <c r="B44098" i="1"/>
  <c r="B44097" i="1"/>
  <c r="B44096" i="1"/>
  <c r="B44095" i="1"/>
  <c r="B44094" i="1"/>
  <c r="B44093" i="1"/>
  <c r="B44092" i="1"/>
  <c r="B44091" i="1"/>
  <c r="B44090" i="1"/>
  <c r="B44089" i="1"/>
  <c r="B44088" i="1"/>
  <c r="B44087" i="1"/>
  <c r="B44086" i="1"/>
  <c r="B44085" i="1"/>
  <c r="B44084" i="1"/>
  <c r="B44072" i="1"/>
  <c r="B44071" i="1"/>
  <c r="B44070" i="1"/>
  <c r="B44069" i="1"/>
  <c r="B44068" i="1"/>
  <c r="B44067" i="1"/>
  <c r="B44066" i="1"/>
  <c r="B44065" i="1"/>
  <c r="B44064" i="1"/>
  <c r="B44063" i="1"/>
  <c r="B44062" i="1"/>
  <c r="B44061" i="1"/>
  <c r="B44058" i="1"/>
  <c r="B44057" i="1"/>
  <c r="B44056" i="1"/>
  <c r="B44055" i="1"/>
  <c r="B44054" i="1"/>
  <c r="B44053" i="1"/>
  <c r="B44052" i="1"/>
  <c r="B44051" i="1"/>
  <c r="B44050" i="1"/>
  <c r="B44049" i="1"/>
  <c r="B44048" i="1"/>
  <c r="B44047" i="1"/>
  <c r="B44046" i="1"/>
  <c r="B44045" i="1"/>
  <c r="B44044" i="1"/>
  <c r="B44043" i="1"/>
  <c r="B44042" i="1"/>
  <c r="B44041" i="1"/>
  <c r="B44040" i="1"/>
  <c r="B44039" i="1"/>
  <c r="B44038" i="1"/>
  <c r="B44037" i="1"/>
  <c r="B44036" i="1"/>
  <c r="B43997" i="1"/>
  <c r="B44035" i="1"/>
  <c r="B44034" i="1"/>
  <c r="B44033" i="1"/>
  <c r="B44032" i="1"/>
  <c r="B44031" i="1"/>
  <c r="B44030" i="1"/>
  <c r="B44029" i="1"/>
  <c r="B44028" i="1"/>
  <c r="B44027" i="1"/>
  <c r="B44026" i="1"/>
  <c r="B44025" i="1"/>
  <c r="B44018" i="1"/>
  <c r="B44017" i="1"/>
  <c r="B44016" i="1"/>
  <c r="B44015" i="1"/>
  <c r="B44014" i="1"/>
  <c r="B44013" i="1"/>
  <c r="B44012" i="1"/>
  <c r="B44011" i="1"/>
  <c r="B44010" i="1"/>
  <c r="B44009" i="1"/>
  <c r="B44008" i="1"/>
  <c r="B44007" i="1"/>
  <c r="B44006" i="1"/>
  <c r="B44005" i="1"/>
  <c r="B44004" i="1"/>
  <c r="B16338" i="1"/>
  <c r="B16337" i="1"/>
  <c r="B16336" i="1"/>
  <c r="B16335" i="1"/>
  <c r="B16334" i="1"/>
  <c r="B16333" i="1"/>
  <c r="B16332" i="1"/>
  <c r="B16331" i="1"/>
  <c r="B16330" i="1"/>
  <c r="B16329" i="1"/>
  <c r="B16328" i="1"/>
  <c r="B16327" i="1"/>
  <c r="B16326" i="1"/>
  <c r="B16325" i="1"/>
  <c r="B16324" i="1"/>
  <c r="B16323" i="1"/>
  <c r="B16322" i="1"/>
  <c r="B16321" i="1"/>
  <c r="B16320" i="1"/>
  <c r="B16319" i="1"/>
  <c r="B16318" i="1"/>
  <c r="B16317" i="1"/>
  <c r="B16316" i="1"/>
  <c r="B16315" i="1"/>
  <c r="B17235" i="1"/>
  <c r="B17234" i="1"/>
  <c r="B17233" i="1"/>
  <c r="B17232" i="1"/>
  <c r="B17231" i="1"/>
  <c r="B17230" i="1"/>
  <c r="B17229" i="1"/>
  <c r="B17228" i="1"/>
  <c r="B17227" i="1"/>
  <c r="B17226" i="1"/>
  <c r="B17225" i="1"/>
  <c r="B17224" i="1"/>
  <c r="B17223" i="1"/>
  <c r="B17222" i="1"/>
  <c r="B17221" i="1"/>
  <c r="B17220" i="1"/>
  <c r="B17219" i="1"/>
  <c r="B17218" i="1"/>
  <c r="B17217" i="1"/>
  <c r="B17216" i="1"/>
  <c r="B17215" i="1"/>
  <c r="B17214" i="1"/>
  <c r="B17213" i="1"/>
  <c r="B17212" i="1"/>
  <c r="B17211" i="1"/>
  <c r="B17210" i="1"/>
  <c r="B17209" i="1"/>
  <c r="B17208" i="1"/>
  <c r="B17207" i="1"/>
  <c r="B17206" i="1"/>
  <c r="B17205" i="1"/>
  <c r="B17204" i="1"/>
  <c r="B17203" i="1"/>
  <c r="B17202" i="1"/>
  <c r="B17201" i="1"/>
  <c r="B17200" i="1"/>
  <c r="B16314" i="1"/>
  <c r="B16313" i="1"/>
  <c r="B16312" i="1"/>
  <c r="B16311" i="1"/>
  <c r="B16310" i="1"/>
  <c r="B16309" i="1"/>
  <c r="B16308" i="1"/>
  <c r="B16307" i="1"/>
  <c r="B16306" i="1"/>
  <c r="B16305" i="1"/>
  <c r="B16304" i="1"/>
  <c r="B17199" i="1"/>
  <c r="B17198" i="1"/>
  <c r="B17197" i="1"/>
  <c r="B17196" i="1"/>
  <c r="B17195" i="1"/>
  <c r="B17194" i="1"/>
  <c r="B17193" i="1"/>
  <c r="B17192" i="1"/>
  <c r="B17191" i="1"/>
  <c r="B17190" i="1"/>
  <c r="B17189" i="1"/>
  <c r="B17188" i="1"/>
  <c r="B16303" i="1"/>
  <c r="B17187" i="1"/>
  <c r="B17186" i="1"/>
  <c r="B17185" i="1"/>
  <c r="B17184" i="1"/>
  <c r="B17183" i="1"/>
  <c r="B17182" i="1"/>
  <c r="B17181" i="1"/>
  <c r="B17180" i="1"/>
  <c r="B17179" i="1"/>
  <c r="B17178" i="1"/>
  <c r="B17177" i="1"/>
  <c r="B17176" i="1"/>
  <c r="B17175" i="1"/>
  <c r="B17174" i="1"/>
  <c r="B17173" i="1"/>
  <c r="B17172" i="1"/>
  <c r="B17171" i="1"/>
  <c r="B17170" i="1"/>
  <c r="B16302" i="1"/>
  <c r="B16301" i="1"/>
  <c r="B16300" i="1"/>
  <c r="B16299" i="1"/>
  <c r="B16298" i="1"/>
  <c r="B17169" i="1"/>
  <c r="B17168" i="1"/>
  <c r="B17167" i="1"/>
  <c r="B17166" i="1"/>
  <c r="B17165" i="1"/>
  <c r="B17164" i="1"/>
  <c r="B16297" i="1"/>
  <c r="B16296" i="1"/>
  <c r="B16295" i="1"/>
  <c r="B16294" i="1"/>
  <c r="B16293" i="1"/>
  <c r="B16292" i="1"/>
  <c r="B17163" i="1"/>
  <c r="B17162" i="1"/>
  <c r="B17161" i="1"/>
  <c r="B17160" i="1"/>
  <c r="B17159" i="1"/>
  <c r="B17158" i="1"/>
  <c r="B16291" i="1"/>
  <c r="B17157" i="1"/>
  <c r="B17156" i="1"/>
  <c r="B17155" i="1"/>
  <c r="B17154" i="1"/>
  <c r="B17153" i="1"/>
  <c r="B17152" i="1"/>
  <c r="B17151" i="1"/>
  <c r="B17150" i="1"/>
  <c r="B17149" i="1"/>
  <c r="B17148" i="1"/>
  <c r="B17147" i="1"/>
  <c r="B17146" i="1"/>
  <c r="B17145" i="1"/>
  <c r="B17144" i="1"/>
  <c r="B17143" i="1"/>
  <c r="B17142" i="1"/>
  <c r="B17141" i="1"/>
  <c r="B17140" i="1"/>
  <c r="B17139" i="1"/>
  <c r="B17138" i="1"/>
  <c r="B17137" i="1"/>
  <c r="B17136" i="1"/>
  <c r="B17135" i="1"/>
  <c r="B17134" i="1"/>
  <c r="B17133" i="1"/>
  <c r="B17132" i="1"/>
  <c r="B17131" i="1"/>
  <c r="B17130" i="1"/>
  <c r="B17129" i="1"/>
  <c r="B17128" i="1"/>
  <c r="B17127" i="1"/>
  <c r="B17126" i="1"/>
  <c r="B17125" i="1"/>
  <c r="B17124" i="1"/>
  <c r="B17123" i="1"/>
  <c r="B17122" i="1"/>
  <c r="B17121" i="1"/>
  <c r="B17120" i="1"/>
  <c r="B17119" i="1"/>
  <c r="B17118" i="1"/>
  <c r="B17117" i="1"/>
  <c r="B17116" i="1"/>
  <c r="B17115" i="1"/>
  <c r="B17114" i="1"/>
  <c r="B17113" i="1"/>
  <c r="B17112" i="1"/>
  <c r="B17111" i="1"/>
  <c r="B17110" i="1"/>
  <c r="B17109" i="1"/>
  <c r="B17108" i="1"/>
  <c r="B17107" i="1"/>
  <c r="B17106" i="1"/>
  <c r="B17105" i="1"/>
  <c r="B17104" i="1"/>
  <c r="B17103" i="1"/>
  <c r="B17102" i="1"/>
  <c r="B17101" i="1"/>
  <c r="B17100" i="1"/>
  <c r="B17099" i="1"/>
  <c r="B17098" i="1"/>
  <c r="B17097" i="1"/>
  <c r="B17096" i="1"/>
  <c r="B17011" i="1"/>
  <c r="B17010" i="1"/>
  <c r="B17009" i="1"/>
  <c r="B17008" i="1"/>
  <c r="B17007" i="1"/>
  <c r="B17006" i="1"/>
  <c r="B17005" i="1"/>
  <c r="B17004" i="1"/>
  <c r="B17003" i="1"/>
  <c r="B17002" i="1"/>
  <c r="B17001" i="1"/>
  <c r="B17000" i="1"/>
  <c r="B16999" i="1"/>
  <c r="B16998" i="1"/>
  <c r="B16997" i="1"/>
  <c r="B16996" i="1"/>
  <c r="B16995" i="1"/>
  <c r="B16994" i="1"/>
  <c r="B16993" i="1"/>
  <c r="B16992" i="1"/>
  <c r="B16991" i="1"/>
  <c r="B16990" i="1"/>
  <c r="B16989" i="1"/>
  <c r="B16988" i="1"/>
  <c r="B16987" i="1"/>
  <c r="B16986" i="1"/>
  <c r="B16985" i="1"/>
  <c r="B16984" i="1"/>
  <c r="B16983" i="1"/>
  <c r="B16982" i="1"/>
  <c r="B16981" i="1"/>
  <c r="B16980" i="1"/>
  <c r="B16979" i="1"/>
  <c r="B16978" i="1"/>
  <c r="B16977" i="1"/>
  <c r="B16976" i="1"/>
  <c r="B16975" i="1"/>
  <c r="B16974" i="1"/>
  <c r="B16973" i="1"/>
  <c r="B16972" i="1"/>
  <c r="B16971" i="1"/>
  <c r="B16970" i="1"/>
  <c r="B16969" i="1"/>
  <c r="B16968" i="1"/>
  <c r="B16967" i="1"/>
  <c r="B16966" i="1"/>
  <c r="B16965" i="1"/>
  <c r="B16964" i="1"/>
  <c r="B16963" i="1"/>
  <c r="B16962" i="1"/>
  <c r="B16961" i="1"/>
  <c r="B16960" i="1"/>
  <c r="B16959" i="1"/>
  <c r="B16958" i="1"/>
  <c r="B16957" i="1"/>
  <c r="B16956" i="1"/>
  <c r="B16955" i="1"/>
  <c r="B16954" i="1"/>
  <c r="B16953" i="1"/>
  <c r="B16952" i="1"/>
  <c r="B16951" i="1"/>
  <c r="B16950" i="1"/>
  <c r="B16949" i="1"/>
  <c r="B16948" i="1"/>
  <c r="B16947" i="1"/>
  <c r="B16946" i="1"/>
  <c r="B16945" i="1"/>
  <c r="B16944" i="1"/>
  <c r="B16943" i="1"/>
  <c r="B16942" i="1"/>
  <c r="B16941" i="1"/>
  <c r="B16940" i="1"/>
  <c r="B16939" i="1"/>
  <c r="B16938" i="1"/>
  <c r="B16937" i="1"/>
  <c r="B16936" i="1"/>
  <c r="B16935" i="1"/>
  <c r="B16934" i="1"/>
  <c r="B16933" i="1"/>
  <c r="B16932" i="1"/>
  <c r="B16931" i="1"/>
  <c r="B16930" i="1"/>
  <c r="B16929" i="1"/>
  <c r="B16928" i="1"/>
  <c r="B16927" i="1"/>
  <c r="B16926" i="1"/>
  <c r="B16925" i="1"/>
  <c r="B16924" i="1"/>
  <c r="B16923" i="1"/>
  <c r="B16922" i="1"/>
  <c r="B16921" i="1"/>
  <c r="B16920" i="1"/>
  <c r="B16919" i="1"/>
  <c r="B16918" i="1"/>
  <c r="B16917" i="1"/>
  <c r="B16916" i="1"/>
  <c r="B16915" i="1"/>
  <c r="B16914" i="1"/>
  <c r="B16913" i="1"/>
  <c r="B16912" i="1"/>
  <c r="B16911" i="1"/>
  <c r="B16910" i="1"/>
  <c r="B16909" i="1"/>
  <c r="B16908" i="1"/>
  <c r="B16907" i="1"/>
  <c r="B16906" i="1"/>
  <c r="B16905" i="1"/>
  <c r="B16904" i="1"/>
  <c r="B16903" i="1"/>
  <c r="B16902" i="1"/>
  <c r="B16901" i="1"/>
  <c r="B16900" i="1"/>
  <c r="B16899" i="1"/>
  <c r="B16898" i="1"/>
  <c r="B16897" i="1"/>
  <c r="B16896" i="1"/>
  <c r="B16895" i="1"/>
  <c r="B16894" i="1"/>
  <c r="B16893" i="1"/>
  <c r="B16892" i="1"/>
  <c r="B16891" i="1"/>
  <c r="B16890" i="1"/>
  <c r="B16889" i="1"/>
  <c r="B16888" i="1"/>
  <c r="B16887" i="1"/>
  <c r="B16886" i="1"/>
  <c r="B16885" i="1"/>
  <c r="B16884" i="1"/>
  <c r="B16883" i="1"/>
  <c r="B16882" i="1"/>
  <c r="B16881" i="1"/>
  <c r="B16880" i="1"/>
  <c r="B16879" i="1"/>
  <c r="B16878" i="1"/>
  <c r="B16877" i="1"/>
  <c r="B16876" i="1"/>
  <c r="B16875" i="1"/>
  <c r="B16874" i="1"/>
  <c r="B16873" i="1"/>
  <c r="B16872" i="1"/>
  <c r="B16871" i="1"/>
  <c r="B16870" i="1"/>
  <c r="B16869" i="1"/>
  <c r="B16868" i="1"/>
  <c r="B16867" i="1"/>
  <c r="B16866" i="1"/>
  <c r="B16865" i="1"/>
  <c r="B16864" i="1"/>
  <c r="B16863" i="1"/>
  <c r="B16862" i="1"/>
  <c r="B16861" i="1"/>
  <c r="B16860" i="1"/>
  <c r="B16859" i="1"/>
  <c r="B16858" i="1"/>
  <c r="B16857" i="1"/>
  <c r="B16856" i="1"/>
  <c r="B16855" i="1"/>
  <c r="B16854" i="1"/>
  <c r="B16853" i="1"/>
  <c r="B16852" i="1"/>
  <c r="B16851" i="1"/>
  <c r="B16850" i="1"/>
  <c r="B16849" i="1"/>
  <c r="B16848" i="1"/>
  <c r="B16847" i="1"/>
  <c r="B16846" i="1"/>
  <c r="B16845" i="1"/>
  <c r="B16844" i="1"/>
  <c r="B16843" i="1"/>
  <c r="B16842" i="1"/>
  <c r="B16841" i="1"/>
  <c r="B16840" i="1"/>
  <c r="B16839" i="1"/>
  <c r="B16838" i="1"/>
  <c r="B16837" i="1"/>
  <c r="B16836" i="1"/>
  <c r="B16835" i="1"/>
  <c r="B16834" i="1"/>
  <c r="B16833" i="1"/>
  <c r="B16832" i="1"/>
  <c r="B16831" i="1"/>
  <c r="B16830" i="1"/>
  <c r="B16829" i="1"/>
  <c r="B16828" i="1"/>
  <c r="B16827" i="1"/>
  <c r="B16826" i="1"/>
  <c r="B16825" i="1"/>
  <c r="B16824" i="1"/>
  <c r="B16823" i="1"/>
  <c r="B16822" i="1"/>
  <c r="B16821" i="1"/>
  <c r="B16820" i="1"/>
  <c r="B16819" i="1"/>
  <c r="B16818" i="1"/>
  <c r="B16817" i="1"/>
  <c r="B16816" i="1"/>
  <c r="B16815" i="1"/>
  <c r="B16814" i="1"/>
  <c r="B16813" i="1"/>
  <c r="B16812" i="1"/>
  <c r="B16811" i="1"/>
  <c r="B16810" i="1"/>
  <c r="B16809" i="1"/>
  <c r="B16808" i="1"/>
  <c r="B16807" i="1"/>
  <c r="B16806" i="1"/>
  <c r="B16805" i="1"/>
  <c r="B16804" i="1"/>
  <c r="B16803" i="1"/>
  <c r="B16802" i="1"/>
  <c r="B16801" i="1"/>
  <c r="B16800" i="1"/>
  <c r="B16799" i="1"/>
  <c r="B16798" i="1"/>
  <c r="B16797" i="1"/>
  <c r="B16796" i="1"/>
  <c r="B16795" i="1"/>
  <c r="B16794" i="1"/>
  <c r="B16793" i="1"/>
  <c r="B16792" i="1"/>
  <c r="B16791" i="1"/>
  <c r="B16790" i="1"/>
  <c r="B16789" i="1"/>
  <c r="B16788" i="1"/>
  <c r="B16787" i="1"/>
  <c r="B16786" i="1"/>
  <c r="B16785" i="1"/>
  <c r="B16784" i="1"/>
  <c r="B16783" i="1"/>
  <c r="B16782" i="1"/>
  <c r="B16781" i="1"/>
  <c r="B16780" i="1"/>
  <c r="B16779" i="1"/>
  <c r="B16778" i="1"/>
  <c r="B16777" i="1"/>
  <c r="B16776" i="1"/>
  <c r="B16775" i="1"/>
  <c r="B16774" i="1"/>
  <c r="B16773" i="1"/>
  <c r="B16772" i="1"/>
  <c r="B16771" i="1"/>
  <c r="B16770" i="1"/>
  <c r="B16769" i="1"/>
  <c r="B16768" i="1"/>
  <c r="B16767" i="1"/>
  <c r="B16766" i="1"/>
  <c r="B16765" i="1"/>
  <c r="B16764" i="1"/>
  <c r="B16763" i="1"/>
  <c r="B16762" i="1"/>
  <c r="B16761" i="1"/>
  <c r="B16760" i="1"/>
  <c r="B16759" i="1"/>
  <c r="B16758" i="1"/>
  <c r="B16757" i="1"/>
  <c r="B16756" i="1"/>
  <c r="B16755" i="1"/>
  <c r="B16754" i="1"/>
  <c r="B16753" i="1"/>
  <c r="B16752" i="1"/>
  <c r="B16751" i="1"/>
  <c r="B16750" i="1"/>
  <c r="B16749" i="1"/>
  <c r="B16748" i="1"/>
  <c r="B16747" i="1"/>
  <c r="B16746" i="1"/>
  <c r="B16745" i="1"/>
  <c r="B16744" i="1"/>
  <c r="B16743" i="1"/>
  <c r="B16742" i="1"/>
  <c r="B16741" i="1"/>
  <c r="B16740" i="1"/>
  <c r="B16739" i="1"/>
  <c r="B16738" i="1"/>
  <c r="B16737" i="1"/>
  <c r="B16736" i="1"/>
  <c r="B16735" i="1"/>
  <c r="B16734" i="1"/>
  <c r="B16733" i="1"/>
  <c r="B16732" i="1"/>
  <c r="B16731" i="1"/>
  <c r="B16730" i="1"/>
  <c r="B16729" i="1"/>
  <c r="B16728" i="1"/>
  <c r="B16727" i="1"/>
  <c r="B16726" i="1"/>
  <c r="B16725" i="1"/>
  <c r="B16724" i="1"/>
  <c r="B16723" i="1"/>
  <c r="B16722" i="1"/>
  <c r="B16721" i="1"/>
  <c r="B16720" i="1"/>
  <c r="B16719" i="1"/>
  <c r="B16718" i="1"/>
  <c r="B16717" i="1"/>
  <c r="B16716" i="1"/>
  <c r="B16715" i="1"/>
  <c r="B16714" i="1"/>
  <c r="B16713" i="1"/>
  <c r="B16712" i="1"/>
  <c r="B16711" i="1"/>
  <c r="B16710" i="1"/>
  <c r="B16709" i="1"/>
  <c r="B16708" i="1"/>
  <c r="B16707" i="1"/>
  <c r="B16706" i="1"/>
  <c r="B16705" i="1"/>
  <c r="B16704" i="1"/>
  <c r="B16703" i="1"/>
  <c r="B16702" i="1"/>
  <c r="B16701" i="1"/>
  <c r="B16700" i="1"/>
  <c r="B16699" i="1"/>
  <c r="B16698" i="1"/>
  <c r="B16697" i="1"/>
  <c r="B16696" i="1"/>
  <c r="B16695" i="1"/>
  <c r="B16694" i="1"/>
  <c r="B16693" i="1"/>
  <c r="B16692" i="1"/>
  <c r="B16691" i="1"/>
  <c r="B16690" i="1"/>
  <c r="B16689" i="1"/>
  <c r="B16688" i="1"/>
  <c r="B16687" i="1"/>
  <c r="B16686" i="1"/>
  <c r="B16685" i="1"/>
  <c r="B16684" i="1"/>
  <c r="B16683" i="1"/>
  <c r="B16682" i="1"/>
  <c r="B16681" i="1"/>
  <c r="B16680" i="1"/>
  <c r="B16679" i="1"/>
  <c r="B16678" i="1"/>
  <c r="B16677" i="1"/>
  <c r="B16676" i="1"/>
  <c r="B16675" i="1"/>
  <c r="B16674" i="1"/>
  <c r="B16673" i="1"/>
  <c r="B16672" i="1"/>
  <c r="B16671" i="1"/>
  <c r="B16670" i="1"/>
  <c r="B16669" i="1"/>
  <c r="B16668" i="1"/>
  <c r="B16667" i="1"/>
  <c r="B16666" i="1"/>
  <c r="B16665" i="1"/>
  <c r="B16664" i="1"/>
  <c r="B16663" i="1"/>
  <c r="B16662" i="1"/>
  <c r="B16661" i="1"/>
  <c r="B16660" i="1"/>
  <c r="B16659" i="1"/>
  <c r="B16658" i="1"/>
  <c r="B16657" i="1"/>
  <c r="B16656" i="1"/>
  <c r="B16655" i="1"/>
  <c r="B16654" i="1"/>
  <c r="B16653" i="1"/>
  <c r="B16652" i="1"/>
  <c r="B16651" i="1"/>
  <c r="B16650" i="1"/>
  <c r="B16649" i="1"/>
  <c r="B16648" i="1"/>
  <c r="B16647" i="1"/>
  <c r="B16646" i="1"/>
  <c r="B16645" i="1"/>
  <c r="B16644" i="1"/>
  <c r="B16643" i="1"/>
  <c r="B16642" i="1"/>
  <c r="B16641" i="1"/>
  <c r="B16640" i="1"/>
  <c r="B16639" i="1"/>
  <c r="B16638" i="1"/>
  <c r="B16637" i="1"/>
  <c r="B16636" i="1"/>
  <c r="B16635" i="1"/>
  <c r="B16634" i="1"/>
  <c r="B16633" i="1"/>
  <c r="B16632" i="1"/>
  <c r="B16631" i="1"/>
  <c r="B16630" i="1"/>
  <c r="B16629" i="1"/>
  <c r="B16628" i="1"/>
  <c r="B16627" i="1"/>
  <c r="B16626" i="1"/>
  <c r="B16625" i="1"/>
  <c r="B16624" i="1"/>
  <c r="B16623" i="1"/>
  <c r="B16622" i="1"/>
  <c r="B16621" i="1"/>
  <c r="B16620" i="1"/>
  <c r="B16619" i="1"/>
  <c r="B16618" i="1"/>
  <c r="B16617" i="1"/>
  <c r="B16616" i="1"/>
  <c r="B16615" i="1"/>
  <c r="B16614" i="1"/>
  <c r="B16613" i="1"/>
  <c r="B16612" i="1"/>
  <c r="B16611" i="1"/>
  <c r="B16610" i="1"/>
  <c r="B16609" i="1"/>
  <c r="B16608" i="1"/>
  <c r="B16607" i="1"/>
  <c r="B16606" i="1"/>
  <c r="B16605" i="1"/>
  <c r="B16604" i="1"/>
  <c r="B16603" i="1"/>
  <c r="B16602" i="1"/>
  <c r="B16601" i="1"/>
  <c r="B16600" i="1"/>
  <c r="B16599" i="1"/>
  <c r="B16598" i="1"/>
  <c r="B16597" i="1"/>
  <c r="B16596" i="1"/>
  <c r="B16595" i="1"/>
  <c r="B16594" i="1"/>
  <c r="B16593" i="1"/>
  <c r="B16592" i="1"/>
  <c r="B16591" i="1"/>
  <c r="B16590" i="1"/>
  <c r="B16589" i="1"/>
  <c r="B16588" i="1"/>
  <c r="B16587" i="1"/>
  <c r="B16586" i="1"/>
  <c r="B16585" i="1"/>
  <c r="B16584" i="1"/>
  <c r="B16583" i="1"/>
  <c r="B16582" i="1"/>
  <c r="B16581" i="1"/>
  <c r="B16580" i="1"/>
  <c r="B16579" i="1"/>
  <c r="B16578" i="1"/>
  <c r="B16577" i="1"/>
  <c r="B16576" i="1"/>
  <c r="B16575" i="1"/>
  <c r="B16574" i="1"/>
  <c r="B16573" i="1"/>
  <c r="B16572" i="1"/>
  <c r="B16571" i="1"/>
  <c r="B16570" i="1"/>
  <c r="B16569" i="1"/>
  <c r="B16568" i="1"/>
  <c r="B16567" i="1"/>
  <c r="B16566" i="1"/>
  <c r="B16565" i="1"/>
  <c r="B16564" i="1"/>
  <c r="B16563" i="1"/>
  <c r="B16562" i="1"/>
  <c r="B16561" i="1"/>
  <c r="B16560" i="1"/>
  <c r="B16559" i="1"/>
  <c r="B16558" i="1"/>
  <c r="B16557" i="1"/>
  <c r="B16556" i="1"/>
  <c r="B16555" i="1"/>
  <c r="B16554" i="1"/>
  <c r="B16553" i="1"/>
  <c r="B16552" i="1"/>
  <c r="B16551" i="1"/>
  <c r="B16550" i="1"/>
  <c r="B16549" i="1"/>
  <c r="B16548" i="1"/>
  <c r="B16547" i="1"/>
  <c r="B16546" i="1"/>
  <c r="B16545" i="1"/>
  <c r="B16544" i="1"/>
  <c r="B16543" i="1"/>
  <c r="B16542" i="1"/>
  <c r="B16541" i="1"/>
  <c r="B16540" i="1"/>
  <c r="B16539" i="1"/>
  <c r="B16538" i="1"/>
  <c r="B16537" i="1"/>
  <c r="B16536" i="1"/>
  <c r="B16535" i="1"/>
  <c r="B16534" i="1"/>
  <c r="B16533" i="1"/>
  <c r="B16532" i="1"/>
  <c r="B16422" i="1"/>
  <c r="B16421" i="1"/>
  <c r="B16420" i="1"/>
  <c r="B16419" i="1"/>
  <c r="B16418" i="1"/>
  <c r="B16417" i="1"/>
  <c r="B16531" i="1"/>
  <c r="B16530" i="1"/>
  <c r="B16529" i="1"/>
  <c r="B16528" i="1"/>
  <c r="B16527" i="1"/>
  <c r="B16526" i="1"/>
  <c r="B16525" i="1"/>
  <c r="B16524" i="1"/>
  <c r="B16523" i="1"/>
  <c r="B16522" i="1"/>
  <c r="B16521" i="1"/>
  <c r="B16520" i="1"/>
  <c r="B16519" i="1"/>
  <c r="B16518" i="1"/>
  <c r="B16517" i="1"/>
  <c r="B16516" i="1"/>
  <c r="B16515" i="1"/>
  <c r="B16514" i="1"/>
  <c r="B16513" i="1"/>
  <c r="B16512" i="1"/>
  <c r="B16511" i="1"/>
  <c r="B16510" i="1"/>
  <c r="B16509" i="1"/>
  <c r="B16508" i="1"/>
  <c r="B16416" i="1"/>
  <c r="B16415" i="1"/>
  <c r="B16414" i="1"/>
  <c r="B16413" i="1"/>
  <c r="B16412" i="1"/>
  <c r="B16411" i="1"/>
  <c r="B16410" i="1"/>
  <c r="B16409" i="1"/>
  <c r="B16408" i="1"/>
  <c r="B16407" i="1"/>
  <c r="B16406" i="1"/>
  <c r="B16405" i="1"/>
  <c r="B16404" i="1"/>
  <c r="B16403" i="1"/>
  <c r="B16402" i="1"/>
  <c r="B16401" i="1"/>
  <c r="B16400" i="1"/>
  <c r="B16399" i="1"/>
  <c r="B15714" i="1"/>
  <c r="B15713" i="1"/>
  <c r="B15712" i="1"/>
  <c r="B15711" i="1"/>
  <c r="B15710" i="1"/>
  <c r="B15709" i="1"/>
  <c r="B15708" i="1"/>
  <c r="B15707" i="1"/>
  <c r="B15706" i="1"/>
  <c r="B15705" i="1"/>
  <c r="B15704" i="1"/>
  <c r="B15703" i="1"/>
  <c r="B15702" i="1"/>
  <c r="B15701" i="1"/>
  <c r="B15700" i="1"/>
  <c r="B15699" i="1"/>
  <c r="B15698" i="1"/>
  <c r="B15697" i="1"/>
  <c r="B15696" i="1"/>
  <c r="B15695" i="1"/>
  <c r="B15694" i="1"/>
  <c r="B15693" i="1"/>
  <c r="B15692" i="1"/>
  <c r="B15691" i="1"/>
  <c r="B15690" i="1"/>
  <c r="B15689" i="1"/>
  <c r="B15688" i="1"/>
  <c r="B15687" i="1"/>
  <c r="B15686" i="1"/>
  <c r="B15685" i="1"/>
  <c r="B15684" i="1"/>
  <c r="B15683" i="1"/>
  <c r="B15682" i="1"/>
  <c r="B15681" i="1"/>
  <c r="B15680" i="1"/>
  <c r="B15679" i="1"/>
  <c r="B15678" i="1"/>
  <c r="B15677" i="1"/>
  <c r="B15676" i="1"/>
  <c r="B15675" i="1"/>
  <c r="B15674" i="1"/>
  <c r="B15673" i="1"/>
  <c r="B15672" i="1"/>
  <c r="B15671" i="1"/>
  <c r="B15670" i="1"/>
  <c r="B15669" i="1"/>
  <c r="B15668" i="1"/>
  <c r="B15667" i="1"/>
  <c r="B15666" i="1"/>
  <c r="B15665" i="1"/>
  <c r="B15664" i="1"/>
  <c r="B15663" i="1"/>
  <c r="B15662" i="1"/>
  <c r="B15661" i="1"/>
  <c r="B15660" i="1"/>
  <c r="B15659" i="1"/>
  <c r="B15658" i="1"/>
  <c r="B15657" i="1"/>
  <c r="B15656" i="1"/>
  <c r="B15655" i="1"/>
  <c r="B15654" i="1"/>
  <c r="B15653" i="1"/>
  <c r="B15652" i="1"/>
  <c r="B15651" i="1"/>
  <c r="B15650" i="1"/>
  <c r="B15649" i="1"/>
  <c r="B15648" i="1"/>
  <c r="B15647" i="1"/>
  <c r="B15646" i="1"/>
  <c r="B15645" i="1"/>
  <c r="B15644" i="1"/>
  <c r="B15643" i="1"/>
  <c r="B15642" i="1"/>
  <c r="B15641" i="1"/>
  <c r="B15640" i="1"/>
  <c r="B15639" i="1"/>
  <c r="B15638" i="1"/>
  <c r="B15637" i="1"/>
  <c r="B15636" i="1"/>
  <c r="B15635" i="1"/>
  <c r="B15634" i="1"/>
  <c r="B15633" i="1"/>
  <c r="B15632" i="1"/>
  <c r="B15631" i="1"/>
  <c r="B15630" i="1"/>
  <c r="B15629" i="1"/>
  <c r="B15628" i="1"/>
  <c r="B15627" i="1"/>
  <c r="B15626" i="1"/>
  <c r="B15625" i="1"/>
  <c r="B15624" i="1"/>
  <c r="B15623" i="1"/>
  <c r="B15622" i="1"/>
  <c r="B15621" i="1"/>
  <c r="B15620" i="1"/>
  <c r="B15619" i="1"/>
  <c r="B15618" i="1"/>
  <c r="B15617" i="1"/>
  <c r="B15616" i="1"/>
  <c r="B15615" i="1"/>
  <c r="B15614" i="1"/>
  <c r="B15613" i="1"/>
  <c r="B15612" i="1"/>
  <c r="B15611" i="1"/>
  <c r="B15610" i="1"/>
  <c r="B15609" i="1"/>
  <c r="B15608" i="1"/>
  <c r="B15607" i="1"/>
  <c r="B15606" i="1"/>
  <c r="B15605" i="1"/>
  <c r="B15604" i="1"/>
  <c r="B15603" i="1"/>
  <c r="B15602" i="1"/>
  <c r="B15601" i="1"/>
  <c r="B15600" i="1"/>
  <c r="B15599" i="1"/>
  <c r="B15598" i="1"/>
  <c r="B15597" i="1"/>
  <c r="B15596" i="1"/>
  <c r="B15595" i="1"/>
  <c r="B15594" i="1"/>
  <c r="B15593" i="1"/>
  <c r="B15592" i="1"/>
  <c r="B15591" i="1"/>
  <c r="B15590" i="1"/>
  <c r="B15589" i="1"/>
  <c r="B15588" i="1"/>
  <c r="B15587" i="1"/>
  <c r="B15586" i="1"/>
  <c r="B15585" i="1"/>
  <c r="B15584" i="1"/>
  <c r="B15583" i="1"/>
  <c r="B15582" i="1"/>
  <c r="B15581" i="1"/>
  <c r="B15580" i="1"/>
  <c r="B15579" i="1"/>
  <c r="B15578" i="1"/>
  <c r="B15577" i="1"/>
  <c r="B15576" i="1"/>
  <c r="B15575" i="1"/>
  <c r="B15574" i="1"/>
  <c r="B15573" i="1"/>
  <c r="B15572" i="1"/>
  <c r="B15571" i="1"/>
  <c r="B15570" i="1"/>
  <c r="B15569" i="1"/>
  <c r="B15568" i="1"/>
  <c r="B15567" i="1"/>
  <c r="B15566" i="1"/>
  <c r="B15565" i="1"/>
  <c r="B15564" i="1"/>
  <c r="B15563" i="1"/>
  <c r="B15562" i="1"/>
  <c r="B15561" i="1"/>
  <c r="B15560" i="1"/>
  <c r="B15559" i="1"/>
  <c r="B15558" i="1"/>
  <c r="B15557" i="1"/>
  <c r="B15556" i="1"/>
  <c r="B15555" i="1"/>
  <c r="B15554" i="1"/>
  <c r="B15553" i="1"/>
  <c r="B15552" i="1"/>
  <c r="B15551" i="1"/>
  <c r="B15550" i="1"/>
  <c r="B15549" i="1"/>
  <c r="B15548" i="1"/>
  <c r="B15547" i="1"/>
  <c r="B15546" i="1"/>
  <c r="B15545" i="1"/>
  <c r="B15544" i="1"/>
  <c r="B15543" i="1"/>
  <c r="B15542" i="1"/>
  <c r="B15541" i="1"/>
  <c r="B15540" i="1"/>
  <c r="B15539" i="1"/>
  <c r="B15538" i="1"/>
  <c r="B15537" i="1"/>
  <c r="B15536" i="1"/>
  <c r="B15535" i="1"/>
  <c r="B15534" i="1"/>
  <c r="B15533" i="1"/>
  <c r="B15532" i="1"/>
  <c r="B15531" i="1"/>
  <c r="B15530" i="1"/>
  <c r="B15529" i="1"/>
  <c r="B15528" i="1"/>
  <c r="B15527" i="1"/>
  <c r="B15526" i="1"/>
  <c r="B15525" i="1"/>
  <c r="B15524" i="1"/>
  <c r="B15523" i="1"/>
  <c r="B15522" i="1"/>
  <c r="B15521" i="1"/>
  <c r="B15520" i="1"/>
  <c r="B15519" i="1"/>
  <c r="B15518" i="1"/>
  <c r="B15517" i="1"/>
  <c r="B15516" i="1"/>
  <c r="B15515" i="1"/>
  <c r="B15514" i="1"/>
  <c r="B15513" i="1"/>
  <c r="B15512" i="1"/>
  <c r="B15511" i="1"/>
  <c r="B15510" i="1"/>
  <c r="B15509" i="1"/>
  <c r="B15508" i="1"/>
  <c r="B15507" i="1"/>
  <c r="B15506" i="1"/>
  <c r="B15505" i="1"/>
  <c r="B15504" i="1"/>
  <c r="B15503" i="1"/>
  <c r="B15502" i="1"/>
  <c r="B15501" i="1"/>
  <c r="B15500" i="1"/>
  <c r="B15499" i="1"/>
  <c r="B15498" i="1"/>
  <c r="B15497" i="1"/>
  <c r="B15496" i="1"/>
  <c r="B15495" i="1"/>
  <c r="B15494" i="1"/>
  <c r="B15493" i="1"/>
  <c r="B15492" i="1"/>
  <c r="B15491" i="1"/>
  <c r="B15490" i="1"/>
  <c r="B15489" i="1"/>
  <c r="B15488" i="1"/>
  <c r="B15487" i="1"/>
  <c r="B15486" i="1"/>
  <c r="B15485" i="1"/>
  <c r="B15484" i="1"/>
  <c r="B15483" i="1"/>
  <c r="B15482" i="1"/>
  <c r="B15481" i="1"/>
  <c r="B15480" i="1"/>
  <c r="B15479" i="1"/>
  <c r="B15478" i="1"/>
  <c r="B15477" i="1"/>
  <c r="B15476" i="1"/>
  <c r="B15475" i="1"/>
  <c r="B15474" i="1"/>
  <c r="B15473" i="1"/>
  <c r="B15472" i="1"/>
  <c r="B15471" i="1"/>
  <c r="B15470" i="1"/>
  <c r="B15469" i="1"/>
  <c r="B15468" i="1"/>
  <c r="B15467" i="1"/>
  <c r="B15466" i="1"/>
  <c r="B15465" i="1"/>
  <c r="B15464" i="1"/>
  <c r="B15463" i="1"/>
  <c r="B15462" i="1"/>
  <c r="B15461" i="1"/>
  <c r="B15460" i="1"/>
  <c r="B15459" i="1"/>
  <c r="B15458" i="1"/>
  <c r="B15457" i="1"/>
  <c r="B15456" i="1"/>
  <c r="B15455" i="1"/>
  <c r="B15454" i="1"/>
  <c r="B15453" i="1"/>
  <c r="B15452" i="1"/>
  <c r="B15451" i="1"/>
  <c r="B15450" i="1"/>
  <c r="B15449" i="1"/>
  <c r="B15448" i="1"/>
  <c r="B15447" i="1"/>
  <c r="B15446" i="1"/>
  <c r="B15445" i="1"/>
  <c r="B15444" i="1"/>
  <c r="B15443" i="1"/>
  <c r="B15442" i="1"/>
  <c r="B15441" i="1"/>
  <c r="B15440" i="1"/>
  <c r="B15439" i="1"/>
  <c r="B15438" i="1"/>
  <c r="B15437" i="1"/>
  <c r="B15436" i="1"/>
  <c r="B15435" i="1"/>
  <c r="B15434" i="1"/>
  <c r="B15433" i="1"/>
  <c r="B15432" i="1"/>
  <c r="B15431" i="1"/>
  <c r="B15430" i="1"/>
  <c r="B15429" i="1"/>
  <c r="B16290" i="1"/>
  <c r="B16289" i="1"/>
  <c r="B16288" i="1"/>
  <c r="B16287" i="1"/>
  <c r="B16286" i="1"/>
  <c r="B15428" i="1"/>
  <c r="B15427" i="1"/>
  <c r="B16285" i="1"/>
  <c r="B16284" i="1"/>
  <c r="B16283" i="1"/>
  <c r="B16282" i="1"/>
  <c r="B16281" i="1"/>
  <c r="B16280" i="1"/>
  <c r="B16279" i="1"/>
  <c r="B16278" i="1"/>
  <c r="B16277" i="1"/>
  <c r="B16276" i="1"/>
  <c r="B16275" i="1"/>
  <c r="B16274" i="1"/>
  <c r="B16273" i="1"/>
  <c r="B16272" i="1"/>
  <c r="B16271" i="1"/>
  <c r="B16270" i="1"/>
  <c r="B16269" i="1"/>
  <c r="B16268" i="1"/>
  <c r="B16267" i="1"/>
  <c r="B16266" i="1"/>
  <c r="B16265" i="1"/>
  <c r="B16264" i="1"/>
  <c r="B16263" i="1"/>
  <c r="B16262" i="1"/>
  <c r="B16261" i="1"/>
  <c r="B16260" i="1"/>
  <c r="B16259" i="1"/>
  <c r="B16258" i="1"/>
  <c r="B16257" i="1"/>
  <c r="B16256" i="1"/>
  <c r="B16255" i="1"/>
  <c r="B16254" i="1"/>
  <c r="B16253" i="1"/>
  <c r="B16252" i="1"/>
  <c r="B16251" i="1"/>
  <c r="B16250" i="1"/>
  <c r="B16249" i="1"/>
  <c r="B16248" i="1"/>
  <c r="B16247" i="1"/>
  <c r="B16246" i="1"/>
  <c r="B16245" i="1"/>
  <c r="B16244" i="1"/>
  <c r="B16243" i="1"/>
  <c r="B16242" i="1"/>
  <c r="B16241" i="1"/>
  <c r="B16240" i="1"/>
  <c r="B16239" i="1"/>
  <c r="B16238" i="1"/>
  <c r="B16237" i="1"/>
  <c r="B16236" i="1"/>
  <c r="B16235" i="1"/>
  <c r="B16234" i="1"/>
  <c r="B16233" i="1"/>
  <c r="B16232" i="1"/>
  <c r="B16231" i="1"/>
  <c r="B16230" i="1"/>
  <c r="B16229" i="1"/>
  <c r="B16228" i="1"/>
  <c r="B16227" i="1"/>
  <c r="B16226" i="1"/>
  <c r="B16225" i="1"/>
  <c r="B16224" i="1"/>
  <c r="B16223" i="1"/>
  <c r="B16222" i="1"/>
  <c r="B16221" i="1"/>
  <c r="B16220" i="1"/>
  <c r="B16219" i="1"/>
  <c r="B16218" i="1"/>
  <c r="B16217" i="1"/>
  <c r="B16216" i="1"/>
  <c r="B16215" i="1"/>
  <c r="B16214" i="1"/>
  <c r="B16213" i="1"/>
  <c r="B16212" i="1"/>
  <c r="B16211" i="1"/>
  <c r="B16210" i="1"/>
  <c r="B16209" i="1"/>
  <c r="B16208" i="1"/>
  <c r="B16207" i="1"/>
  <c r="B16206" i="1"/>
  <c r="B16205" i="1"/>
  <c r="B16204" i="1"/>
  <c r="B16203" i="1"/>
  <c r="B16202" i="1"/>
  <c r="B16201" i="1"/>
  <c r="B16200" i="1"/>
  <c r="B16199" i="1"/>
  <c r="B16198" i="1"/>
  <c r="B16197" i="1"/>
  <c r="B16196" i="1"/>
  <c r="B16195" i="1"/>
  <c r="B16194" i="1"/>
  <c r="B16193" i="1"/>
  <c r="B16192" i="1"/>
  <c r="B16191" i="1"/>
  <c r="B16190" i="1"/>
  <c r="B16189" i="1"/>
  <c r="B16188" i="1"/>
  <c r="B16187" i="1"/>
  <c r="B16186" i="1"/>
  <c r="B16185" i="1"/>
  <c r="B16184" i="1"/>
  <c r="B16183" i="1"/>
  <c r="B16182" i="1"/>
  <c r="B16181" i="1"/>
  <c r="B16180" i="1"/>
  <c r="B16179" i="1"/>
  <c r="B16178" i="1"/>
  <c r="B16177" i="1"/>
  <c r="B16176" i="1"/>
  <c r="B16175" i="1"/>
  <c r="B16174" i="1"/>
  <c r="B16173" i="1"/>
  <c r="B16172" i="1"/>
  <c r="B16171" i="1"/>
  <c r="B16170" i="1"/>
  <c r="B16169" i="1"/>
  <c r="B16168" i="1"/>
  <c r="B16167" i="1"/>
  <c r="B16166" i="1"/>
  <c r="B16165" i="1"/>
  <c r="B16164" i="1"/>
  <c r="B16163" i="1"/>
  <c r="B16162" i="1"/>
  <c r="B16161" i="1"/>
  <c r="B16160" i="1"/>
  <c r="B16159" i="1"/>
  <c r="B16158" i="1"/>
  <c r="B16157" i="1"/>
  <c r="B16156" i="1"/>
  <c r="B16155" i="1"/>
  <c r="B16154" i="1"/>
  <c r="B16153" i="1"/>
  <c r="B16152" i="1"/>
  <c r="B16151" i="1"/>
  <c r="B16150" i="1"/>
  <c r="B16149" i="1"/>
  <c r="B16148" i="1"/>
  <c r="B16147" i="1"/>
  <c r="B16146" i="1"/>
  <c r="B16145" i="1"/>
  <c r="B16144" i="1"/>
  <c r="B16143" i="1"/>
  <c r="B16142" i="1"/>
  <c r="B16141" i="1"/>
  <c r="B16140" i="1"/>
  <c r="B16139" i="1"/>
  <c r="B16138" i="1"/>
  <c r="B16137" i="1"/>
  <c r="B16136" i="1"/>
  <c r="B16135" i="1"/>
  <c r="B16134" i="1"/>
  <c r="B16133" i="1"/>
  <c r="B16132" i="1"/>
  <c r="B16131" i="1"/>
  <c r="B16130" i="1"/>
  <c r="B16129" i="1"/>
  <c r="B16128" i="1"/>
  <c r="B16127" i="1"/>
  <c r="B16126" i="1"/>
  <c r="B16125" i="1"/>
  <c r="B16124" i="1"/>
  <c r="B16123" i="1"/>
  <c r="B16122" i="1"/>
  <c r="B16121" i="1"/>
  <c r="B16120" i="1"/>
  <c r="B16119" i="1"/>
  <c r="B16118" i="1"/>
  <c r="B16117" i="1"/>
  <c r="B16116" i="1"/>
  <c r="B16115" i="1"/>
  <c r="B16114" i="1"/>
  <c r="B16113" i="1"/>
  <c r="B16112" i="1"/>
  <c r="B16111" i="1"/>
  <c r="B16110" i="1"/>
  <c r="B16109" i="1"/>
  <c r="B16108" i="1"/>
  <c r="B16107" i="1"/>
  <c r="B16106" i="1"/>
  <c r="B16105" i="1"/>
  <c r="B16104" i="1"/>
  <c r="B16103" i="1"/>
  <c r="B16102" i="1"/>
  <c r="B16101" i="1"/>
  <c r="B16100" i="1"/>
  <c r="B16099" i="1"/>
  <c r="B16098" i="1"/>
  <c r="B16097" i="1"/>
  <c r="B16096" i="1"/>
  <c r="B16095" i="1"/>
  <c r="B16094" i="1"/>
  <c r="B16093" i="1"/>
  <c r="B16092" i="1"/>
  <c r="B16091" i="1"/>
  <c r="B16090" i="1"/>
  <c r="B16089" i="1"/>
  <c r="B16088" i="1"/>
  <c r="B16087" i="1"/>
  <c r="B16086" i="1"/>
  <c r="B16085" i="1"/>
  <c r="B16084" i="1"/>
  <c r="B16083" i="1"/>
  <c r="B16082" i="1"/>
  <c r="B16081" i="1"/>
  <c r="B16080" i="1"/>
  <c r="B16079" i="1"/>
  <c r="B16078" i="1"/>
  <c r="B16077" i="1"/>
  <c r="B16076" i="1"/>
  <c r="B16075" i="1"/>
  <c r="B16074" i="1"/>
  <c r="B16073" i="1"/>
  <c r="B16072" i="1"/>
  <c r="B16071" i="1"/>
  <c r="B16070" i="1"/>
  <c r="B16069" i="1"/>
  <c r="B16068" i="1"/>
  <c r="B16067" i="1"/>
  <c r="B16066" i="1"/>
  <c r="B16065" i="1"/>
  <c r="B16064" i="1"/>
  <c r="B16063" i="1"/>
  <c r="B16062" i="1"/>
  <c r="B16061" i="1"/>
  <c r="B16060" i="1"/>
  <c r="B16059" i="1"/>
  <c r="B16058" i="1"/>
  <c r="B16057" i="1"/>
  <c r="B16056" i="1"/>
  <c r="B16055" i="1"/>
  <c r="B16054" i="1"/>
  <c r="B16053" i="1"/>
  <c r="B16052" i="1"/>
  <c r="B16051" i="1"/>
  <c r="B16050" i="1"/>
  <c r="B16049" i="1"/>
  <c r="B16048" i="1"/>
  <c r="B16047" i="1"/>
  <c r="B16046" i="1"/>
  <c r="B16045" i="1"/>
  <c r="B16044" i="1"/>
  <c r="B16043" i="1"/>
  <c r="B16042" i="1"/>
  <c r="B16041" i="1"/>
  <c r="B16040" i="1"/>
  <c r="B16039" i="1"/>
  <c r="B16038" i="1"/>
  <c r="B16037" i="1"/>
  <c r="B16036" i="1"/>
  <c r="B16035" i="1"/>
  <c r="B16034" i="1"/>
  <c r="B16033" i="1"/>
  <c r="B16032" i="1"/>
  <c r="B16031" i="1"/>
  <c r="B16030" i="1"/>
  <c r="B16029" i="1"/>
  <c r="B16028" i="1"/>
  <c r="B16027" i="1"/>
  <c r="B16026" i="1"/>
  <c r="B16025" i="1"/>
  <c r="B16024" i="1"/>
  <c r="B16023" i="1"/>
  <c r="B16022" i="1"/>
  <c r="B16021" i="1"/>
  <c r="B16020" i="1"/>
  <c r="B16019" i="1"/>
  <c r="B16018" i="1"/>
  <c r="B16017" i="1"/>
  <c r="B16016" i="1"/>
  <c r="B16015" i="1"/>
  <c r="B16014" i="1"/>
  <c r="B16013" i="1"/>
  <c r="B16012" i="1"/>
  <c r="B16011" i="1"/>
  <c r="B16010" i="1"/>
  <c r="B16009" i="1"/>
  <c r="B16008" i="1"/>
  <c r="B16007" i="1"/>
  <c r="B16006" i="1"/>
  <c r="B16005" i="1"/>
  <c r="B16004" i="1"/>
  <c r="B16003" i="1"/>
  <c r="B16002" i="1"/>
  <c r="B16001" i="1"/>
  <c r="B16000" i="1"/>
  <c r="B15999" i="1"/>
  <c r="B15998" i="1"/>
  <c r="B15997" i="1"/>
  <c r="B15996" i="1"/>
  <c r="B15995" i="1"/>
  <c r="B15994" i="1"/>
  <c r="B15993" i="1"/>
  <c r="B15992" i="1"/>
  <c r="B15991" i="1"/>
  <c r="B15990" i="1"/>
  <c r="B15989" i="1"/>
  <c r="B15988" i="1"/>
  <c r="B15987" i="1"/>
  <c r="B15986" i="1"/>
  <c r="B15985" i="1"/>
  <c r="B15984" i="1"/>
  <c r="B15983" i="1"/>
  <c r="B15982" i="1"/>
  <c r="B15981" i="1"/>
  <c r="B15980" i="1"/>
  <c r="B15979" i="1"/>
  <c r="B15978" i="1"/>
  <c r="B15977" i="1"/>
  <c r="B15976" i="1"/>
  <c r="B15975" i="1"/>
  <c r="B15974" i="1"/>
  <c r="B15973" i="1"/>
  <c r="B15972" i="1"/>
  <c r="B15971" i="1"/>
  <c r="B15970" i="1"/>
  <c r="B15969" i="1"/>
  <c r="B15968" i="1"/>
  <c r="B15967" i="1"/>
  <c r="B15966" i="1"/>
  <c r="B15965" i="1"/>
  <c r="B15964" i="1"/>
  <c r="B15963" i="1"/>
  <c r="B15962" i="1"/>
  <c r="B15961" i="1"/>
  <c r="B15960" i="1"/>
  <c r="B15959" i="1"/>
  <c r="B15958" i="1"/>
  <c r="B15957" i="1"/>
  <c r="B15956" i="1"/>
  <c r="B15955" i="1"/>
  <c r="B15954" i="1"/>
  <c r="B15953" i="1"/>
  <c r="B15952" i="1"/>
  <c r="B15951" i="1"/>
  <c r="B15950" i="1"/>
  <c r="B15949" i="1"/>
  <c r="B15948" i="1"/>
  <c r="B15947" i="1"/>
  <c r="B15946" i="1"/>
  <c r="B15945" i="1"/>
  <c r="B15944" i="1"/>
  <c r="B15943" i="1"/>
  <c r="B15942" i="1"/>
  <c r="B15941" i="1"/>
  <c r="B15940" i="1"/>
  <c r="B15939" i="1"/>
  <c r="B15938" i="1"/>
  <c r="B15937" i="1"/>
  <c r="B15936" i="1"/>
  <c r="B15935" i="1"/>
  <c r="B15934" i="1"/>
  <c r="B15933" i="1"/>
  <c r="B15932" i="1"/>
  <c r="B15931" i="1"/>
  <c r="B15930" i="1"/>
  <c r="B15929" i="1"/>
  <c r="B15928" i="1"/>
  <c r="B15927" i="1"/>
  <c r="B15926" i="1"/>
  <c r="B15925" i="1"/>
  <c r="B15924" i="1"/>
  <c r="B15923" i="1"/>
  <c r="B15922" i="1"/>
  <c r="B15921" i="1"/>
  <c r="B15920" i="1"/>
  <c r="B15919" i="1"/>
  <c r="B15918" i="1"/>
  <c r="B15917" i="1"/>
  <c r="B15916" i="1"/>
  <c r="B15915" i="1"/>
  <c r="B15914" i="1"/>
  <c r="B15913" i="1"/>
  <c r="B15912" i="1"/>
  <c r="B15911" i="1"/>
  <c r="B15910" i="1"/>
  <c r="B15909" i="1"/>
  <c r="B15908" i="1"/>
  <c r="B15907" i="1"/>
  <c r="B15906" i="1"/>
  <c r="B15905" i="1"/>
  <c r="B15904" i="1"/>
  <c r="B15903" i="1"/>
  <c r="B15902" i="1"/>
  <c r="B15901" i="1"/>
  <c r="B15900" i="1"/>
  <c r="B15899" i="1"/>
  <c r="B15898" i="1"/>
  <c r="B15897" i="1"/>
  <c r="B15896" i="1"/>
  <c r="B15895" i="1"/>
  <c r="B15894" i="1"/>
  <c r="B15893" i="1"/>
  <c r="B15892" i="1"/>
  <c r="B15891" i="1"/>
  <c r="B15890" i="1"/>
  <c r="B15889" i="1"/>
  <c r="B15888" i="1"/>
  <c r="B15887" i="1"/>
  <c r="B15886" i="1"/>
  <c r="B15885" i="1"/>
  <c r="B15884" i="1"/>
  <c r="B15883" i="1"/>
  <c r="B15882" i="1"/>
  <c r="B15881" i="1"/>
  <c r="B15880" i="1"/>
  <c r="B15879" i="1"/>
  <c r="B15878" i="1"/>
  <c r="B15877" i="1"/>
  <c r="B15876" i="1"/>
  <c r="B15875" i="1"/>
  <c r="B15874" i="1"/>
  <c r="B15873" i="1"/>
  <c r="B15872" i="1"/>
  <c r="B15871" i="1"/>
  <c r="B15870" i="1"/>
  <c r="B15869" i="1"/>
  <c r="B15868" i="1"/>
  <c r="B15867" i="1"/>
  <c r="B15866" i="1"/>
  <c r="B15865" i="1"/>
  <c r="B15864" i="1"/>
  <c r="B15863" i="1"/>
  <c r="B15862" i="1"/>
  <c r="B15861" i="1"/>
  <c r="B15860" i="1"/>
  <c r="B15859" i="1"/>
  <c r="B15858" i="1"/>
  <c r="B15857" i="1"/>
  <c r="B15856" i="1"/>
  <c r="B15855" i="1"/>
  <c r="B15854" i="1"/>
  <c r="B15853" i="1"/>
  <c r="B15852" i="1"/>
  <c r="B15851" i="1"/>
  <c r="B15850" i="1"/>
  <c r="B15849" i="1"/>
  <c r="B15848" i="1"/>
  <c r="B15847" i="1"/>
  <c r="B15846" i="1"/>
  <c r="B15845" i="1"/>
  <c r="B15844" i="1"/>
  <c r="B15843" i="1"/>
  <c r="B15842" i="1"/>
  <c r="B15841" i="1"/>
  <c r="B15840" i="1"/>
  <c r="B15839" i="1"/>
  <c r="B15838" i="1"/>
  <c r="B15837" i="1"/>
  <c r="B15836" i="1"/>
  <c r="B15835" i="1"/>
  <c r="B15834" i="1"/>
  <c r="B15833" i="1"/>
  <c r="B15832" i="1"/>
  <c r="B15831" i="1"/>
  <c r="B15830" i="1"/>
  <c r="B15829" i="1"/>
  <c r="B15828" i="1"/>
  <c r="B15827" i="1"/>
  <c r="B15826" i="1"/>
  <c r="B15825" i="1"/>
  <c r="B15824" i="1"/>
  <c r="B15823" i="1"/>
  <c r="B15822" i="1"/>
  <c r="B15821" i="1"/>
  <c r="B15820" i="1"/>
  <c r="B15819" i="1"/>
  <c r="B15818" i="1"/>
  <c r="B15817" i="1"/>
  <c r="B15816" i="1"/>
  <c r="B15815" i="1"/>
  <c r="B15814" i="1"/>
  <c r="B15813" i="1"/>
  <c r="B15812" i="1"/>
  <c r="B15811" i="1"/>
  <c r="B15810" i="1"/>
  <c r="B15809" i="1"/>
  <c r="B15808" i="1"/>
  <c r="B15807" i="1"/>
  <c r="B15806" i="1"/>
  <c r="B15805" i="1"/>
  <c r="B15804" i="1"/>
  <c r="B15803" i="1"/>
  <c r="B15802" i="1"/>
  <c r="B15801" i="1"/>
  <c r="B15800" i="1"/>
  <c r="B15799" i="1"/>
  <c r="B15798" i="1"/>
  <c r="B15797" i="1"/>
  <c r="B15796" i="1"/>
  <c r="B15795" i="1"/>
  <c r="B15794" i="1"/>
  <c r="B15793" i="1"/>
  <c r="B15792" i="1"/>
  <c r="B15791" i="1"/>
  <c r="B15790" i="1"/>
  <c r="B15789" i="1"/>
  <c r="B15788" i="1"/>
  <c r="B15787" i="1"/>
  <c r="B15786" i="1"/>
  <c r="B15785" i="1"/>
  <c r="B15784" i="1"/>
  <c r="B15783" i="1"/>
  <c r="B15782" i="1"/>
  <c r="B15781" i="1"/>
  <c r="B15780" i="1"/>
  <c r="B15779" i="1"/>
  <c r="B15778" i="1"/>
  <c r="B15777" i="1"/>
  <c r="B15776" i="1"/>
  <c r="B15775" i="1"/>
  <c r="B15774" i="1"/>
  <c r="B15773" i="1"/>
  <c r="B15772" i="1"/>
  <c r="B15771" i="1"/>
  <c r="B15770" i="1"/>
  <c r="B15769" i="1"/>
  <c r="B15768" i="1"/>
  <c r="B15767" i="1"/>
  <c r="B15766" i="1"/>
  <c r="B15765" i="1"/>
  <c r="B15764" i="1"/>
  <c r="B15763" i="1"/>
  <c r="B15762" i="1"/>
  <c r="B15761" i="1"/>
  <c r="B15760" i="1"/>
  <c r="B15759" i="1"/>
  <c r="B15758" i="1"/>
  <c r="B15757" i="1"/>
  <c r="B15756" i="1"/>
  <c r="B15755" i="1"/>
  <c r="B15754" i="1"/>
  <c r="B15753" i="1"/>
  <c r="B15752" i="1"/>
  <c r="B15751" i="1"/>
  <c r="B15750" i="1"/>
  <c r="B15749" i="1"/>
  <c r="B15748" i="1"/>
  <c r="B15747" i="1"/>
  <c r="B15746" i="1"/>
  <c r="B15745" i="1"/>
  <c r="B15744" i="1"/>
  <c r="B15743" i="1"/>
  <c r="B15742" i="1"/>
  <c r="B15741" i="1"/>
  <c r="B15740" i="1"/>
  <c r="B15739" i="1"/>
  <c r="B15738" i="1"/>
  <c r="B15737" i="1"/>
  <c r="B15736" i="1"/>
  <c r="B15735" i="1"/>
  <c r="B15734" i="1"/>
  <c r="B15733" i="1"/>
  <c r="B15732" i="1"/>
  <c r="B15731" i="1"/>
  <c r="B15730" i="1"/>
  <c r="B15729" i="1"/>
  <c r="B15728" i="1"/>
  <c r="B15727" i="1"/>
  <c r="B15726" i="1"/>
  <c r="B15725" i="1"/>
  <c r="B15724" i="1"/>
  <c r="B15723" i="1"/>
  <c r="B15722" i="1"/>
  <c r="B15721" i="1"/>
  <c r="B15720" i="1"/>
  <c r="B15719" i="1"/>
  <c r="B15718" i="1"/>
  <c r="B15717" i="1"/>
  <c r="B15716" i="1"/>
  <c r="B15715" i="1"/>
  <c r="B11355" i="1"/>
  <c r="B11354" i="1"/>
  <c r="B11353" i="1"/>
  <c r="B11352" i="1"/>
  <c r="B11351" i="1"/>
  <c r="B17095" i="1"/>
  <c r="B17094" i="1"/>
  <c r="B17093" i="1"/>
  <c r="B17092" i="1"/>
  <c r="B17091" i="1"/>
  <c r="B17090" i="1"/>
  <c r="B11350" i="1"/>
  <c r="B17089" i="1"/>
  <c r="B17088" i="1"/>
  <c r="B17087" i="1"/>
  <c r="B17086" i="1"/>
  <c r="B17085" i="1"/>
  <c r="B17084" i="1"/>
  <c r="B17083" i="1"/>
  <c r="B17082" i="1"/>
  <c r="B17081" i="1"/>
  <c r="B17080" i="1"/>
  <c r="B17079" i="1"/>
  <c r="B17078" i="1"/>
  <c r="B17077" i="1"/>
  <c r="B17076" i="1"/>
  <c r="B17075" i="1"/>
  <c r="B17074" i="1"/>
  <c r="B17073" i="1"/>
  <c r="B17072" i="1"/>
  <c r="B17071" i="1"/>
  <c r="B17070" i="1"/>
  <c r="B17069" i="1"/>
  <c r="B17068" i="1"/>
  <c r="B17067" i="1"/>
  <c r="B17066" i="1"/>
  <c r="B17065" i="1"/>
  <c r="B17064" i="1"/>
  <c r="B17063" i="1"/>
  <c r="B17062" i="1"/>
  <c r="B17061" i="1"/>
  <c r="B17060" i="1"/>
  <c r="B17059" i="1"/>
  <c r="B17058" i="1"/>
  <c r="B17057" i="1"/>
  <c r="B17056" i="1"/>
  <c r="B17055" i="1"/>
  <c r="B17054" i="1"/>
  <c r="B17053" i="1"/>
  <c r="B17052" i="1"/>
  <c r="B17051" i="1"/>
  <c r="B17050" i="1"/>
  <c r="B17049" i="1"/>
  <c r="B17048" i="1"/>
  <c r="B17047" i="1"/>
  <c r="B17046" i="1"/>
  <c r="B17045" i="1"/>
  <c r="B17044" i="1"/>
  <c r="B17043" i="1"/>
  <c r="B17042" i="1"/>
  <c r="B17041" i="1"/>
  <c r="B17040" i="1"/>
  <c r="B17039" i="1"/>
  <c r="B17038" i="1"/>
  <c r="B17037" i="1"/>
  <c r="B17036" i="1"/>
  <c r="B17035" i="1"/>
  <c r="B17034" i="1"/>
  <c r="B17033" i="1"/>
  <c r="B17032" i="1"/>
  <c r="B17031" i="1"/>
  <c r="B17030" i="1"/>
  <c r="B17029" i="1"/>
  <c r="B17028" i="1"/>
  <c r="B17027" i="1"/>
  <c r="B17026" i="1"/>
  <c r="B17025" i="1"/>
  <c r="B17024" i="1"/>
  <c r="B17781" i="1"/>
  <c r="B17780" i="1"/>
  <c r="B17779" i="1"/>
  <c r="B17778" i="1"/>
  <c r="B17777" i="1"/>
  <c r="B17776" i="1"/>
  <c r="B17775" i="1"/>
  <c r="B17774" i="1"/>
  <c r="B17773" i="1"/>
  <c r="B17772" i="1"/>
  <c r="B17771" i="1"/>
  <c r="B17770" i="1"/>
  <c r="B17769" i="1"/>
  <c r="B17768" i="1"/>
  <c r="B17767" i="1"/>
  <c r="B17766" i="1"/>
  <c r="B17765" i="1"/>
  <c r="B17764" i="1"/>
  <c r="B17763" i="1"/>
  <c r="B17762" i="1"/>
  <c r="B17761" i="1"/>
  <c r="B17760" i="1"/>
  <c r="B17759" i="1"/>
  <c r="B17758" i="1"/>
  <c r="B17757" i="1"/>
  <c r="B17756" i="1"/>
  <c r="B17755" i="1"/>
  <c r="B17754" i="1"/>
  <c r="B17753" i="1"/>
  <c r="B17752" i="1"/>
  <c r="B17751" i="1"/>
  <c r="B17750" i="1"/>
  <c r="B17749" i="1"/>
  <c r="B17748" i="1"/>
  <c r="B17747" i="1"/>
  <c r="B17746" i="1"/>
  <c r="B17745" i="1"/>
  <c r="B17744" i="1"/>
  <c r="B17743" i="1"/>
  <c r="B17742" i="1"/>
  <c r="B17741" i="1"/>
  <c r="B17740" i="1"/>
  <c r="B17739" i="1"/>
  <c r="B17738" i="1"/>
  <c r="B17737" i="1"/>
  <c r="B17736" i="1"/>
  <c r="B17735" i="1"/>
  <c r="B17734" i="1"/>
  <c r="B17733" i="1"/>
  <c r="B17732" i="1"/>
  <c r="B17731" i="1"/>
  <c r="B17730" i="1"/>
  <c r="B17729" i="1"/>
  <c r="B17728" i="1"/>
  <c r="B17727" i="1"/>
  <c r="B17726" i="1"/>
  <c r="B17725" i="1"/>
  <c r="B17724" i="1"/>
  <c r="B17723" i="1"/>
  <c r="B17722" i="1"/>
  <c r="B17721" i="1"/>
  <c r="B17720" i="1"/>
  <c r="B17719" i="1"/>
  <c r="B17718" i="1"/>
  <c r="B17717" i="1"/>
  <c r="B17716" i="1"/>
  <c r="B17715" i="1"/>
  <c r="B17714" i="1"/>
  <c r="B17713" i="1"/>
  <c r="B17712" i="1"/>
  <c r="B17711" i="1"/>
  <c r="B17710" i="1"/>
  <c r="B17709" i="1"/>
  <c r="B17708" i="1"/>
  <c r="B17707" i="1"/>
  <c r="B17706" i="1"/>
  <c r="B17705" i="1"/>
  <c r="B17704" i="1"/>
  <c r="B17703" i="1"/>
  <c r="B17702" i="1"/>
  <c r="B17701" i="1"/>
  <c r="B17700" i="1"/>
  <c r="B17699" i="1"/>
  <c r="B17698" i="1"/>
  <c r="B17697" i="1"/>
  <c r="B17696" i="1"/>
  <c r="B17695" i="1"/>
  <c r="B17694" i="1"/>
  <c r="B17693" i="1"/>
  <c r="B17692" i="1"/>
  <c r="B17691" i="1"/>
  <c r="B17690" i="1"/>
  <c r="B17689" i="1"/>
  <c r="B17688" i="1"/>
  <c r="B17687" i="1"/>
  <c r="B17686" i="1"/>
  <c r="B17685" i="1"/>
  <c r="B17684" i="1"/>
  <c r="B17683" i="1"/>
  <c r="B17682" i="1"/>
  <c r="B17681" i="1"/>
  <c r="B17680" i="1"/>
  <c r="B17679" i="1"/>
  <c r="B17678" i="1"/>
  <c r="B17677" i="1"/>
  <c r="B17676" i="1"/>
  <c r="B17675" i="1"/>
  <c r="B17674" i="1"/>
  <c r="B17673" i="1"/>
  <c r="B17672" i="1"/>
  <c r="B17671" i="1"/>
  <c r="B17670" i="1"/>
  <c r="B17669" i="1"/>
  <c r="B17668" i="1"/>
  <c r="B17667" i="1"/>
  <c r="B17666" i="1"/>
  <c r="B17665" i="1"/>
  <c r="B17664" i="1"/>
  <c r="B17663" i="1"/>
  <c r="B17662" i="1"/>
  <c r="B17661" i="1"/>
  <c r="B17660" i="1"/>
  <c r="B17659" i="1"/>
  <c r="B17658" i="1"/>
  <c r="B17657" i="1"/>
  <c r="B17656" i="1"/>
  <c r="B17655" i="1"/>
  <c r="B17654" i="1"/>
  <c r="B17653" i="1"/>
  <c r="B17652" i="1"/>
  <c r="B17651" i="1"/>
  <c r="B17650" i="1"/>
  <c r="B17649" i="1"/>
  <c r="B17648" i="1"/>
  <c r="B17647" i="1"/>
  <c r="B17646" i="1"/>
  <c r="B17645" i="1"/>
  <c r="B17644" i="1"/>
  <c r="B17643" i="1"/>
  <c r="B17642" i="1"/>
  <c r="B17641" i="1"/>
  <c r="B17640" i="1"/>
  <c r="B17639" i="1"/>
  <c r="B17638" i="1"/>
  <c r="B17637" i="1"/>
  <c r="B17636" i="1"/>
  <c r="B17635" i="1"/>
  <c r="B17634" i="1"/>
  <c r="B17633" i="1"/>
  <c r="B17632" i="1"/>
  <c r="B17631" i="1"/>
  <c r="B17630" i="1"/>
  <c r="B17629" i="1"/>
  <c r="B17628" i="1"/>
  <c r="B17627" i="1"/>
  <c r="B17626" i="1"/>
  <c r="B17625" i="1"/>
  <c r="B17624" i="1"/>
  <c r="B17623" i="1"/>
  <c r="B17622" i="1"/>
  <c r="B17621" i="1"/>
  <c r="B17620" i="1"/>
  <c r="B17619" i="1"/>
  <c r="B17618" i="1"/>
  <c r="B17617" i="1"/>
  <c r="B17616" i="1"/>
  <c r="B17615" i="1"/>
  <c r="B17614" i="1"/>
  <c r="B17613" i="1"/>
  <c r="B17612" i="1"/>
  <c r="B17611" i="1"/>
  <c r="B17610" i="1"/>
  <c r="B17609" i="1"/>
  <c r="B17608" i="1"/>
  <c r="B17607" i="1"/>
  <c r="B17606" i="1"/>
  <c r="B17605" i="1"/>
  <c r="B17604" i="1"/>
  <c r="B17603" i="1"/>
  <c r="B17602" i="1"/>
  <c r="B17601" i="1"/>
  <c r="B17600" i="1"/>
  <c r="B17599" i="1"/>
  <c r="B17598" i="1"/>
  <c r="B17597" i="1"/>
  <c r="B17596" i="1"/>
  <c r="B17595" i="1"/>
  <c r="B17594" i="1"/>
  <c r="B17593" i="1"/>
  <c r="B17592" i="1"/>
  <c r="B17591" i="1"/>
  <c r="B17590" i="1"/>
  <c r="B17589" i="1"/>
  <c r="B17588" i="1"/>
  <c r="B17587" i="1"/>
  <c r="B17586" i="1"/>
  <c r="B17585" i="1"/>
  <c r="B17584" i="1"/>
  <c r="B17583" i="1"/>
  <c r="B17582" i="1"/>
  <c r="B17581" i="1"/>
  <c r="B17580" i="1"/>
  <c r="B17579" i="1"/>
  <c r="B17578" i="1"/>
  <c r="B17577" i="1"/>
  <c r="B17576" i="1"/>
  <c r="B17575" i="1"/>
  <c r="B17574" i="1"/>
  <c r="B17573" i="1"/>
  <c r="B17572" i="1"/>
  <c r="B17571" i="1"/>
  <c r="B17570" i="1"/>
  <c r="B17569" i="1"/>
  <c r="B17568" i="1"/>
  <c r="B17567" i="1"/>
  <c r="B17566" i="1"/>
  <c r="B17565" i="1"/>
  <c r="B17564" i="1"/>
  <c r="B17563" i="1"/>
  <c r="B17562" i="1"/>
  <c r="B17561" i="1"/>
  <c r="B17560" i="1"/>
  <c r="B17559" i="1"/>
  <c r="B17558" i="1"/>
  <c r="B17557" i="1"/>
  <c r="B17556" i="1"/>
  <c r="B17555" i="1"/>
  <c r="B17554" i="1"/>
  <c r="B17553" i="1"/>
  <c r="B17552" i="1"/>
  <c r="B17551" i="1"/>
  <c r="B17550" i="1"/>
  <c r="B17549" i="1"/>
  <c r="B17548" i="1"/>
  <c r="B17547" i="1"/>
  <c r="B17546" i="1"/>
  <c r="B17545" i="1"/>
  <c r="B17544" i="1"/>
  <c r="B17543" i="1"/>
  <c r="B17542" i="1"/>
  <c r="B17541" i="1"/>
  <c r="B17540" i="1"/>
  <c r="B17539" i="1"/>
  <c r="B17538" i="1"/>
  <c r="B17537" i="1"/>
  <c r="B17536" i="1"/>
  <c r="B17535" i="1"/>
  <c r="B17534" i="1"/>
  <c r="B17533" i="1"/>
  <c r="B17532" i="1"/>
  <c r="B17531" i="1"/>
  <c r="B17530" i="1"/>
  <c r="B17529" i="1"/>
  <c r="B17528" i="1"/>
  <c r="B17527" i="1"/>
  <c r="B17526" i="1"/>
  <c r="B17525" i="1"/>
  <c r="B17524" i="1"/>
  <c r="B17523" i="1"/>
  <c r="B17522" i="1"/>
  <c r="B17521" i="1"/>
  <c r="B17520" i="1"/>
  <c r="B17519" i="1"/>
  <c r="B17518" i="1"/>
  <c r="B17517" i="1"/>
  <c r="B17516" i="1"/>
  <c r="B17515" i="1"/>
  <c r="B17514" i="1"/>
  <c r="B17513" i="1"/>
  <c r="B17512" i="1"/>
  <c r="B17511" i="1"/>
  <c r="B17510" i="1"/>
  <c r="B17509" i="1"/>
  <c r="B17508" i="1"/>
  <c r="B17507" i="1"/>
  <c r="B17506" i="1"/>
  <c r="B17505" i="1"/>
  <c r="B17504" i="1"/>
  <c r="B17503" i="1"/>
  <c r="B17502" i="1"/>
  <c r="B17501" i="1"/>
  <c r="B17500" i="1"/>
  <c r="B17499" i="1"/>
  <c r="B17498" i="1"/>
  <c r="B17497" i="1"/>
  <c r="B17496" i="1"/>
  <c r="B17495" i="1"/>
  <c r="B17494" i="1"/>
  <c r="B17493" i="1"/>
  <c r="B17492" i="1"/>
  <c r="B17491" i="1"/>
  <c r="B17490" i="1"/>
  <c r="B17489" i="1"/>
  <c r="B17488" i="1"/>
  <c r="B17487" i="1"/>
  <c r="B17486" i="1"/>
  <c r="B17485" i="1"/>
  <c r="B17484" i="1"/>
  <c r="B17483" i="1"/>
  <c r="B17482" i="1"/>
  <c r="B17481" i="1"/>
  <c r="B17480" i="1"/>
  <c r="B17479" i="1"/>
  <c r="B17478" i="1"/>
  <c r="B17477" i="1"/>
  <c r="B17476" i="1"/>
  <c r="B17475" i="1"/>
  <c r="B17474" i="1"/>
  <c r="B17473" i="1"/>
  <c r="B17472" i="1"/>
  <c r="B17471" i="1"/>
  <c r="B17470" i="1"/>
  <c r="B17469" i="1"/>
  <c r="B17468" i="1"/>
  <c r="B17467" i="1"/>
  <c r="B17466" i="1"/>
  <c r="B17465" i="1"/>
  <c r="B17464" i="1"/>
  <c r="B17463" i="1"/>
  <c r="B17462" i="1"/>
  <c r="B17461" i="1"/>
  <c r="B17460" i="1"/>
  <c r="B17459" i="1"/>
  <c r="B17458" i="1"/>
  <c r="B17457" i="1"/>
  <c r="B17456" i="1"/>
  <c r="B17455" i="1"/>
  <c r="B17454" i="1"/>
  <c r="B17453" i="1"/>
  <c r="B17452" i="1"/>
  <c r="B17451" i="1"/>
  <c r="B17450" i="1"/>
  <c r="B17449" i="1"/>
  <c r="B17448" i="1"/>
  <c r="B17447" i="1"/>
  <c r="B17446" i="1"/>
  <c r="B17445" i="1"/>
  <c r="B17444" i="1"/>
  <c r="B17443" i="1"/>
  <c r="B17442" i="1"/>
  <c r="B17441" i="1"/>
  <c r="B17440" i="1"/>
  <c r="B17439" i="1"/>
  <c r="B17438" i="1"/>
  <c r="B17437" i="1"/>
  <c r="B17436" i="1"/>
  <c r="B17435" i="1"/>
  <c r="B17434" i="1"/>
  <c r="B17433" i="1"/>
  <c r="B17432" i="1"/>
  <c r="B17431" i="1"/>
  <c r="B17430" i="1"/>
  <c r="B17429" i="1"/>
  <c r="B17428" i="1"/>
  <c r="B17427" i="1"/>
  <c r="B17426" i="1"/>
  <c r="B17425" i="1"/>
  <c r="B17424" i="1"/>
  <c r="B17423" i="1"/>
  <c r="B17422" i="1"/>
  <c r="B17421" i="1"/>
  <c r="B17420" i="1"/>
  <c r="B17419" i="1"/>
  <c r="B17418" i="1"/>
  <c r="B17417" i="1"/>
  <c r="B17416" i="1"/>
  <c r="B17415" i="1"/>
  <c r="B17414" i="1"/>
  <c r="B17413" i="1"/>
  <c r="B17412" i="1"/>
  <c r="B17411" i="1"/>
  <c r="B17410" i="1"/>
  <c r="B17409" i="1"/>
  <c r="B17408" i="1"/>
  <c r="B17407" i="1"/>
  <c r="B17406" i="1"/>
  <c r="B17405" i="1"/>
  <c r="B17404" i="1"/>
  <c r="B17403" i="1"/>
  <c r="B17402" i="1"/>
  <c r="B17401" i="1"/>
  <c r="B17400" i="1"/>
  <c r="B17399" i="1"/>
  <c r="B17398" i="1"/>
  <c r="B17397" i="1"/>
  <c r="B17396" i="1"/>
  <c r="B17395" i="1"/>
  <c r="B17394" i="1"/>
  <c r="B17393" i="1"/>
  <c r="B17392" i="1"/>
  <c r="B17391" i="1"/>
  <c r="B17390" i="1"/>
  <c r="B17389" i="1"/>
  <c r="B17388" i="1"/>
  <c r="B17387" i="1"/>
  <c r="B17386" i="1"/>
  <c r="B17385" i="1"/>
  <c r="B17384" i="1"/>
  <c r="B17383" i="1"/>
  <c r="B17382" i="1"/>
  <c r="B17381" i="1"/>
  <c r="B17380" i="1"/>
  <c r="B17379" i="1"/>
  <c r="B17378" i="1"/>
  <c r="B17377" i="1"/>
  <c r="B17376" i="1"/>
  <c r="B17375" i="1"/>
  <c r="B17374" i="1"/>
  <c r="B17373" i="1"/>
  <c r="B17372" i="1"/>
  <c r="B17371" i="1"/>
  <c r="B17370" i="1"/>
  <c r="B17369" i="1"/>
  <c r="B17368" i="1"/>
  <c r="B17367" i="1"/>
  <c r="B17366" i="1"/>
  <c r="B17365" i="1"/>
  <c r="B17364" i="1"/>
  <c r="B17363" i="1"/>
  <c r="B17362" i="1"/>
  <c r="B17361" i="1"/>
  <c r="B17360" i="1"/>
  <c r="B17359" i="1"/>
  <c r="B17358" i="1"/>
  <c r="B17357" i="1"/>
  <c r="B17356" i="1"/>
  <c r="B17355" i="1"/>
  <c r="B17354" i="1"/>
  <c r="B17353" i="1"/>
  <c r="B17352" i="1"/>
  <c r="B17351" i="1"/>
  <c r="B17350" i="1"/>
  <c r="B17349" i="1"/>
  <c r="B17348" i="1"/>
  <c r="B17347" i="1"/>
  <c r="B17346" i="1"/>
  <c r="B17345" i="1"/>
  <c r="B17344" i="1"/>
  <c r="B17343" i="1"/>
  <c r="B17342" i="1"/>
  <c r="B17341" i="1"/>
  <c r="B17340" i="1"/>
  <c r="B17339" i="1"/>
  <c r="B17338" i="1"/>
  <c r="B17337" i="1"/>
  <c r="B17336" i="1"/>
  <c r="B17335" i="1"/>
  <c r="B17334" i="1"/>
  <c r="B17333" i="1"/>
  <c r="B17332" i="1"/>
  <c r="B17331" i="1"/>
  <c r="B17330" i="1"/>
  <c r="B17329" i="1"/>
  <c r="B17328" i="1"/>
  <c r="B17327" i="1"/>
  <c r="B17326" i="1"/>
  <c r="B17325" i="1"/>
  <c r="B17324" i="1"/>
  <c r="B17323" i="1"/>
  <c r="B17322" i="1"/>
  <c r="B17321" i="1"/>
  <c r="B17320" i="1"/>
  <c r="B17319" i="1"/>
  <c r="B17318" i="1"/>
  <c r="B17317" i="1"/>
  <c r="B17316" i="1"/>
  <c r="B17315" i="1"/>
  <c r="B17314" i="1"/>
  <c r="B17313" i="1"/>
  <c r="B17312" i="1"/>
  <c r="B17311" i="1"/>
  <c r="B17310" i="1"/>
  <c r="B17309" i="1"/>
  <c r="B17308" i="1"/>
  <c r="B17307" i="1"/>
  <c r="B17306" i="1"/>
  <c r="B17305" i="1"/>
  <c r="B17304" i="1"/>
  <c r="B17303" i="1"/>
  <c r="B17302" i="1"/>
  <c r="B17301" i="1"/>
  <c r="B17300" i="1"/>
  <c r="B17299" i="1"/>
  <c r="B17298" i="1"/>
  <c r="B17297" i="1"/>
  <c r="B17296" i="1"/>
  <c r="B17295" i="1"/>
  <c r="B17294" i="1"/>
  <c r="B17293" i="1"/>
  <c r="B17292" i="1"/>
  <c r="B17291" i="1"/>
  <c r="B17290" i="1"/>
  <c r="B17289" i="1"/>
  <c r="B17288" i="1"/>
  <c r="B17287" i="1"/>
  <c r="B17286" i="1"/>
  <c r="B17285" i="1"/>
  <c r="B17284" i="1"/>
  <c r="B17283" i="1"/>
  <c r="B17282" i="1"/>
  <c r="B17281" i="1"/>
  <c r="B17280" i="1"/>
  <c r="B17279" i="1"/>
  <c r="B17278" i="1"/>
  <c r="B17277" i="1"/>
  <c r="B17276" i="1"/>
  <c r="B17275" i="1"/>
  <c r="B17274" i="1"/>
  <c r="B17273" i="1"/>
  <c r="B17272" i="1"/>
  <c r="B17271" i="1"/>
  <c r="B17270" i="1"/>
  <c r="B17269" i="1"/>
  <c r="B17268" i="1"/>
  <c r="B17267" i="1"/>
  <c r="B17266" i="1"/>
  <c r="B17265" i="1"/>
  <c r="B17264" i="1"/>
  <c r="B17263" i="1"/>
  <c r="B17262" i="1"/>
  <c r="B17261" i="1"/>
  <c r="B17260" i="1"/>
  <c r="B17259" i="1"/>
  <c r="B17258" i="1"/>
  <c r="B17257" i="1"/>
  <c r="B17256" i="1"/>
  <c r="B17255" i="1"/>
  <c r="B17254" i="1"/>
  <c r="B17253" i="1"/>
  <c r="B17252" i="1"/>
  <c r="B17251" i="1"/>
  <c r="B17250" i="1"/>
  <c r="B17249" i="1"/>
  <c r="B17248" i="1"/>
  <c r="B17247" i="1"/>
  <c r="B17246" i="1"/>
  <c r="B17245" i="1"/>
  <c r="B17244" i="1"/>
  <c r="B17243" i="1"/>
  <c r="B17242" i="1"/>
  <c r="B17241" i="1"/>
  <c r="B17240" i="1"/>
  <c r="B17239" i="1"/>
  <c r="B17238" i="1"/>
  <c r="B17237" i="1"/>
  <c r="B15426" i="1"/>
  <c r="B15425" i="1"/>
  <c r="B15424" i="1"/>
  <c r="B15423" i="1"/>
  <c r="B15422" i="1"/>
  <c r="B15421" i="1"/>
  <c r="B15420" i="1"/>
  <c r="B15419" i="1"/>
  <c r="B15418" i="1"/>
  <c r="B15417" i="1"/>
  <c r="B17236" i="1"/>
  <c r="B15416" i="1"/>
  <c r="B15415" i="1"/>
  <c r="B15414" i="1"/>
  <c r="B15413" i="1"/>
  <c r="B15412" i="1"/>
  <c r="B15411" i="1"/>
  <c r="B15410" i="1"/>
  <c r="B15409" i="1"/>
  <c r="B15408" i="1"/>
  <c r="B15407" i="1"/>
  <c r="B15406" i="1"/>
  <c r="B15405" i="1"/>
  <c r="B15404" i="1"/>
  <c r="B15403" i="1"/>
  <c r="B15402" i="1"/>
  <c r="B15401" i="1"/>
  <c r="B15400" i="1"/>
  <c r="B15399" i="1"/>
  <c r="B15398" i="1"/>
  <c r="B15397" i="1"/>
  <c r="B15396" i="1"/>
  <c r="B15395" i="1"/>
  <c r="B15394" i="1"/>
  <c r="B15393" i="1"/>
  <c r="B15392" i="1"/>
  <c r="B15391" i="1"/>
  <c r="B15390" i="1"/>
  <c r="B15389" i="1"/>
  <c r="B15388" i="1"/>
  <c r="B15387" i="1"/>
  <c r="B15386" i="1"/>
  <c r="B15385" i="1"/>
  <c r="B15384" i="1"/>
  <c r="B15383" i="1"/>
  <c r="B15382" i="1"/>
  <c r="B15381" i="1"/>
  <c r="B15380" i="1"/>
  <c r="B15379" i="1"/>
  <c r="B15378" i="1"/>
  <c r="B15377" i="1"/>
  <c r="B15376" i="1"/>
  <c r="B15375" i="1"/>
  <c r="B15374" i="1"/>
  <c r="B15373" i="1"/>
  <c r="B15372" i="1"/>
  <c r="B15371" i="1"/>
  <c r="B15370" i="1"/>
  <c r="B15369" i="1"/>
  <c r="B15368" i="1"/>
  <c r="B15367" i="1"/>
  <c r="B15366" i="1"/>
  <c r="B15365" i="1"/>
  <c r="B15364" i="1"/>
  <c r="B15363" i="1"/>
  <c r="B15362" i="1"/>
  <c r="B15361" i="1"/>
  <c r="B15360" i="1"/>
  <c r="B15359" i="1"/>
  <c r="B15358" i="1"/>
  <c r="B15357" i="1"/>
  <c r="B15356" i="1"/>
  <c r="B15355" i="1"/>
  <c r="B15354" i="1"/>
  <c r="B15353" i="1"/>
  <c r="B15352" i="1"/>
  <c r="B15351" i="1"/>
  <c r="B15350" i="1"/>
  <c r="B15349" i="1"/>
  <c r="B15348" i="1"/>
  <c r="B15347" i="1"/>
  <c r="B15346" i="1"/>
  <c r="B15345" i="1"/>
  <c r="B15344" i="1"/>
  <c r="B15343" i="1"/>
  <c r="B15342" i="1"/>
  <c r="B15341" i="1"/>
  <c r="B15340" i="1"/>
  <c r="B15339" i="1"/>
  <c r="B15338" i="1"/>
  <c r="B15337" i="1"/>
  <c r="B15336" i="1"/>
  <c r="B15335" i="1"/>
  <c r="B15334" i="1"/>
  <c r="B15333" i="1"/>
  <c r="B15332" i="1"/>
  <c r="B15331" i="1"/>
  <c r="B15330" i="1"/>
  <c r="B15329" i="1"/>
  <c r="B15328" i="1"/>
  <c r="B15327" i="1"/>
  <c r="B15326" i="1"/>
  <c r="B15325" i="1"/>
  <c r="B15324" i="1"/>
  <c r="B15323" i="1"/>
  <c r="B15322" i="1"/>
  <c r="B15321" i="1"/>
  <c r="B15320" i="1"/>
  <c r="B15319" i="1"/>
  <c r="B15318" i="1"/>
  <c r="B15317" i="1"/>
  <c r="B15316" i="1"/>
  <c r="B15315" i="1"/>
  <c r="B15314" i="1"/>
  <c r="B15313" i="1"/>
  <c r="B15312" i="1"/>
  <c r="B15311" i="1"/>
  <c r="B15310" i="1"/>
  <c r="B15309" i="1"/>
  <c r="B15308" i="1"/>
  <c r="B15307" i="1"/>
  <c r="B15306" i="1"/>
  <c r="B15305" i="1"/>
  <c r="B15304" i="1"/>
  <c r="B15303" i="1"/>
  <c r="B15302" i="1"/>
  <c r="B15301" i="1"/>
  <c r="B15300" i="1"/>
  <c r="B15299" i="1"/>
  <c r="B15298" i="1"/>
  <c r="B15297" i="1"/>
  <c r="B15296" i="1"/>
  <c r="B15295" i="1"/>
  <c r="B15294" i="1"/>
  <c r="B15293" i="1"/>
  <c r="B15292" i="1"/>
  <c r="B15291" i="1"/>
  <c r="B15290" i="1"/>
  <c r="B15289" i="1"/>
  <c r="B15288" i="1"/>
  <c r="B15287" i="1"/>
  <c r="B15286" i="1"/>
  <c r="B15285" i="1"/>
  <c r="B15284" i="1"/>
  <c r="B15283" i="1"/>
  <c r="B15282" i="1"/>
  <c r="B15281" i="1"/>
  <c r="B15280" i="1"/>
  <c r="B15279" i="1"/>
  <c r="B15278" i="1"/>
  <c r="B15277" i="1"/>
  <c r="B15276" i="1"/>
  <c r="B15275" i="1"/>
  <c r="B15274" i="1"/>
  <c r="B15273" i="1"/>
  <c r="B15272" i="1"/>
  <c r="B15271" i="1"/>
  <c r="B15270" i="1"/>
  <c r="B15269" i="1"/>
  <c r="B15268" i="1"/>
  <c r="B15267" i="1"/>
  <c r="B15266" i="1"/>
  <c r="B15265" i="1"/>
  <c r="B15264" i="1"/>
  <c r="B15263" i="1"/>
  <c r="B15262" i="1"/>
  <c r="B15261" i="1"/>
  <c r="B15260" i="1"/>
  <c r="B15259" i="1"/>
  <c r="B15258" i="1"/>
  <c r="B15257" i="1"/>
  <c r="B15256" i="1"/>
  <c r="B15255" i="1"/>
  <c r="B15254" i="1"/>
  <c r="B15253" i="1"/>
  <c r="B15252" i="1"/>
  <c r="B15251" i="1"/>
  <c r="B15250" i="1"/>
  <c r="B15249" i="1"/>
  <c r="B15248" i="1"/>
  <c r="B15247" i="1"/>
  <c r="B15246" i="1"/>
  <c r="B15245" i="1"/>
  <c r="B15244" i="1"/>
  <c r="B15243" i="1"/>
  <c r="B15242" i="1"/>
  <c r="B15241" i="1"/>
  <c r="B15240" i="1"/>
  <c r="B15239" i="1"/>
  <c r="B15238" i="1"/>
  <c r="B15237" i="1"/>
  <c r="B15236" i="1"/>
  <c r="B15235" i="1"/>
  <c r="B15234" i="1"/>
  <c r="B15233" i="1"/>
  <c r="B15232" i="1"/>
  <c r="B15231" i="1"/>
  <c r="B15230" i="1"/>
  <c r="B15229" i="1"/>
  <c r="B15228" i="1"/>
  <c r="B15227" i="1"/>
  <c r="B15226" i="1"/>
  <c r="B15225" i="1"/>
  <c r="B15224" i="1"/>
  <c r="B15223" i="1"/>
  <c r="B15222" i="1"/>
  <c r="B15221" i="1"/>
  <c r="B15220" i="1"/>
  <c r="B15219" i="1"/>
  <c r="B15218" i="1"/>
  <c r="B15217" i="1"/>
  <c r="B15216" i="1"/>
  <c r="B15215" i="1"/>
  <c r="B15214" i="1"/>
  <c r="B15213" i="1"/>
  <c r="B15212" i="1"/>
  <c r="B15211" i="1"/>
  <c r="B17023" i="1"/>
  <c r="B17022" i="1"/>
  <c r="B17021" i="1"/>
  <c r="B17020" i="1"/>
  <c r="B17019" i="1"/>
  <c r="B17018" i="1"/>
  <c r="B17017" i="1"/>
  <c r="B17016" i="1"/>
  <c r="B17015" i="1"/>
  <c r="B17014" i="1"/>
  <c r="B17013" i="1"/>
  <c r="B16507" i="1"/>
  <c r="B16506" i="1"/>
  <c r="B17012" i="1"/>
  <c r="B16505" i="1"/>
  <c r="B16504" i="1"/>
  <c r="B16503" i="1"/>
  <c r="B16502" i="1"/>
  <c r="B16501" i="1"/>
  <c r="B16500" i="1"/>
  <c r="B16499" i="1"/>
  <c r="B16498" i="1"/>
  <c r="B16497" i="1"/>
  <c r="B16496" i="1"/>
  <c r="B16495" i="1"/>
  <c r="B16494" i="1"/>
  <c r="B16493" i="1"/>
  <c r="B16492" i="1"/>
  <c r="B16491" i="1"/>
  <c r="B16490" i="1"/>
  <c r="B16489" i="1"/>
  <c r="B16488" i="1"/>
  <c r="B16487" i="1"/>
  <c r="B16486" i="1"/>
  <c r="B16485" i="1"/>
  <c r="B16484" i="1"/>
  <c r="B16483" i="1"/>
  <c r="B16482" i="1"/>
  <c r="B16481" i="1"/>
  <c r="B16480" i="1"/>
  <c r="B16479" i="1"/>
  <c r="B16478" i="1"/>
  <c r="B16477" i="1"/>
  <c r="B16476" i="1"/>
  <c r="B16475" i="1"/>
  <c r="B16474" i="1"/>
  <c r="B16473" i="1"/>
  <c r="B16472" i="1"/>
  <c r="B16471" i="1"/>
  <c r="B16470" i="1"/>
  <c r="B16469" i="1"/>
  <c r="B16468" i="1"/>
  <c r="B16467" i="1"/>
  <c r="B16466" i="1"/>
  <c r="B16465" i="1"/>
  <c r="B16464" i="1"/>
  <c r="B16463" i="1"/>
  <c r="B16462" i="1"/>
  <c r="B16461" i="1"/>
  <c r="B16460" i="1"/>
  <c r="B16459" i="1"/>
  <c r="B16458" i="1"/>
  <c r="B16457" i="1"/>
  <c r="B16456" i="1"/>
  <c r="B16455" i="1"/>
  <c r="B16454" i="1"/>
  <c r="B16453" i="1"/>
  <c r="B16452" i="1"/>
  <c r="B16451" i="1"/>
  <c r="B16450" i="1"/>
  <c r="B16449" i="1"/>
  <c r="B16448" i="1"/>
  <c r="B16447" i="1"/>
  <c r="B16446" i="1"/>
  <c r="B16445" i="1"/>
  <c r="B16444" i="1"/>
  <c r="B16443" i="1"/>
  <c r="B16442" i="1"/>
  <c r="B16441" i="1"/>
  <c r="B16440" i="1"/>
  <c r="B16439" i="1"/>
  <c r="B16438" i="1"/>
  <c r="B16437" i="1"/>
  <c r="B16436" i="1"/>
  <c r="B16435" i="1"/>
  <c r="B16434" i="1"/>
  <c r="B16433" i="1"/>
  <c r="B16432" i="1"/>
  <c r="B16431" i="1"/>
  <c r="B16430" i="1"/>
  <c r="B16429" i="1"/>
  <c r="B16428" i="1"/>
  <c r="B16427" i="1"/>
  <c r="B16426" i="1"/>
  <c r="B16425" i="1"/>
  <c r="B16424" i="1"/>
  <c r="B41670" i="1"/>
  <c r="B41669" i="1"/>
  <c r="B41668" i="1"/>
  <c r="B41667" i="1"/>
  <c r="B2039" i="1"/>
  <c r="B2038" i="1"/>
  <c r="B2037" i="1"/>
  <c r="B2036" i="1"/>
  <c r="B2035" i="1"/>
  <c r="B2034" i="1"/>
  <c r="B2033" i="1"/>
  <c r="B2022" i="1"/>
  <c r="B2021" i="1"/>
  <c r="B2020" i="1"/>
  <c r="B2019" i="1"/>
  <c r="B2018" i="1"/>
  <c r="B2017" i="1"/>
  <c r="B2032" i="1"/>
  <c r="B2031" i="1"/>
  <c r="B2030" i="1"/>
  <c r="B2029" i="1"/>
  <c r="B2016" i="1"/>
  <c r="B2015" i="1"/>
  <c r="B2014" i="1"/>
  <c r="B16398" i="1"/>
  <c r="B16397" i="1"/>
  <c r="B16396" i="1"/>
  <c r="B16395" i="1"/>
  <c r="B16394" i="1"/>
  <c r="B16393" i="1"/>
  <c r="B16392" i="1"/>
  <c r="B16391" i="1"/>
  <c r="B16390" i="1"/>
  <c r="B16389" i="1"/>
  <c r="B16388" i="1"/>
  <c r="B2028" i="1"/>
  <c r="B16387" i="1"/>
  <c r="B16386" i="1"/>
  <c r="B16385" i="1"/>
  <c r="B16384" i="1"/>
  <c r="B16383" i="1"/>
  <c r="B16382" i="1"/>
  <c r="B16381" i="1"/>
  <c r="B15210" i="1"/>
  <c r="B15209" i="1"/>
  <c r="B15208" i="1"/>
  <c r="B15207" i="1"/>
  <c r="B15206" i="1"/>
  <c r="B16380" i="1"/>
  <c r="B16379" i="1"/>
  <c r="B16378" i="1"/>
  <c r="B16377" i="1"/>
  <c r="B16376" i="1"/>
  <c r="B16375" i="1"/>
  <c r="B15205" i="1"/>
  <c r="B15204" i="1"/>
  <c r="B15203" i="1"/>
  <c r="B15202" i="1"/>
  <c r="B15201" i="1"/>
  <c r="B15200" i="1"/>
  <c r="B15199" i="1"/>
  <c r="B15198" i="1"/>
  <c r="B15197" i="1"/>
  <c r="B15196" i="1"/>
  <c r="B15195" i="1"/>
  <c r="B15194" i="1"/>
  <c r="B15193" i="1"/>
  <c r="B15192" i="1"/>
  <c r="B15191" i="1"/>
  <c r="B15190" i="1"/>
  <c r="B15189" i="1"/>
  <c r="B15188" i="1"/>
  <c r="B15187" i="1"/>
  <c r="B15186" i="1"/>
  <c r="B15185" i="1"/>
  <c r="B15184" i="1"/>
  <c r="B15183" i="1"/>
  <c r="B15182" i="1"/>
  <c r="B15181" i="1"/>
  <c r="B15180" i="1"/>
  <c r="B15179" i="1"/>
  <c r="B15178" i="1"/>
  <c r="B15177" i="1"/>
  <c r="B15176" i="1"/>
  <c r="B15175" i="1"/>
  <c r="B15174" i="1"/>
  <c r="B15173" i="1"/>
  <c r="B15172" i="1"/>
  <c r="B15171" i="1"/>
  <c r="B15170" i="1"/>
  <c r="B15169" i="1"/>
  <c r="B15168" i="1"/>
  <c r="B15167" i="1"/>
  <c r="B15166" i="1"/>
  <c r="B15165" i="1"/>
  <c r="B15164" i="1"/>
  <c r="B15163" i="1"/>
  <c r="B15162" i="1"/>
  <c r="B15161" i="1"/>
  <c r="B15160" i="1"/>
  <c r="B15159" i="1"/>
  <c r="B15158" i="1"/>
  <c r="B15157" i="1"/>
  <c r="B15156" i="1"/>
  <c r="B15155" i="1"/>
  <c r="B15154" i="1"/>
  <c r="B15153" i="1"/>
  <c r="B15152" i="1"/>
  <c r="B15151" i="1"/>
  <c r="B15150" i="1"/>
  <c r="B15149" i="1"/>
  <c r="B15148" i="1"/>
  <c r="B15147" i="1"/>
  <c r="B15146" i="1"/>
  <c r="B15145" i="1"/>
  <c r="B15144" i="1"/>
  <c r="B15143" i="1"/>
  <c r="B15142" i="1"/>
  <c r="B15141" i="1"/>
  <c r="B2013" i="1"/>
  <c r="B2012" i="1"/>
  <c r="B15140" i="1"/>
  <c r="B15139" i="1"/>
  <c r="B13296" i="1"/>
  <c r="B13295" i="1"/>
  <c r="B13294" i="1"/>
  <c r="B13293" i="1"/>
  <c r="B13292" i="1"/>
  <c r="B13291" i="1"/>
  <c r="B2011" i="1"/>
  <c r="B2010" i="1"/>
  <c r="B13290" i="1"/>
  <c r="B13289" i="1"/>
  <c r="B13288" i="1"/>
  <c r="B13287" i="1"/>
  <c r="B13286" i="1"/>
  <c r="B13285" i="1"/>
  <c r="B11349" i="1"/>
  <c r="B13284" i="1"/>
  <c r="B13283" i="1"/>
  <c r="B13282" i="1"/>
  <c r="B13281" i="1"/>
  <c r="B13280" i="1"/>
  <c r="B13279" i="1"/>
  <c r="B13278" i="1"/>
  <c r="B13277" i="1"/>
  <c r="B13276" i="1"/>
  <c r="B13275" i="1"/>
  <c r="B13274" i="1"/>
  <c r="B13273" i="1"/>
  <c r="B13272" i="1"/>
  <c r="B13271" i="1"/>
  <c r="B13270" i="1"/>
  <c r="B13269" i="1"/>
  <c r="B13268" i="1"/>
  <c r="B13267" i="1"/>
  <c r="B13266" i="1"/>
  <c r="B13265" i="1"/>
  <c r="B13264" i="1"/>
  <c r="B13263" i="1"/>
  <c r="B13262" i="1"/>
  <c r="B13261" i="1"/>
  <c r="B11348" i="1"/>
  <c r="B11347" i="1"/>
  <c r="B11346" i="1"/>
  <c r="B11345" i="1"/>
  <c r="B11344" i="1"/>
  <c r="B13260" i="1"/>
  <c r="B13259" i="1"/>
  <c r="B13258" i="1"/>
  <c r="B13257" i="1"/>
  <c r="B13256" i="1"/>
  <c r="B13255" i="1"/>
  <c r="B13254" i="1"/>
  <c r="B13253" i="1"/>
  <c r="B13252" i="1"/>
  <c r="B13251" i="1"/>
  <c r="B13250" i="1"/>
  <c r="B13249" i="1"/>
  <c r="B13248" i="1"/>
  <c r="B13247" i="1"/>
  <c r="B13246" i="1"/>
  <c r="B13245" i="1"/>
  <c r="B13244" i="1"/>
  <c r="B13243" i="1"/>
  <c r="B13242" i="1"/>
  <c r="B13241" i="1"/>
  <c r="B11235" i="1"/>
  <c r="B11234" i="1"/>
  <c r="B11233" i="1"/>
  <c r="B11232" i="1"/>
  <c r="B11231" i="1"/>
  <c r="B11230" i="1"/>
  <c r="B11229" i="1"/>
  <c r="B11228" i="1"/>
  <c r="B11227" i="1"/>
  <c r="B11226" i="1"/>
  <c r="B11225" i="1"/>
  <c r="B11224" i="1"/>
  <c r="B11223" i="1"/>
  <c r="B11222" i="1"/>
  <c r="B11221" i="1"/>
  <c r="B11220" i="1"/>
  <c r="B11219" i="1"/>
  <c r="B11218" i="1"/>
  <c r="B11217" i="1"/>
  <c r="B11216" i="1"/>
  <c r="B11215" i="1"/>
  <c r="B11214" i="1"/>
  <c r="B11213" i="1"/>
  <c r="B11212" i="1"/>
  <c r="B36181" i="1"/>
  <c r="B36180" i="1"/>
  <c r="B36179" i="1"/>
  <c r="B36178" i="1"/>
  <c r="B36177" i="1"/>
  <c r="B16374" i="1"/>
  <c r="B16373" i="1"/>
  <c r="B16372" i="1"/>
  <c r="B16371" i="1"/>
  <c r="B16370" i="1"/>
  <c r="B36176" i="1"/>
  <c r="B36175" i="1"/>
  <c r="B36174" i="1"/>
  <c r="B36173" i="1"/>
  <c r="B36172" i="1"/>
  <c r="B36171" i="1"/>
  <c r="B36170" i="1"/>
  <c r="B36169" i="1"/>
  <c r="B36168" i="1"/>
  <c r="B36167" i="1"/>
  <c r="B36166" i="1"/>
  <c r="B36165" i="1"/>
  <c r="B16369" i="1"/>
  <c r="B16368" i="1"/>
  <c r="B16367" i="1"/>
  <c r="B16366" i="1"/>
  <c r="B16365" i="1"/>
  <c r="B36164" i="1"/>
  <c r="B36794" i="1"/>
  <c r="B36793" i="1"/>
  <c r="B36792" i="1"/>
  <c r="B36791" i="1"/>
  <c r="B36790" i="1"/>
  <c r="B16364" i="1"/>
  <c r="B16363" i="1"/>
  <c r="B16362" i="1"/>
  <c r="B16361" i="1"/>
  <c r="B16360" i="1"/>
  <c r="B16359" i="1"/>
  <c r="B16358" i="1"/>
  <c r="B16357" i="1"/>
  <c r="B16356" i="1"/>
  <c r="B16355" i="1"/>
  <c r="B16354" i="1"/>
  <c r="B16353" i="1"/>
  <c r="B16352" i="1"/>
  <c r="B16351" i="1"/>
  <c r="B16350" i="1"/>
  <c r="B16349" i="1"/>
  <c r="B16348" i="1"/>
  <c r="B16347" i="1"/>
  <c r="B16346" i="1"/>
  <c r="B16345" i="1"/>
  <c r="B16344" i="1"/>
  <c r="B16343" i="1"/>
  <c r="B16342" i="1"/>
  <c r="B16341" i="1"/>
  <c r="B16340" i="1"/>
  <c r="B36232" i="1"/>
  <c r="B13240" i="1"/>
  <c r="B13239" i="1"/>
  <c r="B13238" i="1"/>
  <c r="B13237" i="1"/>
  <c r="B13236" i="1"/>
  <c r="B13235" i="1"/>
  <c r="B16339" i="1"/>
  <c r="B36789" i="1"/>
  <c r="B36231" i="1"/>
  <c r="B36230" i="1"/>
  <c r="B36229" i="1"/>
  <c r="B13234" i="1"/>
  <c r="B13233" i="1"/>
  <c r="B13232" i="1"/>
  <c r="B13231" i="1"/>
  <c r="B13230" i="1"/>
  <c r="B13229" i="1"/>
  <c r="B2009" i="1"/>
  <c r="B2008" i="1"/>
  <c r="B2007" i="1"/>
  <c r="B2006" i="1"/>
  <c r="B13228" i="1"/>
  <c r="B13227" i="1"/>
  <c r="B13226" i="1"/>
  <c r="B13225" i="1"/>
  <c r="B13224" i="1"/>
  <c r="B13223" i="1"/>
  <c r="B13222" i="1"/>
  <c r="B13221" i="1"/>
  <c r="B13220" i="1"/>
  <c r="B13219" i="1"/>
  <c r="B13218" i="1"/>
  <c r="B13217" i="1"/>
  <c r="B11343" i="1"/>
  <c r="B11342" i="1"/>
  <c r="B11341" i="1"/>
  <c r="B11340" i="1"/>
  <c r="B11339" i="1"/>
  <c r="B13216" i="1"/>
  <c r="B11338" i="1"/>
  <c r="B11337" i="1"/>
  <c r="B11336" i="1"/>
  <c r="B11335" i="1"/>
  <c r="B11334" i="1"/>
  <c r="B11333" i="1"/>
  <c r="B11211" i="1"/>
  <c r="B11210" i="1"/>
  <c r="B11209" i="1"/>
  <c r="B11208" i="1"/>
  <c r="B11207" i="1"/>
  <c r="B11206" i="1"/>
  <c r="B11205" i="1"/>
  <c r="B11204" i="1"/>
  <c r="B11203" i="1"/>
  <c r="B11202" i="1"/>
  <c r="B11332" i="1"/>
  <c r="B13215" i="1"/>
  <c r="B13214" i="1"/>
  <c r="B13213" i="1"/>
  <c r="B13212" i="1"/>
  <c r="B13211" i="1"/>
  <c r="B13210" i="1"/>
  <c r="B13209" i="1"/>
  <c r="B13208" i="1"/>
  <c r="B13207" i="1"/>
  <c r="B13206" i="1"/>
  <c r="B13205" i="1"/>
  <c r="B13204" i="1"/>
  <c r="B13203" i="1"/>
  <c r="B13202" i="1"/>
  <c r="B13201" i="1"/>
  <c r="B13200" i="1"/>
  <c r="B13199" i="1"/>
  <c r="B13198" i="1"/>
  <c r="B13197" i="1"/>
  <c r="B13196" i="1"/>
  <c r="B13195" i="1"/>
  <c r="B13194" i="1"/>
  <c r="B13193" i="1"/>
  <c r="B13192" i="1"/>
  <c r="B36788" i="1"/>
  <c r="B36787" i="1"/>
  <c r="B36786" i="1"/>
  <c r="B36785" i="1"/>
  <c r="B36784" i="1"/>
  <c r="B36783" i="1"/>
  <c r="B36782" i="1"/>
  <c r="B36781" i="1"/>
  <c r="B36780" i="1"/>
  <c r="B36779" i="1"/>
  <c r="B13191" i="1"/>
  <c r="B13190" i="1"/>
  <c r="B13189" i="1"/>
  <c r="B13188" i="1"/>
  <c r="B13187" i="1"/>
  <c r="B13186" i="1"/>
  <c r="B13185" i="1"/>
  <c r="B11201" i="1"/>
  <c r="B11200" i="1"/>
  <c r="B11199" i="1"/>
  <c r="B11198" i="1"/>
  <c r="B11197" i="1"/>
  <c r="B11196" i="1"/>
  <c r="B11195" i="1"/>
  <c r="B11194" i="1"/>
  <c r="B11193" i="1"/>
  <c r="B11192" i="1"/>
  <c r="B11191" i="1"/>
  <c r="B11190" i="1"/>
  <c r="B11189" i="1"/>
  <c r="B11188" i="1"/>
  <c r="B36778" i="1"/>
  <c r="B36777" i="1"/>
  <c r="B36163" i="1"/>
  <c r="B36228" i="1"/>
  <c r="B36162" i="1"/>
  <c r="B36161" i="1"/>
  <c r="B36160" i="1"/>
  <c r="B36159" i="1"/>
  <c r="B36158" i="1"/>
  <c r="B36157" i="1"/>
  <c r="B36156" i="1"/>
  <c r="B36155" i="1"/>
  <c r="B36154" i="1"/>
  <c r="B36153" i="1"/>
  <c r="B36227" i="1"/>
  <c r="B13100" i="1"/>
  <c r="B13099" i="1"/>
  <c r="B13098" i="1"/>
  <c r="B13097" i="1"/>
  <c r="B13096" i="1"/>
  <c r="B13095" i="1"/>
  <c r="B36152" i="1"/>
  <c r="B36151" i="1"/>
  <c r="B36150" i="1"/>
  <c r="B36149" i="1"/>
  <c r="B36148" i="1"/>
  <c r="B36147" i="1"/>
  <c r="B36146" i="1"/>
  <c r="B36226" i="1"/>
  <c r="B11307" i="1"/>
  <c r="B11306" i="1"/>
  <c r="B11305" i="1"/>
  <c r="B11304" i="1"/>
  <c r="B11303" i="1"/>
  <c r="B13094" i="1"/>
  <c r="B13093" i="1"/>
  <c r="B13092" i="1"/>
  <c r="B13091" i="1"/>
  <c r="B13090" i="1"/>
  <c r="B13089" i="1"/>
  <c r="B13088" i="1"/>
  <c r="B13087" i="1"/>
  <c r="B13086" i="1"/>
  <c r="B13085" i="1"/>
  <c r="B13084" i="1"/>
  <c r="B13083" i="1"/>
  <c r="B13082" i="1"/>
  <c r="B13081" i="1"/>
  <c r="B13080" i="1"/>
  <c r="B13079" i="1"/>
  <c r="B13078" i="1"/>
  <c r="B13077" i="1"/>
  <c r="B13076" i="1"/>
  <c r="B13075" i="1"/>
  <c r="B13074" i="1"/>
  <c r="B13073" i="1"/>
  <c r="B13072" i="1"/>
  <c r="B13071" i="1"/>
  <c r="B13070" i="1"/>
  <c r="B13069" i="1"/>
  <c r="B13068" i="1"/>
  <c r="B13067" i="1"/>
  <c r="B13066" i="1"/>
  <c r="B13065" i="1"/>
  <c r="B11302" i="1"/>
  <c r="B13064" i="1"/>
  <c r="B13063" i="1"/>
  <c r="B13062" i="1"/>
  <c r="B13061" i="1"/>
  <c r="B11301" i="1"/>
  <c r="B11300" i="1"/>
  <c r="B11299" i="1"/>
  <c r="B11298" i="1"/>
  <c r="B11297" i="1"/>
  <c r="B11296" i="1"/>
  <c r="B11295" i="1"/>
  <c r="B11294" i="1"/>
  <c r="B11293" i="1"/>
  <c r="B11292" i="1"/>
  <c r="B13060" i="1"/>
  <c r="B11291" i="1"/>
  <c r="B11290" i="1"/>
  <c r="B11289" i="1"/>
  <c r="B11288" i="1"/>
  <c r="B11287" i="1"/>
  <c r="B11286" i="1"/>
  <c r="B13059" i="1"/>
  <c r="B11285" i="1"/>
  <c r="B11284" i="1"/>
  <c r="B11283" i="1"/>
  <c r="B11282" i="1"/>
  <c r="B11281" i="1"/>
  <c r="B11280" i="1"/>
  <c r="B11279" i="1"/>
  <c r="B11278" i="1"/>
  <c r="B11277" i="1"/>
  <c r="B11276" i="1"/>
  <c r="B11275" i="1"/>
  <c r="B11274" i="1"/>
  <c r="B11273" i="1"/>
  <c r="B11272" i="1"/>
  <c r="B11271" i="1"/>
  <c r="B11270" i="1"/>
  <c r="B11269" i="1"/>
  <c r="B11268" i="1"/>
  <c r="B11267" i="1"/>
  <c r="B11266" i="1"/>
  <c r="B11265" i="1"/>
  <c r="B11264" i="1"/>
  <c r="B11263" i="1"/>
  <c r="B11262" i="1"/>
  <c r="B11261" i="1"/>
  <c r="B11260" i="1"/>
  <c r="B11259" i="1"/>
  <c r="B11258" i="1"/>
  <c r="B11257" i="1"/>
  <c r="B11256" i="1"/>
  <c r="B11255" i="1"/>
  <c r="B11254" i="1"/>
  <c r="B11253" i="1"/>
  <c r="B11252" i="1"/>
  <c r="B11251" i="1"/>
  <c r="B11250" i="1"/>
  <c r="B11249" i="1"/>
  <c r="B11248" i="1"/>
  <c r="B11247" i="1"/>
  <c r="B11246" i="1"/>
  <c r="B11245" i="1"/>
  <c r="B11244" i="1"/>
  <c r="B11243" i="1"/>
  <c r="B11242" i="1"/>
  <c r="B11241" i="1"/>
  <c r="B11240" i="1"/>
  <c r="B11239" i="1"/>
  <c r="B13058" i="1"/>
  <c r="B13057" i="1"/>
  <c r="B13056" i="1"/>
  <c r="B13055" i="1"/>
  <c r="B13054" i="1"/>
  <c r="B13053" i="1"/>
  <c r="B11238" i="1"/>
  <c r="B11237" i="1"/>
  <c r="B13052" i="1"/>
  <c r="B13051" i="1"/>
  <c r="B13050" i="1"/>
  <c r="B13049" i="1"/>
  <c r="B13048" i="1"/>
  <c r="B13047" i="1"/>
  <c r="B11236" i="1"/>
  <c r="B13046" i="1"/>
  <c r="B13045" i="1"/>
  <c r="B13044" i="1"/>
  <c r="B13043" i="1"/>
  <c r="B13042" i="1"/>
  <c r="B13041" i="1"/>
  <c r="B13040" i="1"/>
  <c r="B13039" i="1"/>
  <c r="B13038" i="1"/>
  <c r="B13037" i="1"/>
  <c r="B13036" i="1"/>
  <c r="B13035" i="1"/>
  <c r="B13034" i="1"/>
  <c r="B13033" i="1"/>
  <c r="B13032" i="1"/>
  <c r="B13031" i="1"/>
  <c r="B13030" i="1"/>
  <c r="B13029" i="1"/>
  <c r="B13028" i="1"/>
  <c r="B13027" i="1"/>
  <c r="B13026" i="1"/>
  <c r="B13025" i="1"/>
  <c r="B13024" i="1"/>
  <c r="B13023" i="1"/>
  <c r="B13022" i="1"/>
  <c r="B13021" i="1"/>
  <c r="B13020" i="1"/>
  <c r="B13019" i="1"/>
  <c r="B13018" i="1"/>
  <c r="B13017" i="1"/>
  <c r="B12342" i="1"/>
  <c r="B12341" i="1"/>
  <c r="B12340" i="1"/>
  <c r="B12339" i="1"/>
  <c r="B12338" i="1"/>
  <c r="B12337" i="1"/>
  <c r="B13016" i="1"/>
  <c r="B13015" i="1"/>
  <c r="B13014" i="1"/>
  <c r="B13013" i="1"/>
  <c r="B13012" i="1"/>
  <c r="B13011" i="1"/>
  <c r="B13010" i="1"/>
  <c r="B13009" i="1"/>
  <c r="B13008" i="1"/>
  <c r="B13007" i="1"/>
  <c r="B13006" i="1"/>
  <c r="B13005" i="1"/>
  <c r="B13004" i="1"/>
  <c r="B12336" i="1"/>
  <c r="B12335" i="1"/>
  <c r="B12334" i="1"/>
  <c r="B12333" i="1"/>
  <c r="B12332" i="1"/>
  <c r="B12331" i="1"/>
  <c r="B13003" i="1"/>
  <c r="B12330" i="1"/>
  <c r="B12329" i="1"/>
  <c r="B12328" i="1"/>
  <c r="B12327" i="1"/>
  <c r="B12326" i="1"/>
  <c r="B12325" i="1"/>
  <c r="B12324" i="1"/>
  <c r="B12323" i="1"/>
  <c r="B12322" i="1"/>
  <c r="B12321" i="1"/>
  <c r="B12320" i="1"/>
  <c r="B12319" i="1"/>
  <c r="B12318" i="1"/>
  <c r="B12317" i="1"/>
  <c r="B12316" i="1"/>
  <c r="B12315" i="1"/>
  <c r="B12314" i="1"/>
  <c r="B12313" i="1"/>
  <c r="B12312" i="1"/>
  <c r="B12311" i="1"/>
  <c r="B12310" i="1"/>
  <c r="B12309" i="1"/>
  <c r="B12308" i="1"/>
  <c r="B12307" i="1"/>
  <c r="B12306" i="1"/>
  <c r="B12305" i="1"/>
  <c r="B12304" i="1"/>
  <c r="B12303" i="1"/>
  <c r="B12302" i="1"/>
  <c r="B12301" i="1"/>
  <c r="B12300" i="1"/>
  <c r="B12299" i="1"/>
  <c r="B12298" i="1"/>
  <c r="B12297" i="1"/>
  <c r="B12296" i="1"/>
  <c r="B12295" i="1"/>
  <c r="B12294" i="1"/>
  <c r="B12293" i="1"/>
  <c r="B12292" i="1"/>
  <c r="B12291" i="1"/>
  <c r="B12290" i="1"/>
  <c r="B12289" i="1"/>
  <c r="B12288" i="1"/>
  <c r="B12287" i="1"/>
  <c r="B12286" i="1"/>
  <c r="B12285" i="1"/>
  <c r="B12284" i="1"/>
  <c r="B12283" i="1"/>
  <c r="B12282" i="1"/>
  <c r="B12281" i="1"/>
  <c r="B12280" i="1"/>
  <c r="B12279" i="1"/>
  <c r="B12278" i="1"/>
  <c r="B12277" i="1"/>
  <c r="B12276" i="1"/>
  <c r="B12275" i="1"/>
  <c r="B12274" i="1"/>
  <c r="B12273" i="1"/>
  <c r="B12272" i="1"/>
  <c r="B12271" i="1"/>
  <c r="B12270" i="1"/>
  <c r="B12269" i="1"/>
  <c r="B12268" i="1"/>
  <c r="B12267" i="1"/>
  <c r="B12266" i="1"/>
  <c r="B12265" i="1"/>
  <c r="B12264" i="1"/>
  <c r="B12263" i="1"/>
  <c r="B12262" i="1"/>
  <c r="B12261" i="1"/>
  <c r="B12260" i="1"/>
  <c r="B12259" i="1"/>
  <c r="B12258" i="1"/>
  <c r="B12257" i="1"/>
  <c r="B12256" i="1"/>
  <c r="B12255" i="1"/>
  <c r="B12254" i="1"/>
  <c r="B12253" i="1"/>
  <c r="B12252" i="1"/>
  <c r="B12251" i="1"/>
  <c r="B12250" i="1"/>
  <c r="B12249" i="1"/>
  <c r="B12248" i="1"/>
  <c r="B12247" i="1"/>
  <c r="B12246" i="1"/>
  <c r="B12245" i="1"/>
  <c r="B12244" i="1"/>
  <c r="B12243" i="1"/>
  <c r="B12242" i="1"/>
  <c r="B12241" i="1"/>
  <c r="B12240" i="1"/>
  <c r="B12239" i="1"/>
  <c r="B12238" i="1"/>
  <c r="B12237" i="1"/>
  <c r="B12236" i="1"/>
  <c r="B12235" i="1"/>
  <c r="B12234" i="1"/>
  <c r="B12233" i="1"/>
  <c r="B12232" i="1"/>
  <c r="B12231" i="1"/>
  <c r="B12230" i="1"/>
  <c r="B12229" i="1"/>
  <c r="B12228" i="1"/>
  <c r="B12227" i="1"/>
  <c r="B12226" i="1"/>
  <c r="B12225" i="1"/>
  <c r="B12224" i="1"/>
  <c r="B12223" i="1"/>
  <c r="B12222" i="1"/>
  <c r="B12221" i="1"/>
  <c r="B12220" i="1"/>
  <c r="B12219" i="1"/>
  <c r="B12218" i="1"/>
  <c r="B12217" i="1"/>
  <c r="B12216" i="1"/>
  <c r="B12215" i="1"/>
  <c r="B12214" i="1"/>
  <c r="B12213" i="1"/>
  <c r="B12212" i="1"/>
  <c r="B12211" i="1"/>
  <c r="B12210" i="1"/>
  <c r="B12209" i="1"/>
  <c r="B12208" i="1"/>
  <c r="B12207" i="1"/>
  <c r="B12206" i="1"/>
  <c r="B12205" i="1"/>
  <c r="B12204" i="1"/>
  <c r="B12203" i="1"/>
  <c r="B12202" i="1"/>
  <c r="B12201" i="1"/>
  <c r="B12200" i="1"/>
  <c r="B12199" i="1"/>
  <c r="B12198" i="1"/>
  <c r="B12197" i="1"/>
  <c r="B12196" i="1"/>
  <c r="B12195" i="1"/>
  <c r="B12194" i="1"/>
  <c r="B12193" i="1"/>
  <c r="B12192" i="1"/>
  <c r="B12191" i="1"/>
  <c r="B12190" i="1"/>
  <c r="B12189" i="1"/>
  <c r="B12188" i="1"/>
  <c r="B12187" i="1"/>
  <c r="B12186" i="1"/>
  <c r="B12185" i="1"/>
  <c r="B12184" i="1"/>
  <c r="B12183" i="1"/>
  <c r="B12182" i="1"/>
  <c r="B12181" i="1"/>
  <c r="B12948" i="1"/>
  <c r="B12947" i="1"/>
  <c r="B12946" i="1"/>
  <c r="B12945" i="1"/>
  <c r="B12944" i="1"/>
  <c r="B12943" i="1"/>
  <c r="B12180" i="1"/>
  <c r="B12179" i="1"/>
  <c r="B12178" i="1"/>
  <c r="B12177" i="1"/>
  <c r="B12176" i="1"/>
  <c r="B12175" i="1"/>
  <c r="B12942" i="1"/>
  <c r="B12941" i="1"/>
  <c r="B12940" i="1"/>
  <c r="B12939" i="1"/>
  <c r="B12938" i="1"/>
  <c r="B12937" i="1"/>
  <c r="B12936" i="1"/>
  <c r="B12935" i="1"/>
  <c r="B12934" i="1"/>
  <c r="B12933" i="1"/>
  <c r="B12932" i="1"/>
  <c r="B12931" i="1"/>
  <c r="B12930" i="1"/>
  <c r="B12929" i="1"/>
  <c r="B12928" i="1"/>
  <c r="B12927" i="1"/>
  <c r="B12926" i="1"/>
  <c r="B12925" i="1"/>
  <c r="B12924" i="1"/>
  <c r="B12923" i="1"/>
  <c r="B12922" i="1"/>
  <c r="B12921" i="1"/>
  <c r="B12920" i="1"/>
  <c r="B12919" i="1"/>
  <c r="B12918" i="1"/>
  <c r="B12917" i="1"/>
  <c r="B12916" i="1"/>
  <c r="B12915" i="1"/>
  <c r="B12914" i="1"/>
  <c r="B12913" i="1"/>
  <c r="B12912" i="1"/>
  <c r="B12911" i="1"/>
  <c r="B12910" i="1"/>
  <c r="B12909" i="1"/>
  <c r="B12908" i="1"/>
  <c r="B12907" i="1"/>
  <c r="B12906" i="1"/>
  <c r="B12905" i="1"/>
  <c r="B12904" i="1"/>
  <c r="B12903" i="1"/>
  <c r="B12902" i="1"/>
  <c r="B12901" i="1"/>
  <c r="B12900" i="1"/>
  <c r="B12899" i="1"/>
  <c r="B12898" i="1"/>
  <c r="B12897" i="1"/>
  <c r="B12896" i="1"/>
  <c r="B12895" i="1"/>
  <c r="B12894" i="1"/>
  <c r="B12893" i="1"/>
  <c r="B12892" i="1"/>
  <c r="B12891" i="1"/>
  <c r="B12890" i="1"/>
  <c r="B12889" i="1"/>
  <c r="B12888" i="1"/>
  <c r="B12887" i="1"/>
  <c r="B12886" i="1"/>
  <c r="B12885" i="1"/>
  <c r="B12884" i="1"/>
  <c r="B12883" i="1"/>
  <c r="B12882" i="1"/>
  <c r="B12881" i="1"/>
  <c r="B12880" i="1"/>
  <c r="B12879" i="1"/>
  <c r="B12878" i="1"/>
  <c r="B12877" i="1"/>
  <c r="B12876" i="1"/>
  <c r="B12875" i="1"/>
  <c r="B12874" i="1"/>
  <c r="B12873" i="1"/>
  <c r="B12872" i="1"/>
  <c r="B12871" i="1"/>
  <c r="B12870" i="1"/>
  <c r="B12869" i="1"/>
  <c r="B12868" i="1"/>
  <c r="B12867" i="1"/>
  <c r="B12866" i="1"/>
  <c r="B12865" i="1"/>
  <c r="B12864" i="1"/>
  <c r="B12863" i="1"/>
  <c r="B12862" i="1"/>
  <c r="B12861" i="1"/>
  <c r="B12860" i="1"/>
  <c r="B12859" i="1"/>
  <c r="B12858" i="1"/>
  <c r="B12857" i="1"/>
  <c r="B12856" i="1"/>
  <c r="B12855" i="1"/>
  <c r="B12854" i="1"/>
  <c r="B12853" i="1"/>
  <c r="B12852" i="1"/>
  <c r="B12851" i="1"/>
  <c r="B12850" i="1"/>
  <c r="B12849" i="1"/>
  <c r="B12848" i="1"/>
  <c r="B12847" i="1"/>
  <c r="B12846" i="1"/>
  <c r="B12845" i="1"/>
  <c r="B12844" i="1"/>
  <c r="B12843" i="1"/>
  <c r="B12842" i="1"/>
  <c r="B12841" i="1"/>
  <c r="B12840" i="1"/>
  <c r="B12839" i="1"/>
  <c r="B12838" i="1"/>
  <c r="B12837" i="1"/>
  <c r="B12836" i="1"/>
  <c r="B12835" i="1"/>
  <c r="B12834" i="1"/>
  <c r="B12833" i="1"/>
  <c r="B12832" i="1"/>
  <c r="B12831" i="1"/>
  <c r="B12830" i="1"/>
  <c r="B12829" i="1"/>
  <c r="B12828" i="1"/>
  <c r="B12827" i="1"/>
  <c r="B12826" i="1"/>
  <c r="B12825" i="1"/>
  <c r="B12824" i="1"/>
  <c r="B12823" i="1"/>
  <c r="B12822" i="1"/>
  <c r="B12821" i="1"/>
  <c r="B12820" i="1"/>
  <c r="B12819" i="1"/>
  <c r="B12818" i="1"/>
  <c r="B12817" i="1"/>
  <c r="B12816" i="1"/>
  <c r="B12815" i="1"/>
  <c r="B12814" i="1"/>
  <c r="B12813" i="1"/>
  <c r="B12812" i="1"/>
  <c r="B12811" i="1"/>
  <c r="B12810" i="1"/>
  <c r="B12809" i="1"/>
  <c r="B12808" i="1"/>
  <c r="B12807" i="1"/>
  <c r="B12806" i="1"/>
  <c r="B12805" i="1"/>
  <c r="B12804" i="1"/>
  <c r="B12803" i="1"/>
  <c r="B12802" i="1"/>
  <c r="B12801" i="1"/>
  <c r="B12800" i="1"/>
  <c r="B12799" i="1"/>
  <c r="B12798" i="1"/>
  <c r="B12797" i="1"/>
  <c r="B12796" i="1"/>
  <c r="B12795" i="1"/>
  <c r="B12794" i="1"/>
  <c r="B12793" i="1"/>
  <c r="B12792" i="1"/>
  <c r="B12791" i="1"/>
  <c r="B12790" i="1"/>
  <c r="B12789" i="1"/>
  <c r="B12788" i="1"/>
  <c r="B12787" i="1"/>
  <c r="B12786" i="1"/>
  <c r="B12785" i="1"/>
  <c r="B12784" i="1"/>
  <c r="B12783" i="1"/>
  <c r="B12782" i="1"/>
  <c r="B12781" i="1"/>
  <c r="B12780" i="1"/>
  <c r="B12779" i="1"/>
  <c r="B12778" i="1"/>
  <c r="B12777" i="1"/>
  <c r="B12776" i="1"/>
  <c r="B12775" i="1"/>
  <c r="B12774" i="1"/>
  <c r="B12773" i="1"/>
  <c r="B12772" i="1"/>
  <c r="B12771" i="1"/>
  <c r="B12770" i="1"/>
  <c r="B12769" i="1"/>
  <c r="B12768" i="1"/>
  <c r="B12767" i="1"/>
  <c r="B12766" i="1"/>
  <c r="B12765" i="1"/>
  <c r="B12764" i="1"/>
  <c r="B12763" i="1"/>
  <c r="B12762" i="1"/>
  <c r="B12761" i="1"/>
  <c r="B12760" i="1"/>
  <c r="B12759" i="1"/>
  <c r="B12758" i="1"/>
  <c r="B12757" i="1"/>
  <c r="B12756" i="1"/>
  <c r="B12755" i="1"/>
  <c r="B12754" i="1"/>
  <c r="B12753" i="1"/>
  <c r="B12752" i="1"/>
  <c r="B12751" i="1"/>
  <c r="B12750" i="1"/>
  <c r="B12749" i="1"/>
  <c r="B12748" i="1"/>
  <c r="B12747" i="1"/>
  <c r="B12746" i="1"/>
  <c r="B12745" i="1"/>
  <c r="B12744" i="1"/>
  <c r="B12743" i="1"/>
  <c r="B12742" i="1"/>
  <c r="B12741" i="1"/>
  <c r="B12740" i="1"/>
  <c r="B12739" i="1"/>
  <c r="B12738" i="1"/>
  <c r="B12737" i="1"/>
  <c r="B12736" i="1"/>
  <c r="B12735" i="1"/>
  <c r="B12734" i="1"/>
  <c r="B12733" i="1"/>
  <c r="B12732" i="1"/>
  <c r="B12731" i="1"/>
  <c r="B12730" i="1"/>
  <c r="B12729" i="1"/>
  <c r="B12728" i="1"/>
  <c r="B12727" i="1"/>
  <c r="B12726" i="1"/>
  <c r="B12725" i="1"/>
  <c r="B12724" i="1"/>
  <c r="B12723" i="1"/>
  <c r="B12722" i="1"/>
  <c r="B12721" i="1"/>
  <c r="B12720" i="1"/>
  <c r="B12719" i="1"/>
  <c r="B12718" i="1"/>
  <c r="B12717" i="1"/>
  <c r="B12716" i="1"/>
  <c r="B12715" i="1"/>
  <c r="B12714" i="1"/>
  <c r="B12713" i="1"/>
  <c r="B12712" i="1"/>
  <c r="B12711" i="1"/>
  <c r="B12710" i="1"/>
  <c r="B12709" i="1"/>
  <c r="B12708" i="1"/>
  <c r="B12707" i="1"/>
  <c r="B12706" i="1"/>
  <c r="B12705" i="1"/>
  <c r="B12704" i="1"/>
  <c r="B12703" i="1"/>
  <c r="B12702" i="1"/>
  <c r="B12701" i="1"/>
  <c r="B12700" i="1"/>
  <c r="B12699" i="1"/>
  <c r="B12698" i="1"/>
  <c r="B12697" i="1"/>
  <c r="B12696" i="1"/>
  <c r="B12695" i="1"/>
  <c r="B12694" i="1"/>
  <c r="B12693" i="1"/>
  <c r="B12692" i="1"/>
  <c r="B12691" i="1"/>
  <c r="B12174" i="1"/>
  <c r="B12690" i="1"/>
  <c r="B12689" i="1"/>
  <c r="B12688" i="1"/>
  <c r="B12687" i="1"/>
  <c r="B12686" i="1"/>
  <c r="B12685" i="1"/>
  <c r="B12684" i="1"/>
  <c r="B12683" i="1"/>
  <c r="B12682" i="1"/>
  <c r="B12681" i="1"/>
  <c r="B12680" i="1"/>
  <c r="B12679" i="1"/>
  <c r="B12678" i="1"/>
  <c r="B12677" i="1"/>
  <c r="B12676" i="1"/>
  <c r="B12675" i="1"/>
  <c r="B12674" i="1"/>
  <c r="B12673" i="1"/>
  <c r="B12672" i="1"/>
  <c r="B12671" i="1"/>
  <c r="B12670" i="1"/>
  <c r="B12669" i="1"/>
  <c r="B12668" i="1"/>
  <c r="B12667" i="1"/>
  <c r="B12666" i="1"/>
  <c r="B12665" i="1"/>
  <c r="B12664" i="1"/>
  <c r="B12663" i="1"/>
  <c r="B12662" i="1"/>
  <c r="B12661" i="1"/>
  <c r="B12173" i="1"/>
  <c r="B12172" i="1"/>
  <c r="B12171" i="1"/>
  <c r="B12170" i="1"/>
  <c r="B12169" i="1"/>
  <c r="B12168" i="1"/>
  <c r="B12167" i="1"/>
  <c r="B12166" i="1"/>
  <c r="B12165" i="1"/>
  <c r="B12164" i="1"/>
  <c r="B12163" i="1"/>
  <c r="B12162" i="1"/>
  <c r="B12161" i="1"/>
  <c r="B12160" i="1"/>
  <c r="B12159" i="1"/>
  <c r="B12158" i="1"/>
  <c r="B12157" i="1"/>
  <c r="B12156" i="1"/>
  <c r="B12155" i="1"/>
  <c r="B12154" i="1"/>
  <c r="B12153" i="1"/>
  <c r="B12152" i="1"/>
  <c r="B12151" i="1"/>
  <c r="B12150" i="1"/>
  <c r="B12149" i="1"/>
  <c r="B12148" i="1"/>
  <c r="B12147" i="1"/>
  <c r="B12660" i="1"/>
  <c r="B12659" i="1"/>
  <c r="B12658" i="1"/>
  <c r="B12657" i="1"/>
  <c r="B12656" i="1"/>
  <c r="B12655" i="1"/>
  <c r="B12654" i="1"/>
  <c r="B12653" i="1"/>
  <c r="B12652" i="1"/>
  <c r="B12651" i="1"/>
  <c r="B12650" i="1"/>
  <c r="B12649" i="1"/>
  <c r="B12648" i="1"/>
  <c r="B12647" i="1"/>
  <c r="B12646" i="1"/>
  <c r="B12645" i="1"/>
  <c r="B12644" i="1"/>
  <c r="B12643" i="1"/>
  <c r="B12642" i="1"/>
  <c r="B12641" i="1"/>
  <c r="B12640" i="1"/>
  <c r="B12639" i="1"/>
  <c r="B12638" i="1"/>
  <c r="B12637" i="1"/>
  <c r="B12636" i="1"/>
  <c r="B12635" i="1"/>
  <c r="B12634" i="1"/>
  <c r="B12633" i="1"/>
  <c r="B12632" i="1"/>
  <c r="B12631" i="1"/>
  <c r="B12630" i="1"/>
  <c r="B12629" i="1"/>
  <c r="B12628" i="1"/>
  <c r="B12627" i="1"/>
  <c r="B12626" i="1"/>
  <c r="B12625" i="1"/>
  <c r="B12624" i="1"/>
  <c r="B12623" i="1"/>
  <c r="B12622" i="1"/>
  <c r="B12621" i="1"/>
  <c r="B12620" i="1"/>
  <c r="B12619" i="1"/>
  <c r="B12618" i="1"/>
  <c r="B12617" i="1"/>
  <c r="B12616" i="1"/>
  <c r="B14444" i="1"/>
  <c r="B14443" i="1"/>
  <c r="B14442" i="1"/>
  <c r="B14441" i="1"/>
  <c r="B14440" i="1"/>
  <c r="B14439" i="1"/>
  <c r="B12615" i="1"/>
  <c r="B12614" i="1"/>
  <c r="B14438" i="1"/>
  <c r="B14437" i="1"/>
  <c r="B14436" i="1"/>
  <c r="B14435" i="1"/>
  <c r="B14434" i="1"/>
  <c r="B14433" i="1"/>
  <c r="B14432" i="1"/>
  <c r="B14431" i="1"/>
  <c r="B14430" i="1"/>
  <c r="B14429" i="1"/>
  <c r="B14428" i="1"/>
  <c r="B14427" i="1"/>
  <c r="B14426" i="1"/>
  <c r="B14425" i="1"/>
  <c r="B14424" i="1"/>
  <c r="B14423" i="1"/>
  <c r="B14422" i="1"/>
  <c r="B14421" i="1"/>
  <c r="B14420" i="1"/>
  <c r="B14419" i="1"/>
  <c r="B12613" i="1"/>
  <c r="B14418" i="1"/>
  <c r="B14417" i="1"/>
  <c r="B14416" i="1"/>
  <c r="B14415" i="1"/>
  <c r="B14414" i="1"/>
  <c r="B14413" i="1"/>
  <c r="B14412" i="1"/>
  <c r="B14411" i="1"/>
  <c r="B14410" i="1"/>
  <c r="B14409" i="1"/>
  <c r="B14408" i="1"/>
  <c r="B14407" i="1"/>
  <c r="B14406" i="1"/>
  <c r="B14405" i="1"/>
  <c r="B14404" i="1"/>
  <c r="B14403" i="1"/>
  <c r="B14402" i="1"/>
  <c r="B14401" i="1"/>
  <c r="B14400" i="1"/>
  <c r="B14399" i="1"/>
  <c r="B14398" i="1"/>
  <c r="B14397" i="1"/>
  <c r="B14396" i="1"/>
  <c r="B14395" i="1"/>
  <c r="B14394" i="1"/>
  <c r="B14393" i="1"/>
  <c r="B14392" i="1"/>
  <c r="B14391" i="1"/>
  <c r="B14390" i="1"/>
  <c r="B14389" i="1"/>
  <c r="B14388" i="1"/>
  <c r="B14387" i="1"/>
  <c r="B14386" i="1"/>
  <c r="B14385" i="1"/>
  <c r="B14384" i="1"/>
  <c r="B14383" i="1"/>
  <c r="B14382" i="1"/>
  <c r="B14381" i="1"/>
  <c r="B14380" i="1"/>
  <c r="B14379" i="1"/>
  <c r="B14378" i="1"/>
  <c r="B14377" i="1"/>
  <c r="B14376" i="1"/>
  <c r="B14375" i="1"/>
  <c r="B14374" i="1"/>
  <c r="B14373" i="1"/>
  <c r="B14372" i="1"/>
  <c r="B14371" i="1"/>
  <c r="B14370" i="1"/>
  <c r="B14369" i="1"/>
  <c r="B14368" i="1"/>
  <c r="B14367" i="1"/>
  <c r="B14366" i="1"/>
  <c r="B14365" i="1"/>
  <c r="B14364" i="1"/>
  <c r="B14363" i="1"/>
  <c r="B14362" i="1"/>
  <c r="B14361" i="1"/>
  <c r="B14360" i="1"/>
  <c r="B14359" i="1"/>
  <c r="B14358" i="1"/>
  <c r="B14357" i="1"/>
  <c r="B14356" i="1"/>
  <c r="B14355" i="1"/>
  <c r="B14354" i="1"/>
  <c r="B14353" i="1"/>
  <c r="B14352" i="1"/>
  <c r="B14351" i="1"/>
  <c r="B14350" i="1"/>
  <c r="B14349" i="1"/>
  <c r="B14348" i="1"/>
  <c r="B14347" i="1"/>
  <c r="B14346" i="1"/>
  <c r="B14345" i="1"/>
  <c r="B14344" i="1"/>
  <c r="B14343" i="1"/>
  <c r="B14342" i="1"/>
  <c r="B14341" i="1"/>
  <c r="B14340" i="1"/>
  <c r="B14339" i="1"/>
  <c r="B14338" i="1"/>
  <c r="B14337" i="1"/>
  <c r="B14336" i="1"/>
  <c r="B14335" i="1"/>
  <c r="B14334" i="1"/>
  <c r="B14333" i="1"/>
  <c r="B14332" i="1"/>
  <c r="B14331" i="1"/>
  <c r="B14330" i="1"/>
  <c r="B14329" i="1"/>
  <c r="B14328" i="1"/>
  <c r="B14327" i="1"/>
  <c r="B14326" i="1"/>
  <c r="B14325" i="1"/>
  <c r="B14324" i="1"/>
  <c r="B14323" i="1"/>
  <c r="B14322" i="1"/>
  <c r="B14321" i="1"/>
  <c r="B14320" i="1"/>
  <c r="B14319" i="1"/>
  <c r="B14318" i="1"/>
  <c r="B14317" i="1"/>
  <c r="B14316" i="1"/>
  <c r="B14315" i="1"/>
  <c r="B14314" i="1"/>
  <c r="B14313" i="1"/>
  <c r="B14312" i="1"/>
  <c r="B14311" i="1"/>
  <c r="B14310" i="1"/>
  <c r="B14309" i="1"/>
  <c r="B14308" i="1"/>
  <c r="B14307" i="1"/>
  <c r="B14306" i="1"/>
  <c r="B14305" i="1"/>
  <c r="B14304" i="1"/>
  <c r="B14303" i="1"/>
  <c r="B14302" i="1"/>
  <c r="B14301" i="1"/>
  <c r="B14300" i="1"/>
  <c r="B14299" i="1"/>
  <c r="B14298" i="1"/>
  <c r="B14297" i="1"/>
  <c r="B14296" i="1"/>
  <c r="B14295" i="1"/>
  <c r="B14294" i="1"/>
  <c r="B14293" i="1"/>
  <c r="B14292" i="1"/>
  <c r="B14291" i="1"/>
  <c r="B14290" i="1"/>
  <c r="B14289" i="1"/>
  <c r="B14288" i="1"/>
  <c r="B14287" i="1"/>
  <c r="B14286" i="1"/>
  <c r="B14285" i="1"/>
  <c r="B14284" i="1"/>
  <c r="B14283" i="1"/>
  <c r="B14282" i="1"/>
  <c r="B14281" i="1"/>
  <c r="B14280" i="1"/>
  <c r="B14279" i="1"/>
  <c r="B14278" i="1"/>
  <c r="B14277" i="1"/>
  <c r="B14276" i="1"/>
  <c r="B14275" i="1"/>
  <c r="B14274" i="1"/>
  <c r="B14273" i="1"/>
  <c r="B14272" i="1"/>
  <c r="B14271" i="1"/>
  <c r="B14270" i="1"/>
  <c r="B14269" i="1"/>
  <c r="B14268" i="1"/>
  <c r="B14267" i="1"/>
  <c r="B14266" i="1"/>
  <c r="B14265" i="1"/>
  <c r="B14264" i="1"/>
  <c r="B14263" i="1"/>
  <c r="B14262" i="1"/>
  <c r="B14261" i="1"/>
  <c r="B14260" i="1"/>
  <c r="B14259" i="1"/>
  <c r="B14258" i="1"/>
  <c r="B14257" i="1"/>
  <c r="B15074" i="1"/>
  <c r="B15073" i="1"/>
  <c r="B15072" i="1"/>
  <c r="B15071" i="1"/>
  <c r="B15070" i="1"/>
  <c r="B15069" i="1"/>
  <c r="B15068" i="1"/>
  <c r="B14256" i="1"/>
  <c r="B14255" i="1"/>
  <c r="B14254" i="1"/>
  <c r="B14253" i="1"/>
  <c r="B14252" i="1"/>
  <c r="B14251" i="1"/>
  <c r="B14250" i="1"/>
  <c r="B14249" i="1"/>
  <c r="B15067" i="1"/>
  <c r="B15066" i="1"/>
  <c r="B15065" i="1"/>
  <c r="B15064" i="1"/>
  <c r="B15063" i="1"/>
  <c r="B15062" i="1"/>
  <c r="B15061" i="1"/>
  <c r="B15060" i="1"/>
  <c r="B15059" i="1"/>
  <c r="B15058" i="1"/>
  <c r="B15057" i="1"/>
  <c r="B15056" i="1"/>
  <c r="B15055" i="1"/>
  <c r="B15054" i="1"/>
  <c r="B15053" i="1"/>
  <c r="B15052" i="1"/>
  <c r="B15051" i="1"/>
  <c r="B15050" i="1"/>
  <c r="B15049" i="1"/>
  <c r="B15048" i="1"/>
  <c r="B15047" i="1"/>
  <c r="B15046" i="1"/>
  <c r="B15045" i="1"/>
  <c r="B15044" i="1"/>
  <c r="B15043" i="1"/>
  <c r="B15042" i="1"/>
  <c r="B15041" i="1"/>
  <c r="B15040" i="1"/>
  <c r="B15039" i="1"/>
  <c r="B15038" i="1"/>
  <c r="B15037" i="1"/>
  <c r="B15036" i="1"/>
  <c r="B15035" i="1"/>
  <c r="B15034" i="1"/>
  <c r="B15033" i="1"/>
  <c r="B15032" i="1"/>
  <c r="B15031" i="1"/>
  <c r="B15030" i="1"/>
  <c r="B15029" i="1"/>
  <c r="B15028" i="1"/>
  <c r="B15027" i="1"/>
  <c r="B15026" i="1"/>
  <c r="B15025" i="1"/>
  <c r="B15024" i="1"/>
  <c r="B15023" i="1"/>
  <c r="B15022" i="1"/>
  <c r="B15021" i="1"/>
  <c r="B15020" i="1"/>
  <c r="B15019" i="1"/>
  <c r="B15018" i="1"/>
  <c r="B15017" i="1"/>
  <c r="B15016" i="1"/>
  <c r="B15015" i="1"/>
  <c r="B15014" i="1"/>
  <c r="B15013" i="1"/>
  <c r="B15012" i="1"/>
  <c r="B15011" i="1"/>
  <c r="B15010" i="1"/>
  <c r="B15009" i="1"/>
  <c r="B15008" i="1"/>
  <c r="B15007" i="1"/>
  <c r="B15006" i="1"/>
  <c r="B15005" i="1"/>
  <c r="B15004" i="1"/>
  <c r="B15003" i="1"/>
  <c r="B15002" i="1"/>
  <c r="B15001" i="1"/>
  <c r="B15000" i="1"/>
  <c r="B14999" i="1"/>
  <c r="B14998" i="1"/>
  <c r="B14997" i="1"/>
  <c r="B14996" i="1"/>
  <c r="B14995" i="1"/>
  <c r="B14994" i="1"/>
  <c r="B14993" i="1"/>
  <c r="B14992" i="1"/>
  <c r="B14991" i="1"/>
  <c r="B14990" i="1"/>
  <c r="B14989" i="1"/>
  <c r="B14988" i="1"/>
  <c r="B14987" i="1"/>
  <c r="B14986" i="1"/>
  <c r="B14985" i="1"/>
  <c r="B14984" i="1"/>
  <c r="B14983" i="1"/>
  <c r="B14982" i="1"/>
  <c r="B14981" i="1"/>
  <c r="B14980" i="1"/>
  <c r="B14979" i="1"/>
  <c r="B14978" i="1"/>
  <c r="B14977" i="1"/>
  <c r="B14976" i="1"/>
  <c r="B14975" i="1"/>
  <c r="B14974" i="1"/>
  <c r="B14973" i="1"/>
  <c r="B14972" i="1"/>
  <c r="B14971" i="1"/>
  <c r="B14970" i="1"/>
  <c r="B14969" i="1"/>
  <c r="B14968" i="1"/>
  <c r="B14967" i="1"/>
  <c r="B14966" i="1"/>
  <c r="B14965" i="1"/>
  <c r="B14964" i="1"/>
  <c r="B14963" i="1"/>
  <c r="B14962" i="1"/>
  <c r="B14961" i="1"/>
  <c r="B14960" i="1"/>
  <c r="B14959" i="1"/>
  <c r="B14958" i="1"/>
  <c r="B14957" i="1"/>
  <c r="B14956" i="1"/>
  <c r="B14955" i="1"/>
  <c r="B14954" i="1"/>
  <c r="B14953" i="1"/>
  <c r="B14952" i="1"/>
  <c r="B14951" i="1"/>
  <c r="B14950" i="1"/>
  <c r="B14949" i="1"/>
  <c r="B14948" i="1"/>
  <c r="B14947" i="1"/>
  <c r="B14946" i="1"/>
  <c r="B14945" i="1"/>
  <c r="B14944" i="1"/>
  <c r="B14943" i="1"/>
  <c r="B14942" i="1"/>
  <c r="B14941" i="1"/>
  <c r="B14940" i="1"/>
  <c r="B14939" i="1"/>
  <c r="B14938" i="1"/>
  <c r="B14937" i="1"/>
  <c r="B14936" i="1"/>
  <c r="B14935" i="1"/>
  <c r="B14934" i="1"/>
  <c r="B14933" i="1"/>
  <c r="B14932" i="1"/>
  <c r="B14931" i="1"/>
  <c r="B14930" i="1"/>
  <c r="B14929" i="1"/>
  <c r="B14928" i="1"/>
  <c r="B14927" i="1"/>
  <c r="B14926" i="1"/>
  <c r="B14925" i="1"/>
  <c r="B14924" i="1"/>
  <c r="B14923" i="1"/>
  <c r="B14922" i="1"/>
  <c r="B14921" i="1"/>
  <c r="B14920" i="1"/>
  <c r="B14919" i="1"/>
  <c r="B14918" i="1"/>
  <c r="B14917" i="1"/>
  <c r="B14916" i="1"/>
  <c r="B14915" i="1"/>
  <c r="B14914" i="1"/>
  <c r="B14913" i="1"/>
  <c r="B14912" i="1"/>
  <c r="B14911" i="1"/>
  <c r="B14910" i="1"/>
  <c r="B14909" i="1"/>
  <c r="B14908" i="1"/>
  <c r="B14907" i="1"/>
  <c r="B14906" i="1"/>
  <c r="B14905" i="1"/>
  <c r="B14904" i="1"/>
  <c r="B14903" i="1"/>
  <c r="B14902" i="1"/>
  <c r="B14901" i="1"/>
  <c r="B14900" i="1"/>
  <c r="B14899" i="1"/>
  <c r="B14898" i="1"/>
  <c r="B14897" i="1"/>
  <c r="B14896" i="1"/>
  <c r="B14895" i="1"/>
  <c r="B14894" i="1"/>
  <c r="B14893" i="1"/>
  <c r="B14836" i="1"/>
  <c r="B14892" i="1"/>
  <c r="B14891" i="1"/>
  <c r="B14890" i="1"/>
  <c r="B14889" i="1"/>
  <c r="B14888" i="1"/>
  <c r="B14887" i="1"/>
  <c r="B14886" i="1"/>
  <c r="B14885" i="1"/>
  <c r="B14835" i="1"/>
  <c r="B14834" i="1"/>
  <c r="B14833" i="1"/>
  <c r="B14832" i="1"/>
  <c r="B14831" i="1"/>
  <c r="B14830" i="1"/>
  <c r="B14884" i="1"/>
  <c r="B14883" i="1"/>
  <c r="B14882" i="1"/>
  <c r="B14881" i="1"/>
  <c r="B14880" i="1"/>
  <c r="B14879" i="1"/>
  <c r="B14829" i="1"/>
  <c r="B14828" i="1"/>
  <c r="B14827" i="1"/>
  <c r="B14826" i="1"/>
  <c r="B14825" i="1"/>
  <c r="B14824" i="1"/>
  <c r="B14823" i="1"/>
  <c r="B14822" i="1"/>
  <c r="B14821" i="1"/>
  <c r="B14820" i="1"/>
  <c r="B14819" i="1"/>
  <c r="B14818" i="1"/>
  <c r="B14817" i="1"/>
  <c r="B14816" i="1"/>
  <c r="B14815" i="1"/>
  <c r="B14814" i="1"/>
  <c r="B14813" i="1"/>
  <c r="B14812" i="1"/>
  <c r="B14811" i="1"/>
  <c r="B14810" i="1"/>
  <c r="B14809" i="1"/>
  <c r="B14808" i="1"/>
  <c r="B14807" i="1"/>
  <c r="B14806" i="1"/>
  <c r="B14805" i="1"/>
  <c r="B14804" i="1"/>
  <c r="B14803" i="1"/>
  <c r="B14802" i="1"/>
  <c r="B14801" i="1"/>
  <c r="B14800" i="1"/>
  <c r="B14799" i="1"/>
  <c r="B14798" i="1"/>
  <c r="B14797" i="1"/>
  <c r="B14796" i="1"/>
  <c r="B14795" i="1"/>
  <c r="B14794" i="1"/>
  <c r="B14793" i="1"/>
  <c r="B14792" i="1"/>
  <c r="B14791" i="1"/>
  <c r="B14790" i="1"/>
  <c r="B14789" i="1"/>
  <c r="B14788" i="1"/>
  <c r="B14787" i="1"/>
  <c r="B14786" i="1"/>
  <c r="B14785" i="1"/>
  <c r="B14784" i="1"/>
  <c r="B14783" i="1"/>
  <c r="B14782" i="1"/>
  <c r="B14781" i="1"/>
  <c r="B14780" i="1"/>
  <c r="B14779" i="1"/>
  <c r="B14778" i="1"/>
  <c r="B14777" i="1"/>
  <c r="B14776" i="1"/>
  <c r="B14775" i="1"/>
  <c r="B14774" i="1"/>
  <c r="B14773" i="1"/>
  <c r="B14772" i="1"/>
  <c r="B14771" i="1"/>
  <c r="B14770" i="1"/>
  <c r="B14769" i="1"/>
  <c r="B14768" i="1"/>
  <c r="B14767" i="1"/>
  <c r="B14766" i="1"/>
  <c r="B14765" i="1"/>
  <c r="B14764" i="1"/>
  <c r="B14763" i="1"/>
  <c r="B14762" i="1"/>
  <c r="B14761" i="1"/>
  <c r="B14760" i="1"/>
  <c r="B14759" i="1"/>
  <c r="B14758" i="1"/>
  <c r="B14757" i="1"/>
  <c r="B14756" i="1"/>
  <c r="B14755" i="1"/>
  <c r="B14754" i="1"/>
  <c r="B14753" i="1"/>
  <c r="B14752" i="1"/>
  <c r="B14751" i="1"/>
  <c r="B14750" i="1"/>
  <c r="B14749" i="1"/>
  <c r="B14748" i="1"/>
  <c r="B14747" i="1"/>
  <c r="B14746" i="1"/>
  <c r="B14745" i="1"/>
  <c r="B14744" i="1"/>
  <c r="B14743" i="1"/>
  <c r="B14742" i="1"/>
  <c r="B14741" i="1"/>
  <c r="B14740" i="1"/>
  <c r="B14739" i="1"/>
  <c r="B14738" i="1"/>
  <c r="B14737" i="1"/>
  <c r="B14736" i="1"/>
  <c r="B14735" i="1"/>
  <c r="B14734" i="1"/>
  <c r="B14733" i="1"/>
  <c r="B14732" i="1"/>
  <c r="B14731" i="1"/>
  <c r="B14730" i="1"/>
  <c r="B14729" i="1"/>
  <c r="B14728" i="1"/>
  <c r="B14727" i="1"/>
  <c r="B14726" i="1"/>
  <c r="B14725" i="1"/>
  <c r="B14724" i="1"/>
  <c r="B14723" i="1"/>
  <c r="B14722" i="1"/>
  <c r="B14721" i="1"/>
  <c r="B14720" i="1"/>
  <c r="B14719" i="1"/>
  <c r="B14718" i="1"/>
  <c r="B14717" i="1"/>
  <c r="B14716" i="1"/>
  <c r="B14715" i="1"/>
  <c r="B14714" i="1"/>
  <c r="B14713" i="1"/>
  <c r="B14712" i="1"/>
  <c r="B14711" i="1"/>
  <c r="B14710" i="1"/>
  <c r="B14709" i="1"/>
  <c r="B14708" i="1"/>
  <c r="B14707" i="1"/>
  <c r="B14706" i="1"/>
  <c r="B14705" i="1"/>
  <c r="B14704" i="1"/>
  <c r="B14703" i="1"/>
  <c r="B14702" i="1"/>
  <c r="B14701" i="1"/>
  <c r="B14700" i="1"/>
  <c r="B14699" i="1"/>
  <c r="B14698" i="1"/>
  <c r="B14697" i="1"/>
  <c r="B14696" i="1"/>
  <c r="B14695" i="1"/>
  <c r="B14694" i="1"/>
  <c r="B14693" i="1"/>
  <c r="B14692" i="1"/>
  <c r="B14691" i="1"/>
  <c r="B14690" i="1"/>
  <c r="B14689" i="1"/>
  <c r="B14688" i="1"/>
  <c r="B14687" i="1"/>
  <c r="B14686" i="1"/>
  <c r="B14685" i="1"/>
  <c r="B14684" i="1"/>
  <c r="B14683" i="1"/>
  <c r="B14682" i="1"/>
  <c r="B14681" i="1"/>
  <c r="B14680" i="1"/>
  <c r="B14679" i="1"/>
  <c r="B14678" i="1"/>
  <c r="B14677" i="1"/>
  <c r="B14676" i="1"/>
  <c r="B14675" i="1"/>
  <c r="B14674" i="1"/>
  <c r="B14673" i="1"/>
  <c r="B14672" i="1"/>
  <c r="B14671" i="1"/>
  <c r="B14670" i="1"/>
  <c r="B14669" i="1"/>
  <c r="B14668" i="1"/>
  <c r="B14667" i="1"/>
  <c r="B14666" i="1"/>
  <c r="B14665" i="1"/>
  <c r="B14664" i="1"/>
  <c r="B14663" i="1"/>
  <c r="B14662" i="1"/>
  <c r="B14661" i="1"/>
  <c r="B14660" i="1"/>
  <c r="B14659" i="1"/>
  <c r="B14658" i="1"/>
  <c r="B14657" i="1"/>
  <c r="B14656" i="1"/>
  <c r="B14655" i="1"/>
  <c r="B14654" i="1"/>
  <c r="B14653" i="1"/>
  <c r="B14652" i="1"/>
  <c r="B14651" i="1"/>
  <c r="B14650" i="1"/>
  <c r="B14649" i="1"/>
  <c r="B14648" i="1"/>
  <c r="B14647" i="1"/>
  <c r="B14646" i="1"/>
  <c r="B14645" i="1"/>
  <c r="B14644" i="1"/>
  <c r="B14643" i="1"/>
  <c r="B14642" i="1"/>
  <c r="B14641" i="1"/>
  <c r="B14640" i="1"/>
  <c r="B14639" i="1"/>
  <c r="B14638" i="1"/>
  <c r="B14637" i="1"/>
  <c r="B14636" i="1"/>
  <c r="B14635" i="1"/>
  <c r="B14634" i="1"/>
  <c r="B14633" i="1"/>
  <c r="B14632" i="1"/>
  <c r="B14631" i="1"/>
  <c r="B14630" i="1"/>
  <c r="B14629" i="1"/>
  <c r="B14628" i="1"/>
  <c r="B14627" i="1"/>
  <c r="B14626" i="1"/>
  <c r="B14625" i="1"/>
  <c r="B14624" i="1"/>
  <c r="B14623" i="1"/>
  <c r="B14622" i="1"/>
  <c r="B14621" i="1"/>
  <c r="B14620" i="1"/>
  <c r="B14619" i="1"/>
  <c r="B14618" i="1"/>
  <c r="B14617" i="1"/>
  <c r="B14616" i="1"/>
  <c r="B14615" i="1"/>
  <c r="B14614" i="1"/>
  <c r="B14613" i="1"/>
  <c r="B14612" i="1"/>
  <c r="B14611" i="1"/>
  <c r="B14610" i="1"/>
  <c r="B14609" i="1"/>
  <c r="B14608" i="1"/>
  <c r="B14607" i="1"/>
  <c r="B14606" i="1"/>
  <c r="B14605" i="1"/>
  <c r="B14604" i="1"/>
  <c r="B14603" i="1"/>
  <c r="B14602" i="1"/>
  <c r="B14601" i="1"/>
  <c r="B14600" i="1"/>
  <c r="B14599" i="1"/>
  <c r="B14598" i="1"/>
  <c r="B14597" i="1"/>
  <c r="B14596" i="1"/>
  <c r="B14595" i="1"/>
  <c r="B14594" i="1"/>
  <c r="B14593" i="1"/>
  <c r="B14592" i="1"/>
  <c r="B14591" i="1"/>
  <c r="B14590" i="1"/>
  <c r="B14589" i="1"/>
  <c r="B14588" i="1"/>
  <c r="B14587" i="1"/>
  <c r="B14586" i="1"/>
  <c r="B14585" i="1"/>
  <c r="B14584" i="1"/>
  <c r="B14583" i="1"/>
  <c r="B14582" i="1"/>
  <c r="B14581" i="1"/>
  <c r="B14580" i="1"/>
  <c r="B14579" i="1"/>
  <c r="B14578" i="1"/>
  <c r="B14577" i="1"/>
  <c r="B14576" i="1"/>
  <c r="B14575" i="1"/>
  <c r="B14574" i="1"/>
  <c r="B14573" i="1"/>
  <c r="B14572" i="1"/>
  <c r="B14571" i="1"/>
  <c r="B14570" i="1"/>
  <c r="B14569" i="1"/>
  <c r="B14568" i="1"/>
  <c r="B14567" i="1"/>
  <c r="B14566" i="1"/>
  <c r="B14565" i="1"/>
  <c r="B14564" i="1"/>
  <c r="B14563" i="1"/>
  <c r="B14562" i="1"/>
  <c r="B14561" i="1"/>
  <c r="B14560" i="1"/>
  <c r="B14559" i="1"/>
  <c r="B14558" i="1"/>
  <c r="B14557" i="1"/>
  <c r="B14556" i="1"/>
  <c r="B14555" i="1"/>
  <c r="B14554" i="1"/>
  <c r="B14553" i="1"/>
  <c r="B14552" i="1"/>
  <c r="B14551" i="1"/>
  <c r="B14550" i="1"/>
  <c r="B14549" i="1"/>
  <c r="B14548" i="1"/>
  <c r="B14547" i="1"/>
  <c r="B14546" i="1"/>
  <c r="B14545" i="1"/>
  <c r="B14544" i="1"/>
  <c r="B14543" i="1"/>
  <c r="B14542" i="1"/>
  <c r="B14541" i="1"/>
  <c r="B14540" i="1"/>
  <c r="B14539" i="1"/>
  <c r="B14538" i="1"/>
  <c r="B14537" i="1"/>
  <c r="B14536" i="1"/>
  <c r="B14535" i="1"/>
  <c r="B14534" i="1"/>
  <c r="B14533" i="1"/>
  <c r="B14532" i="1"/>
  <c r="B14531" i="1"/>
  <c r="B14530" i="1"/>
  <c r="B14529" i="1"/>
  <c r="B14528" i="1"/>
  <c r="B14527" i="1"/>
  <c r="B14526" i="1"/>
  <c r="B14525" i="1"/>
  <c r="B14524" i="1"/>
  <c r="B14523" i="1"/>
  <c r="B14522" i="1"/>
  <c r="B14521" i="1"/>
  <c r="B14520" i="1"/>
  <c r="B14519" i="1"/>
  <c r="B14518" i="1"/>
  <c r="B14517" i="1"/>
  <c r="B14516" i="1"/>
  <c r="B14515" i="1"/>
  <c r="B14514" i="1"/>
  <c r="B14513" i="1"/>
  <c r="B14512" i="1"/>
  <c r="B14511" i="1"/>
  <c r="B14510" i="1"/>
  <c r="B14509" i="1"/>
  <c r="B14508" i="1"/>
  <c r="B14507" i="1"/>
  <c r="B14506" i="1"/>
  <c r="B14505" i="1"/>
  <c r="B14504" i="1"/>
  <c r="B14503" i="1"/>
  <c r="B14502" i="1"/>
  <c r="B14501" i="1"/>
  <c r="B14500" i="1"/>
  <c r="B14499" i="1"/>
  <c r="B14498" i="1"/>
  <c r="B14497" i="1"/>
  <c r="B14496" i="1"/>
  <c r="B14495" i="1"/>
  <c r="B14494" i="1"/>
  <c r="B14493" i="1"/>
  <c r="B14492" i="1"/>
  <c r="B14491" i="1"/>
  <c r="B14490" i="1"/>
  <c r="B14489" i="1"/>
  <c r="B14488" i="1"/>
  <c r="B14487" i="1"/>
  <c r="B14486" i="1"/>
  <c r="B14485" i="1"/>
  <c r="B14484" i="1"/>
  <c r="B14483" i="1"/>
  <c r="B14482" i="1"/>
  <c r="B14481" i="1"/>
  <c r="B14480" i="1"/>
  <c r="B14479" i="1"/>
  <c r="B14478" i="1"/>
  <c r="B14477" i="1"/>
  <c r="B14476" i="1"/>
  <c r="B14475" i="1"/>
  <c r="B14474" i="1"/>
  <c r="B14473" i="1"/>
  <c r="B14472" i="1"/>
  <c r="B14471" i="1"/>
  <c r="B14470" i="1"/>
  <c r="B14469" i="1"/>
  <c r="B14468" i="1"/>
  <c r="B14467" i="1"/>
  <c r="B14466" i="1"/>
  <c r="B14465" i="1"/>
  <c r="B14464" i="1"/>
  <c r="B14463" i="1"/>
  <c r="B14462" i="1"/>
  <c r="B14461" i="1"/>
  <c r="B14460" i="1"/>
  <c r="B14459" i="1"/>
  <c r="B14458" i="1"/>
  <c r="B14457" i="1"/>
  <c r="B14456" i="1"/>
  <c r="B14455" i="1"/>
  <c r="B14454" i="1"/>
  <c r="B14453" i="1"/>
  <c r="B14452" i="1"/>
  <c r="B14451" i="1"/>
  <c r="B14450" i="1"/>
  <c r="B14449" i="1"/>
  <c r="B14448" i="1"/>
  <c r="B14447" i="1"/>
  <c r="B14446" i="1"/>
  <c r="B14445" i="1"/>
  <c r="B11175" i="1"/>
  <c r="B11174" i="1"/>
  <c r="B11173" i="1"/>
  <c r="B11172" i="1"/>
  <c r="B11171" i="1"/>
  <c r="B11170" i="1"/>
  <c r="B11169" i="1"/>
  <c r="B11168" i="1"/>
  <c r="B11167" i="1"/>
  <c r="B11166" i="1"/>
  <c r="B11165" i="1"/>
  <c r="B11164" i="1"/>
  <c r="B11163" i="1"/>
  <c r="B11162" i="1"/>
  <c r="B11161" i="1"/>
  <c r="B11160" i="1"/>
  <c r="B11159" i="1"/>
  <c r="B11158" i="1"/>
  <c r="B11157" i="1"/>
  <c r="B11156" i="1"/>
  <c r="B11155" i="1"/>
  <c r="B11154" i="1"/>
  <c r="B11153" i="1"/>
  <c r="B11152" i="1"/>
  <c r="B11151" i="1"/>
  <c r="B11150" i="1"/>
  <c r="B11149" i="1"/>
  <c r="B11148" i="1"/>
  <c r="B11147" i="1"/>
  <c r="B11146" i="1"/>
  <c r="B11145" i="1"/>
  <c r="B11144" i="1"/>
  <c r="B11143" i="1"/>
  <c r="B11142" i="1"/>
  <c r="B11141" i="1"/>
  <c r="B11140" i="1"/>
  <c r="B11139" i="1"/>
  <c r="B11138" i="1"/>
  <c r="B11137" i="1"/>
  <c r="B11136" i="1"/>
  <c r="B11135" i="1"/>
  <c r="B11134" i="1"/>
  <c r="B11133" i="1"/>
  <c r="B11132" i="1"/>
  <c r="B11131" i="1"/>
  <c r="B11130" i="1"/>
  <c r="B11129" i="1"/>
  <c r="B11128" i="1"/>
  <c r="B11127" i="1"/>
  <c r="B11126" i="1"/>
  <c r="B11125" i="1"/>
  <c r="B11124" i="1"/>
  <c r="B11123" i="1"/>
  <c r="B11122" i="1"/>
  <c r="B11121" i="1"/>
  <c r="B11120" i="1"/>
  <c r="B11119" i="1"/>
  <c r="B11118" i="1"/>
  <c r="B11117" i="1"/>
  <c r="B11116" i="1"/>
  <c r="B11115" i="1"/>
  <c r="B11114" i="1"/>
  <c r="B11113" i="1"/>
  <c r="B11112" i="1"/>
  <c r="B11111" i="1"/>
  <c r="B11110" i="1"/>
  <c r="B11109" i="1"/>
  <c r="B11108" i="1"/>
  <c r="B11107" i="1"/>
  <c r="B11106" i="1"/>
  <c r="B11105" i="1"/>
  <c r="B11104" i="1"/>
  <c r="B11103" i="1"/>
  <c r="B11102" i="1"/>
  <c r="B11101" i="1"/>
  <c r="B11100" i="1"/>
  <c r="B11099" i="1"/>
  <c r="B11098" i="1"/>
  <c r="B11097" i="1"/>
  <c r="B11096" i="1"/>
  <c r="B11095" i="1"/>
  <c r="B11094" i="1"/>
  <c r="B11093" i="1"/>
  <c r="B11092" i="1"/>
  <c r="B11091" i="1"/>
  <c r="B11090" i="1"/>
  <c r="B11089" i="1"/>
  <c r="B11088" i="1"/>
  <c r="B11087" i="1"/>
  <c r="B11086" i="1"/>
  <c r="B11085" i="1"/>
  <c r="B11084" i="1"/>
  <c r="B11083" i="1"/>
  <c r="B11082" i="1"/>
  <c r="B11081" i="1"/>
  <c r="B11080" i="1"/>
  <c r="B11079" i="1"/>
  <c r="B11078" i="1"/>
  <c r="B11077" i="1"/>
  <c r="B11076" i="1"/>
  <c r="B11075" i="1"/>
  <c r="B11074" i="1"/>
  <c r="B11073" i="1"/>
  <c r="B11072" i="1"/>
  <c r="B11071" i="1"/>
  <c r="B11070" i="1"/>
  <c r="B11069" i="1"/>
  <c r="B11068" i="1"/>
  <c r="B11067" i="1"/>
  <c r="B11066" i="1"/>
  <c r="B11065" i="1"/>
  <c r="B11064" i="1"/>
  <c r="B11063" i="1"/>
  <c r="B11062" i="1"/>
  <c r="B11061" i="1"/>
  <c r="B11060" i="1"/>
  <c r="B11059" i="1"/>
  <c r="B11058" i="1"/>
  <c r="B11057" i="1"/>
  <c r="B11056" i="1"/>
  <c r="B10765" i="1"/>
  <c r="B10764" i="1"/>
  <c r="B10763" i="1"/>
  <c r="B10762" i="1"/>
  <c r="B10761" i="1"/>
  <c r="B10760" i="1"/>
  <c r="B10759" i="1"/>
  <c r="B10758" i="1"/>
  <c r="B13184" i="1"/>
  <c r="B13183" i="1"/>
  <c r="B13182" i="1"/>
  <c r="B13181" i="1"/>
  <c r="B13180" i="1"/>
  <c r="B13179" i="1"/>
  <c r="B13178" i="1"/>
  <c r="B13177" i="1"/>
  <c r="B13176" i="1"/>
  <c r="B13175" i="1"/>
  <c r="B13174" i="1"/>
  <c r="B13173" i="1"/>
  <c r="B13172" i="1"/>
  <c r="B13171" i="1"/>
  <c r="B13170" i="1"/>
  <c r="B13169" i="1"/>
  <c r="B13168" i="1"/>
  <c r="B13167" i="1"/>
  <c r="B13166" i="1"/>
  <c r="B13165" i="1"/>
  <c r="B13164" i="1"/>
  <c r="B13163" i="1"/>
  <c r="B13162" i="1"/>
  <c r="B13161" i="1"/>
  <c r="B13160" i="1"/>
  <c r="B13159" i="1"/>
  <c r="B13158" i="1"/>
  <c r="B13157" i="1"/>
  <c r="B13156" i="1"/>
  <c r="B13155" i="1"/>
  <c r="B13154" i="1"/>
  <c r="B13153" i="1"/>
  <c r="B13152" i="1"/>
  <c r="B13151" i="1"/>
  <c r="B13150" i="1"/>
  <c r="B13149" i="1"/>
  <c r="B12146" i="1"/>
  <c r="B12145" i="1"/>
  <c r="B12144" i="1"/>
  <c r="B12143" i="1"/>
  <c r="B12142" i="1"/>
  <c r="B12141" i="1"/>
  <c r="B13148" i="1"/>
  <c r="B13147" i="1"/>
  <c r="B13146" i="1"/>
  <c r="B13145" i="1"/>
  <c r="B13144" i="1"/>
  <c r="B13143" i="1"/>
  <c r="B13142" i="1"/>
  <c r="B13141" i="1"/>
  <c r="B13140" i="1"/>
  <c r="B13139" i="1"/>
  <c r="B13138" i="1"/>
  <c r="B13137" i="1"/>
  <c r="B12140" i="1"/>
  <c r="B12139" i="1"/>
  <c r="B12138" i="1"/>
  <c r="B12137" i="1"/>
  <c r="B12136" i="1"/>
  <c r="B12135" i="1"/>
  <c r="B12134" i="1"/>
  <c r="B12133" i="1"/>
  <c r="B12132" i="1"/>
  <c r="B12131" i="1"/>
  <c r="B12130" i="1"/>
  <c r="B12129" i="1"/>
  <c r="B12128" i="1"/>
  <c r="B12127" i="1"/>
  <c r="B12126" i="1"/>
  <c r="B12125" i="1"/>
  <c r="B12124" i="1"/>
  <c r="B12123" i="1"/>
  <c r="B12122" i="1"/>
  <c r="B12121" i="1"/>
  <c r="B12120" i="1"/>
  <c r="B12119" i="1"/>
  <c r="B12118" i="1"/>
  <c r="B12117" i="1"/>
  <c r="B12116" i="1"/>
  <c r="B12115" i="1"/>
  <c r="B12114" i="1"/>
  <c r="B12113" i="1"/>
  <c r="B12112" i="1"/>
  <c r="B12111" i="1"/>
  <c r="B12110" i="1"/>
  <c r="B12109" i="1"/>
  <c r="B12108" i="1"/>
  <c r="B12107" i="1"/>
  <c r="B12106" i="1"/>
  <c r="B12105" i="1"/>
  <c r="B12104" i="1"/>
  <c r="B12103" i="1"/>
  <c r="B12102" i="1"/>
  <c r="B12101" i="1"/>
  <c r="B12100" i="1"/>
  <c r="B12099" i="1"/>
  <c r="B12098" i="1"/>
  <c r="B12097" i="1"/>
  <c r="B12096" i="1"/>
  <c r="B12095" i="1"/>
  <c r="B12094" i="1"/>
  <c r="B12093" i="1"/>
  <c r="B12092" i="1"/>
  <c r="B12091" i="1"/>
  <c r="B12090" i="1"/>
  <c r="B12089" i="1"/>
  <c r="B12088" i="1"/>
  <c r="B12087" i="1"/>
  <c r="B12086" i="1"/>
  <c r="B12085" i="1"/>
  <c r="B12084" i="1"/>
  <c r="B12083" i="1"/>
  <c r="B12082" i="1"/>
  <c r="B12081" i="1"/>
  <c r="B12080" i="1"/>
  <c r="B12079" i="1"/>
  <c r="B12078" i="1"/>
  <c r="B12077" i="1"/>
  <c r="B12076" i="1"/>
  <c r="B12075" i="1"/>
  <c r="B12074" i="1"/>
  <c r="B12073" i="1"/>
  <c r="B12072" i="1"/>
  <c r="B12071" i="1"/>
  <c r="B12070" i="1"/>
  <c r="B12069" i="1"/>
  <c r="B12068" i="1"/>
  <c r="B12067" i="1"/>
  <c r="B12066" i="1"/>
  <c r="B12065" i="1"/>
  <c r="B12064" i="1"/>
  <c r="B12063" i="1"/>
  <c r="B12062" i="1"/>
  <c r="B12061" i="1"/>
  <c r="B12060" i="1"/>
  <c r="B12059" i="1"/>
  <c r="B12058" i="1"/>
  <c r="B12057" i="1"/>
  <c r="B12056" i="1"/>
  <c r="B12055" i="1"/>
  <c r="B12054" i="1"/>
  <c r="B12053" i="1"/>
  <c r="B12052" i="1"/>
  <c r="B12051" i="1"/>
  <c r="B12050" i="1"/>
  <c r="B12049" i="1"/>
  <c r="B12048" i="1"/>
  <c r="B12047" i="1"/>
  <c r="B12046" i="1"/>
  <c r="B12045" i="1"/>
  <c r="B12044" i="1"/>
  <c r="B12043" i="1"/>
  <c r="B12042" i="1"/>
  <c r="B12041" i="1"/>
  <c r="B12040" i="1"/>
  <c r="B12039" i="1"/>
  <c r="B11747" i="1"/>
  <c r="B11746" i="1"/>
  <c r="B11745" i="1"/>
  <c r="B11744" i="1"/>
  <c r="B11743" i="1"/>
  <c r="B11742" i="1"/>
  <c r="B12608" i="1"/>
  <c r="B12607" i="1"/>
  <c r="B12606" i="1"/>
  <c r="B12605" i="1"/>
  <c r="B12604" i="1"/>
  <c r="B12603" i="1"/>
  <c r="B11741" i="1"/>
  <c r="B11740" i="1"/>
  <c r="B11739" i="1"/>
  <c r="B11738" i="1"/>
  <c r="B11737" i="1"/>
  <c r="B11736" i="1"/>
  <c r="B11735" i="1"/>
  <c r="B11734" i="1"/>
  <c r="B11733" i="1"/>
  <c r="B11732" i="1"/>
  <c r="B11731" i="1"/>
  <c r="B11730" i="1"/>
  <c r="B11729" i="1"/>
  <c r="B11728" i="1"/>
  <c r="B11727" i="1"/>
  <c r="B11726" i="1"/>
  <c r="B11725" i="1"/>
  <c r="B11724" i="1"/>
  <c r="B11723" i="1"/>
  <c r="B11722" i="1"/>
  <c r="B11721" i="1"/>
  <c r="B11720" i="1"/>
  <c r="B11719" i="1"/>
  <c r="B11718" i="1"/>
  <c r="B11717" i="1"/>
  <c r="B11716" i="1"/>
  <c r="B11715" i="1"/>
  <c r="B11714" i="1"/>
  <c r="B11713" i="1"/>
  <c r="B11712" i="1"/>
  <c r="B11711" i="1"/>
  <c r="B11710" i="1"/>
  <c r="B11709" i="1"/>
  <c r="B11708" i="1"/>
  <c r="B11707" i="1"/>
  <c r="B11706" i="1"/>
  <c r="B11705" i="1"/>
  <c r="B11704" i="1"/>
  <c r="B11703" i="1"/>
  <c r="B11702" i="1"/>
  <c r="B11701" i="1"/>
  <c r="B11700" i="1"/>
  <c r="B11699" i="1"/>
  <c r="B11698" i="1"/>
  <c r="B11697" i="1"/>
  <c r="B11696" i="1"/>
  <c r="B11695" i="1"/>
  <c r="B11694" i="1"/>
  <c r="B11693" i="1"/>
  <c r="B11692" i="1"/>
  <c r="B11691" i="1"/>
  <c r="B11690" i="1"/>
  <c r="B11689" i="1"/>
  <c r="B11688" i="1"/>
  <c r="B11687" i="1"/>
  <c r="B11686" i="1"/>
  <c r="B11685" i="1"/>
  <c r="B11684" i="1"/>
  <c r="B11683" i="1"/>
  <c r="B11682" i="1"/>
  <c r="B11681" i="1"/>
  <c r="B11680" i="1"/>
  <c r="B11679" i="1"/>
  <c r="B11678" i="1"/>
  <c r="B11677" i="1"/>
  <c r="B11676" i="1"/>
  <c r="B11675" i="1"/>
  <c r="B11674" i="1"/>
  <c r="B11673" i="1"/>
  <c r="B11672" i="1"/>
  <c r="B11671" i="1"/>
  <c r="B11670" i="1"/>
  <c r="B11669" i="1"/>
  <c r="B11668" i="1"/>
  <c r="B11667" i="1"/>
  <c r="B11666" i="1"/>
  <c r="B11665" i="1"/>
  <c r="B11664" i="1"/>
  <c r="B12038" i="1"/>
  <c r="B12037" i="1"/>
  <c r="B12036" i="1"/>
  <c r="B12035" i="1"/>
  <c r="B12034" i="1"/>
  <c r="B12033" i="1"/>
  <c r="B11663" i="1"/>
  <c r="B11662" i="1"/>
  <c r="B11661" i="1"/>
  <c r="B11660" i="1"/>
  <c r="B11659" i="1"/>
  <c r="B11658" i="1"/>
  <c r="B12032" i="1"/>
  <c r="B12031" i="1"/>
  <c r="B12030" i="1"/>
  <c r="B12029" i="1"/>
  <c r="B12028" i="1"/>
  <c r="B12027" i="1"/>
  <c r="B11657" i="1"/>
  <c r="B11656" i="1"/>
  <c r="B11655" i="1"/>
  <c r="B11654" i="1"/>
  <c r="B11653" i="1"/>
  <c r="B11652" i="1"/>
  <c r="B11651" i="1"/>
  <c r="B11650" i="1"/>
  <c r="B11649" i="1"/>
  <c r="B11648" i="1"/>
  <c r="B11647" i="1"/>
  <c r="B11646" i="1"/>
  <c r="B11645" i="1"/>
  <c r="B11644" i="1"/>
  <c r="B11643" i="1"/>
  <c r="B11642" i="1"/>
  <c r="B11641" i="1"/>
  <c r="B11640" i="1"/>
  <c r="B12026" i="1"/>
  <c r="B12025" i="1"/>
  <c r="B12024" i="1"/>
  <c r="B12023" i="1"/>
  <c r="B12022" i="1"/>
  <c r="B12021" i="1"/>
  <c r="B12020" i="1"/>
  <c r="B12019" i="1"/>
  <c r="B12018" i="1"/>
  <c r="B12017" i="1"/>
  <c r="B12016" i="1"/>
  <c r="B12015" i="1"/>
  <c r="B12014" i="1"/>
  <c r="B12013" i="1"/>
  <c r="B12012" i="1"/>
  <c r="B12011" i="1"/>
  <c r="B12010" i="1"/>
  <c r="B12009" i="1"/>
  <c r="B12008" i="1"/>
  <c r="B12007" i="1"/>
  <c r="B12006" i="1"/>
  <c r="B12005" i="1"/>
  <c r="B12004" i="1"/>
  <c r="B12003" i="1"/>
  <c r="B12002" i="1"/>
  <c r="B12001" i="1"/>
  <c r="B12000" i="1"/>
  <c r="B11999" i="1"/>
  <c r="B11998" i="1"/>
  <c r="B11997" i="1"/>
  <c r="B11996" i="1"/>
  <c r="B11995" i="1"/>
  <c r="B11994" i="1"/>
  <c r="B11993" i="1"/>
  <c r="B11992" i="1"/>
  <c r="B11991" i="1"/>
  <c r="B11990" i="1"/>
  <c r="B11989" i="1"/>
  <c r="B11988" i="1"/>
  <c r="B11987" i="1"/>
  <c r="B11986" i="1"/>
  <c r="B11985" i="1"/>
  <c r="B11984" i="1"/>
  <c r="B11983" i="1"/>
  <c r="B11982" i="1"/>
  <c r="B11981" i="1"/>
  <c r="B11980" i="1"/>
  <c r="B11979" i="1"/>
  <c r="B11978" i="1"/>
  <c r="B11977" i="1"/>
  <c r="B11976" i="1"/>
  <c r="B11975" i="1"/>
  <c r="B11974" i="1"/>
  <c r="B11973" i="1"/>
  <c r="B11972" i="1"/>
  <c r="B11971" i="1"/>
  <c r="B11970" i="1"/>
  <c r="B11969" i="1"/>
  <c r="B11968" i="1"/>
  <c r="B11967" i="1"/>
  <c r="B11966" i="1"/>
  <c r="B11965" i="1"/>
  <c r="B11964" i="1"/>
  <c r="B11963" i="1"/>
  <c r="B11962" i="1"/>
  <c r="B11961" i="1"/>
  <c r="B11960" i="1"/>
  <c r="B11959" i="1"/>
  <c r="B11958" i="1"/>
  <c r="B11957" i="1"/>
  <c r="B11956" i="1"/>
  <c r="B11955" i="1"/>
  <c r="B12602" i="1"/>
  <c r="B12601" i="1"/>
  <c r="B12600" i="1"/>
  <c r="B12599" i="1"/>
  <c r="B12598" i="1"/>
  <c r="B12597" i="1"/>
  <c r="B12596" i="1"/>
  <c r="B12595" i="1"/>
  <c r="B12594" i="1"/>
  <c r="B12593" i="1"/>
  <c r="B12592" i="1"/>
  <c r="B12591" i="1"/>
  <c r="B12590" i="1"/>
  <c r="B12589" i="1"/>
  <c r="B12588" i="1"/>
  <c r="B12587" i="1"/>
  <c r="B12586" i="1"/>
  <c r="B12585" i="1"/>
  <c r="B12584" i="1"/>
  <c r="B12583" i="1"/>
  <c r="B12582" i="1"/>
  <c r="B12581" i="1"/>
  <c r="B12580" i="1"/>
  <c r="B12579" i="1"/>
  <c r="B12578" i="1"/>
  <c r="B12577" i="1"/>
  <c r="B12576" i="1"/>
  <c r="B12575" i="1"/>
  <c r="B12574" i="1"/>
  <c r="B12573" i="1"/>
  <c r="B12572" i="1"/>
  <c r="B12571" i="1"/>
  <c r="B12570" i="1"/>
  <c r="B12569" i="1"/>
  <c r="B12568" i="1"/>
  <c r="B12567" i="1"/>
  <c r="B12566" i="1"/>
  <c r="B12565" i="1"/>
  <c r="B12564" i="1"/>
  <c r="B12563" i="1"/>
  <c r="B12562" i="1"/>
  <c r="B12561" i="1"/>
  <c r="B12560" i="1"/>
  <c r="B12559" i="1"/>
  <c r="B12558" i="1"/>
  <c r="B12557" i="1"/>
  <c r="B12556" i="1"/>
  <c r="B12555" i="1"/>
  <c r="B12554" i="1"/>
  <c r="B12553" i="1"/>
  <c r="B12552" i="1"/>
  <c r="B12551" i="1"/>
  <c r="B12550" i="1"/>
  <c r="B12549" i="1"/>
  <c r="B12548" i="1"/>
  <c r="B12547" i="1"/>
  <c r="B12546" i="1"/>
  <c r="B12545" i="1"/>
  <c r="B12544" i="1"/>
  <c r="B12543" i="1"/>
  <c r="B12542" i="1"/>
  <c r="B12541" i="1"/>
  <c r="B12540" i="1"/>
  <c r="B12539" i="1"/>
  <c r="B12538" i="1"/>
  <c r="B12537" i="1"/>
  <c r="B12536" i="1"/>
  <c r="B12535" i="1"/>
  <c r="B12534" i="1"/>
  <c r="B12533" i="1"/>
  <c r="B12532" i="1"/>
  <c r="B12531" i="1"/>
  <c r="B12530" i="1"/>
  <c r="B12529" i="1"/>
  <c r="B12528" i="1"/>
  <c r="B12527" i="1"/>
  <c r="B12526" i="1"/>
  <c r="B12525" i="1"/>
  <c r="B12524" i="1"/>
  <c r="B12523" i="1"/>
  <c r="B12522" i="1"/>
  <c r="B12521" i="1"/>
  <c r="B12520" i="1"/>
  <c r="B12519" i="1"/>
  <c r="B12518" i="1"/>
  <c r="B12517" i="1"/>
  <c r="B12516" i="1"/>
  <c r="B12515" i="1"/>
  <c r="B12514" i="1"/>
  <c r="B12513" i="1"/>
  <c r="B12512" i="1"/>
  <c r="B12511" i="1"/>
  <c r="B12510" i="1"/>
  <c r="B12509" i="1"/>
  <c r="B12508" i="1"/>
  <c r="B12507" i="1"/>
  <c r="B12506" i="1"/>
  <c r="B12505" i="1"/>
  <c r="B12504" i="1"/>
  <c r="B12503" i="1"/>
  <c r="B12502" i="1"/>
  <c r="B12501" i="1"/>
  <c r="B11639" i="1"/>
  <c r="B11638" i="1"/>
  <c r="B11637" i="1"/>
  <c r="B11636" i="1"/>
  <c r="B11635" i="1"/>
  <c r="B11634" i="1"/>
  <c r="B11633" i="1"/>
  <c r="B11632" i="1"/>
  <c r="B11631" i="1"/>
  <c r="B11630" i="1"/>
  <c r="B11629" i="1"/>
  <c r="B11628" i="1"/>
  <c r="B11627" i="1"/>
  <c r="B11626" i="1"/>
  <c r="B11625" i="1"/>
  <c r="B11624" i="1"/>
  <c r="B11623" i="1"/>
  <c r="B11622" i="1"/>
  <c r="B11621" i="1"/>
  <c r="B11620" i="1"/>
  <c r="B11619" i="1"/>
  <c r="B11618" i="1"/>
  <c r="B11617" i="1"/>
  <c r="B11616" i="1"/>
  <c r="B11615" i="1"/>
  <c r="B11614" i="1"/>
  <c r="B11613" i="1"/>
  <c r="B11612" i="1"/>
  <c r="B11611" i="1"/>
  <c r="B11610" i="1"/>
  <c r="B11609" i="1"/>
  <c r="B11608" i="1"/>
  <c r="B11607" i="1"/>
  <c r="B11606" i="1"/>
  <c r="B11605" i="1"/>
  <c r="B11604" i="1"/>
  <c r="B11603" i="1"/>
  <c r="B11602" i="1"/>
  <c r="B11601" i="1"/>
  <c r="B11600" i="1"/>
  <c r="B11599" i="1"/>
  <c r="B11598" i="1"/>
  <c r="B11597" i="1"/>
  <c r="B11596" i="1"/>
  <c r="B11595" i="1"/>
  <c r="B11594" i="1"/>
  <c r="B11593" i="1"/>
  <c r="B11592" i="1"/>
  <c r="B11591" i="1"/>
  <c r="B11590" i="1"/>
  <c r="B11589" i="1"/>
  <c r="B11588" i="1"/>
  <c r="B11587" i="1"/>
  <c r="B11586" i="1"/>
  <c r="B11585" i="1"/>
  <c r="B11584" i="1"/>
  <c r="B11583" i="1"/>
  <c r="B11582" i="1"/>
  <c r="B11581" i="1"/>
  <c r="B11580" i="1"/>
  <c r="B11579" i="1"/>
  <c r="B11578" i="1"/>
  <c r="B11577" i="1"/>
  <c r="B11576" i="1"/>
  <c r="B11575" i="1"/>
  <c r="B11574" i="1"/>
  <c r="B11573" i="1"/>
  <c r="B11572" i="1"/>
  <c r="B11571" i="1"/>
  <c r="B11570" i="1"/>
  <c r="B11569" i="1"/>
  <c r="B11568" i="1"/>
  <c r="B11055" i="1"/>
  <c r="B11567" i="1"/>
  <c r="B11566" i="1"/>
  <c r="B11565" i="1"/>
  <c r="B11564" i="1"/>
  <c r="B11563" i="1"/>
  <c r="B11562" i="1"/>
  <c r="B11561" i="1"/>
  <c r="B11560" i="1"/>
  <c r="B11559" i="1"/>
  <c r="B11558" i="1"/>
  <c r="B11557" i="1"/>
  <c r="B11556" i="1"/>
  <c r="B11054" i="1"/>
  <c r="B11053" i="1"/>
  <c r="B11052" i="1"/>
  <c r="B11051" i="1"/>
  <c r="B11050" i="1"/>
  <c r="B11049" i="1"/>
  <c r="B11048" i="1"/>
  <c r="B11047" i="1"/>
  <c r="B11046" i="1"/>
  <c r="B11045" i="1"/>
  <c r="B11044" i="1"/>
  <c r="B11043" i="1"/>
  <c r="B11042" i="1"/>
  <c r="B11041" i="1"/>
  <c r="B11040" i="1"/>
  <c r="B11039" i="1"/>
  <c r="B11038" i="1"/>
  <c r="B11037" i="1"/>
  <c r="B11036" i="1"/>
  <c r="B11035" i="1"/>
  <c r="B11034" i="1"/>
  <c r="B11033" i="1"/>
  <c r="B11032" i="1"/>
  <c r="B11031" i="1"/>
  <c r="B11030" i="1"/>
  <c r="B11029" i="1"/>
  <c r="B11028" i="1"/>
  <c r="B11027" i="1"/>
  <c r="B11026" i="1"/>
  <c r="B11025" i="1"/>
  <c r="B11024" i="1"/>
  <c r="B11023" i="1"/>
  <c r="B11022" i="1"/>
  <c r="B11021" i="1"/>
  <c r="B11020" i="1"/>
  <c r="B11019" i="1"/>
  <c r="B11018" i="1"/>
  <c r="B11017" i="1"/>
  <c r="B11016" i="1"/>
  <c r="B11015" i="1"/>
  <c r="B11014" i="1"/>
  <c r="B11013" i="1"/>
  <c r="B11012" i="1"/>
  <c r="B11011" i="1"/>
  <c r="B11010" i="1"/>
  <c r="B11009" i="1"/>
  <c r="B11331" i="1"/>
  <c r="B11330" i="1"/>
  <c r="B11329" i="1"/>
  <c r="B11328" i="1"/>
  <c r="B11327" i="1"/>
  <c r="B11326" i="1"/>
  <c r="B11325" i="1"/>
  <c r="B11324" i="1"/>
  <c r="B11323" i="1"/>
  <c r="B11322" i="1"/>
  <c r="B11321" i="1"/>
  <c r="B11008" i="1"/>
  <c r="B11320" i="1"/>
  <c r="B11319" i="1"/>
  <c r="B11318" i="1"/>
  <c r="B11317" i="1"/>
  <c r="B11316" i="1"/>
  <c r="B12500" i="1"/>
  <c r="B12499" i="1"/>
  <c r="B12498" i="1"/>
  <c r="B12497" i="1"/>
  <c r="B12496" i="1"/>
  <c r="B12495" i="1"/>
  <c r="B11954" i="1"/>
  <c r="B11953" i="1"/>
  <c r="B11952" i="1"/>
  <c r="B11951" i="1"/>
  <c r="B11950" i="1"/>
  <c r="B11949" i="1"/>
  <c r="B11555" i="1"/>
  <c r="B11554" i="1"/>
  <c r="B11553" i="1"/>
  <c r="B11552" i="1"/>
  <c r="B11551" i="1"/>
  <c r="B11550" i="1"/>
  <c r="B11315" i="1"/>
  <c r="B12494" i="1"/>
  <c r="B12493" i="1"/>
  <c r="B12492" i="1"/>
  <c r="B12491" i="1"/>
  <c r="B12490" i="1"/>
  <c r="B12489" i="1"/>
  <c r="B11314" i="1"/>
  <c r="B11948" i="1"/>
  <c r="B11947" i="1"/>
  <c r="B11946" i="1"/>
  <c r="B11945" i="1"/>
  <c r="B11944" i="1"/>
  <c r="B11943" i="1"/>
  <c r="B11942" i="1"/>
  <c r="B11941" i="1"/>
  <c r="B11940" i="1"/>
  <c r="B11939" i="1"/>
  <c r="B11938" i="1"/>
  <c r="B11937" i="1"/>
  <c r="B11936" i="1"/>
  <c r="B11935" i="1"/>
  <c r="B11934" i="1"/>
  <c r="B11933" i="1"/>
  <c r="B11932" i="1"/>
  <c r="B11931" i="1"/>
  <c r="B11930" i="1"/>
  <c r="B11929" i="1"/>
  <c r="B11928" i="1"/>
  <c r="B11927" i="1"/>
  <c r="B11926" i="1"/>
  <c r="B11925" i="1"/>
  <c r="B11924" i="1"/>
  <c r="B11923" i="1"/>
  <c r="B11922" i="1"/>
  <c r="B11921" i="1"/>
  <c r="B11920" i="1"/>
  <c r="B11919" i="1"/>
  <c r="B11918" i="1"/>
  <c r="B11917" i="1"/>
  <c r="B11916" i="1"/>
  <c r="B11915" i="1"/>
  <c r="B11914" i="1"/>
  <c r="B11913" i="1"/>
  <c r="B11912" i="1"/>
  <c r="B11911" i="1"/>
  <c r="B11910" i="1"/>
  <c r="B11909" i="1"/>
  <c r="B11908" i="1"/>
  <c r="B11907" i="1"/>
  <c r="B11906" i="1"/>
  <c r="B11905" i="1"/>
  <c r="B11904" i="1"/>
  <c r="B11903" i="1"/>
  <c r="B11902" i="1"/>
  <c r="B11901" i="1"/>
  <c r="B11900" i="1"/>
  <c r="B11899" i="1"/>
  <c r="B11898" i="1"/>
  <c r="B11897" i="1"/>
  <c r="B11896" i="1"/>
  <c r="B11895" i="1"/>
  <c r="B11894" i="1"/>
  <c r="B11893" i="1"/>
  <c r="B11892" i="1"/>
  <c r="B11891" i="1"/>
  <c r="B11890" i="1"/>
  <c r="B11889" i="1"/>
  <c r="B11888" i="1"/>
  <c r="B11887" i="1"/>
  <c r="B11886" i="1"/>
  <c r="B11885" i="1"/>
  <c r="B11884" i="1"/>
  <c r="B11883" i="1"/>
  <c r="B11882" i="1"/>
  <c r="B11881" i="1"/>
  <c r="B11880" i="1"/>
  <c r="B11879" i="1"/>
  <c r="B11878" i="1"/>
  <c r="B11877" i="1"/>
  <c r="B11876" i="1"/>
  <c r="B11875" i="1"/>
  <c r="B11874" i="1"/>
  <c r="B11873" i="1"/>
  <c r="B11872" i="1"/>
  <c r="B11871" i="1"/>
  <c r="B11549" i="1"/>
  <c r="B11548" i="1"/>
  <c r="B11547" i="1"/>
  <c r="B11546" i="1"/>
  <c r="B11545" i="1"/>
  <c r="B11544" i="1"/>
  <c r="B11543" i="1"/>
  <c r="B11542" i="1"/>
  <c r="B11541" i="1"/>
  <c r="B11540" i="1"/>
  <c r="B11539" i="1"/>
  <c r="B11538" i="1"/>
  <c r="B11537" i="1"/>
  <c r="B11536" i="1"/>
  <c r="B11535" i="1"/>
  <c r="B11534" i="1"/>
  <c r="B11533" i="1"/>
  <c r="B11532" i="1"/>
  <c r="B11531" i="1"/>
  <c r="B11530" i="1"/>
  <c r="B11529" i="1"/>
  <c r="B11528" i="1"/>
  <c r="B11527" i="1"/>
  <c r="B11526" i="1"/>
  <c r="B11525" i="1"/>
  <c r="B11524" i="1"/>
  <c r="B11523" i="1"/>
  <c r="B11522" i="1"/>
  <c r="B11521" i="1"/>
  <c r="B11520" i="1"/>
  <c r="B11519" i="1"/>
  <c r="B11518" i="1"/>
  <c r="B11517" i="1"/>
  <c r="B11516" i="1"/>
  <c r="B11515" i="1"/>
  <c r="B11514" i="1"/>
  <c r="B11513" i="1"/>
  <c r="B11512" i="1"/>
  <c r="B11511" i="1"/>
  <c r="B11510" i="1"/>
  <c r="B11509" i="1"/>
  <c r="B11508" i="1"/>
  <c r="B11507" i="1"/>
  <c r="B11506" i="1"/>
  <c r="B11505" i="1"/>
  <c r="B11504" i="1"/>
  <c r="B11503" i="1"/>
  <c r="B11502" i="1"/>
  <c r="B11501" i="1"/>
  <c r="B11500" i="1"/>
  <c r="B11499" i="1"/>
  <c r="B11498" i="1"/>
  <c r="B11497" i="1"/>
  <c r="B11496" i="1"/>
  <c r="B11495" i="1"/>
  <c r="B11494" i="1"/>
  <c r="B11493" i="1"/>
  <c r="B11492" i="1"/>
  <c r="B11491" i="1"/>
  <c r="B11490" i="1"/>
  <c r="B11489" i="1"/>
  <c r="B11488" i="1"/>
  <c r="B11487" i="1"/>
  <c r="B11486" i="1"/>
  <c r="B11485" i="1"/>
  <c r="B11484" i="1"/>
  <c r="B11483" i="1"/>
  <c r="B11482" i="1"/>
  <c r="B11481" i="1"/>
  <c r="B11480" i="1"/>
  <c r="B11479" i="1"/>
  <c r="B11478" i="1"/>
  <c r="B11477" i="1"/>
  <c r="B11476" i="1"/>
  <c r="B11475" i="1"/>
  <c r="B11474" i="1"/>
  <c r="B11473" i="1"/>
  <c r="B11472" i="1"/>
  <c r="B11870" i="1"/>
  <c r="B11869" i="1"/>
  <c r="B11868" i="1"/>
  <c r="B11867" i="1"/>
  <c r="B11866" i="1"/>
  <c r="B11865" i="1"/>
  <c r="B11864" i="1"/>
  <c r="B11863" i="1"/>
  <c r="B11862" i="1"/>
  <c r="B11861" i="1"/>
  <c r="B11860" i="1"/>
  <c r="B11859" i="1"/>
  <c r="B11858" i="1"/>
  <c r="B11857" i="1"/>
  <c r="B11856" i="1"/>
  <c r="B11855" i="1"/>
  <c r="B11854" i="1"/>
  <c r="B11853" i="1"/>
  <c r="B11852" i="1"/>
  <c r="B11851" i="1"/>
  <c r="B11850" i="1"/>
  <c r="B11849" i="1"/>
  <c r="B11848" i="1"/>
  <c r="B11847" i="1"/>
  <c r="B11846" i="1"/>
  <c r="B11845" i="1"/>
  <c r="B11844" i="1"/>
  <c r="B11843" i="1"/>
  <c r="B11842" i="1"/>
  <c r="B11841" i="1"/>
  <c r="B11840" i="1"/>
  <c r="B11839" i="1"/>
  <c r="B11838" i="1"/>
  <c r="B11837" i="1"/>
  <c r="B11836" i="1"/>
  <c r="B11835" i="1"/>
  <c r="B11834" i="1"/>
  <c r="B11833" i="1"/>
  <c r="B11832" i="1"/>
  <c r="B11831" i="1"/>
  <c r="B11830" i="1"/>
  <c r="B11829" i="1"/>
  <c r="B11828" i="1"/>
  <c r="B11827" i="1"/>
  <c r="B11826" i="1"/>
  <c r="B11825" i="1"/>
  <c r="B11824" i="1"/>
  <c r="B11823" i="1"/>
  <c r="B11822" i="1"/>
  <c r="B11821" i="1"/>
  <c r="B11820" i="1"/>
  <c r="B11819" i="1"/>
  <c r="B11818" i="1"/>
  <c r="B11817" i="1"/>
  <c r="B11816" i="1"/>
  <c r="B11815" i="1"/>
  <c r="B11814" i="1"/>
  <c r="B11813" i="1"/>
  <c r="B11812" i="1"/>
  <c r="B11811" i="1"/>
  <c r="B11471" i="1"/>
  <c r="B11470" i="1"/>
  <c r="B11469" i="1"/>
  <c r="B11468" i="1"/>
  <c r="B11467" i="1"/>
  <c r="B11466" i="1"/>
  <c r="B11465" i="1"/>
  <c r="B11464" i="1"/>
  <c r="B11463" i="1"/>
  <c r="B11462" i="1"/>
  <c r="B11461" i="1"/>
  <c r="B11460" i="1"/>
  <c r="B11459" i="1"/>
  <c r="B11458" i="1"/>
  <c r="B11457" i="1"/>
  <c r="B11456" i="1"/>
  <c r="B11455" i="1"/>
  <c r="B11454" i="1"/>
  <c r="B11453" i="1"/>
  <c r="B11452" i="1"/>
  <c r="B11451" i="1"/>
  <c r="B11450" i="1"/>
  <c r="B11449" i="1"/>
  <c r="B11448" i="1"/>
  <c r="B11447" i="1"/>
  <c r="B11446" i="1"/>
  <c r="B11445" i="1"/>
  <c r="B11444" i="1"/>
  <c r="B11443" i="1"/>
  <c r="B11442" i="1"/>
  <c r="B11441" i="1"/>
  <c r="B11440" i="1"/>
  <c r="B11439" i="1"/>
  <c r="B11438" i="1"/>
  <c r="B11437" i="1"/>
  <c r="B11436" i="1"/>
  <c r="B11435" i="1"/>
  <c r="B11434" i="1"/>
  <c r="B11433" i="1"/>
  <c r="B11432" i="1"/>
  <c r="B11431" i="1"/>
  <c r="B11430" i="1"/>
  <c r="B11429" i="1"/>
  <c r="B11428" i="1"/>
  <c r="B11427" i="1"/>
  <c r="B11426" i="1"/>
  <c r="B11425" i="1"/>
  <c r="B11424" i="1"/>
  <c r="B11423" i="1"/>
  <c r="B11422" i="1"/>
  <c r="B11421" i="1"/>
  <c r="B11420" i="1"/>
  <c r="B11419" i="1"/>
  <c r="B11418" i="1"/>
  <c r="B11417" i="1"/>
  <c r="B11416" i="1"/>
  <c r="B11415" i="1"/>
  <c r="B11414" i="1"/>
  <c r="B11413" i="1"/>
  <c r="B11412" i="1"/>
  <c r="B11411" i="1"/>
  <c r="B11410" i="1"/>
  <c r="B11409" i="1"/>
  <c r="B11408" i="1"/>
  <c r="B11407" i="1"/>
  <c r="B11406" i="1"/>
  <c r="B11405" i="1"/>
  <c r="B11404" i="1"/>
  <c r="B11403" i="1"/>
  <c r="B11402" i="1"/>
  <c r="B11401" i="1"/>
  <c r="B11400" i="1"/>
  <c r="B11399" i="1"/>
  <c r="B11398" i="1"/>
  <c r="B11397" i="1"/>
  <c r="B11396" i="1"/>
  <c r="B11395" i="1"/>
  <c r="B11394" i="1"/>
  <c r="B11393" i="1"/>
  <c r="B11392" i="1"/>
  <c r="B11391" i="1"/>
  <c r="B11390" i="1"/>
  <c r="B11389" i="1"/>
  <c r="B11388" i="1"/>
  <c r="B11387" i="1"/>
  <c r="B11386" i="1"/>
  <c r="B11385" i="1"/>
  <c r="B11384" i="1"/>
  <c r="B11383" i="1"/>
  <c r="B11382" i="1"/>
  <c r="B11381" i="1"/>
  <c r="B11380" i="1"/>
  <c r="B11379" i="1"/>
  <c r="B11378" i="1"/>
  <c r="B11377" i="1"/>
  <c r="B11376" i="1"/>
  <c r="B11375" i="1"/>
  <c r="B11374" i="1"/>
  <c r="B11373" i="1"/>
  <c r="B11372" i="1"/>
  <c r="B11371" i="1"/>
  <c r="B11370" i="1"/>
  <c r="B11369" i="1"/>
  <c r="B11368" i="1"/>
  <c r="B11367" i="1"/>
  <c r="B11366" i="1"/>
  <c r="B11365" i="1"/>
  <c r="B11364" i="1"/>
  <c r="B11363" i="1"/>
  <c r="B11362" i="1"/>
  <c r="B11361" i="1"/>
  <c r="B11360" i="1"/>
  <c r="B11359" i="1"/>
  <c r="B10164" i="1"/>
  <c r="B11358" i="1"/>
  <c r="B11357" i="1"/>
  <c r="B11810" i="1"/>
  <c r="B11809" i="1"/>
  <c r="B11808" i="1"/>
  <c r="B11807" i="1"/>
  <c r="B11806" i="1"/>
  <c r="B11805" i="1"/>
  <c r="B11804" i="1"/>
  <c r="B11803" i="1"/>
  <c r="B11802" i="1"/>
  <c r="B11801" i="1"/>
  <c r="B11800" i="1"/>
  <c r="B11799" i="1"/>
  <c r="B11798" i="1"/>
  <c r="B11797" i="1"/>
  <c r="B11796" i="1"/>
  <c r="B11795" i="1"/>
  <c r="B11794" i="1"/>
  <c r="B11793" i="1"/>
  <c r="B11792" i="1"/>
  <c r="B11791" i="1"/>
  <c r="B11790" i="1"/>
  <c r="B11789" i="1"/>
  <c r="B11788" i="1"/>
  <c r="B11787" i="1"/>
  <c r="B11786" i="1"/>
  <c r="B11785" i="1"/>
  <c r="B11784" i="1"/>
  <c r="B11783" i="1"/>
  <c r="B11782" i="1"/>
  <c r="B11781" i="1"/>
  <c r="B11780" i="1"/>
  <c r="B11779" i="1"/>
  <c r="B11778" i="1"/>
  <c r="B11777" i="1"/>
  <c r="B11776" i="1"/>
  <c r="B11775" i="1"/>
  <c r="B11774" i="1"/>
  <c r="B11773" i="1"/>
  <c r="B11772" i="1"/>
  <c r="B11771" i="1"/>
  <c r="B11770" i="1"/>
  <c r="B11769" i="1"/>
  <c r="B11768" i="1"/>
  <c r="B11767" i="1"/>
  <c r="B11766" i="1"/>
  <c r="B11765" i="1"/>
  <c r="B11764" i="1"/>
  <c r="B11763" i="1"/>
  <c r="B11762" i="1"/>
  <c r="B11761" i="1"/>
  <c r="B11760" i="1"/>
  <c r="B11759" i="1"/>
  <c r="B11758" i="1"/>
  <c r="B12488" i="1"/>
  <c r="B12487" i="1"/>
  <c r="B12486" i="1"/>
  <c r="B12485" i="1"/>
  <c r="B12484" i="1"/>
  <c r="B12483" i="1"/>
  <c r="B11757" i="1"/>
  <c r="B11756" i="1"/>
  <c r="B11755" i="1"/>
  <c r="B12482" i="1"/>
  <c r="B12481" i="1"/>
  <c r="B12480" i="1"/>
  <c r="B12479" i="1"/>
  <c r="B12478" i="1"/>
  <c r="B12477" i="1"/>
  <c r="B12476" i="1"/>
  <c r="B12475" i="1"/>
  <c r="B12474" i="1"/>
  <c r="B12473" i="1"/>
  <c r="B12472" i="1"/>
  <c r="B12471" i="1"/>
  <c r="B12470" i="1"/>
  <c r="B12469" i="1"/>
  <c r="B12468" i="1"/>
  <c r="B12467" i="1"/>
  <c r="B12466" i="1"/>
  <c r="B12465" i="1"/>
  <c r="B12464" i="1"/>
  <c r="B12463" i="1"/>
  <c r="B12462" i="1"/>
  <c r="B12461" i="1"/>
  <c r="B12460" i="1"/>
  <c r="B12459" i="1"/>
  <c r="B12458" i="1"/>
  <c r="B12457" i="1"/>
  <c r="B12456" i="1"/>
  <c r="B12455" i="1"/>
  <c r="B12454" i="1"/>
  <c r="B12453" i="1"/>
  <c r="B12452" i="1"/>
  <c r="B12451" i="1"/>
  <c r="B12450" i="1"/>
  <c r="B12449" i="1"/>
  <c r="B12448" i="1"/>
  <c r="B12447" i="1"/>
  <c r="B12446" i="1"/>
  <c r="B12445" i="1"/>
  <c r="B12444" i="1"/>
  <c r="B12443" i="1"/>
  <c r="B12442" i="1"/>
  <c r="B12441" i="1"/>
  <c r="B12440" i="1"/>
  <c r="B12439" i="1"/>
  <c r="B12438" i="1"/>
  <c r="B12437" i="1"/>
  <c r="B12436" i="1"/>
  <c r="B12435" i="1"/>
  <c r="B12434" i="1"/>
  <c r="B12433" i="1"/>
  <c r="B12432" i="1"/>
  <c r="B12431" i="1"/>
  <c r="B12430" i="1"/>
  <c r="B12429" i="1"/>
  <c r="B12428" i="1"/>
  <c r="B12427" i="1"/>
  <c r="B12426" i="1"/>
  <c r="B12425" i="1"/>
  <c r="B12424" i="1"/>
  <c r="B12423" i="1"/>
  <c r="B12422" i="1"/>
  <c r="B12421" i="1"/>
  <c r="B12420" i="1"/>
  <c r="B12419" i="1"/>
  <c r="B12418" i="1"/>
  <c r="B12417" i="1"/>
  <c r="B12416" i="1"/>
  <c r="B12415" i="1"/>
  <c r="B12414" i="1"/>
  <c r="B12413" i="1"/>
  <c r="B12412" i="1"/>
  <c r="B12411" i="1"/>
  <c r="B12410" i="1"/>
  <c r="B12409" i="1"/>
  <c r="B12408" i="1"/>
  <c r="B12407" i="1"/>
  <c r="B12406" i="1"/>
  <c r="B12405" i="1"/>
  <c r="B12404" i="1"/>
  <c r="B12403" i="1"/>
  <c r="B12402" i="1"/>
  <c r="B12401" i="1"/>
  <c r="B12400" i="1"/>
  <c r="B12399" i="1"/>
  <c r="B12398" i="1"/>
  <c r="B12397" i="1"/>
  <c r="B12396" i="1"/>
  <c r="B12395" i="1"/>
  <c r="B12394" i="1"/>
  <c r="B12393" i="1"/>
  <c r="B12392" i="1"/>
  <c r="B12391" i="1"/>
  <c r="B12390" i="1"/>
  <c r="B12389" i="1"/>
  <c r="B12388" i="1"/>
  <c r="B12387" i="1"/>
  <c r="B12386" i="1"/>
  <c r="B12385" i="1"/>
  <c r="B12384" i="1"/>
  <c r="B12383" i="1"/>
  <c r="B12382" i="1"/>
  <c r="B12381" i="1"/>
  <c r="B12380" i="1"/>
  <c r="B12379" i="1"/>
  <c r="B12378" i="1"/>
  <c r="B12377" i="1"/>
  <c r="B12376" i="1"/>
  <c r="B12375" i="1"/>
  <c r="B12374" i="1"/>
  <c r="B12373" i="1"/>
  <c r="B12372" i="1"/>
  <c r="B12371" i="1"/>
  <c r="B12370" i="1"/>
  <c r="B12369" i="1"/>
  <c r="B12368" i="1"/>
  <c r="B12367" i="1"/>
  <c r="B12366" i="1"/>
  <c r="B12365" i="1"/>
  <c r="B12364" i="1"/>
  <c r="B12363" i="1"/>
  <c r="B12362" i="1"/>
  <c r="B12361" i="1"/>
  <c r="B12360" i="1"/>
  <c r="B12359" i="1"/>
  <c r="B13136" i="1"/>
  <c r="B12358" i="1"/>
  <c r="B13135" i="1"/>
  <c r="B13134" i="1"/>
  <c r="B13133" i="1"/>
  <c r="B13132" i="1"/>
  <c r="B13131" i="1"/>
  <c r="B13130" i="1"/>
  <c r="B13129" i="1"/>
  <c r="B14248" i="1"/>
  <c r="B14247" i="1"/>
  <c r="B14246" i="1"/>
  <c r="B14245" i="1"/>
  <c r="B14244" i="1"/>
  <c r="B14243" i="1"/>
  <c r="B12357" i="1"/>
  <c r="B14242" i="1"/>
  <c r="B14241" i="1"/>
  <c r="B14240" i="1"/>
  <c r="B14239" i="1"/>
  <c r="B14238" i="1"/>
  <c r="B14237" i="1"/>
  <c r="B14236" i="1"/>
  <c r="B14235" i="1"/>
  <c r="B14234" i="1"/>
  <c r="B14233" i="1"/>
  <c r="B14232" i="1"/>
  <c r="B14231" i="1"/>
  <c r="B14230" i="1"/>
  <c r="B14229" i="1"/>
  <c r="B14228" i="1"/>
  <c r="B14227" i="1"/>
  <c r="B14226" i="1"/>
  <c r="B14225" i="1"/>
  <c r="B14224" i="1"/>
  <c r="B14223" i="1"/>
  <c r="B14222" i="1"/>
  <c r="B14221" i="1"/>
  <c r="B14220" i="1"/>
  <c r="B14219" i="1"/>
  <c r="B14218" i="1"/>
  <c r="B14217" i="1"/>
  <c r="B14216" i="1"/>
  <c r="B14215" i="1"/>
  <c r="B14214" i="1"/>
  <c r="B14213" i="1"/>
  <c r="B14212" i="1"/>
  <c r="B14211" i="1"/>
  <c r="B14210" i="1"/>
  <c r="B14209" i="1"/>
  <c r="B14208" i="1"/>
  <c r="B14207" i="1"/>
  <c r="B14206" i="1"/>
  <c r="B14205" i="1"/>
  <c r="B14204" i="1"/>
  <c r="B14203" i="1"/>
  <c r="B14202" i="1"/>
  <c r="B14201" i="1"/>
  <c r="B14200" i="1"/>
  <c r="B14199" i="1"/>
  <c r="B14198" i="1"/>
  <c r="B14197" i="1"/>
  <c r="B14196" i="1"/>
  <c r="B14195" i="1"/>
  <c r="B14194" i="1"/>
  <c r="B14193" i="1"/>
  <c r="B14192" i="1"/>
  <c r="B14191" i="1"/>
  <c r="B14190" i="1"/>
  <c r="B14189" i="1"/>
  <c r="B14188" i="1"/>
  <c r="B14187" i="1"/>
  <c r="B14186" i="1"/>
  <c r="B14185" i="1"/>
  <c r="B14184" i="1"/>
  <c r="B14183" i="1"/>
  <c r="B14182" i="1"/>
  <c r="B14181" i="1"/>
  <c r="B14180" i="1"/>
  <c r="B14179" i="1"/>
  <c r="B14178" i="1"/>
  <c r="B14177" i="1"/>
  <c r="B14176" i="1"/>
  <c r="B14175" i="1"/>
  <c r="B14174" i="1"/>
  <c r="B14173" i="1"/>
  <c r="B14172" i="1"/>
  <c r="B14171" i="1"/>
  <c r="B14170" i="1"/>
  <c r="B14169" i="1"/>
  <c r="B14168" i="1"/>
  <c r="B14167" i="1"/>
  <c r="B14166" i="1"/>
  <c r="B14165" i="1"/>
  <c r="B14164" i="1"/>
  <c r="B14163" i="1"/>
  <c r="B14162" i="1"/>
  <c r="B14161" i="1"/>
  <c r="B14160" i="1"/>
  <c r="B14159" i="1"/>
  <c r="B14158" i="1"/>
  <c r="B14157" i="1"/>
  <c r="B14156" i="1"/>
  <c r="B14155" i="1"/>
  <c r="B14154" i="1"/>
  <c r="B14153" i="1"/>
  <c r="B14152" i="1"/>
  <c r="B14151" i="1"/>
  <c r="B14150" i="1"/>
  <c r="B14149" i="1"/>
  <c r="B14148" i="1"/>
  <c r="B14147" i="1"/>
  <c r="B14146" i="1"/>
  <c r="B14145" i="1"/>
  <c r="B14144" i="1"/>
  <c r="B14143" i="1"/>
  <c r="B14142" i="1"/>
  <c r="B14141" i="1"/>
  <c r="B14140" i="1"/>
  <c r="B14139" i="1"/>
  <c r="B14138" i="1"/>
  <c r="B14137" i="1"/>
  <c r="B14136" i="1"/>
  <c r="B14135" i="1"/>
  <c r="B14134" i="1"/>
  <c r="B14133" i="1"/>
  <c r="B14132" i="1"/>
  <c r="B14131" i="1"/>
  <c r="B14130" i="1"/>
  <c r="B14129" i="1"/>
  <c r="B14128" i="1"/>
  <c r="B14127" i="1"/>
  <c r="B14126" i="1"/>
  <c r="B14125" i="1"/>
  <c r="B14124" i="1"/>
  <c r="B14123" i="1"/>
  <c r="B14122" i="1"/>
  <c r="B14121" i="1"/>
  <c r="B14120" i="1"/>
  <c r="B14119" i="1"/>
  <c r="B14118" i="1"/>
  <c r="B14117" i="1"/>
  <c r="B14116" i="1"/>
  <c r="B14115" i="1"/>
  <c r="B14114" i="1"/>
  <c r="B14113" i="1"/>
  <c r="B14112" i="1"/>
  <c r="B14111" i="1"/>
  <c r="B14110" i="1"/>
  <c r="B14109" i="1"/>
  <c r="B14108" i="1"/>
  <c r="B14107" i="1"/>
  <c r="B14106" i="1"/>
  <c r="B14105" i="1"/>
  <c r="B14104" i="1"/>
  <c r="B14103" i="1"/>
  <c r="B14102" i="1"/>
  <c r="B14101" i="1"/>
  <c r="B14100" i="1"/>
  <c r="B14099" i="1"/>
  <c r="B14098" i="1"/>
  <c r="B14097" i="1"/>
  <c r="B14096" i="1"/>
  <c r="B14095" i="1"/>
  <c r="B14094" i="1"/>
  <c r="B14093" i="1"/>
  <c r="B14092" i="1"/>
  <c r="B14091" i="1"/>
  <c r="B14090" i="1"/>
  <c r="B14089" i="1"/>
  <c r="B14088" i="1"/>
  <c r="B14087" i="1"/>
  <c r="B14086" i="1"/>
  <c r="B14085" i="1"/>
  <c r="B14084" i="1"/>
  <c r="B14083" i="1"/>
  <c r="B14082" i="1"/>
  <c r="B14081" i="1"/>
  <c r="B14080" i="1"/>
  <c r="B14079" i="1"/>
  <c r="B14078" i="1"/>
  <c r="B14077" i="1"/>
  <c r="B14076" i="1"/>
  <c r="B14075" i="1"/>
  <c r="B14074" i="1"/>
  <c r="B14073" i="1"/>
  <c r="B14072" i="1"/>
  <c r="B14071" i="1"/>
  <c r="B14070" i="1"/>
  <c r="B14069" i="1"/>
  <c r="B14068" i="1"/>
  <c r="B14067" i="1"/>
  <c r="B14066" i="1"/>
  <c r="B14065" i="1"/>
  <c r="B14064" i="1"/>
  <c r="B14063" i="1"/>
  <c r="B14062" i="1"/>
  <c r="B14061" i="1"/>
  <c r="B14060" i="1"/>
  <c r="B14059" i="1"/>
  <c r="B14058" i="1"/>
  <c r="B14057" i="1"/>
  <c r="B14056" i="1"/>
  <c r="B14055" i="1"/>
  <c r="B14054" i="1"/>
  <c r="B14053" i="1"/>
  <c r="B14052" i="1"/>
  <c r="B14051" i="1"/>
  <c r="B14050" i="1"/>
  <c r="B14049" i="1"/>
  <c r="B14048" i="1"/>
  <c r="B14047" i="1"/>
  <c r="B14046" i="1"/>
  <c r="B14045" i="1"/>
  <c r="B14044" i="1"/>
  <c r="B14043" i="1"/>
  <c r="B14042" i="1"/>
  <c r="B14041" i="1"/>
  <c r="B14040" i="1"/>
  <c r="B14039" i="1"/>
  <c r="B14038" i="1"/>
  <c r="B14037" i="1"/>
  <c r="B14036" i="1"/>
  <c r="B14035" i="1"/>
  <c r="B14034" i="1"/>
  <c r="B14033" i="1"/>
  <c r="B14032" i="1"/>
  <c r="B14031" i="1"/>
  <c r="B14030" i="1"/>
  <c r="B14029" i="1"/>
  <c r="B14028" i="1"/>
  <c r="B14027" i="1"/>
  <c r="B14026" i="1"/>
  <c r="B14025" i="1"/>
  <c r="B14024" i="1"/>
  <c r="B14023" i="1"/>
  <c r="B14022" i="1"/>
  <c r="B14021" i="1"/>
  <c r="B14020" i="1"/>
  <c r="B14019" i="1"/>
  <c r="B14018" i="1"/>
  <c r="B14017" i="1"/>
  <c r="B14016" i="1"/>
  <c r="B14015" i="1"/>
  <c r="B14014" i="1"/>
  <c r="B14013" i="1"/>
  <c r="B14012" i="1"/>
  <c r="B14011" i="1"/>
  <c r="B14010" i="1"/>
  <c r="B14009" i="1"/>
  <c r="B14008" i="1"/>
  <c r="B14007" i="1"/>
  <c r="B14006" i="1"/>
  <c r="B14005" i="1"/>
  <c r="B14004" i="1"/>
  <c r="B14003" i="1"/>
  <c r="B14002" i="1"/>
  <c r="B14001" i="1"/>
  <c r="B14000" i="1"/>
  <c r="B13999" i="1"/>
  <c r="B13998" i="1"/>
  <c r="B13997" i="1"/>
  <c r="B13996" i="1"/>
  <c r="B13995" i="1"/>
  <c r="B13994" i="1"/>
  <c r="B13993" i="1"/>
  <c r="B13992" i="1"/>
  <c r="B13991" i="1"/>
  <c r="B13990" i="1"/>
  <c r="B13989" i="1"/>
  <c r="B13988" i="1"/>
  <c r="B13987" i="1"/>
  <c r="B13986" i="1"/>
  <c r="B13985" i="1"/>
  <c r="B13984" i="1"/>
  <c r="B13983" i="1"/>
  <c r="B13982" i="1"/>
  <c r="B13981" i="1"/>
  <c r="B13980" i="1"/>
  <c r="B13979" i="1"/>
  <c r="B13978" i="1"/>
  <c r="B13977" i="1"/>
  <c r="B13976" i="1"/>
  <c r="B13975" i="1"/>
  <c r="B13974" i="1"/>
  <c r="B13973" i="1"/>
  <c r="B13972" i="1"/>
  <c r="B13971" i="1"/>
  <c r="B13970" i="1"/>
  <c r="B13969" i="1"/>
  <c r="B13968" i="1"/>
  <c r="B13967" i="1"/>
  <c r="B13966" i="1"/>
  <c r="B13965" i="1"/>
  <c r="B13964" i="1"/>
  <c r="B13963" i="1"/>
  <c r="B13962" i="1"/>
  <c r="B13961" i="1"/>
  <c r="B13960" i="1"/>
  <c r="B13959" i="1"/>
  <c r="B13958" i="1"/>
  <c r="B13957" i="1"/>
  <c r="B13956" i="1"/>
  <c r="B13955" i="1"/>
  <c r="B13954" i="1"/>
  <c r="B13953" i="1"/>
  <c r="B13952" i="1"/>
  <c r="B13951" i="1"/>
  <c r="B13950" i="1"/>
  <c r="B13949" i="1"/>
  <c r="B13948" i="1"/>
  <c r="B13947" i="1"/>
  <c r="B13946" i="1"/>
  <c r="B13945" i="1"/>
  <c r="B13944" i="1"/>
  <c r="B13943" i="1"/>
  <c r="B13942" i="1"/>
  <c r="B13941" i="1"/>
  <c r="B13940" i="1"/>
  <c r="B13939" i="1"/>
  <c r="B13938" i="1"/>
  <c r="B13937" i="1"/>
  <c r="B13936" i="1"/>
  <c r="B13935" i="1"/>
  <c r="B13934" i="1"/>
  <c r="B13933" i="1"/>
  <c r="B13932" i="1"/>
  <c r="B13931" i="1"/>
  <c r="B13930" i="1"/>
  <c r="B13929" i="1"/>
  <c r="B13928" i="1"/>
  <c r="B13927" i="1"/>
  <c r="B13926" i="1"/>
  <c r="B13925" i="1"/>
  <c r="B13924" i="1"/>
  <c r="B13923" i="1"/>
  <c r="B13922" i="1"/>
  <c r="B13921" i="1"/>
  <c r="B13920" i="1"/>
  <c r="B13919" i="1"/>
  <c r="B13918" i="1"/>
  <c r="B13917" i="1"/>
  <c r="B13916" i="1"/>
  <c r="B13915" i="1"/>
  <c r="B13914" i="1"/>
  <c r="B13913" i="1"/>
  <c r="B13912" i="1"/>
  <c r="B13911" i="1"/>
  <c r="B13910" i="1"/>
  <c r="B13909" i="1"/>
  <c r="B13908" i="1"/>
  <c r="B13907" i="1"/>
  <c r="B13906" i="1"/>
  <c r="B13905" i="1"/>
  <c r="B13904" i="1"/>
  <c r="B13903" i="1"/>
  <c r="B13902" i="1"/>
  <c r="B13901" i="1"/>
  <c r="B13900" i="1"/>
  <c r="B13899" i="1"/>
  <c r="B13898" i="1"/>
  <c r="B13897" i="1"/>
  <c r="B13896" i="1"/>
  <c r="B13895" i="1"/>
  <c r="B13894" i="1"/>
  <c r="B13893" i="1"/>
  <c r="B13892" i="1"/>
  <c r="B13891" i="1"/>
  <c r="B13890" i="1"/>
  <c r="B13889" i="1"/>
  <c r="B13888" i="1"/>
  <c r="B13887" i="1"/>
  <c r="B13886" i="1"/>
  <c r="B13885" i="1"/>
  <c r="B13884" i="1"/>
  <c r="B13883" i="1"/>
  <c r="B13882" i="1"/>
  <c r="B13881" i="1"/>
  <c r="B13880" i="1"/>
  <c r="B13879" i="1"/>
  <c r="B13878" i="1"/>
  <c r="B13877" i="1"/>
  <c r="B13876" i="1"/>
  <c r="B13875" i="1"/>
  <c r="B13874" i="1"/>
  <c r="B13873" i="1"/>
  <c r="B13872" i="1"/>
  <c r="B13871" i="1"/>
  <c r="B13870" i="1"/>
  <c r="B13869" i="1"/>
  <c r="B13868" i="1"/>
  <c r="B13867" i="1"/>
  <c r="B13866" i="1"/>
  <c r="B13865" i="1"/>
  <c r="B13864" i="1"/>
  <c r="B13863" i="1"/>
  <c r="B13862" i="1"/>
  <c r="B13861" i="1"/>
  <c r="B13860" i="1"/>
  <c r="B13859" i="1"/>
  <c r="B13858" i="1"/>
  <c r="B13857" i="1"/>
  <c r="B13856" i="1"/>
  <c r="B13855" i="1"/>
  <c r="B13854" i="1"/>
  <c r="B13853" i="1"/>
  <c r="B13852" i="1"/>
  <c r="B13851" i="1"/>
  <c r="B13850" i="1"/>
  <c r="B13849" i="1"/>
  <c r="B13848" i="1"/>
  <c r="B13847" i="1"/>
  <c r="B13846" i="1"/>
  <c r="B13845" i="1"/>
  <c r="B13844" i="1"/>
  <c r="B13843" i="1"/>
  <c r="B13842" i="1"/>
  <c r="B13841" i="1"/>
  <c r="B13840" i="1"/>
  <c r="B13839" i="1"/>
  <c r="B13838" i="1"/>
  <c r="B13837" i="1"/>
  <c r="B13836" i="1"/>
  <c r="B13835" i="1"/>
  <c r="B13834" i="1"/>
  <c r="B13833" i="1"/>
  <c r="B13832" i="1"/>
  <c r="B13831" i="1"/>
  <c r="B13830" i="1"/>
  <c r="B13829" i="1"/>
  <c r="B13828" i="1"/>
  <c r="B13827" i="1"/>
  <c r="B13826" i="1"/>
  <c r="B13825" i="1"/>
  <c r="B13824" i="1"/>
  <c r="B13823" i="1"/>
  <c r="B13822" i="1"/>
  <c r="B13821" i="1"/>
  <c r="B13820" i="1"/>
  <c r="B13819" i="1"/>
  <c r="B13818" i="1"/>
  <c r="B13817" i="1"/>
  <c r="B13816" i="1"/>
  <c r="B13815" i="1"/>
  <c r="B13814" i="1"/>
  <c r="B13813" i="1"/>
  <c r="B13812" i="1"/>
  <c r="B13811" i="1"/>
  <c r="B13810" i="1"/>
  <c r="B13809" i="1"/>
  <c r="B13808" i="1"/>
  <c r="B13807" i="1"/>
  <c r="B13806" i="1"/>
  <c r="B13805" i="1"/>
  <c r="B13804" i="1"/>
  <c r="B13803" i="1"/>
  <c r="B13802" i="1"/>
  <c r="B13801" i="1"/>
  <c r="B13800" i="1"/>
  <c r="B13799" i="1"/>
  <c r="B13798" i="1"/>
  <c r="B13797" i="1"/>
  <c r="B13796" i="1"/>
  <c r="B13795" i="1"/>
  <c r="B13794" i="1"/>
  <c r="B13793" i="1"/>
  <c r="B13792" i="1"/>
  <c r="B13791" i="1"/>
  <c r="B13790" i="1"/>
  <c r="B13789" i="1"/>
  <c r="B13788" i="1"/>
  <c r="B13787" i="1"/>
  <c r="B13786" i="1"/>
  <c r="B13785" i="1"/>
  <c r="B13784" i="1"/>
  <c r="B13783" i="1"/>
  <c r="B13782" i="1"/>
  <c r="B13781" i="1"/>
  <c r="B13780" i="1"/>
  <c r="B13779" i="1"/>
  <c r="B13778" i="1"/>
  <c r="B13777" i="1"/>
  <c r="B13776" i="1"/>
  <c r="B13775" i="1"/>
  <c r="B13774" i="1"/>
  <c r="B13773" i="1"/>
  <c r="B13772" i="1"/>
  <c r="B13771" i="1"/>
  <c r="B13770" i="1"/>
  <c r="B13769" i="1"/>
  <c r="B13768" i="1"/>
  <c r="B13767" i="1"/>
  <c r="B13766" i="1"/>
  <c r="B13765" i="1"/>
  <c r="B13764" i="1"/>
  <c r="B13763" i="1"/>
  <c r="B13762" i="1"/>
  <c r="B13761" i="1"/>
  <c r="B13760" i="1"/>
  <c r="B13759" i="1"/>
  <c r="B13758" i="1"/>
  <c r="B13757" i="1"/>
  <c r="B13756" i="1"/>
  <c r="B13755" i="1"/>
  <c r="B13754" i="1"/>
  <c r="B13753" i="1"/>
  <c r="B13752" i="1"/>
  <c r="B13751" i="1"/>
  <c r="B13750" i="1"/>
  <c r="B13749" i="1"/>
  <c r="B13748" i="1"/>
  <c r="B13747" i="1"/>
  <c r="B13746" i="1"/>
  <c r="B13745" i="1"/>
  <c r="B13744" i="1"/>
  <c r="B13743" i="1"/>
  <c r="B13742" i="1"/>
  <c r="B13741" i="1"/>
  <c r="B13740" i="1"/>
  <c r="B13739" i="1"/>
  <c r="B13738" i="1"/>
  <c r="B13737" i="1"/>
  <c r="B13736" i="1"/>
  <c r="B13735" i="1"/>
  <c r="B13734" i="1"/>
  <c r="B13733" i="1"/>
  <c r="B13732" i="1"/>
  <c r="B13731" i="1"/>
  <c r="B13730" i="1"/>
  <c r="B13729" i="1"/>
  <c r="B13728" i="1"/>
  <c r="B13727" i="1"/>
  <c r="B13726" i="1"/>
  <c r="B13725" i="1"/>
  <c r="B13724" i="1"/>
  <c r="B13723" i="1"/>
  <c r="B13722" i="1"/>
  <c r="B13721" i="1"/>
  <c r="B13720" i="1"/>
  <c r="B13719" i="1"/>
  <c r="B13718" i="1"/>
  <c r="B13717" i="1"/>
  <c r="B13716" i="1"/>
  <c r="B13715" i="1"/>
  <c r="B13714" i="1"/>
  <c r="B13713" i="1"/>
  <c r="B13712" i="1"/>
  <c r="B13711" i="1"/>
  <c r="B13710" i="1"/>
  <c r="B13709" i="1"/>
  <c r="B13708" i="1"/>
  <c r="B13707" i="1"/>
  <c r="B13706" i="1"/>
  <c r="B13705" i="1"/>
  <c r="B13704" i="1"/>
  <c r="B13703" i="1"/>
  <c r="B13702" i="1"/>
  <c r="B13701" i="1"/>
  <c r="B13700" i="1"/>
  <c r="B13699" i="1"/>
  <c r="B13698" i="1"/>
  <c r="B13697" i="1"/>
  <c r="B13696" i="1"/>
  <c r="B13695" i="1"/>
  <c r="B13694" i="1"/>
  <c r="B13693" i="1"/>
  <c r="B13692" i="1"/>
  <c r="B13691" i="1"/>
  <c r="B13690" i="1"/>
  <c r="B13689" i="1"/>
  <c r="B13688" i="1"/>
  <c r="B13687" i="1"/>
  <c r="B13686" i="1"/>
  <c r="B13685" i="1"/>
  <c r="B13684" i="1"/>
  <c r="B13683" i="1"/>
  <c r="B13682" i="1"/>
  <c r="B13681" i="1"/>
  <c r="B13680" i="1"/>
  <c r="B13679" i="1"/>
  <c r="B13678" i="1"/>
  <c r="B13677" i="1"/>
  <c r="B13676" i="1"/>
  <c r="B13675" i="1"/>
  <c r="B13674" i="1"/>
  <c r="B13673" i="1"/>
  <c r="B13672" i="1"/>
  <c r="B13671" i="1"/>
  <c r="B13670" i="1"/>
  <c r="B13669" i="1"/>
  <c r="B13668" i="1"/>
  <c r="B13667" i="1"/>
  <c r="B13666" i="1"/>
  <c r="B13665" i="1"/>
  <c r="B13664" i="1"/>
  <c r="B13663" i="1"/>
  <c r="B13662" i="1"/>
  <c r="B13661" i="1"/>
  <c r="B13660" i="1"/>
  <c r="B13659" i="1"/>
  <c r="B13658" i="1"/>
  <c r="B13657" i="1"/>
  <c r="B13656" i="1"/>
  <c r="B13655" i="1"/>
  <c r="B13654" i="1"/>
  <c r="B13653" i="1"/>
  <c r="B13652" i="1"/>
  <c r="B13651" i="1"/>
  <c r="B13650" i="1"/>
  <c r="B13649" i="1"/>
  <c r="B13648" i="1"/>
  <c r="B13647" i="1"/>
  <c r="B13646" i="1"/>
  <c r="B13645" i="1"/>
  <c r="B13644" i="1"/>
  <c r="B13643" i="1"/>
  <c r="B13642" i="1"/>
  <c r="B13641" i="1"/>
  <c r="B13640" i="1"/>
  <c r="B13639" i="1"/>
  <c r="B13638" i="1"/>
  <c r="B13637" i="1"/>
  <c r="B13636" i="1"/>
  <c r="B13635" i="1"/>
  <c r="B13634" i="1"/>
  <c r="B13633" i="1"/>
  <c r="B13632" i="1"/>
  <c r="B13631" i="1"/>
  <c r="B13630" i="1"/>
  <c r="B13629" i="1"/>
  <c r="B13628" i="1"/>
  <c r="B13627" i="1"/>
  <c r="B13626" i="1"/>
  <c r="B13625" i="1"/>
  <c r="B13624" i="1"/>
  <c r="B13623" i="1"/>
  <c r="B13622" i="1"/>
  <c r="B13621" i="1"/>
  <c r="B13620" i="1"/>
  <c r="B13619" i="1"/>
  <c r="B13618" i="1"/>
  <c r="B13617" i="1"/>
  <c r="B13616" i="1"/>
  <c r="B13615" i="1"/>
  <c r="B13614" i="1"/>
  <c r="B13613" i="1"/>
  <c r="B13612" i="1"/>
  <c r="B13611" i="1"/>
  <c r="B13610" i="1"/>
  <c r="B13609" i="1"/>
  <c r="B13608" i="1"/>
  <c r="B13607" i="1"/>
  <c r="B13606" i="1"/>
  <c r="B13605" i="1"/>
  <c r="B13604" i="1"/>
  <c r="B13603" i="1"/>
  <c r="B13602" i="1"/>
  <c r="B13601" i="1"/>
  <c r="B13600" i="1"/>
  <c r="B13599" i="1"/>
  <c r="B13598" i="1"/>
  <c r="B13597" i="1"/>
  <c r="B13596" i="1"/>
  <c r="B13595" i="1"/>
  <c r="B13594" i="1"/>
  <c r="B13593" i="1"/>
  <c r="B13592" i="1"/>
  <c r="B13591" i="1"/>
  <c r="B13590" i="1"/>
  <c r="B13589" i="1"/>
  <c r="B13588" i="1"/>
  <c r="B13587" i="1"/>
  <c r="B13586" i="1"/>
  <c r="B13585" i="1"/>
  <c r="B13584" i="1"/>
  <c r="B13583" i="1"/>
  <c r="B13582" i="1"/>
  <c r="B13581" i="1"/>
  <c r="B13580" i="1"/>
  <c r="B13579" i="1"/>
  <c r="B13578" i="1"/>
  <c r="B13577" i="1"/>
  <c r="B13576" i="1"/>
  <c r="B13575" i="1"/>
  <c r="B13574" i="1"/>
  <c r="B13573" i="1"/>
  <c r="B13572" i="1"/>
  <c r="B13571" i="1"/>
  <c r="B13570" i="1"/>
  <c r="B13569" i="1"/>
  <c r="B13568" i="1"/>
  <c r="B13567" i="1"/>
  <c r="B13566" i="1"/>
  <c r="B13565" i="1"/>
  <c r="B13564" i="1"/>
  <c r="B13563" i="1"/>
  <c r="B13562" i="1"/>
  <c r="B13561" i="1"/>
  <c r="B13560" i="1"/>
  <c r="B13559" i="1"/>
  <c r="B13558" i="1"/>
  <c r="B13557" i="1"/>
  <c r="B13556" i="1"/>
  <c r="B13555" i="1"/>
  <c r="B13554" i="1"/>
  <c r="B13553" i="1"/>
  <c r="B13552" i="1"/>
  <c r="B13551" i="1"/>
  <c r="B13550" i="1"/>
  <c r="B13549" i="1"/>
  <c r="B13548" i="1"/>
  <c r="B13547" i="1"/>
  <c r="B13546" i="1"/>
  <c r="B13545" i="1"/>
  <c r="B13544" i="1"/>
  <c r="B13543" i="1"/>
  <c r="B13542" i="1"/>
  <c r="B13541" i="1"/>
  <c r="B13540" i="1"/>
  <c r="B13539" i="1"/>
  <c r="B13538" i="1"/>
  <c r="B13537" i="1"/>
  <c r="B13536" i="1"/>
  <c r="B13535" i="1"/>
  <c r="B13534" i="1"/>
  <c r="B13533" i="1"/>
  <c r="B13532" i="1"/>
  <c r="B13531" i="1"/>
  <c r="B13530" i="1"/>
  <c r="B13529" i="1"/>
  <c r="B13528" i="1"/>
  <c r="B13527" i="1"/>
  <c r="B13526" i="1"/>
  <c r="B13525" i="1"/>
  <c r="B13524" i="1"/>
  <c r="B13523" i="1"/>
  <c r="B13522" i="1"/>
  <c r="B13521" i="1"/>
  <c r="B13520" i="1"/>
  <c r="B13519" i="1"/>
  <c r="B13518" i="1"/>
  <c r="B13517" i="1"/>
  <c r="B13516" i="1"/>
  <c r="B13515" i="1"/>
  <c r="B13514" i="1"/>
  <c r="B13513" i="1"/>
  <c r="B13512" i="1"/>
  <c r="B13511" i="1"/>
  <c r="B13510" i="1"/>
  <c r="B13509" i="1"/>
  <c r="B13508" i="1"/>
  <c r="B13507" i="1"/>
  <c r="B13506" i="1"/>
  <c r="B13505" i="1"/>
  <c r="B13504" i="1"/>
  <c r="B13503" i="1"/>
  <c r="B13502" i="1"/>
  <c r="B13501" i="1"/>
  <c r="B13500" i="1"/>
  <c r="B13499" i="1"/>
  <c r="B13498" i="1"/>
  <c r="B13497" i="1"/>
  <c r="B13496" i="1"/>
  <c r="B13495" i="1"/>
  <c r="B13494" i="1"/>
  <c r="B13493" i="1"/>
  <c r="B13492" i="1"/>
  <c r="B13491" i="1"/>
  <c r="B13490" i="1"/>
  <c r="B13489" i="1"/>
  <c r="B13488" i="1"/>
  <c r="B13487" i="1"/>
  <c r="B13486" i="1"/>
  <c r="B13485" i="1"/>
  <c r="B13484" i="1"/>
  <c r="B13483" i="1"/>
  <c r="B13482" i="1"/>
  <c r="B13481" i="1"/>
  <c r="B13480" i="1"/>
  <c r="B13479" i="1"/>
  <c r="B13478" i="1"/>
  <c r="B13477" i="1"/>
  <c r="B13476" i="1"/>
  <c r="B13475" i="1"/>
  <c r="B13474" i="1"/>
  <c r="B13473" i="1"/>
  <c r="B13472" i="1"/>
  <c r="B13471" i="1"/>
  <c r="B13470" i="1"/>
  <c r="B13469" i="1"/>
  <c r="B13468" i="1"/>
  <c r="B13467" i="1"/>
  <c r="B13466" i="1"/>
  <c r="B13465" i="1"/>
  <c r="B13464" i="1"/>
  <c r="B13463" i="1"/>
  <c r="B13462" i="1"/>
  <c r="B13461" i="1"/>
  <c r="B13460" i="1"/>
  <c r="B13459" i="1"/>
  <c r="B13458" i="1"/>
  <c r="B13457" i="1"/>
  <c r="B13456" i="1"/>
  <c r="B13455" i="1"/>
  <c r="B13454" i="1"/>
  <c r="B13453" i="1"/>
  <c r="B13452" i="1"/>
  <c r="B13451" i="1"/>
  <c r="B13450" i="1"/>
  <c r="B13449" i="1"/>
  <c r="B13448" i="1"/>
  <c r="B13447" i="1"/>
  <c r="B13446" i="1"/>
  <c r="B13445" i="1"/>
  <c r="B13444" i="1"/>
  <c r="B13443" i="1"/>
  <c r="B13442" i="1"/>
  <c r="B13441" i="1"/>
  <c r="B13440" i="1"/>
  <c r="B13439" i="1"/>
  <c r="B13438" i="1"/>
  <c r="B13437" i="1"/>
  <c r="B13436" i="1"/>
  <c r="B13435" i="1"/>
  <c r="B13434" i="1"/>
  <c r="B13433" i="1"/>
  <c r="B13432" i="1"/>
  <c r="B13431" i="1"/>
  <c r="B13430" i="1"/>
  <c r="B13429" i="1"/>
  <c r="B13428" i="1"/>
  <c r="B13427" i="1"/>
  <c r="B13426" i="1"/>
  <c r="B13425" i="1"/>
  <c r="B13424" i="1"/>
  <c r="B13423" i="1"/>
  <c r="B13422" i="1"/>
  <c r="B13421" i="1"/>
  <c r="B13420" i="1"/>
  <c r="B13419" i="1"/>
  <c r="B13418" i="1"/>
  <c r="B13417" i="1"/>
  <c r="B13416" i="1"/>
  <c r="B13415" i="1"/>
  <c r="B13414" i="1"/>
  <c r="B13413" i="1"/>
  <c r="B13412" i="1"/>
  <c r="B13411" i="1"/>
  <c r="B13410" i="1"/>
  <c r="B13409" i="1"/>
  <c r="B13408" i="1"/>
  <c r="B13407" i="1"/>
  <c r="B13406" i="1"/>
  <c r="B13405" i="1"/>
  <c r="B13404" i="1"/>
  <c r="B13403" i="1"/>
  <c r="B13402" i="1"/>
  <c r="B13401" i="1"/>
  <c r="B13400" i="1"/>
  <c r="B13399" i="1"/>
  <c r="B13398" i="1"/>
  <c r="B13397" i="1"/>
  <c r="B13396" i="1"/>
  <c r="B13395" i="1"/>
  <c r="B13394" i="1"/>
  <c r="B13393" i="1"/>
  <c r="B13392" i="1"/>
  <c r="B13391" i="1"/>
  <c r="B13390" i="1"/>
  <c r="B13389" i="1"/>
  <c r="B13388" i="1"/>
  <c r="B13387" i="1"/>
  <c r="B13386" i="1"/>
  <c r="B13385" i="1"/>
  <c r="B13384" i="1"/>
  <c r="B13383" i="1"/>
  <c r="B13382" i="1"/>
  <c r="B13381" i="1"/>
  <c r="B13380" i="1"/>
  <c r="B13379" i="1"/>
  <c r="B13378" i="1"/>
  <c r="B13377" i="1"/>
  <c r="B13376" i="1"/>
  <c r="B13375" i="1"/>
  <c r="B13374" i="1"/>
  <c r="B13373" i="1"/>
  <c r="B13372" i="1"/>
  <c r="B13371" i="1"/>
  <c r="B13370" i="1"/>
  <c r="B13369" i="1"/>
  <c r="B13368" i="1"/>
  <c r="B13367" i="1"/>
  <c r="B13366" i="1"/>
  <c r="B13365" i="1"/>
  <c r="B13364" i="1"/>
  <c r="B13363" i="1"/>
  <c r="B13362" i="1"/>
  <c r="B13361" i="1"/>
  <c r="B13360" i="1"/>
  <c r="B13359" i="1"/>
  <c r="B13358" i="1"/>
  <c r="B13357" i="1"/>
  <c r="B13356" i="1"/>
  <c r="B13355" i="1"/>
  <c r="B13354" i="1"/>
  <c r="B13353" i="1"/>
  <c r="B13352" i="1"/>
  <c r="B13351" i="1"/>
  <c r="B13350" i="1"/>
  <c r="B13349" i="1"/>
  <c r="B13348" i="1"/>
  <c r="B13347" i="1"/>
  <c r="B13346" i="1"/>
  <c r="B13345" i="1"/>
  <c r="B13344" i="1"/>
  <c r="B13343" i="1"/>
  <c r="B13342" i="1"/>
  <c r="B13341" i="1"/>
  <c r="B13340" i="1"/>
  <c r="B13339" i="1"/>
  <c r="B13338" i="1"/>
  <c r="B13337" i="1"/>
  <c r="B13336" i="1"/>
  <c r="B13335" i="1"/>
  <c r="B13334" i="1"/>
  <c r="B13333" i="1"/>
  <c r="B13332" i="1"/>
  <c r="B13331" i="1"/>
  <c r="B13330" i="1"/>
  <c r="B13329" i="1"/>
  <c r="B13328" i="1"/>
  <c r="B13327" i="1"/>
  <c r="B13326" i="1"/>
  <c r="B13325" i="1"/>
  <c r="B13324" i="1"/>
  <c r="B13323" i="1"/>
  <c r="B13322" i="1"/>
  <c r="B13321" i="1"/>
  <c r="B13320" i="1"/>
  <c r="B13319" i="1"/>
  <c r="B13318" i="1"/>
  <c r="B13317" i="1"/>
  <c r="B13316" i="1"/>
  <c r="B13315" i="1"/>
  <c r="B13314" i="1"/>
  <c r="B13313" i="1"/>
  <c r="B13312" i="1"/>
  <c r="B13311" i="1"/>
  <c r="B13310" i="1"/>
  <c r="B13309" i="1"/>
  <c r="B13308" i="1"/>
  <c r="B13307" i="1"/>
  <c r="B13306" i="1"/>
  <c r="B13305" i="1"/>
  <c r="B13304" i="1"/>
  <c r="B13303" i="1"/>
  <c r="B13302" i="1"/>
  <c r="B13301" i="1"/>
  <c r="B13300" i="1"/>
  <c r="B13299" i="1"/>
  <c r="B11007" i="1"/>
  <c r="B11006" i="1"/>
  <c r="B11005" i="1"/>
  <c r="B11004" i="1"/>
  <c r="B11003" i="1"/>
  <c r="B13298" i="1"/>
  <c r="B13297" i="1"/>
  <c r="B11002" i="1"/>
  <c r="B11001" i="1"/>
  <c r="B11000" i="1"/>
  <c r="B10999" i="1"/>
  <c r="B10998" i="1"/>
  <c r="B10997" i="1"/>
  <c r="B10996" i="1"/>
  <c r="B10995" i="1"/>
  <c r="B10994" i="1"/>
  <c r="B10993" i="1"/>
  <c r="B10992" i="1"/>
  <c r="B10991" i="1"/>
  <c r="B10990" i="1"/>
  <c r="B10989" i="1"/>
  <c r="B10988" i="1"/>
  <c r="B10987" i="1"/>
  <c r="B10986" i="1"/>
  <c r="B10985" i="1"/>
  <c r="B10984" i="1"/>
  <c r="B10983" i="1"/>
  <c r="B10982" i="1"/>
  <c r="B10981" i="1"/>
  <c r="B10980" i="1"/>
  <c r="B10979" i="1"/>
  <c r="B10978" i="1"/>
  <c r="B10977" i="1"/>
  <c r="B10976" i="1"/>
  <c r="B10975" i="1"/>
  <c r="B10974" i="1"/>
  <c r="B10973" i="1"/>
  <c r="B10972" i="1"/>
  <c r="B10971" i="1"/>
  <c r="B10970" i="1"/>
  <c r="B10969" i="1"/>
  <c r="B10968" i="1"/>
  <c r="B10967" i="1"/>
  <c r="B10966" i="1"/>
  <c r="B10965" i="1"/>
  <c r="B10964" i="1"/>
  <c r="B10963" i="1"/>
  <c r="B10962" i="1"/>
  <c r="B10961" i="1"/>
  <c r="B10960" i="1"/>
  <c r="B10959" i="1"/>
  <c r="B10958" i="1"/>
  <c r="B10957" i="1"/>
  <c r="B10956" i="1"/>
  <c r="B10955" i="1"/>
  <c r="B10954" i="1"/>
  <c r="B10953" i="1"/>
  <c r="B10952" i="1"/>
  <c r="B10951" i="1"/>
  <c r="B10950" i="1"/>
  <c r="B10949" i="1"/>
  <c r="B10948" i="1"/>
  <c r="B10947" i="1"/>
  <c r="B10946" i="1"/>
  <c r="B10945" i="1"/>
  <c r="B10944" i="1"/>
  <c r="B10943" i="1"/>
  <c r="B10942" i="1"/>
  <c r="B10941" i="1"/>
  <c r="B10940" i="1"/>
  <c r="B10939" i="1"/>
  <c r="B10938" i="1"/>
  <c r="B10937" i="1"/>
  <c r="B10936" i="1"/>
  <c r="B10935" i="1"/>
  <c r="B10934" i="1"/>
  <c r="B10933" i="1"/>
  <c r="B10932" i="1"/>
  <c r="B10931" i="1"/>
  <c r="B10930" i="1"/>
  <c r="B10929" i="1"/>
  <c r="B10928" i="1"/>
  <c r="B10927" i="1"/>
  <c r="B10926" i="1"/>
  <c r="B10925" i="1"/>
  <c r="B10924" i="1"/>
  <c r="B10923" i="1"/>
  <c r="B10922" i="1"/>
  <c r="B10921" i="1"/>
  <c r="B10920" i="1"/>
  <c r="B10919" i="1"/>
  <c r="B10918" i="1"/>
  <c r="B10917" i="1"/>
  <c r="B10916" i="1"/>
  <c r="B10915" i="1"/>
  <c r="B10914" i="1"/>
  <c r="B10913" i="1"/>
  <c r="B10912" i="1"/>
  <c r="B10911" i="1"/>
  <c r="B10910" i="1"/>
  <c r="B10909" i="1"/>
  <c r="B10908" i="1"/>
  <c r="B10907" i="1"/>
  <c r="B10906" i="1"/>
  <c r="B10905" i="1"/>
  <c r="B10904" i="1"/>
  <c r="B10903" i="1"/>
  <c r="B10902" i="1"/>
  <c r="B10901" i="1"/>
  <c r="B10900" i="1"/>
  <c r="B10899" i="1"/>
  <c r="B10898" i="1"/>
  <c r="B10897" i="1"/>
  <c r="B10896" i="1"/>
  <c r="B10895" i="1"/>
  <c r="B10894" i="1"/>
  <c r="B10893" i="1"/>
  <c r="B10892" i="1"/>
  <c r="B10891" i="1"/>
  <c r="B10890" i="1"/>
  <c r="B10889" i="1"/>
  <c r="B10888" i="1"/>
  <c r="B10887" i="1"/>
  <c r="B10886" i="1"/>
  <c r="B10885" i="1"/>
  <c r="B10884" i="1"/>
  <c r="B10883" i="1"/>
  <c r="B10882" i="1"/>
  <c r="B10881" i="1"/>
  <c r="B10880" i="1"/>
  <c r="B10879" i="1"/>
  <c r="B10878" i="1"/>
  <c r="B10877" i="1"/>
  <c r="B10876" i="1"/>
  <c r="B10875" i="1"/>
  <c r="B10874" i="1"/>
  <c r="B10873" i="1"/>
  <c r="B10872" i="1"/>
  <c r="B10871" i="1"/>
  <c r="B10870" i="1"/>
  <c r="B10869" i="1"/>
  <c r="B10868" i="1"/>
  <c r="B10867" i="1"/>
  <c r="B10866" i="1"/>
  <c r="B10865" i="1"/>
  <c r="B10864" i="1"/>
  <c r="B10863" i="1"/>
  <c r="B10862" i="1"/>
  <c r="B10861" i="1"/>
  <c r="B10860" i="1"/>
  <c r="B10859" i="1"/>
  <c r="B10858" i="1"/>
  <c r="B10857" i="1"/>
  <c r="B10856" i="1"/>
  <c r="B10855" i="1"/>
  <c r="B10854" i="1"/>
  <c r="B10853" i="1"/>
  <c r="B10852" i="1"/>
  <c r="B10851" i="1"/>
  <c r="B10850" i="1"/>
  <c r="B10849" i="1"/>
  <c r="B10848" i="1"/>
  <c r="B10847" i="1"/>
  <c r="B10846" i="1"/>
  <c r="B10845" i="1"/>
  <c r="B10844" i="1"/>
  <c r="B10843" i="1"/>
  <c r="B10842" i="1"/>
  <c r="B10841" i="1"/>
  <c r="B10840" i="1"/>
  <c r="B10839" i="1"/>
  <c r="B10838" i="1"/>
  <c r="B10837" i="1"/>
  <c r="B10836" i="1"/>
  <c r="B10835" i="1"/>
  <c r="B10834" i="1"/>
  <c r="B10833" i="1"/>
  <c r="B10832" i="1"/>
  <c r="B10831" i="1"/>
  <c r="B10830" i="1"/>
  <c r="B10829" i="1"/>
  <c r="B10828" i="1"/>
  <c r="B10827" i="1"/>
  <c r="B10826" i="1"/>
  <c r="B10825" i="1"/>
  <c r="B10824" i="1"/>
  <c r="B10823" i="1"/>
  <c r="B10822" i="1"/>
  <c r="B10821" i="1"/>
  <c r="B10820" i="1"/>
  <c r="B10819" i="1"/>
  <c r="B10818" i="1"/>
  <c r="B10817" i="1"/>
  <c r="B10816" i="1"/>
  <c r="B10815" i="1"/>
  <c r="B10814" i="1"/>
  <c r="B10813" i="1"/>
  <c r="B10812" i="1"/>
  <c r="B10811" i="1"/>
  <c r="B10810" i="1"/>
  <c r="B10809" i="1"/>
  <c r="B10808" i="1"/>
  <c r="B10807" i="1"/>
  <c r="B10806" i="1"/>
  <c r="B10805" i="1"/>
  <c r="B10804" i="1"/>
  <c r="B10803" i="1"/>
  <c r="B10802" i="1"/>
  <c r="B10801" i="1"/>
  <c r="B10800" i="1"/>
  <c r="B10799" i="1"/>
  <c r="B10798" i="1"/>
  <c r="B10797" i="1"/>
  <c r="B10796" i="1"/>
  <c r="B10795" i="1"/>
  <c r="B10794" i="1"/>
  <c r="B10793" i="1"/>
  <c r="B10792" i="1"/>
  <c r="B10791" i="1"/>
  <c r="B10790" i="1"/>
  <c r="B10789" i="1"/>
  <c r="B10788" i="1"/>
  <c r="B10787" i="1"/>
  <c r="B10786" i="1"/>
  <c r="B10785" i="1"/>
  <c r="B10784" i="1"/>
  <c r="B10783" i="1"/>
  <c r="B10782" i="1"/>
  <c r="B10781" i="1"/>
  <c r="B10780" i="1"/>
  <c r="B10779" i="1"/>
  <c r="B10778" i="1"/>
  <c r="B10777" i="1"/>
  <c r="B10776" i="1"/>
  <c r="B10775" i="1"/>
  <c r="B10774" i="1"/>
  <c r="B10773" i="1"/>
  <c r="B10772" i="1"/>
  <c r="B10771" i="1"/>
  <c r="B10770" i="1"/>
  <c r="B10769" i="1"/>
  <c r="B10768" i="1"/>
  <c r="B10757" i="1"/>
  <c r="B10756" i="1"/>
  <c r="B10755" i="1"/>
  <c r="B10754" i="1"/>
  <c r="B10753" i="1"/>
  <c r="B10752" i="1"/>
  <c r="B10751" i="1"/>
  <c r="B10750" i="1"/>
  <c r="B11356" i="1"/>
  <c r="B3203" i="1"/>
  <c r="B3202" i="1"/>
  <c r="B3201" i="1"/>
  <c r="B3200" i="1"/>
  <c r="B3199" i="1"/>
  <c r="B3198" i="1"/>
  <c r="B3197" i="1"/>
  <c r="B3196" i="1"/>
  <c r="B3195" i="1"/>
  <c r="B3194" i="1"/>
  <c r="B3193" i="1"/>
  <c r="B3192" i="1"/>
  <c r="B3191" i="1"/>
  <c r="B3190" i="1"/>
  <c r="B3189" i="1"/>
  <c r="B3188" i="1"/>
  <c r="B3187" i="1"/>
  <c r="B3186" i="1"/>
  <c r="B3185" i="1"/>
  <c r="B3184" i="1"/>
  <c r="B3183" i="1"/>
  <c r="B3182" i="1"/>
  <c r="B3181" i="1"/>
  <c r="B3180" i="1"/>
  <c r="B3179" i="1"/>
  <c r="B3178" i="1"/>
  <c r="B3177" i="1"/>
  <c r="B3176" i="1"/>
  <c r="B3175" i="1"/>
  <c r="B3174" i="1"/>
  <c r="B3173" i="1"/>
  <c r="B3172" i="1"/>
  <c r="B3171" i="1"/>
  <c r="B3170" i="1"/>
  <c r="B3169" i="1"/>
  <c r="B3168" i="1"/>
  <c r="B3167" i="1"/>
  <c r="B3166" i="1"/>
  <c r="B3165" i="1"/>
  <c r="B3164" i="1"/>
  <c r="B3163" i="1"/>
  <c r="B3162" i="1"/>
  <c r="B3161" i="1"/>
  <c r="B3160" i="1"/>
  <c r="B3159" i="1"/>
  <c r="B3158" i="1"/>
  <c r="B3157" i="1"/>
  <c r="B3156" i="1"/>
  <c r="B3155" i="1"/>
  <c r="B3154" i="1"/>
  <c r="B3153" i="1"/>
  <c r="B3152" i="1"/>
  <c r="B3151" i="1"/>
  <c r="B3150" i="1"/>
  <c r="B3149" i="1"/>
  <c r="B3148" i="1"/>
  <c r="B3147" i="1"/>
  <c r="B3146" i="1"/>
  <c r="B3145" i="1"/>
  <c r="B3144" i="1"/>
  <c r="B3143" i="1"/>
  <c r="B3142" i="1"/>
  <c r="B3141" i="1"/>
  <c r="B3140" i="1"/>
  <c r="B3139" i="1"/>
  <c r="B3138" i="1"/>
  <c r="B3137" i="1"/>
  <c r="B3136" i="1"/>
  <c r="B3135" i="1"/>
  <c r="B3134" i="1"/>
  <c r="B3133" i="1"/>
  <c r="B3132" i="1"/>
  <c r="B3131" i="1"/>
  <c r="B3130" i="1"/>
  <c r="B3129" i="1"/>
  <c r="B3128" i="1"/>
  <c r="B3127" i="1"/>
  <c r="B3126" i="1"/>
  <c r="B3125" i="1"/>
  <c r="B3124" i="1"/>
  <c r="B3123" i="1"/>
  <c r="B3122" i="1"/>
  <c r="B3121" i="1"/>
  <c r="B3120" i="1"/>
  <c r="B3119" i="1"/>
  <c r="B3118" i="1"/>
  <c r="B3117" i="1"/>
  <c r="B3116" i="1"/>
  <c r="B3115" i="1"/>
  <c r="B3114" i="1"/>
  <c r="B3113" i="1"/>
  <c r="B3112" i="1"/>
  <c r="B3111" i="1"/>
  <c r="B3110" i="1"/>
  <c r="B3109" i="1"/>
  <c r="B3108" i="1"/>
  <c r="B2229" i="1"/>
  <c r="B2228" i="1"/>
  <c r="B2227" i="1"/>
  <c r="B2226" i="1"/>
  <c r="B2225" i="1"/>
  <c r="B2224" i="1"/>
  <c r="B2223" i="1"/>
  <c r="B2222" i="1"/>
  <c r="B2221" i="1"/>
  <c r="B2220" i="1"/>
  <c r="B2219" i="1"/>
  <c r="B2218" i="1"/>
  <c r="B2217" i="1"/>
  <c r="B2216" i="1"/>
  <c r="B2215" i="1"/>
  <c r="B2214" i="1"/>
  <c r="B2213" i="1"/>
  <c r="B2212" i="1"/>
  <c r="B2211" i="1"/>
  <c r="B2210" i="1"/>
  <c r="B2209" i="1"/>
  <c r="B2208" i="1"/>
  <c r="B2207" i="1"/>
  <c r="B2206" i="1"/>
  <c r="B2205" i="1"/>
  <c r="B2204" i="1"/>
  <c r="B2203" i="1"/>
  <c r="B2202" i="1"/>
  <c r="B2201" i="1"/>
  <c r="B2200" i="1"/>
  <c r="B2199" i="1"/>
  <c r="B2198" i="1"/>
  <c r="B2197" i="1"/>
  <c r="B2196" i="1"/>
  <c r="B2195" i="1"/>
  <c r="B2194" i="1"/>
  <c r="B2193" i="1"/>
  <c r="B2192" i="1"/>
  <c r="B2191" i="1"/>
  <c r="B2190" i="1"/>
  <c r="B2189" i="1"/>
  <c r="B2188" i="1"/>
  <c r="B2187" i="1"/>
  <c r="B2186" i="1"/>
  <c r="B2185" i="1"/>
  <c r="B2184" i="1"/>
  <c r="B2183" i="1"/>
  <c r="B2182" i="1"/>
  <c r="B2181" i="1"/>
  <c r="B2180" i="1"/>
  <c r="B2179" i="1"/>
  <c r="B2178" i="1"/>
  <c r="B2177" i="1"/>
  <c r="B2176" i="1"/>
  <c r="B2175" i="1"/>
  <c r="B2174" i="1"/>
  <c r="B2173" i="1"/>
  <c r="B2172" i="1"/>
  <c r="B2171" i="1"/>
  <c r="B2170" i="1"/>
  <c r="B2169" i="1"/>
  <c r="B2168" i="1"/>
  <c r="B2167" i="1"/>
  <c r="B2166" i="1"/>
  <c r="B2165" i="1"/>
  <c r="B2164" i="1"/>
  <c r="B2163" i="1"/>
  <c r="B2162" i="1"/>
  <c r="B2161" i="1"/>
  <c r="B2160" i="1"/>
  <c r="B2159" i="1"/>
  <c r="B2158" i="1"/>
  <c r="B2157" i="1"/>
  <c r="B2156" i="1"/>
  <c r="B2155" i="1"/>
  <c r="B2154" i="1"/>
  <c r="B2153" i="1"/>
  <c r="B2152" i="1"/>
  <c r="B2151" i="1"/>
  <c r="B2150" i="1"/>
  <c r="B2149" i="1"/>
  <c r="B2148" i="1"/>
  <c r="B2147" i="1"/>
  <c r="B2146" i="1"/>
  <c r="B2145" i="1"/>
  <c r="B2144" i="1"/>
  <c r="B2143" i="1"/>
  <c r="B2142" i="1"/>
  <c r="B2141" i="1"/>
  <c r="B2140" i="1"/>
  <c r="B2139" i="1"/>
  <c r="B2138" i="1"/>
  <c r="B2137" i="1"/>
  <c r="B2136" i="1"/>
  <c r="B2135" i="1"/>
  <c r="B2134" i="1"/>
  <c r="B3656" i="1"/>
  <c r="B3655" i="1"/>
  <c r="B3443" i="1"/>
  <c r="B3442" i="1"/>
  <c r="B3441" i="1"/>
  <c r="B3440" i="1"/>
  <c r="B3439" i="1"/>
  <c r="B3438" i="1"/>
  <c r="B3437" i="1"/>
  <c r="B3436" i="1"/>
  <c r="B3654" i="1"/>
  <c r="B3653" i="1"/>
  <c r="B3107" i="1"/>
  <c r="B3106" i="1"/>
  <c r="B3105" i="1"/>
  <c r="B3104" i="1"/>
  <c r="B3103" i="1"/>
  <c r="B3102" i="1"/>
  <c r="B3101" i="1"/>
  <c r="B3100" i="1"/>
  <c r="B3435" i="1"/>
  <c r="B3434" i="1"/>
  <c r="B3433" i="1"/>
  <c r="B3432" i="1"/>
  <c r="B3652" i="1"/>
  <c r="B3651" i="1"/>
  <c r="B3650" i="1"/>
  <c r="B3649" i="1"/>
  <c r="B3648" i="1"/>
  <c r="B3647" i="1"/>
  <c r="B3099" i="1"/>
  <c r="B3098" i="1"/>
  <c r="B3097" i="1"/>
  <c r="B3096" i="1"/>
  <c r="B3095" i="1"/>
  <c r="B3094" i="1"/>
  <c r="B3093" i="1"/>
  <c r="B3092" i="1"/>
  <c r="B3091" i="1"/>
  <c r="B3090" i="1"/>
  <c r="B3089" i="1"/>
  <c r="B3088" i="1"/>
  <c r="B3087" i="1"/>
  <c r="B3086" i="1"/>
  <c r="B3085" i="1"/>
  <c r="B3084" i="1"/>
  <c r="B3431" i="1"/>
  <c r="B3430" i="1"/>
  <c r="B3429" i="1"/>
  <c r="B3428" i="1"/>
  <c r="B3427" i="1"/>
  <c r="B3426" i="1"/>
  <c r="B3425" i="1"/>
  <c r="B3424" i="1"/>
  <c r="B3423" i="1"/>
  <c r="B3422" i="1"/>
  <c r="B3421" i="1"/>
  <c r="B3420" i="1"/>
  <c r="B3083" i="1"/>
  <c r="B3082" i="1"/>
  <c r="B3081" i="1"/>
  <c r="B3080" i="1"/>
  <c r="B3079" i="1"/>
  <c r="B3078" i="1"/>
  <c r="B3077" i="1"/>
  <c r="B3076" i="1"/>
  <c r="B3075" i="1"/>
  <c r="B3074" i="1"/>
  <c r="B3073" i="1"/>
  <c r="B3072" i="1"/>
  <c r="B3071" i="1"/>
  <c r="B3070" i="1"/>
  <c r="B3069" i="1"/>
  <c r="B3068" i="1"/>
  <c r="B3067" i="1"/>
  <c r="B3066" i="1"/>
  <c r="B3065" i="1"/>
  <c r="B3064" i="1"/>
  <c r="B3063" i="1"/>
  <c r="B3062" i="1"/>
  <c r="B3061" i="1"/>
  <c r="B3060" i="1"/>
  <c r="B3059" i="1"/>
  <c r="B3058" i="1"/>
  <c r="B3057" i="1"/>
  <c r="B3056" i="1"/>
  <c r="B3055" i="1"/>
  <c r="B3054" i="1"/>
  <c r="B3053" i="1"/>
  <c r="B3052" i="1"/>
  <c r="B3051" i="1"/>
  <c r="B3050" i="1"/>
  <c r="B3049" i="1"/>
  <c r="B3048" i="1"/>
  <c r="B3047" i="1"/>
  <c r="B3046" i="1"/>
  <c r="B3045" i="1"/>
  <c r="B3044" i="1"/>
  <c r="B3043" i="1"/>
  <c r="B3042" i="1"/>
  <c r="B3041" i="1"/>
  <c r="B3040" i="1"/>
  <c r="B3039" i="1"/>
  <c r="B3038" i="1"/>
  <c r="B3037" i="1"/>
  <c r="B3036" i="1"/>
  <c r="B3646" i="1"/>
  <c r="B3645" i="1"/>
  <c r="B3644" i="1"/>
  <c r="B3643" i="1"/>
  <c r="B2602" i="1"/>
  <c r="B2601" i="1"/>
  <c r="B2600" i="1"/>
  <c r="B2599" i="1"/>
  <c r="B2598" i="1"/>
  <c r="B3642" i="1"/>
  <c r="B3641" i="1"/>
  <c r="B2597" i="1"/>
  <c r="B2596" i="1"/>
  <c r="B2595" i="1"/>
  <c r="B2594" i="1"/>
  <c r="B2593" i="1"/>
  <c r="B2592" i="1"/>
  <c r="B2591" i="1"/>
  <c r="B2590" i="1"/>
  <c r="B2589" i="1"/>
  <c r="B2588" i="1"/>
  <c r="B2587" i="1"/>
  <c r="B2586" i="1"/>
  <c r="B2585" i="1"/>
  <c r="B2584" i="1"/>
  <c r="B2583" i="1"/>
  <c r="B2582" i="1"/>
  <c r="B2581" i="1"/>
  <c r="B2580" i="1"/>
  <c r="B2579" i="1"/>
  <c r="B2578" i="1"/>
  <c r="B2577" i="1"/>
  <c r="B2576" i="1"/>
  <c r="B2575" i="1"/>
  <c r="B3035" i="1"/>
  <c r="B3034" i="1"/>
  <c r="B3033" i="1"/>
  <c r="B3032" i="1"/>
  <c r="B3031" i="1"/>
  <c r="B3030" i="1"/>
  <c r="B3029" i="1"/>
  <c r="B3028" i="1"/>
  <c r="B2574" i="1"/>
  <c r="B3027" i="1"/>
  <c r="B3026" i="1"/>
  <c r="B3025" i="1"/>
  <c r="B3024" i="1"/>
  <c r="B3023" i="1"/>
  <c r="B3022" i="1"/>
  <c r="B3021" i="1"/>
  <c r="B3020" i="1"/>
  <c r="B2573" i="1"/>
  <c r="B2572" i="1"/>
  <c r="B2571" i="1"/>
  <c r="B2570" i="1"/>
  <c r="B2569" i="1"/>
  <c r="B3019" i="1"/>
  <c r="B3018" i="1"/>
  <c r="B3017" i="1"/>
  <c r="B3016" i="1"/>
  <c r="B3015" i="1"/>
  <c r="B3014" i="1"/>
  <c r="B3013" i="1"/>
  <c r="B3012" i="1"/>
  <c r="B2568" i="1"/>
  <c r="B2567" i="1"/>
  <c r="B3011" i="1"/>
  <c r="B3010" i="1"/>
  <c r="B3009" i="1"/>
  <c r="B3008" i="1"/>
  <c r="B3007" i="1"/>
  <c r="B3006" i="1"/>
  <c r="B3005" i="1"/>
  <c r="B3004" i="1"/>
  <c r="B3003" i="1"/>
  <c r="B3002" i="1"/>
  <c r="B3001" i="1"/>
  <c r="B3000" i="1"/>
  <c r="B2999" i="1"/>
  <c r="B2998" i="1"/>
  <c r="B2997" i="1"/>
  <c r="B2996" i="1"/>
  <c r="B2995" i="1"/>
  <c r="B2994" i="1"/>
  <c r="B2993" i="1"/>
  <c r="B2992" i="1"/>
  <c r="B2991" i="1"/>
  <c r="B2990" i="1"/>
  <c r="B2989" i="1"/>
  <c r="B2988" i="1"/>
  <c r="B2987" i="1"/>
  <c r="B2986" i="1"/>
  <c r="B2985" i="1"/>
  <c r="B2984" i="1"/>
  <c r="B2983" i="1"/>
  <c r="B2982" i="1"/>
  <c r="B2981" i="1"/>
  <c r="B2980" i="1"/>
  <c r="B2979" i="1"/>
  <c r="B2978" i="1"/>
  <c r="B2977" i="1"/>
  <c r="B2976" i="1"/>
  <c r="B2975" i="1"/>
  <c r="B2974" i="1"/>
  <c r="B2973" i="1"/>
  <c r="B2972" i="1"/>
  <c r="B2971" i="1"/>
  <c r="B2970" i="1"/>
  <c r="B2969" i="1"/>
  <c r="B2968" i="1"/>
  <c r="B2967" i="1"/>
  <c r="B2966" i="1"/>
  <c r="B2965" i="1"/>
  <c r="B2964" i="1"/>
  <c r="B2566" i="1"/>
  <c r="B2565" i="1"/>
  <c r="B2564" i="1"/>
  <c r="B2563" i="1"/>
  <c r="B2562" i="1"/>
  <c r="B2561" i="1"/>
  <c r="B2560" i="1"/>
  <c r="B2559" i="1"/>
  <c r="B2558" i="1"/>
  <c r="B2557" i="1"/>
  <c r="B2556" i="1"/>
  <c r="B2555" i="1"/>
  <c r="B2554" i="1"/>
  <c r="B2553" i="1"/>
  <c r="B2552" i="1"/>
  <c r="B2551" i="1"/>
  <c r="B2550" i="1"/>
  <c r="B2133" i="1"/>
  <c r="B2132" i="1"/>
  <c r="B2131" i="1"/>
  <c r="B2130" i="1"/>
  <c r="B2129" i="1"/>
  <c r="B2549" i="1"/>
  <c r="B2128" i="1"/>
  <c r="B2127" i="1"/>
  <c r="B2126" i="1"/>
  <c r="B2125" i="1"/>
  <c r="B2124" i="1"/>
  <c r="B2123" i="1"/>
  <c r="B2122" i="1"/>
  <c r="B3640" i="1"/>
  <c r="B3639" i="1"/>
  <c r="B3638" i="1"/>
  <c r="B3637" i="1"/>
  <c r="B3636" i="1"/>
  <c r="B3635" i="1"/>
  <c r="B3634" i="1"/>
  <c r="B3633" i="1"/>
  <c r="B3632" i="1"/>
  <c r="B3631" i="1"/>
  <c r="B3630" i="1"/>
  <c r="B3629" i="1"/>
  <c r="B3628" i="1"/>
  <c r="B3627" i="1"/>
  <c r="B3626" i="1"/>
  <c r="B3625" i="1"/>
  <c r="B3624" i="1"/>
  <c r="B3623" i="1"/>
  <c r="B3622" i="1"/>
  <c r="B3621" i="1"/>
  <c r="B3620" i="1"/>
  <c r="B3619" i="1"/>
  <c r="B3618" i="1"/>
  <c r="B3617" i="1"/>
  <c r="B3616" i="1"/>
  <c r="B3615" i="1"/>
  <c r="B3614" i="1"/>
  <c r="B3613" i="1"/>
  <c r="B3612" i="1"/>
  <c r="B3611" i="1"/>
  <c r="B3563" i="1"/>
  <c r="B3562" i="1"/>
  <c r="B3610" i="1"/>
  <c r="B3609" i="1"/>
  <c r="B3608" i="1"/>
  <c r="B3607" i="1"/>
  <c r="B3606" i="1"/>
  <c r="B3561" i="1"/>
  <c r="B3560" i="1"/>
  <c r="B3559" i="1"/>
  <c r="B3558" i="1"/>
  <c r="B3498" i="1"/>
  <c r="B3497" i="1"/>
  <c r="B3557" i="1"/>
  <c r="B3556" i="1"/>
  <c r="B3555" i="1"/>
  <c r="B3554" i="1"/>
  <c r="B3553" i="1"/>
  <c r="B3552" i="1"/>
  <c r="B3496" i="1"/>
  <c r="B3495" i="1"/>
  <c r="B3494" i="1"/>
  <c r="B3493" i="1"/>
  <c r="B3492" i="1"/>
  <c r="B3491" i="1"/>
  <c r="B3490" i="1"/>
  <c r="B3489" i="1"/>
  <c r="B3488" i="1"/>
  <c r="B3487" i="1"/>
  <c r="B3486" i="1"/>
  <c r="B3485" i="1"/>
  <c r="B3484" i="1"/>
  <c r="B3483" i="1"/>
  <c r="B3419" i="1"/>
  <c r="B3418" i="1"/>
  <c r="B3417" i="1"/>
  <c r="B3416" i="1"/>
  <c r="B3415" i="1"/>
  <c r="B3414" i="1"/>
  <c r="B3413" i="1"/>
  <c r="B3412" i="1"/>
  <c r="B3411" i="1"/>
  <c r="B3410" i="1"/>
  <c r="B3409" i="1"/>
  <c r="B3408" i="1"/>
  <c r="B3407" i="1"/>
  <c r="B3406" i="1"/>
  <c r="B3405" i="1"/>
  <c r="B3404" i="1"/>
  <c r="B3403" i="1"/>
  <c r="B3402" i="1"/>
  <c r="B3401" i="1"/>
  <c r="B3400" i="1"/>
  <c r="B3399" i="1"/>
  <c r="B3398" i="1"/>
  <c r="B3397" i="1"/>
  <c r="B3396" i="1"/>
  <c r="B3395" i="1"/>
  <c r="B3394" i="1"/>
  <c r="B3393" i="1"/>
  <c r="B3392" i="1"/>
  <c r="B3391" i="1"/>
  <c r="B3390" i="1"/>
  <c r="B3389" i="1"/>
  <c r="B3388" i="1"/>
  <c r="B3387" i="1"/>
  <c r="B3386" i="1"/>
  <c r="B3385" i="1"/>
  <c r="B3384" i="1"/>
  <c r="B3383" i="1"/>
  <c r="B3382" i="1"/>
  <c r="B3381" i="1"/>
  <c r="B3380" i="1"/>
  <c r="B3379" i="1"/>
  <c r="B3378" i="1"/>
  <c r="B3377" i="1"/>
  <c r="B3376" i="1"/>
  <c r="B3375" i="1"/>
  <c r="B3374" i="1"/>
  <c r="B3373" i="1"/>
  <c r="B3372" i="1"/>
  <c r="B3371" i="1"/>
  <c r="B3370" i="1"/>
  <c r="B3369" i="1"/>
  <c r="B3368" i="1"/>
  <c r="B3367" i="1"/>
  <c r="B3366" i="1"/>
  <c r="B3365" i="1"/>
  <c r="B3364" i="1"/>
  <c r="B3363" i="1"/>
  <c r="B3362" i="1"/>
  <c r="B3361" i="1"/>
  <c r="B3360" i="1"/>
  <c r="B3359" i="1"/>
  <c r="B3358" i="1"/>
  <c r="B3357" i="1"/>
  <c r="B3356" i="1"/>
  <c r="B2963" i="1"/>
  <c r="B2962" i="1"/>
  <c r="B2961" i="1"/>
  <c r="B2960" i="1"/>
  <c r="B2959" i="1"/>
  <c r="B2958" i="1"/>
  <c r="B2957" i="1"/>
  <c r="B2956" i="1"/>
  <c r="B2955" i="1"/>
  <c r="B2954" i="1"/>
  <c r="B2953" i="1"/>
  <c r="B2952" i="1"/>
  <c r="B2951" i="1"/>
  <c r="B2950" i="1"/>
  <c r="B2949" i="1"/>
  <c r="B2948" i="1"/>
  <c r="B2947" i="1"/>
  <c r="B2946" i="1"/>
  <c r="B2945" i="1"/>
  <c r="B2944" i="1"/>
  <c r="B2943" i="1"/>
  <c r="B2942" i="1"/>
  <c r="B2941" i="1"/>
  <c r="B2940" i="1"/>
  <c r="B2939" i="1"/>
  <c r="B2938" i="1"/>
  <c r="B2937" i="1"/>
  <c r="B2936" i="1"/>
  <c r="B2935" i="1"/>
  <c r="B2934" i="1"/>
  <c r="B2933" i="1"/>
  <c r="B2932" i="1"/>
  <c r="B2931" i="1"/>
  <c r="B2930" i="1"/>
  <c r="B2929" i="1"/>
  <c r="B2928" i="1"/>
  <c r="B2927" i="1"/>
  <c r="B2926" i="1"/>
  <c r="B2925" i="1"/>
  <c r="B2924" i="1"/>
  <c r="B2923" i="1"/>
  <c r="B2922" i="1"/>
  <c r="B2921" i="1"/>
  <c r="B2920" i="1"/>
  <c r="B2919" i="1"/>
  <c r="B2918" i="1"/>
  <c r="B2917" i="1"/>
  <c r="B2916" i="1"/>
  <c r="B2915" i="1"/>
  <c r="B2914" i="1"/>
  <c r="B2913" i="1"/>
  <c r="B2912" i="1"/>
  <c r="B2911" i="1"/>
  <c r="B2910" i="1"/>
  <c r="B2909" i="1"/>
  <c r="B2908" i="1"/>
  <c r="B2907" i="1"/>
  <c r="B2906" i="1"/>
  <c r="B2905" i="1"/>
  <c r="B2904" i="1"/>
  <c r="B2903" i="1"/>
  <c r="B2902" i="1"/>
  <c r="B2901" i="1"/>
  <c r="B2900" i="1"/>
  <c r="B2899" i="1"/>
  <c r="B2898" i="1"/>
  <c r="B2897" i="1"/>
  <c r="B2896" i="1"/>
  <c r="B2895" i="1"/>
  <c r="B2894" i="1"/>
  <c r="B2893" i="1"/>
  <c r="B2892" i="1"/>
  <c r="B2891" i="1"/>
  <c r="B2890" i="1"/>
  <c r="B2889" i="1"/>
  <c r="B2888" i="1"/>
  <c r="B2887" i="1"/>
  <c r="B2886" i="1"/>
  <c r="B2885" i="1"/>
  <c r="B2884" i="1"/>
  <c r="B2883" i="1"/>
  <c r="B2882" i="1"/>
  <c r="B2881" i="1"/>
  <c r="B2880" i="1"/>
  <c r="B2879" i="1"/>
  <c r="B2878" i="1"/>
  <c r="B2877" i="1"/>
  <c r="B2876" i="1"/>
  <c r="B2875" i="1"/>
  <c r="B2874" i="1"/>
  <c r="B2873" i="1"/>
  <c r="B2872" i="1"/>
  <c r="B2871" i="1"/>
  <c r="B2870" i="1"/>
  <c r="B2869" i="1"/>
  <c r="B2868" i="1"/>
  <c r="B2867" i="1"/>
  <c r="B2866" i="1"/>
  <c r="B2865" i="1"/>
  <c r="B2864" i="1"/>
  <c r="B2863" i="1"/>
  <c r="B2862" i="1"/>
  <c r="B2861" i="1"/>
  <c r="B2860" i="1"/>
  <c r="B2859" i="1"/>
  <c r="B2858" i="1"/>
  <c r="B2857" i="1"/>
  <c r="B2856" i="1"/>
  <c r="B2855" i="1"/>
  <c r="B2854" i="1"/>
  <c r="B2853" i="1"/>
  <c r="B2852" i="1"/>
  <c r="B2851" i="1"/>
  <c r="B2850" i="1"/>
  <c r="B2849" i="1"/>
  <c r="B2848" i="1"/>
  <c r="B2847" i="1"/>
  <c r="B2846" i="1"/>
  <c r="B2845" i="1"/>
  <c r="B2844" i="1"/>
  <c r="B2843" i="1"/>
  <c r="B2842" i="1"/>
  <c r="B2841" i="1"/>
  <c r="B2840" i="1"/>
  <c r="B2839" i="1"/>
  <c r="B2838" i="1"/>
  <c r="B2837" i="1"/>
  <c r="B2836" i="1"/>
  <c r="B2835" i="1"/>
  <c r="B2834" i="1"/>
  <c r="B2833" i="1"/>
  <c r="B2832" i="1"/>
  <c r="B2831" i="1"/>
  <c r="B2830" i="1"/>
  <c r="B2829" i="1"/>
  <c r="B2828" i="1"/>
  <c r="B2827" i="1"/>
  <c r="B2826" i="1"/>
  <c r="B2825" i="1"/>
  <c r="B2824" i="1"/>
  <c r="B2823" i="1"/>
  <c r="B2822" i="1"/>
  <c r="B2821" i="1"/>
  <c r="B2820" i="1"/>
  <c r="B3605" i="1"/>
  <c r="B3604" i="1"/>
  <c r="B3603" i="1"/>
  <c r="B3602" i="1"/>
  <c r="B3601" i="1"/>
  <c r="B3600" i="1"/>
  <c r="B3599" i="1"/>
  <c r="B3598" i="1"/>
  <c r="B3597" i="1"/>
  <c r="B3596" i="1"/>
  <c r="B3595" i="1"/>
  <c r="B3594" i="1"/>
  <c r="B3593" i="1"/>
  <c r="B3592" i="1"/>
  <c r="B3591" i="1"/>
  <c r="B3590" i="1"/>
  <c r="B3589" i="1"/>
  <c r="B3588" i="1"/>
  <c r="B3551" i="1"/>
  <c r="B3550" i="1"/>
  <c r="B3587" i="1"/>
  <c r="B3586" i="1"/>
  <c r="B3549" i="1"/>
  <c r="B3548" i="1"/>
  <c r="B3547" i="1"/>
  <c r="B3546" i="1"/>
  <c r="B3545" i="1"/>
  <c r="B3544" i="1"/>
  <c r="B3543" i="1"/>
  <c r="B3542" i="1"/>
  <c r="B3541" i="1"/>
  <c r="B3540" i="1"/>
  <c r="B3482" i="1"/>
  <c r="B3481" i="1"/>
  <c r="B3480" i="1"/>
  <c r="B3479" i="1"/>
  <c r="B2548" i="1"/>
  <c r="B2547" i="1"/>
  <c r="B2546" i="1"/>
  <c r="B2545" i="1"/>
  <c r="B2544" i="1"/>
  <c r="B3478" i="1"/>
  <c r="B3477" i="1"/>
  <c r="B3476" i="1"/>
  <c r="B3475" i="1"/>
  <c r="B2543" i="1"/>
  <c r="B2542" i="1"/>
  <c r="B2541" i="1"/>
  <c r="B2540" i="1"/>
  <c r="B2539" i="1"/>
  <c r="B2538" i="1"/>
  <c r="B2537" i="1"/>
  <c r="B2536" i="1"/>
  <c r="B2535" i="1"/>
  <c r="B2534" i="1"/>
  <c r="B2533" i="1"/>
  <c r="B2532" i="1"/>
  <c r="B2531" i="1"/>
  <c r="B2530" i="1"/>
  <c r="B2529" i="1"/>
  <c r="B2528" i="1"/>
  <c r="B2527" i="1"/>
  <c r="B2526" i="1"/>
  <c r="B2525" i="1"/>
  <c r="B2524" i="1"/>
  <c r="B2523" i="1"/>
  <c r="B2522" i="1"/>
  <c r="B2521" i="1"/>
  <c r="B2520" i="1"/>
  <c r="B2519" i="1"/>
  <c r="B2518" i="1"/>
  <c r="B2517" i="1"/>
  <c r="B2516" i="1"/>
  <c r="B2515" i="1"/>
  <c r="B2514" i="1"/>
  <c r="B2513" i="1"/>
  <c r="B2512" i="1"/>
  <c r="B2511" i="1"/>
  <c r="B2510" i="1"/>
  <c r="B2509" i="1"/>
  <c r="B2508" i="1"/>
  <c r="B2507" i="1"/>
  <c r="B2506" i="1"/>
  <c r="B2505" i="1"/>
  <c r="B2504" i="1"/>
  <c r="B2503" i="1"/>
  <c r="B2502" i="1"/>
  <c r="B2501" i="1"/>
  <c r="B2500" i="1"/>
  <c r="B2499" i="1"/>
  <c r="B2498" i="1"/>
  <c r="B2497" i="1"/>
  <c r="B2496" i="1"/>
  <c r="B2495" i="1"/>
  <c r="B2494" i="1"/>
  <c r="B2493" i="1"/>
  <c r="B2492" i="1"/>
  <c r="B2491" i="1"/>
  <c r="B2490" i="1"/>
  <c r="B2489" i="1"/>
  <c r="B2488" i="1"/>
  <c r="B2487" i="1"/>
  <c r="B2819" i="1"/>
  <c r="B2818" i="1"/>
  <c r="B2817" i="1"/>
  <c r="B2816" i="1"/>
  <c r="B2815" i="1"/>
  <c r="B2814" i="1"/>
  <c r="B2813" i="1"/>
  <c r="B2812" i="1"/>
  <c r="B2486" i="1"/>
  <c r="B2485" i="1"/>
  <c r="B2484" i="1"/>
  <c r="B2483" i="1"/>
  <c r="B2482" i="1"/>
  <c r="B2481" i="1"/>
  <c r="B2480" i="1"/>
  <c r="B2479" i="1"/>
  <c r="B2478" i="1"/>
  <c r="B2811" i="1"/>
  <c r="B2810" i="1"/>
  <c r="B2809" i="1"/>
  <c r="B2808" i="1"/>
  <c r="B2807" i="1"/>
  <c r="B2806" i="1"/>
  <c r="B2805" i="1"/>
  <c r="B2804" i="1"/>
  <c r="B2477" i="1"/>
  <c r="B2803" i="1"/>
  <c r="B2802" i="1"/>
  <c r="B2801" i="1"/>
  <c r="B2800" i="1"/>
  <c r="B2799" i="1"/>
  <c r="B2798" i="1"/>
  <c r="B2797" i="1"/>
  <c r="B2796" i="1"/>
  <c r="B2795" i="1"/>
  <c r="B2794" i="1"/>
  <c r="B2793" i="1"/>
  <c r="B2792" i="1"/>
  <c r="B2791" i="1"/>
  <c r="B2790" i="1"/>
  <c r="B2789" i="1"/>
  <c r="B2788" i="1"/>
  <c r="B2787" i="1"/>
  <c r="B2786" i="1"/>
  <c r="B2785" i="1"/>
  <c r="B2784" i="1"/>
  <c r="B2783" i="1"/>
  <c r="B2782" i="1"/>
  <c r="B2781" i="1"/>
  <c r="B2780" i="1"/>
  <c r="B2779" i="1"/>
  <c r="B2778" i="1"/>
  <c r="B2777" i="1"/>
  <c r="B2776" i="1"/>
  <c r="B2775" i="1"/>
  <c r="B2774" i="1"/>
  <c r="B2773" i="1"/>
  <c r="B2772" i="1"/>
  <c r="B2771" i="1"/>
  <c r="B2770" i="1"/>
  <c r="B2769" i="1"/>
  <c r="B2768" i="1"/>
  <c r="B2767" i="1"/>
  <c r="B2766" i="1"/>
  <c r="B2765" i="1"/>
  <c r="B2764" i="1"/>
  <c r="B2763" i="1"/>
  <c r="B2762" i="1"/>
  <c r="B2761" i="1"/>
  <c r="B2760" i="1"/>
  <c r="B2759" i="1"/>
  <c r="B2758" i="1"/>
  <c r="B2757" i="1"/>
  <c r="B2756" i="1"/>
  <c r="B2755" i="1"/>
  <c r="B2754" i="1"/>
  <c r="B2753" i="1"/>
  <c r="B2752" i="1"/>
  <c r="B2751" i="1"/>
  <c r="B2750" i="1"/>
  <c r="B2749" i="1"/>
  <c r="B2748" i="1"/>
  <c r="B2747" i="1"/>
  <c r="B2746" i="1"/>
  <c r="B2745" i="1"/>
  <c r="B2744" i="1"/>
  <c r="B2743" i="1"/>
  <c r="B2742" i="1"/>
  <c r="B2741" i="1"/>
  <c r="B2740" i="1"/>
  <c r="B2739" i="1"/>
  <c r="B2738" i="1"/>
  <c r="B2737" i="1"/>
  <c r="B2736" i="1"/>
  <c r="B2735" i="1"/>
  <c r="B2734" i="1"/>
  <c r="B2733" i="1"/>
  <c r="B2732" i="1"/>
  <c r="B2731" i="1"/>
  <c r="B2730" i="1"/>
  <c r="B2729" i="1"/>
  <c r="B2728" i="1"/>
  <c r="B2727" i="1"/>
  <c r="B2726" i="1"/>
  <c r="B2725" i="1"/>
  <c r="B2724" i="1"/>
  <c r="B2723" i="1"/>
  <c r="B2722" i="1"/>
  <c r="B2721" i="1"/>
  <c r="B2720" i="1"/>
  <c r="B2719" i="1"/>
  <c r="B2718" i="1"/>
  <c r="B2717" i="1"/>
  <c r="B2716" i="1"/>
  <c r="B2715" i="1"/>
  <c r="B2714" i="1"/>
  <c r="B2713" i="1"/>
  <c r="B2712" i="1"/>
  <c r="B2711" i="1"/>
  <c r="B2710" i="1"/>
  <c r="B2709" i="1"/>
  <c r="B2708" i="1"/>
  <c r="B2707" i="1"/>
  <c r="B2706" i="1"/>
  <c r="B2705" i="1"/>
  <c r="B2704" i="1"/>
  <c r="B2703" i="1"/>
  <c r="B2702" i="1"/>
  <c r="B2701" i="1"/>
  <c r="B2700" i="1"/>
  <c r="B2699" i="1"/>
  <c r="B2698" i="1"/>
  <c r="B2697" i="1"/>
  <c r="B2696" i="1"/>
  <c r="B2695" i="1"/>
  <c r="B2694" i="1"/>
  <c r="B2693" i="1"/>
  <c r="B2692" i="1"/>
  <c r="B2691" i="1"/>
  <c r="B2690" i="1"/>
  <c r="B2689" i="1"/>
  <c r="B2688" i="1"/>
  <c r="B2687" i="1"/>
  <c r="B2686" i="1"/>
  <c r="B2685" i="1"/>
  <c r="B2684" i="1"/>
  <c r="B2683" i="1"/>
  <c r="B2682" i="1"/>
  <c r="B2681" i="1"/>
  <c r="B2680" i="1"/>
  <c r="B2679" i="1"/>
  <c r="B2678" i="1"/>
  <c r="B2677" i="1"/>
  <c r="B2676" i="1"/>
  <c r="B2476" i="1"/>
  <c r="B2475" i="1"/>
  <c r="B2474" i="1"/>
  <c r="B2473" i="1"/>
  <c r="B2472" i="1"/>
  <c r="B2471" i="1"/>
  <c r="B2470" i="1"/>
  <c r="B2469" i="1"/>
  <c r="B2468" i="1"/>
  <c r="B2467" i="1"/>
  <c r="B2466" i="1"/>
  <c r="B2465" i="1"/>
  <c r="B2464" i="1"/>
  <c r="B2463" i="1"/>
  <c r="B2462" i="1"/>
  <c r="B2461" i="1"/>
  <c r="B2460" i="1"/>
  <c r="B2459" i="1"/>
  <c r="B2458" i="1"/>
  <c r="B2457" i="1"/>
  <c r="B2456" i="1"/>
  <c r="B2455" i="1"/>
  <c r="B2454" i="1"/>
  <c r="B2453" i="1"/>
  <c r="B2452" i="1"/>
  <c r="B2451" i="1"/>
  <c r="B2450" i="1"/>
  <c r="B2449" i="1"/>
  <c r="B2448" i="1"/>
  <c r="B2447" i="1"/>
  <c r="B2446" i="1"/>
  <c r="B2445" i="1"/>
  <c r="B2444" i="1"/>
  <c r="B2443" i="1"/>
  <c r="B2442" i="1"/>
  <c r="B2441" i="1"/>
  <c r="B2440" i="1"/>
  <c r="B2439" i="1"/>
  <c r="B2438" i="1"/>
  <c r="B2437" i="1"/>
  <c r="B2436" i="1"/>
  <c r="B2435" i="1"/>
  <c r="B2434" i="1"/>
  <c r="B2433" i="1"/>
  <c r="B2432" i="1"/>
  <c r="B2431" i="1"/>
  <c r="B2430" i="1"/>
  <c r="B2429" i="1"/>
  <c r="B2428" i="1"/>
  <c r="B2427" i="1"/>
  <c r="B2426" i="1"/>
  <c r="B2425" i="1"/>
  <c r="B2424" i="1"/>
  <c r="B2423" i="1"/>
  <c r="B2422" i="1"/>
  <c r="B2421" i="1"/>
  <c r="B2420" i="1"/>
  <c r="B2419" i="1"/>
  <c r="B2418" i="1"/>
  <c r="B2417" i="1"/>
  <c r="B2416" i="1"/>
  <c r="B2415" i="1"/>
  <c r="B2414" i="1"/>
  <c r="B2413" i="1"/>
  <c r="B2412" i="1"/>
  <c r="B2411" i="1"/>
  <c r="B2410" i="1"/>
  <c r="B2409" i="1"/>
  <c r="B2408" i="1"/>
  <c r="B2407" i="1"/>
  <c r="B2406" i="1"/>
  <c r="B2405" i="1"/>
  <c r="B2404" i="1"/>
  <c r="B2403" i="1"/>
  <c r="B2402" i="1"/>
  <c r="B2401" i="1"/>
  <c r="B2400" i="1"/>
  <c r="B2399" i="1"/>
  <c r="B2121" i="1"/>
  <c r="B2120" i="1"/>
  <c r="B2119" i="1"/>
  <c r="B2118" i="1"/>
  <c r="B2117" i="1"/>
  <c r="B2398" i="1"/>
  <c r="B2397" i="1"/>
  <c r="B2396" i="1"/>
  <c r="B2395" i="1"/>
  <c r="B2394" i="1"/>
  <c r="B2393" i="1"/>
  <c r="B2392" i="1"/>
  <c r="B2116" i="1"/>
  <c r="B2115" i="1"/>
  <c r="B2114" i="1"/>
  <c r="B2113" i="1"/>
  <c r="B2112" i="1"/>
  <c r="B2111" i="1"/>
  <c r="B2110" i="1"/>
  <c r="B2109" i="1"/>
  <c r="B2108" i="1"/>
  <c r="B2107" i="1"/>
  <c r="B2391" i="1"/>
  <c r="B2106" i="1"/>
  <c r="B2105" i="1"/>
  <c r="B2104" i="1"/>
  <c r="B2103" i="1"/>
  <c r="B2102" i="1"/>
  <c r="B2101" i="1"/>
  <c r="B2100" i="1"/>
  <c r="B2099" i="1"/>
  <c r="B2098" i="1"/>
  <c r="B2097" i="1"/>
  <c r="B2390" i="1"/>
  <c r="B2389" i="1"/>
  <c r="B2096" i="1"/>
  <c r="B2095" i="1"/>
  <c r="B2094" i="1"/>
  <c r="B2093" i="1"/>
  <c r="B2092" i="1"/>
  <c r="B2388" i="1"/>
  <c r="B2387" i="1"/>
  <c r="B2386" i="1"/>
  <c r="B2385" i="1"/>
  <c r="B2384" i="1"/>
  <c r="B2383" i="1"/>
  <c r="B2382" i="1"/>
  <c r="B2381" i="1"/>
  <c r="B2091" i="1"/>
  <c r="B2090" i="1"/>
  <c r="B2089" i="1"/>
  <c r="B2088" i="1"/>
  <c r="B2087" i="1"/>
  <c r="B2086" i="1"/>
  <c r="B3323" i="1"/>
  <c r="B3322" i="1"/>
  <c r="B3321" i="1"/>
  <c r="B3320" i="1"/>
  <c r="B3319" i="1"/>
  <c r="B3318" i="1"/>
  <c r="B3317" i="1"/>
  <c r="B3316" i="1"/>
  <c r="B3315" i="1"/>
  <c r="B3314" i="1"/>
  <c r="B3313" i="1"/>
  <c r="B3312" i="1"/>
  <c r="B3311" i="1"/>
  <c r="B3310" i="1"/>
  <c r="B3355" i="1"/>
  <c r="B3354" i="1"/>
  <c r="B3353" i="1"/>
  <c r="B3352" i="1"/>
  <c r="B3351" i="1"/>
  <c r="B3350" i="1"/>
  <c r="B3349" i="1"/>
  <c r="B3348" i="1"/>
  <c r="B3474" i="1"/>
  <c r="B3473" i="1"/>
  <c r="B3472" i="1"/>
  <c r="B3471" i="1"/>
  <c r="B2675" i="1"/>
  <c r="B2674" i="1"/>
  <c r="B2673" i="1"/>
  <c r="B2672" i="1"/>
  <c r="B2671" i="1"/>
  <c r="B2670" i="1"/>
  <c r="B2669" i="1"/>
  <c r="B2668" i="1"/>
  <c r="B3470" i="1"/>
  <c r="B3469" i="1"/>
  <c r="B2667" i="1"/>
  <c r="B2666" i="1"/>
  <c r="B2665" i="1"/>
  <c r="B2664" i="1"/>
  <c r="B2663" i="1"/>
  <c r="B2662" i="1"/>
  <c r="B2661" i="1"/>
  <c r="B2660" i="1"/>
  <c r="B2659" i="1"/>
  <c r="B2658" i="1"/>
  <c r="B2657" i="1"/>
  <c r="B2656" i="1"/>
  <c r="B2655" i="1"/>
  <c r="B2654" i="1"/>
  <c r="B2653" i="1"/>
  <c r="B2652" i="1"/>
  <c r="B3539" i="1"/>
  <c r="B3538" i="1"/>
  <c r="B3537" i="1"/>
  <c r="B3536" i="1"/>
  <c r="B3535" i="1"/>
  <c r="B3534" i="1"/>
  <c r="B3533" i="1"/>
  <c r="B3532" i="1"/>
  <c r="B3531" i="1"/>
  <c r="B3530" i="1"/>
  <c r="B3468" i="1"/>
  <c r="B3467" i="1"/>
  <c r="B3466" i="1"/>
  <c r="B3465" i="1"/>
  <c r="B2380" i="1"/>
  <c r="B2379" i="1"/>
  <c r="B2378" i="1"/>
  <c r="B2377" i="1"/>
  <c r="B2376" i="1"/>
  <c r="B2375" i="1"/>
  <c r="B2374" i="1"/>
  <c r="B2373" i="1"/>
  <c r="B2372" i="1"/>
  <c r="B2371" i="1"/>
  <c r="B2370" i="1"/>
  <c r="B2651" i="1"/>
  <c r="B2650" i="1"/>
  <c r="B2649" i="1"/>
  <c r="B2648" i="1"/>
  <c r="B2647" i="1"/>
  <c r="B2646" i="1"/>
  <c r="B2645" i="1"/>
  <c r="B2644" i="1"/>
  <c r="B2643" i="1"/>
  <c r="B2642" i="1"/>
  <c r="B2641" i="1"/>
  <c r="B2640" i="1"/>
  <c r="B2639" i="1"/>
  <c r="B2638" i="1"/>
  <c r="B2637" i="1"/>
  <c r="B2636" i="1"/>
  <c r="B2635" i="1"/>
  <c r="B2634" i="1"/>
  <c r="B2633" i="1"/>
  <c r="B2632" i="1"/>
  <c r="B2631" i="1"/>
  <c r="B2630" i="1"/>
  <c r="B2629" i="1"/>
  <c r="B2628" i="1"/>
  <c r="B3529" i="1"/>
  <c r="B3528" i="1"/>
  <c r="B3527" i="1"/>
  <c r="B3526" i="1"/>
  <c r="B3464" i="1"/>
  <c r="B3463" i="1"/>
  <c r="B3525" i="1"/>
  <c r="B3524" i="1"/>
  <c r="B3462" i="1"/>
  <c r="B3461" i="1"/>
  <c r="B3460" i="1"/>
  <c r="B3459" i="1"/>
  <c r="B2369" i="1"/>
  <c r="B2368" i="1"/>
  <c r="B2367" i="1"/>
  <c r="B2366" i="1"/>
  <c r="B2365" i="1"/>
  <c r="B2364" i="1"/>
  <c r="B2363" i="1"/>
  <c r="B2362" i="1"/>
  <c r="B2361" i="1"/>
  <c r="B2360" i="1"/>
  <c r="B2359" i="1"/>
  <c r="B2358" i="1"/>
  <c r="B2357" i="1"/>
  <c r="B2356" i="1"/>
  <c r="B2355" i="1"/>
  <c r="B2354" i="1"/>
  <c r="B2353" i="1"/>
  <c r="B2352" i="1"/>
  <c r="B2351" i="1"/>
  <c r="B2350" i="1"/>
  <c r="B2349" i="1"/>
  <c r="B2348" i="1"/>
  <c r="B2347" i="1"/>
  <c r="B2346" i="1"/>
  <c r="B2345" i="1"/>
  <c r="B2344" i="1"/>
  <c r="B2343" i="1"/>
  <c r="B2342" i="1"/>
  <c r="B2341" i="1"/>
  <c r="B2340" i="1"/>
  <c r="B2339" i="1"/>
  <c r="B2338" i="1"/>
  <c r="B2337" i="1"/>
  <c r="B2336" i="1"/>
  <c r="B2335" i="1"/>
  <c r="B2334" i="1"/>
  <c r="B2333" i="1"/>
  <c r="B2332" i="1"/>
  <c r="B2331" i="1"/>
  <c r="B2330" i="1"/>
  <c r="B2329" i="1"/>
  <c r="B2328" i="1"/>
  <c r="B2327" i="1"/>
  <c r="B2326" i="1"/>
  <c r="B2325" i="1"/>
  <c r="B2324" i="1"/>
  <c r="B2323" i="1"/>
  <c r="B2322" i="1"/>
  <c r="B2321" i="1"/>
  <c r="B2320" i="1"/>
  <c r="B2319" i="1"/>
  <c r="B2318" i="1"/>
  <c r="B2317" i="1"/>
  <c r="B2316" i="1"/>
  <c r="B2315" i="1"/>
  <c r="B2314" i="1"/>
  <c r="B2313" i="1"/>
  <c r="B2312" i="1"/>
  <c r="B2311" i="1"/>
  <c r="B2310" i="1"/>
  <c r="B2309" i="1"/>
  <c r="B2308" i="1"/>
  <c r="B2307" i="1"/>
  <c r="B2306" i="1"/>
  <c r="B2305" i="1"/>
  <c r="B2304" i="1"/>
  <c r="B2303" i="1"/>
  <c r="B2302" i="1"/>
  <c r="B2301" i="1"/>
  <c r="B2300" i="1"/>
  <c r="B2299" i="1"/>
  <c r="B2298" i="1"/>
  <c r="B2297" i="1"/>
  <c r="B2296" i="1"/>
  <c r="B2295" i="1"/>
  <c r="B2294" i="1"/>
  <c r="B2293" i="1"/>
  <c r="B2292" i="1"/>
  <c r="B2291" i="1"/>
  <c r="B2290" i="1"/>
  <c r="B2289" i="1"/>
  <c r="B2288" i="1"/>
  <c r="B2287" i="1"/>
  <c r="B2286" i="1"/>
  <c r="B2285" i="1"/>
  <c r="B2284" i="1"/>
  <c r="B2283" i="1"/>
  <c r="B2282" i="1"/>
  <c r="B2281" i="1"/>
  <c r="B2280" i="1"/>
  <c r="B2279" i="1"/>
  <c r="B2278" i="1"/>
  <c r="B2277" i="1"/>
  <c r="B2276" i="1"/>
  <c r="B2275" i="1"/>
  <c r="B2274" i="1"/>
  <c r="B2273" i="1"/>
  <c r="B2085" i="1"/>
  <c r="B2084" i="1"/>
  <c r="B2083" i="1"/>
  <c r="B2082" i="1"/>
  <c r="B2081" i="1"/>
  <c r="B2080" i="1"/>
  <c r="B2079" i="1"/>
  <c r="B2078" i="1"/>
  <c r="B2077" i="1"/>
  <c r="B2076" i="1"/>
  <c r="B2272" i="1"/>
  <c r="B2271" i="1"/>
  <c r="B2270" i="1"/>
  <c r="B2269" i="1"/>
  <c r="B2268" i="1"/>
  <c r="B2267" i="1"/>
  <c r="B2266" i="1"/>
  <c r="B2265" i="1"/>
  <c r="B2264" i="1"/>
  <c r="B2263" i="1"/>
  <c r="B2262" i="1"/>
  <c r="B2261" i="1"/>
  <c r="B3309" i="1"/>
  <c r="B2075" i="1"/>
  <c r="B3308" i="1"/>
  <c r="B2074" i="1"/>
  <c r="B3307" i="1"/>
  <c r="B3306" i="1"/>
  <c r="B3305" i="1"/>
  <c r="B3304" i="1"/>
  <c r="B3347" i="1"/>
  <c r="B3346" i="1"/>
  <c r="B3345" i="1"/>
  <c r="B3344" i="1"/>
  <c r="B3343" i="1"/>
  <c r="B3342" i="1"/>
  <c r="B3341" i="1"/>
  <c r="B3340" i="1"/>
  <c r="B3339" i="1"/>
  <c r="B3338" i="1"/>
  <c r="B3337" i="1"/>
  <c r="B3336" i="1"/>
  <c r="B3335" i="1"/>
  <c r="B3334" i="1"/>
  <c r="B3333" i="1"/>
  <c r="B3332" i="1"/>
  <c r="B2260" i="1"/>
  <c r="B2259" i="1"/>
  <c r="B2258" i="1"/>
  <c r="B2257" i="1"/>
  <c r="B2256" i="1"/>
  <c r="B2255" i="1"/>
  <c r="B2254" i="1"/>
  <c r="B2253" i="1"/>
  <c r="B2252" i="1"/>
  <c r="B2251" i="1"/>
  <c r="B2247" i="1"/>
  <c r="B2246" i="1"/>
  <c r="B2245" i="1"/>
  <c r="B2244" i="1"/>
  <c r="B2243" i="1"/>
  <c r="B2250" i="1"/>
  <c r="B2249" i="1"/>
  <c r="B3303" i="1"/>
  <c r="B2248" i="1"/>
  <c r="B3302" i="1"/>
  <c r="B1767" i="1"/>
  <c r="B1766" i="1"/>
  <c r="B1765" i="1"/>
  <c r="B1764" i="1"/>
  <c r="B1763" i="1"/>
  <c r="B1762" i="1"/>
  <c r="B1761" i="1"/>
  <c r="B1760" i="1"/>
  <c r="B1759" i="1"/>
  <c r="B1758" i="1"/>
  <c r="B1757" i="1"/>
  <c r="B1756" i="1"/>
  <c r="B1755" i="1"/>
  <c r="B1754" i="1"/>
  <c r="B1753" i="1"/>
  <c r="B1990" i="1"/>
  <c r="B1989" i="1"/>
  <c r="B1988" i="1"/>
  <c r="B1987" i="1"/>
  <c r="B1986" i="1"/>
  <c r="B1949" i="1"/>
  <c r="B1985" i="1"/>
  <c r="B1948" i="1"/>
  <c r="B1947" i="1"/>
  <c r="B1946" i="1"/>
  <c r="B1945" i="1"/>
  <c r="B1752" i="1"/>
  <c r="B1751" i="1"/>
  <c r="B1750" i="1"/>
  <c r="B1749" i="1"/>
  <c r="B1748" i="1"/>
  <c r="B1747" i="1"/>
  <c r="B1746" i="1"/>
  <c r="B1745" i="1"/>
  <c r="B1744" i="1"/>
  <c r="B1944" i="1"/>
  <c r="B1743" i="1"/>
  <c r="B1742" i="1"/>
  <c r="B1741" i="1"/>
  <c r="B1740" i="1"/>
  <c r="B1739" i="1"/>
  <c r="B1738" i="1"/>
  <c r="B1779" i="1"/>
  <c r="B1778" i="1"/>
  <c r="B1777" i="1"/>
  <c r="B1776" i="1"/>
  <c r="B1775" i="1"/>
  <c r="B1774" i="1"/>
  <c r="B1773" i="1"/>
  <c r="B1772" i="1"/>
  <c r="B1771" i="1"/>
  <c r="B1770" i="1"/>
  <c r="B1769" i="1"/>
  <c r="B1768" i="1"/>
  <c r="B1921" i="1"/>
  <c r="B1920" i="1"/>
  <c r="B1919" i="1"/>
  <c r="B1918" i="1"/>
  <c r="B1917" i="1"/>
  <c r="B1916" i="1"/>
  <c r="B1915" i="1"/>
  <c r="B1914" i="1"/>
  <c r="B1913" i="1"/>
  <c r="B1912" i="1"/>
  <c r="B1911" i="1"/>
  <c r="B1910" i="1"/>
  <c r="B1909" i="1"/>
  <c r="B1908" i="1"/>
  <c r="B1907" i="1"/>
  <c r="B1906" i="1"/>
  <c r="B1905" i="1"/>
  <c r="B1904" i="1"/>
  <c r="B1903" i="1"/>
  <c r="B1898" i="1"/>
  <c r="B1897" i="1"/>
  <c r="B1896" i="1"/>
  <c r="B1895" i="1"/>
  <c r="B1894" i="1"/>
  <c r="B1893" i="1"/>
  <c r="B1871" i="1"/>
  <c r="B1870" i="1"/>
  <c r="B1869" i="1"/>
  <c r="B1868" i="1"/>
  <c r="B1867" i="1"/>
  <c r="B1866" i="1"/>
  <c r="B1865" i="1"/>
  <c r="B1864" i="1"/>
  <c r="B1902" i="1"/>
  <c r="B1901" i="1"/>
  <c r="B1900" i="1"/>
  <c r="B1892" i="1"/>
  <c r="B1891" i="1"/>
  <c r="B1890" i="1"/>
  <c r="B1889" i="1"/>
  <c r="B1888" i="1"/>
  <c r="B1887" i="1"/>
  <c r="B1886" i="1"/>
  <c r="B1885" i="1"/>
  <c r="B1884" i="1"/>
  <c r="B1883" i="1"/>
  <c r="B1882" i="1"/>
  <c r="B1881" i="1"/>
  <c r="B1984" i="1"/>
  <c r="B1880" i="1"/>
  <c r="B1879" i="1"/>
  <c r="B1878" i="1"/>
  <c r="B1877" i="1"/>
  <c r="B1876" i="1"/>
  <c r="B1899" i="1"/>
  <c r="B1983" i="1"/>
  <c r="B1875" i="1"/>
  <c r="B1982" i="1"/>
  <c r="B1981" i="1"/>
  <c r="B1980" i="1"/>
  <c r="B1979" i="1"/>
  <c r="B1943" i="1"/>
  <c r="B1942" i="1"/>
  <c r="B1941" i="1"/>
  <c r="B1940" i="1"/>
  <c r="B1737" i="1"/>
  <c r="B1736" i="1"/>
  <c r="B1735" i="1"/>
  <c r="B1734" i="1"/>
  <c r="B1733" i="1"/>
  <c r="B1732" i="1"/>
  <c r="B1731" i="1"/>
  <c r="B1730" i="1"/>
  <c r="B1729" i="1"/>
  <c r="B1939" i="1"/>
  <c r="B1728" i="1"/>
  <c r="B1727" i="1"/>
  <c r="B1726" i="1"/>
  <c r="B1725" i="1"/>
  <c r="B1724" i="1"/>
  <c r="B1723" i="1"/>
  <c r="B1938" i="1"/>
  <c r="B1658" i="1"/>
  <c r="B1657" i="1"/>
  <c r="B1656" i="1"/>
  <c r="B1655" i="1"/>
  <c r="B1654" i="1"/>
  <c r="B1653" i="1"/>
  <c r="B1630" i="1"/>
  <c r="B1652" i="1"/>
  <c r="B1629" i="1"/>
  <c r="B1628" i="1"/>
  <c r="B1627" i="1"/>
  <c r="B1626" i="1"/>
  <c r="B1625" i="1"/>
  <c r="B1651" i="1"/>
  <c r="B1650" i="1"/>
  <c r="B1649" i="1"/>
  <c r="B1648" i="1"/>
  <c r="B1647" i="1"/>
  <c r="B1646" i="1"/>
  <c r="B1645" i="1"/>
  <c r="B1644" i="1"/>
  <c r="B1643" i="1"/>
  <c r="B1642" i="1"/>
  <c r="B1624" i="1"/>
  <c r="B1623" i="1"/>
  <c r="B1622" i="1"/>
  <c r="B1621" i="1"/>
  <c r="B1620" i="1"/>
  <c r="B1613" i="1"/>
  <c r="B1619" i="1"/>
  <c r="B1612" i="1"/>
  <c r="B1611" i="1"/>
  <c r="B1610" i="1"/>
  <c r="B1609" i="1"/>
  <c r="B1428" i="1"/>
  <c r="B1427" i="1"/>
  <c r="B1426" i="1"/>
  <c r="B1425" i="1"/>
  <c r="B1424" i="1"/>
  <c r="B1608" i="1"/>
  <c r="B1423" i="1"/>
  <c r="B1422" i="1"/>
  <c r="B1421" i="1"/>
  <c r="B1420" i="1"/>
  <c r="B1419" i="1"/>
  <c r="B1418" i="1"/>
  <c r="B1417" i="1"/>
  <c r="B1416" i="1"/>
  <c r="B1415" i="1"/>
  <c r="B1414" i="1"/>
  <c r="B1413" i="1"/>
  <c r="B1412" i="1"/>
  <c r="B1411" i="1"/>
  <c r="B1410" i="1"/>
  <c r="B1409" i="1"/>
  <c r="B1408" i="1"/>
  <c r="B1407" i="1"/>
  <c r="B1406" i="1"/>
  <c r="B1405" i="1"/>
  <c r="B1404" i="1"/>
  <c r="B1403" i="1"/>
  <c r="B1402" i="1"/>
  <c r="B1401" i="1"/>
  <c r="B1400" i="1"/>
  <c r="B1399" i="1"/>
  <c r="B1398" i="1"/>
  <c r="B1397" i="1"/>
  <c r="B1396" i="1"/>
  <c r="B1395" i="1"/>
  <c r="B1394" i="1"/>
  <c r="B1393" i="1"/>
  <c r="B1392" i="1"/>
  <c r="B1391" i="1"/>
  <c r="B1390" i="1"/>
  <c r="B1389" i="1"/>
  <c r="B1978" i="1"/>
  <c r="B1977" i="1"/>
  <c r="B1976" i="1"/>
  <c r="B1975" i="1"/>
  <c r="B1974" i="1"/>
  <c r="B1973" i="1"/>
  <c r="B1972" i="1"/>
  <c r="B1971" i="1"/>
  <c r="B1970" i="1"/>
  <c r="B1969" i="1"/>
  <c r="B1937" i="1"/>
  <c r="B1936" i="1"/>
  <c r="B1935" i="1"/>
  <c r="B1934" i="1"/>
  <c r="B1933" i="1"/>
  <c r="B1932" i="1"/>
  <c r="B1931" i="1"/>
  <c r="B1930" i="1"/>
  <c r="B1929" i="1"/>
  <c r="B1928" i="1"/>
  <c r="B1607" i="1"/>
  <c r="B1606" i="1"/>
  <c r="B1605" i="1"/>
  <c r="B1604" i="1"/>
  <c r="B1641" i="1"/>
  <c r="B1603" i="1"/>
  <c r="B1602" i="1"/>
  <c r="B1108" i="1"/>
  <c r="B1107" i="1"/>
  <c r="B1106" i="1"/>
  <c r="B1105" i="1"/>
  <c r="B1104" i="1"/>
  <c r="B1640" i="1"/>
  <c r="B1103" i="1"/>
  <c r="B1102" i="1"/>
  <c r="B1101" i="1"/>
  <c r="B1100" i="1"/>
  <c r="B1099" i="1"/>
  <c r="B1098" i="1"/>
  <c r="B1097" i="1"/>
  <c r="B1096" i="1"/>
  <c r="B1095" i="1"/>
  <c r="B1094" i="1"/>
  <c r="B1093" i="1"/>
  <c r="B1639" i="1"/>
  <c r="B1092" i="1"/>
  <c r="B1091" i="1"/>
  <c r="B1090" i="1"/>
  <c r="B1089" i="1"/>
  <c r="B1088" i="1"/>
  <c r="B1087" i="1"/>
  <c r="B1086" i="1"/>
  <c r="B1085" i="1"/>
  <c r="B1084" i="1"/>
  <c r="B1083" i="1"/>
  <c r="B1082" i="1"/>
  <c r="B1081" i="1"/>
  <c r="B1080" i="1"/>
  <c r="B1079" i="1"/>
  <c r="B1078" i="1"/>
  <c r="B1077" i="1"/>
  <c r="B1076" i="1"/>
  <c r="B1075" i="1"/>
  <c r="B1074" i="1"/>
  <c r="B1073" i="1"/>
  <c r="B1587" i="1"/>
  <c r="B1586" i="1"/>
  <c r="B1585" i="1"/>
  <c r="B1584" i="1"/>
  <c r="B1583" i="1"/>
  <c r="B1582" i="1"/>
  <c r="B1581" i="1"/>
  <c r="B1580" i="1"/>
  <c r="B1579" i="1"/>
  <c r="B1578" i="1"/>
  <c r="B71" i="1"/>
  <c r="B70" i="1"/>
  <c r="B69" i="1"/>
  <c r="B68" i="1"/>
  <c r="B1664" i="1"/>
  <c r="B1663" i="1"/>
  <c r="B67" i="1"/>
  <c r="B66" i="1"/>
  <c r="B1662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1473" i="1"/>
  <c r="B1472" i="1"/>
  <c r="B1471" i="1"/>
  <c r="B1470" i="1"/>
  <c r="B1469" i="1"/>
  <c r="B1468" i="1"/>
  <c r="B1467" i="1"/>
  <c r="B1466" i="1"/>
  <c r="B1465" i="1"/>
  <c r="B1464" i="1"/>
  <c r="B1463" i="1"/>
  <c r="B1462" i="1"/>
  <c r="B1461" i="1"/>
  <c r="B1460" i="1"/>
  <c r="B1459" i="1"/>
  <c r="B1458" i="1"/>
  <c r="B1457" i="1"/>
  <c r="B1456" i="1"/>
  <c r="B1455" i="1"/>
  <c r="B1454" i="1"/>
  <c r="B1453" i="1"/>
  <c r="B1452" i="1"/>
  <c r="B1451" i="1"/>
  <c r="B1450" i="1"/>
  <c r="B1449" i="1"/>
  <c r="B1448" i="1"/>
  <c r="B1447" i="1"/>
  <c r="B1446" i="1"/>
  <c r="B1445" i="1"/>
  <c r="B1444" i="1"/>
  <c r="B1443" i="1"/>
  <c r="B1442" i="1"/>
  <c r="B1441" i="1"/>
  <c r="B1440" i="1"/>
  <c r="B1439" i="1"/>
  <c r="B1438" i="1"/>
  <c r="B1437" i="1"/>
  <c r="B1436" i="1"/>
  <c r="B1435" i="1"/>
  <c r="B1927" i="1"/>
  <c r="B1434" i="1"/>
  <c r="B1968" i="1"/>
  <c r="B1926" i="1"/>
  <c r="B1967" i="1"/>
  <c r="B2005" i="1"/>
  <c r="B2004" i="1"/>
  <c r="B1722" i="1"/>
  <c r="B1721" i="1"/>
  <c r="B1720" i="1"/>
  <c r="B1874" i="1"/>
  <c r="B2003" i="1"/>
  <c r="B2002" i="1"/>
  <c r="B36145" i="1"/>
  <c r="B36144" i="1"/>
  <c r="B36143" i="1"/>
  <c r="B36142" i="1"/>
  <c r="B36141" i="1"/>
  <c r="B36140" i="1"/>
  <c r="B36139" i="1"/>
  <c r="B36138" i="1"/>
  <c r="B36137" i="1"/>
  <c r="B36136" i="1"/>
  <c r="B36135" i="1"/>
  <c r="B36134" i="1"/>
  <c r="B36133" i="1"/>
  <c r="B36132" i="1"/>
  <c r="B36131" i="1"/>
  <c r="B36130" i="1"/>
  <c r="B36129" i="1"/>
  <c r="B36128" i="1"/>
  <c r="B36127" i="1"/>
  <c r="B36126" i="1"/>
  <c r="B36125" i="1"/>
  <c r="B36124" i="1"/>
  <c r="B36123" i="1"/>
  <c r="B36122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1548" i="1"/>
  <c r="B1547" i="1"/>
  <c r="B1546" i="1"/>
  <c r="B1545" i="1"/>
  <c r="B1544" i="1"/>
  <c r="B1543" i="1"/>
  <c r="B1542" i="1"/>
  <c r="B1541" i="1"/>
  <c r="B1540" i="1"/>
  <c r="B1539" i="1"/>
  <c r="B1538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1537" i="1"/>
  <c r="B1536" i="1"/>
  <c r="B1535" i="1"/>
  <c r="B1534" i="1"/>
  <c r="B651" i="1"/>
  <c r="B650" i="1"/>
  <c r="B1533" i="1"/>
  <c r="B1532" i="1"/>
  <c r="B1531" i="1"/>
  <c r="B1530" i="1"/>
  <c r="B1529" i="1"/>
  <c r="B1528" i="1"/>
  <c r="B1527" i="1"/>
  <c r="B1526" i="1"/>
  <c r="B1525" i="1"/>
  <c r="B1524" i="1"/>
  <c r="B1523" i="1"/>
  <c r="B1522" i="1"/>
  <c r="B1521" i="1"/>
  <c r="B1520" i="1"/>
  <c r="B1519" i="1"/>
  <c r="B1518" i="1"/>
  <c r="B1517" i="1"/>
  <c r="B1516" i="1"/>
  <c r="B1515" i="1"/>
  <c r="B1514" i="1"/>
  <c r="B1513" i="1"/>
  <c r="B1512" i="1"/>
  <c r="B1511" i="1"/>
  <c r="B1510" i="1"/>
  <c r="B1509" i="1"/>
  <c r="B1508" i="1"/>
  <c r="B1507" i="1"/>
  <c r="B1506" i="1"/>
  <c r="B1505" i="1"/>
  <c r="B1504" i="1"/>
  <c r="B1503" i="1"/>
  <c r="B1502" i="1"/>
  <c r="B1501" i="1"/>
  <c r="B1500" i="1"/>
  <c r="B1499" i="1"/>
  <c r="B1498" i="1"/>
  <c r="B1497" i="1"/>
  <c r="B1496" i="1"/>
  <c r="B1495" i="1"/>
  <c r="B1494" i="1"/>
  <c r="B1493" i="1"/>
  <c r="B1492" i="1"/>
  <c r="B1491" i="1"/>
  <c r="B1490" i="1"/>
  <c r="B1489" i="1"/>
  <c r="B1488" i="1"/>
  <c r="B1487" i="1"/>
  <c r="B1486" i="1"/>
  <c r="B1485" i="1"/>
  <c r="B1484" i="1"/>
  <c r="B1483" i="1"/>
  <c r="B1482" i="1"/>
  <c r="B1481" i="1"/>
  <c r="B1480" i="1"/>
  <c r="B1479" i="1"/>
  <c r="B1478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36776" i="1"/>
  <c r="B608" i="1"/>
  <c r="B607" i="1"/>
  <c r="B606" i="1"/>
  <c r="B605" i="1"/>
  <c r="B604" i="1"/>
  <c r="B603" i="1"/>
  <c r="B602" i="1"/>
  <c r="B601" i="1"/>
  <c r="B600" i="1"/>
  <c r="B599" i="1"/>
  <c r="B598" i="1"/>
  <c r="B13128" i="1"/>
  <c r="B13127" i="1"/>
  <c r="B13126" i="1"/>
  <c r="B13125" i="1"/>
  <c r="B13124" i="1"/>
  <c r="B13123" i="1"/>
  <c r="B597" i="1"/>
  <c r="B596" i="1"/>
  <c r="B595" i="1"/>
  <c r="B594" i="1"/>
  <c r="B593" i="1"/>
  <c r="B592" i="1"/>
  <c r="B591" i="1"/>
  <c r="B590" i="1"/>
  <c r="B1719" i="1"/>
  <c r="B1718" i="1"/>
  <c r="B1717" i="1"/>
  <c r="B36775" i="1"/>
  <c r="B36774" i="1"/>
  <c r="B36773" i="1"/>
  <c r="B36772" i="1"/>
  <c r="B36771" i="1"/>
  <c r="B36770" i="1"/>
  <c r="B36769" i="1"/>
  <c r="B36768" i="1"/>
  <c r="B36767" i="1"/>
  <c r="B36766" i="1"/>
  <c r="B1716" i="1"/>
  <c r="B1715" i="1"/>
  <c r="B1714" i="1"/>
  <c r="B36765" i="1"/>
  <c r="B36764" i="1"/>
  <c r="B36763" i="1"/>
  <c r="B36762" i="1"/>
  <c r="B36761" i="1"/>
  <c r="B36760" i="1"/>
  <c r="B36759" i="1"/>
  <c r="B36758" i="1"/>
  <c r="B36757" i="1"/>
  <c r="B36756" i="1"/>
  <c r="B36755" i="1"/>
  <c r="B36754" i="1"/>
  <c r="B36753" i="1"/>
  <c r="B36752" i="1"/>
  <c r="B36751" i="1"/>
  <c r="B36750" i="1"/>
  <c r="B36749" i="1"/>
  <c r="B36748" i="1"/>
  <c r="B36747" i="1"/>
  <c r="B36746" i="1"/>
  <c r="B36745" i="1"/>
  <c r="B36744" i="1"/>
  <c r="B1713" i="1"/>
  <c r="B1712" i="1"/>
  <c r="B1711" i="1"/>
  <c r="B1710" i="1"/>
  <c r="B1709" i="1"/>
  <c r="B1708" i="1"/>
  <c r="B36743" i="1"/>
  <c r="B36742" i="1"/>
  <c r="B36741" i="1"/>
  <c r="B1285" i="1"/>
  <c r="B1284" i="1"/>
  <c r="B1283" i="1"/>
  <c r="B1282" i="1"/>
  <c r="B1281" i="1"/>
  <c r="B1280" i="1"/>
  <c r="B1380" i="1"/>
  <c r="B1379" i="1"/>
  <c r="B1378" i="1"/>
  <c r="B1377" i="1"/>
  <c r="B1376" i="1"/>
  <c r="B1601" i="1"/>
  <c r="B1600" i="1"/>
  <c r="B1375" i="1"/>
  <c r="B1374" i="1"/>
  <c r="B1373" i="1"/>
  <c r="B1372" i="1"/>
  <c r="B1371" i="1"/>
  <c r="B1370" i="1"/>
  <c r="B1369" i="1"/>
  <c r="B1368" i="1"/>
  <c r="B1367" i="1"/>
  <c r="B1366" i="1"/>
  <c r="B1365" i="1"/>
  <c r="B1364" i="1"/>
  <c r="B1363" i="1"/>
  <c r="B1362" i="1"/>
  <c r="B1361" i="1"/>
  <c r="B1360" i="1"/>
  <c r="B1359" i="1"/>
  <c r="B1358" i="1"/>
  <c r="B1357" i="1"/>
  <c r="B1356" i="1"/>
  <c r="B1355" i="1"/>
  <c r="B1354" i="1"/>
  <c r="B1353" i="1"/>
  <c r="B1352" i="1"/>
  <c r="B1966" i="1"/>
  <c r="B1965" i="1"/>
  <c r="B1351" i="1"/>
  <c r="B1964" i="1"/>
  <c r="B1963" i="1"/>
  <c r="B1925" i="1"/>
  <c r="B1924" i="1"/>
  <c r="B1923" i="1"/>
  <c r="B1922" i="1"/>
  <c r="B1599" i="1"/>
  <c r="B1707" i="1"/>
  <c r="B1706" i="1"/>
  <c r="B1705" i="1"/>
  <c r="B1661" i="1"/>
  <c r="B1873" i="1"/>
  <c r="B1072" i="1"/>
  <c r="B1071" i="1"/>
  <c r="B1070" i="1"/>
  <c r="B1069" i="1"/>
  <c r="B1068" i="1"/>
  <c r="B1598" i="1"/>
  <c r="B1067" i="1"/>
  <c r="B1066" i="1"/>
  <c r="B1065" i="1"/>
  <c r="B1064" i="1"/>
  <c r="B1063" i="1"/>
  <c r="B1062" i="1"/>
  <c r="B1061" i="1"/>
  <c r="B36740" i="1"/>
  <c r="B36739" i="1"/>
  <c r="B36738" i="1"/>
  <c r="B36737" i="1"/>
  <c r="B36736" i="1"/>
  <c r="B36735" i="1"/>
  <c r="B36734" i="1"/>
  <c r="B36733" i="1"/>
  <c r="B36732" i="1"/>
  <c r="B36731" i="1"/>
  <c r="B36730" i="1"/>
  <c r="B36729" i="1"/>
  <c r="B36728" i="1"/>
  <c r="B36727" i="1"/>
  <c r="B36726" i="1"/>
  <c r="B36725" i="1"/>
  <c r="B36724" i="1"/>
  <c r="B2001" i="1"/>
  <c r="B2000" i="1"/>
  <c r="B1999" i="1"/>
  <c r="B1998" i="1"/>
  <c r="B1660" i="1"/>
  <c r="B1659" i="1"/>
  <c r="B36723" i="1"/>
  <c r="B36722" i="1"/>
  <c r="B36721" i="1"/>
  <c r="B36720" i="1"/>
  <c r="B36719" i="1"/>
  <c r="B36033" i="1"/>
  <c r="B36718" i="1"/>
  <c r="B36717" i="1"/>
  <c r="B1577" i="1"/>
  <c r="B1576" i="1"/>
  <c r="B1575" i="1"/>
  <c r="B1574" i="1"/>
  <c r="B1573" i="1"/>
  <c r="B1572" i="1"/>
  <c r="B1571" i="1"/>
  <c r="B1570" i="1"/>
  <c r="B1569" i="1"/>
  <c r="B1568" i="1"/>
  <c r="B1567" i="1"/>
  <c r="B1566" i="1"/>
  <c r="B1565" i="1"/>
  <c r="B1564" i="1"/>
  <c r="B1563" i="1"/>
  <c r="B1562" i="1"/>
  <c r="B1561" i="1"/>
  <c r="B1560" i="1"/>
  <c r="B11313" i="1"/>
  <c r="B11312" i="1"/>
  <c r="B11311" i="1"/>
  <c r="B11310" i="1"/>
  <c r="B11309" i="1"/>
  <c r="B11308" i="1"/>
  <c r="B1559" i="1"/>
  <c r="B1558" i="1"/>
  <c r="B36265" i="1"/>
  <c r="B36264" i="1"/>
  <c r="B36263" i="1"/>
  <c r="B13122" i="1"/>
  <c r="B13121" i="1"/>
  <c r="B4" i="1"/>
  <c r="B3" i="1"/>
  <c r="B13120" i="1"/>
  <c r="B1350" i="1"/>
  <c r="B1349" i="1"/>
  <c r="B1348" i="1"/>
  <c r="B1347" i="1"/>
  <c r="B13119" i="1"/>
  <c r="B1346" i="1"/>
  <c r="B1345" i="1"/>
  <c r="B1344" i="1"/>
  <c r="B1343" i="1"/>
  <c r="B1342" i="1"/>
  <c r="B1341" i="1"/>
  <c r="B1340" i="1"/>
  <c r="B1339" i="1"/>
  <c r="B1338" i="1"/>
  <c r="B1337" i="1"/>
  <c r="B1336" i="1"/>
  <c r="B1335" i="1"/>
  <c r="B1334" i="1"/>
  <c r="B1333" i="1"/>
  <c r="B1332" i="1"/>
  <c r="B1331" i="1"/>
  <c r="B1330" i="1"/>
  <c r="B1329" i="1"/>
  <c r="B1328" i="1"/>
  <c r="B1327" i="1"/>
  <c r="B1326" i="1"/>
  <c r="B1325" i="1"/>
  <c r="B1324" i="1"/>
  <c r="B1323" i="1"/>
  <c r="B1322" i="1"/>
  <c r="B1321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6578" i="1"/>
  <c r="B36577" i="1"/>
  <c r="B36576" i="1"/>
  <c r="B36575" i="1"/>
  <c r="B36574" i="1"/>
  <c r="B373" i="1"/>
  <c r="B372" i="1"/>
  <c r="B371" i="1"/>
  <c r="B370" i="1"/>
  <c r="B369" i="1"/>
  <c r="B368" i="1"/>
  <c r="B367" i="1"/>
  <c r="B366" i="1"/>
  <c r="B365" i="1"/>
  <c r="B364" i="1"/>
  <c r="B363" i="1"/>
  <c r="B36573" i="1"/>
  <c r="B36572" i="1"/>
  <c r="B36571" i="1"/>
  <c r="B36570" i="1"/>
  <c r="B36569" i="1"/>
  <c r="B362" i="1"/>
  <c r="B361" i="1"/>
  <c r="B36716" i="1"/>
  <c r="B36715" i="1"/>
  <c r="B36714" i="1"/>
  <c r="B36713" i="1"/>
  <c r="B36712" i="1"/>
  <c r="B36568" i="1"/>
  <c r="B36711" i="1"/>
  <c r="B36567" i="1"/>
  <c r="B36566" i="1"/>
  <c r="B36565" i="1"/>
  <c r="B36564" i="1"/>
  <c r="B36563" i="1"/>
  <c r="B36562" i="1"/>
  <c r="B36561" i="1"/>
  <c r="B36710" i="1"/>
  <c r="B36709" i="1"/>
  <c r="B36708" i="1"/>
  <c r="B36707" i="1"/>
  <c r="B36706" i="1"/>
  <c r="B36705" i="1"/>
  <c r="B36704" i="1"/>
  <c r="B36703" i="1"/>
  <c r="B36702" i="1"/>
  <c r="B36701" i="1"/>
  <c r="B36560" i="1"/>
  <c r="B36700" i="1"/>
  <c r="B36699" i="1"/>
  <c r="B36698" i="1"/>
  <c r="B36697" i="1"/>
  <c r="B36696" i="1"/>
  <c r="B36559" i="1"/>
  <c r="B36558" i="1"/>
  <c r="B36557" i="1"/>
  <c r="B36556" i="1"/>
  <c r="B36555" i="1"/>
  <c r="B36554" i="1"/>
  <c r="B36553" i="1"/>
  <c r="B36552" i="1"/>
  <c r="B36551" i="1"/>
  <c r="B36550" i="1"/>
  <c r="B36549" i="1"/>
  <c r="B36548" i="1"/>
  <c r="B36547" i="1"/>
  <c r="B36546" i="1"/>
  <c r="B36545" i="1"/>
  <c r="B36544" i="1"/>
  <c r="B36543" i="1"/>
  <c r="B36695" i="1"/>
  <c r="B202" i="1"/>
  <c r="B201" i="1"/>
  <c r="B200" i="1"/>
  <c r="B199" i="1"/>
  <c r="B198" i="1"/>
  <c r="B36694" i="1"/>
  <c r="B197" i="1"/>
  <c r="B196" i="1"/>
  <c r="B195" i="1"/>
  <c r="B194" i="1"/>
  <c r="B193" i="1"/>
  <c r="B366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279" i="1"/>
  <c r="B119" i="1"/>
  <c r="B1278" i="1"/>
  <c r="B1277" i="1"/>
  <c r="B1276" i="1"/>
  <c r="B1275" i="1"/>
  <c r="B1274" i="1"/>
  <c r="B1872" i="1"/>
  <c r="B1320" i="1"/>
  <c r="B1273" i="1"/>
  <c r="B1272" i="1"/>
  <c r="B1271" i="1"/>
  <c r="B1270" i="1"/>
  <c r="B1269" i="1"/>
  <c r="B1268" i="1"/>
  <c r="B1267" i="1"/>
  <c r="B1266" i="1"/>
  <c r="B1319" i="1"/>
  <c r="B36032" i="1"/>
  <c r="B36031" i="1"/>
  <c r="B36030" i="1"/>
  <c r="B36029" i="1"/>
  <c r="B36028" i="1"/>
  <c r="B36027" i="1"/>
  <c r="B36026" i="1"/>
  <c r="B36025" i="1"/>
  <c r="B36024" i="1"/>
  <c r="B36023" i="1"/>
  <c r="B36022" i="1"/>
  <c r="B36021" i="1"/>
  <c r="B36020" i="1"/>
  <c r="B36019" i="1"/>
  <c r="B36018" i="1"/>
  <c r="B36017" i="1"/>
  <c r="B36016" i="1"/>
  <c r="B36015" i="1"/>
  <c r="B36014" i="1"/>
  <c r="B36013" i="1"/>
  <c r="B36012" i="1"/>
  <c r="B36011" i="1"/>
  <c r="B36010" i="1"/>
  <c r="B36009" i="1"/>
  <c r="B36008" i="1"/>
  <c r="B36007" i="1"/>
  <c r="B36006" i="1"/>
  <c r="B36005" i="1"/>
  <c r="B36004" i="1"/>
  <c r="B36003" i="1"/>
  <c r="B36002" i="1"/>
  <c r="B36001" i="1"/>
  <c r="B36000" i="1"/>
  <c r="B35999" i="1"/>
  <c r="B35998" i="1"/>
  <c r="B35997" i="1"/>
  <c r="B35996" i="1"/>
  <c r="B35995" i="1"/>
  <c r="B35994" i="1"/>
  <c r="B35993" i="1"/>
  <c r="B35992" i="1"/>
  <c r="B35991" i="1"/>
  <c r="B35990" i="1"/>
  <c r="B35989" i="1"/>
  <c r="B35988" i="1"/>
  <c r="B35987" i="1"/>
  <c r="B1265" i="1"/>
  <c r="B1264" i="1"/>
  <c r="B1263" i="1"/>
  <c r="B1262" i="1"/>
  <c r="B35986" i="1"/>
  <c r="B1261" i="1"/>
  <c r="B1260" i="1"/>
  <c r="B1259" i="1"/>
  <c r="B1258" i="1"/>
  <c r="B1257" i="1"/>
  <c r="B1256" i="1"/>
  <c r="B1255" i="1"/>
  <c r="B1254" i="1"/>
  <c r="B1253" i="1"/>
  <c r="B1252" i="1"/>
  <c r="B1251" i="1"/>
  <c r="B1250" i="1"/>
  <c r="B1249" i="1"/>
  <c r="B1248" i="1"/>
  <c r="B1247" i="1"/>
  <c r="B1246" i="1"/>
  <c r="B1245" i="1"/>
  <c r="B1244" i="1"/>
  <c r="B1243" i="1"/>
  <c r="B1242" i="1"/>
  <c r="B1241" i="1"/>
  <c r="B1240" i="1"/>
  <c r="B1239" i="1"/>
  <c r="B1238" i="1"/>
  <c r="B1237" i="1"/>
  <c r="B1236" i="1"/>
  <c r="B1235" i="1"/>
  <c r="B1234" i="1"/>
  <c r="B1233" i="1"/>
  <c r="B1232" i="1"/>
  <c r="B1231" i="1"/>
  <c r="B1230" i="1"/>
  <c r="B1229" i="1"/>
  <c r="B1228" i="1"/>
  <c r="B1227" i="1"/>
  <c r="B1226" i="1"/>
  <c r="B1225" i="1"/>
  <c r="B1224" i="1"/>
  <c r="B1223" i="1"/>
  <c r="B1222" i="1"/>
  <c r="B1221" i="1"/>
  <c r="B1220" i="1"/>
  <c r="B1219" i="1"/>
  <c r="B1218" i="1"/>
  <c r="B36542" i="1"/>
  <c r="B1318" i="1"/>
  <c r="B36541" i="1"/>
  <c r="B36540" i="1"/>
  <c r="B36539" i="1"/>
  <c r="B36538" i="1"/>
  <c r="B36537" i="1"/>
  <c r="B36536" i="1"/>
  <c r="B1317" i="1"/>
  <c r="B1217" i="1"/>
  <c r="B36535" i="1"/>
  <c r="B36534" i="1"/>
  <c r="B36533" i="1"/>
  <c r="B36532" i="1"/>
  <c r="B36531" i="1"/>
  <c r="B36530" i="1"/>
  <c r="B36529" i="1"/>
  <c r="B36528" i="1"/>
  <c r="B36527" i="1"/>
  <c r="B36526" i="1"/>
  <c r="B1216" i="1"/>
  <c r="B36525" i="1"/>
  <c r="B36524" i="1"/>
  <c r="B36523" i="1"/>
  <c r="B36522" i="1"/>
  <c r="B36521" i="1"/>
  <c r="B36520" i="1"/>
  <c r="B1060" i="1"/>
  <c r="B1059" i="1"/>
  <c r="B1058" i="1"/>
  <c r="B1057" i="1"/>
  <c r="B1056" i="1"/>
  <c r="B36519" i="1"/>
  <c r="B36518" i="1"/>
  <c r="B36517" i="1"/>
  <c r="B36516" i="1"/>
  <c r="B36515" i="1"/>
  <c r="B36514" i="1"/>
  <c r="B36513" i="1"/>
  <c r="B36512" i="1"/>
  <c r="B1055" i="1"/>
  <c r="B360" i="1"/>
  <c r="B359" i="1"/>
  <c r="B358" i="1"/>
  <c r="B357" i="1"/>
  <c r="B356" i="1"/>
  <c r="B36511" i="1"/>
  <c r="B36510" i="1"/>
  <c r="B36509" i="1"/>
  <c r="B36508" i="1"/>
  <c r="B36507" i="1"/>
  <c r="B355" i="1"/>
  <c r="B354" i="1"/>
  <c r="B353" i="1"/>
  <c r="B352" i="1"/>
  <c r="B351" i="1"/>
  <c r="B1054" i="1"/>
  <c r="B1053" i="1"/>
  <c r="B1052" i="1"/>
  <c r="B1051" i="1"/>
  <c r="B1050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1049" i="1"/>
  <c r="B335" i="1"/>
  <c r="B334" i="1"/>
  <c r="B333" i="1"/>
  <c r="B332" i="1"/>
  <c r="B331" i="1"/>
  <c r="B330" i="1"/>
  <c r="B329" i="1"/>
  <c r="B13118" i="1"/>
  <c r="B13117" i="1"/>
  <c r="B13116" i="1"/>
  <c r="B13115" i="1"/>
  <c r="B13114" i="1"/>
  <c r="B13113" i="1"/>
  <c r="B13112" i="1"/>
  <c r="B13111" i="1"/>
  <c r="B13110" i="1"/>
  <c r="B13109" i="1"/>
  <c r="B13108" i="1"/>
  <c r="B13107" i="1"/>
  <c r="B328" i="1"/>
  <c r="B327" i="1"/>
  <c r="B13106" i="1"/>
  <c r="B13105" i="1"/>
  <c r="B13104" i="1"/>
  <c r="B13103" i="1"/>
  <c r="B13102" i="1"/>
  <c r="B13101" i="1"/>
  <c r="B326" i="1"/>
  <c r="B325" i="1"/>
  <c r="B34631" i="1"/>
  <c r="B27648" i="1"/>
  <c r="B34630" i="1"/>
  <c r="B34564" i="1"/>
  <c r="B34629" i="1"/>
  <c r="B34563" i="1"/>
  <c r="B34562" i="1"/>
  <c r="B34561" i="1"/>
  <c r="B34535" i="1"/>
  <c r="B34560" i="1"/>
  <c r="B34559" i="1"/>
  <c r="B34534" i="1"/>
  <c r="B34533" i="1"/>
  <c r="B34558" i="1"/>
  <c r="B34532" i="1"/>
  <c r="B34531" i="1"/>
  <c r="B34557" i="1"/>
  <c r="B34556" i="1"/>
  <c r="B34555" i="1"/>
  <c r="B34554" i="1"/>
  <c r="B34553" i="1"/>
  <c r="B34500" i="1"/>
  <c r="B34499" i="1"/>
  <c r="B34498" i="1"/>
  <c r="B34497" i="1"/>
  <c r="B34496" i="1"/>
  <c r="B34495" i="1"/>
  <c r="B34494" i="1"/>
  <c r="B34552" i="1"/>
  <c r="B34551" i="1"/>
  <c r="B34530" i="1"/>
  <c r="B34529" i="1"/>
  <c r="B34486" i="1"/>
  <c r="B34628" i="1"/>
  <c r="B34627" i="1"/>
  <c r="B34626" i="1"/>
  <c r="B34625" i="1"/>
  <c r="B34624" i="1"/>
  <c r="B34623" i="1"/>
  <c r="B34622" i="1"/>
  <c r="B34621" i="1"/>
  <c r="B34620" i="1"/>
  <c r="B34619" i="1"/>
  <c r="B34618" i="1"/>
  <c r="B34617" i="1"/>
  <c r="B34616" i="1"/>
  <c r="B34615" i="1"/>
  <c r="B34614" i="1"/>
  <c r="B34613" i="1"/>
  <c r="B34612" i="1"/>
  <c r="B34611" i="1"/>
  <c r="B34610" i="1"/>
  <c r="B34609" i="1"/>
  <c r="B34608" i="1"/>
  <c r="B34607" i="1"/>
  <c r="B34606" i="1"/>
  <c r="B34605" i="1"/>
  <c r="B34604" i="1"/>
  <c r="B34603" i="1"/>
  <c r="B34602" i="1"/>
  <c r="B34601" i="1"/>
  <c r="B34600" i="1"/>
  <c r="B34599" i="1"/>
  <c r="B34598" i="1"/>
  <c r="B34597" i="1"/>
  <c r="B34596" i="1"/>
  <c r="B34595" i="1"/>
  <c r="B34594" i="1"/>
  <c r="B34593" i="1"/>
  <c r="B34592" i="1"/>
  <c r="B34591" i="1"/>
  <c r="B34590" i="1"/>
  <c r="B34589" i="1"/>
  <c r="B34588" i="1"/>
  <c r="B34587" i="1"/>
  <c r="B34586" i="1"/>
  <c r="B34585" i="1"/>
  <c r="B34584" i="1"/>
  <c r="B34583" i="1"/>
  <c r="B34582" i="1"/>
  <c r="B34581" i="1"/>
  <c r="B34580" i="1"/>
  <c r="B34528" i="1"/>
  <c r="B34579" i="1"/>
  <c r="B34527" i="1"/>
  <c r="B34526" i="1"/>
  <c r="B34525" i="1"/>
  <c r="B34524" i="1"/>
  <c r="B34517" i="1"/>
  <c r="B34516" i="1"/>
  <c r="B34515" i="1"/>
  <c r="B34493" i="1"/>
  <c r="B34492" i="1"/>
  <c r="B34491" i="1"/>
  <c r="B34490" i="1"/>
  <c r="B34489" i="1"/>
  <c r="B34514" i="1"/>
  <c r="B34513" i="1"/>
  <c r="B34512" i="1"/>
  <c r="B34511" i="1"/>
  <c r="B34510" i="1"/>
  <c r="B34509" i="1"/>
  <c r="B34508" i="1"/>
  <c r="B34507" i="1"/>
  <c r="B34506" i="1"/>
  <c r="B34505" i="1"/>
  <c r="B34504" i="1"/>
  <c r="B34503" i="1"/>
  <c r="B34502" i="1"/>
  <c r="B34488" i="1"/>
  <c r="B34501" i="1"/>
  <c r="B34487" i="1"/>
  <c r="B34576" i="1"/>
  <c r="B34575" i="1"/>
  <c r="B34574" i="1"/>
  <c r="B34573" i="1"/>
  <c r="B34572" i="1"/>
  <c r="B34571" i="1"/>
  <c r="B34570" i="1"/>
  <c r="B34569" i="1"/>
  <c r="B34568" i="1"/>
  <c r="B34567" i="1"/>
  <c r="B34566" i="1"/>
  <c r="B34565" i="1"/>
  <c r="B34523" i="1"/>
  <c r="B34550" i="1"/>
  <c r="B34549" i="1"/>
  <c r="B34522" i="1"/>
  <c r="B34548" i="1"/>
  <c r="B34547" i="1"/>
  <c r="B34546" i="1"/>
  <c r="B34545" i="1"/>
  <c r="B34521" i="1"/>
  <c r="B34544" i="1"/>
  <c r="B34520" i="1"/>
  <c r="B34519" i="1"/>
  <c r="B34543" i="1"/>
  <c r="B34542" i="1"/>
  <c r="B34518" i="1"/>
  <c r="B34541" i="1"/>
  <c r="B34540" i="1"/>
  <c r="B34539" i="1"/>
  <c r="B34538" i="1"/>
  <c r="B34537" i="1"/>
  <c r="B34536" i="1"/>
  <c r="B34185" i="1"/>
  <c r="B34184" i="1"/>
  <c r="B34183" i="1"/>
  <c r="B34182" i="1"/>
  <c r="B34181" i="1"/>
  <c r="B34180" i="1"/>
  <c r="B34179" i="1"/>
  <c r="B34178" i="1"/>
  <c r="B34177" i="1"/>
  <c r="B35344" i="1"/>
  <c r="B34176" i="1"/>
  <c r="B34175" i="1"/>
  <c r="B34174" i="1"/>
  <c r="B34173" i="1"/>
  <c r="B35343" i="1"/>
  <c r="B35342" i="1"/>
  <c r="B35341" i="1"/>
  <c r="B35340" i="1"/>
  <c r="B35339" i="1"/>
  <c r="B35407" i="1"/>
  <c r="B35338" i="1"/>
  <c r="B35406" i="1"/>
  <c r="B34752" i="1"/>
  <c r="B34751" i="1"/>
  <c r="B34750" i="1"/>
  <c r="B34749" i="1"/>
  <c r="B35385" i="1"/>
  <c r="B35384" i="1"/>
  <c r="B35337" i="1"/>
  <c r="B35336" i="1"/>
  <c r="B35335" i="1"/>
  <c r="B35334" i="1"/>
  <c r="B35333" i="1"/>
  <c r="B35332" i="1"/>
  <c r="B35331" i="1"/>
  <c r="B35330" i="1"/>
  <c r="B35329" i="1"/>
  <c r="B35328" i="1"/>
  <c r="B35327" i="1"/>
  <c r="B35326" i="1"/>
  <c r="B35325" i="1"/>
  <c r="B35324" i="1"/>
  <c r="B35323" i="1"/>
  <c r="B35322" i="1"/>
  <c r="B35321" i="1"/>
  <c r="B35320" i="1"/>
  <c r="B35319" i="1"/>
  <c r="B35318" i="1"/>
  <c r="B35317" i="1"/>
  <c r="B35316" i="1"/>
  <c r="B35315" i="1"/>
  <c r="B35314" i="1"/>
  <c r="B35313" i="1"/>
  <c r="B35312" i="1"/>
  <c r="B35311" i="1"/>
  <c r="B35310" i="1"/>
  <c r="B35309" i="1"/>
  <c r="B35308" i="1"/>
  <c r="B35307" i="1"/>
  <c r="B35306" i="1"/>
  <c r="B35305" i="1"/>
  <c r="B25371" i="1"/>
  <c r="B25370" i="1"/>
  <c r="B25369" i="1"/>
  <c r="B25368" i="1"/>
  <c r="B25367" i="1"/>
  <c r="B25366" i="1"/>
  <c r="B25365" i="1"/>
  <c r="B25364" i="1"/>
  <c r="B25363" i="1"/>
  <c r="B25362" i="1"/>
  <c r="B25361" i="1"/>
  <c r="B25360" i="1"/>
  <c r="B25359" i="1"/>
  <c r="B25358" i="1"/>
  <c r="B33552" i="1"/>
  <c r="B33551" i="1"/>
  <c r="B33550" i="1"/>
  <c r="B33549" i="1"/>
  <c r="B33548" i="1"/>
  <c r="B33547" i="1"/>
  <c r="B33546" i="1"/>
  <c r="B33545" i="1"/>
  <c r="B33544" i="1"/>
  <c r="B33543" i="1"/>
  <c r="B33542" i="1"/>
  <c r="B33541" i="1"/>
  <c r="B33540" i="1"/>
  <c r="B33539" i="1"/>
  <c r="B33538" i="1"/>
  <c r="B35963" i="1"/>
  <c r="B35962" i="1"/>
  <c r="B35961" i="1"/>
  <c r="B35960" i="1"/>
  <c r="B35959" i="1"/>
  <c r="B35958" i="1"/>
  <c r="B35957" i="1"/>
  <c r="B35956" i="1"/>
  <c r="B35737" i="1"/>
  <c r="B35736" i="1"/>
  <c r="B35735" i="1"/>
  <c r="B35734" i="1"/>
  <c r="B35733" i="1"/>
  <c r="B35732" i="1"/>
  <c r="B35731" i="1"/>
  <c r="B35730" i="1"/>
  <c r="B35729" i="1"/>
  <c r="B35728" i="1"/>
  <c r="B35727" i="1"/>
  <c r="B35726" i="1"/>
  <c r="B35725" i="1"/>
  <c r="B35724" i="1"/>
  <c r="B35723" i="1"/>
  <c r="B35722" i="1"/>
  <c r="B35721" i="1"/>
  <c r="B35720" i="1"/>
  <c r="B35719" i="1"/>
  <c r="B35718" i="1"/>
  <c r="B35717" i="1"/>
  <c r="B35716" i="1"/>
  <c r="B35715" i="1"/>
  <c r="B35714" i="1"/>
  <c r="B35713" i="1"/>
  <c r="B35712" i="1"/>
  <c r="B35711" i="1"/>
  <c r="B35710" i="1"/>
  <c r="B35709" i="1"/>
  <c r="B35708" i="1"/>
  <c r="B35707" i="1"/>
  <c r="B35706" i="1"/>
  <c r="B35705" i="1"/>
  <c r="B35704" i="1"/>
  <c r="B35703" i="1"/>
  <c r="B35955" i="1"/>
  <c r="B35954" i="1"/>
  <c r="B35953" i="1"/>
  <c r="B35952" i="1"/>
  <c r="B35702" i="1"/>
  <c r="B35701" i="1"/>
  <c r="B35700" i="1"/>
  <c r="B35699" i="1"/>
  <c r="B35698" i="1"/>
  <c r="B35951" i="1"/>
  <c r="B35950" i="1"/>
  <c r="B35949" i="1"/>
  <c r="B35948" i="1"/>
  <c r="B35697" i="1"/>
  <c r="B35696" i="1"/>
  <c r="B35695" i="1"/>
  <c r="B35694" i="1"/>
  <c r="B35693" i="1"/>
  <c r="B35692" i="1"/>
  <c r="B35691" i="1"/>
  <c r="B35690" i="1"/>
  <c r="B35689" i="1"/>
  <c r="B35688" i="1"/>
  <c r="B35687" i="1"/>
  <c r="B35686" i="1"/>
  <c r="B35685" i="1"/>
  <c r="B35684" i="1"/>
  <c r="B35683" i="1"/>
  <c r="B35682" i="1"/>
  <c r="B35681" i="1"/>
  <c r="B35680" i="1"/>
  <c r="B35679" i="1"/>
  <c r="B35678" i="1"/>
  <c r="B35677" i="1"/>
  <c r="B35676" i="1"/>
  <c r="B35675" i="1"/>
  <c r="B35674" i="1"/>
  <c r="B35673" i="1"/>
  <c r="B35672" i="1"/>
  <c r="B35671" i="1"/>
  <c r="B35670" i="1"/>
  <c r="B35669" i="1"/>
  <c r="B35668" i="1"/>
  <c r="B35947" i="1"/>
  <c r="B35946" i="1"/>
  <c r="B35945" i="1"/>
  <c r="B35944" i="1"/>
  <c r="B35943" i="1"/>
  <c r="B35942" i="1"/>
  <c r="B35941" i="1"/>
  <c r="B35940" i="1"/>
  <c r="B35939" i="1"/>
  <c r="B35938" i="1"/>
  <c r="B35937" i="1"/>
  <c r="B35936" i="1"/>
  <c r="B35935" i="1"/>
  <c r="B35934" i="1"/>
  <c r="B35933" i="1"/>
  <c r="B35667" i="1"/>
  <c r="B35666" i="1"/>
  <c r="B35665" i="1"/>
  <c r="B35664" i="1"/>
  <c r="B35663" i="1"/>
  <c r="B35932" i="1"/>
  <c r="B35931" i="1"/>
  <c r="B35930" i="1"/>
  <c r="B35929" i="1"/>
  <c r="B35928" i="1"/>
  <c r="B35662" i="1"/>
  <c r="B35661" i="1"/>
  <c r="B35660" i="1"/>
  <c r="B35659" i="1"/>
  <c r="B35658" i="1"/>
  <c r="B35927" i="1"/>
  <c r="B35926" i="1"/>
  <c r="B35925" i="1"/>
  <c r="B35924" i="1"/>
  <c r="B35923" i="1"/>
  <c r="B35922" i="1"/>
  <c r="B35921" i="1"/>
  <c r="B35920" i="1"/>
  <c r="B35919" i="1"/>
  <c r="B35918" i="1"/>
  <c r="B35917" i="1"/>
  <c r="B35916" i="1"/>
  <c r="B35915" i="1"/>
  <c r="B35914" i="1"/>
  <c r="B35913" i="1"/>
  <c r="B35912" i="1"/>
  <c r="B35911" i="1"/>
  <c r="B35910" i="1"/>
  <c r="B35909" i="1"/>
  <c r="B35908" i="1"/>
  <c r="B35657" i="1"/>
  <c r="B35656" i="1"/>
  <c r="B35655" i="1"/>
  <c r="B35654" i="1"/>
  <c r="B35653" i="1"/>
  <c r="B35652" i="1"/>
  <c r="B35651" i="1"/>
  <c r="B35650" i="1"/>
  <c r="B35649" i="1"/>
  <c r="B35648" i="1"/>
  <c r="B35647" i="1"/>
  <c r="B35646" i="1"/>
  <c r="B35645" i="1"/>
  <c r="B35644" i="1"/>
  <c r="B35643" i="1"/>
  <c r="B35642" i="1"/>
  <c r="B35641" i="1"/>
  <c r="B35640" i="1"/>
  <c r="B35639" i="1"/>
  <c r="B35638" i="1"/>
  <c r="B35907" i="1"/>
  <c r="B35906" i="1"/>
  <c r="B35905" i="1"/>
  <c r="B35904" i="1"/>
  <c r="B35903" i="1"/>
  <c r="B35637" i="1"/>
  <c r="B35636" i="1"/>
  <c r="B35635" i="1"/>
  <c r="B35634" i="1"/>
  <c r="B35633" i="1"/>
  <c r="B35632" i="1"/>
  <c r="B35631" i="1"/>
  <c r="B35630" i="1"/>
  <c r="B35629" i="1"/>
  <c r="B35628" i="1"/>
  <c r="B35902" i="1"/>
  <c r="B35901" i="1"/>
  <c r="B35900" i="1"/>
  <c r="B35899" i="1"/>
  <c r="B35898" i="1"/>
  <c r="B35405" i="1"/>
  <c r="B35404" i="1"/>
  <c r="B35897" i="1"/>
  <c r="B35896" i="1"/>
  <c r="B35895" i="1"/>
  <c r="B35894" i="1"/>
  <c r="B35893" i="1"/>
  <c r="B35403" i="1"/>
  <c r="B35892" i="1"/>
  <c r="B35891" i="1"/>
  <c r="B35890" i="1"/>
  <c r="B35889" i="1"/>
  <c r="B35888" i="1"/>
  <c r="B35402" i="1"/>
  <c r="B35401" i="1"/>
  <c r="B35400" i="1"/>
  <c r="B35627" i="1"/>
  <c r="B35626" i="1"/>
  <c r="B35625" i="1"/>
  <c r="B35624" i="1"/>
  <c r="B35623" i="1"/>
  <c r="B35622" i="1"/>
  <c r="B35621" i="1"/>
  <c r="B35620" i="1"/>
  <c r="B35619" i="1"/>
  <c r="B35618" i="1"/>
  <c r="B35399" i="1"/>
  <c r="B35398" i="1"/>
  <c r="B35397" i="1"/>
  <c r="B35396" i="1"/>
  <c r="B35395" i="1"/>
  <c r="B35394" i="1"/>
  <c r="B35393" i="1"/>
  <c r="B35392" i="1"/>
  <c r="B35617" i="1"/>
  <c r="B35616" i="1"/>
  <c r="B35615" i="1"/>
  <c r="B35614" i="1"/>
  <c r="B35613" i="1"/>
  <c r="B35887" i="1"/>
  <c r="B35886" i="1"/>
  <c r="B35885" i="1"/>
  <c r="B35884" i="1"/>
  <c r="B35883" i="1"/>
  <c r="B35612" i="1"/>
  <c r="B35611" i="1"/>
  <c r="B35610" i="1"/>
  <c r="B35609" i="1"/>
  <c r="B35608" i="1"/>
  <c r="B35882" i="1"/>
  <c r="B35881" i="1"/>
  <c r="B35880" i="1"/>
  <c r="B35879" i="1"/>
  <c r="B35878" i="1"/>
  <c r="B35391" i="1"/>
  <c r="B35390" i="1"/>
  <c r="B35877" i="1"/>
  <c r="B35876" i="1"/>
  <c r="B35875" i="1"/>
  <c r="B35874" i="1"/>
  <c r="B35873" i="1"/>
  <c r="B35872" i="1"/>
  <c r="B35871" i="1"/>
  <c r="B35870" i="1"/>
  <c r="B35869" i="1"/>
  <c r="B35868" i="1"/>
  <c r="B35867" i="1"/>
  <c r="B35866" i="1"/>
  <c r="B35865" i="1"/>
  <c r="B35864" i="1"/>
  <c r="B35863" i="1"/>
  <c r="B35862" i="1"/>
  <c r="B35861" i="1"/>
  <c r="B35860" i="1"/>
  <c r="B35859" i="1"/>
  <c r="B35858" i="1"/>
  <c r="B35857" i="1"/>
  <c r="B35856" i="1"/>
  <c r="B35855" i="1"/>
  <c r="B35854" i="1"/>
  <c r="B35853" i="1"/>
  <c r="B35852" i="1"/>
  <c r="B35851" i="1"/>
  <c r="B35850" i="1"/>
  <c r="B35849" i="1"/>
  <c r="B35848" i="1"/>
  <c r="B35389" i="1"/>
  <c r="B35388" i="1"/>
  <c r="B35607" i="1"/>
  <c r="B35606" i="1"/>
  <c r="B35605" i="1"/>
  <c r="B35604" i="1"/>
  <c r="B35603" i="1"/>
  <c r="B35602" i="1"/>
  <c r="B35601" i="1"/>
  <c r="B35600" i="1"/>
  <c r="B35599" i="1"/>
  <c r="B35598" i="1"/>
  <c r="B35847" i="1"/>
  <c r="B35846" i="1"/>
  <c r="B35845" i="1"/>
  <c r="B35844" i="1"/>
  <c r="B35843" i="1"/>
  <c r="B35597" i="1"/>
  <c r="B35596" i="1"/>
  <c r="B35595" i="1"/>
  <c r="B35594" i="1"/>
  <c r="B35593" i="1"/>
  <c r="B35842" i="1"/>
  <c r="B35841" i="1"/>
  <c r="B35840" i="1"/>
  <c r="B35839" i="1"/>
  <c r="B35838" i="1"/>
  <c r="B35592" i="1"/>
  <c r="B35591" i="1"/>
  <c r="B35590" i="1"/>
  <c r="B35589" i="1"/>
  <c r="B35588" i="1"/>
  <c r="B35587" i="1"/>
  <c r="B35586" i="1"/>
  <c r="B35585" i="1"/>
  <c r="B35584" i="1"/>
  <c r="B35583" i="1"/>
  <c r="B35582" i="1"/>
  <c r="B35581" i="1"/>
  <c r="B35580" i="1"/>
  <c r="B35579" i="1"/>
  <c r="B35578" i="1"/>
  <c r="B35577" i="1"/>
  <c r="B35576" i="1"/>
  <c r="B35575" i="1"/>
  <c r="B35574" i="1"/>
  <c r="B35573" i="1"/>
  <c r="B35572" i="1"/>
  <c r="B35571" i="1"/>
  <c r="B35570" i="1"/>
  <c r="B35569" i="1"/>
  <c r="B35568" i="1"/>
  <c r="B35567" i="1"/>
  <c r="B35566" i="1"/>
  <c r="B35565" i="1"/>
  <c r="B35564" i="1"/>
  <c r="B35563" i="1"/>
  <c r="B35562" i="1"/>
  <c r="B35561" i="1"/>
  <c r="B35560" i="1"/>
  <c r="B35559" i="1"/>
  <c r="B35558" i="1"/>
  <c r="B35557" i="1"/>
  <c r="B35556" i="1"/>
  <c r="B35555" i="1"/>
  <c r="B35554" i="1"/>
  <c r="B35553" i="1"/>
  <c r="B35552" i="1"/>
  <c r="B35551" i="1"/>
  <c r="B35550" i="1"/>
  <c r="B35549" i="1"/>
  <c r="B35548" i="1"/>
  <c r="B35837" i="1"/>
  <c r="B35836" i="1"/>
  <c r="B35835" i="1"/>
  <c r="B35834" i="1"/>
  <c r="B35833" i="1"/>
  <c r="B35832" i="1"/>
  <c r="B35831" i="1"/>
  <c r="B35830" i="1"/>
  <c r="B35829" i="1"/>
  <c r="B35828" i="1"/>
  <c r="B35827" i="1"/>
  <c r="B35826" i="1"/>
  <c r="B35825" i="1"/>
  <c r="B35824" i="1"/>
  <c r="B35823" i="1"/>
  <c r="B35822" i="1"/>
  <c r="B35821" i="1"/>
  <c r="B35820" i="1"/>
  <c r="B35819" i="1"/>
  <c r="B35818" i="1"/>
  <c r="B35817" i="1"/>
  <c r="B35816" i="1"/>
  <c r="B35815" i="1"/>
  <c r="B35814" i="1"/>
  <c r="B35813" i="1"/>
  <c r="B35812" i="1"/>
  <c r="B35811" i="1"/>
  <c r="B35810" i="1"/>
  <c r="B35809" i="1"/>
  <c r="B35808" i="1"/>
  <c r="B35807" i="1"/>
  <c r="B35806" i="1"/>
  <c r="B35805" i="1"/>
  <c r="B35804" i="1"/>
  <c r="B35803" i="1"/>
  <c r="B35802" i="1"/>
  <c r="B35801" i="1"/>
  <c r="B35800" i="1"/>
  <c r="B35799" i="1"/>
  <c r="B35798" i="1"/>
  <c r="B35547" i="1"/>
  <c r="B35546" i="1"/>
  <c r="B35545" i="1"/>
  <c r="B35544" i="1"/>
  <c r="B35543" i="1"/>
  <c r="B35542" i="1"/>
  <c r="B35541" i="1"/>
  <c r="B35540" i="1"/>
  <c r="B35539" i="1"/>
  <c r="B35538" i="1"/>
  <c r="B35797" i="1"/>
  <c r="B35796" i="1"/>
  <c r="B35795" i="1"/>
  <c r="B35794" i="1"/>
  <c r="B35793" i="1"/>
  <c r="B35537" i="1"/>
  <c r="B35536" i="1"/>
  <c r="B35535" i="1"/>
  <c r="B35534" i="1"/>
  <c r="B35533" i="1"/>
  <c r="B35792" i="1"/>
  <c r="B35791" i="1"/>
  <c r="B35790" i="1"/>
  <c r="B35789" i="1"/>
  <c r="B35788" i="1"/>
  <c r="B35787" i="1"/>
  <c r="B35786" i="1"/>
  <c r="B35785" i="1"/>
  <c r="B35784" i="1"/>
  <c r="B35783" i="1"/>
  <c r="B35782" i="1"/>
  <c r="B35781" i="1"/>
  <c r="B35780" i="1"/>
  <c r="B35779" i="1"/>
  <c r="B35778" i="1"/>
  <c r="B35532" i="1"/>
  <c r="B35531" i="1"/>
  <c r="B35530" i="1"/>
  <c r="B35529" i="1"/>
  <c r="B35528" i="1"/>
  <c r="B35527" i="1"/>
  <c r="B35526" i="1"/>
  <c r="B35525" i="1"/>
  <c r="B35524" i="1"/>
  <c r="B35523" i="1"/>
  <c r="B35522" i="1"/>
  <c r="B35521" i="1"/>
  <c r="B35520" i="1"/>
  <c r="B35519" i="1"/>
  <c r="B35518" i="1"/>
  <c r="B35517" i="1"/>
  <c r="B35516" i="1"/>
  <c r="B35515" i="1"/>
  <c r="B35514" i="1"/>
  <c r="B35513" i="1"/>
  <c r="B35512" i="1"/>
  <c r="B35511" i="1"/>
  <c r="B35510" i="1"/>
  <c r="B35509" i="1"/>
  <c r="B35508" i="1"/>
  <c r="B35777" i="1"/>
  <c r="B35776" i="1"/>
  <c r="B35775" i="1"/>
  <c r="B35774" i="1"/>
  <c r="B35773" i="1"/>
  <c r="B35507" i="1"/>
  <c r="B35506" i="1"/>
  <c r="B35505" i="1"/>
  <c r="B35504" i="1"/>
  <c r="B35503" i="1"/>
  <c r="B35772" i="1"/>
  <c r="B35771" i="1"/>
  <c r="B35770" i="1"/>
  <c r="B35769" i="1"/>
  <c r="B35768" i="1"/>
  <c r="B35387" i="1"/>
  <c r="B35386" i="1"/>
  <c r="B35502" i="1"/>
  <c r="B35501" i="1"/>
  <c r="B35500" i="1"/>
  <c r="B35499" i="1"/>
  <c r="B35498" i="1"/>
  <c r="B35767" i="1"/>
  <c r="B35766" i="1"/>
  <c r="B35765" i="1"/>
  <c r="B35764" i="1"/>
  <c r="B35763" i="1"/>
  <c r="B35762" i="1"/>
  <c r="B35761" i="1"/>
  <c r="B35760" i="1"/>
  <c r="B35759" i="1"/>
  <c r="B35758" i="1"/>
  <c r="B35757" i="1"/>
  <c r="B35756" i="1"/>
  <c r="B35755" i="1"/>
  <c r="B35754" i="1"/>
  <c r="B35753" i="1"/>
  <c r="B35752" i="1"/>
  <c r="B35751" i="1"/>
  <c r="B35750" i="1"/>
  <c r="B35749" i="1"/>
  <c r="B35748" i="1"/>
  <c r="B35747" i="1"/>
  <c r="B35746" i="1"/>
  <c r="B35745" i="1"/>
  <c r="B35744" i="1"/>
  <c r="B35743" i="1"/>
  <c r="B35497" i="1"/>
  <c r="B35496" i="1"/>
  <c r="B35495" i="1"/>
  <c r="B35494" i="1"/>
  <c r="B35493" i="1"/>
  <c r="B35742" i="1"/>
  <c r="B35741" i="1"/>
  <c r="B35740" i="1"/>
  <c r="B35739" i="1"/>
  <c r="B35738" i="1"/>
  <c r="B35492" i="1"/>
  <c r="B35491" i="1"/>
  <c r="B35490" i="1"/>
  <c r="B35489" i="1"/>
  <c r="B35488" i="1"/>
  <c r="B35487" i="1"/>
  <c r="B35486" i="1"/>
  <c r="B35485" i="1"/>
  <c r="B35484" i="1"/>
  <c r="B35483" i="1"/>
  <c r="B35482" i="1"/>
  <c r="B35481" i="1"/>
  <c r="B35480" i="1"/>
  <c r="B35479" i="1"/>
  <c r="B35478" i="1"/>
  <c r="B35477" i="1"/>
  <c r="B35476" i="1"/>
  <c r="B35475" i="1"/>
  <c r="B35474" i="1"/>
  <c r="B35473" i="1"/>
  <c r="B35472" i="1"/>
  <c r="B35471" i="1"/>
  <c r="B35470" i="1"/>
  <c r="B35469" i="1"/>
  <c r="B35468" i="1"/>
  <c r="B35467" i="1"/>
  <c r="B35466" i="1"/>
  <c r="B35465" i="1"/>
  <c r="B35464" i="1"/>
  <c r="B35463" i="1"/>
  <c r="B35462" i="1"/>
  <c r="B35461" i="1"/>
  <c r="B35460" i="1"/>
  <c r="B35459" i="1"/>
  <c r="B35458" i="1"/>
  <c r="B35457" i="1"/>
  <c r="B35456" i="1"/>
  <c r="B35455" i="1"/>
  <c r="B35454" i="1"/>
  <c r="B35453" i="1"/>
  <c r="B35452" i="1"/>
  <c r="B35451" i="1"/>
  <c r="B35450" i="1"/>
  <c r="B35449" i="1"/>
  <c r="B35448" i="1"/>
  <c r="B35447" i="1"/>
  <c r="B35446" i="1"/>
  <c r="B35445" i="1"/>
  <c r="B35444" i="1"/>
  <c r="B35443" i="1"/>
  <c r="B35442" i="1"/>
  <c r="B35441" i="1"/>
  <c r="B35440" i="1"/>
  <c r="B35439" i="1"/>
  <c r="B35438" i="1"/>
  <c r="B35437" i="1"/>
  <c r="B35436" i="1"/>
  <c r="B35435" i="1"/>
  <c r="B35434" i="1"/>
  <c r="B35433" i="1"/>
  <c r="B35432" i="1"/>
  <c r="B35431" i="1"/>
  <c r="B35430" i="1"/>
  <c r="B35429" i="1"/>
  <c r="B35428" i="1"/>
  <c r="B35427" i="1"/>
  <c r="B35426" i="1"/>
  <c r="B35425" i="1"/>
  <c r="B35424" i="1"/>
  <c r="B35423" i="1"/>
  <c r="B35422" i="1"/>
  <c r="B35421" i="1"/>
  <c r="B35420" i="1"/>
  <c r="B35419" i="1"/>
  <c r="B35418" i="1"/>
  <c r="B35417" i="1"/>
  <c r="B35416" i="1"/>
  <c r="B35415" i="1"/>
  <c r="B35414" i="1"/>
  <c r="B35413" i="1"/>
  <c r="B35412" i="1"/>
  <c r="B35411" i="1"/>
  <c r="B35410" i="1"/>
  <c r="B35409" i="1"/>
  <c r="B35408" i="1"/>
  <c r="B25305" i="1"/>
  <c r="B25304" i="1"/>
  <c r="B25303" i="1"/>
  <c r="B25302" i="1"/>
  <c r="B25301" i="1"/>
  <c r="B25300" i="1"/>
  <c r="B25299" i="1"/>
  <c r="B25298" i="1"/>
  <c r="B25297" i="1"/>
  <c r="B25296" i="1"/>
  <c r="B25295" i="1"/>
  <c r="B25294" i="1"/>
  <c r="B25293" i="1"/>
  <c r="B25292" i="1"/>
  <c r="B25291" i="1"/>
  <c r="B25290" i="1"/>
  <c r="B25289" i="1"/>
  <c r="B25288" i="1"/>
  <c r="B25287" i="1"/>
  <c r="B25286" i="1"/>
  <c r="B25285" i="1"/>
  <c r="B25284" i="1"/>
  <c r="B25283" i="1"/>
  <c r="B25282" i="1"/>
  <c r="B25281" i="1"/>
  <c r="B25280" i="1"/>
  <c r="B25279" i="1"/>
  <c r="B25278" i="1"/>
  <c r="B25277" i="1"/>
  <c r="B25276" i="1"/>
  <c r="B25275" i="1"/>
  <c r="B25274" i="1"/>
  <c r="B25273" i="1"/>
  <c r="B25272" i="1"/>
  <c r="B25271" i="1"/>
  <c r="B25270" i="1"/>
  <c r="B25269" i="1"/>
  <c r="B25268" i="1"/>
  <c r="B25267" i="1"/>
  <c r="B25266" i="1"/>
  <c r="B25265" i="1"/>
  <c r="B25264" i="1"/>
  <c r="B35383" i="1"/>
  <c r="B35382" i="1"/>
  <c r="B35381" i="1"/>
  <c r="B35380" i="1"/>
  <c r="B35379" i="1"/>
  <c r="B35378" i="1"/>
  <c r="B35377" i="1"/>
  <c r="B35376" i="1"/>
  <c r="B35375" i="1"/>
  <c r="B35374" i="1"/>
  <c r="B35373" i="1"/>
  <c r="B35372" i="1"/>
  <c r="B35371" i="1"/>
  <c r="B35370" i="1"/>
  <c r="B35369" i="1"/>
  <c r="B35368" i="1"/>
  <c r="B35367" i="1"/>
  <c r="B35366" i="1"/>
  <c r="B35365" i="1"/>
  <c r="B35364" i="1"/>
  <c r="B35363" i="1"/>
  <c r="B35362" i="1"/>
  <c r="B35361" i="1"/>
  <c r="B35360" i="1"/>
  <c r="B35359" i="1"/>
  <c r="B35358" i="1"/>
  <c r="B35357" i="1"/>
  <c r="B35356" i="1"/>
  <c r="B35355" i="1"/>
  <c r="B35354" i="1"/>
  <c r="B35353" i="1"/>
  <c r="B35352" i="1"/>
  <c r="B35351" i="1"/>
  <c r="B35350" i="1"/>
  <c r="B35349" i="1"/>
  <c r="B35348" i="1"/>
  <c r="B35347" i="1"/>
  <c r="B35346" i="1"/>
  <c r="B35345" i="1"/>
  <c r="B34172" i="1"/>
  <c r="B35168" i="1"/>
  <c r="B35126" i="1"/>
  <c r="B35125" i="1"/>
  <c r="B34171" i="1"/>
  <c r="B35124" i="1"/>
  <c r="B35123" i="1"/>
  <c r="B35122" i="1"/>
  <c r="B35121" i="1"/>
  <c r="B35120" i="1"/>
  <c r="B35119" i="1"/>
  <c r="B35118" i="1"/>
  <c r="B35117" i="1"/>
  <c r="B35167" i="1"/>
  <c r="B35166" i="1"/>
  <c r="B35165" i="1"/>
  <c r="B35164" i="1"/>
  <c r="B35163" i="1"/>
  <c r="B35162" i="1"/>
  <c r="B35116" i="1"/>
  <c r="B35115" i="1"/>
  <c r="B35114" i="1"/>
  <c r="B35113" i="1"/>
  <c r="B35112" i="1"/>
  <c r="B35111" i="1"/>
  <c r="B35110" i="1"/>
  <c r="B35109" i="1"/>
  <c r="B35108" i="1"/>
  <c r="B35107" i="1"/>
  <c r="B35106" i="1"/>
  <c r="B35105" i="1"/>
  <c r="B35104" i="1"/>
  <c r="B35103" i="1"/>
  <c r="B35102" i="1"/>
  <c r="B35101" i="1"/>
  <c r="B35100" i="1"/>
  <c r="B35099" i="1"/>
  <c r="B35098" i="1"/>
  <c r="B35097" i="1"/>
  <c r="B35161" i="1"/>
  <c r="B35160" i="1"/>
  <c r="B35159" i="1"/>
  <c r="B35158" i="1"/>
  <c r="B35157" i="1"/>
  <c r="B35156" i="1"/>
  <c r="B35155" i="1"/>
  <c r="B35154" i="1"/>
  <c r="B35153" i="1"/>
  <c r="B35152" i="1"/>
  <c r="B35151" i="1"/>
  <c r="B35150" i="1"/>
  <c r="B35096" i="1"/>
  <c r="B35149" i="1"/>
  <c r="B35095" i="1"/>
  <c r="B35094" i="1"/>
  <c r="B35093" i="1"/>
  <c r="B35092" i="1"/>
  <c r="B35091" i="1"/>
  <c r="B35090" i="1"/>
  <c r="B35089" i="1"/>
  <c r="B35088" i="1"/>
  <c r="B35087" i="1"/>
  <c r="B35086" i="1"/>
  <c r="B35085" i="1"/>
  <c r="B35084" i="1"/>
  <c r="B35083" i="1"/>
  <c r="B35082" i="1"/>
  <c r="B35081" i="1"/>
  <c r="B35080" i="1"/>
  <c r="B35079" i="1"/>
  <c r="B35078" i="1"/>
  <c r="B35077" i="1"/>
  <c r="B35076" i="1"/>
  <c r="B35075" i="1"/>
  <c r="B35074" i="1"/>
  <c r="B35073" i="1"/>
  <c r="B35072" i="1"/>
  <c r="B35071" i="1"/>
  <c r="B35070" i="1"/>
  <c r="B35069" i="1"/>
  <c r="B35068" i="1"/>
  <c r="B35067" i="1"/>
  <c r="B35066" i="1"/>
  <c r="B35065" i="1"/>
  <c r="B35064" i="1"/>
  <c r="B35063" i="1"/>
  <c r="B35062" i="1"/>
  <c r="B35061" i="1"/>
  <c r="B35060" i="1"/>
  <c r="B35059" i="1"/>
  <c r="B35058" i="1"/>
  <c r="B35057" i="1"/>
  <c r="B35056" i="1"/>
  <c r="B35055" i="1"/>
  <c r="B35054" i="1"/>
  <c r="B35053" i="1"/>
  <c r="B35052" i="1"/>
  <c r="B35051" i="1"/>
  <c r="B35050" i="1"/>
  <c r="B35049" i="1"/>
  <c r="B35048" i="1"/>
  <c r="B35047" i="1"/>
  <c r="B35046" i="1"/>
  <c r="B35045" i="1"/>
  <c r="B35044" i="1"/>
  <c r="B35043" i="1"/>
  <c r="B35042" i="1"/>
  <c r="B35041" i="1"/>
  <c r="B35040" i="1"/>
  <c r="B35039" i="1"/>
  <c r="B35038" i="1"/>
  <c r="B35037" i="1"/>
  <c r="B29318" i="1"/>
  <c r="B29317" i="1"/>
  <c r="B29316" i="1"/>
  <c r="B29315" i="1"/>
  <c r="B29314" i="1"/>
  <c r="B29313" i="1"/>
  <c r="B29312" i="1"/>
  <c r="B29311" i="1"/>
  <c r="B29310" i="1"/>
  <c r="B29309" i="1"/>
  <c r="B29308" i="1"/>
  <c r="B29307" i="1"/>
  <c r="B29306" i="1"/>
  <c r="B29305" i="1"/>
  <c r="B29304" i="1"/>
  <c r="B29303" i="1"/>
  <c r="B29302" i="1"/>
  <c r="B29301" i="1"/>
  <c r="B29300" i="1"/>
  <c r="B29299" i="1"/>
  <c r="B29298" i="1"/>
  <c r="B29297" i="1"/>
  <c r="B29296" i="1"/>
  <c r="B29295" i="1"/>
  <c r="B29294" i="1"/>
  <c r="B29293" i="1"/>
  <c r="B29292" i="1"/>
  <c r="B29291" i="1"/>
  <c r="B29290" i="1"/>
  <c r="B29289" i="1"/>
  <c r="B29288" i="1"/>
  <c r="B29287" i="1"/>
  <c r="B29286" i="1"/>
  <c r="B29285" i="1"/>
  <c r="B29284" i="1"/>
  <c r="B29283" i="1"/>
  <c r="B29282" i="1"/>
  <c r="B29281" i="1"/>
  <c r="B29280" i="1"/>
  <c r="B29279" i="1"/>
  <c r="B29278" i="1"/>
  <c r="B29277" i="1"/>
  <c r="B29276" i="1"/>
  <c r="B29275" i="1"/>
  <c r="B29274" i="1"/>
  <c r="B35148" i="1"/>
  <c r="B29273" i="1"/>
  <c r="B35147" i="1"/>
  <c r="B35146" i="1"/>
  <c r="B35145" i="1"/>
  <c r="B35144" i="1"/>
  <c r="B35143" i="1"/>
  <c r="B35142" i="1"/>
  <c r="B35141" i="1"/>
  <c r="B35140" i="1"/>
  <c r="B35139" i="1"/>
  <c r="B35138" i="1"/>
  <c r="B35137" i="1"/>
  <c r="B35136" i="1"/>
  <c r="B35135" i="1"/>
  <c r="B35134" i="1"/>
  <c r="B35133" i="1"/>
  <c r="B35132" i="1"/>
  <c r="B35131" i="1"/>
  <c r="B35130" i="1"/>
  <c r="B35129" i="1"/>
  <c r="B35036" i="1"/>
  <c r="B35035" i="1"/>
  <c r="B35034" i="1"/>
  <c r="B35033" i="1"/>
  <c r="B35128" i="1"/>
  <c r="B43274" i="1"/>
  <c r="B43273" i="1"/>
  <c r="B43272" i="1"/>
  <c r="B43271" i="1"/>
  <c r="B43270" i="1"/>
  <c r="B35127" i="1"/>
  <c r="B17800" i="1"/>
  <c r="B33697" i="1"/>
  <c r="B33696" i="1"/>
  <c r="B33695" i="1"/>
  <c r="B33694" i="1"/>
  <c r="B33693" i="1"/>
  <c r="B33692" i="1"/>
  <c r="B33691" i="1"/>
  <c r="B33690" i="1"/>
  <c r="B33689" i="1"/>
  <c r="B33688" i="1"/>
  <c r="B33687" i="1"/>
  <c r="B33686" i="1"/>
  <c r="B34883" i="1"/>
  <c r="B34882" i="1"/>
  <c r="B34881" i="1"/>
  <c r="B34880" i="1"/>
  <c r="B34879" i="1"/>
  <c r="B34878" i="1"/>
  <c r="B34877" i="1"/>
  <c r="B34876" i="1"/>
  <c r="B34875" i="1"/>
  <c r="B34874" i="1"/>
  <c r="B34873" i="1"/>
  <c r="B34872" i="1"/>
  <c r="B34871" i="1"/>
  <c r="B34870" i="1"/>
  <c r="B34869" i="1"/>
  <c r="B34868" i="1"/>
  <c r="B34867" i="1"/>
  <c r="B34866" i="1"/>
  <c r="B34865" i="1"/>
  <c r="B34864" i="1"/>
  <c r="B34863" i="1"/>
  <c r="B34862" i="1"/>
  <c r="B34861" i="1"/>
  <c r="B34860" i="1"/>
  <c r="B34859" i="1"/>
  <c r="B34858" i="1"/>
  <c r="B34857" i="1"/>
  <c r="B34856" i="1"/>
  <c r="B34855" i="1"/>
  <c r="B34854" i="1"/>
  <c r="B34853" i="1"/>
  <c r="B34852" i="1"/>
  <c r="B34851" i="1"/>
  <c r="B34850" i="1"/>
  <c r="B34849" i="1"/>
  <c r="B34848" i="1"/>
  <c r="B34847" i="1"/>
  <c r="B34846" i="1"/>
  <c r="B34845" i="1"/>
  <c r="B34844" i="1"/>
  <c r="B34843" i="1"/>
  <c r="B34842" i="1"/>
  <c r="B34841" i="1"/>
  <c r="B34840" i="1"/>
  <c r="B34839" i="1"/>
  <c r="B34838" i="1"/>
  <c r="B34837" i="1"/>
  <c r="B34836" i="1"/>
  <c r="B34835" i="1"/>
  <c r="B34834" i="1"/>
  <c r="B34833" i="1"/>
  <c r="B34832" i="1"/>
  <c r="B34831" i="1"/>
  <c r="B34830" i="1"/>
  <c r="B34829" i="1"/>
  <c r="B34828" i="1"/>
  <c r="B34827" i="1"/>
  <c r="B34826" i="1"/>
  <c r="B34825" i="1"/>
  <c r="B34824" i="1"/>
  <c r="B34823" i="1"/>
  <c r="B34822" i="1"/>
  <c r="B34821" i="1"/>
  <c r="B34820" i="1"/>
  <c r="B34819" i="1"/>
  <c r="B34818" i="1"/>
  <c r="B34817" i="1"/>
  <c r="B34816" i="1"/>
  <c r="B34815" i="1"/>
  <c r="B34814" i="1"/>
  <c r="B34813" i="1"/>
  <c r="B34812" i="1"/>
  <c r="B34170" i="1"/>
  <c r="B34811" i="1"/>
  <c r="B35304" i="1"/>
  <c r="B35303" i="1"/>
  <c r="B35302" i="1"/>
  <c r="B35301" i="1"/>
  <c r="B35300" i="1"/>
  <c r="B35299" i="1"/>
  <c r="B35298" i="1"/>
  <c r="B35297" i="1"/>
  <c r="B35296" i="1"/>
  <c r="B35295" i="1"/>
  <c r="B35294" i="1"/>
  <c r="B35293" i="1"/>
  <c r="B35292" i="1"/>
  <c r="B35291" i="1"/>
  <c r="B35290" i="1"/>
  <c r="B35289" i="1"/>
  <c r="B35288" i="1"/>
  <c r="B35287" i="1"/>
  <c r="B35286" i="1"/>
  <c r="B35285" i="1"/>
  <c r="B35284" i="1"/>
  <c r="B35283" i="1"/>
  <c r="B35282" i="1"/>
  <c r="B35281" i="1"/>
  <c r="B35250" i="1"/>
  <c r="B35280" i="1"/>
  <c r="B35249" i="1"/>
  <c r="B35279" i="1"/>
  <c r="B35278" i="1"/>
  <c r="B35248" i="1"/>
  <c r="B35247" i="1"/>
  <c r="B35246" i="1"/>
  <c r="B35245" i="1"/>
  <c r="B35244" i="1"/>
  <c r="B35243" i="1"/>
  <c r="B35242" i="1"/>
  <c r="B35241" i="1"/>
  <c r="B35240" i="1"/>
  <c r="B35239" i="1"/>
  <c r="B35238" i="1"/>
  <c r="B35237" i="1"/>
  <c r="B35236" i="1"/>
  <c r="B35235" i="1"/>
  <c r="B35234" i="1"/>
  <c r="B35233" i="1"/>
  <c r="B35232" i="1"/>
  <c r="B35231" i="1"/>
  <c r="B35230" i="1"/>
  <c r="B35229" i="1"/>
  <c r="B35228" i="1"/>
  <c r="B35227" i="1"/>
  <c r="B35226" i="1"/>
  <c r="B35225" i="1"/>
  <c r="B35224" i="1"/>
  <c r="B35223" i="1"/>
  <c r="B35277" i="1"/>
  <c r="B35276" i="1"/>
  <c r="B35275" i="1"/>
  <c r="B35274" i="1"/>
  <c r="B35273" i="1"/>
  <c r="B35272" i="1"/>
  <c r="B35271" i="1"/>
  <c r="B35270" i="1"/>
  <c r="B35269" i="1"/>
  <c r="B35268" i="1"/>
  <c r="B35222" i="1"/>
  <c r="B35221" i="1"/>
  <c r="B35220" i="1"/>
  <c r="B35219" i="1"/>
  <c r="B35218" i="1"/>
  <c r="B35217" i="1"/>
  <c r="B35216" i="1"/>
  <c r="B35215" i="1"/>
  <c r="B35214" i="1"/>
  <c r="B35213" i="1"/>
  <c r="B35212" i="1"/>
  <c r="B35211" i="1"/>
  <c r="B35210" i="1"/>
  <c r="B35209" i="1"/>
  <c r="B35208" i="1"/>
  <c r="B35207" i="1"/>
  <c r="B35206" i="1"/>
  <c r="B35205" i="1"/>
  <c r="B35204" i="1"/>
  <c r="B35203" i="1"/>
  <c r="B35202" i="1"/>
  <c r="B35201" i="1"/>
  <c r="B35200" i="1"/>
  <c r="B35199" i="1"/>
  <c r="B35198" i="1"/>
  <c r="B35197" i="1"/>
  <c r="B35196" i="1"/>
  <c r="B35195" i="1"/>
  <c r="B35194" i="1"/>
  <c r="B35193" i="1"/>
  <c r="B35192" i="1"/>
  <c r="B35191" i="1"/>
  <c r="B35190" i="1"/>
  <c r="B35189" i="1"/>
  <c r="B35188" i="1"/>
  <c r="B35187" i="1"/>
  <c r="B35186" i="1"/>
  <c r="B35185" i="1"/>
  <c r="B35184" i="1"/>
  <c r="B34957" i="1"/>
  <c r="B34956" i="1"/>
  <c r="B34955" i="1"/>
  <c r="B34954" i="1"/>
  <c r="B34953" i="1"/>
  <c r="B34952" i="1"/>
  <c r="B35183" i="1"/>
  <c r="B35267" i="1"/>
  <c r="B35182" i="1"/>
  <c r="B35266" i="1"/>
  <c r="B35265" i="1"/>
  <c r="B35264" i="1"/>
  <c r="B35263" i="1"/>
  <c r="B35262" i="1"/>
  <c r="B35261" i="1"/>
  <c r="B35260" i="1"/>
  <c r="B35259" i="1"/>
  <c r="B35258" i="1"/>
  <c r="B35257" i="1"/>
  <c r="B35256" i="1"/>
  <c r="B35255" i="1"/>
  <c r="B35254" i="1"/>
  <c r="B35253" i="1"/>
  <c r="B35252" i="1"/>
  <c r="B35251" i="1"/>
  <c r="B35181" i="1"/>
  <c r="B35180" i="1"/>
  <c r="B35179" i="1"/>
  <c r="B35178" i="1"/>
  <c r="B35177" i="1"/>
  <c r="B35176" i="1"/>
  <c r="B35175" i="1"/>
  <c r="B35174" i="1"/>
  <c r="B35173" i="1"/>
  <c r="B35172" i="1"/>
  <c r="B35171" i="1"/>
  <c r="B35170" i="1"/>
  <c r="B35169" i="1"/>
  <c r="B34169" i="1"/>
  <c r="B34168" i="1"/>
  <c r="B34167" i="1"/>
  <c r="B34166" i="1"/>
  <c r="B35032" i="1"/>
  <c r="B35031" i="1"/>
  <c r="B35030" i="1"/>
  <c r="B35029" i="1"/>
  <c r="B35028" i="1"/>
  <c r="B35027" i="1"/>
  <c r="B35026" i="1"/>
  <c r="B35025" i="1"/>
  <c r="B35024" i="1"/>
  <c r="B35023" i="1"/>
  <c r="B35022" i="1"/>
  <c r="B35021" i="1"/>
  <c r="B35020" i="1"/>
  <c r="B35019" i="1"/>
  <c r="B35018" i="1"/>
  <c r="B35017" i="1"/>
  <c r="B35016" i="1"/>
  <c r="B35015" i="1"/>
  <c r="B35014" i="1"/>
  <c r="B35013" i="1"/>
  <c r="B35012" i="1"/>
  <c r="B35011" i="1"/>
  <c r="B35010" i="1"/>
  <c r="B35009" i="1"/>
  <c r="B35008" i="1"/>
  <c r="B35007" i="1"/>
  <c r="B35006" i="1"/>
  <c r="B35005" i="1"/>
  <c r="B35004" i="1"/>
  <c r="B35003" i="1"/>
  <c r="B35002" i="1"/>
  <c r="B35001" i="1"/>
  <c r="B35000" i="1"/>
  <c r="B34999" i="1"/>
  <c r="B34998" i="1"/>
  <c r="B34997" i="1"/>
  <c r="B34996" i="1"/>
  <c r="B34951" i="1"/>
  <c r="B34950" i="1"/>
  <c r="B34949" i="1"/>
  <c r="B34948" i="1"/>
  <c r="B34947" i="1"/>
  <c r="B34946" i="1"/>
  <c r="B34945" i="1"/>
  <c r="B34944" i="1"/>
  <c r="B34943" i="1"/>
  <c r="B34942" i="1"/>
  <c r="B34941" i="1"/>
  <c r="B34940" i="1"/>
  <c r="B34939" i="1"/>
  <c r="B34938" i="1"/>
  <c r="B34937" i="1"/>
  <c r="B34936" i="1"/>
  <c r="B34935" i="1"/>
  <c r="B34934" i="1"/>
  <c r="B34933" i="1"/>
  <c r="B34932" i="1"/>
  <c r="B34931" i="1"/>
  <c r="B34930" i="1"/>
  <c r="B34929" i="1"/>
  <c r="B34928" i="1"/>
  <c r="B34927" i="1"/>
  <c r="B34926" i="1"/>
  <c r="B34925" i="1"/>
  <c r="B34924" i="1"/>
  <c r="B34923" i="1"/>
  <c r="B34922" i="1"/>
  <c r="B34921" i="1"/>
  <c r="B34920" i="1"/>
  <c r="B34919" i="1"/>
  <c r="B34918" i="1"/>
  <c r="B34917" i="1"/>
  <c r="B34916" i="1"/>
  <c r="B34915" i="1"/>
  <c r="B34914" i="1"/>
  <c r="B34913" i="1"/>
  <c r="B34912" i="1"/>
  <c r="B34911" i="1"/>
  <c r="B34910" i="1"/>
  <c r="B34909" i="1"/>
  <c r="B34908" i="1"/>
  <c r="B34907" i="1"/>
  <c r="B34906" i="1"/>
  <c r="B34905" i="1"/>
  <c r="B34904" i="1"/>
  <c r="B34903" i="1"/>
  <c r="B34902" i="1"/>
  <c r="B34901" i="1"/>
  <c r="B34900" i="1"/>
  <c r="B34899" i="1"/>
  <c r="B34898" i="1"/>
  <c r="B34897" i="1"/>
  <c r="B34896" i="1"/>
  <c r="B34895" i="1"/>
  <c r="B34894" i="1"/>
  <c r="B34893" i="1"/>
  <c r="B34892" i="1"/>
  <c r="B34891" i="1"/>
  <c r="B34890" i="1"/>
  <c r="B34889" i="1"/>
  <c r="B34888" i="1"/>
  <c r="B34887" i="1"/>
  <c r="B34995" i="1"/>
  <c r="B34886" i="1"/>
  <c r="B34994" i="1"/>
  <c r="B34993" i="1"/>
  <c r="B34992" i="1"/>
  <c r="B34991" i="1"/>
  <c r="B34990" i="1"/>
  <c r="B34989" i="1"/>
  <c r="B34988" i="1"/>
  <c r="B34987" i="1"/>
  <c r="B34986" i="1"/>
  <c r="B34985" i="1"/>
  <c r="B34984" i="1"/>
  <c r="B34983" i="1"/>
  <c r="B34982" i="1"/>
  <c r="B34981" i="1"/>
  <c r="B34980" i="1"/>
  <c r="B34979" i="1"/>
  <c r="B34978" i="1"/>
  <c r="B34977" i="1"/>
  <c r="B34976" i="1"/>
  <c r="B34975" i="1"/>
  <c r="B34974" i="1"/>
  <c r="B34973" i="1"/>
  <c r="B34972" i="1"/>
  <c r="B34971" i="1"/>
  <c r="B34970" i="1"/>
  <c r="B34969" i="1"/>
  <c r="B34968" i="1"/>
  <c r="B34967" i="1"/>
  <c r="B34966" i="1"/>
  <c r="B34965" i="1"/>
  <c r="B34964" i="1"/>
  <c r="B34963" i="1"/>
  <c r="B34962" i="1"/>
  <c r="B34961" i="1"/>
  <c r="B34960" i="1"/>
  <c r="B34959" i="1"/>
  <c r="B34958" i="1"/>
  <c r="B34885" i="1"/>
  <c r="B34884" i="1"/>
  <c r="B34810" i="1"/>
  <c r="B34809" i="1"/>
  <c r="B34808" i="1"/>
  <c r="B34807" i="1"/>
  <c r="B34806" i="1"/>
  <c r="B34805" i="1"/>
  <c r="B34804" i="1"/>
  <c r="B34803" i="1"/>
  <c r="B34802" i="1"/>
  <c r="B34801" i="1"/>
  <c r="B34800" i="1"/>
  <c r="B34799" i="1"/>
  <c r="B34798" i="1"/>
  <c r="B34797" i="1"/>
  <c r="B34796" i="1"/>
  <c r="B34795" i="1"/>
  <c r="B34794" i="1"/>
  <c r="B34793" i="1"/>
  <c r="B34792" i="1"/>
  <c r="B34791" i="1"/>
  <c r="B34790" i="1"/>
  <c r="B34789" i="1"/>
  <c r="B34788" i="1"/>
  <c r="B34787" i="1"/>
  <c r="B34786" i="1"/>
  <c r="B34785" i="1"/>
  <c r="B34784" i="1"/>
  <c r="B34783" i="1"/>
  <c r="B34782" i="1"/>
  <c r="B34781" i="1"/>
  <c r="B34780" i="1"/>
  <c r="B34779" i="1"/>
  <c r="B34778" i="1"/>
  <c r="B34777" i="1"/>
  <c r="B34776" i="1"/>
  <c r="B34775" i="1"/>
  <c r="B34774" i="1"/>
  <c r="B34773" i="1"/>
  <c r="B34772" i="1"/>
  <c r="B34771" i="1"/>
  <c r="B34770" i="1"/>
  <c r="B34769" i="1"/>
  <c r="B34768" i="1"/>
  <c r="B34767" i="1"/>
  <c r="B34766" i="1"/>
  <c r="B34765" i="1"/>
  <c r="B34764" i="1"/>
  <c r="B34763" i="1"/>
  <c r="B34762" i="1"/>
  <c r="B34761" i="1"/>
  <c r="B34760" i="1"/>
  <c r="B34759" i="1"/>
  <c r="B34758" i="1"/>
  <c r="B34757" i="1"/>
  <c r="B34756" i="1"/>
  <c r="B34755" i="1"/>
  <c r="B34754" i="1"/>
  <c r="B34728" i="1"/>
  <c r="B34727" i="1"/>
  <c r="B34726" i="1"/>
  <c r="B34725" i="1"/>
  <c r="B34724" i="1"/>
  <c r="B34723" i="1"/>
  <c r="B34722" i="1"/>
  <c r="B34721" i="1"/>
  <c r="B34720" i="1"/>
  <c r="B34719" i="1"/>
  <c r="B34718" i="1"/>
  <c r="B34717" i="1"/>
  <c r="B34716" i="1"/>
  <c r="B34715" i="1"/>
  <c r="B34714" i="1"/>
  <c r="B34713" i="1"/>
  <c r="B34712" i="1"/>
  <c r="B34711" i="1"/>
  <c r="B34710" i="1"/>
  <c r="B34709" i="1"/>
  <c r="B34708" i="1"/>
  <c r="B34707" i="1"/>
  <c r="B34706" i="1"/>
  <c r="B34705" i="1"/>
  <c r="B34704" i="1"/>
  <c r="B34703" i="1"/>
  <c r="B34702" i="1"/>
  <c r="B34701" i="1"/>
  <c r="B34700" i="1"/>
  <c r="B34699" i="1"/>
  <c r="B34698" i="1"/>
  <c r="B34697" i="1"/>
  <c r="B34696" i="1"/>
  <c r="B34695" i="1"/>
  <c r="B34694" i="1"/>
  <c r="B34693" i="1"/>
  <c r="B34692" i="1"/>
  <c r="B34691" i="1"/>
  <c r="B34690" i="1"/>
  <c r="B34689" i="1"/>
  <c r="B34748" i="1"/>
  <c r="B34747" i="1"/>
  <c r="B34746" i="1"/>
  <c r="B34745" i="1"/>
  <c r="B34744" i="1"/>
  <c r="B34743" i="1"/>
  <c r="B34742" i="1"/>
  <c r="B34741" i="1"/>
  <c r="B34740" i="1"/>
  <c r="B34739" i="1"/>
  <c r="B34738" i="1"/>
  <c r="B34737" i="1"/>
  <c r="B34736" i="1"/>
  <c r="B34735" i="1"/>
  <c r="B34734" i="1"/>
  <c r="B34733" i="1"/>
  <c r="B34732" i="1"/>
  <c r="B34731" i="1"/>
  <c r="B34730" i="1"/>
  <c r="B34688" i="1"/>
  <c r="B34687" i="1"/>
  <c r="B34686" i="1"/>
  <c r="B34729" i="1"/>
  <c r="B34685" i="1"/>
  <c r="B34684" i="1"/>
  <c r="B34683" i="1"/>
  <c r="B34682" i="1"/>
  <c r="B34681" i="1"/>
  <c r="B34680" i="1"/>
  <c r="B34679" i="1"/>
  <c r="B34678" i="1"/>
  <c r="B34677" i="1"/>
  <c r="B34676" i="1"/>
  <c r="B34675" i="1"/>
  <c r="B34674" i="1"/>
  <c r="B34673" i="1"/>
  <c r="B34672" i="1"/>
  <c r="B34671" i="1"/>
  <c r="B34670" i="1"/>
  <c r="B34669" i="1"/>
  <c r="B34668" i="1"/>
  <c r="B34753" i="1"/>
  <c r="B34667" i="1"/>
  <c r="B34666" i="1"/>
  <c r="B34665" i="1"/>
  <c r="B34664" i="1"/>
  <c r="B34663" i="1"/>
  <c r="B34662" i="1"/>
  <c r="B34661" i="1"/>
  <c r="B34660" i="1"/>
  <c r="B34659" i="1"/>
  <c r="B34658" i="1"/>
  <c r="B34657" i="1"/>
  <c r="B34656" i="1"/>
  <c r="B34655" i="1"/>
  <c r="B34654" i="1"/>
  <c r="B34653" i="1"/>
  <c r="B34652" i="1"/>
  <c r="B34651" i="1"/>
  <c r="B34650" i="1"/>
  <c r="B34649" i="1"/>
  <c r="B34648" i="1"/>
  <c r="B34647" i="1"/>
  <c r="B34646" i="1"/>
  <c r="B34645" i="1"/>
  <c r="B34644" i="1"/>
  <c r="B34643" i="1"/>
  <c r="B34642" i="1"/>
  <c r="B34641" i="1"/>
  <c r="B4248" i="1"/>
  <c r="B4247" i="1"/>
  <c r="B4246" i="1"/>
  <c r="B4245" i="1"/>
  <c r="B4244" i="1"/>
  <c r="B4243" i="1"/>
  <c r="B4242" i="1"/>
  <c r="B4241" i="1"/>
  <c r="B4240" i="1"/>
  <c r="B4239" i="1"/>
  <c r="B4238" i="1"/>
  <c r="B4237" i="1"/>
  <c r="B4236" i="1"/>
  <c r="B4235" i="1"/>
  <c r="B4234" i="1"/>
  <c r="B4233" i="1"/>
  <c r="B4232" i="1"/>
  <c r="B4231" i="1"/>
  <c r="B4230" i="1"/>
  <c r="B4229" i="1"/>
  <c r="B4228" i="1"/>
  <c r="B4227" i="1"/>
  <c r="B4226" i="1"/>
  <c r="B4225" i="1"/>
  <c r="B4224" i="1"/>
  <c r="B4223" i="1"/>
  <c r="B4222" i="1"/>
  <c r="B4221" i="1"/>
  <c r="B4220" i="1"/>
  <c r="B4219" i="1"/>
  <c r="B4218" i="1"/>
  <c r="B4217" i="1"/>
  <c r="B4216" i="1"/>
  <c r="B4215" i="1"/>
  <c r="B4214" i="1"/>
  <c r="B4213" i="1"/>
  <c r="B4212" i="1"/>
  <c r="B4211" i="1"/>
  <c r="B4210" i="1"/>
  <c r="B4209" i="1"/>
  <c r="B42730" i="1"/>
  <c r="B42729" i="1"/>
  <c r="B34640" i="1"/>
  <c r="B42728" i="1"/>
  <c r="B42727" i="1"/>
  <c r="B42726" i="1"/>
  <c r="B42725" i="1"/>
  <c r="B42724" i="1"/>
  <c r="B42723" i="1"/>
  <c r="B34639" i="1"/>
  <c r="B34638" i="1"/>
  <c r="B34637" i="1"/>
  <c r="B34636" i="1"/>
  <c r="B34635" i="1"/>
  <c r="B34634" i="1"/>
  <c r="B34633" i="1"/>
  <c r="B34632" i="1"/>
  <c r="B17853" i="1"/>
  <c r="B34219" i="1"/>
  <c r="B34218" i="1"/>
  <c r="B17817" i="1"/>
  <c r="B33684" i="1"/>
  <c r="B33683" i="1"/>
  <c r="B33682" i="1"/>
  <c r="B18096" i="1"/>
  <c r="B18798" i="1"/>
  <c r="B18938" i="1"/>
  <c r="B18095" i="1"/>
  <c r="B19132" i="1"/>
  <c r="B18019" i="1"/>
  <c r="B18320" i="1"/>
  <c r="B17960" i="1"/>
  <c r="B18319" i="1"/>
  <c r="B18042" i="1"/>
  <c r="B17959" i="1"/>
  <c r="B19059" i="1"/>
  <c r="B18806" i="1"/>
  <c r="B18094" i="1"/>
  <c r="B18805" i="1"/>
  <c r="B18804" i="1"/>
  <c r="B18803" i="1"/>
  <c r="B18076" i="1"/>
  <c r="B18636" i="1"/>
  <c r="B18838" i="1"/>
  <c r="B18837" i="1"/>
  <c r="B18836" i="1"/>
  <c r="B18124" i="1"/>
  <c r="B18142" i="1"/>
  <c r="B18123" i="1"/>
  <c r="B18122" i="1"/>
  <c r="B18121" i="1"/>
  <c r="B18120" i="1"/>
  <c r="B18119" i="1"/>
  <c r="B18318" i="1"/>
  <c r="B18317" i="1"/>
  <c r="B18452" i="1"/>
  <c r="B18451" i="1"/>
  <c r="B18450" i="1"/>
  <c r="B18733" i="1"/>
  <c r="B18937" i="1"/>
  <c r="B19131" i="1"/>
  <c r="B18936" i="1"/>
  <c r="B18732" i="1"/>
  <c r="B18731" i="1"/>
  <c r="B18730" i="1"/>
  <c r="B18729" i="1"/>
  <c r="B18728" i="1"/>
  <c r="B18935" i="1"/>
  <c r="B18797" i="1"/>
  <c r="B18727" i="1"/>
  <c r="B18726" i="1"/>
  <c r="B18725" i="1"/>
  <c r="B18724" i="1"/>
  <c r="B18723" i="1"/>
  <c r="B18722" i="1"/>
  <c r="B18721" i="1"/>
  <c r="B18720" i="1"/>
  <c r="B18719" i="1"/>
  <c r="B18718" i="1"/>
  <c r="B18717" i="1"/>
  <c r="B18716" i="1"/>
  <c r="B18715" i="1"/>
  <c r="B18714" i="1"/>
  <c r="B18934" i="1"/>
  <c r="B18713" i="1"/>
  <c r="B19058" i="1"/>
  <c r="B19057" i="1"/>
  <c r="B18933" i="1"/>
  <c r="B18075" i="1"/>
  <c r="B18376" i="1"/>
  <c r="B18375" i="1"/>
  <c r="B18374" i="1"/>
  <c r="B18373" i="1"/>
  <c r="B18372" i="1"/>
  <c r="B18371" i="1"/>
  <c r="B18370" i="1"/>
  <c r="B18369" i="1"/>
  <c r="B18368" i="1"/>
  <c r="B18367" i="1"/>
  <c r="B18366" i="1"/>
  <c r="B18365" i="1"/>
  <c r="B18364" i="1"/>
  <c r="B18363" i="1"/>
  <c r="B18362" i="1"/>
  <c r="B19130" i="1"/>
  <c r="B19129" i="1"/>
  <c r="B19128" i="1"/>
  <c r="B18796" i="1"/>
  <c r="B19127" i="1"/>
  <c r="B18795" i="1"/>
  <c r="B18794" i="1"/>
  <c r="B18793" i="1"/>
  <c r="B18792" i="1"/>
  <c r="B18791" i="1"/>
  <c r="B18790" i="1"/>
  <c r="B18361" i="1"/>
  <c r="B18360" i="1"/>
  <c r="B18316" i="1"/>
  <c r="B18315" i="1"/>
  <c r="B18314" i="1"/>
  <c r="B18313" i="1"/>
  <c r="B18312" i="1"/>
  <c r="B18311" i="1"/>
  <c r="B18310" i="1"/>
  <c r="B18309" i="1"/>
  <c r="B18308" i="1"/>
  <c r="B18307" i="1"/>
  <c r="B18306" i="1"/>
  <c r="B18305" i="1"/>
  <c r="B18304" i="1"/>
  <c r="B18303" i="1"/>
  <c r="B18687" i="1"/>
  <c r="B18041" i="1"/>
  <c r="B18040" i="1"/>
  <c r="B18655" i="1"/>
  <c r="B18654" i="1"/>
  <c r="B18653" i="1"/>
  <c r="B18541" i="1"/>
  <c r="B18540" i="1"/>
  <c r="B18932" i="1"/>
  <c r="B18931" i="1"/>
  <c r="B18930" i="1"/>
  <c r="B19056" i="1"/>
  <c r="B19055" i="1"/>
  <c r="B19054" i="1"/>
  <c r="B19053" i="1"/>
  <c r="B18929" i="1"/>
  <c r="B19052" i="1"/>
  <c r="B19051" i="1"/>
  <c r="B18928" i="1"/>
  <c r="B18074" i="1"/>
  <c r="B18073" i="1"/>
  <c r="B18072" i="1"/>
  <c r="B18927" i="1"/>
  <c r="B18802" i="1"/>
  <c r="B18801" i="1"/>
  <c r="B18800" i="1"/>
  <c r="B18926" i="1"/>
  <c r="B18925" i="1"/>
  <c r="B18071" i="1"/>
  <c r="B18070" i="1"/>
  <c r="B18069" i="1"/>
  <c r="B18068" i="1"/>
  <c r="B18067" i="1"/>
  <c r="B18066" i="1"/>
  <c r="B18065" i="1"/>
  <c r="B18064" i="1"/>
  <c r="B18063" i="1"/>
  <c r="B18062" i="1"/>
  <c r="B18061" i="1"/>
  <c r="B18060" i="1"/>
  <c r="B18059" i="1"/>
  <c r="B18058" i="1"/>
  <c r="B18057" i="1"/>
  <c r="B18056" i="1"/>
  <c r="B18055" i="1"/>
  <c r="B19050" i="1"/>
  <c r="B18054" i="1"/>
  <c r="B18053" i="1"/>
  <c r="B19049" i="1"/>
  <c r="B19048" i="1"/>
  <c r="B19047" i="1"/>
  <c r="B19046" i="1"/>
  <c r="B19045" i="1"/>
  <c r="B19044" i="1"/>
  <c r="B19043" i="1"/>
  <c r="B19042" i="1"/>
  <c r="B19041" i="1"/>
  <c r="B19040" i="1"/>
  <c r="B19039" i="1"/>
  <c r="B19038" i="1"/>
  <c r="B19037" i="1"/>
  <c r="B19036" i="1"/>
  <c r="B19035" i="1"/>
  <c r="B18924" i="1"/>
  <c r="B18923" i="1"/>
  <c r="B18922" i="1"/>
  <c r="B18921" i="1"/>
  <c r="B18486" i="1"/>
  <c r="B18449" i="1"/>
  <c r="B18448" i="1"/>
  <c r="B18447" i="1"/>
  <c r="B18446" i="1"/>
  <c r="B18445" i="1"/>
  <c r="B18444" i="1"/>
  <c r="B18443" i="1"/>
  <c r="B18442" i="1"/>
  <c r="B18441" i="1"/>
  <c r="B18440" i="1"/>
  <c r="B18439" i="1"/>
  <c r="B18438" i="1"/>
  <c r="B18437" i="1"/>
  <c r="B18436" i="1"/>
  <c r="B18435" i="1"/>
  <c r="B18434" i="1"/>
  <c r="B18433" i="1"/>
  <c r="B18432" i="1"/>
  <c r="B18431" i="1"/>
  <c r="B18430" i="1"/>
  <c r="B18429" i="1"/>
  <c r="B18428" i="1"/>
  <c r="B18427" i="1"/>
  <c r="B18426" i="1"/>
  <c r="B18425" i="1"/>
  <c r="B18424" i="1"/>
  <c r="B18408" i="1"/>
  <c r="B18423" i="1"/>
  <c r="B18407" i="1"/>
  <c r="B18422" i="1"/>
  <c r="B18421" i="1"/>
  <c r="B18420" i="1"/>
  <c r="B18419" i="1"/>
  <c r="B18418" i="1"/>
  <c r="B18417" i="1"/>
  <c r="B18416" i="1"/>
  <c r="B18485" i="1"/>
  <c r="B18484" i="1"/>
  <c r="B18483" i="1"/>
  <c r="B18482" i="1"/>
  <c r="B18481" i="1"/>
  <c r="B18480" i="1"/>
  <c r="B18479" i="1"/>
  <c r="B18478" i="1"/>
  <c r="B18477" i="1"/>
  <c r="B18476" i="1"/>
  <c r="B18475" i="1"/>
  <c r="B18474" i="1"/>
  <c r="B18473" i="1"/>
  <c r="B18472" i="1"/>
  <c r="B18471" i="1"/>
  <c r="B18470" i="1"/>
  <c r="B18469" i="1"/>
  <c r="B18468" i="1"/>
  <c r="B18467" i="1"/>
  <c r="B18466" i="1"/>
  <c r="B18465" i="1"/>
  <c r="B18464" i="1"/>
  <c r="B18463" i="1"/>
  <c r="B18652" i="1"/>
  <c r="B18651" i="1"/>
  <c r="B18650" i="1"/>
  <c r="B18649" i="1"/>
  <c r="B18648" i="1"/>
  <c r="B18647" i="1"/>
  <c r="B18646" i="1"/>
  <c r="B18645" i="1"/>
  <c r="B18644" i="1"/>
  <c r="B18643" i="1"/>
  <c r="B18642" i="1"/>
  <c r="B18641" i="1"/>
  <c r="B18011" i="1"/>
  <c r="B18010" i="1"/>
  <c r="B18302" i="1"/>
  <c r="B18009" i="1"/>
  <c r="B17975" i="1"/>
  <c r="B17974" i="1"/>
  <c r="B17973" i="1"/>
  <c r="B18547" i="1"/>
  <c r="B18282" i="1"/>
  <c r="B18008" i="1"/>
  <c r="B18007" i="1"/>
  <c r="B18006" i="1"/>
  <c r="B18005" i="1"/>
  <c r="B18004" i="1"/>
  <c r="B18003" i="1"/>
  <c r="B18002" i="1"/>
  <c r="B18001" i="1"/>
  <c r="B18000" i="1"/>
  <c r="B17999" i="1"/>
  <c r="B17998" i="1"/>
  <c r="B17997" i="1"/>
  <c r="B18281" i="1"/>
  <c r="B18118" i="1"/>
  <c r="B18117" i="1"/>
  <c r="B18116" i="1"/>
  <c r="B18115" i="1"/>
  <c r="B18114" i="1"/>
  <c r="B18301" i="1"/>
  <c r="B18300" i="1"/>
  <c r="B18299" i="1"/>
  <c r="B18298" i="1"/>
  <c r="B18297" i="1"/>
  <c r="B17782" i="1"/>
  <c r="B18296" i="1"/>
  <c r="B18295" i="1"/>
  <c r="B18193" i="1"/>
  <c r="B18192" i="1"/>
  <c r="B18191" i="1"/>
  <c r="B18190" i="1"/>
  <c r="B18189" i="1"/>
  <c r="B18188" i="1"/>
  <c r="B18039" i="1"/>
  <c r="B18038" i="1"/>
  <c r="B18635" i="1"/>
  <c r="B18634" i="1"/>
  <c r="B18633" i="1"/>
  <c r="B18632" i="1"/>
  <c r="B18631" i="1"/>
  <c r="B18630" i="1"/>
  <c r="B18629" i="1"/>
  <c r="B18628" i="1"/>
  <c r="B18627" i="1"/>
  <c r="B18626" i="1"/>
  <c r="B18625" i="1"/>
  <c r="B18624" i="1"/>
  <c r="B18623" i="1"/>
  <c r="B18622" i="1"/>
  <c r="B18621" i="1"/>
  <c r="B18620" i="1"/>
  <c r="B18037" i="1"/>
  <c r="B18619" i="1"/>
  <c r="B18618" i="1"/>
  <c r="B18617" i="1"/>
  <c r="B18616" i="1"/>
  <c r="B18615" i="1"/>
  <c r="B18036" i="1"/>
  <c r="B18614" i="1"/>
  <c r="B18035" i="1"/>
  <c r="B18034" i="1"/>
  <c r="B18613" i="1"/>
  <c r="B18033" i="1"/>
  <c r="B18612" i="1"/>
  <c r="B18611" i="1"/>
  <c r="B18610" i="1"/>
  <c r="B18609" i="1"/>
  <c r="B18608" i="1"/>
  <c r="B18607" i="1"/>
  <c r="B18606" i="1"/>
  <c r="B18605" i="1"/>
  <c r="B18604" i="1"/>
  <c r="B18603" i="1"/>
  <c r="B18602" i="1"/>
  <c r="B18601" i="1"/>
  <c r="B18600" i="1"/>
  <c r="B18599" i="1"/>
  <c r="B18598" i="1"/>
  <c r="B18597" i="1"/>
  <c r="B18294" i="1"/>
  <c r="B18293" i="1"/>
  <c r="B18292" i="1"/>
  <c r="B18291" i="1"/>
  <c r="B18290" i="1"/>
  <c r="B18289" i="1"/>
  <c r="B18415" i="1"/>
  <c r="B18414" i="1"/>
  <c r="B18413" i="1"/>
  <c r="B18412" i="1"/>
  <c r="B18505" i="1"/>
  <c r="B18504" i="1"/>
  <c r="B18546" i="1"/>
  <c r="B18462" i="1"/>
  <c r="B18461" i="1"/>
  <c r="B18460" i="1"/>
  <c r="B18459" i="1"/>
  <c r="B18458" i="1"/>
  <c r="B18457" i="1"/>
  <c r="B18456" i="1"/>
  <c r="B18455" i="1"/>
  <c r="B18454" i="1"/>
  <c r="B18453" i="1"/>
  <c r="B18539" i="1"/>
  <c r="B18538" i="1"/>
  <c r="B18503" i="1"/>
  <c r="B18502" i="1"/>
  <c r="B18501" i="1"/>
  <c r="B18500" i="1"/>
  <c r="B18499" i="1"/>
  <c r="B18498" i="1"/>
  <c r="B18497" i="1"/>
  <c r="B18496" i="1"/>
  <c r="B18406" i="1"/>
  <c r="B18405" i="1"/>
  <c r="B18404" i="1"/>
  <c r="B18403" i="1"/>
  <c r="B18402" i="1"/>
  <c r="B18401" i="1"/>
  <c r="B18400" i="1"/>
  <c r="B18399" i="1"/>
  <c r="B18495" i="1"/>
  <c r="B18545" i="1"/>
  <c r="B18544" i="1"/>
  <c r="B18359" i="1"/>
  <c r="B18358" i="1"/>
  <c r="B18537" i="1"/>
  <c r="B18543" i="1"/>
  <c r="B18542" i="1"/>
  <c r="B18536" i="1"/>
  <c r="B18535" i="1"/>
  <c r="B18534" i="1"/>
  <c r="B18533" i="1"/>
  <c r="B18532" i="1"/>
  <c r="B18531" i="1"/>
  <c r="B18530" i="1"/>
  <c r="B18529" i="1"/>
  <c r="B18528" i="1"/>
  <c r="B18527" i="1"/>
  <c r="B18526" i="1"/>
  <c r="B18411" i="1"/>
  <c r="B18525" i="1"/>
  <c r="B18524" i="1"/>
  <c r="B18523" i="1"/>
  <c r="B18032" i="1"/>
  <c r="B18031" i="1"/>
  <c r="B18410" i="1"/>
  <c r="B18398" i="1"/>
  <c r="B18397" i="1"/>
  <c r="B18396" i="1"/>
  <c r="B18395" i="1"/>
  <c r="B18394" i="1"/>
  <c r="B18393" i="1"/>
  <c r="B18596" i="1"/>
  <c r="B18595" i="1"/>
  <c r="B18594" i="1"/>
  <c r="B18593" i="1"/>
  <c r="B18592" i="1"/>
  <c r="B18591" i="1"/>
  <c r="B18590" i="1"/>
  <c r="B18589" i="1"/>
  <c r="B18588" i="1"/>
  <c r="B18587" i="1"/>
  <c r="B18586" i="1"/>
  <c r="B18585" i="1"/>
  <c r="B18584" i="1"/>
  <c r="B18583" i="1"/>
  <c r="B18582" i="1"/>
  <c r="B18581" i="1"/>
  <c r="B18580" i="1"/>
  <c r="B18579" i="1"/>
  <c r="B18578" i="1"/>
  <c r="B18577" i="1"/>
  <c r="B18576" i="1"/>
  <c r="B18575" i="1"/>
  <c r="B18574" i="1"/>
  <c r="B18573" i="1"/>
  <c r="B18572" i="1"/>
  <c r="B18571" i="1"/>
  <c r="B18570" i="1"/>
  <c r="B18569" i="1"/>
  <c r="B18568" i="1"/>
  <c r="B18567" i="1"/>
  <c r="B18566" i="1"/>
  <c r="B18565" i="1"/>
  <c r="B18494" i="1"/>
  <c r="B18493" i="1"/>
  <c r="B18492" i="1"/>
  <c r="B18491" i="1"/>
  <c r="B18490" i="1"/>
  <c r="B18489" i="1"/>
  <c r="B18030" i="1"/>
  <c r="B18488" i="1"/>
  <c r="B18487" i="1"/>
  <c r="B18029" i="1"/>
  <c r="B18028" i="1"/>
  <c r="B18027" i="1"/>
  <c r="B18026" i="1"/>
  <c r="B18025" i="1"/>
  <c r="B18024" i="1"/>
  <c r="B18023" i="1"/>
  <c r="B18564" i="1"/>
  <c r="B18563" i="1"/>
  <c r="B18562" i="1"/>
  <c r="B18561" i="1"/>
  <c r="B18560" i="1"/>
  <c r="B18559" i="1"/>
  <c r="B18558" i="1"/>
  <c r="B18557" i="1"/>
  <c r="B18556" i="1"/>
  <c r="B18555" i="1"/>
  <c r="B18554" i="1"/>
  <c r="B18553" i="1"/>
  <c r="B18552" i="1"/>
  <c r="B18551" i="1"/>
  <c r="B18550" i="1"/>
  <c r="B18549" i="1"/>
  <c r="B18357" i="1"/>
  <c r="B18356" i="1"/>
  <c r="B18355" i="1"/>
  <c r="B18354" i="1"/>
  <c r="B18353" i="1"/>
  <c r="B18352" i="1"/>
  <c r="B18351" i="1"/>
  <c r="B18350" i="1"/>
  <c r="B18349" i="1"/>
  <c r="B18348" i="1"/>
  <c r="B18347" i="1"/>
  <c r="B18346" i="1"/>
  <c r="B18392" i="1"/>
  <c r="B18391" i="1"/>
  <c r="B18390" i="1"/>
  <c r="B18389" i="1"/>
  <c r="B18388" i="1"/>
  <c r="B18387" i="1"/>
  <c r="B18386" i="1"/>
  <c r="B18385" i="1"/>
  <c r="B18384" i="1"/>
  <c r="B18383" i="1"/>
  <c r="B18382" i="1"/>
  <c r="B18381" i="1"/>
  <c r="B18380" i="1"/>
  <c r="B18379" i="1"/>
  <c r="B18378" i="1"/>
  <c r="B18522" i="1"/>
  <c r="B18521" i="1"/>
  <c r="B18520" i="1"/>
  <c r="B18519" i="1"/>
  <c r="B18518" i="1"/>
  <c r="B18517" i="1"/>
  <c r="B18516" i="1"/>
  <c r="B18515" i="1"/>
  <c r="B18514" i="1"/>
  <c r="B18513" i="1"/>
  <c r="B18512" i="1"/>
  <c r="B18511" i="1"/>
  <c r="B18510" i="1"/>
  <c r="B18509" i="1"/>
  <c r="B18835" i="1"/>
  <c r="B18834" i="1"/>
  <c r="B18833" i="1"/>
  <c r="B18832" i="1"/>
  <c r="B18831" i="1"/>
  <c r="B18830" i="1"/>
  <c r="B18856" i="1"/>
  <c r="B18829" i="1"/>
  <c r="B18855" i="1"/>
  <c r="B18828" i="1"/>
  <c r="B18827" i="1"/>
  <c r="B18826" i="1"/>
  <c r="B18854" i="1"/>
  <c r="B18853" i="1"/>
  <c r="B18852" i="1"/>
  <c r="B18851" i="1"/>
  <c r="B18850" i="1"/>
  <c r="B18849" i="1"/>
  <c r="B18848" i="1"/>
  <c r="B18847" i="1"/>
  <c r="B18920" i="1"/>
  <c r="B18919" i="1"/>
  <c r="B18918" i="1"/>
  <c r="B18917" i="1"/>
  <c r="B18916" i="1"/>
  <c r="B18915" i="1"/>
  <c r="B19034" i="1"/>
  <c r="B18789" i="1"/>
  <c r="B19033" i="1"/>
  <c r="B19032" i="1"/>
  <c r="B19031" i="1"/>
  <c r="B19030" i="1"/>
  <c r="B19029" i="1"/>
  <c r="B18788" i="1"/>
  <c r="B18787" i="1"/>
  <c r="B18892" i="1"/>
  <c r="B18891" i="1"/>
  <c r="B18786" i="1"/>
  <c r="B18785" i="1"/>
  <c r="B18872" i="1"/>
  <c r="B18784" i="1"/>
  <c r="B18871" i="1"/>
  <c r="B18783" i="1"/>
  <c r="B18870" i="1"/>
  <c r="B18869" i="1"/>
  <c r="B18868" i="1"/>
  <c r="B18867" i="1"/>
  <c r="B18866" i="1"/>
  <c r="B18865" i="1"/>
  <c r="B18846" i="1"/>
  <c r="B18845" i="1"/>
  <c r="B18844" i="1"/>
  <c r="B18843" i="1"/>
  <c r="B18842" i="1"/>
  <c r="B18841" i="1"/>
  <c r="B18840" i="1"/>
  <c r="B18825" i="1"/>
  <c r="B18824" i="1"/>
  <c r="B18823" i="1"/>
  <c r="B18822" i="1"/>
  <c r="B18821" i="1"/>
  <c r="B18820" i="1"/>
  <c r="B18819" i="1"/>
  <c r="B18818" i="1"/>
  <c r="B18817" i="1"/>
  <c r="B18816" i="1"/>
  <c r="B18815" i="1"/>
  <c r="B18814" i="1"/>
  <c r="B18813" i="1"/>
  <c r="B18812" i="1"/>
  <c r="B18811" i="1"/>
  <c r="B18810" i="1"/>
  <c r="B18809" i="1"/>
  <c r="B18808" i="1"/>
  <c r="B18914" i="1"/>
  <c r="B18807" i="1"/>
  <c r="B18913" i="1"/>
  <c r="B18912" i="1"/>
  <c r="B18911" i="1"/>
  <c r="B18910" i="1"/>
  <c r="B18909" i="1"/>
  <c r="B18908" i="1"/>
  <c r="B18907" i="1"/>
  <c r="B18906" i="1"/>
  <c r="B18905" i="1"/>
  <c r="B18904" i="1"/>
  <c r="B18903" i="1"/>
  <c r="B18902" i="1"/>
  <c r="B18901" i="1"/>
  <c r="B18900" i="1"/>
  <c r="B18899" i="1"/>
  <c r="B18898" i="1"/>
  <c r="B18897" i="1"/>
  <c r="B18896" i="1"/>
  <c r="B18895" i="1"/>
  <c r="B18864" i="1"/>
  <c r="B18863" i="1"/>
  <c r="B18862" i="1"/>
  <c r="B18839" i="1"/>
  <c r="B18799" i="1"/>
  <c r="B18890" i="1"/>
  <c r="B18889" i="1"/>
  <c r="B18888" i="1"/>
  <c r="B18887" i="1"/>
  <c r="B18886" i="1"/>
  <c r="B18885" i="1"/>
  <c r="B18884" i="1"/>
  <c r="B18883" i="1"/>
  <c r="B18882" i="1"/>
  <c r="B18881" i="1"/>
  <c r="B18880" i="1"/>
  <c r="B18879" i="1"/>
  <c r="B18878" i="1"/>
  <c r="B18877" i="1"/>
  <c r="B18876" i="1"/>
  <c r="B18875" i="1"/>
  <c r="B18874" i="1"/>
  <c r="B18873" i="1"/>
  <c r="B18861" i="1"/>
  <c r="B18860" i="1"/>
  <c r="B18859" i="1"/>
  <c r="B18858" i="1"/>
  <c r="B18894" i="1"/>
  <c r="B18893" i="1"/>
  <c r="B18686" i="1"/>
  <c r="B18685" i="1"/>
  <c r="B18684" i="1"/>
  <c r="B18683" i="1"/>
  <c r="B18682" i="1"/>
  <c r="B18681" i="1"/>
  <c r="B18680" i="1"/>
  <c r="B18757" i="1"/>
  <c r="B18712" i="1"/>
  <c r="B18711" i="1"/>
  <c r="B18710" i="1"/>
  <c r="B18709" i="1"/>
  <c r="B18708" i="1"/>
  <c r="B18707" i="1"/>
  <c r="B18706" i="1"/>
  <c r="B18705" i="1"/>
  <c r="B18756" i="1"/>
  <c r="B18755" i="1"/>
  <c r="B18754" i="1"/>
  <c r="B18753" i="1"/>
  <c r="B18752" i="1"/>
  <c r="B18751" i="1"/>
  <c r="B18750" i="1"/>
  <c r="B18749" i="1"/>
  <c r="B18748" i="1"/>
  <c r="B18747" i="1"/>
  <c r="B18704" i="1"/>
  <c r="B18703" i="1"/>
  <c r="B18702" i="1"/>
  <c r="B18701" i="1"/>
  <c r="B18700" i="1"/>
  <c r="B18699" i="1"/>
  <c r="B18698" i="1"/>
  <c r="B18697" i="1"/>
  <c r="B18696" i="1"/>
  <c r="B18695" i="1"/>
  <c r="B18694" i="1"/>
  <c r="B18693" i="1"/>
  <c r="B18692" i="1"/>
  <c r="B18691" i="1"/>
  <c r="B18679" i="1"/>
  <c r="B18678" i="1"/>
  <c r="B18677" i="1"/>
  <c r="B18676" i="1"/>
  <c r="B18675" i="1"/>
  <c r="B18674" i="1"/>
  <c r="B18673" i="1"/>
  <c r="B18672" i="1"/>
  <c r="B18671" i="1"/>
  <c r="B18670" i="1"/>
  <c r="B18690" i="1"/>
  <c r="B18689" i="1"/>
  <c r="B18688" i="1"/>
  <c r="B18669" i="1"/>
  <c r="B18668" i="1"/>
  <c r="B18667" i="1"/>
  <c r="B18666" i="1"/>
  <c r="B18746" i="1"/>
  <c r="B18782" i="1"/>
  <c r="B18781" i="1"/>
  <c r="B18780" i="1"/>
  <c r="B18779" i="1"/>
  <c r="B18778" i="1"/>
  <c r="B18777" i="1"/>
  <c r="B19126" i="1"/>
  <c r="B18776" i="1"/>
  <c r="B19125" i="1"/>
  <c r="B19124" i="1"/>
  <c r="B19123" i="1"/>
  <c r="B19122" i="1"/>
  <c r="B19121" i="1"/>
  <c r="B19120" i="1"/>
  <c r="B19119" i="1"/>
  <c r="B19118" i="1"/>
  <c r="B19117" i="1"/>
  <c r="B19116" i="1"/>
  <c r="B19115" i="1"/>
  <c r="B19114" i="1"/>
  <c r="B19113" i="1"/>
  <c r="B19112" i="1"/>
  <c r="B19111" i="1"/>
  <c r="B19110" i="1"/>
  <c r="B19109" i="1"/>
  <c r="B19108" i="1"/>
  <c r="B19107" i="1"/>
  <c r="B18775" i="1"/>
  <c r="B18774" i="1"/>
  <c r="B18745" i="1"/>
  <c r="B18773" i="1"/>
  <c r="B18772" i="1"/>
  <c r="B18771" i="1"/>
  <c r="B18744" i="1"/>
  <c r="B18770" i="1"/>
  <c r="B18769" i="1"/>
  <c r="B18768" i="1"/>
  <c r="B18767" i="1"/>
  <c r="B18743" i="1"/>
  <c r="B18766" i="1"/>
  <c r="B18765" i="1"/>
  <c r="B18764" i="1"/>
  <c r="B18763" i="1"/>
  <c r="B18762" i="1"/>
  <c r="B18742" i="1"/>
  <c r="B18761" i="1"/>
  <c r="B18741" i="1"/>
  <c r="B18740" i="1"/>
  <c r="B18760" i="1"/>
  <c r="B18739" i="1"/>
  <c r="B18738" i="1"/>
  <c r="B18737" i="1"/>
  <c r="B18736" i="1"/>
  <c r="B18735" i="1"/>
  <c r="B18759" i="1"/>
  <c r="B18734" i="1"/>
  <c r="B18758" i="1"/>
  <c r="B18665" i="1"/>
  <c r="B18664" i="1"/>
  <c r="B18663" i="1"/>
  <c r="B18662" i="1"/>
  <c r="B18661" i="1"/>
  <c r="B18660" i="1"/>
  <c r="B18659" i="1"/>
  <c r="B18658" i="1"/>
  <c r="B18657" i="1"/>
  <c r="B18656" i="1"/>
  <c r="B18276" i="1"/>
  <c r="B18275" i="1"/>
  <c r="B18274" i="1"/>
  <c r="B18273" i="1"/>
  <c r="B18272" i="1"/>
  <c r="B18271" i="1"/>
  <c r="B18270" i="1"/>
  <c r="B18269" i="1"/>
  <c r="B18268" i="1"/>
  <c r="B18267" i="1"/>
  <c r="B18266" i="1"/>
  <c r="B18265" i="1"/>
  <c r="B18141" i="1"/>
  <c r="B18264" i="1"/>
  <c r="B18263" i="1"/>
  <c r="B18186" i="1"/>
  <c r="B18185" i="1"/>
  <c r="B18184" i="1"/>
  <c r="B18183" i="1"/>
  <c r="B18182" i="1"/>
  <c r="B18181" i="1"/>
  <c r="B18180" i="1"/>
  <c r="B18179" i="1"/>
  <c r="B18178" i="1"/>
  <c r="B18177" i="1"/>
  <c r="B18176" i="1"/>
  <c r="B18175" i="1"/>
  <c r="B18174" i="1"/>
  <c r="B18173" i="1"/>
  <c r="B18172" i="1"/>
  <c r="B18171" i="1"/>
  <c r="B18170" i="1"/>
  <c r="B18169" i="1"/>
  <c r="B18168" i="1"/>
  <c r="B18167" i="1"/>
  <c r="B18166" i="1"/>
  <c r="B18165" i="1"/>
  <c r="B18164" i="1"/>
  <c r="B18163" i="1"/>
  <c r="B18162" i="1"/>
  <c r="B18161" i="1"/>
  <c r="B18160" i="1"/>
  <c r="B18159" i="1"/>
  <c r="B18158" i="1"/>
  <c r="B18157" i="1"/>
  <c r="B18156" i="1"/>
  <c r="B18155" i="1"/>
  <c r="B18154" i="1"/>
  <c r="B18153" i="1"/>
  <c r="B18152" i="1"/>
  <c r="B18151" i="1"/>
  <c r="B18150" i="1"/>
  <c r="B18149" i="1"/>
  <c r="B18148" i="1"/>
  <c r="B18147" i="1"/>
  <c r="B18146" i="1"/>
  <c r="B18145" i="1"/>
  <c r="B18140" i="1"/>
  <c r="B18139" i="1"/>
  <c r="B18144" i="1"/>
  <c r="B18143" i="1"/>
  <c r="B18138" i="1"/>
  <c r="B18137" i="1"/>
  <c r="B18136" i="1"/>
  <c r="B18135" i="1"/>
  <c r="B18134" i="1"/>
  <c r="B18133" i="1"/>
  <c r="B18132" i="1"/>
  <c r="B18131" i="1"/>
  <c r="B18130" i="1"/>
  <c r="B18129" i="1"/>
  <c r="B18128" i="1"/>
  <c r="B18127" i="1"/>
  <c r="B18126" i="1"/>
  <c r="B18125" i="1"/>
  <c r="B18022" i="1"/>
  <c r="B10198" i="1"/>
  <c r="B18021" i="1"/>
  <c r="B18262" i="1"/>
  <c r="B18280" i="1"/>
  <c r="B18020" i="1"/>
  <c r="B18279" i="1"/>
  <c r="B18278" i="1"/>
  <c r="B18261" i="1"/>
  <c r="B18260" i="1"/>
  <c r="B18277" i="1"/>
  <c r="B18259" i="1"/>
  <c r="B18258" i="1"/>
  <c r="B18257" i="1"/>
  <c r="B18256" i="1"/>
  <c r="B18255" i="1"/>
  <c r="B18254" i="1"/>
  <c r="B18253" i="1"/>
  <c r="B18252" i="1"/>
  <c r="B18251" i="1"/>
  <c r="B18250" i="1"/>
  <c r="B18249" i="1"/>
  <c r="B18248" i="1"/>
  <c r="B18247" i="1"/>
  <c r="B18246" i="1"/>
  <c r="B18245" i="1"/>
  <c r="B18244" i="1"/>
  <c r="B18243" i="1"/>
  <c r="B18242" i="1"/>
  <c r="B18241" i="1"/>
  <c r="B18240" i="1"/>
  <c r="B18239" i="1"/>
  <c r="B18238" i="1"/>
  <c r="B18237" i="1"/>
  <c r="B18236" i="1"/>
  <c r="B18235" i="1"/>
  <c r="B18234" i="1"/>
  <c r="B18233" i="1"/>
  <c r="B18232" i="1"/>
  <c r="B18231" i="1"/>
  <c r="B18230" i="1"/>
  <c r="B18229" i="1"/>
  <c r="B18228" i="1"/>
  <c r="B18227" i="1"/>
  <c r="B18226" i="1"/>
  <c r="B18225" i="1"/>
  <c r="B18224" i="1"/>
  <c r="B18223" i="1"/>
  <c r="B18222" i="1"/>
  <c r="B18221" i="1"/>
  <c r="B18187" i="1"/>
  <c r="B18220" i="1"/>
  <c r="B18219" i="1"/>
  <c r="B18218" i="1"/>
  <c r="B18217" i="1"/>
  <c r="B18216" i="1"/>
  <c r="B18215" i="1"/>
  <c r="B18214" i="1"/>
  <c r="B18213" i="1"/>
  <c r="B18212" i="1"/>
  <c r="B18211" i="1"/>
  <c r="B18210" i="1"/>
  <c r="B18209" i="1"/>
  <c r="B18208" i="1"/>
  <c r="B18207" i="1"/>
  <c r="B18206" i="1"/>
  <c r="B18205" i="1"/>
  <c r="B18204" i="1"/>
  <c r="B18203" i="1"/>
  <c r="B18202" i="1"/>
  <c r="B18201" i="1"/>
  <c r="B18200" i="1"/>
  <c r="B18199" i="1"/>
  <c r="B18198" i="1"/>
  <c r="B18197" i="1"/>
  <c r="B18196" i="1"/>
  <c r="B18195" i="1"/>
  <c r="B18194" i="1"/>
  <c r="B18640" i="1"/>
  <c r="B18345" i="1"/>
  <c r="B18639" i="1"/>
  <c r="B18638" i="1"/>
  <c r="B18637" i="1"/>
  <c r="B18344" i="1"/>
  <c r="B18343" i="1"/>
  <c r="B18342" i="1"/>
  <c r="B18341" i="1"/>
  <c r="B18340" i="1"/>
  <c r="B18339" i="1"/>
  <c r="B18338" i="1"/>
  <c r="B43935" i="1"/>
  <c r="B18337" i="1"/>
  <c r="B18336" i="1"/>
  <c r="B18335" i="1"/>
  <c r="B18334" i="1"/>
  <c r="B18113" i="1"/>
  <c r="B18112" i="1"/>
  <c r="B43934" i="1"/>
  <c r="B18111" i="1"/>
  <c r="B43933" i="1"/>
  <c r="B18110" i="1"/>
  <c r="B43932" i="1"/>
  <c r="B18109" i="1"/>
  <c r="B18108" i="1"/>
  <c r="B18107" i="1"/>
  <c r="B18106" i="1"/>
  <c r="B18105" i="1"/>
  <c r="B18104" i="1"/>
  <c r="B18103" i="1"/>
  <c r="B18102" i="1"/>
  <c r="B18101" i="1"/>
  <c r="B18100" i="1"/>
  <c r="B18099" i="1"/>
  <c r="B18098" i="1"/>
  <c r="B10197" i="1"/>
  <c r="B18097" i="1"/>
  <c r="B10196" i="1"/>
  <c r="B10233" i="1"/>
  <c r="B18333" i="1"/>
  <c r="B18332" i="1"/>
  <c r="B10232" i="1"/>
  <c r="B18331" i="1"/>
  <c r="B43915" i="1"/>
  <c r="B10231" i="1"/>
  <c r="B10230" i="1"/>
  <c r="B43914" i="1"/>
  <c r="B43913" i="1"/>
  <c r="B43912" i="1"/>
  <c r="B18330" i="1"/>
  <c r="B18329" i="1"/>
  <c r="B18018" i="1"/>
  <c r="B18017" i="1"/>
  <c r="B17996" i="1"/>
  <c r="B17995" i="1"/>
  <c r="B17994" i="1"/>
  <c r="B17993" i="1"/>
  <c r="B17992" i="1"/>
  <c r="B17991" i="1"/>
  <c r="B17990" i="1"/>
  <c r="B17989" i="1"/>
  <c r="B17988" i="1"/>
  <c r="B18016" i="1"/>
  <c r="B17972" i="1"/>
  <c r="B18093" i="1"/>
  <c r="B17971" i="1"/>
  <c r="B17970" i="1"/>
  <c r="B18092" i="1"/>
  <c r="B18052" i="1"/>
  <c r="B18051" i="1"/>
  <c r="B18050" i="1"/>
  <c r="B18049" i="1"/>
  <c r="B18048" i="1"/>
  <c r="B18047" i="1"/>
  <c r="B18046" i="1"/>
  <c r="B18045" i="1"/>
  <c r="B18044" i="1"/>
  <c r="B18043" i="1"/>
  <c r="B18091" i="1"/>
  <c r="B17969" i="1"/>
  <c r="B17968" i="1"/>
  <c r="B17967" i="1"/>
  <c r="B18090" i="1"/>
  <c r="B18089" i="1"/>
  <c r="B17987" i="1"/>
  <c r="B17986" i="1"/>
  <c r="B17985" i="1"/>
  <c r="B17984" i="1"/>
  <c r="B17983" i="1"/>
  <c r="B17982" i="1"/>
  <c r="B17981" i="1"/>
  <c r="B17980" i="1"/>
  <c r="B17979" i="1"/>
  <c r="B17978" i="1"/>
  <c r="B17977" i="1"/>
  <c r="B18015" i="1"/>
  <c r="B17976" i="1"/>
  <c r="B18014" i="1"/>
  <c r="B17966" i="1"/>
  <c r="B17965" i="1"/>
  <c r="B17964" i="1"/>
  <c r="B17963" i="1"/>
  <c r="B18013" i="1"/>
  <c r="B18012" i="1"/>
  <c r="B18088" i="1"/>
  <c r="B18087" i="1"/>
  <c r="B18086" i="1"/>
  <c r="B18085" i="1"/>
  <c r="B18084" i="1"/>
  <c r="B18083" i="1"/>
  <c r="B18409" i="1"/>
  <c r="B18328" i="1"/>
  <c r="B18082" i="1"/>
  <c r="B18377" i="1"/>
  <c r="B18508" i="1"/>
  <c r="B18081" i="1"/>
  <c r="B18507" i="1"/>
  <c r="B10229" i="1"/>
  <c r="B17958" i="1"/>
  <c r="B17957" i="1"/>
  <c r="B17956" i="1"/>
  <c r="B25357" i="1"/>
  <c r="B25356" i="1"/>
  <c r="B25355" i="1"/>
  <c r="B25354" i="1"/>
  <c r="B25353" i="1"/>
  <c r="B25352" i="1"/>
  <c r="B25351" i="1"/>
  <c r="B25350" i="1"/>
  <c r="B25349" i="1"/>
  <c r="B25348" i="1"/>
  <c r="B25347" i="1"/>
  <c r="B25346" i="1"/>
  <c r="B17955" i="1"/>
  <c r="B17954" i="1"/>
  <c r="B18080" i="1"/>
  <c r="B17953" i="1"/>
  <c r="B17952" i="1"/>
  <c r="B17951" i="1"/>
  <c r="B17950" i="1"/>
  <c r="B17949" i="1"/>
  <c r="B17948" i="1"/>
  <c r="B17947" i="1"/>
  <c r="B17962" i="1"/>
  <c r="B17946" i="1"/>
  <c r="B17945" i="1"/>
  <c r="B17961" i="1"/>
  <c r="B17944" i="1"/>
  <c r="B17943" i="1"/>
  <c r="B17942" i="1"/>
  <c r="B17941" i="1"/>
  <c r="B17940" i="1"/>
  <c r="B17939" i="1"/>
  <c r="B17938" i="1"/>
  <c r="B17937" i="1"/>
  <c r="B17936" i="1"/>
  <c r="B17935" i="1"/>
  <c r="B17934" i="1"/>
  <c r="B17933" i="1"/>
  <c r="B17932" i="1"/>
  <c r="B17931" i="1"/>
  <c r="B17930" i="1"/>
  <c r="B17929" i="1"/>
  <c r="B17928" i="1"/>
  <c r="B17927" i="1"/>
  <c r="B17926" i="1"/>
  <c r="B17925" i="1"/>
  <c r="B17924" i="1"/>
  <c r="B17923" i="1"/>
  <c r="B17922" i="1"/>
  <c r="B17921" i="1"/>
  <c r="B18079" i="1"/>
  <c r="B18078" i="1"/>
  <c r="B17905" i="1"/>
  <c r="B17904" i="1"/>
  <c r="B17903" i="1"/>
  <c r="B17893" i="1"/>
  <c r="B17902" i="1"/>
  <c r="B17901" i="1"/>
  <c r="B17900" i="1"/>
  <c r="B34217" i="1"/>
  <c r="B34216" i="1"/>
  <c r="B17899" i="1"/>
  <c r="B17898" i="1"/>
  <c r="B17897" i="1"/>
  <c r="B17896" i="1"/>
  <c r="B17895" i="1"/>
  <c r="B17892" i="1"/>
  <c r="B17891" i="1"/>
  <c r="B17890" i="1"/>
  <c r="B17889" i="1"/>
  <c r="B17888" i="1"/>
  <c r="B17887" i="1"/>
  <c r="B17886" i="1"/>
  <c r="B17885" i="1"/>
  <c r="B17884" i="1"/>
  <c r="B17883" i="1"/>
  <c r="B17882" i="1"/>
  <c r="B17894" i="1"/>
  <c r="B17881" i="1"/>
  <c r="B17880" i="1"/>
  <c r="B17879" i="1"/>
  <c r="B17878" i="1"/>
  <c r="B17877" i="1"/>
  <c r="B17876" i="1"/>
  <c r="B17875" i="1"/>
  <c r="B17874" i="1"/>
  <c r="B17873" i="1"/>
  <c r="B17872" i="1"/>
  <c r="B17871" i="1"/>
  <c r="B17870" i="1"/>
  <c r="B17869" i="1"/>
  <c r="B17868" i="1"/>
  <c r="B17867" i="1"/>
  <c r="B17866" i="1"/>
  <c r="B17865" i="1"/>
  <c r="B17864" i="1"/>
  <c r="B17863" i="1"/>
  <c r="B17862" i="1"/>
  <c r="B17861" i="1"/>
  <c r="B17860" i="1"/>
  <c r="B10223" i="1"/>
  <c r="B10222" i="1"/>
  <c r="B10221" i="1"/>
  <c r="B3713" i="1"/>
  <c r="B3712" i="1"/>
  <c r="B10220" i="1"/>
  <c r="B10219" i="1"/>
  <c r="B17920" i="1"/>
  <c r="B17919" i="1"/>
  <c r="B17918" i="1"/>
  <c r="B17917" i="1"/>
  <c r="B17916" i="1"/>
  <c r="B17915" i="1"/>
  <c r="B17914" i="1"/>
  <c r="B17803" i="1"/>
  <c r="B17852" i="1"/>
  <c r="B17851" i="1"/>
  <c r="B17850" i="1"/>
  <c r="B17849" i="1"/>
  <c r="B17848" i="1"/>
  <c r="B17842" i="1"/>
  <c r="B17826" i="1"/>
  <c r="B17816" i="1"/>
  <c r="B17815" i="1"/>
  <c r="B17841" i="1"/>
  <c r="B17825" i="1"/>
  <c r="B17824" i="1"/>
  <c r="B17814" i="1"/>
  <c r="B17840" i="1"/>
  <c r="B17823" i="1"/>
  <c r="B17809" i="1"/>
  <c r="B17859" i="1"/>
  <c r="B17858" i="1"/>
  <c r="B17857" i="1"/>
  <c r="B17856" i="1"/>
  <c r="B17855" i="1"/>
  <c r="B17854" i="1"/>
  <c r="B17808" i="1"/>
  <c r="B17807" i="1"/>
  <c r="B17847" i="1"/>
  <c r="B17846" i="1"/>
  <c r="B29451" i="1"/>
  <c r="B29450" i="1"/>
  <c r="B17822" i="1"/>
  <c r="B17845" i="1"/>
  <c r="B17844" i="1"/>
  <c r="B17843" i="1"/>
  <c r="B17821" i="1"/>
  <c r="B17820" i="1"/>
  <c r="B17839" i="1"/>
  <c r="B17838" i="1"/>
  <c r="B17837" i="1"/>
  <c r="B17836" i="1"/>
  <c r="B17835" i="1"/>
  <c r="B17834" i="1"/>
  <c r="B17833" i="1"/>
  <c r="B17832" i="1"/>
  <c r="B17831" i="1"/>
  <c r="B17830" i="1"/>
  <c r="B17829" i="1"/>
  <c r="B17819" i="1"/>
  <c r="B17818" i="1"/>
  <c r="B17813" i="1"/>
  <c r="B17812" i="1"/>
  <c r="B17811" i="1"/>
  <c r="B17828" i="1"/>
  <c r="B17802" i="1"/>
  <c r="B17806" i="1"/>
  <c r="B17805" i="1"/>
  <c r="B17827" i="1"/>
  <c r="B17804" i="1"/>
  <c r="B17810" i="1"/>
  <c r="B17799" i="1"/>
  <c r="B17798" i="1"/>
  <c r="B17797" i="1"/>
  <c r="B17796" i="1"/>
  <c r="B17913" i="1"/>
  <c r="B17795" i="1"/>
  <c r="B3711" i="1"/>
  <c r="B3710" i="1"/>
  <c r="B3709" i="1"/>
  <c r="B3708" i="1"/>
  <c r="B3707" i="1"/>
  <c r="B3706" i="1"/>
  <c r="B3705" i="1"/>
  <c r="B3704" i="1"/>
  <c r="B3703" i="1"/>
  <c r="B3702" i="1"/>
  <c r="B3701" i="1"/>
  <c r="B3700" i="1"/>
  <c r="B3699" i="1"/>
  <c r="B3698" i="1"/>
  <c r="B3697" i="1"/>
  <c r="B3696" i="1"/>
  <c r="B3695" i="1"/>
  <c r="B3694" i="1"/>
  <c r="B3693" i="1"/>
  <c r="B17912" i="1"/>
  <c r="B17911" i="1"/>
  <c r="B17910" i="1"/>
  <c r="B17909" i="1"/>
  <c r="B17908" i="1"/>
  <c r="B17907" i="1"/>
  <c r="B17906" i="1"/>
  <c r="B17794" i="1"/>
  <c r="B17801" i="1"/>
  <c r="B17793" i="1"/>
  <c r="B17792" i="1"/>
  <c r="B17784" i="1"/>
  <c r="B17783" i="1"/>
  <c r="B17791" i="1"/>
  <c r="B17790" i="1"/>
  <c r="B17789" i="1"/>
  <c r="B17788" i="1"/>
  <c r="B17787" i="1"/>
  <c r="B17786" i="1"/>
  <c r="B17785" i="1"/>
  <c r="B29448" i="1"/>
  <c r="B29447" i="1"/>
  <c r="B29446" i="1"/>
  <c r="B29445" i="1"/>
  <c r="B29444" i="1"/>
  <c r="B29443" i="1"/>
  <c r="B29442" i="1"/>
  <c r="B29441" i="1"/>
  <c r="B29440" i="1"/>
  <c r="B29439" i="1"/>
  <c r="B29438" i="1"/>
  <c r="B29437" i="1"/>
  <c r="B29436" i="1"/>
  <c r="B29435" i="1"/>
  <c r="B29434" i="1"/>
  <c r="B29433" i="1"/>
  <c r="B29432" i="1"/>
  <c r="B29381" i="1"/>
  <c r="B29380" i="1"/>
  <c r="B29272" i="1"/>
  <c r="B29271" i="1"/>
  <c r="B29270" i="1"/>
  <c r="B29269" i="1"/>
  <c r="B29268" i="1"/>
  <c r="B29267" i="1"/>
  <c r="B29266" i="1"/>
  <c r="B29265" i="1"/>
  <c r="B29264" i="1"/>
  <c r="B29263" i="1"/>
  <c r="B29262" i="1"/>
  <c r="B29261" i="1"/>
  <c r="B29260" i="1"/>
  <c r="B29259" i="1"/>
  <c r="B29258" i="1"/>
  <c r="B29431" i="1"/>
  <c r="B29257" i="1"/>
  <c r="B29256" i="1"/>
  <c r="B29255" i="1"/>
  <c r="B29430" i="1"/>
  <c r="B29397" i="1"/>
  <c r="B29396" i="1"/>
  <c r="B28630" i="1"/>
  <c r="B29395" i="1"/>
  <c r="B29379" i="1"/>
  <c r="B29394" i="1"/>
  <c r="B28699" i="1"/>
  <c r="B29371" i="1"/>
  <c r="B29355" i="1"/>
  <c r="B28629" i="1"/>
  <c r="B28668" i="1"/>
  <c r="B29370" i="1"/>
  <c r="B29369" i="1"/>
  <c r="B29354" i="1"/>
  <c r="B29028" i="1"/>
  <c r="B29353" i="1"/>
  <c r="B29352" i="1"/>
  <c r="B29027" i="1"/>
  <c r="B29351" i="1"/>
  <c r="B29026" i="1"/>
  <c r="B29025" i="1"/>
  <c r="B29024" i="1"/>
  <c r="B29449" i="1"/>
  <c r="B29368" i="1"/>
  <c r="B29393" i="1"/>
  <c r="B29392" i="1"/>
  <c r="B29391" i="1"/>
  <c r="B29390" i="1"/>
  <c r="B29389" i="1"/>
  <c r="B29388" i="1"/>
  <c r="B29387" i="1"/>
  <c r="B29386" i="1"/>
  <c r="B29385" i="1"/>
  <c r="B29384" i="1"/>
  <c r="B29383" i="1"/>
  <c r="B29382" i="1"/>
  <c r="B29350" i="1"/>
  <c r="B29349" i="1"/>
  <c r="B29348" i="1"/>
  <c r="B29347" i="1"/>
  <c r="B29346" i="1"/>
  <c r="B29345" i="1"/>
  <c r="B29344" i="1"/>
  <c r="B29429" i="1"/>
  <c r="B29428" i="1"/>
  <c r="B29427" i="1"/>
  <c r="B29426" i="1"/>
  <c r="B29425" i="1"/>
  <c r="B29424" i="1"/>
  <c r="B29423" i="1"/>
  <c r="B29422" i="1"/>
  <c r="B29421" i="1"/>
  <c r="B29420" i="1"/>
  <c r="B29419" i="1"/>
  <c r="B29367" i="1"/>
  <c r="B29418" i="1"/>
  <c r="B29378" i="1"/>
  <c r="B29377" i="1"/>
  <c r="B29376" i="1"/>
  <c r="B29366" i="1"/>
  <c r="B29365" i="1"/>
  <c r="B29409" i="1"/>
  <c r="B29364" i="1"/>
  <c r="B29408" i="1"/>
  <c r="B29363" i="1"/>
  <c r="B29343" i="1"/>
  <c r="B29407" i="1"/>
  <c r="B29406" i="1"/>
  <c r="B29405" i="1"/>
  <c r="B29417" i="1"/>
  <c r="B29404" i="1"/>
  <c r="B29403" i="1"/>
  <c r="B29402" i="1"/>
  <c r="B29416" i="1"/>
  <c r="B29415" i="1"/>
  <c r="B29414" i="1"/>
  <c r="B29401" i="1"/>
  <c r="B29400" i="1"/>
  <c r="B29362" i="1"/>
  <c r="B29413" i="1"/>
  <c r="B29412" i="1"/>
  <c r="B29411" i="1"/>
  <c r="B29410" i="1"/>
  <c r="B29342" i="1"/>
  <c r="B29361" i="1"/>
  <c r="B29360" i="1"/>
  <c r="B29359" i="1"/>
  <c r="B29358" i="1"/>
  <c r="B29357" i="1"/>
  <c r="B29341" i="1"/>
  <c r="B29340" i="1"/>
  <c r="B29339" i="1"/>
  <c r="B29338" i="1"/>
  <c r="B29399" i="1"/>
  <c r="B29375" i="1"/>
  <c r="B29356" i="1"/>
  <c r="B29374" i="1"/>
  <c r="B29373" i="1"/>
  <c r="B29372" i="1"/>
  <c r="B29398" i="1"/>
  <c r="B29337" i="1"/>
  <c r="B28698" i="1"/>
  <c r="B28697" i="1"/>
  <c r="B28696" i="1"/>
  <c r="B29336" i="1"/>
  <c r="B29335" i="1"/>
  <c r="B29334" i="1"/>
  <c r="B29333" i="1"/>
  <c r="B29332" i="1"/>
  <c r="B29331" i="1"/>
  <c r="B29330" i="1"/>
  <c r="B29329" i="1"/>
  <c r="B29328" i="1"/>
  <c r="B29327" i="1"/>
  <c r="B29326" i="1"/>
  <c r="B29325" i="1"/>
  <c r="B29324" i="1"/>
  <c r="B29323" i="1"/>
  <c r="B29322" i="1"/>
  <c r="B29321" i="1"/>
  <c r="B29320" i="1"/>
  <c r="B29319" i="1"/>
  <c r="B28695" i="1"/>
  <c r="B28689" i="1"/>
  <c r="B28694" i="1"/>
  <c r="B28693" i="1"/>
  <c r="B28692" i="1"/>
  <c r="B28667" i="1"/>
  <c r="B28691" i="1"/>
  <c r="B28666" i="1"/>
  <c r="B28665" i="1"/>
  <c r="B28664" i="1"/>
  <c r="B28688" i="1"/>
  <c r="B28687" i="1"/>
  <c r="B28663" i="1"/>
  <c r="B28662" i="1"/>
  <c r="B28661" i="1"/>
  <c r="B28660" i="1"/>
  <c r="B28659" i="1"/>
  <c r="B28658" i="1"/>
  <c r="B28657" i="1"/>
  <c r="B28686" i="1"/>
  <c r="B28685" i="1"/>
  <c r="B28684" i="1"/>
  <c r="B28683" i="1"/>
  <c r="B28682" i="1"/>
  <c r="B28681" i="1"/>
  <c r="B28680" i="1"/>
  <c r="B28679" i="1"/>
  <c r="B28678" i="1"/>
  <c r="B28677" i="1"/>
  <c r="B28676" i="1"/>
  <c r="B28690" i="1"/>
  <c r="B28651" i="1"/>
  <c r="B28396" i="1"/>
  <c r="B28531" i="1"/>
  <c r="B28530" i="1"/>
  <c r="B28529" i="1"/>
  <c r="B28528" i="1"/>
  <c r="B28656" i="1"/>
  <c r="B28655" i="1"/>
  <c r="B28650" i="1"/>
  <c r="B28654" i="1"/>
  <c r="B28649" i="1"/>
  <c r="B28472" i="1"/>
  <c r="B28360" i="1"/>
  <c r="B28675" i="1"/>
  <c r="B28359" i="1"/>
  <c r="B28358" i="1"/>
  <c r="B28357" i="1"/>
  <c r="B28519" i="1"/>
  <c r="B28356" i="1"/>
  <c r="B28518" i="1"/>
  <c r="B28517" i="1"/>
  <c r="B28516" i="1"/>
  <c r="B28515" i="1"/>
  <c r="B28514" i="1"/>
  <c r="B28513" i="1"/>
  <c r="B28512" i="1"/>
  <c r="B28511" i="1"/>
  <c r="B28510" i="1"/>
  <c r="B28509" i="1"/>
  <c r="B28508" i="1"/>
  <c r="B28507" i="1"/>
  <c r="B28506" i="1"/>
  <c r="B28282" i="1"/>
  <c r="B28281" i="1"/>
  <c r="B28280" i="1"/>
  <c r="B28279" i="1"/>
  <c r="B28278" i="1"/>
  <c r="B28277" i="1"/>
  <c r="B28276" i="1"/>
  <c r="B28275" i="1"/>
  <c r="B28274" i="1"/>
  <c r="B28273" i="1"/>
  <c r="B28653" i="1"/>
  <c r="B28552" i="1"/>
  <c r="B28551" i="1"/>
  <c r="B28550" i="1"/>
  <c r="B28549" i="1"/>
  <c r="B28548" i="1"/>
  <c r="B28395" i="1"/>
  <c r="B28471" i="1"/>
  <c r="B28394" i="1"/>
  <c r="B28470" i="1"/>
  <c r="B28469" i="1"/>
  <c r="B28393" i="1"/>
  <c r="B28392" i="1"/>
  <c r="B28391" i="1"/>
  <c r="B28547" i="1"/>
  <c r="B28355" i="1"/>
  <c r="B28546" i="1"/>
  <c r="B28354" i="1"/>
  <c r="B28353" i="1"/>
  <c r="B28352" i="1"/>
  <c r="B28351" i="1"/>
  <c r="B28390" i="1"/>
  <c r="B28389" i="1"/>
  <c r="B28388" i="1"/>
  <c r="B28387" i="1"/>
  <c r="B28386" i="1"/>
  <c r="B28385" i="1"/>
  <c r="B28648" i="1"/>
  <c r="B28647" i="1"/>
  <c r="B28646" i="1"/>
  <c r="B28645" i="1"/>
  <c r="B28644" i="1"/>
  <c r="B28643" i="1"/>
  <c r="B28642" i="1"/>
  <c r="B28641" i="1"/>
  <c r="B28640" i="1"/>
  <c r="B28639" i="1"/>
  <c r="B28638" i="1"/>
  <c r="B28637" i="1"/>
  <c r="B28636" i="1"/>
  <c r="B28635" i="1"/>
  <c r="B28634" i="1"/>
  <c r="B28633" i="1"/>
  <c r="B28632" i="1"/>
  <c r="B28631" i="1"/>
  <c r="B28628" i="1"/>
  <c r="B28627" i="1"/>
  <c r="B28626" i="1"/>
  <c r="B28625" i="1"/>
  <c r="B28624" i="1"/>
  <c r="B28623" i="1"/>
  <c r="B28569" i="1"/>
  <c r="B28545" i="1"/>
  <c r="B28544" i="1"/>
  <c r="B28568" i="1"/>
  <c r="B28543" i="1"/>
  <c r="B28542" i="1"/>
  <c r="B28622" i="1"/>
  <c r="B28541" i="1"/>
  <c r="B28621" i="1"/>
  <c r="B28620" i="1"/>
  <c r="B28619" i="1"/>
  <c r="B28618" i="1"/>
  <c r="B28505" i="1"/>
  <c r="B28504" i="1"/>
  <c r="B28527" i="1"/>
  <c r="B28526" i="1"/>
  <c r="B28617" i="1"/>
  <c r="B28567" i="1"/>
  <c r="B28566" i="1"/>
  <c r="B28616" i="1"/>
  <c r="B28615" i="1"/>
  <c r="B28614" i="1"/>
  <c r="B28613" i="1"/>
  <c r="B28612" i="1"/>
  <c r="B28611" i="1"/>
  <c r="B28610" i="1"/>
  <c r="B28609" i="1"/>
  <c r="B28608" i="1"/>
  <c r="B28607" i="1"/>
  <c r="B28606" i="1"/>
  <c r="B28605" i="1"/>
  <c r="B28604" i="1"/>
  <c r="B28603" i="1"/>
  <c r="B28602" i="1"/>
  <c r="B28601" i="1"/>
  <c r="B28600" i="1"/>
  <c r="B28599" i="1"/>
  <c r="B28598" i="1"/>
  <c r="B28597" i="1"/>
  <c r="B28596" i="1"/>
  <c r="B28595" i="1"/>
  <c r="B28594" i="1"/>
  <c r="B28593" i="1"/>
  <c r="B28592" i="1"/>
  <c r="B28591" i="1"/>
  <c r="B28590" i="1"/>
  <c r="B28589" i="1"/>
  <c r="B28588" i="1"/>
  <c r="B28587" i="1"/>
  <c r="B28586" i="1"/>
  <c r="B28576" i="1"/>
  <c r="B28575" i="1"/>
  <c r="B28574" i="1"/>
  <c r="B28573" i="1"/>
  <c r="B28572" i="1"/>
  <c r="B28571" i="1"/>
  <c r="B28570" i="1"/>
  <c r="B28540" i="1"/>
  <c r="B28539" i="1"/>
  <c r="B28538" i="1"/>
  <c r="B28537" i="1"/>
  <c r="B28536" i="1"/>
  <c r="B28535" i="1"/>
  <c r="B28534" i="1"/>
  <c r="B28533" i="1"/>
  <c r="B28532" i="1"/>
  <c r="B28525" i="1"/>
  <c r="B28565" i="1"/>
  <c r="B28564" i="1"/>
  <c r="B28524" i="1"/>
  <c r="B28523" i="1"/>
  <c r="B28522" i="1"/>
  <c r="B28563" i="1"/>
  <c r="B28521" i="1"/>
  <c r="B28520" i="1"/>
  <c r="B28562" i="1"/>
  <c r="B28561" i="1"/>
  <c r="B28560" i="1"/>
  <c r="B28559" i="1"/>
  <c r="B28558" i="1"/>
  <c r="B28557" i="1"/>
  <c r="B28556" i="1"/>
  <c r="B28555" i="1"/>
  <c r="B28272" i="1"/>
  <c r="B28554" i="1"/>
  <c r="B28553" i="1"/>
  <c r="B28271" i="1"/>
  <c r="B28270" i="1"/>
  <c r="B28503" i="1"/>
  <c r="B28269" i="1"/>
  <c r="B28502" i="1"/>
  <c r="B28268" i="1"/>
  <c r="B28501" i="1"/>
  <c r="B28500" i="1"/>
  <c r="B28444" i="1"/>
  <c r="B28499" i="1"/>
  <c r="B28498" i="1"/>
  <c r="B28497" i="1"/>
  <c r="B28443" i="1"/>
  <c r="B28442" i="1"/>
  <c r="B28441" i="1"/>
  <c r="B28440" i="1"/>
  <c r="B28439" i="1"/>
  <c r="B28438" i="1"/>
  <c r="B28437" i="1"/>
  <c r="B28436" i="1"/>
  <c r="B28435" i="1"/>
  <c r="B28434" i="1"/>
  <c r="B28433" i="1"/>
  <c r="B28432" i="1"/>
  <c r="B28431" i="1"/>
  <c r="B28430" i="1"/>
  <c r="B28429" i="1"/>
  <c r="B28428" i="1"/>
  <c r="B28427" i="1"/>
  <c r="B28426" i="1"/>
  <c r="B28425" i="1"/>
  <c r="B28424" i="1"/>
  <c r="B28423" i="1"/>
  <c r="B28422" i="1"/>
  <c r="B28421" i="1"/>
  <c r="B28420" i="1"/>
  <c r="B28419" i="1"/>
  <c r="B28418" i="1"/>
  <c r="B28417" i="1"/>
  <c r="B28416" i="1"/>
  <c r="B28415" i="1"/>
  <c r="B28414" i="1"/>
  <c r="B28413" i="1"/>
  <c r="B28468" i="1"/>
  <c r="B28467" i="1"/>
  <c r="B28466" i="1"/>
  <c r="B28465" i="1"/>
  <c r="B28464" i="1"/>
  <c r="B28463" i="1"/>
  <c r="B28462" i="1"/>
  <c r="B28461" i="1"/>
  <c r="B28460" i="1"/>
  <c r="B28459" i="1"/>
  <c r="B28458" i="1"/>
  <c r="B28457" i="1"/>
  <c r="B28384" i="1"/>
  <c r="B28383" i="1"/>
  <c r="B28382" i="1"/>
  <c r="B28381" i="1"/>
  <c r="B28496" i="1"/>
  <c r="B28495" i="1"/>
  <c r="B28494" i="1"/>
  <c r="B28493" i="1"/>
  <c r="B28492" i="1"/>
  <c r="B28491" i="1"/>
  <c r="B28490" i="1"/>
  <c r="B28489" i="1"/>
  <c r="B28488" i="1"/>
  <c r="B28487" i="1"/>
  <c r="B28486" i="1"/>
  <c r="B28485" i="1"/>
  <c r="B28484" i="1"/>
  <c r="B28483" i="1"/>
  <c r="B28482" i="1"/>
  <c r="B28481" i="1"/>
  <c r="B28480" i="1"/>
  <c r="B28479" i="1"/>
  <c r="B28478" i="1"/>
  <c r="B28477" i="1"/>
  <c r="B28476" i="1"/>
  <c r="B28475" i="1"/>
  <c r="B28474" i="1"/>
  <c r="B28473" i="1"/>
  <c r="B28350" i="1"/>
  <c r="B28349" i="1"/>
  <c r="B28348" i="1"/>
  <c r="B28347" i="1"/>
  <c r="B28346" i="1"/>
  <c r="B28345" i="1"/>
  <c r="B28344" i="1"/>
  <c r="B28343" i="1"/>
  <c r="B28342" i="1"/>
  <c r="B28341" i="1"/>
  <c r="B28340" i="1"/>
  <c r="B28339" i="1"/>
  <c r="B28338" i="1"/>
  <c r="B28337" i="1"/>
  <c r="B28336" i="1"/>
  <c r="B28335" i="1"/>
  <c r="B28334" i="1"/>
  <c r="B28333" i="1"/>
  <c r="B28332" i="1"/>
  <c r="B28331" i="1"/>
  <c r="B28330" i="1"/>
  <c r="B28329" i="1"/>
  <c r="B28328" i="1"/>
  <c r="B28327" i="1"/>
  <c r="B28235" i="1"/>
  <c r="B28326" i="1"/>
  <c r="B28325" i="1"/>
  <c r="B28234" i="1"/>
  <c r="B28324" i="1"/>
  <c r="B28323" i="1"/>
  <c r="B28267" i="1"/>
  <c r="B28266" i="1"/>
  <c r="B28456" i="1"/>
  <c r="B28455" i="1"/>
  <c r="B28454" i="1"/>
  <c r="B28453" i="1"/>
  <c r="B28452" i="1"/>
  <c r="B28451" i="1"/>
  <c r="B28450" i="1"/>
  <c r="B28449" i="1"/>
  <c r="B28448" i="1"/>
  <c r="B28447" i="1"/>
  <c r="B28446" i="1"/>
  <c r="B28445" i="1"/>
  <c r="B28380" i="1"/>
  <c r="B28379" i="1"/>
  <c r="B28378" i="1"/>
  <c r="B28377" i="1"/>
  <c r="B28376" i="1"/>
  <c r="B28375" i="1"/>
  <c r="B28374" i="1"/>
  <c r="B28373" i="1"/>
  <c r="B28372" i="1"/>
  <c r="B28371" i="1"/>
  <c r="B28370" i="1"/>
  <c r="B28369" i="1"/>
  <c r="B28368" i="1"/>
  <c r="B28367" i="1"/>
  <c r="B28366" i="1"/>
  <c r="B28365" i="1"/>
  <c r="B28364" i="1"/>
  <c r="B28732" i="1"/>
  <c r="B28363" i="1"/>
  <c r="B28362" i="1"/>
  <c r="B28361" i="1"/>
  <c r="B28742" i="1"/>
  <c r="B28731" i="1"/>
  <c r="B28730" i="1"/>
  <c r="B28729" i="1"/>
  <c r="B28741" i="1"/>
  <c r="B28740" i="1"/>
  <c r="B28674" i="1"/>
  <c r="B28673" i="1"/>
  <c r="B28672" i="1"/>
  <c r="B28671" i="1"/>
  <c r="B28670" i="1"/>
  <c r="B28669" i="1"/>
  <c r="B28412" i="1"/>
  <c r="B28411" i="1"/>
  <c r="B28410" i="1"/>
  <c r="B28409" i="1"/>
  <c r="B28408" i="1"/>
  <c r="B28407" i="1"/>
  <c r="B28406" i="1"/>
  <c r="B28405" i="1"/>
  <c r="B28404" i="1"/>
  <c r="B28403" i="1"/>
  <c r="B28402" i="1"/>
  <c r="B28401" i="1"/>
  <c r="B28400" i="1"/>
  <c r="B28399" i="1"/>
  <c r="B28398" i="1"/>
  <c r="B28322" i="1"/>
  <c r="B28397" i="1"/>
  <c r="B28321" i="1"/>
  <c r="B28320" i="1"/>
  <c r="B28319" i="1"/>
  <c r="B28318" i="1"/>
  <c r="B28317" i="1"/>
  <c r="B28316" i="1"/>
  <c r="B28315" i="1"/>
  <c r="B28314" i="1"/>
  <c r="B28313" i="1"/>
  <c r="B28312" i="1"/>
  <c r="B28311" i="1"/>
  <c r="B28310" i="1"/>
  <c r="B28309" i="1"/>
  <c r="B28308" i="1"/>
  <c r="B28307" i="1"/>
  <c r="B28306" i="1"/>
  <c r="B28305" i="1"/>
  <c r="B28304" i="1"/>
  <c r="B28303" i="1"/>
  <c r="B28302" i="1"/>
  <c r="B28301" i="1"/>
  <c r="B28300" i="1"/>
  <c r="B28299" i="1"/>
  <c r="B28298" i="1"/>
  <c r="B28297" i="1"/>
  <c r="B28296" i="1"/>
  <c r="B28295" i="1"/>
  <c r="B28294" i="1"/>
  <c r="B28293" i="1"/>
  <c r="B28292" i="1"/>
  <c r="B28291" i="1"/>
  <c r="B28290" i="1"/>
  <c r="B28289" i="1"/>
  <c r="B28288" i="1"/>
  <c r="B28287" i="1"/>
  <c r="B28286" i="1"/>
  <c r="B28285" i="1"/>
  <c r="B28284" i="1"/>
  <c r="B28283" i="1"/>
  <c r="B28265" i="1"/>
  <c r="B28264" i="1"/>
  <c r="B28263" i="1"/>
  <c r="B28262" i="1"/>
  <c r="B28261" i="1"/>
  <c r="B28260" i="1"/>
  <c r="B28259" i="1"/>
  <c r="B28258" i="1"/>
  <c r="B28257" i="1"/>
  <c r="B28256" i="1"/>
  <c r="B28255" i="1"/>
  <c r="B28254" i="1"/>
  <c r="B28253" i="1"/>
  <c r="B28252" i="1"/>
  <c r="B28251" i="1"/>
  <c r="B28250" i="1"/>
  <c r="B28249" i="1"/>
  <c r="B28248" i="1"/>
  <c r="B28247" i="1"/>
  <c r="B28246" i="1"/>
  <c r="B28245" i="1"/>
  <c r="B28244" i="1"/>
  <c r="B28243" i="1"/>
  <c r="B28242" i="1"/>
  <c r="B28241" i="1"/>
  <c r="B28240" i="1"/>
  <c r="B28239" i="1"/>
  <c r="B28238" i="1"/>
  <c r="B28237" i="1"/>
  <c r="B27859" i="1"/>
  <c r="B27858" i="1"/>
  <c r="B27857" i="1"/>
  <c r="B27856" i="1"/>
  <c r="B27855" i="1"/>
  <c r="B27854" i="1"/>
  <c r="B27853" i="1"/>
  <c r="B27852" i="1"/>
  <c r="B27851" i="1"/>
  <c r="B27850" i="1"/>
  <c r="B27849" i="1"/>
  <c r="B27848" i="1"/>
  <c r="B27847" i="1"/>
  <c r="B27846" i="1"/>
  <c r="B27845" i="1"/>
  <c r="B27844" i="1"/>
  <c r="B27843" i="1"/>
  <c r="B27842" i="1"/>
  <c r="B31083" i="1"/>
  <c r="B31082" i="1"/>
  <c r="B31081" i="1"/>
  <c r="B31080" i="1"/>
  <c r="B31079" i="1"/>
  <c r="B31078" i="1"/>
  <c r="B31077" i="1"/>
  <c r="B31076" i="1"/>
  <c r="B31075" i="1"/>
  <c r="B31074" i="1"/>
  <c r="B25982" i="1"/>
  <c r="B25981" i="1"/>
  <c r="B26653" i="1"/>
  <c r="B26652" i="1"/>
  <c r="B26651" i="1"/>
  <c r="B26650" i="1"/>
  <c r="B26649" i="1"/>
  <c r="B26648" i="1"/>
  <c r="B26647" i="1"/>
  <c r="B26526" i="1"/>
  <c r="B26646" i="1"/>
  <c r="B26815" i="1"/>
  <c r="B26525" i="1"/>
  <c r="B26074" i="1"/>
  <c r="B26073" i="1"/>
  <c r="B26072" i="1"/>
  <c r="B26071" i="1"/>
  <c r="B26070" i="1"/>
  <c r="B26069" i="1"/>
  <c r="B26068" i="1"/>
  <c r="B26067" i="1"/>
  <c r="B26066" i="1"/>
  <c r="B26065" i="1"/>
  <c r="B26064" i="1"/>
  <c r="B26063" i="1"/>
  <c r="B27987" i="1"/>
  <c r="B27986" i="1"/>
  <c r="B27985" i="1"/>
  <c r="B25443" i="1"/>
  <c r="B25442" i="1"/>
  <c r="B26119" i="1"/>
  <c r="B25441" i="1"/>
  <c r="B26118" i="1"/>
  <c r="B26117" i="1"/>
  <c r="B26116" i="1"/>
  <c r="B26115" i="1"/>
  <c r="B25543" i="1"/>
  <c r="B25617" i="1"/>
  <c r="B27841" i="1"/>
  <c r="B30060" i="1"/>
  <c r="B30059" i="1"/>
  <c r="B30058" i="1"/>
  <c r="B29240" i="1"/>
  <c r="B29239" i="1"/>
  <c r="B29238" i="1"/>
  <c r="B29237" i="1"/>
  <c r="B25872" i="1"/>
  <c r="B25871" i="1"/>
  <c r="B25870" i="1"/>
  <c r="B25869" i="1"/>
  <c r="B25868" i="1"/>
  <c r="B25867" i="1"/>
  <c r="B26550" i="1"/>
  <c r="B26549" i="1"/>
  <c r="B26548" i="1"/>
  <c r="B26547" i="1"/>
  <c r="B26114" i="1"/>
  <c r="B26429" i="1"/>
  <c r="B27462" i="1"/>
  <c r="B27461" i="1"/>
  <c r="B27460" i="1"/>
  <c r="B27459" i="1"/>
  <c r="B27458" i="1"/>
  <c r="B27577" i="1"/>
  <c r="B27457" i="1"/>
  <c r="B27456" i="1"/>
  <c r="B27539" i="1"/>
  <c r="B26614" i="1"/>
  <c r="B27727" i="1"/>
  <c r="B27124" i="1"/>
  <c r="B27455" i="1"/>
  <c r="B29254" i="1"/>
  <c r="B26814" i="1"/>
  <c r="B27669" i="1"/>
  <c r="B27269" i="1"/>
  <c r="B27687" i="1"/>
  <c r="B27668" i="1"/>
  <c r="B27926" i="1"/>
  <c r="B27925" i="1"/>
  <c r="B27924" i="1"/>
  <c r="B27923" i="1"/>
  <c r="B27922" i="1"/>
  <c r="B25743" i="1"/>
  <c r="B30057" i="1"/>
  <c r="B30056" i="1"/>
  <c r="B27345" i="1"/>
  <c r="B27344" i="1"/>
  <c r="B25742" i="1"/>
  <c r="B27343" i="1"/>
  <c r="B27342" i="1"/>
  <c r="B27341" i="1"/>
  <c r="B27340" i="1"/>
  <c r="B27339" i="1"/>
  <c r="B27338" i="1"/>
  <c r="B27337" i="1"/>
  <c r="B27336" i="1"/>
  <c r="B25797" i="1"/>
  <c r="B25796" i="1"/>
  <c r="B25795" i="1"/>
  <c r="B27882" i="1"/>
  <c r="B27881" i="1"/>
  <c r="B31073" i="1"/>
  <c r="B31072" i="1"/>
  <c r="B31071" i="1"/>
  <c r="B25542" i="1"/>
  <c r="B25541" i="1"/>
  <c r="B25540" i="1"/>
  <c r="B25440" i="1"/>
  <c r="B25439" i="1"/>
  <c r="B25438" i="1"/>
  <c r="B25437" i="1"/>
  <c r="B25436" i="1"/>
  <c r="B25435" i="1"/>
  <c r="B25434" i="1"/>
  <c r="B25433" i="1"/>
  <c r="B26428" i="1"/>
  <c r="B25432" i="1"/>
  <c r="B26427" i="1"/>
  <c r="B25639" i="1"/>
  <c r="B26858" i="1"/>
  <c r="B26857" i="1"/>
  <c r="B25638" i="1"/>
  <c r="B25637" i="1"/>
  <c r="B25692" i="1"/>
  <c r="B25431" i="1"/>
  <c r="B25430" i="1"/>
  <c r="B25636" i="1"/>
  <c r="B25635" i="1"/>
  <c r="B25634" i="1"/>
  <c r="B25429" i="1"/>
  <c r="B25691" i="1"/>
  <c r="B25690" i="1"/>
  <c r="B25689" i="1"/>
  <c r="B25688" i="1"/>
  <c r="B25687" i="1"/>
  <c r="B25686" i="1"/>
  <c r="B25685" i="1"/>
  <c r="B26426" i="1"/>
  <c r="B25684" i="1"/>
  <c r="B25428" i="1"/>
  <c r="B25427" i="1"/>
  <c r="B26425" i="1"/>
  <c r="B26424" i="1"/>
  <c r="B25616" i="1"/>
  <c r="B27667" i="1"/>
  <c r="B26423" i="1"/>
  <c r="B25615" i="1"/>
  <c r="B26422" i="1"/>
  <c r="B26421" i="1"/>
  <c r="B25614" i="1"/>
  <c r="B25613" i="1"/>
  <c r="B26949" i="1"/>
  <c r="B26948" i="1"/>
  <c r="B25612" i="1"/>
  <c r="B26947" i="1"/>
  <c r="B26946" i="1"/>
  <c r="B26945" i="1"/>
  <c r="B26944" i="1"/>
  <c r="B26943" i="1"/>
  <c r="B26942" i="1"/>
  <c r="B26941" i="1"/>
  <c r="B26940" i="1"/>
  <c r="B30115" i="1"/>
  <c r="B27686" i="1"/>
  <c r="B27685" i="1"/>
  <c r="B27684" i="1"/>
  <c r="B27683" i="1"/>
  <c r="B27666" i="1"/>
  <c r="B27665" i="1"/>
  <c r="B27664" i="1"/>
  <c r="B27663" i="1"/>
  <c r="B27662" i="1"/>
  <c r="B27661" i="1"/>
  <c r="B25683" i="1"/>
  <c r="B25682" i="1"/>
  <c r="B25681" i="1"/>
  <c r="B25680" i="1"/>
  <c r="B25679" i="1"/>
  <c r="B25678" i="1"/>
  <c r="B25677" i="1"/>
  <c r="B25676" i="1"/>
  <c r="B25675" i="1"/>
  <c r="B26113" i="1"/>
  <c r="B25674" i="1"/>
  <c r="B26112" i="1"/>
  <c r="B25741" i="1"/>
  <c r="B25740" i="1"/>
  <c r="B25739" i="1"/>
  <c r="B25738" i="1"/>
  <c r="B25737" i="1"/>
  <c r="B25736" i="1"/>
  <c r="B27710" i="1"/>
  <c r="B27709" i="1"/>
  <c r="B27708" i="1"/>
  <c r="B27707" i="1"/>
  <c r="B25539" i="1"/>
  <c r="B25538" i="1"/>
  <c r="B25537" i="1"/>
  <c r="B27726" i="1"/>
  <c r="B27725" i="1"/>
  <c r="B27724" i="1"/>
  <c r="B27723" i="1"/>
  <c r="B27722" i="1"/>
  <c r="B25426" i="1"/>
  <c r="B25425" i="1"/>
  <c r="B25980" i="1"/>
  <c r="B25424" i="1"/>
  <c r="B26420" i="1"/>
  <c r="B26419" i="1"/>
  <c r="B25979" i="1"/>
  <c r="B25978" i="1"/>
  <c r="B25977" i="1"/>
  <c r="B27840" i="1"/>
  <c r="B25423" i="1"/>
  <c r="B27839" i="1"/>
  <c r="B25422" i="1"/>
  <c r="B25421" i="1"/>
  <c r="B25420" i="1"/>
  <c r="B25419" i="1"/>
  <c r="B25418" i="1"/>
  <c r="B25417" i="1"/>
  <c r="B26645" i="1"/>
  <c r="B25416" i="1"/>
  <c r="B26644" i="1"/>
  <c r="B26524" i="1"/>
  <c r="B26523" i="1"/>
  <c r="B26522" i="1"/>
  <c r="B26521" i="1"/>
  <c r="B26520" i="1"/>
  <c r="B26519" i="1"/>
  <c r="B26518" i="1"/>
  <c r="B26517" i="1"/>
  <c r="B26516" i="1"/>
  <c r="B26515" i="1"/>
  <c r="B26514" i="1"/>
  <c r="B26513" i="1"/>
  <c r="B26512" i="1"/>
  <c r="B26511" i="1"/>
  <c r="B26510" i="1"/>
  <c r="B26509" i="1"/>
  <c r="B27123" i="1"/>
  <c r="B26508" i="1"/>
  <c r="B26507" i="1"/>
  <c r="B26506" i="1"/>
  <c r="B26505" i="1"/>
  <c r="B27122" i="1"/>
  <c r="B27335" i="1"/>
  <c r="B27334" i="1"/>
  <c r="B27333" i="1"/>
  <c r="B27332" i="1"/>
  <c r="B27331" i="1"/>
  <c r="B27330" i="1"/>
  <c r="B27329" i="1"/>
  <c r="B27328" i="1"/>
  <c r="B27179" i="1"/>
  <c r="B27327" i="1"/>
  <c r="B27178" i="1"/>
  <c r="B27121" i="1"/>
  <c r="B26643" i="1"/>
  <c r="B26642" i="1"/>
  <c r="B27403" i="1"/>
  <c r="B27402" i="1"/>
  <c r="B27401" i="1"/>
  <c r="B27400" i="1"/>
  <c r="B27399" i="1"/>
  <c r="B27398" i="1"/>
  <c r="B27397" i="1"/>
  <c r="B27396" i="1"/>
  <c r="B27395" i="1"/>
  <c r="B27394" i="1"/>
  <c r="B27393" i="1"/>
  <c r="B27392" i="1"/>
  <c r="B27391" i="1"/>
  <c r="B27390" i="1"/>
  <c r="B27389" i="1"/>
  <c r="B27388" i="1"/>
  <c r="B27984" i="1"/>
  <c r="B27983" i="1"/>
  <c r="B27982" i="1"/>
  <c r="B27981" i="1"/>
  <c r="B27980" i="1"/>
  <c r="B27979" i="1"/>
  <c r="B27978" i="1"/>
  <c r="B26939" i="1"/>
  <c r="B27977" i="1"/>
  <c r="B26938" i="1"/>
  <c r="B26937" i="1"/>
  <c r="B26936" i="1"/>
  <c r="B26935" i="1"/>
  <c r="B26934" i="1"/>
  <c r="B26856" i="1"/>
  <c r="B26933" i="1"/>
  <c r="B26932" i="1"/>
  <c r="B26931" i="1"/>
  <c r="B26930" i="1"/>
  <c r="B26855" i="1"/>
  <c r="B26854" i="1"/>
  <c r="B26853" i="1"/>
  <c r="B26852" i="1"/>
  <c r="B26851" i="1"/>
  <c r="B26850" i="1"/>
  <c r="B26849" i="1"/>
  <c r="B25415" i="1"/>
  <c r="B27603" i="1"/>
  <c r="B27602" i="1"/>
  <c r="B27590" i="1"/>
  <c r="B27073" i="1"/>
  <c r="B25414" i="1"/>
  <c r="B25413" i="1"/>
  <c r="B25412" i="1"/>
  <c r="B27493" i="1"/>
  <c r="B27838" i="1"/>
  <c r="B27837" i="1"/>
  <c r="B27836" i="1"/>
  <c r="B27835" i="1"/>
  <c r="B26765" i="1"/>
  <c r="B26764" i="1"/>
  <c r="B26763" i="1"/>
  <c r="B26762" i="1"/>
  <c r="B26761" i="1"/>
  <c r="B26760" i="1"/>
  <c r="B26759" i="1"/>
  <c r="B26758" i="1"/>
  <c r="B26757" i="1"/>
  <c r="B26756" i="1"/>
  <c r="B26755" i="1"/>
  <c r="B26754" i="1"/>
  <c r="B27120" i="1"/>
  <c r="B27538" i="1"/>
  <c r="B26753" i="1"/>
  <c r="B26752" i="1"/>
  <c r="B26751" i="1"/>
  <c r="B26750" i="1"/>
  <c r="B26749" i="1"/>
  <c r="B26748" i="1"/>
  <c r="B26747" i="1"/>
  <c r="B26746" i="1"/>
  <c r="B26745" i="1"/>
  <c r="B26744" i="1"/>
  <c r="B26743" i="1"/>
  <c r="B26742" i="1"/>
  <c r="B26741" i="1"/>
  <c r="B26740" i="1"/>
  <c r="B26739" i="1"/>
  <c r="B26738" i="1"/>
  <c r="B26737" i="1"/>
  <c r="B26736" i="1"/>
  <c r="B26735" i="1"/>
  <c r="B26734" i="1"/>
  <c r="B26733" i="1"/>
  <c r="B26732" i="1"/>
  <c r="B26731" i="1"/>
  <c r="B26730" i="1"/>
  <c r="B26418" i="1"/>
  <c r="B26417" i="1"/>
  <c r="B26416" i="1"/>
  <c r="B26415" i="1"/>
  <c r="B26414" i="1"/>
  <c r="B27576" i="1"/>
  <c r="B26413" i="1"/>
  <c r="B26412" i="1"/>
  <c r="B27921" i="1"/>
  <c r="B27920" i="1"/>
  <c r="B30114" i="1"/>
  <c r="B27919" i="1"/>
  <c r="B27918" i="1"/>
  <c r="B27917" i="1"/>
  <c r="B28035" i="1"/>
  <c r="B28034" i="1"/>
  <c r="B27359" i="1"/>
  <c r="B27492" i="1"/>
  <c r="B28033" i="1"/>
  <c r="B28032" i="1"/>
  <c r="B27358" i="1"/>
  <c r="B27357" i="1"/>
  <c r="B26111" i="1"/>
  <c r="B27491" i="1"/>
  <c r="B26110" i="1"/>
  <c r="B27490" i="1"/>
  <c r="B27489" i="1"/>
  <c r="B27488" i="1"/>
  <c r="B26109" i="1"/>
  <c r="B27387" i="1"/>
  <c r="B27386" i="1"/>
  <c r="B27072" i="1"/>
  <c r="B27385" i="1"/>
  <c r="B27384" i="1"/>
  <c r="B28113" i="1"/>
  <c r="B28112" i="1"/>
  <c r="B28111" i="1"/>
  <c r="B28110" i="1"/>
  <c r="B28109" i="1"/>
  <c r="B28108" i="1"/>
  <c r="B28107" i="1"/>
  <c r="B28190" i="1"/>
  <c r="B28189" i="1"/>
  <c r="B28188" i="1"/>
  <c r="B28187" i="1"/>
  <c r="B28186" i="1"/>
  <c r="B30995" i="1"/>
  <c r="B30994" i="1"/>
  <c r="B30993" i="1"/>
  <c r="B30992" i="1"/>
  <c r="B30991" i="1"/>
  <c r="B27601" i="1"/>
  <c r="B30990" i="1"/>
  <c r="B30989" i="1"/>
  <c r="B30988" i="1"/>
  <c r="B30055" i="1"/>
  <c r="B27487" i="1"/>
  <c r="B27486" i="1"/>
  <c r="B27485" i="1"/>
  <c r="B27484" i="1"/>
  <c r="B28185" i="1"/>
  <c r="B27483" i="1"/>
  <c r="B28184" i="1"/>
  <c r="B27482" i="1"/>
  <c r="B28183" i="1"/>
  <c r="B28182" i="1"/>
  <c r="B18327" i="1"/>
  <c r="B27537" i="1"/>
  <c r="B27014" i="1"/>
  <c r="B18326" i="1"/>
  <c r="B27013" i="1"/>
  <c r="B27012" i="1"/>
  <c r="B27011" i="1"/>
  <c r="B27010" i="1"/>
  <c r="B27009" i="1"/>
  <c r="B27008" i="1"/>
  <c r="B26976" i="1"/>
  <c r="B26975" i="1"/>
  <c r="B27007" i="1"/>
  <c r="B26974" i="1"/>
  <c r="B27006" i="1"/>
  <c r="B27005" i="1"/>
  <c r="B27004" i="1"/>
  <c r="B27003" i="1"/>
  <c r="B27002" i="1"/>
  <c r="B26973" i="1"/>
  <c r="B26972" i="1"/>
  <c r="B26971" i="1"/>
  <c r="B26970" i="1"/>
  <c r="B27001" i="1"/>
  <c r="B26641" i="1"/>
  <c r="B27000" i="1"/>
  <c r="B26999" i="1"/>
  <c r="B26969" i="1"/>
  <c r="B26968" i="1"/>
  <c r="B26967" i="1"/>
  <c r="B26640" i="1"/>
  <c r="B27177" i="1"/>
  <c r="B26966" i="1"/>
  <c r="B26639" i="1"/>
  <c r="B26638" i="1"/>
  <c r="B27326" i="1"/>
  <c r="B27176" i="1"/>
  <c r="B27325" i="1"/>
  <c r="B28134" i="1"/>
  <c r="B27175" i="1"/>
  <c r="B27174" i="1"/>
  <c r="B27173" i="1"/>
  <c r="B28133" i="1"/>
  <c r="B28132" i="1"/>
  <c r="B25866" i="1"/>
  <c r="B27071" i="1"/>
  <c r="B25865" i="1"/>
  <c r="B25864" i="1"/>
  <c r="B25863" i="1"/>
  <c r="B25862" i="1"/>
  <c r="B26546" i="1"/>
  <c r="B26545" i="1"/>
  <c r="B26544" i="1"/>
  <c r="B25976" i="1"/>
  <c r="B26543" i="1"/>
  <c r="B26108" i="1"/>
  <c r="B26107" i="1"/>
  <c r="B25975" i="1"/>
  <c r="B25974" i="1"/>
  <c r="B25973" i="1"/>
  <c r="B25972" i="1"/>
  <c r="B27536" i="1"/>
  <c r="B27647" i="1"/>
  <c r="B27356" i="1"/>
  <c r="B27355" i="1"/>
  <c r="B27650" i="1"/>
  <c r="B27649" i="1"/>
  <c r="B29236" i="1"/>
  <c r="B27646" i="1"/>
  <c r="B29235" i="1"/>
  <c r="B29234" i="1"/>
  <c r="B29233" i="1"/>
  <c r="B29232" i="1"/>
  <c r="B29231" i="1"/>
  <c r="B29230" i="1"/>
  <c r="B29229" i="1"/>
  <c r="B29228" i="1"/>
  <c r="B29227" i="1"/>
  <c r="B29226" i="1"/>
  <c r="B29253" i="1"/>
  <c r="B29225" i="1"/>
  <c r="B29252" i="1"/>
  <c r="B29251" i="1"/>
  <c r="B29224" i="1"/>
  <c r="B29250" i="1"/>
  <c r="B29249" i="1"/>
  <c r="B29248" i="1"/>
  <c r="B29247" i="1"/>
  <c r="B29223" i="1"/>
  <c r="B29222" i="1"/>
  <c r="B29221" i="1"/>
  <c r="B29246" i="1"/>
  <c r="B29220" i="1"/>
  <c r="B29219" i="1"/>
  <c r="B29245" i="1"/>
  <c r="B29244" i="1"/>
  <c r="B29243" i="1"/>
  <c r="B29242" i="1"/>
  <c r="B30106" i="1"/>
  <c r="B29241" i="1"/>
  <c r="B30105" i="1"/>
  <c r="B30104" i="1"/>
  <c r="B30103" i="1"/>
  <c r="B30102" i="1"/>
  <c r="B30101" i="1"/>
  <c r="B30100" i="1"/>
  <c r="B30099" i="1"/>
  <c r="B30098" i="1"/>
  <c r="B30097" i="1"/>
  <c r="B30096" i="1"/>
  <c r="B30095" i="1"/>
  <c r="B30094" i="1"/>
  <c r="B30093" i="1"/>
  <c r="B30092" i="1"/>
  <c r="B30091" i="1"/>
  <c r="B30090" i="1"/>
  <c r="B30089" i="1"/>
  <c r="B30088" i="1"/>
  <c r="B30087" i="1"/>
  <c r="B30086" i="1"/>
  <c r="B30085" i="1"/>
  <c r="B30084" i="1"/>
  <c r="B30083" i="1"/>
  <c r="B30111" i="1"/>
  <c r="B30082" i="1"/>
  <c r="B30081" i="1"/>
  <c r="B30080" i="1"/>
  <c r="B30079" i="1"/>
  <c r="B30078" i="1"/>
  <c r="B30077" i="1"/>
  <c r="B30110" i="1"/>
  <c r="B30109" i="1"/>
  <c r="B30108" i="1"/>
  <c r="B30107" i="1"/>
  <c r="B30113" i="1"/>
  <c r="B30112" i="1"/>
  <c r="B30076" i="1"/>
  <c r="B30075" i="1"/>
  <c r="B27743" i="1"/>
  <c r="B30074" i="1"/>
  <c r="B30073" i="1"/>
  <c r="B30072" i="1"/>
  <c r="B27742" i="1"/>
  <c r="B30071" i="1"/>
  <c r="B30070" i="1"/>
  <c r="B30069" i="1"/>
  <c r="B27741" i="1"/>
  <c r="B30068" i="1"/>
  <c r="B27740" i="1"/>
  <c r="B30067" i="1"/>
  <c r="B30066" i="1"/>
  <c r="B30049" i="1"/>
  <c r="B30065" i="1"/>
  <c r="B30064" i="1"/>
  <c r="B30063" i="1"/>
  <c r="B30062" i="1"/>
  <c r="B30061" i="1"/>
  <c r="B30048" i="1"/>
  <c r="B30047" i="1"/>
  <c r="B30046" i="1"/>
  <c r="B30045" i="1"/>
  <c r="B30044" i="1"/>
  <c r="B30043" i="1"/>
  <c r="B30042" i="1"/>
  <c r="B30041" i="1"/>
  <c r="B30040" i="1"/>
  <c r="B30053" i="1"/>
  <c r="B30052" i="1"/>
  <c r="B30054" i="1"/>
  <c r="B19468" i="1"/>
  <c r="B30051" i="1"/>
  <c r="B30050" i="1"/>
  <c r="B27916" i="1"/>
  <c r="B27915" i="1"/>
  <c r="B27914" i="1"/>
  <c r="B27913" i="1"/>
  <c r="B27912" i="1"/>
  <c r="B27911" i="1"/>
  <c r="B27910" i="1"/>
  <c r="B27909" i="1"/>
  <c r="B27908" i="1"/>
  <c r="B27907" i="1"/>
  <c r="B27906" i="1"/>
  <c r="B27905" i="1"/>
  <c r="B27904" i="1"/>
  <c r="B27903" i="1"/>
  <c r="B27902" i="1"/>
  <c r="B27901" i="1"/>
  <c r="B27900" i="1"/>
  <c r="B27899" i="1"/>
  <c r="B27898" i="1"/>
  <c r="B27897" i="1"/>
  <c r="B27896" i="1"/>
  <c r="B27895" i="1"/>
  <c r="B27894" i="1"/>
  <c r="B27893" i="1"/>
  <c r="B27892" i="1"/>
  <c r="B27891" i="1"/>
  <c r="B27890" i="1"/>
  <c r="B27889" i="1"/>
  <c r="B27888" i="1"/>
  <c r="B27880" i="1"/>
  <c r="B27879" i="1"/>
  <c r="B27878" i="1"/>
  <c r="B27877" i="1"/>
  <c r="B27876" i="1"/>
  <c r="B27875" i="1"/>
  <c r="B27874" i="1"/>
  <c r="B27873" i="1"/>
  <c r="B27872" i="1"/>
  <c r="B27871" i="1"/>
  <c r="B27870" i="1"/>
  <c r="B27869" i="1"/>
  <c r="B27868" i="1"/>
  <c r="B27867" i="1"/>
  <c r="B27866" i="1"/>
  <c r="B27865" i="1"/>
  <c r="B27864" i="1"/>
  <c r="B27863" i="1"/>
  <c r="B27862" i="1"/>
  <c r="B27861" i="1"/>
  <c r="B27976" i="1"/>
  <c r="B27975" i="1"/>
  <c r="B27809" i="1"/>
  <c r="B27808" i="1"/>
  <c r="B27807" i="1"/>
  <c r="B27806" i="1"/>
  <c r="B27805" i="1"/>
  <c r="B27804" i="1"/>
  <c r="B27803" i="1"/>
  <c r="B27802" i="1"/>
  <c r="B27801" i="1"/>
  <c r="B27800" i="1"/>
  <c r="B27799" i="1"/>
  <c r="B27798" i="1"/>
  <c r="B27797" i="1"/>
  <c r="B27796" i="1"/>
  <c r="B27795" i="1"/>
  <c r="B27794" i="1"/>
  <c r="B27793" i="1"/>
  <c r="B27792" i="1"/>
  <c r="B28007" i="1"/>
  <c r="B28006" i="1"/>
  <c r="B28005" i="1"/>
  <c r="B28004" i="1"/>
  <c r="B28003" i="1"/>
  <c r="B28002" i="1"/>
  <c r="B28001" i="1"/>
  <c r="B28000" i="1"/>
  <c r="B27999" i="1"/>
  <c r="B27834" i="1"/>
  <c r="B27833" i="1"/>
  <c r="B27832" i="1"/>
  <c r="B27831" i="1"/>
  <c r="B27830" i="1"/>
  <c r="B27829" i="1"/>
  <c r="B27828" i="1"/>
  <c r="B27827" i="1"/>
  <c r="B27826" i="1"/>
  <c r="B27825" i="1"/>
  <c r="B27824" i="1"/>
  <c r="B27823" i="1"/>
  <c r="B27822" i="1"/>
  <c r="B27821" i="1"/>
  <c r="B27820" i="1"/>
  <c r="B27819" i="1"/>
  <c r="B27818" i="1"/>
  <c r="B27817" i="1"/>
  <c r="B27816" i="1"/>
  <c r="B27815" i="1"/>
  <c r="B27814" i="1"/>
  <c r="B27813" i="1"/>
  <c r="B28106" i="1"/>
  <c r="B27812" i="1"/>
  <c r="B27811" i="1"/>
  <c r="B28105" i="1"/>
  <c r="B28104" i="1"/>
  <c r="B28181" i="1"/>
  <c r="B28103" i="1"/>
  <c r="B28180" i="1"/>
  <c r="B28102" i="1"/>
  <c r="B28101" i="1"/>
  <c r="B28100" i="1"/>
  <c r="B28179" i="1"/>
  <c r="B27998" i="1"/>
  <c r="B27997" i="1"/>
  <c r="B28178" i="1"/>
  <c r="B28177" i="1"/>
  <c r="B27996" i="1"/>
  <c r="B27995" i="1"/>
  <c r="B27994" i="1"/>
  <c r="B27993" i="1"/>
  <c r="B27992" i="1"/>
  <c r="B27991" i="1"/>
  <c r="B27990" i="1"/>
  <c r="B27974" i="1"/>
  <c r="B27973" i="1"/>
  <c r="B27972" i="1"/>
  <c r="B27971" i="1"/>
  <c r="B27970" i="1"/>
  <c r="B27969" i="1"/>
  <c r="B27968" i="1"/>
  <c r="B27967" i="1"/>
  <c r="B27966" i="1"/>
  <c r="B27965" i="1"/>
  <c r="B27964" i="1"/>
  <c r="B27963" i="1"/>
  <c r="B27962" i="1"/>
  <c r="B27961" i="1"/>
  <c r="B27960" i="1"/>
  <c r="B27959" i="1"/>
  <c r="B27958" i="1"/>
  <c r="B27957" i="1"/>
  <c r="B27956" i="1"/>
  <c r="B27955" i="1"/>
  <c r="B27954" i="1"/>
  <c r="B27953" i="1"/>
  <c r="B27952" i="1"/>
  <c r="B27951" i="1"/>
  <c r="B27950" i="1"/>
  <c r="B27949" i="1"/>
  <c r="B27948" i="1"/>
  <c r="B27947" i="1"/>
  <c r="B27946" i="1"/>
  <c r="B27945" i="1"/>
  <c r="B27944" i="1"/>
  <c r="B27943" i="1"/>
  <c r="B27942" i="1"/>
  <c r="B27941" i="1"/>
  <c r="B27940" i="1"/>
  <c r="B27939" i="1"/>
  <c r="B27938" i="1"/>
  <c r="B27937" i="1"/>
  <c r="B27936" i="1"/>
  <c r="B27935" i="1"/>
  <c r="B27934" i="1"/>
  <c r="B27933" i="1"/>
  <c r="B27932" i="1"/>
  <c r="B27931" i="1"/>
  <c r="B27930" i="1"/>
  <c r="B27929" i="1"/>
  <c r="B28232" i="1"/>
  <c r="B27928" i="1"/>
  <c r="B27927" i="1"/>
  <c r="B28231" i="1"/>
  <c r="B28230" i="1"/>
  <c r="B28229" i="1"/>
  <c r="B28099" i="1"/>
  <c r="B28228" i="1"/>
  <c r="B28227" i="1"/>
  <c r="B28098" i="1"/>
  <c r="B28097" i="1"/>
  <c r="B28096" i="1"/>
  <c r="B28095" i="1"/>
  <c r="B28094" i="1"/>
  <c r="B28093" i="1"/>
  <c r="B28092" i="1"/>
  <c r="B28091" i="1"/>
  <c r="B28176" i="1"/>
  <c r="B28090" i="1"/>
  <c r="B28089" i="1"/>
  <c r="B28088" i="1"/>
  <c r="B28087" i="1"/>
  <c r="B28175" i="1"/>
  <c r="B28174" i="1"/>
  <c r="B28086" i="1"/>
  <c r="B28173" i="1"/>
  <c r="B28172" i="1"/>
  <c r="B28171" i="1"/>
  <c r="B28170" i="1"/>
  <c r="B28169" i="1"/>
  <c r="B28168" i="1"/>
  <c r="B28167" i="1"/>
  <c r="B28166" i="1"/>
  <c r="B28165" i="1"/>
  <c r="B28164" i="1"/>
  <c r="B28163" i="1"/>
  <c r="B28162" i="1"/>
  <c r="B28161" i="1"/>
  <c r="B28160" i="1"/>
  <c r="B28159" i="1"/>
  <c r="B28158" i="1"/>
  <c r="B28157" i="1"/>
  <c r="B28156" i="1"/>
  <c r="B28155" i="1"/>
  <c r="B28154" i="1"/>
  <c r="B28153" i="1"/>
  <c r="B28152" i="1"/>
  <c r="B28151" i="1"/>
  <c r="B28150" i="1"/>
  <c r="B28149" i="1"/>
  <c r="B28148" i="1"/>
  <c r="B28147" i="1"/>
  <c r="B28146" i="1"/>
  <c r="B28145" i="1"/>
  <c r="B28144" i="1"/>
  <c r="B28143" i="1"/>
  <c r="B28142" i="1"/>
  <c r="B28141" i="1"/>
  <c r="B28140" i="1"/>
  <c r="B28139" i="1"/>
  <c r="B28138" i="1"/>
  <c r="B28137" i="1"/>
  <c r="B28136" i="1"/>
  <c r="B28085" i="1"/>
  <c r="B28084" i="1"/>
  <c r="B28083" i="1"/>
  <c r="B28082" i="1"/>
  <c r="B28081" i="1"/>
  <c r="B28080" i="1"/>
  <c r="B28079" i="1"/>
  <c r="B28078" i="1"/>
  <c r="B28077" i="1"/>
  <c r="B28076" i="1"/>
  <c r="B28075" i="1"/>
  <c r="B28074" i="1"/>
  <c r="B28073" i="1"/>
  <c r="B28072" i="1"/>
  <c r="B28071" i="1"/>
  <c r="B28070" i="1"/>
  <c r="B28069" i="1"/>
  <c r="B28068" i="1"/>
  <c r="B28067" i="1"/>
  <c r="B28066" i="1"/>
  <c r="B28065" i="1"/>
  <c r="B28226" i="1"/>
  <c r="B28225" i="1"/>
  <c r="B28224" i="1"/>
  <c r="B28223" i="1"/>
  <c r="B28222" i="1"/>
  <c r="B28221" i="1"/>
  <c r="B28220" i="1"/>
  <c r="B28219" i="1"/>
  <c r="B28218" i="1"/>
  <c r="B28217" i="1"/>
  <c r="B28216" i="1"/>
  <c r="B28215" i="1"/>
  <c r="B28214" i="1"/>
  <c r="B28213" i="1"/>
  <c r="B28212" i="1"/>
  <c r="B28211" i="1"/>
  <c r="B28210" i="1"/>
  <c r="B28209" i="1"/>
  <c r="B28208" i="1"/>
  <c r="B28207" i="1"/>
  <c r="B28206" i="1"/>
  <c r="B28205" i="1"/>
  <c r="B28204" i="1"/>
  <c r="B28203" i="1"/>
  <c r="B28202" i="1"/>
  <c r="B28201" i="1"/>
  <c r="B28200" i="1"/>
  <c r="B28199" i="1"/>
  <c r="B28198" i="1"/>
  <c r="B28197" i="1"/>
  <c r="B28196" i="1"/>
  <c r="B28195" i="1"/>
  <c r="B28194" i="1"/>
  <c r="B28193" i="1"/>
  <c r="B28192" i="1"/>
  <c r="B28191" i="1"/>
  <c r="B28131" i="1"/>
  <c r="B28130" i="1"/>
  <c r="B28129" i="1"/>
  <c r="B28128" i="1"/>
  <c r="B28127" i="1"/>
  <c r="B28126" i="1"/>
  <c r="B28125" i="1"/>
  <c r="B28124" i="1"/>
  <c r="B28123" i="1"/>
  <c r="B28122" i="1"/>
  <c r="B28121" i="1"/>
  <c r="B28120" i="1"/>
  <c r="B28119" i="1"/>
  <c r="B28118" i="1"/>
  <c r="B28117" i="1"/>
  <c r="B28116" i="1"/>
  <c r="B28115" i="1"/>
  <c r="B28114" i="1"/>
  <c r="B28031" i="1"/>
  <c r="B28030" i="1"/>
  <c r="B28029" i="1"/>
  <c r="B28028" i="1"/>
  <c r="B28027" i="1"/>
  <c r="B28026" i="1"/>
  <c r="B28025" i="1"/>
  <c r="B28024" i="1"/>
  <c r="B27989" i="1"/>
  <c r="B27988" i="1"/>
  <c r="B28064" i="1"/>
  <c r="B28063" i="1"/>
  <c r="B28062" i="1"/>
  <c r="B28061" i="1"/>
  <c r="B28060" i="1"/>
  <c r="B28059" i="1"/>
  <c r="B28058" i="1"/>
  <c r="B28057" i="1"/>
  <c r="B28056" i="1"/>
  <c r="B28055" i="1"/>
  <c r="B28054" i="1"/>
  <c r="B28053" i="1"/>
  <c r="B28052" i="1"/>
  <c r="B28051" i="1"/>
  <c r="B28050" i="1"/>
  <c r="B28049" i="1"/>
  <c r="B28048" i="1"/>
  <c r="B28047" i="1"/>
  <c r="B28046" i="1"/>
  <c r="B28045" i="1"/>
  <c r="B28044" i="1"/>
  <c r="B28043" i="1"/>
  <c r="B28042" i="1"/>
  <c r="B28041" i="1"/>
  <c r="B28040" i="1"/>
  <c r="B28039" i="1"/>
  <c r="B28038" i="1"/>
  <c r="B28023" i="1"/>
  <c r="B28037" i="1"/>
  <c r="B28022" i="1"/>
  <c r="B28021" i="1"/>
  <c r="B28020" i="1"/>
  <c r="B28019" i="1"/>
  <c r="B28018" i="1"/>
  <c r="B28017" i="1"/>
  <c r="B28016" i="1"/>
  <c r="B28015" i="1"/>
  <c r="B28014" i="1"/>
  <c r="B28013" i="1"/>
  <c r="B28012" i="1"/>
  <c r="B28011" i="1"/>
  <c r="B28010" i="1"/>
  <c r="B28009" i="1"/>
  <c r="B30987" i="1"/>
  <c r="B28008" i="1"/>
  <c r="B30986" i="1"/>
  <c r="B30985" i="1"/>
  <c r="B30984" i="1"/>
  <c r="B30983" i="1"/>
  <c r="B30982" i="1"/>
  <c r="B30981" i="1"/>
  <c r="B30980" i="1"/>
  <c r="B27782" i="1"/>
  <c r="B27781" i="1"/>
  <c r="B27780" i="1"/>
  <c r="B27779" i="1"/>
  <c r="B27778" i="1"/>
  <c r="B27777" i="1"/>
  <c r="B27776" i="1"/>
  <c r="B27775" i="1"/>
  <c r="B27774" i="1"/>
  <c r="B27773" i="1"/>
  <c r="B27772" i="1"/>
  <c r="B27771" i="1"/>
  <c r="B27770" i="1"/>
  <c r="B27769" i="1"/>
  <c r="B27768" i="1"/>
  <c r="B27767" i="1"/>
  <c r="B27766" i="1"/>
  <c r="B27765" i="1"/>
  <c r="B27764" i="1"/>
  <c r="B27763" i="1"/>
  <c r="B27762" i="1"/>
  <c r="B27761" i="1"/>
  <c r="B27760" i="1"/>
  <c r="B27759" i="1"/>
  <c r="B27758" i="1"/>
  <c r="B27757" i="1"/>
  <c r="B27756" i="1"/>
  <c r="B27755" i="1"/>
  <c r="B27754" i="1"/>
  <c r="B27753" i="1"/>
  <c r="B27752" i="1"/>
  <c r="B27751" i="1"/>
  <c r="B27739" i="1"/>
  <c r="B27738" i="1"/>
  <c r="B27737" i="1"/>
  <c r="B27736" i="1"/>
  <c r="B27735" i="1"/>
  <c r="B27745" i="1"/>
  <c r="B27744" i="1"/>
  <c r="B27732" i="1"/>
  <c r="B27731" i="1"/>
  <c r="B27730" i="1"/>
  <c r="B27706" i="1"/>
  <c r="B27721" i="1"/>
  <c r="B27720" i="1"/>
  <c r="B27729" i="1"/>
  <c r="B27728" i="1"/>
  <c r="B27705" i="1"/>
  <c r="B27704" i="1"/>
  <c r="B27703" i="1"/>
  <c r="B27702" i="1"/>
  <c r="B27701" i="1"/>
  <c r="B27719" i="1"/>
  <c r="B27718" i="1"/>
  <c r="B27717" i="1"/>
  <c r="B27716" i="1"/>
  <c r="B27715" i="1"/>
  <c r="B27700" i="1"/>
  <c r="B27699" i="1"/>
  <c r="B27698" i="1"/>
  <c r="B27697" i="1"/>
  <c r="B27696" i="1"/>
  <c r="B27695" i="1"/>
  <c r="B27694" i="1"/>
  <c r="B27693" i="1"/>
  <c r="B27692" i="1"/>
  <c r="B27691" i="1"/>
  <c r="B27690" i="1"/>
  <c r="B27689" i="1"/>
  <c r="B27688" i="1"/>
  <c r="B27682" i="1"/>
  <c r="B27681" i="1"/>
  <c r="B27680" i="1"/>
  <c r="B27679" i="1"/>
  <c r="B27678" i="1"/>
  <c r="B27660" i="1"/>
  <c r="B27677" i="1"/>
  <c r="B27676" i="1"/>
  <c r="B27659" i="1"/>
  <c r="B27658" i="1"/>
  <c r="B27675" i="1"/>
  <c r="B27657" i="1"/>
  <c r="B27656" i="1"/>
  <c r="B27674" i="1"/>
  <c r="B27673" i="1"/>
  <c r="B27672" i="1"/>
  <c r="B27655" i="1"/>
  <c r="B27671" i="1"/>
  <c r="B27670" i="1"/>
  <c r="B27654" i="1"/>
  <c r="B27653" i="1"/>
  <c r="B27652" i="1"/>
  <c r="B27651" i="1"/>
  <c r="B27454" i="1"/>
  <c r="B27453" i="1"/>
  <c r="B27452" i="1"/>
  <c r="B27451" i="1"/>
  <c r="B27450" i="1"/>
  <c r="B27449" i="1"/>
  <c r="B27448" i="1"/>
  <c r="B27447" i="1"/>
  <c r="B27446" i="1"/>
  <c r="B27445" i="1"/>
  <c r="B27444" i="1"/>
  <c r="B27466" i="1"/>
  <c r="B27465" i="1"/>
  <c r="B27464" i="1"/>
  <c r="B27443" i="1"/>
  <c r="B27463" i="1"/>
  <c r="B27442" i="1"/>
  <c r="B27441" i="1"/>
  <c r="B27440" i="1"/>
  <c r="B27439" i="1"/>
  <c r="B27438" i="1"/>
  <c r="B27437" i="1"/>
  <c r="B27436" i="1"/>
  <c r="B27435" i="1"/>
  <c r="B27434" i="1"/>
  <c r="B27433" i="1"/>
  <c r="B27427" i="1"/>
  <c r="B27432" i="1"/>
  <c r="B27426" i="1"/>
  <c r="B27431" i="1"/>
  <c r="B27425" i="1"/>
  <c r="B27424" i="1"/>
  <c r="B27423" i="1"/>
  <c r="B27422" i="1"/>
  <c r="B27421" i="1"/>
  <c r="B27420" i="1"/>
  <c r="B27419" i="1"/>
  <c r="B27418" i="1"/>
  <c r="B27417" i="1"/>
  <c r="B27416" i="1"/>
  <c r="B27415" i="1"/>
  <c r="B27414" i="1"/>
  <c r="B27413" i="1"/>
  <c r="B27412" i="1"/>
  <c r="B27411" i="1"/>
  <c r="B27410" i="1"/>
  <c r="B28585" i="1"/>
  <c r="B28584" i="1"/>
  <c r="B27409" i="1"/>
  <c r="B28583" i="1"/>
  <c r="B27430" i="1"/>
  <c r="B27429" i="1"/>
  <c r="B27408" i="1"/>
  <c r="B27428" i="1"/>
  <c r="B27407" i="1"/>
  <c r="B27406" i="1"/>
  <c r="B27405" i="1"/>
  <c r="B27404" i="1"/>
  <c r="B28582" i="1"/>
  <c r="B28581" i="1"/>
  <c r="B28580" i="1"/>
  <c r="B25393" i="1"/>
  <c r="B25392" i="1"/>
  <c r="B25391" i="1"/>
  <c r="B28579" i="1"/>
  <c r="B28578" i="1"/>
  <c r="B28577" i="1"/>
  <c r="B27481" i="1"/>
  <c r="B27480" i="1"/>
  <c r="B27479" i="1"/>
  <c r="B27478" i="1"/>
  <c r="B26929" i="1"/>
  <c r="B26928" i="1"/>
  <c r="B26927" i="1"/>
  <c r="B26926" i="1"/>
  <c r="B26925" i="1"/>
  <c r="B26924" i="1"/>
  <c r="B26923" i="1"/>
  <c r="B26922" i="1"/>
  <c r="B27477" i="1"/>
  <c r="B26921" i="1"/>
  <c r="B26920" i="1"/>
  <c r="B27476" i="1"/>
  <c r="B27475" i="1"/>
  <c r="B27474" i="1"/>
  <c r="B27473" i="1"/>
  <c r="B27472" i="1"/>
  <c r="B27471" i="1"/>
  <c r="B27470" i="1"/>
  <c r="B27041" i="1"/>
  <c r="B27040" i="1"/>
  <c r="B27039" i="1"/>
  <c r="B27038" i="1"/>
  <c r="B27037" i="1"/>
  <c r="B27036" i="1"/>
  <c r="B27035" i="1"/>
  <c r="B27034" i="1"/>
  <c r="B27033" i="1"/>
  <c r="B27032" i="1"/>
  <c r="B27324" i="1"/>
  <c r="B27031" i="1"/>
  <c r="B27323" i="1"/>
  <c r="B27030" i="1"/>
  <c r="B27029" i="1"/>
  <c r="B27028" i="1"/>
  <c r="B27322" i="1"/>
  <c r="B27321" i="1"/>
  <c r="B27320" i="1"/>
  <c r="B27319" i="1"/>
  <c r="B27318" i="1"/>
  <c r="B27317" i="1"/>
  <c r="B27316" i="1"/>
  <c r="B27315" i="1"/>
  <c r="B27314" i="1"/>
  <c r="B27313" i="1"/>
  <c r="B27312" i="1"/>
  <c r="B27311" i="1"/>
  <c r="B27310" i="1"/>
  <c r="B27309" i="1"/>
  <c r="B27308" i="1"/>
  <c r="B27307" i="1"/>
  <c r="B27306" i="1"/>
  <c r="B27305" i="1"/>
  <c r="B27304" i="1"/>
  <c r="B27303" i="1"/>
  <c r="B27302" i="1"/>
  <c r="B27301" i="1"/>
  <c r="B27300" i="1"/>
  <c r="B27299" i="1"/>
  <c r="B27298" i="1"/>
  <c r="B27297" i="1"/>
  <c r="B27296" i="1"/>
  <c r="B27295" i="1"/>
  <c r="B27294" i="1"/>
  <c r="B27293" i="1"/>
  <c r="B27292" i="1"/>
  <c r="B27291" i="1"/>
  <c r="B27290" i="1"/>
  <c r="B27289" i="1"/>
  <c r="B27288" i="1"/>
  <c r="B27287" i="1"/>
  <c r="B27286" i="1"/>
  <c r="B27285" i="1"/>
  <c r="B27284" i="1"/>
  <c r="B27283" i="1"/>
  <c r="B27282" i="1"/>
  <c r="B27281" i="1"/>
  <c r="B27535" i="1"/>
  <c r="B27534" i="1"/>
  <c r="B27575" i="1"/>
  <c r="B27574" i="1"/>
  <c r="B27573" i="1"/>
  <c r="B27572" i="1"/>
  <c r="B27589" i="1"/>
  <c r="B27588" i="1"/>
  <c r="B27571" i="1"/>
  <c r="B27533" i="1"/>
  <c r="B27570" i="1"/>
  <c r="B27532" i="1"/>
  <c r="B27587" i="1"/>
  <c r="B27586" i="1"/>
  <c r="B27531" i="1"/>
  <c r="B27530" i="1"/>
  <c r="B27585" i="1"/>
  <c r="B27584" i="1"/>
  <c r="B27529" i="1"/>
  <c r="B27569" i="1"/>
  <c r="B27528" i="1"/>
  <c r="B27568" i="1"/>
  <c r="B27527" i="1"/>
  <c r="B27526" i="1"/>
  <c r="B27525" i="1"/>
  <c r="B27524" i="1"/>
  <c r="B27495" i="1"/>
  <c r="B27494" i="1"/>
  <c r="B27567" i="1"/>
  <c r="B27566" i="1"/>
  <c r="B27523" i="1"/>
  <c r="B27522" i="1"/>
  <c r="B27600" i="1"/>
  <c r="B27599" i="1"/>
  <c r="B27565" i="1"/>
  <c r="B27564" i="1"/>
  <c r="B27563" i="1"/>
  <c r="B27562" i="1"/>
  <c r="B27561" i="1"/>
  <c r="B27560" i="1"/>
  <c r="B27521" i="1"/>
  <c r="B27520" i="1"/>
  <c r="B27559" i="1"/>
  <c r="B27558" i="1"/>
  <c r="B27519" i="1"/>
  <c r="B27518" i="1"/>
  <c r="B27517" i="1"/>
  <c r="B27516" i="1"/>
  <c r="B27515" i="1"/>
  <c r="B27514" i="1"/>
  <c r="B27557" i="1"/>
  <c r="B27556" i="1"/>
  <c r="B27555" i="1"/>
  <c r="B27554" i="1"/>
  <c r="B27598" i="1"/>
  <c r="B27597" i="1"/>
  <c r="B27553" i="1"/>
  <c r="B27552" i="1"/>
  <c r="B27513" i="1"/>
  <c r="B27512" i="1"/>
  <c r="B27551" i="1"/>
  <c r="B27550" i="1"/>
  <c r="B27511" i="1"/>
  <c r="B27510" i="1"/>
  <c r="B27549" i="1"/>
  <c r="B27548" i="1"/>
  <c r="B27583" i="1"/>
  <c r="B27582" i="1"/>
  <c r="B27581" i="1"/>
  <c r="B27580" i="1"/>
  <c r="B27547" i="1"/>
  <c r="B27546" i="1"/>
  <c r="B27596" i="1"/>
  <c r="B27595" i="1"/>
  <c r="B27509" i="1"/>
  <c r="B27508" i="1"/>
  <c r="B27579" i="1"/>
  <c r="B27578" i="1"/>
  <c r="B27594" i="1"/>
  <c r="B27593" i="1"/>
  <c r="B27507" i="1"/>
  <c r="B27506" i="1"/>
  <c r="B27505" i="1"/>
  <c r="B27504" i="1"/>
  <c r="B27503" i="1"/>
  <c r="B27502" i="1"/>
  <c r="B27545" i="1"/>
  <c r="B27544" i="1"/>
  <c r="B27501" i="1"/>
  <c r="B27500" i="1"/>
  <c r="B27499" i="1"/>
  <c r="B27498" i="1"/>
  <c r="B27592" i="1"/>
  <c r="B27591" i="1"/>
  <c r="B27543" i="1"/>
  <c r="B27542" i="1"/>
  <c r="B27541" i="1"/>
  <c r="B27540" i="1"/>
  <c r="B27497" i="1"/>
  <c r="B27496" i="1"/>
  <c r="B27383" i="1"/>
  <c r="B27382" i="1"/>
  <c r="B27381" i="1"/>
  <c r="B27380" i="1"/>
  <c r="B27379" i="1"/>
  <c r="B27378" i="1"/>
  <c r="B27377" i="1"/>
  <c r="B27376" i="1"/>
  <c r="B27375" i="1"/>
  <c r="B27374" i="1"/>
  <c r="B27373" i="1"/>
  <c r="B27372" i="1"/>
  <c r="B27371" i="1"/>
  <c r="B27354" i="1"/>
  <c r="B27370" i="1"/>
  <c r="B27369" i="1"/>
  <c r="B27368" i="1"/>
  <c r="B27367" i="1"/>
  <c r="B27366" i="1"/>
  <c r="B27365" i="1"/>
  <c r="B27364" i="1"/>
  <c r="B27363" i="1"/>
  <c r="B27362" i="1"/>
  <c r="B27361" i="1"/>
  <c r="B27360" i="1"/>
  <c r="B27353" i="1"/>
  <c r="B27352" i="1"/>
  <c r="B27351" i="1"/>
  <c r="B27350" i="1"/>
  <c r="B27268" i="1"/>
  <c r="B27349" i="1"/>
  <c r="B27267" i="1"/>
  <c r="B27348" i="1"/>
  <c r="B27266" i="1"/>
  <c r="B27265" i="1"/>
  <c r="B27264" i="1"/>
  <c r="B27263" i="1"/>
  <c r="B27262" i="1"/>
  <c r="B27261" i="1"/>
  <c r="B27260" i="1"/>
  <c r="B27259" i="1"/>
  <c r="B27258" i="1"/>
  <c r="B27257" i="1"/>
  <c r="B27256" i="1"/>
  <c r="B27255" i="1"/>
  <c r="B27254" i="1"/>
  <c r="B27253" i="1"/>
  <c r="B27252" i="1"/>
  <c r="B27251" i="1"/>
  <c r="B27250" i="1"/>
  <c r="B27249" i="1"/>
  <c r="B27248" i="1"/>
  <c r="B27247" i="1"/>
  <c r="B27246" i="1"/>
  <c r="B27245" i="1"/>
  <c r="B27244" i="1"/>
  <c r="B27243" i="1"/>
  <c r="B27242" i="1"/>
  <c r="B27241" i="1"/>
  <c r="B27240" i="1"/>
  <c r="B27239" i="1"/>
  <c r="B27238" i="1"/>
  <c r="B27237" i="1"/>
  <c r="B27236" i="1"/>
  <c r="B27235" i="1"/>
  <c r="B27234" i="1"/>
  <c r="B27233" i="1"/>
  <c r="B27232" i="1"/>
  <c r="B27231" i="1"/>
  <c r="B27645" i="1"/>
  <c r="B27644" i="1"/>
  <c r="B27643" i="1"/>
  <c r="B27230" i="1"/>
  <c r="B27229" i="1"/>
  <c r="B27228" i="1"/>
  <c r="B27227" i="1"/>
  <c r="B27642" i="1"/>
  <c r="B27641" i="1"/>
  <c r="B27640" i="1"/>
  <c r="B27226" i="1"/>
  <c r="B27225" i="1"/>
  <c r="B27639" i="1"/>
  <c r="B27638" i="1"/>
  <c r="B27637" i="1"/>
  <c r="B27636" i="1"/>
  <c r="B27635" i="1"/>
  <c r="B27634" i="1"/>
  <c r="B27633" i="1"/>
  <c r="B27632" i="1"/>
  <c r="B27631" i="1"/>
  <c r="B27630" i="1"/>
  <c r="B27629" i="1"/>
  <c r="B27628" i="1"/>
  <c r="B27627" i="1"/>
  <c r="B27626" i="1"/>
  <c r="B27625" i="1"/>
  <c r="B27624" i="1"/>
  <c r="B27623" i="1"/>
  <c r="B27622" i="1"/>
  <c r="B27621" i="1"/>
  <c r="B27620" i="1"/>
  <c r="B27619" i="1"/>
  <c r="B29815" i="1"/>
  <c r="B27615" i="1"/>
  <c r="B27618" i="1"/>
  <c r="B27617" i="1"/>
  <c r="B27616" i="1"/>
  <c r="B27614" i="1"/>
  <c r="B27613" i="1"/>
  <c r="B27612" i="1"/>
  <c r="B27611" i="1"/>
  <c r="B27610" i="1"/>
  <c r="B27609" i="1"/>
  <c r="B27608" i="1"/>
  <c r="B27607" i="1"/>
  <c r="B27606" i="1"/>
  <c r="B27070" i="1"/>
  <c r="B27605" i="1"/>
  <c r="B27604" i="1"/>
  <c r="B27069" i="1"/>
  <c r="B27068" i="1"/>
  <c r="B27067" i="1"/>
  <c r="B27066" i="1"/>
  <c r="B27065" i="1"/>
  <c r="B27064" i="1"/>
  <c r="B27063" i="1"/>
  <c r="B27062" i="1"/>
  <c r="B27061" i="1"/>
  <c r="B27060" i="1"/>
  <c r="B27059" i="1"/>
  <c r="B27058" i="1"/>
  <c r="B27057" i="1"/>
  <c r="B27056" i="1"/>
  <c r="B27055" i="1"/>
  <c r="B27054" i="1"/>
  <c r="B27053" i="1"/>
  <c r="B27052" i="1"/>
  <c r="B27051" i="1"/>
  <c r="B27050" i="1"/>
  <c r="B27049" i="1"/>
  <c r="B27048" i="1"/>
  <c r="B27047" i="1"/>
  <c r="B19467" i="1"/>
  <c r="B27046" i="1"/>
  <c r="B27045" i="1"/>
  <c r="B27044" i="1"/>
  <c r="B26919" i="1"/>
  <c r="B26918" i="1"/>
  <c r="B27119" i="1"/>
  <c r="B26917" i="1"/>
  <c r="B26916" i="1"/>
  <c r="B27118" i="1"/>
  <c r="B27117" i="1"/>
  <c r="B27116" i="1"/>
  <c r="B27115" i="1"/>
  <c r="B27114" i="1"/>
  <c r="B27113" i="1"/>
  <c r="B27112" i="1"/>
  <c r="B27111" i="1"/>
  <c r="B27110" i="1"/>
  <c r="B27109" i="1"/>
  <c r="B27108" i="1"/>
  <c r="B27107" i="1"/>
  <c r="B27106" i="1"/>
  <c r="B27105" i="1"/>
  <c r="B27104" i="1"/>
  <c r="B27103" i="1"/>
  <c r="B27102" i="1"/>
  <c r="B27101" i="1"/>
  <c r="B27100" i="1"/>
  <c r="B27099" i="1"/>
  <c r="B27098" i="1"/>
  <c r="B27097" i="1"/>
  <c r="B27096" i="1"/>
  <c r="B27095" i="1"/>
  <c r="B27172" i="1"/>
  <c r="B27094" i="1"/>
  <c r="B27171" i="1"/>
  <c r="B27093" i="1"/>
  <c r="B27170" i="1"/>
  <c r="B27169" i="1"/>
  <c r="B27168" i="1"/>
  <c r="B27167" i="1"/>
  <c r="B27166" i="1"/>
  <c r="B27165" i="1"/>
  <c r="B27164" i="1"/>
  <c r="B27163" i="1"/>
  <c r="B27162" i="1"/>
  <c r="B27161" i="1"/>
  <c r="B27160" i="1"/>
  <c r="B27159" i="1"/>
  <c r="B27158" i="1"/>
  <c r="B27157" i="1"/>
  <c r="B27092" i="1"/>
  <c r="B27156" i="1"/>
  <c r="B27091" i="1"/>
  <c r="B27155" i="1"/>
  <c r="B27154" i="1"/>
  <c r="B27090" i="1"/>
  <c r="B27089" i="1"/>
  <c r="B27088" i="1"/>
  <c r="B27087" i="1"/>
  <c r="B27086" i="1"/>
  <c r="B27085" i="1"/>
  <c r="B27084" i="1"/>
  <c r="B27083" i="1"/>
  <c r="B27082" i="1"/>
  <c r="B27081" i="1"/>
  <c r="B27080" i="1"/>
  <c r="B27079" i="1"/>
  <c r="B27078" i="1"/>
  <c r="B27077" i="1"/>
  <c r="B27076" i="1"/>
  <c r="B27075" i="1"/>
  <c r="B27153" i="1"/>
  <c r="B27152" i="1"/>
  <c r="B27151" i="1"/>
  <c r="B27150" i="1"/>
  <c r="B27149" i="1"/>
  <c r="B27148" i="1"/>
  <c r="B27147" i="1"/>
  <c r="B27146" i="1"/>
  <c r="B27145" i="1"/>
  <c r="B27144" i="1"/>
  <c r="B27143" i="1"/>
  <c r="B27142" i="1"/>
  <c r="B27141" i="1"/>
  <c r="B27140" i="1"/>
  <c r="B27139" i="1"/>
  <c r="B27138" i="1"/>
  <c r="B27137" i="1"/>
  <c r="B27136" i="1"/>
  <c r="B27135" i="1"/>
  <c r="B27134" i="1"/>
  <c r="B27133" i="1"/>
  <c r="B27132" i="1"/>
  <c r="B27131" i="1"/>
  <c r="B27130" i="1"/>
  <c r="B27129" i="1"/>
  <c r="B27128" i="1"/>
  <c r="B26504" i="1"/>
  <c r="B26503" i="1"/>
  <c r="B26502" i="1"/>
  <c r="B26501" i="1"/>
  <c r="B26500" i="1"/>
  <c r="B26499" i="1"/>
  <c r="B26498" i="1"/>
  <c r="B26497" i="1"/>
  <c r="B26496" i="1"/>
  <c r="B26495" i="1"/>
  <c r="B26494" i="1"/>
  <c r="B26613" i="1"/>
  <c r="B26612" i="1"/>
  <c r="B26611" i="1"/>
  <c r="B26610" i="1"/>
  <c r="B26609" i="1"/>
  <c r="B26608" i="1"/>
  <c r="B26607" i="1"/>
  <c r="B26606" i="1"/>
  <c r="B26605" i="1"/>
  <c r="B26604" i="1"/>
  <c r="B26603" i="1"/>
  <c r="B26602" i="1"/>
  <c r="B26601" i="1"/>
  <c r="B26600" i="1"/>
  <c r="B26599" i="1"/>
  <c r="B26598" i="1"/>
  <c r="B26597" i="1"/>
  <c r="B26582" i="1"/>
  <c r="B26581" i="1"/>
  <c r="B26596" i="1"/>
  <c r="B26580" i="1"/>
  <c r="B26579" i="1"/>
  <c r="B26578" i="1"/>
  <c r="B26577" i="1"/>
  <c r="B26576" i="1"/>
  <c r="B26575" i="1"/>
  <c r="B26574" i="1"/>
  <c r="B26573" i="1"/>
  <c r="B26572" i="1"/>
  <c r="B26571" i="1"/>
  <c r="B26570" i="1"/>
  <c r="B26569" i="1"/>
  <c r="B26568" i="1"/>
  <c r="B26567" i="1"/>
  <c r="B26566" i="1"/>
  <c r="B26565" i="1"/>
  <c r="B26564" i="1"/>
  <c r="B26563" i="1"/>
  <c r="B26562" i="1"/>
  <c r="B26561" i="1"/>
  <c r="B26560" i="1"/>
  <c r="B26559" i="1"/>
  <c r="B26558" i="1"/>
  <c r="B26557" i="1"/>
  <c r="B26556" i="1"/>
  <c r="B26555" i="1"/>
  <c r="B26554" i="1"/>
  <c r="B26493" i="1"/>
  <c r="B26553" i="1"/>
  <c r="B26552" i="1"/>
  <c r="B26492" i="1"/>
  <c r="B26491" i="1"/>
  <c r="B26490" i="1"/>
  <c r="B26489" i="1"/>
  <c r="B26488" i="1"/>
  <c r="B26487" i="1"/>
  <c r="B26486" i="1"/>
  <c r="B26485" i="1"/>
  <c r="B26484" i="1"/>
  <c r="B26483" i="1"/>
  <c r="B26482" i="1"/>
  <c r="B26481" i="1"/>
  <c r="B26480" i="1"/>
  <c r="B26479" i="1"/>
  <c r="B26478" i="1"/>
  <c r="B26477" i="1"/>
  <c r="B26476" i="1"/>
  <c r="B26475" i="1"/>
  <c r="B26474" i="1"/>
  <c r="B26473" i="1"/>
  <c r="B26472" i="1"/>
  <c r="B26471" i="1"/>
  <c r="B26470" i="1"/>
  <c r="B26469" i="1"/>
  <c r="B26468" i="1"/>
  <c r="B26467" i="1"/>
  <c r="B26466" i="1"/>
  <c r="B26465" i="1"/>
  <c r="B26464" i="1"/>
  <c r="B26463" i="1"/>
  <c r="B26462" i="1"/>
  <c r="B26461" i="1"/>
  <c r="B26460" i="1"/>
  <c r="B26459" i="1"/>
  <c r="B26458" i="1"/>
  <c r="B26457" i="1"/>
  <c r="B26456" i="1"/>
  <c r="B26455" i="1"/>
  <c r="B26454" i="1"/>
  <c r="B26453" i="1"/>
  <c r="B26452" i="1"/>
  <c r="B26451" i="1"/>
  <c r="B26450" i="1"/>
  <c r="B26449" i="1"/>
  <c r="B26448" i="1"/>
  <c r="B26447" i="1"/>
  <c r="B26446" i="1"/>
  <c r="B26445" i="1"/>
  <c r="B26444" i="1"/>
  <c r="B26443" i="1"/>
  <c r="B26442" i="1"/>
  <c r="B26441" i="1"/>
  <c r="B26440" i="1"/>
  <c r="B26439" i="1"/>
  <c r="B26438" i="1"/>
  <c r="B26437" i="1"/>
  <c r="B26813" i="1"/>
  <c r="B26812" i="1"/>
  <c r="B26811" i="1"/>
  <c r="B26810" i="1"/>
  <c r="B26809" i="1"/>
  <c r="B26808" i="1"/>
  <c r="B26807" i="1"/>
  <c r="B26806" i="1"/>
  <c r="B26805" i="1"/>
  <c r="B26804" i="1"/>
  <c r="B26803" i="1"/>
  <c r="B26802" i="1"/>
  <c r="B26801" i="1"/>
  <c r="B26411" i="1"/>
  <c r="B26800" i="1"/>
  <c r="B26799" i="1"/>
  <c r="B26410" i="1"/>
  <c r="B26409" i="1"/>
  <c r="B26408" i="1"/>
  <c r="B26407" i="1"/>
  <c r="B26406" i="1"/>
  <c r="B26405" i="1"/>
  <c r="B26404" i="1"/>
  <c r="B26403" i="1"/>
  <c r="B26402" i="1"/>
  <c r="B26401" i="1"/>
  <c r="B26400" i="1"/>
  <c r="B26399" i="1"/>
  <c r="B26398" i="1"/>
  <c r="B26397" i="1"/>
  <c r="B26396" i="1"/>
  <c r="B26395" i="1"/>
  <c r="B26394" i="1"/>
  <c r="B26393" i="1"/>
  <c r="B26392" i="1"/>
  <c r="B26391" i="1"/>
  <c r="B26390" i="1"/>
  <c r="B26389" i="1"/>
  <c r="B26388" i="1"/>
  <c r="B26387" i="1"/>
  <c r="B26386" i="1"/>
  <c r="B26385" i="1"/>
  <c r="B26384" i="1"/>
  <c r="B26383" i="1"/>
  <c r="B26382" i="1"/>
  <c r="B26381" i="1"/>
  <c r="B26380" i="1"/>
  <c r="B26379" i="1"/>
  <c r="B26378" i="1"/>
  <c r="B26377" i="1"/>
  <c r="B26376" i="1"/>
  <c r="B26375" i="1"/>
  <c r="B26374" i="1"/>
  <c r="B26373" i="1"/>
  <c r="B26372" i="1"/>
  <c r="B26371" i="1"/>
  <c r="B26370" i="1"/>
  <c r="B26369" i="1"/>
  <c r="B26368" i="1"/>
  <c r="B26367" i="1"/>
  <c r="B26366" i="1"/>
  <c r="B26365" i="1"/>
  <c r="B26364" i="1"/>
  <c r="B26363" i="1"/>
  <c r="B26362" i="1"/>
  <c r="B26361" i="1"/>
  <c r="B26360" i="1"/>
  <c r="B26359" i="1"/>
  <c r="B26358" i="1"/>
  <c r="B27027" i="1"/>
  <c r="B26357" i="1"/>
  <c r="B26356" i="1"/>
  <c r="B26355" i="1"/>
  <c r="B26354" i="1"/>
  <c r="B26353" i="1"/>
  <c r="B27026" i="1"/>
  <c r="B26352" i="1"/>
  <c r="B27025" i="1"/>
  <c r="B27024" i="1"/>
  <c r="B27023" i="1"/>
  <c r="B27022" i="1"/>
  <c r="B27021" i="1"/>
  <c r="B27020" i="1"/>
  <c r="B27019" i="1"/>
  <c r="B27018" i="1"/>
  <c r="B27017" i="1"/>
  <c r="B27016" i="1"/>
  <c r="B26848" i="1"/>
  <c r="B26847" i="1"/>
  <c r="B26846" i="1"/>
  <c r="B26845" i="1"/>
  <c r="B26844" i="1"/>
  <c r="B26843" i="1"/>
  <c r="B26842" i="1"/>
  <c r="B26841" i="1"/>
  <c r="B26840" i="1"/>
  <c r="B26839" i="1"/>
  <c r="B26838" i="1"/>
  <c r="B26837" i="1"/>
  <c r="B26836" i="1"/>
  <c r="B26835" i="1"/>
  <c r="B26834" i="1"/>
  <c r="B26833" i="1"/>
  <c r="B26832" i="1"/>
  <c r="B26831" i="1"/>
  <c r="B26830" i="1"/>
  <c r="B26829" i="1"/>
  <c r="B26828" i="1"/>
  <c r="B26827" i="1"/>
  <c r="B26826" i="1"/>
  <c r="B26825" i="1"/>
  <c r="B26824" i="1"/>
  <c r="B26823" i="1"/>
  <c r="B26822" i="1"/>
  <c r="B26821" i="1"/>
  <c r="B26820" i="1"/>
  <c r="B26819" i="1"/>
  <c r="B26818" i="1"/>
  <c r="B26817" i="1"/>
  <c r="B26816" i="1"/>
  <c r="B26729" i="1"/>
  <c r="B26728" i="1"/>
  <c r="B26727" i="1"/>
  <c r="B26726" i="1"/>
  <c r="B26725" i="1"/>
  <c r="B26724" i="1"/>
  <c r="B26723" i="1"/>
  <c r="B26722" i="1"/>
  <c r="B26721" i="1"/>
  <c r="B26720" i="1"/>
  <c r="B26719" i="1"/>
  <c r="B26718" i="1"/>
  <c r="B26717" i="1"/>
  <c r="B26716" i="1"/>
  <c r="B26715" i="1"/>
  <c r="B26714" i="1"/>
  <c r="B26713" i="1"/>
  <c r="B26712" i="1"/>
  <c r="B26711" i="1"/>
  <c r="B26710" i="1"/>
  <c r="B26709" i="1"/>
  <c r="B26708" i="1"/>
  <c r="B26707" i="1"/>
  <c r="B26706" i="1"/>
  <c r="B26705" i="1"/>
  <c r="B26704" i="1"/>
  <c r="B26703" i="1"/>
  <c r="B26702" i="1"/>
  <c r="B26701" i="1"/>
  <c r="B26700" i="1"/>
  <c r="B26699" i="1"/>
  <c r="B26698" i="1"/>
  <c r="B26697" i="1"/>
  <c r="B26696" i="1"/>
  <c r="B26695" i="1"/>
  <c r="B26694" i="1"/>
  <c r="B26693" i="1"/>
  <c r="B26692" i="1"/>
  <c r="B26691" i="1"/>
  <c r="B26690" i="1"/>
  <c r="B26689" i="1"/>
  <c r="B26688" i="1"/>
  <c r="B26687" i="1"/>
  <c r="B26686" i="1"/>
  <c r="B26685" i="1"/>
  <c r="B26684" i="1"/>
  <c r="B26683" i="1"/>
  <c r="B26682" i="1"/>
  <c r="B26681" i="1"/>
  <c r="B26680" i="1"/>
  <c r="B26679" i="1"/>
  <c r="B26678" i="1"/>
  <c r="B26677" i="1"/>
  <c r="B26676" i="1"/>
  <c r="B26675" i="1"/>
  <c r="B26674" i="1"/>
  <c r="B26673" i="1"/>
  <c r="B26672" i="1"/>
  <c r="B26671" i="1"/>
  <c r="B26670" i="1"/>
  <c r="B26669" i="1"/>
  <c r="B26668" i="1"/>
  <c r="B26667" i="1"/>
  <c r="B26666" i="1"/>
  <c r="B26665" i="1"/>
  <c r="B26664" i="1"/>
  <c r="B26663" i="1"/>
  <c r="B26662" i="1"/>
  <c r="B26661" i="1"/>
  <c r="B26660" i="1"/>
  <c r="B26659" i="1"/>
  <c r="B26658" i="1"/>
  <c r="B26657" i="1"/>
  <c r="B26656" i="1"/>
  <c r="B26798" i="1"/>
  <c r="B26655" i="1"/>
  <c r="B26654" i="1"/>
  <c r="B26797" i="1"/>
  <c r="B26796" i="1"/>
  <c r="B26795" i="1"/>
  <c r="B26794" i="1"/>
  <c r="B26793" i="1"/>
  <c r="B26792" i="1"/>
  <c r="B26791" i="1"/>
  <c r="B26790" i="1"/>
  <c r="B26789" i="1"/>
  <c r="B26788" i="1"/>
  <c r="B26787" i="1"/>
  <c r="B26786" i="1"/>
  <c r="B26785" i="1"/>
  <c r="B26784" i="1"/>
  <c r="B26783" i="1"/>
  <c r="B26782" i="1"/>
  <c r="B26781" i="1"/>
  <c r="B26780" i="1"/>
  <c r="B26779" i="1"/>
  <c r="B26778" i="1"/>
  <c r="B26777" i="1"/>
  <c r="B26776" i="1"/>
  <c r="B26775" i="1"/>
  <c r="B26774" i="1"/>
  <c r="B26773" i="1"/>
  <c r="B26772" i="1"/>
  <c r="B26771" i="1"/>
  <c r="B26637" i="1"/>
  <c r="B26436" i="1"/>
  <c r="B26770" i="1"/>
  <c r="B26769" i="1"/>
  <c r="B26435" i="1"/>
  <c r="B26636" i="1"/>
  <c r="B26635" i="1"/>
  <c r="B27215" i="1"/>
  <c r="B27214" i="1"/>
  <c r="B27213" i="1"/>
  <c r="B27212" i="1"/>
  <c r="B27211" i="1"/>
  <c r="B27210" i="1"/>
  <c r="B27209" i="1"/>
  <c r="B27208" i="1"/>
  <c r="B27207" i="1"/>
  <c r="B27206" i="1"/>
  <c r="B27205" i="1"/>
  <c r="B27204" i="1"/>
  <c r="B27203" i="1"/>
  <c r="B27202" i="1"/>
  <c r="B27201" i="1"/>
  <c r="B27200" i="1"/>
  <c r="B27199" i="1"/>
  <c r="B27198" i="1"/>
  <c r="B27197" i="1"/>
  <c r="B27196" i="1"/>
  <c r="B27195" i="1"/>
  <c r="B27194" i="1"/>
  <c r="B27193" i="1"/>
  <c r="B27192" i="1"/>
  <c r="B27191" i="1"/>
  <c r="B27190" i="1"/>
  <c r="B27189" i="1"/>
  <c r="B27188" i="1"/>
  <c r="B27187" i="1"/>
  <c r="B27186" i="1"/>
  <c r="B27185" i="1"/>
  <c r="B27184" i="1"/>
  <c r="B27183" i="1"/>
  <c r="B27182" i="1"/>
  <c r="B27224" i="1"/>
  <c r="B27181" i="1"/>
  <c r="B27180" i="1"/>
  <c r="B27223" i="1"/>
  <c r="B26998" i="1"/>
  <c r="B27222" i="1"/>
  <c r="B27221" i="1"/>
  <c r="B27220" i="1"/>
  <c r="B27219" i="1"/>
  <c r="B27218" i="1"/>
  <c r="B27217" i="1"/>
  <c r="B26997" i="1"/>
  <c r="B26996" i="1"/>
  <c r="B26995" i="1"/>
  <c r="B26994" i="1"/>
  <c r="B26993" i="1"/>
  <c r="B26992" i="1"/>
  <c r="B26965" i="1"/>
  <c r="B26964" i="1"/>
  <c r="B26991" i="1"/>
  <c r="B26963" i="1"/>
  <c r="B26962" i="1"/>
  <c r="B26961" i="1"/>
  <c r="B26960" i="1"/>
  <c r="B26990" i="1"/>
  <c r="B26989" i="1"/>
  <c r="B26988" i="1"/>
  <c r="B26987" i="1"/>
  <c r="B26986" i="1"/>
  <c r="B26959" i="1"/>
  <c r="B26985" i="1"/>
  <c r="B26984" i="1"/>
  <c r="B26983" i="1"/>
  <c r="B26982" i="1"/>
  <c r="B26981" i="1"/>
  <c r="B26980" i="1"/>
  <c r="B26958" i="1"/>
  <c r="B26957" i="1"/>
  <c r="B26956" i="1"/>
  <c r="B26955" i="1"/>
  <c r="B26979" i="1"/>
  <c r="B26954" i="1"/>
  <c r="B26953" i="1"/>
  <c r="B26952" i="1"/>
  <c r="B26978" i="1"/>
  <c r="B26977" i="1"/>
  <c r="B26595" i="1"/>
  <c r="B26594" i="1"/>
  <c r="B26593" i="1"/>
  <c r="B26951" i="1"/>
  <c r="B26592" i="1"/>
  <c r="B26950" i="1"/>
  <c r="B26591" i="1"/>
  <c r="B26590" i="1"/>
  <c r="B26634" i="1"/>
  <c r="B26589" i="1"/>
  <c r="B26633" i="1"/>
  <c r="B26632" i="1"/>
  <c r="B26588" i="1"/>
  <c r="B26631" i="1"/>
  <c r="B26587" i="1"/>
  <c r="B26586" i="1"/>
  <c r="B26585" i="1"/>
  <c r="B26584" i="1"/>
  <c r="B26351" i="1"/>
  <c r="B26350" i="1"/>
  <c r="B26349" i="1"/>
  <c r="B26348" i="1"/>
  <c r="B26347" i="1"/>
  <c r="B26346" i="1"/>
  <c r="B26345" i="1"/>
  <c r="B26344" i="1"/>
  <c r="B26343" i="1"/>
  <c r="B26342" i="1"/>
  <c r="B26341" i="1"/>
  <c r="B26340" i="1"/>
  <c r="B26339" i="1"/>
  <c r="B26338" i="1"/>
  <c r="B26337" i="1"/>
  <c r="B26336" i="1"/>
  <c r="B26335" i="1"/>
  <c r="B26334" i="1"/>
  <c r="B26333" i="1"/>
  <c r="B26332" i="1"/>
  <c r="B26331" i="1"/>
  <c r="B26330" i="1"/>
  <c r="B26329" i="1"/>
  <c r="B26328" i="1"/>
  <c r="B26327" i="1"/>
  <c r="B26326" i="1"/>
  <c r="B26325" i="1"/>
  <c r="B26324" i="1"/>
  <c r="B26323" i="1"/>
  <c r="B26322" i="1"/>
  <c r="B26321" i="1"/>
  <c r="B26320" i="1"/>
  <c r="B26319" i="1"/>
  <c r="B26318" i="1"/>
  <c r="B26317" i="1"/>
  <c r="B26316" i="1"/>
  <c r="B26315" i="1"/>
  <c r="B26314" i="1"/>
  <c r="B26313" i="1"/>
  <c r="B26312" i="1"/>
  <c r="B26311" i="1"/>
  <c r="B26310" i="1"/>
  <c r="B26309" i="1"/>
  <c r="B26308" i="1"/>
  <c r="B26307" i="1"/>
  <c r="B26306" i="1"/>
  <c r="B26305" i="1"/>
  <c r="B26304" i="1"/>
  <c r="B26303" i="1"/>
  <c r="B26302" i="1"/>
  <c r="B26301" i="1"/>
  <c r="B26300" i="1"/>
  <c r="B26299" i="1"/>
  <c r="B26298" i="1"/>
  <c r="B26297" i="1"/>
  <c r="B26296" i="1"/>
  <c r="B26295" i="1"/>
  <c r="B26294" i="1"/>
  <c r="B26293" i="1"/>
  <c r="B26292" i="1"/>
  <c r="B26291" i="1"/>
  <c r="B26290" i="1"/>
  <c r="B26289" i="1"/>
  <c r="B26288" i="1"/>
  <c r="B26287" i="1"/>
  <c r="B26286" i="1"/>
  <c r="B26285" i="1"/>
  <c r="B26284" i="1"/>
  <c r="B26283" i="1"/>
  <c r="B26282" i="1"/>
  <c r="B26281" i="1"/>
  <c r="B26280" i="1"/>
  <c r="B26279" i="1"/>
  <c r="B26278" i="1"/>
  <c r="B26277" i="1"/>
  <c r="B26276" i="1"/>
  <c r="B26275" i="1"/>
  <c r="B26274" i="1"/>
  <c r="B26273" i="1"/>
  <c r="B26272" i="1"/>
  <c r="B26271" i="1"/>
  <c r="B26270" i="1"/>
  <c r="B26269" i="1"/>
  <c r="B26268" i="1"/>
  <c r="B26267" i="1"/>
  <c r="B26266" i="1"/>
  <c r="B26265" i="1"/>
  <c r="B26264" i="1"/>
  <c r="B26263" i="1"/>
  <c r="B26262" i="1"/>
  <c r="B26261" i="1"/>
  <c r="B26260" i="1"/>
  <c r="B26259" i="1"/>
  <c r="B26258" i="1"/>
  <c r="B26257" i="1"/>
  <c r="B26256" i="1"/>
  <c r="B26255" i="1"/>
  <c r="B26254" i="1"/>
  <c r="B26253" i="1"/>
  <c r="B26252" i="1"/>
  <c r="B26251" i="1"/>
  <c r="B26250" i="1"/>
  <c r="B26249" i="1"/>
  <c r="B26248" i="1"/>
  <c r="B26247" i="1"/>
  <c r="B26246" i="1"/>
  <c r="B26245" i="1"/>
  <c r="B26244" i="1"/>
  <c r="B26243" i="1"/>
  <c r="B26242" i="1"/>
  <c r="B26241" i="1"/>
  <c r="B26240" i="1"/>
  <c r="B26239" i="1"/>
  <c r="B26238" i="1"/>
  <c r="B26237" i="1"/>
  <c r="B26236" i="1"/>
  <c r="B26235" i="1"/>
  <c r="B26234" i="1"/>
  <c r="B26233" i="1"/>
  <c r="B26232" i="1"/>
  <c r="B26231" i="1"/>
  <c r="B26230" i="1"/>
  <c r="B26229" i="1"/>
  <c r="B26228" i="1"/>
  <c r="B26227" i="1"/>
  <c r="B26226" i="1"/>
  <c r="B26225" i="1"/>
  <c r="B26224" i="1"/>
  <c r="B26223" i="1"/>
  <c r="B26222" i="1"/>
  <c r="B26221" i="1"/>
  <c r="B26220" i="1"/>
  <c r="B26219" i="1"/>
  <c r="B26218" i="1"/>
  <c r="B26217" i="1"/>
  <c r="B26216" i="1"/>
  <c r="B26215" i="1"/>
  <c r="B26214" i="1"/>
  <c r="B26213" i="1"/>
  <c r="B26212" i="1"/>
  <c r="B26211" i="1"/>
  <c r="B26210" i="1"/>
  <c r="B26209" i="1"/>
  <c r="B26208" i="1"/>
  <c r="B26207" i="1"/>
  <c r="B26206" i="1"/>
  <c r="B26205" i="1"/>
  <c r="B26204" i="1"/>
  <c r="B26203" i="1"/>
  <c r="B26202" i="1"/>
  <c r="B26201" i="1"/>
  <c r="B26200" i="1"/>
  <c r="B26199" i="1"/>
  <c r="B26198" i="1"/>
  <c r="B26197" i="1"/>
  <c r="B26196" i="1"/>
  <c r="B26195" i="1"/>
  <c r="B26194" i="1"/>
  <c r="B26193" i="1"/>
  <c r="B26192" i="1"/>
  <c r="B26191" i="1"/>
  <c r="B26190" i="1"/>
  <c r="B26189" i="1"/>
  <c r="B26188" i="1"/>
  <c r="B26187" i="1"/>
  <c r="B26186" i="1"/>
  <c r="B26185" i="1"/>
  <c r="B26184" i="1"/>
  <c r="B26183" i="1"/>
  <c r="B26182" i="1"/>
  <c r="B26181" i="1"/>
  <c r="B26180" i="1"/>
  <c r="B26179" i="1"/>
  <c r="B26178" i="1"/>
  <c r="B26177" i="1"/>
  <c r="B26176" i="1"/>
  <c r="B26175" i="1"/>
  <c r="B26174" i="1"/>
  <c r="B26173" i="1"/>
  <c r="B26172" i="1"/>
  <c r="B26171" i="1"/>
  <c r="B26170" i="1"/>
  <c r="B26169" i="1"/>
  <c r="B26168" i="1"/>
  <c r="B26167" i="1"/>
  <c r="B26166" i="1"/>
  <c r="B26165" i="1"/>
  <c r="B26164" i="1"/>
  <c r="B26163" i="1"/>
  <c r="B26162" i="1"/>
  <c r="B26161" i="1"/>
  <c r="B26160" i="1"/>
  <c r="B26159" i="1"/>
  <c r="B26158" i="1"/>
  <c r="B26157" i="1"/>
  <c r="B26156" i="1"/>
  <c r="B26155" i="1"/>
  <c r="B26154" i="1"/>
  <c r="B26153" i="1"/>
  <c r="B26152" i="1"/>
  <c r="B26151" i="1"/>
  <c r="B26150" i="1"/>
  <c r="B26149" i="1"/>
  <c r="B26148" i="1"/>
  <c r="B26147" i="1"/>
  <c r="B26146" i="1"/>
  <c r="B26145" i="1"/>
  <c r="B26144" i="1"/>
  <c r="B26143" i="1"/>
  <c r="B26142" i="1"/>
  <c r="B26141" i="1"/>
  <c r="B26140" i="1"/>
  <c r="B26139" i="1"/>
  <c r="B26138" i="1"/>
  <c r="B26137" i="1"/>
  <c r="B26136" i="1"/>
  <c r="B26135" i="1"/>
  <c r="B26134" i="1"/>
  <c r="B26133" i="1"/>
  <c r="B26132" i="1"/>
  <c r="B26131" i="1"/>
  <c r="B26130" i="1"/>
  <c r="B26129" i="1"/>
  <c r="B26128" i="1"/>
  <c r="B26127" i="1"/>
  <c r="B26126" i="1"/>
  <c r="B26125" i="1"/>
  <c r="B26124" i="1"/>
  <c r="B26123" i="1"/>
  <c r="B26122" i="1"/>
  <c r="B26121" i="1"/>
  <c r="B26120" i="1"/>
  <c r="B26542" i="1"/>
  <c r="B26541" i="1"/>
  <c r="B26540" i="1"/>
  <c r="B26539" i="1"/>
  <c r="B26538" i="1"/>
  <c r="B26537" i="1"/>
  <c r="B26536" i="1"/>
  <c r="B26535" i="1"/>
  <c r="B26534" i="1"/>
  <c r="B26533" i="1"/>
  <c r="B26434" i="1"/>
  <c r="B26532" i="1"/>
  <c r="B26531" i="1"/>
  <c r="B26530" i="1"/>
  <c r="B26529" i="1"/>
  <c r="B26528" i="1"/>
  <c r="B26527" i="1"/>
  <c r="B26915" i="1"/>
  <c r="B26914" i="1"/>
  <c r="B26913" i="1"/>
  <c r="B26912" i="1"/>
  <c r="B26908" i="1"/>
  <c r="B26911" i="1"/>
  <c r="B26907" i="1"/>
  <c r="B26906" i="1"/>
  <c r="B26905" i="1"/>
  <c r="B26904" i="1"/>
  <c r="B26903" i="1"/>
  <c r="B26902" i="1"/>
  <c r="B26901" i="1"/>
  <c r="B26900" i="1"/>
  <c r="B26899" i="1"/>
  <c r="B26898" i="1"/>
  <c r="B26897" i="1"/>
  <c r="B26896" i="1"/>
  <c r="B26895" i="1"/>
  <c r="B26894" i="1"/>
  <c r="B26893" i="1"/>
  <c r="B26892" i="1"/>
  <c r="B26891" i="1"/>
  <c r="B26890" i="1"/>
  <c r="B26889" i="1"/>
  <c r="B26888" i="1"/>
  <c r="B26887" i="1"/>
  <c r="B26886" i="1"/>
  <c r="B26885" i="1"/>
  <c r="B26884" i="1"/>
  <c r="B26883" i="1"/>
  <c r="B26882" i="1"/>
  <c r="B26881" i="1"/>
  <c r="B26880" i="1"/>
  <c r="B26879" i="1"/>
  <c r="B26878" i="1"/>
  <c r="B26877" i="1"/>
  <c r="B26876" i="1"/>
  <c r="B26875" i="1"/>
  <c r="B26874" i="1"/>
  <c r="B26873" i="1"/>
  <c r="B26872" i="1"/>
  <c r="B26871" i="1"/>
  <c r="B26870" i="1"/>
  <c r="B26869" i="1"/>
  <c r="B26868" i="1"/>
  <c r="B26867" i="1"/>
  <c r="B26866" i="1"/>
  <c r="B26865" i="1"/>
  <c r="B26864" i="1"/>
  <c r="B26863" i="1"/>
  <c r="B26862" i="1"/>
  <c r="B26861" i="1"/>
  <c r="B26860" i="1"/>
  <c r="B26859" i="1"/>
  <c r="B26630" i="1"/>
  <c r="B26629" i="1"/>
  <c r="B26628" i="1"/>
  <c r="B26627" i="1"/>
  <c r="B26626" i="1"/>
  <c r="B26625" i="1"/>
  <c r="B26624" i="1"/>
  <c r="B26623" i="1"/>
  <c r="B26622" i="1"/>
  <c r="B26621" i="1"/>
  <c r="B26620" i="1"/>
  <c r="B26619" i="1"/>
  <c r="B26618" i="1"/>
  <c r="B26062" i="1"/>
  <c r="B26617" i="1"/>
  <c r="B26616" i="1"/>
  <c r="B26615" i="1"/>
  <c r="B26061" i="1"/>
  <c r="B26060" i="1"/>
  <c r="B26059" i="1"/>
  <c r="B26058" i="1"/>
  <c r="B26057" i="1"/>
  <c r="B26056" i="1"/>
  <c r="B26055" i="1"/>
  <c r="B26054" i="1"/>
  <c r="B26053" i="1"/>
  <c r="B26052" i="1"/>
  <c r="B26051" i="1"/>
  <c r="B26050" i="1"/>
  <c r="B26049" i="1"/>
  <c r="B26048" i="1"/>
  <c r="B26047" i="1"/>
  <c r="B26046" i="1"/>
  <c r="B26045" i="1"/>
  <c r="B26044" i="1"/>
  <c r="B26043" i="1"/>
  <c r="B26042" i="1"/>
  <c r="B26041" i="1"/>
  <c r="B26040" i="1"/>
  <c r="B26039" i="1"/>
  <c r="B26038" i="1"/>
  <c r="B26037" i="1"/>
  <c r="B26036" i="1"/>
  <c r="B26035" i="1"/>
  <c r="B26034" i="1"/>
  <c r="B26033" i="1"/>
  <c r="B26032" i="1"/>
  <c r="B26031" i="1"/>
  <c r="B26030" i="1"/>
  <c r="B26029" i="1"/>
  <c r="B26028" i="1"/>
  <c r="B26027" i="1"/>
  <c r="B26026" i="1"/>
  <c r="B26025" i="1"/>
  <c r="B26024" i="1"/>
  <c r="B26106" i="1"/>
  <c r="B26105" i="1"/>
  <c r="B26023" i="1"/>
  <c r="B26104" i="1"/>
  <c r="B26103" i="1"/>
  <c r="B26102" i="1"/>
  <c r="B26101" i="1"/>
  <c r="B26100" i="1"/>
  <c r="B26099" i="1"/>
  <c r="B26098" i="1"/>
  <c r="B26097" i="1"/>
  <c r="B26096" i="1"/>
  <c r="B26095" i="1"/>
  <c r="B26094" i="1"/>
  <c r="B26093" i="1"/>
  <c r="B26092" i="1"/>
  <c r="B26091" i="1"/>
  <c r="B26090" i="1"/>
  <c r="B26089" i="1"/>
  <c r="B26088" i="1"/>
  <c r="B26087" i="1"/>
  <c r="B26086" i="1"/>
  <c r="B26085" i="1"/>
  <c r="B26084" i="1"/>
  <c r="B26083" i="1"/>
  <c r="B25861" i="1"/>
  <c r="B25860" i="1"/>
  <c r="B25859" i="1"/>
  <c r="B25858" i="1"/>
  <c r="B25857" i="1"/>
  <c r="B25856" i="1"/>
  <c r="B25855" i="1"/>
  <c r="B25854" i="1"/>
  <c r="B25853" i="1"/>
  <c r="B25852" i="1"/>
  <c r="B25851" i="1"/>
  <c r="B25850" i="1"/>
  <c r="B25849" i="1"/>
  <c r="B25848" i="1"/>
  <c r="B25847" i="1"/>
  <c r="B25846" i="1"/>
  <c r="B25845" i="1"/>
  <c r="B25844" i="1"/>
  <c r="B25843" i="1"/>
  <c r="B25842" i="1"/>
  <c r="B25841" i="1"/>
  <c r="B25840" i="1"/>
  <c r="B25839" i="1"/>
  <c r="B25838" i="1"/>
  <c r="B25837" i="1"/>
  <c r="B25836" i="1"/>
  <c r="B25835" i="1"/>
  <c r="B25834" i="1"/>
  <c r="B25833" i="1"/>
  <c r="B25832" i="1"/>
  <c r="B25831" i="1"/>
  <c r="B25830" i="1"/>
  <c r="B25829" i="1"/>
  <c r="B25828" i="1"/>
  <c r="B25827" i="1"/>
  <c r="B26082" i="1"/>
  <c r="B26081" i="1"/>
  <c r="B26080" i="1"/>
  <c r="B26079" i="1"/>
  <c r="B25916" i="1"/>
  <c r="B26078" i="1"/>
  <c r="B26077" i="1"/>
  <c r="B26076" i="1"/>
  <c r="B26075" i="1"/>
  <c r="B25915" i="1"/>
  <c r="B25914" i="1"/>
  <c r="B25913" i="1"/>
  <c r="B25912" i="1"/>
  <c r="B25911" i="1"/>
  <c r="B25910" i="1"/>
  <c r="B25909" i="1"/>
  <c r="B25908" i="1"/>
  <c r="B25907" i="1"/>
  <c r="B25906" i="1"/>
  <c r="B25905" i="1"/>
  <c r="B25904" i="1"/>
  <c r="B25903" i="1"/>
  <c r="B25902" i="1"/>
  <c r="B25901" i="1"/>
  <c r="B25900" i="1"/>
  <c r="B25899" i="1"/>
  <c r="B25898" i="1"/>
  <c r="B25897" i="1"/>
  <c r="B25896" i="1"/>
  <c r="B25895" i="1"/>
  <c r="B25894" i="1"/>
  <c r="B25893" i="1"/>
  <c r="B25892" i="1"/>
  <c r="B25891" i="1"/>
  <c r="B25890" i="1"/>
  <c r="B25889" i="1"/>
  <c r="B25888" i="1"/>
  <c r="B25887" i="1"/>
  <c r="B25886" i="1"/>
  <c r="B25885" i="1"/>
  <c r="B25884" i="1"/>
  <c r="B25883" i="1"/>
  <c r="B25882" i="1"/>
  <c r="B25881" i="1"/>
  <c r="B25880" i="1"/>
  <c r="B25879" i="1"/>
  <c r="B25878" i="1"/>
  <c r="B25877" i="1"/>
  <c r="B25876" i="1"/>
  <c r="B25875" i="1"/>
  <c r="B25874" i="1"/>
  <c r="B25873" i="1"/>
  <c r="B25971" i="1"/>
  <c r="B25970" i="1"/>
  <c r="B25969" i="1"/>
  <c r="B25968" i="1"/>
  <c r="B4034" i="1"/>
  <c r="B4033" i="1"/>
  <c r="B25967" i="1"/>
  <c r="B4032" i="1"/>
  <c r="B4031" i="1"/>
  <c r="B4030" i="1"/>
  <c r="B25966" i="1"/>
  <c r="B25965" i="1"/>
  <c r="B25964" i="1"/>
  <c r="B25963" i="1"/>
  <c r="B25962" i="1"/>
  <c r="B25961" i="1"/>
  <c r="B25960" i="1"/>
  <c r="B4029" i="1"/>
  <c r="B4028" i="1"/>
  <c r="B4027" i="1"/>
  <c r="B25959" i="1"/>
  <c r="B25958" i="1"/>
  <c r="B4026" i="1"/>
  <c r="B4025" i="1"/>
  <c r="B4024" i="1"/>
  <c r="B25957" i="1"/>
  <c r="B25956" i="1"/>
  <c r="B4023" i="1"/>
  <c r="B4022" i="1"/>
  <c r="B4021" i="1"/>
  <c r="B25955" i="1"/>
  <c r="B25954" i="1"/>
  <c r="B4020" i="1"/>
  <c r="B4019" i="1"/>
  <c r="B4018" i="1"/>
  <c r="B25953" i="1"/>
  <c r="B25952" i="1"/>
  <c r="B4017" i="1"/>
  <c r="B4016" i="1"/>
  <c r="B4015" i="1"/>
  <c r="B25633" i="1"/>
  <c r="B25632" i="1"/>
  <c r="B25631" i="1"/>
  <c r="B25630" i="1"/>
  <c r="B25629" i="1"/>
  <c r="B25628" i="1"/>
  <c r="B25627" i="1"/>
  <c r="B25626" i="1"/>
  <c r="B25625" i="1"/>
  <c r="B25624" i="1"/>
  <c r="B25623" i="1"/>
  <c r="B25622" i="1"/>
  <c r="B25621" i="1"/>
  <c r="B25620" i="1"/>
  <c r="B25619" i="1"/>
  <c r="B25812" i="1"/>
  <c r="B25811" i="1"/>
  <c r="B25810" i="1"/>
  <c r="B25809" i="1"/>
  <c r="B25808" i="1"/>
  <c r="B25807" i="1"/>
  <c r="B25806" i="1"/>
  <c r="B25805" i="1"/>
  <c r="B25826" i="1"/>
  <c r="B25825" i="1"/>
  <c r="B25824" i="1"/>
  <c r="B25823" i="1"/>
  <c r="B25822" i="1"/>
  <c r="B25821" i="1"/>
  <c r="B25820" i="1"/>
  <c r="B25819" i="1"/>
  <c r="B25818" i="1"/>
  <c r="B25817" i="1"/>
  <c r="B25816" i="1"/>
  <c r="B25815" i="1"/>
  <c r="B25814" i="1"/>
  <c r="B25813" i="1"/>
  <c r="B25804" i="1"/>
  <c r="B25803" i="1"/>
  <c r="B25802" i="1"/>
  <c r="B25801" i="1"/>
  <c r="B25783" i="1"/>
  <c r="B25782" i="1"/>
  <c r="B25781" i="1"/>
  <c r="B25780" i="1"/>
  <c r="B25800" i="1"/>
  <c r="B25799" i="1"/>
  <c r="B25798" i="1"/>
  <c r="B25779" i="1"/>
  <c r="B25778" i="1"/>
  <c r="B25777" i="1"/>
  <c r="B25776" i="1"/>
  <c r="B25775" i="1"/>
  <c r="B25774" i="1"/>
  <c r="B25773" i="1"/>
  <c r="B25772" i="1"/>
  <c r="B25771" i="1"/>
  <c r="B25770" i="1"/>
  <c r="B25769" i="1"/>
  <c r="B25768" i="1"/>
  <c r="B25794" i="1"/>
  <c r="B25767" i="1"/>
  <c r="B25766" i="1"/>
  <c r="B25765" i="1"/>
  <c r="B25764" i="1"/>
  <c r="B25793" i="1"/>
  <c r="B25792" i="1"/>
  <c r="B25791" i="1"/>
  <c r="B25790" i="1"/>
  <c r="B25789" i="1"/>
  <c r="B25788" i="1"/>
  <c r="B25787" i="1"/>
  <c r="B25786" i="1"/>
  <c r="B25785" i="1"/>
  <c r="B25784" i="1"/>
  <c r="B25763" i="1"/>
  <c r="B25762" i="1"/>
  <c r="B25761" i="1"/>
  <c r="B25760" i="1"/>
  <c r="B25759" i="1"/>
  <c r="B25758" i="1"/>
  <c r="B25757" i="1"/>
  <c r="B25756" i="1"/>
  <c r="B25755" i="1"/>
  <c r="B25754" i="1"/>
  <c r="B25753" i="1"/>
  <c r="B25752" i="1"/>
  <c r="B25751" i="1"/>
  <c r="B25750" i="1"/>
  <c r="B25749" i="1"/>
  <c r="B25748" i="1"/>
  <c r="B25747" i="1"/>
  <c r="B25746" i="1"/>
  <c r="B25745" i="1"/>
  <c r="B25744" i="1"/>
  <c r="B25673" i="1"/>
  <c r="B25672" i="1"/>
  <c r="B25671" i="1"/>
  <c r="B25735" i="1"/>
  <c r="B25670" i="1"/>
  <c r="B25669" i="1"/>
  <c r="B25668" i="1"/>
  <c r="B25667" i="1"/>
  <c r="B25734" i="1"/>
  <c r="B25666" i="1"/>
  <c r="B25665" i="1"/>
  <c r="B25733" i="1"/>
  <c r="B25732" i="1"/>
  <c r="B25664" i="1"/>
  <c r="B25663" i="1"/>
  <c r="B25662" i="1"/>
  <c r="B25661" i="1"/>
  <c r="B25660" i="1"/>
  <c r="B25659" i="1"/>
  <c r="B25658" i="1"/>
  <c r="B25657" i="1"/>
  <c r="B25656" i="1"/>
  <c r="B25651" i="1"/>
  <c r="B25650" i="1"/>
  <c r="B25649" i="1"/>
  <c r="B25648" i="1"/>
  <c r="B25647" i="1"/>
  <c r="B25646" i="1"/>
  <c r="B25645" i="1"/>
  <c r="B25644" i="1"/>
  <c r="B25643" i="1"/>
  <c r="B25655" i="1"/>
  <c r="B25654" i="1"/>
  <c r="B25653" i="1"/>
  <c r="B25652" i="1"/>
  <c r="B25731" i="1"/>
  <c r="B25730" i="1"/>
  <c r="B25729" i="1"/>
  <c r="B25728" i="1"/>
  <c r="B25727" i="1"/>
  <c r="B25726" i="1"/>
  <c r="B25725" i="1"/>
  <c r="B25724" i="1"/>
  <c r="B25723" i="1"/>
  <c r="B25722" i="1"/>
  <c r="B25721" i="1"/>
  <c r="B25720" i="1"/>
  <c r="B25719" i="1"/>
  <c r="B25718" i="1"/>
  <c r="B25717" i="1"/>
  <c r="B25716" i="1"/>
  <c r="B25715" i="1"/>
  <c r="B25714" i="1"/>
  <c r="B25713" i="1"/>
  <c r="B25712" i="1"/>
  <c r="B25711" i="1"/>
  <c r="B25710" i="1"/>
  <c r="B25709" i="1"/>
  <c r="B25708" i="1"/>
  <c r="B25707" i="1"/>
  <c r="B25706" i="1"/>
  <c r="B25705" i="1"/>
  <c r="B25704" i="1"/>
  <c r="B25703" i="1"/>
  <c r="B25702" i="1"/>
  <c r="B25701" i="1"/>
  <c r="B25700" i="1"/>
  <c r="B25699" i="1"/>
  <c r="B25698" i="1"/>
  <c r="B25697" i="1"/>
  <c r="B25696" i="1"/>
  <c r="B25695" i="1"/>
  <c r="B25694" i="1"/>
  <c r="B25693" i="1"/>
  <c r="B25611" i="1"/>
  <c r="B25610" i="1"/>
  <c r="B25609" i="1"/>
  <c r="B25608" i="1"/>
  <c r="B25607" i="1"/>
  <c r="B25606" i="1"/>
  <c r="B25605" i="1"/>
  <c r="B25604" i="1"/>
  <c r="B25603" i="1"/>
  <c r="B25602" i="1"/>
  <c r="B25601" i="1"/>
  <c r="B25600" i="1"/>
  <c r="B25599" i="1"/>
  <c r="B25598" i="1"/>
  <c r="B25597" i="1"/>
  <c r="B25596" i="1"/>
  <c r="B25595" i="1"/>
  <c r="B25594" i="1"/>
  <c r="B25411" i="1"/>
  <c r="B25410" i="1"/>
  <c r="B25409" i="1"/>
  <c r="B25408" i="1"/>
  <c r="B25593" i="1"/>
  <c r="B25592" i="1"/>
  <c r="B25591" i="1"/>
  <c r="B25590" i="1"/>
  <c r="B25589" i="1"/>
  <c r="B25588" i="1"/>
  <c r="B25587" i="1"/>
  <c r="B25586" i="1"/>
  <c r="B25585" i="1"/>
  <c r="B25584" i="1"/>
  <c r="B25583" i="1"/>
  <c r="B25582" i="1"/>
  <c r="B25581" i="1"/>
  <c r="B25580" i="1"/>
  <c r="B25579" i="1"/>
  <c r="B25578" i="1"/>
  <c r="B25577" i="1"/>
  <c r="B25576" i="1"/>
  <c r="B25575" i="1"/>
  <c r="B25574" i="1"/>
  <c r="B25573" i="1"/>
  <c r="B25572" i="1"/>
  <c r="B25571" i="1"/>
  <c r="B25570" i="1"/>
  <c r="B25569" i="1"/>
  <c r="B25568" i="1"/>
  <c r="B25567" i="1"/>
  <c r="B25566" i="1"/>
  <c r="B25565" i="1"/>
  <c r="B25564" i="1"/>
  <c r="B25563" i="1"/>
  <c r="B25562" i="1"/>
  <c r="B25561" i="1"/>
  <c r="B25407" i="1"/>
  <c r="B25406" i="1"/>
  <c r="B25405" i="1"/>
  <c r="B25404" i="1"/>
  <c r="B25560" i="1"/>
  <c r="B25559" i="1"/>
  <c r="B25558" i="1"/>
  <c r="B25557" i="1"/>
  <c r="B25556" i="1"/>
  <c r="B25555" i="1"/>
  <c r="B25554" i="1"/>
  <c r="B25553" i="1"/>
  <c r="B25552" i="1"/>
  <c r="B25551" i="1"/>
  <c r="B25550" i="1"/>
  <c r="B25549" i="1"/>
  <c r="B25548" i="1"/>
  <c r="B25547" i="1"/>
  <c r="B25546" i="1"/>
  <c r="B25545" i="1"/>
  <c r="B25544" i="1"/>
  <c r="B25536" i="1"/>
  <c r="B25535" i="1"/>
  <c r="B25534" i="1"/>
  <c r="B25533" i="1"/>
  <c r="B25532" i="1"/>
  <c r="B25531" i="1"/>
  <c r="B25530" i="1"/>
  <c r="B25529" i="1"/>
  <c r="B25528" i="1"/>
  <c r="B25527" i="1"/>
  <c r="B25526" i="1"/>
  <c r="B25525" i="1"/>
  <c r="B25524" i="1"/>
  <c r="B25523" i="1"/>
  <c r="B25522" i="1"/>
  <c r="B25521" i="1"/>
  <c r="B25520" i="1"/>
  <c r="B25519" i="1"/>
  <c r="B25518" i="1"/>
  <c r="B25517" i="1"/>
  <c r="B25516" i="1"/>
  <c r="B25515" i="1"/>
  <c r="B25514" i="1"/>
  <c r="B25513" i="1"/>
  <c r="B25512" i="1"/>
  <c r="B25511" i="1"/>
  <c r="B25510" i="1"/>
  <c r="B25509" i="1"/>
  <c r="B25508" i="1"/>
  <c r="B25507" i="1"/>
  <c r="B25506" i="1"/>
  <c r="B25505" i="1"/>
  <c r="B25504" i="1"/>
  <c r="B25503" i="1"/>
  <c r="B25502" i="1"/>
  <c r="B25501" i="1"/>
  <c r="B25500" i="1"/>
  <c r="B25499" i="1"/>
  <c r="B25498" i="1"/>
  <c r="B25497" i="1"/>
  <c r="B25496" i="1"/>
  <c r="B25495" i="1"/>
  <c r="B25494" i="1"/>
  <c r="B25493" i="1"/>
  <c r="B25492" i="1"/>
  <c r="B25403" i="1"/>
  <c r="B25491" i="1"/>
  <c r="B25490" i="1"/>
  <c r="B25402" i="1"/>
  <c r="B25401" i="1"/>
  <c r="B25489" i="1"/>
  <c r="B25400" i="1"/>
  <c r="B25399" i="1"/>
  <c r="B25398" i="1"/>
  <c r="B25397" i="1"/>
  <c r="B25396" i="1"/>
  <c r="B25395" i="1"/>
  <c r="B25394" i="1"/>
  <c r="B25488" i="1"/>
  <c r="B25487" i="1"/>
  <c r="B25486" i="1"/>
  <c r="B25485" i="1"/>
  <c r="B25484" i="1"/>
  <c r="B25483" i="1"/>
  <c r="B25482" i="1"/>
  <c r="B25481" i="1"/>
  <c r="B25480" i="1"/>
  <c r="B25479" i="1"/>
  <c r="B25478" i="1"/>
  <c r="B25477" i="1"/>
  <c r="B25476" i="1"/>
  <c r="B25475" i="1"/>
  <c r="B25474" i="1"/>
  <c r="B25473" i="1"/>
  <c r="B25472" i="1"/>
  <c r="B25471" i="1"/>
  <c r="B25470" i="1"/>
  <c r="B25469" i="1"/>
  <c r="B25468" i="1"/>
  <c r="B25467" i="1"/>
  <c r="B25466" i="1"/>
  <c r="B25465" i="1"/>
  <c r="B25464" i="1"/>
  <c r="B25463" i="1"/>
  <c r="B25462" i="1"/>
  <c r="B25461" i="1"/>
  <c r="B25460" i="1"/>
  <c r="B25459" i="1"/>
  <c r="B25458" i="1"/>
  <c r="B25457" i="1"/>
  <c r="B25456" i="1"/>
  <c r="B25455" i="1"/>
  <c r="B25454" i="1"/>
  <c r="B25453" i="1"/>
  <c r="B25452" i="1"/>
  <c r="B25451" i="1"/>
  <c r="B25450" i="1"/>
  <c r="B25449" i="1"/>
  <c r="B25448" i="1"/>
  <c r="B25447" i="1"/>
  <c r="B25446" i="1"/>
  <c r="B25445" i="1"/>
  <c r="B25444" i="1"/>
  <c r="B39967" i="1"/>
  <c r="B39966" i="1"/>
  <c r="B39965" i="1"/>
  <c r="B39964" i="1"/>
  <c r="B39963" i="1"/>
  <c r="B39962" i="1"/>
  <c r="B39961" i="1"/>
  <c r="B39960" i="1"/>
  <c r="B39959" i="1"/>
  <c r="B39958" i="1"/>
  <c r="B39957" i="1"/>
  <c r="B39956" i="1"/>
  <c r="B39955" i="1"/>
  <c r="B39954" i="1"/>
  <c r="B39953" i="1"/>
  <c r="B39952" i="1"/>
  <c r="B39951" i="1"/>
  <c r="B39950" i="1"/>
  <c r="B28973" i="1"/>
  <c r="B25154" i="1"/>
  <c r="B25153" i="1"/>
  <c r="B25152" i="1"/>
  <c r="B25151" i="1"/>
  <c r="B25150" i="1"/>
  <c r="B25149" i="1"/>
  <c r="B24091" i="1"/>
  <c r="B30413" i="1"/>
  <c r="B21132" i="1"/>
  <c r="B30412" i="1"/>
  <c r="B21131" i="1"/>
  <c r="B21130" i="1"/>
  <c r="B21129" i="1"/>
  <c r="B21128" i="1"/>
  <c r="B23941" i="1"/>
  <c r="B24064" i="1"/>
  <c r="B23697" i="1"/>
  <c r="B20542" i="1"/>
  <c r="B23940" i="1"/>
  <c r="B21193" i="1"/>
  <c r="B24063" i="1"/>
  <c r="B21192" i="1"/>
  <c r="B21191" i="1"/>
  <c r="B21190" i="1"/>
  <c r="B24062" i="1"/>
  <c r="B24061" i="1"/>
  <c r="B20290" i="1"/>
  <c r="B20289" i="1"/>
  <c r="B20288" i="1"/>
  <c r="B20287" i="1"/>
  <c r="B20431" i="1"/>
  <c r="B23580" i="1"/>
  <c r="B23411" i="1"/>
  <c r="B20357" i="1"/>
  <c r="B20356" i="1"/>
  <c r="B25110" i="1"/>
  <c r="B20355" i="1"/>
  <c r="B20354" i="1"/>
  <c r="B21127" i="1"/>
  <c r="B20541" i="1"/>
  <c r="B21067" i="1"/>
  <c r="B21066" i="1"/>
  <c r="B21065" i="1"/>
  <c r="B21126" i="1"/>
  <c r="B23696" i="1"/>
  <c r="B41070" i="1"/>
  <c r="B21064" i="1"/>
  <c r="B41069" i="1"/>
  <c r="B41068" i="1"/>
  <c r="B41067" i="1"/>
  <c r="B41066" i="1"/>
  <c r="B41065" i="1"/>
  <c r="B41064" i="1"/>
  <c r="B21189" i="1"/>
  <c r="B21188" i="1"/>
  <c r="B21642" i="1"/>
  <c r="B21641" i="1"/>
  <c r="B21640" i="1"/>
  <c r="B21639" i="1"/>
  <c r="B22161" i="1"/>
  <c r="B22160" i="1"/>
  <c r="B22159" i="1"/>
  <c r="B22158" i="1"/>
  <c r="B22157" i="1"/>
  <c r="B22156" i="1"/>
  <c r="B22155" i="1"/>
  <c r="B22154" i="1"/>
  <c r="B37897" i="1"/>
  <c r="B37896" i="1"/>
  <c r="B37895" i="1"/>
  <c r="B37894" i="1"/>
  <c r="B37893" i="1"/>
  <c r="B37892" i="1"/>
  <c r="B37891" i="1"/>
  <c r="B37890" i="1"/>
  <c r="B37889" i="1"/>
  <c r="B37888" i="1"/>
  <c r="B37887" i="1"/>
  <c r="B37886" i="1"/>
  <c r="B37885" i="1"/>
  <c r="B21638" i="1"/>
  <c r="B22153" i="1"/>
  <c r="B22152" i="1"/>
  <c r="B22151" i="1"/>
  <c r="B22150" i="1"/>
  <c r="B22149" i="1"/>
  <c r="B22148" i="1"/>
  <c r="B22147" i="1"/>
  <c r="B22146" i="1"/>
  <c r="B22145" i="1"/>
  <c r="B22144" i="1"/>
  <c r="B22143" i="1"/>
  <c r="B22142" i="1"/>
  <c r="B22141" i="1"/>
  <c r="B22140" i="1"/>
  <c r="B22139" i="1"/>
  <c r="B22138" i="1"/>
  <c r="B22137" i="1"/>
  <c r="B22136" i="1"/>
  <c r="B22135" i="1"/>
  <c r="B22134" i="1"/>
  <c r="B22133" i="1"/>
  <c r="B22132" i="1"/>
  <c r="B22131" i="1"/>
  <c r="B22130" i="1"/>
  <c r="B22129" i="1"/>
  <c r="B22128" i="1"/>
  <c r="B22127" i="1"/>
  <c r="B22126" i="1"/>
  <c r="B22125" i="1"/>
  <c r="B22124" i="1"/>
  <c r="B21063" i="1"/>
  <c r="B21062" i="1"/>
  <c r="B21061" i="1"/>
  <c r="B21060" i="1"/>
  <c r="B21059" i="1"/>
  <c r="B21058" i="1"/>
  <c r="B21057" i="1"/>
  <c r="B21056" i="1"/>
  <c r="B21055" i="1"/>
  <c r="B21054" i="1"/>
  <c r="B21053" i="1"/>
  <c r="B21052" i="1"/>
  <c r="B21051" i="1"/>
  <c r="B21050" i="1"/>
  <c r="B21049" i="1"/>
  <c r="B21048" i="1"/>
  <c r="B21047" i="1"/>
  <c r="B21046" i="1"/>
  <c r="B21045" i="1"/>
  <c r="B21044" i="1"/>
  <c r="B21043" i="1"/>
  <c r="B21042" i="1"/>
  <c r="B21041" i="1"/>
  <c r="B21040" i="1"/>
  <c r="B21039" i="1"/>
  <c r="B21038" i="1"/>
  <c r="B21037" i="1"/>
  <c r="B21036" i="1"/>
  <c r="B21035" i="1"/>
  <c r="B21034" i="1"/>
  <c r="B21033" i="1"/>
  <c r="B21032" i="1"/>
  <c r="B21031" i="1"/>
  <c r="B21030" i="1"/>
  <c r="B22123" i="1"/>
  <c r="B22122" i="1"/>
  <c r="B22121" i="1"/>
  <c r="B22120" i="1"/>
  <c r="B22119" i="1"/>
  <c r="B22118" i="1"/>
  <c r="B22117" i="1"/>
  <c r="B22116" i="1"/>
  <c r="B22115" i="1"/>
  <c r="B22114" i="1"/>
  <c r="B22113" i="1"/>
  <c r="B22112" i="1"/>
  <c r="B22111" i="1"/>
  <c r="B22110" i="1"/>
  <c r="B22109" i="1"/>
  <c r="B22108" i="1"/>
  <c r="B22107" i="1"/>
  <c r="B22106" i="1"/>
  <c r="B22105" i="1"/>
  <c r="B22104" i="1"/>
  <c r="B22103" i="1"/>
  <c r="B22102" i="1"/>
  <c r="B22101" i="1"/>
  <c r="B22100" i="1"/>
  <c r="B22099" i="1"/>
  <c r="B22098" i="1"/>
  <c r="B22097" i="1"/>
  <c r="B22096" i="1"/>
  <c r="B22095" i="1"/>
  <c r="B22094" i="1"/>
  <c r="B22093" i="1"/>
  <c r="B22092" i="1"/>
  <c r="B22091" i="1"/>
  <c r="B22090" i="1"/>
  <c r="B22089" i="1"/>
  <c r="B22088" i="1"/>
  <c r="B22087" i="1"/>
  <c r="B22086" i="1"/>
  <c r="B22085" i="1"/>
  <c r="B22084" i="1"/>
  <c r="B22083" i="1"/>
  <c r="B22082" i="1"/>
  <c r="B22081" i="1"/>
  <c r="B22080" i="1"/>
  <c r="B22079" i="1"/>
  <c r="B22078" i="1"/>
  <c r="B22077" i="1"/>
  <c r="B23939" i="1"/>
  <c r="B22076" i="1"/>
  <c r="B23938" i="1"/>
  <c r="B23937" i="1"/>
  <c r="B23936" i="1"/>
  <c r="B23935" i="1"/>
  <c r="B23934" i="1"/>
  <c r="B24060" i="1"/>
  <c r="B24059" i="1"/>
  <c r="B24058" i="1"/>
  <c r="B24057" i="1"/>
  <c r="B24056" i="1"/>
  <c r="B21637" i="1"/>
  <c r="B24055" i="1"/>
  <c r="B24054" i="1"/>
  <c r="B24053" i="1"/>
  <c r="B24052" i="1"/>
  <c r="B24051" i="1"/>
  <c r="B21636" i="1"/>
  <c r="B21635" i="1"/>
  <c r="B21634" i="1"/>
  <c r="B21633" i="1"/>
  <c r="B21632" i="1"/>
  <c r="B21631" i="1"/>
  <c r="B21630" i="1"/>
  <c r="B21629" i="1"/>
  <c r="B21628" i="1"/>
  <c r="B21627" i="1"/>
  <c r="B21626" i="1"/>
  <c r="B21625" i="1"/>
  <c r="B21624" i="1"/>
  <c r="B21623" i="1"/>
  <c r="B21622" i="1"/>
  <c r="B21621" i="1"/>
  <c r="B21620" i="1"/>
  <c r="B21619" i="1"/>
  <c r="B21618" i="1"/>
  <c r="B21617" i="1"/>
  <c r="B21616" i="1"/>
  <c r="B21615" i="1"/>
  <c r="B21614" i="1"/>
  <c r="B21613" i="1"/>
  <c r="B21612" i="1"/>
  <c r="B21611" i="1"/>
  <c r="B21610" i="1"/>
  <c r="B21609" i="1"/>
  <c r="B21608" i="1"/>
  <c r="B21607" i="1"/>
  <c r="B21606" i="1"/>
  <c r="B21605" i="1"/>
  <c r="B21604" i="1"/>
  <c r="B21603" i="1"/>
  <c r="B21602" i="1"/>
  <c r="B21601" i="1"/>
  <c r="B21600" i="1"/>
  <c r="B21599" i="1"/>
  <c r="B21598" i="1"/>
  <c r="B21597" i="1"/>
  <c r="B21596" i="1"/>
  <c r="B25109" i="1"/>
  <c r="B25108" i="1"/>
  <c r="B24940" i="1"/>
  <c r="B24939" i="1"/>
  <c r="B24938" i="1"/>
  <c r="B24937" i="1"/>
  <c r="B24936" i="1"/>
  <c r="B24935" i="1"/>
  <c r="B24934" i="1"/>
  <c r="B24933" i="1"/>
  <c r="B24932" i="1"/>
  <c r="B24931" i="1"/>
  <c r="B24930" i="1"/>
  <c r="B24929" i="1"/>
  <c r="B24928" i="1"/>
  <c r="B24927" i="1"/>
  <c r="B24926" i="1"/>
  <c r="B24925" i="1"/>
  <c r="B24924" i="1"/>
  <c r="B24923" i="1"/>
  <c r="B24922" i="1"/>
  <c r="B24921" i="1"/>
  <c r="B24920" i="1"/>
  <c r="B24919" i="1"/>
  <c r="B24918" i="1"/>
  <c r="B22852" i="1"/>
  <c r="B24917" i="1"/>
  <c r="B22851" i="1"/>
  <c r="B24916" i="1"/>
  <c r="B22850" i="1"/>
  <c r="B24915" i="1"/>
  <c r="B24914" i="1"/>
  <c r="B24913" i="1"/>
  <c r="B24912" i="1"/>
  <c r="B24911" i="1"/>
  <c r="B24910" i="1"/>
  <c r="B24909" i="1"/>
  <c r="B24908" i="1"/>
  <c r="B24907" i="1"/>
  <c r="B24906" i="1"/>
  <c r="B24905" i="1"/>
  <c r="B24904" i="1"/>
  <c r="B24903" i="1"/>
  <c r="B24902" i="1"/>
  <c r="B24901" i="1"/>
  <c r="B24900" i="1"/>
  <c r="B24899" i="1"/>
  <c r="B24898" i="1"/>
  <c r="B24897" i="1"/>
  <c r="B24896" i="1"/>
  <c r="B24895" i="1"/>
  <c r="B24894" i="1"/>
  <c r="B24893" i="1"/>
  <c r="B24892" i="1"/>
  <c r="B24891" i="1"/>
  <c r="B24890" i="1"/>
  <c r="B24889" i="1"/>
  <c r="B24888" i="1"/>
  <c r="B24887" i="1"/>
  <c r="B24886" i="1"/>
  <c r="B24885" i="1"/>
  <c r="B24884" i="1"/>
  <c r="B24883" i="1"/>
  <c r="B24882" i="1"/>
  <c r="B24881" i="1"/>
  <c r="B24880" i="1"/>
  <c r="B24879" i="1"/>
  <c r="B24878" i="1"/>
  <c r="B24877" i="1"/>
  <c r="B24876" i="1"/>
  <c r="B24875" i="1"/>
  <c r="B24874" i="1"/>
  <c r="B24873" i="1"/>
  <c r="B24872" i="1"/>
  <c r="B23695" i="1"/>
  <c r="B24871" i="1"/>
  <c r="B24870" i="1"/>
  <c r="B23694" i="1"/>
  <c r="B24869" i="1"/>
  <c r="B23693" i="1"/>
  <c r="B23692" i="1"/>
  <c r="B23691" i="1"/>
  <c r="B23690" i="1"/>
  <c r="B23689" i="1"/>
  <c r="B23688" i="1"/>
  <c r="B23687" i="1"/>
  <c r="B23686" i="1"/>
  <c r="B23685" i="1"/>
  <c r="B23684" i="1"/>
  <c r="B23683" i="1"/>
  <c r="B23682" i="1"/>
  <c r="B23681" i="1"/>
  <c r="B23680" i="1"/>
  <c r="B23679" i="1"/>
  <c r="B23678" i="1"/>
  <c r="B23677" i="1"/>
  <c r="B23676" i="1"/>
  <c r="B23675" i="1"/>
  <c r="B25107" i="1"/>
  <c r="B22075" i="1"/>
  <c r="B20652" i="1"/>
  <c r="B20651" i="1"/>
  <c r="B20650" i="1"/>
  <c r="B20649" i="1"/>
  <c r="B22074" i="1"/>
  <c r="B21029" i="1"/>
  <c r="B21028" i="1"/>
  <c r="B22073" i="1"/>
  <c r="B21027" i="1"/>
  <c r="B24868" i="1"/>
  <c r="B21026" i="1"/>
  <c r="B21025" i="1"/>
  <c r="B21024" i="1"/>
  <c r="B21023" i="1"/>
  <c r="B21022" i="1"/>
  <c r="B21021" i="1"/>
  <c r="B24867" i="1"/>
  <c r="B21020" i="1"/>
  <c r="B21019" i="1"/>
  <c r="B22072" i="1"/>
  <c r="B22071" i="1"/>
  <c r="B21018" i="1"/>
  <c r="B21017" i="1"/>
  <c r="B21016" i="1"/>
  <c r="B23933" i="1"/>
  <c r="B21015" i="1"/>
  <c r="B21595" i="1"/>
  <c r="B21014" i="1"/>
  <c r="B23932" i="1"/>
  <c r="B21594" i="1"/>
  <c r="B21593" i="1"/>
  <c r="B23931" i="1"/>
  <c r="B23930" i="1"/>
  <c r="B21592" i="1"/>
  <c r="B21591" i="1"/>
  <c r="B21590" i="1"/>
  <c r="B21589" i="1"/>
  <c r="B21588" i="1"/>
  <c r="B21587" i="1"/>
  <c r="B21586" i="1"/>
  <c r="B21585" i="1"/>
  <c r="B21584" i="1"/>
  <c r="B21583" i="1"/>
  <c r="B24050" i="1"/>
  <c r="B24049" i="1"/>
  <c r="B24048" i="1"/>
  <c r="B24047" i="1"/>
  <c r="B24046" i="1"/>
  <c r="B24085" i="1"/>
  <c r="B24084" i="1"/>
  <c r="B24083" i="1"/>
  <c r="B21582" i="1"/>
  <c r="B21581" i="1"/>
  <c r="B24082" i="1"/>
  <c r="B24081" i="1"/>
  <c r="B24866" i="1"/>
  <c r="B24865" i="1"/>
  <c r="B21580" i="1"/>
  <c r="B21579" i="1"/>
  <c r="B21578" i="1"/>
  <c r="B21577" i="1"/>
  <c r="B21576" i="1"/>
  <c r="B21575" i="1"/>
  <c r="B25106" i="1"/>
  <c r="B21574" i="1"/>
  <c r="B25105" i="1"/>
  <c r="B21573" i="1"/>
  <c r="B21572" i="1"/>
  <c r="B21571" i="1"/>
  <c r="B22070" i="1"/>
  <c r="B22069" i="1"/>
  <c r="B25104" i="1"/>
  <c r="B25103" i="1"/>
  <c r="B22068" i="1"/>
  <c r="B22067" i="1"/>
  <c r="B24045" i="1"/>
  <c r="B22066" i="1"/>
  <c r="B21570" i="1"/>
  <c r="B21569" i="1"/>
  <c r="B22065" i="1"/>
  <c r="B24044" i="1"/>
  <c r="B24043" i="1"/>
  <c r="B22064" i="1"/>
  <c r="B23929" i="1"/>
  <c r="B24042" i="1"/>
  <c r="B24041" i="1"/>
  <c r="B24040" i="1"/>
  <c r="B23928" i="1"/>
  <c r="B22600" i="1"/>
  <c r="B30411" i="1"/>
  <c r="B22599" i="1"/>
  <c r="B22598" i="1"/>
  <c r="B22597" i="1"/>
  <c r="B22596" i="1"/>
  <c r="B22595" i="1"/>
  <c r="B22594" i="1"/>
  <c r="B22593" i="1"/>
  <c r="B23213" i="1"/>
  <c r="B23212" i="1"/>
  <c r="B23211" i="1"/>
  <c r="B23210" i="1"/>
  <c r="B23276" i="1"/>
  <c r="B23275" i="1"/>
  <c r="B23274" i="1"/>
  <c r="B23273" i="1"/>
  <c r="B23272" i="1"/>
  <c r="B23271" i="1"/>
  <c r="B20607" i="1"/>
  <c r="B20606" i="1"/>
  <c r="B20605" i="1"/>
  <c r="B20604" i="1"/>
  <c r="B23027" i="1"/>
  <c r="B23026" i="1"/>
  <c r="B23025" i="1"/>
  <c r="B23024" i="1"/>
  <c r="B23023" i="1"/>
  <c r="B23022" i="1"/>
  <c r="B20603" i="1"/>
  <c r="B23021" i="1"/>
  <c r="B23020" i="1"/>
  <c r="B20602" i="1"/>
  <c r="B20601" i="1"/>
  <c r="B23063" i="1"/>
  <c r="B23062" i="1"/>
  <c r="B20600" i="1"/>
  <c r="B23061" i="1"/>
  <c r="B23060" i="1"/>
  <c r="B23059" i="1"/>
  <c r="B23058" i="1"/>
  <c r="B23057" i="1"/>
  <c r="B23056" i="1"/>
  <c r="B23055" i="1"/>
  <c r="B23054" i="1"/>
  <c r="B23053" i="1"/>
  <c r="B23052" i="1"/>
  <c r="B23051" i="1"/>
  <c r="B23050" i="1"/>
  <c r="B23049" i="1"/>
  <c r="B23048" i="1"/>
  <c r="B23410" i="1"/>
  <c r="B23047" i="1"/>
  <c r="B23046" i="1"/>
  <c r="B23409" i="1"/>
  <c r="B23408" i="1"/>
  <c r="B23407" i="1"/>
  <c r="B23927" i="1"/>
  <c r="B23406" i="1"/>
  <c r="B23405" i="1"/>
  <c r="B23404" i="1"/>
  <c r="B23403" i="1"/>
  <c r="B23402" i="1"/>
  <c r="B23209" i="1"/>
  <c r="B23926" i="1"/>
  <c r="B23925" i="1"/>
  <c r="B23924" i="1"/>
  <c r="B23923" i="1"/>
  <c r="B23922" i="1"/>
  <c r="B23208" i="1"/>
  <c r="B23207" i="1"/>
  <c r="B23206" i="1"/>
  <c r="B23205" i="1"/>
  <c r="B23204" i="1"/>
  <c r="B23203" i="1"/>
  <c r="B23674" i="1"/>
  <c r="B23202" i="1"/>
  <c r="B23201" i="1"/>
  <c r="B23200" i="1"/>
  <c r="B23199" i="1"/>
  <c r="B23673" i="1"/>
  <c r="B23672" i="1"/>
  <c r="B23198" i="1"/>
  <c r="B23671" i="1"/>
  <c r="B23670" i="1"/>
  <c r="B23579" i="1"/>
  <c r="B23669" i="1"/>
  <c r="B23578" i="1"/>
  <c r="B23577" i="1"/>
  <c r="B23576" i="1"/>
  <c r="B23575" i="1"/>
  <c r="B23574" i="1"/>
  <c r="B23573" i="1"/>
  <c r="B23572" i="1"/>
  <c r="B23571" i="1"/>
  <c r="B23570" i="1"/>
  <c r="B23569" i="1"/>
  <c r="B23568" i="1"/>
  <c r="B20286" i="1"/>
  <c r="B20285" i="1"/>
  <c r="B20284" i="1"/>
  <c r="B20283" i="1"/>
  <c r="B22849" i="1"/>
  <c r="B22848" i="1"/>
  <c r="B22847" i="1"/>
  <c r="B22846" i="1"/>
  <c r="B22845" i="1"/>
  <c r="B22844" i="1"/>
  <c r="B22843" i="1"/>
  <c r="B22842" i="1"/>
  <c r="B22922" i="1"/>
  <c r="B22921" i="1"/>
  <c r="B22920" i="1"/>
  <c r="B22841" i="1"/>
  <c r="B22919" i="1"/>
  <c r="B22918" i="1"/>
  <c r="B22840" i="1"/>
  <c r="B22839" i="1"/>
  <c r="B22838" i="1"/>
  <c r="B22837" i="1"/>
  <c r="B22836" i="1"/>
  <c r="B22835" i="1"/>
  <c r="B22834" i="1"/>
  <c r="B22833" i="1"/>
  <c r="B22832" i="1"/>
  <c r="B22831" i="1"/>
  <c r="B22830" i="1"/>
  <c r="B22829" i="1"/>
  <c r="B22828" i="1"/>
  <c r="B22827" i="1"/>
  <c r="B22826" i="1"/>
  <c r="B22917" i="1"/>
  <c r="B22916" i="1"/>
  <c r="B22915" i="1"/>
  <c r="B22914" i="1"/>
  <c r="B22825" i="1"/>
  <c r="B22913" i="1"/>
  <c r="B22824" i="1"/>
  <c r="B22823" i="1"/>
  <c r="B22822" i="1"/>
  <c r="B22821" i="1"/>
  <c r="B22820" i="1"/>
  <c r="B22819" i="1"/>
  <c r="B22818" i="1"/>
  <c r="B22817" i="1"/>
  <c r="B22816" i="1"/>
  <c r="B22815" i="1"/>
  <c r="B22814" i="1"/>
  <c r="B22813" i="1"/>
  <c r="B22812" i="1"/>
  <c r="B22811" i="1"/>
  <c r="B22810" i="1"/>
  <c r="B22809" i="1"/>
  <c r="B22808" i="1"/>
  <c r="B22807" i="1"/>
  <c r="B22806" i="1"/>
  <c r="B22805" i="1"/>
  <c r="B22804" i="1"/>
  <c r="B22803" i="1"/>
  <c r="B22802" i="1"/>
  <c r="B23337" i="1"/>
  <c r="B23336" i="1"/>
  <c r="B23335" i="1"/>
  <c r="B23334" i="1"/>
  <c r="B22705" i="1"/>
  <c r="B22704" i="1"/>
  <c r="B22703" i="1"/>
  <c r="B22702" i="1"/>
  <c r="B22701" i="1"/>
  <c r="B22700" i="1"/>
  <c r="B25102" i="1"/>
  <c r="B20622" i="1"/>
  <c r="B22699" i="1"/>
  <c r="B22698" i="1"/>
  <c r="B20648" i="1"/>
  <c r="B20647" i="1"/>
  <c r="B20621" i="1"/>
  <c r="B29023" i="1"/>
  <c r="B20646" i="1"/>
  <c r="B20645" i="1"/>
  <c r="B20644" i="1"/>
  <c r="B20643" i="1"/>
  <c r="B21013" i="1"/>
  <c r="B21012" i="1"/>
  <c r="B21011" i="1"/>
  <c r="B21010" i="1"/>
  <c r="B21009" i="1"/>
  <c r="B21008" i="1"/>
  <c r="B21007" i="1"/>
  <c r="B21006" i="1"/>
  <c r="B21005" i="1"/>
  <c r="B21004" i="1"/>
  <c r="B21003" i="1"/>
  <c r="B21002" i="1"/>
  <c r="B21001" i="1"/>
  <c r="B21000" i="1"/>
  <c r="B20999" i="1"/>
  <c r="B20998" i="1"/>
  <c r="B20997" i="1"/>
  <c r="B20996" i="1"/>
  <c r="B20995" i="1"/>
  <c r="B20353" i="1"/>
  <c r="B20352" i="1"/>
  <c r="B20351" i="1"/>
  <c r="B24039" i="1"/>
  <c r="B20994" i="1"/>
  <c r="B24038" i="1"/>
  <c r="B24037" i="1"/>
  <c r="B24036" i="1"/>
  <c r="B23805" i="1"/>
  <c r="B23804" i="1"/>
  <c r="B23803" i="1"/>
  <c r="B23802" i="1"/>
  <c r="B20430" i="1"/>
  <c r="B20429" i="1"/>
  <c r="B23801" i="1"/>
  <c r="B20428" i="1"/>
  <c r="B20427" i="1"/>
  <c r="B23800" i="1"/>
  <c r="B20426" i="1"/>
  <c r="B20425" i="1"/>
  <c r="B20424" i="1"/>
  <c r="B20423" i="1"/>
  <c r="B22063" i="1"/>
  <c r="B22062" i="1"/>
  <c r="B22061" i="1"/>
  <c r="B22060" i="1"/>
  <c r="B22059" i="1"/>
  <c r="B22058" i="1"/>
  <c r="B22057" i="1"/>
  <c r="B22056" i="1"/>
  <c r="B22055" i="1"/>
  <c r="B22054" i="1"/>
  <c r="B22053" i="1"/>
  <c r="B22052" i="1"/>
  <c r="B22051" i="1"/>
  <c r="B22050" i="1"/>
  <c r="B22049" i="1"/>
  <c r="B22048" i="1"/>
  <c r="B22047" i="1"/>
  <c r="B22046" i="1"/>
  <c r="B22045" i="1"/>
  <c r="B22044" i="1"/>
  <c r="B20933" i="1"/>
  <c r="B20932" i="1"/>
  <c r="B20931" i="1"/>
  <c r="B20930" i="1"/>
  <c r="B20929" i="1"/>
  <c r="B20928" i="1"/>
  <c r="B20927" i="1"/>
  <c r="B20926" i="1"/>
  <c r="B20925" i="1"/>
  <c r="B20924" i="1"/>
  <c r="B20923" i="1"/>
  <c r="B20922" i="1"/>
  <c r="B20921" i="1"/>
  <c r="B20920" i="1"/>
  <c r="B20919" i="1"/>
  <c r="B20918" i="1"/>
  <c r="B20917" i="1"/>
  <c r="B20916" i="1"/>
  <c r="B20915" i="1"/>
  <c r="B20914" i="1"/>
  <c r="B20913" i="1"/>
  <c r="B20912" i="1"/>
  <c r="B20911" i="1"/>
  <c r="B20910" i="1"/>
  <c r="B20909" i="1"/>
  <c r="B20908" i="1"/>
  <c r="B20907" i="1"/>
  <c r="B20906" i="1"/>
  <c r="B20905" i="1"/>
  <c r="B20904" i="1"/>
  <c r="B20903" i="1"/>
  <c r="B20902" i="1"/>
  <c r="B20901" i="1"/>
  <c r="B20900" i="1"/>
  <c r="B20899" i="1"/>
  <c r="B20898" i="1"/>
  <c r="B20897" i="1"/>
  <c r="B20896" i="1"/>
  <c r="B20895" i="1"/>
  <c r="B23270" i="1"/>
  <c r="B23269" i="1"/>
  <c r="B20894" i="1"/>
  <c r="B23268" i="1"/>
  <c r="B20540" i="1"/>
  <c r="B20539" i="1"/>
  <c r="B20538" i="1"/>
  <c r="B20537" i="1"/>
  <c r="B20536" i="1"/>
  <c r="B20535" i="1"/>
  <c r="B20534" i="1"/>
  <c r="B21923" i="1"/>
  <c r="B20533" i="1"/>
  <c r="B20532" i="1"/>
  <c r="B20531" i="1"/>
  <c r="B20530" i="1"/>
  <c r="B21922" i="1"/>
  <c r="B21921" i="1"/>
  <c r="B21920" i="1"/>
  <c r="B21919" i="1"/>
  <c r="B21918" i="1"/>
  <c r="B21917" i="1"/>
  <c r="B21916" i="1"/>
  <c r="B21915" i="1"/>
  <c r="B21914" i="1"/>
  <c r="B21913" i="1"/>
  <c r="B21912" i="1"/>
  <c r="B21911" i="1"/>
  <c r="B21910" i="1"/>
  <c r="B21909" i="1"/>
  <c r="B21908" i="1"/>
  <c r="B21907" i="1"/>
  <c r="B21906" i="1"/>
  <c r="B21905" i="1"/>
  <c r="B21904" i="1"/>
  <c r="B21903" i="1"/>
  <c r="B21902" i="1"/>
  <c r="B21901" i="1"/>
  <c r="B21900" i="1"/>
  <c r="B21899" i="1"/>
  <c r="B21898" i="1"/>
  <c r="B21897" i="1"/>
  <c r="B21896" i="1"/>
  <c r="B21895" i="1"/>
  <c r="B21894" i="1"/>
  <c r="B21893" i="1"/>
  <c r="B21892" i="1"/>
  <c r="B21891" i="1"/>
  <c r="B21890" i="1"/>
  <c r="B21889" i="1"/>
  <c r="B21888" i="1"/>
  <c r="B21887" i="1"/>
  <c r="B21886" i="1"/>
  <c r="B20350" i="1"/>
  <c r="B21885" i="1"/>
  <c r="B21884" i="1"/>
  <c r="B20349" i="1"/>
  <c r="B20348" i="1"/>
  <c r="B28972" i="1"/>
  <c r="B20347" i="1"/>
  <c r="B20346" i="1"/>
  <c r="B28971" i="1"/>
  <c r="B20345" i="1"/>
  <c r="B28970" i="1"/>
  <c r="B28969" i="1"/>
  <c r="B23401" i="1"/>
  <c r="B28968" i="1"/>
  <c r="B28967" i="1"/>
  <c r="B21456" i="1"/>
  <c r="B21455" i="1"/>
  <c r="B23400" i="1"/>
  <c r="B21454" i="1"/>
  <c r="B23399" i="1"/>
  <c r="B23398" i="1"/>
  <c r="B23397" i="1"/>
  <c r="B23396" i="1"/>
  <c r="B23395" i="1"/>
  <c r="B23333" i="1"/>
  <c r="B23394" i="1"/>
  <c r="B23332" i="1"/>
  <c r="B23393" i="1"/>
  <c r="B23331" i="1"/>
  <c r="B23330" i="1"/>
  <c r="B23329" i="1"/>
  <c r="B23328" i="1"/>
  <c r="B23327" i="1"/>
  <c r="B23921" i="1"/>
  <c r="B23326" i="1"/>
  <c r="B23920" i="1"/>
  <c r="B23919" i="1"/>
  <c r="B23918" i="1"/>
  <c r="B22592" i="1"/>
  <c r="B22591" i="1"/>
  <c r="B23917" i="1"/>
  <c r="B22590" i="1"/>
  <c r="B22589" i="1"/>
  <c r="B22588" i="1"/>
  <c r="B22587" i="1"/>
  <c r="B23668" i="1"/>
  <c r="B23667" i="1"/>
  <c r="B23666" i="1"/>
  <c r="B23665" i="1"/>
  <c r="B23664" i="1"/>
  <c r="B23663" i="1"/>
  <c r="B23662" i="1"/>
  <c r="B23661" i="1"/>
  <c r="B23660" i="1"/>
  <c r="B23659" i="1"/>
  <c r="B23658" i="1"/>
  <c r="B23657" i="1"/>
  <c r="B23656" i="1"/>
  <c r="B23655" i="1"/>
  <c r="B23654" i="1"/>
  <c r="B23653" i="1"/>
  <c r="B21267" i="1"/>
  <c r="B21247" i="1"/>
  <c r="B21266" i="1"/>
  <c r="B21265" i="1"/>
  <c r="B21264" i="1"/>
  <c r="B21246" i="1"/>
  <c r="B21245" i="1"/>
  <c r="B20529" i="1"/>
  <c r="B21244" i="1"/>
  <c r="B20344" i="1"/>
  <c r="B20343" i="1"/>
  <c r="B23567" i="1"/>
  <c r="B23566" i="1"/>
  <c r="B23565" i="1"/>
  <c r="B23564" i="1"/>
  <c r="B23563" i="1"/>
  <c r="B23562" i="1"/>
  <c r="B23561" i="1"/>
  <c r="B23560" i="1"/>
  <c r="B23559" i="1"/>
  <c r="B23558" i="1"/>
  <c r="B23557" i="1"/>
  <c r="B23556" i="1"/>
  <c r="B21568" i="1"/>
  <c r="B21567" i="1"/>
  <c r="B21566" i="1"/>
  <c r="B21565" i="1"/>
  <c r="B21564" i="1"/>
  <c r="B21563" i="1"/>
  <c r="B21453" i="1"/>
  <c r="B21452" i="1"/>
  <c r="B21451" i="1"/>
  <c r="B21450" i="1"/>
  <c r="B21449" i="1"/>
  <c r="B21448" i="1"/>
  <c r="B21447" i="1"/>
  <c r="B21446" i="1"/>
  <c r="B21445" i="1"/>
  <c r="B21444" i="1"/>
  <c r="B21443" i="1"/>
  <c r="B21442" i="1"/>
  <c r="B21441" i="1"/>
  <c r="B21440" i="1"/>
  <c r="B21163" i="1"/>
  <c r="B21162" i="1"/>
  <c r="B21161" i="1"/>
  <c r="B21160" i="1"/>
  <c r="B21159" i="1"/>
  <c r="B21158" i="1"/>
  <c r="B1215" i="1"/>
  <c r="B1214" i="1"/>
  <c r="B22586" i="1"/>
  <c r="B22585" i="1"/>
  <c r="B22584" i="1"/>
  <c r="B22583" i="1"/>
  <c r="B22582" i="1"/>
  <c r="B21562" i="1"/>
  <c r="B22581" i="1"/>
  <c r="B22580" i="1"/>
  <c r="B22579" i="1"/>
  <c r="B21561" i="1"/>
  <c r="B21560" i="1"/>
  <c r="B21559" i="1"/>
  <c r="B21558" i="1"/>
  <c r="B21557" i="1"/>
  <c r="B21556" i="1"/>
  <c r="B21555" i="1"/>
  <c r="B21439" i="1"/>
  <c r="B21438" i="1"/>
  <c r="B21437" i="1"/>
  <c r="B21436" i="1"/>
  <c r="B21435" i="1"/>
  <c r="B21434" i="1"/>
  <c r="B21433" i="1"/>
  <c r="B21432" i="1"/>
  <c r="B21431" i="1"/>
  <c r="B21430" i="1"/>
  <c r="B21429" i="1"/>
  <c r="B23799" i="1"/>
  <c r="B21428" i="1"/>
  <c r="B25148" i="1"/>
  <c r="B23798" i="1"/>
  <c r="B23797" i="1"/>
  <c r="B23796" i="1"/>
  <c r="B24035" i="1"/>
  <c r="B24034" i="1"/>
  <c r="B24033" i="1"/>
  <c r="B24032" i="1"/>
  <c r="B24031" i="1"/>
  <c r="B24030" i="1"/>
  <c r="B28728" i="1"/>
  <c r="B24029" i="1"/>
  <c r="B24028" i="1"/>
  <c r="B23795" i="1"/>
  <c r="B23794" i="1"/>
  <c r="B28716" i="1"/>
  <c r="B28727" i="1"/>
  <c r="B24027" i="1"/>
  <c r="B24026" i="1"/>
  <c r="B28652" i="1"/>
  <c r="B21554" i="1"/>
  <c r="B28715" i="1"/>
  <c r="B28714" i="1"/>
  <c r="B29007" i="1"/>
  <c r="B28713" i="1"/>
  <c r="B28712" i="1"/>
  <c r="B21553" i="1"/>
  <c r="B21427" i="1"/>
  <c r="B21426" i="1"/>
  <c r="B25101" i="1"/>
  <c r="B25100" i="1"/>
  <c r="B25099" i="1"/>
  <c r="B25098" i="1"/>
  <c r="B25097" i="1"/>
  <c r="B23916" i="1"/>
  <c r="B25096" i="1"/>
  <c r="B23915" i="1"/>
  <c r="B23914" i="1"/>
  <c r="B23913" i="1"/>
  <c r="B23912" i="1"/>
  <c r="B23911" i="1"/>
  <c r="B24025" i="1"/>
  <c r="B24024" i="1"/>
  <c r="B24023" i="1"/>
  <c r="B23100" i="1"/>
  <c r="B24022" i="1"/>
  <c r="B29022" i="1"/>
  <c r="B24021" i="1"/>
  <c r="B24020" i="1"/>
  <c r="B23099" i="1"/>
  <c r="B29021" i="1"/>
  <c r="B29140" i="1"/>
  <c r="B23098" i="1"/>
  <c r="B29020" i="1"/>
  <c r="B29019" i="1"/>
  <c r="B29139" i="1"/>
  <c r="B29218" i="1"/>
  <c r="B28966" i="1"/>
  <c r="B29217" i="1"/>
  <c r="B29138" i="1"/>
  <c r="B29216" i="1"/>
  <c r="B29215" i="1"/>
  <c r="B29214" i="1"/>
  <c r="B29213" i="1"/>
  <c r="B29212" i="1"/>
  <c r="B29211" i="1"/>
  <c r="B29210" i="1"/>
  <c r="B29209" i="1"/>
  <c r="B29208" i="1"/>
  <c r="B29207" i="1"/>
  <c r="B29200" i="1"/>
  <c r="B29206" i="1"/>
  <c r="B29205" i="1"/>
  <c r="B29204" i="1"/>
  <c r="B29203" i="1"/>
  <c r="B29202" i="1"/>
  <c r="B29199" i="1"/>
  <c r="B29201" i="1"/>
  <c r="B29198" i="1"/>
  <c r="B29197" i="1"/>
  <c r="B29196" i="1"/>
  <c r="B29195" i="1"/>
  <c r="B29194" i="1"/>
  <c r="B29193" i="1"/>
  <c r="B29192" i="1"/>
  <c r="B29191" i="1"/>
  <c r="B29190" i="1"/>
  <c r="B29189" i="1"/>
  <c r="B28720" i="1"/>
  <c r="B28719" i="1"/>
  <c r="B28711" i="1"/>
  <c r="B28718" i="1"/>
  <c r="B28717" i="1"/>
  <c r="B28710" i="1"/>
  <c r="B28709" i="1"/>
  <c r="B28708" i="1"/>
  <c r="B28707" i="1"/>
  <c r="B28706" i="1"/>
  <c r="B28705" i="1"/>
  <c r="B28704" i="1"/>
  <c r="B28703" i="1"/>
  <c r="B28702" i="1"/>
  <c r="B25196" i="1"/>
  <c r="B28701" i="1"/>
  <c r="B28700" i="1"/>
  <c r="B25215" i="1"/>
  <c r="B25214" i="1"/>
  <c r="B25213" i="1"/>
  <c r="B25195" i="1"/>
  <c r="B25194" i="1"/>
  <c r="B25193" i="1"/>
  <c r="B25192" i="1"/>
  <c r="B25191" i="1"/>
  <c r="B25190" i="1"/>
  <c r="B25189" i="1"/>
  <c r="B25188" i="1"/>
  <c r="B25187" i="1"/>
  <c r="B25186" i="1"/>
  <c r="B25185" i="1"/>
  <c r="B25184" i="1"/>
  <c r="B25183" i="1"/>
  <c r="B25182" i="1"/>
  <c r="B25181" i="1"/>
  <c r="B25180" i="1"/>
  <c r="B25179" i="1"/>
  <c r="B25178" i="1"/>
  <c r="B25177" i="1"/>
  <c r="B25176" i="1"/>
  <c r="B25175" i="1"/>
  <c r="B25174" i="1"/>
  <c r="B25173" i="1"/>
  <c r="B25172" i="1"/>
  <c r="B25171" i="1"/>
  <c r="B25170" i="1"/>
  <c r="B25169" i="1"/>
  <c r="B25168" i="1"/>
  <c r="B25167" i="1"/>
  <c r="B25166" i="1"/>
  <c r="B25212" i="1"/>
  <c r="B25165" i="1"/>
  <c r="B25164" i="1"/>
  <c r="B25163" i="1"/>
  <c r="B25211" i="1"/>
  <c r="B25210" i="1"/>
  <c r="B25162" i="1"/>
  <c r="B25161" i="1"/>
  <c r="B25160" i="1"/>
  <c r="B25159" i="1"/>
  <c r="B25158" i="1"/>
  <c r="B25157" i="1"/>
  <c r="B25156" i="1"/>
  <c r="B25155" i="1"/>
  <c r="B24080" i="1"/>
  <c r="B24079" i="1"/>
  <c r="B24078" i="1"/>
  <c r="B24077" i="1"/>
  <c r="B24076" i="1"/>
  <c r="B24075" i="1"/>
  <c r="B24074" i="1"/>
  <c r="B24073" i="1"/>
  <c r="B24072" i="1"/>
  <c r="B24071" i="1"/>
  <c r="B24070" i="1"/>
  <c r="B25095" i="1"/>
  <c r="B24069" i="1"/>
  <c r="B24068" i="1"/>
  <c r="B24067" i="1"/>
  <c r="B24066" i="1"/>
  <c r="B24065" i="1"/>
  <c r="B25094" i="1"/>
  <c r="B25093" i="1"/>
  <c r="B25092" i="1"/>
  <c r="B25091" i="1"/>
  <c r="B25090" i="1"/>
  <c r="B25089" i="1"/>
  <c r="B25088" i="1"/>
  <c r="B25087" i="1"/>
  <c r="B25086" i="1"/>
  <c r="B25085" i="1"/>
  <c r="B25084" i="1"/>
  <c r="B25083" i="1"/>
  <c r="B25082" i="1"/>
  <c r="B24864" i="1"/>
  <c r="B24863" i="1"/>
  <c r="B24862" i="1"/>
  <c r="B24861" i="1"/>
  <c r="B24860" i="1"/>
  <c r="B24859" i="1"/>
  <c r="B25081" i="1"/>
  <c r="B25080" i="1"/>
  <c r="B25079" i="1"/>
  <c r="B25078" i="1"/>
  <c r="B25077" i="1"/>
  <c r="B25076" i="1"/>
  <c r="B24858" i="1"/>
  <c r="B24857" i="1"/>
  <c r="B24856" i="1"/>
  <c r="B24855" i="1"/>
  <c r="B24854" i="1"/>
  <c r="B24853" i="1"/>
  <c r="B24852" i="1"/>
  <c r="B24851" i="1"/>
  <c r="B24850" i="1"/>
  <c r="B24849" i="1"/>
  <c r="B24848" i="1"/>
  <c r="B24847" i="1"/>
  <c r="B24846" i="1"/>
  <c r="B24845" i="1"/>
  <c r="B24844" i="1"/>
  <c r="B24843" i="1"/>
  <c r="B24842" i="1"/>
  <c r="B24841" i="1"/>
  <c r="B24840" i="1"/>
  <c r="B24839" i="1"/>
  <c r="B24838" i="1"/>
  <c r="B24837" i="1"/>
  <c r="B24836" i="1"/>
  <c r="B24835" i="1"/>
  <c r="B24834" i="1"/>
  <c r="B24833" i="1"/>
  <c r="B24832" i="1"/>
  <c r="B24831" i="1"/>
  <c r="B24830" i="1"/>
  <c r="B24829" i="1"/>
  <c r="B24828" i="1"/>
  <c r="B24827" i="1"/>
  <c r="B24826" i="1"/>
  <c r="B24825" i="1"/>
  <c r="B24824" i="1"/>
  <c r="B24823" i="1"/>
  <c r="B24822" i="1"/>
  <c r="B24821" i="1"/>
  <c r="B24820" i="1"/>
  <c r="B24819" i="1"/>
  <c r="B24818" i="1"/>
  <c r="B24817" i="1"/>
  <c r="B24816" i="1"/>
  <c r="B24815" i="1"/>
  <c r="B24814" i="1"/>
  <c r="B24813" i="1"/>
  <c r="B24812" i="1"/>
  <c r="B24811" i="1"/>
  <c r="B24810" i="1"/>
  <c r="B24809" i="1"/>
  <c r="B24808" i="1"/>
  <c r="B24807" i="1"/>
  <c r="B24806" i="1"/>
  <c r="B24805" i="1"/>
  <c r="B24804" i="1"/>
  <c r="B24803" i="1"/>
  <c r="B24802" i="1"/>
  <c r="B24801" i="1"/>
  <c r="B24800" i="1"/>
  <c r="B24799" i="1"/>
  <c r="B24798" i="1"/>
  <c r="B24797" i="1"/>
  <c r="B24796" i="1"/>
  <c r="B24795" i="1"/>
  <c r="B24794" i="1"/>
  <c r="B24793" i="1"/>
  <c r="B24792" i="1"/>
  <c r="B24791" i="1"/>
  <c r="B24790" i="1"/>
  <c r="B24789" i="1"/>
  <c r="B24788" i="1"/>
  <c r="B24787" i="1"/>
  <c r="B24786" i="1"/>
  <c r="B24785" i="1"/>
  <c r="B24784" i="1"/>
  <c r="B24783" i="1"/>
  <c r="B24782" i="1"/>
  <c r="B24781" i="1"/>
  <c r="B24780" i="1"/>
  <c r="B24779" i="1"/>
  <c r="B24778" i="1"/>
  <c r="B24777" i="1"/>
  <c r="B24776" i="1"/>
  <c r="B24775" i="1"/>
  <c r="B24774" i="1"/>
  <c r="B24773" i="1"/>
  <c r="B24772" i="1"/>
  <c r="B24771" i="1"/>
  <c r="B24770" i="1"/>
  <c r="B24769" i="1"/>
  <c r="B24768" i="1"/>
  <c r="B24767" i="1"/>
  <c r="B24766" i="1"/>
  <c r="B24765" i="1"/>
  <c r="B24764" i="1"/>
  <c r="B24763" i="1"/>
  <c r="B24762" i="1"/>
  <c r="B24761" i="1"/>
  <c r="B24760" i="1"/>
  <c r="B24759" i="1"/>
  <c r="B24758" i="1"/>
  <c r="B24757" i="1"/>
  <c r="B24756" i="1"/>
  <c r="B24755" i="1"/>
  <c r="B24754" i="1"/>
  <c r="B24753" i="1"/>
  <c r="B24752" i="1"/>
  <c r="B24751" i="1"/>
  <c r="B24750" i="1"/>
  <c r="B24749" i="1"/>
  <c r="B24748" i="1"/>
  <c r="B24747" i="1"/>
  <c r="B24746" i="1"/>
  <c r="B24745" i="1"/>
  <c r="B24744" i="1"/>
  <c r="B24743" i="1"/>
  <c r="B24742" i="1"/>
  <c r="B24741" i="1"/>
  <c r="B24740" i="1"/>
  <c r="B24739" i="1"/>
  <c r="B24738" i="1"/>
  <c r="B24737" i="1"/>
  <c r="B24736" i="1"/>
  <c r="B24735" i="1"/>
  <c r="B24734" i="1"/>
  <c r="B24733" i="1"/>
  <c r="B24732" i="1"/>
  <c r="B24731" i="1"/>
  <c r="B24730" i="1"/>
  <c r="B24729" i="1"/>
  <c r="B24728" i="1"/>
  <c r="B24727" i="1"/>
  <c r="B24726" i="1"/>
  <c r="B24725" i="1"/>
  <c r="B24724" i="1"/>
  <c r="B24723" i="1"/>
  <c r="B24722" i="1"/>
  <c r="B24721" i="1"/>
  <c r="B24720" i="1"/>
  <c r="B24719" i="1"/>
  <c r="B24718" i="1"/>
  <c r="B24717" i="1"/>
  <c r="B24716" i="1"/>
  <c r="B24715" i="1"/>
  <c r="B24714" i="1"/>
  <c r="B24713" i="1"/>
  <c r="B24712" i="1"/>
  <c r="B24711" i="1"/>
  <c r="B24710" i="1"/>
  <c r="B24709" i="1"/>
  <c r="B24708" i="1"/>
  <c r="B24707" i="1"/>
  <c r="B24706" i="1"/>
  <c r="B24705" i="1"/>
  <c r="B24704" i="1"/>
  <c r="B24703" i="1"/>
  <c r="B24702" i="1"/>
  <c r="B24701" i="1"/>
  <c r="B24700" i="1"/>
  <c r="B24699" i="1"/>
  <c r="B24698" i="1"/>
  <c r="B24697" i="1"/>
  <c r="B24696" i="1"/>
  <c r="B24695" i="1"/>
  <c r="B24694" i="1"/>
  <c r="B24693" i="1"/>
  <c r="B24692" i="1"/>
  <c r="B24691" i="1"/>
  <c r="B24690" i="1"/>
  <c r="B24689" i="1"/>
  <c r="B24688" i="1"/>
  <c r="B24687" i="1"/>
  <c r="B24686" i="1"/>
  <c r="B24685" i="1"/>
  <c r="B24684" i="1"/>
  <c r="B24683" i="1"/>
  <c r="B24682" i="1"/>
  <c r="B24681" i="1"/>
  <c r="B24680" i="1"/>
  <c r="B24679" i="1"/>
  <c r="B24678" i="1"/>
  <c r="B24677" i="1"/>
  <c r="B24676" i="1"/>
  <c r="B24675" i="1"/>
  <c r="B24674" i="1"/>
  <c r="B24673" i="1"/>
  <c r="B24672" i="1"/>
  <c r="B24671" i="1"/>
  <c r="B24670" i="1"/>
  <c r="B24669" i="1"/>
  <c r="B24668" i="1"/>
  <c r="B24667" i="1"/>
  <c r="B24666" i="1"/>
  <c r="B24665" i="1"/>
  <c r="B24664" i="1"/>
  <c r="B24663" i="1"/>
  <c r="B24662" i="1"/>
  <c r="B24661" i="1"/>
  <c r="B24660" i="1"/>
  <c r="B24659" i="1"/>
  <c r="B24658" i="1"/>
  <c r="B24657" i="1"/>
  <c r="B24656" i="1"/>
  <c r="B24655" i="1"/>
  <c r="B24654" i="1"/>
  <c r="B24653" i="1"/>
  <c r="B24652" i="1"/>
  <c r="B24651" i="1"/>
  <c r="B24650" i="1"/>
  <c r="B24649" i="1"/>
  <c r="B24648" i="1"/>
  <c r="B24647" i="1"/>
  <c r="B24646" i="1"/>
  <c r="B24645" i="1"/>
  <c r="B24644" i="1"/>
  <c r="B24643" i="1"/>
  <c r="B24642" i="1"/>
  <c r="B24641" i="1"/>
  <c r="B24640" i="1"/>
  <c r="B24639" i="1"/>
  <c r="B24638" i="1"/>
  <c r="B24637" i="1"/>
  <c r="B24636" i="1"/>
  <c r="B24635" i="1"/>
  <c r="B24634" i="1"/>
  <c r="B24633" i="1"/>
  <c r="B24632" i="1"/>
  <c r="B24631" i="1"/>
  <c r="B24630" i="1"/>
  <c r="B24629" i="1"/>
  <c r="B24628" i="1"/>
  <c r="B24627" i="1"/>
  <c r="B24626" i="1"/>
  <c r="B24625" i="1"/>
  <c r="B24624" i="1"/>
  <c r="B24623" i="1"/>
  <c r="B24622" i="1"/>
  <c r="B24621" i="1"/>
  <c r="B24620" i="1"/>
  <c r="B24619" i="1"/>
  <c r="B24618" i="1"/>
  <c r="B24617" i="1"/>
  <c r="B24616" i="1"/>
  <c r="B24615" i="1"/>
  <c r="B24614" i="1"/>
  <c r="B24613" i="1"/>
  <c r="B24612" i="1"/>
  <c r="B24611" i="1"/>
  <c r="B24610" i="1"/>
  <c r="B24609" i="1"/>
  <c r="B24608" i="1"/>
  <c r="B24607" i="1"/>
  <c r="B24606" i="1"/>
  <c r="B24605" i="1"/>
  <c r="B24604" i="1"/>
  <c r="B24603" i="1"/>
  <c r="B24602" i="1"/>
  <c r="B24601" i="1"/>
  <c r="B24600" i="1"/>
  <c r="B24599" i="1"/>
  <c r="B24598" i="1"/>
  <c r="B24597" i="1"/>
  <c r="B24596" i="1"/>
  <c r="B24595" i="1"/>
  <c r="B24594" i="1"/>
  <c r="B24593" i="1"/>
  <c r="B24592" i="1"/>
  <c r="B24591" i="1"/>
  <c r="B24590" i="1"/>
  <c r="B24589" i="1"/>
  <c r="B24588" i="1"/>
  <c r="B24587" i="1"/>
  <c r="B24586" i="1"/>
  <c r="B24585" i="1"/>
  <c r="B24584" i="1"/>
  <c r="B24583" i="1"/>
  <c r="B24582" i="1"/>
  <c r="B24581" i="1"/>
  <c r="B24580" i="1"/>
  <c r="B24579" i="1"/>
  <c r="B24578" i="1"/>
  <c r="B24577" i="1"/>
  <c r="B24576" i="1"/>
  <c r="B24575" i="1"/>
  <c r="B24574" i="1"/>
  <c r="B24573" i="1"/>
  <c r="B24572" i="1"/>
  <c r="B24571" i="1"/>
  <c r="B24570" i="1"/>
  <c r="B24569" i="1"/>
  <c r="B24568" i="1"/>
  <c r="B24567" i="1"/>
  <c r="B24566" i="1"/>
  <c r="B24565" i="1"/>
  <c r="B24564" i="1"/>
  <c r="B24563" i="1"/>
  <c r="B24562" i="1"/>
  <c r="B24561" i="1"/>
  <c r="B24560" i="1"/>
  <c r="B24559" i="1"/>
  <c r="B24558" i="1"/>
  <c r="B24557" i="1"/>
  <c r="B24556" i="1"/>
  <c r="B24555" i="1"/>
  <c r="B24554" i="1"/>
  <c r="B24553" i="1"/>
  <c r="B24552" i="1"/>
  <c r="B24551" i="1"/>
  <c r="B24550" i="1"/>
  <c r="B24549" i="1"/>
  <c r="B24548" i="1"/>
  <c r="B24547" i="1"/>
  <c r="B24546" i="1"/>
  <c r="B24545" i="1"/>
  <c r="B24544" i="1"/>
  <c r="B24543" i="1"/>
  <c r="B24542" i="1"/>
  <c r="B24541" i="1"/>
  <c r="B24540" i="1"/>
  <c r="B24539" i="1"/>
  <c r="B24538" i="1"/>
  <c r="B24537" i="1"/>
  <c r="B24536" i="1"/>
  <c r="B24535" i="1"/>
  <c r="B24534" i="1"/>
  <c r="B24533" i="1"/>
  <c r="B24532" i="1"/>
  <c r="B24531" i="1"/>
  <c r="B24530" i="1"/>
  <c r="B24529" i="1"/>
  <c r="B24528" i="1"/>
  <c r="B24527" i="1"/>
  <c r="B24526" i="1"/>
  <c r="B24525" i="1"/>
  <c r="B24524" i="1"/>
  <c r="B24523" i="1"/>
  <c r="B24522" i="1"/>
  <c r="B24521" i="1"/>
  <c r="B24520" i="1"/>
  <c r="B24519" i="1"/>
  <c r="B24518" i="1"/>
  <c r="B24517" i="1"/>
  <c r="B24516" i="1"/>
  <c r="B24515" i="1"/>
  <c r="B24514" i="1"/>
  <c r="B24513" i="1"/>
  <c r="B24512" i="1"/>
  <c r="B24511" i="1"/>
  <c r="B24510" i="1"/>
  <c r="B24509" i="1"/>
  <c r="B24508" i="1"/>
  <c r="B24507" i="1"/>
  <c r="B24506" i="1"/>
  <c r="B24505" i="1"/>
  <c r="B24504" i="1"/>
  <c r="B24503" i="1"/>
  <c r="B24502" i="1"/>
  <c r="B24501" i="1"/>
  <c r="B24500" i="1"/>
  <c r="B24499" i="1"/>
  <c r="B24498" i="1"/>
  <c r="B24497" i="1"/>
  <c r="B24496" i="1"/>
  <c r="B24495" i="1"/>
  <c r="B24494" i="1"/>
  <c r="B24493" i="1"/>
  <c r="B24492" i="1"/>
  <c r="B24491" i="1"/>
  <c r="B24490" i="1"/>
  <c r="B24489" i="1"/>
  <c r="B24488" i="1"/>
  <c r="B24487" i="1"/>
  <c r="B24486" i="1"/>
  <c r="B24485" i="1"/>
  <c r="B24484" i="1"/>
  <c r="B24483" i="1"/>
  <c r="B24482" i="1"/>
  <c r="B24481" i="1"/>
  <c r="B24480" i="1"/>
  <c r="B24479" i="1"/>
  <c r="B24478" i="1"/>
  <c r="B24477" i="1"/>
  <c r="B24476" i="1"/>
  <c r="B24475" i="1"/>
  <c r="B24474" i="1"/>
  <c r="B24473" i="1"/>
  <c r="B24472" i="1"/>
  <c r="B24471" i="1"/>
  <c r="B24470" i="1"/>
  <c r="B24469" i="1"/>
  <c r="B24468" i="1"/>
  <c r="B24467" i="1"/>
  <c r="B24466" i="1"/>
  <c r="B24465" i="1"/>
  <c r="B24464" i="1"/>
  <c r="B24463" i="1"/>
  <c r="B24462" i="1"/>
  <c r="B24461" i="1"/>
  <c r="B24460" i="1"/>
  <c r="B24459" i="1"/>
  <c r="B24458" i="1"/>
  <c r="B24457" i="1"/>
  <c r="B24456" i="1"/>
  <c r="B24455" i="1"/>
  <c r="B24454" i="1"/>
  <c r="B24453" i="1"/>
  <c r="B24452" i="1"/>
  <c r="B24451" i="1"/>
  <c r="B24450" i="1"/>
  <c r="B24449" i="1"/>
  <c r="B24448" i="1"/>
  <c r="B24447" i="1"/>
  <c r="B24446" i="1"/>
  <c r="B24445" i="1"/>
  <c r="B24444" i="1"/>
  <c r="B24443" i="1"/>
  <c r="B24442" i="1"/>
  <c r="B24441" i="1"/>
  <c r="B24440" i="1"/>
  <c r="B24439" i="1"/>
  <c r="B24438" i="1"/>
  <c r="B24437" i="1"/>
  <c r="B24436" i="1"/>
  <c r="B24435" i="1"/>
  <c r="B24434" i="1"/>
  <c r="B24433" i="1"/>
  <c r="B24432" i="1"/>
  <c r="B24431" i="1"/>
  <c r="B24430" i="1"/>
  <c r="B24429" i="1"/>
  <c r="B24428" i="1"/>
  <c r="B24427" i="1"/>
  <c r="B24426" i="1"/>
  <c r="B24425" i="1"/>
  <c r="B24424" i="1"/>
  <c r="B24423" i="1"/>
  <c r="B24422" i="1"/>
  <c r="B24421" i="1"/>
  <c r="B24420" i="1"/>
  <c r="B24419" i="1"/>
  <c r="B24418" i="1"/>
  <c r="B24417" i="1"/>
  <c r="B24416" i="1"/>
  <c r="B24415" i="1"/>
  <c r="B24414" i="1"/>
  <c r="B24413" i="1"/>
  <c r="B24412" i="1"/>
  <c r="B24411" i="1"/>
  <c r="B24410" i="1"/>
  <c r="B24409" i="1"/>
  <c r="B24408" i="1"/>
  <c r="B24407" i="1"/>
  <c r="B24406" i="1"/>
  <c r="B24405" i="1"/>
  <c r="B24404" i="1"/>
  <c r="B24403" i="1"/>
  <c r="B24402" i="1"/>
  <c r="B24401" i="1"/>
  <c r="B24400" i="1"/>
  <c r="B24399" i="1"/>
  <c r="B24398" i="1"/>
  <c r="B24397" i="1"/>
  <c r="B24396" i="1"/>
  <c r="B24395" i="1"/>
  <c r="B24394" i="1"/>
  <c r="B24393" i="1"/>
  <c r="B24392" i="1"/>
  <c r="B24391" i="1"/>
  <c r="B24390" i="1"/>
  <c r="B24389" i="1"/>
  <c r="B24388" i="1"/>
  <c r="B24387" i="1"/>
  <c r="B24386" i="1"/>
  <c r="B24385" i="1"/>
  <c r="B24384" i="1"/>
  <c r="B24383" i="1"/>
  <c r="B24382" i="1"/>
  <c r="B24381" i="1"/>
  <c r="B24380" i="1"/>
  <c r="B24379" i="1"/>
  <c r="B24378" i="1"/>
  <c r="B24377" i="1"/>
  <c r="B24376" i="1"/>
  <c r="B24375" i="1"/>
  <c r="B24374" i="1"/>
  <c r="B24373" i="1"/>
  <c r="B24372" i="1"/>
  <c r="B24371" i="1"/>
  <c r="B24370" i="1"/>
  <c r="B24369" i="1"/>
  <c r="B24368" i="1"/>
  <c r="B24367" i="1"/>
  <c r="B24366" i="1"/>
  <c r="B24365" i="1"/>
  <c r="B24364" i="1"/>
  <c r="B24363" i="1"/>
  <c r="B24362" i="1"/>
  <c r="B24361" i="1"/>
  <c r="B24360" i="1"/>
  <c r="B24359" i="1"/>
  <c r="B24358" i="1"/>
  <c r="B24357" i="1"/>
  <c r="B24356" i="1"/>
  <c r="B24355" i="1"/>
  <c r="B24354" i="1"/>
  <c r="B24353" i="1"/>
  <c r="B24352" i="1"/>
  <c r="B24351" i="1"/>
  <c r="B24350" i="1"/>
  <c r="B24349" i="1"/>
  <c r="B24348" i="1"/>
  <c r="B24347" i="1"/>
  <c r="B24346" i="1"/>
  <c r="B24345" i="1"/>
  <c r="B24344" i="1"/>
  <c r="B24343" i="1"/>
  <c r="B24342" i="1"/>
  <c r="B24341" i="1"/>
  <c r="B24340" i="1"/>
  <c r="B24339" i="1"/>
  <c r="B24338" i="1"/>
  <c r="B24337" i="1"/>
  <c r="B24336" i="1"/>
  <c r="B24335" i="1"/>
  <c r="B24334" i="1"/>
  <c r="B24333" i="1"/>
  <c r="B24332" i="1"/>
  <c r="B24331" i="1"/>
  <c r="B24330" i="1"/>
  <c r="B24329" i="1"/>
  <c r="B24328" i="1"/>
  <c r="B24327" i="1"/>
  <c r="B24326" i="1"/>
  <c r="B24325" i="1"/>
  <c r="B24324" i="1"/>
  <c r="B24323" i="1"/>
  <c r="B24322" i="1"/>
  <c r="B24321" i="1"/>
  <c r="B24320" i="1"/>
  <c r="B24319" i="1"/>
  <c r="B24318" i="1"/>
  <c r="B24317" i="1"/>
  <c r="B24316" i="1"/>
  <c r="B24315" i="1"/>
  <c r="B24314" i="1"/>
  <c r="B24313" i="1"/>
  <c r="B24312" i="1"/>
  <c r="B24311" i="1"/>
  <c r="B24310" i="1"/>
  <c r="B24309" i="1"/>
  <c r="B24308" i="1"/>
  <c r="B24307" i="1"/>
  <c r="B24306" i="1"/>
  <c r="B24305" i="1"/>
  <c r="B24304" i="1"/>
  <c r="B24303" i="1"/>
  <c r="B24302" i="1"/>
  <c r="B24301" i="1"/>
  <c r="B24300" i="1"/>
  <c r="B24299" i="1"/>
  <c r="B24298" i="1"/>
  <c r="B24297" i="1"/>
  <c r="B24296" i="1"/>
  <c r="B24295" i="1"/>
  <c r="B24294" i="1"/>
  <c r="B24293" i="1"/>
  <c r="B24292" i="1"/>
  <c r="B24291" i="1"/>
  <c r="B24290" i="1"/>
  <c r="B24289" i="1"/>
  <c r="B24288" i="1"/>
  <c r="B24287" i="1"/>
  <c r="B24286" i="1"/>
  <c r="B24285" i="1"/>
  <c r="B24284" i="1"/>
  <c r="B24283" i="1"/>
  <c r="B24282" i="1"/>
  <c r="B24281" i="1"/>
  <c r="B24280" i="1"/>
  <c r="B24279" i="1"/>
  <c r="B24278" i="1"/>
  <c r="B24277" i="1"/>
  <c r="B24276" i="1"/>
  <c r="B24275" i="1"/>
  <c r="B24274" i="1"/>
  <c r="B24273" i="1"/>
  <c r="B24272" i="1"/>
  <c r="B24271" i="1"/>
  <c r="B24270" i="1"/>
  <c r="B24269" i="1"/>
  <c r="B24268" i="1"/>
  <c r="B24267" i="1"/>
  <c r="B24266" i="1"/>
  <c r="B24265" i="1"/>
  <c r="B24264" i="1"/>
  <c r="B24263" i="1"/>
  <c r="B24262" i="1"/>
  <c r="B24261" i="1"/>
  <c r="B24260" i="1"/>
  <c r="B24259" i="1"/>
  <c r="B24258" i="1"/>
  <c r="B24257" i="1"/>
  <c r="B24256" i="1"/>
  <c r="B24255" i="1"/>
  <c r="B24254" i="1"/>
  <c r="B24253" i="1"/>
  <c r="B24252" i="1"/>
  <c r="B24251" i="1"/>
  <c r="B24250" i="1"/>
  <c r="B24249" i="1"/>
  <c r="B24248" i="1"/>
  <c r="B24247" i="1"/>
  <c r="B24246" i="1"/>
  <c r="B24245" i="1"/>
  <c r="B24244" i="1"/>
  <c r="B24243" i="1"/>
  <c r="B24242" i="1"/>
  <c r="B24241" i="1"/>
  <c r="B24240" i="1"/>
  <c r="B24239" i="1"/>
  <c r="B24238" i="1"/>
  <c r="B24237" i="1"/>
  <c r="B24236" i="1"/>
  <c r="B24235" i="1"/>
  <c r="B24234" i="1"/>
  <c r="B24233" i="1"/>
  <c r="B24232" i="1"/>
  <c r="B24231" i="1"/>
  <c r="B24230" i="1"/>
  <c r="B24229" i="1"/>
  <c r="B24228" i="1"/>
  <c r="B24227" i="1"/>
  <c r="B24226" i="1"/>
  <c r="B24225" i="1"/>
  <c r="B24224" i="1"/>
  <c r="B24223" i="1"/>
  <c r="B24222" i="1"/>
  <c r="B24221" i="1"/>
  <c r="B24220" i="1"/>
  <c r="B24219" i="1"/>
  <c r="B24218" i="1"/>
  <c r="B24217" i="1"/>
  <c r="B24216" i="1"/>
  <c r="B24215" i="1"/>
  <c r="B24214" i="1"/>
  <c r="B24213" i="1"/>
  <c r="B24212" i="1"/>
  <c r="B24211" i="1"/>
  <c r="B24210" i="1"/>
  <c r="B24209" i="1"/>
  <c r="B24208" i="1"/>
  <c r="B24207" i="1"/>
  <c r="B24206" i="1"/>
  <c r="B24205" i="1"/>
  <c r="B24204" i="1"/>
  <c r="B24203" i="1"/>
  <c r="B24202" i="1"/>
  <c r="B24201" i="1"/>
  <c r="B24200" i="1"/>
  <c r="B24199" i="1"/>
  <c r="B24198" i="1"/>
  <c r="B24197" i="1"/>
  <c r="B24196" i="1"/>
  <c r="B24195" i="1"/>
  <c r="B24194" i="1"/>
  <c r="B24193" i="1"/>
  <c r="B24192" i="1"/>
  <c r="B24191" i="1"/>
  <c r="B24190" i="1"/>
  <c r="B24189" i="1"/>
  <c r="B24188" i="1"/>
  <c r="B24187" i="1"/>
  <c r="B24186" i="1"/>
  <c r="B24185" i="1"/>
  <c r="B24184" i="1"/>
  <c r="B24183" i="1"/>
  <c r="B24182" i="1"/>
  <c r="B24181" i="1"/>
  <c r="B24180" i="1"/>
  <c r="B24179" i="1"/>
  <c r="B24178" i="1"/>
  <c r="B24177" i="1"/>
  <c r="B24176" i="1"/>
  <c r="B24175" i="1"/>
  <c r="B24174" i="1"/>
  <c r="B24173" i="1"/>
  <c r="B24172" i="1"/>
  <c r="B24171" i="1"/>
  <c r="B24170" i="1"/>
  <c r="B24169" i="1"/>
  <c r="B24168" i="1"/>
  <c r="B24167" i="1"/>
  <c r="B24166" i="1"/>
  <c r="B24165" i="1"/>
  <c r="B24164" i="1"/>
  <c r="B24163" i="1"/>
  <c r="B24162" i="1"/>
  <c r="B24161" i="1"/>
  <c r="B24160" i="1"/>
  <c r="B24159" i="1"/>
  <c r="B24158" i="1"/>
  <c r="B24157" i="1"/>
  <c r="B24156" i="1"/>
  <c r="B24155" i="1"/>
  <c r="B24154" i="1"/>
  <c r="B24153" i="1"/>
  <c r="B24152" i="1"/>
  <c r="B24151" i="1"/>
  <c r="B24150" i="1"/>
  <c r="B24149" i="1"/>
  <c r="B24148" i="1"/>
  <c r="B24147" i="1"/>
  <c r="B24146" i="1"/>
  <c r="B24145" i="1"/>
  <c r="B24144" i="1"/>
  <c r="B24143" i="1"/>
  <c r="B24142" i="1"/>
  <c r="B24141" i="1"/>
  <c r="B24140" i="1"/>
  <c r="B24139" i="1"/>
  <c r="B24138" i="1"/>
  <c r="B24137" i="1"/>
  <c r="B24136" i="1"/>
  <c r="B24135" i="1"/>
  <c r="B24134" i="1"/>
  <c r="B24133" i="1"/>
  <c r="B24132" i="1"/>
  <c r="B24131" i="1"/>
  <c r="B24130" i="1"/>
  <c r="B24129" i="1"/>
  <c r="B24128" i="1"/>
  <c r="B24127" i="1"/>
  <c r="B24126" i="1"/>
  <c r="B24125" i="1"/>
  <c r="B24124" i="1"/>
  <c r="B24123" i="1"/>
  <c r="B24122" i="1"/>
  <c r="B24121" i="1"/>
  <c r="B24120" i="1"/>
  <c r="B24119" i="1"/>
  <c r="B24118" i="1"/>
  <c r="B24117" i="1"/>
  <c r="B24116" i="1"/>
  <c r="B24115" i="1"/>
  <c r="B24114" i="1"/>
  <c r="B24113" i="1"/>
  <c r="B24112" i="1"/>
  <c r="B24111" i="1"/>
  <c r="B24110" i="1"/>
  <c r="B24109" i="1"/>
  <c r="B24090" i="1"/>
  <c r="B24108" i="1"/>
  <c r="B24089" i="1"/>
  <c r="B25075" i="1"/>
  <c r="B25074" i="1"/>
  <c r="B25073" i="1"/>
  <c r="B25072" i="1"/>
  <c r="B25071" i="1"/>
  <c r="B25070" i="1"/>
  <c r="B25069" i="1"/>
  <c r="B25068" i="1"/>
  <c r="B25067" i="1"/>
  <c r="B25066" i="1"/>
  <c r="B25065" i="1"/>
  <c r="B25064" i="1"/>
  <c r="B25063" i="1"/>
  <c r="B25062" i="1"/>
  <c r="B25061" i="1"/>
  <c r="B25060" i="1"/>
  <c r="B25059" i="1"/>
  <c r="B25058" i="1"/>
  <c r="B25057" i="1"/>
  <c r="B25056" i="1"/>
  <c r="B25055" i="1"/>
  <c r="B25054" i="1"/>
  <c r="B25053" i="1"/>
  <c r="B25052" i="1"/>
  <c r="B25051" i="1"/>
  <c r="B25050" i="1"/>
  <c r="B25049" i="1"/>
  <c r="B25048" i="1"/>
  <c r="B25047" i="1"/>
  <c r="B25046" i="1"/>
  <c r="B25045" i="1"/>
  <c r="B25044" i="1"/>
  <c r="B25043" i="1"/>
  <c r="B25042" i="1"/>
  <c r="B25041" i="1"/>
  <c r="B25040" i="1"/>
  <c r="B25039" i="1"/>
  <c r="B25038" i="1"/>
  <c r="B25037" i="1"/>
  <c r="B25036" i="1"/>
  <c r="B25035" i="1"/>
  <c r="B25034" i="1"/>
  <c r="B25033" i="1"/>
  <c r="B25032" i="1"/>
  <c r="B25031" i="1"/>
  <c r="B25030" i="1"/>
  <c r="B25029" i="1"/>
  <c r="B25028" i="1"/>
  <c r="B24107" i="1"/>
  <c r="B25027" i="1"/>
  <c r="B25026" i="1"/>
  <c r="B25025" i="1"/>
  <c r="B24106" i="1"/>
  <c r="B24105" i="1"/>
  <c r="B24104" i="1"/>
  <c r="B24103" i="1"/>
  <c r="B24102" i="1"/>
  <c r="B24101" i="1"/>
  <c r="B24100" i="1"/>
  <c r="B24099" i="1"/>
  <c r="B24098" i="1"/>
  <c r="B24097" i="1"/>
  <c r="B24096" i="1"/>
  <c r="B24095" i="1"/>
  <c r="B24094" i="1"/>
  <c r="B24093" i="1"/>
  <c r="B24092" i="1"/>
  <c r="B25024" i="1"/>
  <c r="B25023" i="1"/>
  <c r="B25022" i="1"/>
  <c r="B25021" i="1"/>
  <c r="B25020" i="1"/>
  <c r="B25019" i="1"/>
  <c r="B25018" i="1"/>
  <c r="B25017" i="1"/>
  <c r="B25016" i="1"/>
  <c r="B25015" i="1"/>
  <c r="B25014" i="1"/>
  <c r="B25013" i="1"/>
  <c r="B25012" i="1"/>
  <c r="B25011" i="1"/>
  <c r="B25010" i="1"/>
  <c r="B25009" i="1"/>
  <c r="B25008" i="1"/>
  <c r="B25007" i="1"/>
  <c r="B25006" i="1"/>
  <c r="B25005" i="1"/>
  <c r="B25004" i="1"/>
  <c r="B25003" i="1"/>
  <c r="B25002" i="1"/>
  <c r="B25001" i="1"/>
  <c r="B25000" i="1"/>
  <c r="B24999" i="1"/>
  <c r="B24998" i="1"/>
  <c r="B24997" i="1"/>
  <c r="B24996" i="1"/>
  <c r="B24995" i="1"/>
  <c r="B24994" i="1"/>
  <c r="B24993" i="1"/>
  <c r="B24992" i="1"/>
  <c r="B24991" i="1"/>
  <c r="B24990" i="1"/>
  <c r="B24989" i="1"/>
  <c r="B24988" i="1"/>
  <c r="B24987" i="1"/>
  <c r="B24986" i="1"/>
  <c r="B24985" i="1"/>
  <c r="B24984" i="1"/>
  <c r="B24983" i="1"/>
  <c r="B24982" i="1"/>
  <c r="B24981" i="1"/>
  <c r="B24980" i="1"/>
  <c r="B24979" i="1"/>
  <c r="B24978" i="1"/>
  <c r="B24977" i="1"/>
  <c r="B24088" i="1"/>
  <c r="B24087" i="1"/>
  <c r="B24086" i="1"/>
  <c r="B24976" i="1"/>
  <c r="B24975" i="1"/>
  <c r="B24974" i="1"/>
  <c r="B24973" i="1"/>
  <c r="B24972" i="1"/>
  <c r="B24971" i="1"/>
  <c r="B24970" i="1"/>
  <c r="B24969" i="1"/>
  <c r="B24968" i="1"/>
  <c r="B24967" i="1"/>
  <c r="B24966" i="1"/>
  <c r="B24965" i="1"/>
  <c r="B24964" i="1"/>
  <c r="B24963" i="1"/>
  <c r="B24962" i="1"/>
  <c r="B24961" i="1"/>
  <c r="B24960" i="1"/>
  <c r="B24959" i="1"/>
  <c r="B24958" i="1"/>
  <c r="B24957" i="1"/>
  <c r="B24956" i="1"/>
  <c r="B24955" i="1"/>
  <c r="B24954" i="1"/>
  <c r="B24953" i="1"/>
  <c r="B24952" i="1"/>
  <c r="B24951" i="1"/>
  <c r="B24950" i="1"/>
  <c r="B24949" i="1"/>
  <c r="B24948" i="1"/>
  <c r="B24947" i="1"/>
  <c r="B24946" i="1"/>
  <c r="B24945" i="1"/>
  <c r="B24944" i="1"/>
  <c r="B24943" i="1"/>
  <c r="B24942" i="1"/>
  <c r="B24941" i="1"/>
  <c r="B24019" i="1"/>
  <c r="B24018" i="1"/>
  <c r="B24017" i="1"/>
  <c r="B24016" i="1"/>
  <c r="B24015" i="1"/>
  <c r="B24014" i="1"/>
  <c r="B24013" i="1"/>
  <c r="B24012" i="1"/>
  <c r="B24011" i="1"/>
  <c r="B24010" i="1"/>
  <c r="B24009" i="1"/>
  <c r="B24008" i="1"/>
  <c r="B24007" i="1"/>
  <c r="B24006" i="1"/>
  <c r="B24005" i="1"/>
  <c r="B24004" i="1"/>
  <c r="B24003" i="1"/>
  <c r="B24002" i="1"/>
  <c r="B24001" i="1"/>
  <c r="B24000" i="1"/>
  <c r="B23999" i="1"/>
  <c r="B23998" i="1"/>
  <c r="B23997" i="1"/>
  <c r="B23996" i="1"/>
  <c r="B23995" i="1"/>
  <c r="B23994" i="1"/>
  <c r="B23993" i="1"/>
  <c r="B23992" i="1"/>
  <c r="B23991" i="1"/>
  <c r="B23990" i="1"/>
  <c r="B23989" i="1"/>
  <c r="B23988" i="1"/>
  <c r="B23987" i="1"/>
  <c r="B23986" i="1"/>
  <c r="B23985" i="1"/>
  <c r="B23984" i="1"/>
  <c r="B23983" i="1"/>
  <c r="B23982" i="1"/>
  <c r="B23910" i="1"/>
  <c r="B23909" i="1"/>
  <c r="B23908" i="1"/>
  <c r="B23907" i="1"/>
  <c r="B23906" i="1"/>
  <c r="B23905" i="1"/>
  <c r="B23904" i="1"/>
  <c r="B23903" i="1"/>
  <c r="B23902" i="1"/>
  <c r="B23901" i="1"/>
  <c r="B23900" i="1"/>
  <c r="B23899" i="1"/>
  <c r="B23898" i="1"/>
  <c r="B23897" i="1"/>
  <c r="B23896" i="1"/>
  <c r="B23895" i="1"/>
  <c r="B23894" i="1"/>
  <c r="B23893" i="1"/>
  <c r="B23892" i="1"/>
  <c r="B23891" i="1"/>
  <c r="B23890" i="1"/>
  <c r="B23889" i="1"/>
  <c r="B23888" i="1"/>
  <c r="B23887" i="1"/>
  <c r="B23886" i="1"/>
  <c r="B23885" i="1"/>
  <c r="B23884" i="1"/>
  <c r="B23883" i="1"/>
  <c r="B23882" i="1"/>
  <c r="B23881" i="1"/>
  <c r="B23981" i="1"/>
  <c r="B23980" i="1"/>
  <c r="B23979" i="1"/>
  <c r="B23978" i="1"/>
  <c r="B23977" i="1"/>
  <c r="B23976" i="1"/>
  <c r="B23975" i="1"/>
  <c r="B23974" i="1"/>
  <c r="B23973" i="1"/>
  <c r="B23972" i="1"/>
  <c r="B23971" i="1"/>
  <c r="B23970" i="1"/>
  <c r="B23969" i="1"/>
  <c r="B23968" i="1"/>
  <c r="B23967" i="1"/>
  <c r="B23966" i="1"/>
  <c r="B23965" i="1"/>
  <c r="B23964" i="1"/>
  <c r="B23963" i="1"/>
  <c r="B23962" i="1"/>
  <c r="B23961" i="1"/>
  <c r="B23960" i="1"/>
  <c r="B23959" i="1"/>
  <c r="B23958" i="1"/>
  <c r="B23957" i="1"/>
  <c r="B23956" i="1"/>
  <c r="B23955" i="1"/>
  <c r="B23954" i="1"/>
  <c r="B23953" i="1"/>
  <c r="B23952" i="1"/>
  <c r="B23951" i="1"/>
  <c r="B23950" i="1"/>
  <c r="B23949" i="1"/>
  <c r="B23948" i="1"/>
  <c r="B23947" i="1"/>
  <c r="B23946" i="1"/>
  <c r="B23945" i="1"/>
  <c r="B23944" i="1"/>
  <c r="B23943" i="1"/>
  <c r="B23880" i="1"/>
  <c r="B23879" i="1"/>
  <c r="B23878" i="1"/>
  <c r="B23877" i="1"/>
  <c r="B23876" i="1"/>
  <c r="B23875" i="1"/>
  <c r="B23874" i="1"/>
  <c r="B23873" i="1"/>
  <c r="B23872" i="1"/>
  <c r="B23871" i="1"/>
  <c r="B23870" i="1"/>
  <c r="B23869" i="1"/>
  <c r="B23868" i="1"/>
  <c r="B23867" i="1"/>
  <c r="B23834" i="1"/>
  <c r="B23833" i="1"/>
  <c r="B23832" i="1"/>
  <c r="B23831" i="1"/>
  <c r="B23830" i="1"/>
  <c r="B23829" i="1"/>
  <c r="B23828" i="1"/>
  <c r="B23827" i="1"/>
  <c r="B23826" i="1"/>
  <c r="B23825" i="1"/>
  <c r="B23824" i="1"/>
  <c r="B23823" i="1"/>
  <c r="B23822" i="1"/>
  <c r="B23821" i="1"/>
  <c r="B23820" i="1"/>
  <c r="B23819" i="1"/>
  <c r="B23818" i="1"/>
  <c r="B23817" i="1"/>
  <c r="B23816" i="1"/>
  <c r="B23815" i="1"/>
  <c r="B23814" i="1"/>
  <c r="B23813" i="1"/>
  <c r="B23812" i="1"/>
  <c r="B23811" i="1"/>
  <c r="B23810" i="1"/>
  <c r="B23809" i="1"/>
  <c r="B23808" i="1"/>
  <c r="B23807" i="1"/>
  <c r="B23942" i="1"/>
  <c r="B28726" i="1"/>
  <c r="B28725" i="1"/>
  <c r="B28739" i="1"/>
  <c r="B28724" i="1"/>
  <c r="B28723" i="1"/>
  <c r="B28722" i="1"/>
  <c r="B28721" i="1"/>
  <c r="B28738" i="1"/>
  <c r="B28737" i="1"/>
  <c r="B28736" i="1"/>
  <c r="B28735" i="1"/>
  <c r="B28734" i="1"/>
  <c r="B28733" i="1"/>
  <c r="B23806" i="1"/>
  <c r="B23835" i="1"/>
  <c r="B20257" i="1"/>
  <c r="B23866" i="1"/>
  <c r="B23865" i="1"/>
  <c r="B23864" i="1"/>
  <c r="B23863" i="1"/>
  <c r="B23862" i="1"/>
  <c r="B23861" i="1"/>
  <c r="B23860" i="1"/>
  <c r="B23859" i="1"/>
  <c r="B23858" i="1"/>
  <c r="B23857" i="1"/>
  <c r="B23856" i="1"/>
  <c r="B23855" i="1"/>
  <c r="B23854" i="1"/>
  <c r="B23853" i="1"/>
  <c r="B23852" i="1"/>
  <c r="B23851" i="1"/>
  <c r="B23850" i="1"/>
  <c r="B23849" i="1"/>
  <c r="B23848" i="1"/>
  <c r="B23847" i="1"/>
  <c r="B23846" i="1"/>
  <c r="B23845" i="1"/>
  <c r="B23844" i="1"/>
  <c r="B23843" i="1"/>
  <c r="B23842" i="1"/>
  <c r="B23841" i="1"/>
  <c r="B23840" i="1"/>
  <c r="B23839" i="1"/>
  <c r="B23838" i="1"/>
  <c r="B23837" i="1"/>
  <c r="B23793" i="1"/>
  <c r="B23792" i="1"/>
  <c r="B23791" i="1"/>
  <c r="B23790" i="1"/>
  <c r="B23789" i="1"/>
  <c r="B23788" i="1"/>
  <c r="B23787" i="1"/>
  <c r="B23786" i="1"/>
  <c r="B23785" i="1"/>
  <c r="B23784" i="1"/>
  <c r="B23783" i="1"/>
  <c r="B23782" i="1"/>
  <c r="B23781" i="1"/>
  <c r="B23780" i="1"/>
  <c r="B23779" i="1"/>
  <c r="B23778" i="1"/>
  <c r="B23777" i="1"/>
  <c r="B23776" i="1"/>
  <c r="B23775" i="1"/>
  <c r="B23774" i="1"/>
  <c r="B23773" i="1"/>
  <c r="B23772" i="1"/>
  <c r="B23771" i="1"/>
  <c r="B23770" i="1"/>
  <c r="B23769" i="1"/>
  <c r="B23768" i="1"/>
  <c r="B23767" i="1"/>
  <c r="B23766" i="1"/>
  <c r="B23765" i="1"/>
  <c r="B23764" i="1"/>
  <c r="B23763" i="1"/>
  <c r="B23762" i="1"/>
  <c r="B23761" i="1"/>
  <c r="B23760" i="1"/>
  <c r="B23759" i="1"/>
  <c r="B23758" i="1"/>
  <c r="B23757" i="1"/>
  <c r="B23756" i="1"/>
  <c r="B23755" i="1"/>
  <c r="B23754" i="1"/>
  <c r="B23753" i="1"/>
  <c r="B23752" i="1"/>
  <c r="B23751" i="1"/>
  <c r="B23750" i="1"/>
  <c r="B23749" i="1"/>
  <c r="B23748" i="1"/>
  <c r="B23747" i="1"/>
  <c r="B23746" i="1"/>
  <c r="B23745" i="1"/>
  <c r="B23744" i="1"/>
  <c r="B23743" i="1"/>
  <c r="B23742" i="1"/>
  <c r="B23741" i="1"/>
  <c r="B23740" i="1"/>
  <c r="B23739" i="1"/>
  <c r="B23738" i="1"/>
  <c r="B23737" i="1"/>
  <c r="B23736" i="1"/>
  <c r="B23735" i="1"/>
  <c r="B23734" i="1"/>
  <c r="B23733" i="1"/>
  <c r="B23732" i="1"/>
  <c r="B23731" i="1"/>
  <c r="B23730" i="1"/>
  <c r="B23729" i="1"/>
  <c r="B23728" i="1"/>
  <c r="B23727" i="1"/>
  <c r="B23726" i="1"/>
  <c r="B23725" i="1"/>
  <c r="B23724" i="1"/>
  <c r="B23723" i="1"/>
  <c r="B23722" i="1"/>
  <c r="B23721" i="1"/>
  <c r="B23720" i="1"/>
  <c r="B23719" i="1"/>
  <c r="B23718" i="1"/>
  <c r="B23717" i="1"/>
  <c r="B23716" i="1"/>
  <c r="B23715" i="1"/>
  <c r="B23714" i="1"/>
  <c r="B23713" i="1"/>
  <c r="B23712" i="1"/>
  <c r="B23711" i="1"/>
  <c r="B23710" i="1"/>
  <c r="B23709" i="1"/>
  <c r="B23708" i="1"/>
  <c r="B23707" i="1"/>
  <c r="B23706" i="1"/>
  <c r="B23705" i="1"/>
  <c r="B23704" i="1"/>
  <c r="B23703" i="1"/>
  <c r="B23702" i="1"/>
  <c r="B23701" i="1"/>
  <c r="B23700" i="1"/>
  <c r="B23197" i="1"/>
  <c r="B23196" i="1"/>
  <c r="B23195" i="1"/>
  <c r="B23699" i="1"/>
  <c r="B23194" i="1"/>
  <c r="B23193" i="1"/>
  <c r="B23192" i="1"/>
  <c r="B23191" i="1"/>
  <c r="B23325" i="1"/>
  <c r="B23324" i="1"/>
  <c r="B23190" i="1"/>
  <c r="B23189" i="1"/>
  <c r="B23323" i="1"/>
  <c r="B23188" i="1"/>
  <c r="B23187" i="1"/>
  <c r="B23186" i="1"/>
  <c r="B23322" i="1"/>
  <c r="B23321" i="1"/>
  <c r="B23185" i="1"/>
  <c r="B23184" i="1"/>
  <c r="B23320" i="1"/>
  <c r="B23319" i="1"/>
  <c r="B23318" i="1"/>
  <c r="B23183" i="1"/>
  <c r="B23182" i="1"/>
  <c r="B23317" i="1"/>
  <c r="B23316" i="1"/>
  <c r="B23315" i="1"/>
  <c r="B23181" i="1"/>
  <c r="B23180" i="1"/>
  <c r="B23179" i="1"/>
  <c r="B23314" i="1"/>
  <c r="B23178" i="1"/>
  <c r="B23177" i="1"/>
  <c r="B23313" i="1"/>
  <c r="B23312" i="1"/>
  <c r="B23176" i="1"/>
  <c r="B23267" i="1"/>
  <c r="B23311" i="1"/>
  <c r="B23310" i="1"/>
  <c r="B23175" i="1"/>
  <c r="B23174" i="1"/>
  <c r="B23266" i="1"/>
  <c r="B23265" i="1"/>
  <c r="B23264" i="1"/>
  <c r="B23263" i="1"/>
  <c r="B23262" i="1"/>
  <c r="B23261" i="1"/>
  <c r="B23260" i="1"/>
  <c r="B23259" i="1"/>
  <c r="B23258" i="1"/>
  <c r="B23257" i="1"/>
  <c r="B23256" i="1"/>
  <c r="B23255" i="1"/>
  <c r="B23254" i="1"/>
  <c r="B23253" i="1"/>
  <c r="B23252" i="1"/>
  <c r="B23251" i="1"/>
  <c r="B23250" i="1"/>
  <c r="B23249" i="1"/>
  <c r="B23248" i="1"/>
  <c r="B23247" i="1"/>
  <c r="B23246" i="1"/>
  <c r="B23245" i="1"/>
  <c r="B23244" i="1"/>
  <c r="B23243" i="1"/>
  <c r="B23242" i="1"/>
  <c r="B23241" i="1"/>
  <c r="B23240" i="1"/>
  <c r="B23239" i="1"/>
  <c r="B23238" i="1"/>
  <c r="B23237" i="1"/>
  <c r="B23236" i="1"/>
  <c r="B23235" i="1"/>
  <c r="B23234" i="1"/>
  <c r="B23233" i="1"/>
  <c r="B23232" i="1"/>
  <c r="B23231" i="1"/>
  <c r="B23230" i="1"/>
  <c r="B23229" i="1"/>
  <c r="B23228" i="1"/>
  <c r="B23227" i="1"/>
  <c r="B23226" i="1"/>
  <c r="B23225" i="1"/>
  <c r="B23224" i="1"/>
  <c r="B23223" i="1"/>
  <c r="B23222" i="1"/>
  <c r="B23221" i="1"/>
  <c r="B23220" i="1"/>
  <c r="B23219" i="1"/>
  <c r="B23218" i="1"/>
  <c r="B23217" i="1"/>
  <c r="B23216" i="1"/>
  <c r="B23215" i="1"/>
  <c r="B23214" i="1"/>
  <c r="B23309" i="1"/>
  <c r="B23392" i="1"/>
  <c r="B23173" i="1"/>
  <c r="B23391" i="1"/>
  <c r="B23390" i="1"/>
  <c r="B23389" i="1"/>
  <c r="B23388" i="1"/>
  <c r="B23387" i="1"/>
  <c r="B23386" i="1"/>
  <c r="B23385" i="1"/>
  <c r="B23384" i="1"/>
  <c r="B23383" i="1"/>
  <c r="B23382" i="1"/>
  <c r="B23381" i="1"/>
  <c r="B23380" i="1"/>
  <c r="B23379" i="1"/>
  <c r="B23378" i="1"/>
  <c r="B23377" i="1"/>
  <c r="B23376" i="1"/>
  <c r="B23375" i="1"/>
  <c r="B23374" i="1"/>
  <c r="B23373" i="1"/>
  <c r="B23372" i="1"/>
  <c r="B23371" i="1"/>
  <c r="B23370" i="1"/>
  <c r="B23369" i="1"/>
  <c r="B23368" i="1"/>
  <c r="B23367" i="1"/>
  <c r="B23366" i="1"/>
  <c r="B23365" i="1"/>
  <c r="B23364" i="1"/>
  <c r="B23363" i="1"/>
  <c r="B23362" i="1"/>
  <c r="B23361" i="1"/>
  <c r="B23360" i="1"/>
  <c r="B23359" i="1"/>
  <c r="B23358" i="1"/>
  <c r="B23357" i="1"/>
  <c r="B23356" i="1"/>
  <c r="B23355" i="1"/>
  <c r="B23354" i="1"/>
  <c r="B23353" i="1"/>
  <c r="B23352" i="1"/>
  <c r="B23351" i="1"/>
  <c r="B23350" i="1"/>
  <c r="B23349" i="1"/>
  <c r="B23348" i="1"/>
  <c r="B23347" i="1"/>
  <c r="B23346" i="1"/>
  <c r="B23345" i="1"/>
  <c r="B23344" i="1"/>
  <c r="B23343" i="1"/>
  <c r="B23342" i="1"/>
  <c r="B23341" i="1"/>
  <c r="B23340" i="1"/>
  <c r="B23308" i="1"/>
  <c r="B23339" i="1"/>
  <c r="B23338" i="1"/>
  <c r="B23307" i="1"/>
  <c r="B23306" i="1"/>
  <c r="B23305" i="1"/>
  <c r="B23304" i="1"/>
  <c r="B23303" i="1"/>
  <c r="B23302" i="1"/>
  <c r="B23301" i="1"/>
  <c r="B23300" i="1"/>
  <c r="B23299" i="1"/>
  <c r="B23298" i="1"/>
  <c r="B23297" i="1"/>
  <c r="B23296" i="1"/>
  <c r="B23295" i="1"/>
  <c r="B23294" i="1"/>
  <c r="B23293" i="1"/>
  <c r="B23292" i="1"/>
  <c r="B23291" i="1"/>
  <c r="B23290" i="1"/>
  <c r="B23289" i="1"/>
  <c r="B23288" i="1"/>
  <c r="B23287" i="1"/>
  <c r="B23286" i="1"/>
  <c r="B23285" i="1"/>
  <c r="B23284" i="1"/>
  <c r="B23283" i="1"/>
  <c r="B23282" i="1"/>
  <c r="B23281" i="1"/>
  <c r="B23280" i="1"/>
  <c r="B23279" i="1"/>
  <c r="B23278" i="1"/>
  <c r="B23277" i="1"/>
  <c r="B23172" i="1"/>
  <c r="B23171" i="1"/>
  <c r="B23170" i="1"/>
  <c r="B23169" i="1"/>
  <c r="B23168" i="1"/>
  <c r="B23167" i="1"/>
  <c r="B23166" i="1"/>
  <c r="B23165" i="1"/>
  <c r="B23164" i="1"/>
  <c r="B23163" i="1"/>
  <c r="B23162" i="1"/>
  <c r="B23161" i="1"/>
  <c r="B23160" i="1"/>
  <c r="B23159" i="1"/>
  <c r="B23158" i="1"/>
  <c r="B23157" i="1"/>
  <c r="B23156" i="1"/>
  <c r="B23155" i="1"/>
  <c r="B23154" i="1"/>
  <c r="B23153" i="1"/>
  <c r="B23152" i="1"/>
  <c r="B23151" i="1"/>
  <c r="B23150" i="1"/>
  <c r="B23149" i="1"/>
  <c r="B23148" i="1"/>
  <c r="B23147" i="1"/>
  <c r="B23146" i="1"/>
  <c r="B23145" i="1"/>
  <c r="B23144" i="1"/>
  <c r="B23143" i="1"/>
  <c r="B23142" i="1"/>
  <c r="B23141" i="1"/>
  <c r="B23140" i="1"/>
  <c r="B23139" i="1"/>
  <c r="B23138" i="1"/>
  <c r="B23137" i="1"/>
  <c r="B23136" i="1"/>
  <c r="B23135" i="1"/>
  <c r="B23134" i="1"/>
  <c r="B23133" i="1"/>
  <c r="B23132" i="1"/>
  <c r="B23131" i="1"/>
  <c r="B23130" i="1"/>
  <c r="B23129" i="1"/>
  <c r="B23128" i="1"/>
  <c r="B23127" i="1"/>
  <c r="B23126" i="1"/>
  <c r="B23125" i="1"/>
  <c r="B23124" i="1"/>
  <c r="B23123" i="1"/>
  <c r="B23122" i="1"/>
  <c r="B23121" i="1"/>
  <c r="B23120" i="1"/>
  <c r="B23119" i="1"/>
  <c r="B23118" i="1"/>
  <c r="B23117" i="1"/>
  <c r="B23116" i="1"/>
  <c r="B23115" i="1"/>
  <c r="B23114" i="1"/>
  <c r="B23113" i="1"/>
  <c r="B23112" i="1"/>
  <c r="B23111" i="1"/>
  <c r="B23110" i="1"/>
  <c r="B23109" i="1"/>
  <c r="B23108" i="1"/>
  <c r="B23107" i="1"/>
  <c r="B23106" i="1"/>
  <c r="B23105" i="1"/>
  <c r="B23104" i="1"/>
  <c r="B23555" i="1"/>
  <c r="B23103" i="1"/>
  <c r="B23102" i="1"/>
  <c r="B23101" i="1"/>
  <c r="B23554" i="1"/>
  <c r="B23553" i="1"/>
  <c r="B23552" i="1"/>
  <c r="B23551" i="1"/>
  <c r="B23550" i="1"/>
  <c r="B23549" i="1"/>
  <c r="B23548" i="1"/>
  <c r="B23547" i="1"/>
  <c r="B23546" i="1"/>
  <c r="B23545" i="1"/>
  <c r="B23544" i="1"/>
  <c r="B23543" i="1"/>
  <c r="B23542" i="1"/>
  <c r="B23541" i="1"/>
  <c r="B23540" i="1"/>
  <c r="B23539" i="1"/>
  <c r="B23538" i="1"/>
  <c r="B23537" i="1"/>
  <c r="B23536" i="1"/>
  <c r="B23535" i="1"/>
  <c r="B23534" i="1"/>
  <c r="B23533" i="1"/>
  <c r="B23532" i="1"/>
  <c r="B23531" i="1"/>
  <c r="B23530" i="1"/>
  <c r="B23529" i="1"/>
  <c r="B23528" i="1"/>
  <c r="B23527" i="1"/>
  <c r="B23526" i="1"/>
  <c r="B23525" i="1"/>
  <c r="B23524" i="1"/>
  <c r="B23523" i="1"/>
  <c r="B23522" i="1"/>
  <c r="B23521" i="1"/>
  <c r="B23520" i="1"/>
  <c r="B23519" i="1"/>
  <c r="B23518" i="1"/>
  <c r="B23517" i="1"/>
  <c r="B23516" i="1"/>
  <c r="B23515" i="1"/>
  <c r="B23514" i="1"/>
  <c r="B23513" i="1"/>
  <c r="B23512" i="1"/>
  <c r="B23511" i="1"/>
  <c r="B23510" i="1"/>
  <c r="B23509" i="1"/>
  <c r="B23508" i="1"/>
  <c r="B23507" i="1"/>
  <c r="B23506" i="1"/>
  <c r="B23505" i="1"/>
  <c r="B23504" i="1"/>
  <c r="B23503" i="1"/>
  <c r="B23502" i="1"/>
  <c r="B23501" i="1"/>
  <c r="B23500" i="1"/>
  <c r="B23499" i="1"/>
  <c r="B23498" i="1"/>
  <c r="B23497" i="1"/>
  <c r="B23496" i="1"/>
  <c r="B23495" i="1"/>
  <c r="B23494" i="1"/>
  <c r="B23493" i="1"/>
  <c r="B23492" i="1"/>
  <c r="B23491" i="1"/>
  <c r="B23490" i="1"/>
  <c r="B23489" i="1"/>
  <c r="B23488" i="1"/>
  <c r="B23487" i="1"/>
  <c r="B23486" i="1"/>
  <c r="B23485" i="1"/>
  <c r="B23484" i="1"/>
  <c r="B23483" i="1"/>
  <c r="B23482" i="1"/>
  <c r="B23481" i="1"/>
  <c r="B23480" i="1"/>
  <c r="B23479" i="1"/>
  <c r="B23478" i="1"/>
  <c r="B23477" i="1"/>
  <c r="B23476" i="1"/>
  <c r="B23475" i="1"/>
  <c r="B23474" i="1"/>
  <c r="B23473" i="1"/>
  <c r="B23472" i="1"/>
  <c r="B23471" i="1"/>
  <c r="B23470" i="1"/>
  <c r="B23469" i="1"/>
  <c r="B23468" i="1"/>
  <c r="B23467" i="1"/>
  <c r="B23466" i="1"/>
  <c r="B23465" i="1"/>
  <c r="B23464" i="1"/>
  <c r="B23463" i="1"/>
  <c r="B23462" i="1"/>
  <c r="B23461" i="1"/>
  <c r="B23460" i="1"/>
  <c r="B23459" i="1"/>
  <c r="B23458" i="1"/>
  <c r="B23457" i="1"/>
  <c r="B23456" i="1"/>
  <c r="B23455" i="1"/>
  <c r="B23454" i="1"/>
  <c r="B23453" i="1"/>
  <c r="B23452" i="1"/>
  <c r="B23451" i="1"/>
  <c r="B23450" i="1"/>
  <c r="B23449" i="1"/>
  <c r="B23448" i="1"/>
  <c r="B23447" i="1"/>
  <c r="B23446" i="1"/>
  <c r="B23445" i="1"/>
  <c r="B23444" i="1"/>
  <c r="B23443" i="1"/>
  <c r="B23442" i="1"/>
  <c r="B23441" i="1"/>
  <c r="B23440" i="1"/>
  <c r="B23439" i="1"/>
  <c r="B23438" i="1"/>
  <c r="B23437" i="1"/>
  <c r="B23436" i="1"/>
  <c r="B23435" i="1"/>
  <c r="B23434" i="1"/>
  <c r="B23433" i="1"/>
  <c r="B23432" i="1"/>
  <c r="B23431" i="1"/>
  <c r="B23430" i="1"/>
  <c r="B23429" i="1"/>
  <c r="B23428" i="1"/>
  <c r="B23427" i="1"/>
  <c r="B23426" i="1"/>
  <c r="B23425" i="1"/>
  <c r="B23424" i="1"/>
  <c r="B23423" i="1"/>
  <c r="B23422" i="1"/>
  <c r="B23421" i="1"/>
  <c r="B23420" i="1"/>
  <c r="B23419" i="1"/>
  <c r="B23418" i="1"/>
  <c r="B23417" i="1"/>
  <c r="B23416" i="1"/>
  <c r="B23415" i="1"/>
  <c r="B23414" i="1"/>
  <c r="B23413" i="1"/>
  <c r="B23652" i="1"/>
  <c r="B23412" i="1"/>
  <c r="B23651" i="1"/>
  <c r="B23650" i="1"/>
  <c r="B23649" i="1"/>
  <c r="B23648" i="1"/>
  <c r="B23647" i="1"/>
  <c r="B23646" i="1"/>
  <c r="B23645" i="1"/>
  <c r="B23644" i="1"/>
  <c r="B23643" i="1"/>
  <c r="B23642" i="1"/>
  <c r="B23641" i="1"/>
  <c r="B23640" i="1"/>
  <c r="B23639" i="1"/>
  <c r="B23638" i="1"/>
  <c r="B23637" i="1"/>
  <c r="B23636" i="1"/>
  <c r="B23635" i="1"/>
  <c r="B23634" i="1"/>
  <c r="B23633" i="1"/>
  <c r="B23632" i="1"/>
  <c r="B23631" i="1"/>
  <c r="B23630" i="1"/>
  <c r="B23629" i="1"/>
  <c r="B23628" i="1"/>
  <c r="B23627" i="1"/>
  <c r="B23626" i="1"/>
  <c r="B23625" i="1"/>
  <c r="B23624" i="1"/>
  <c r="B23623" i="1"/>
  <c r="B23622" i="1"/>
  <c r="B23621" i="1"/>
  <c r="B23620" i="1"/>
  <c r="B23619" i="1"/>
  <c r="B23618" i="1"/>
  <c r="B23617" i="1"/>
  <c r="B23616" i="1"/>
  <c r="B23615" i="1"/>
  <c r="B23614" i="1"/>
  <c r="B23613" i="1"/>
  <c r="B23612" i="1"/>
  <c r="B23611" i="1"/>
  <c r="B23610" i="1"/>
  <c r="B23609" i="1"/>
  <c r="B23608" i="1"/>
  <c r="B23607" i="1"/>
  <c r="B23606" i="1"/>
  <c r="B23605" i="1"/>
  <c r="B23604" i="1"/>
  <c r="B23603" i="1"/>
  <c r="B23602" i="1"/>
  <c r="B23601" i="1"/>
  <c r="B23600" i="1"/>
  <c r="B23599" i="1"/>
  <c r="B23598" i="1"/>
  <c r="B23597" i="1"/>
  <c r="B23596" i="1"/>
  <c r="B23595" i="1"/>
  <c r="B23594" i="1"/>
  <c r="B23593" i="1"/>
  <c r="B23592" i="1"/>
  <c r="B23591" i="1"/>
  <c r="B23590" i="1"/>
  <c r="B23589" i="1"/>
  <c r="B23588" i="1"/>
  <c r="B23587" i="1"/>
  <c r="B23586" i="1"/>
  <c r="B23585" i="1"/>
  <c r="B23584" i="1"/>
  <c r="B23583" i="1"/>
  <c r="B23582" i="1"/>
  <c r="B22801" i="1"/>
  <c r="B23581" i="1"/>
  <c r="B22800" i="1"/>
  <c r="B22799" i="1"/>
  <c r="B22798" i="1"/>
  <c r="B22797" i="1"/>
  <c r="B22796" i="1"/>
  <c r="B22795" i="1"/>
  <c r="B22794" i="1"/>
  <c r="B22793" i="1"/>
  <c r="B22792" i="1"/>
  <c r="B22791" i="1"/>
  <c r="B22790" i="1"/>
  <c r="B22789" i="1"/>
  <c r="B22788" i="1"/>
  <c r="B22787" i="1"/>
  <c r="B22786" i="1"/>
  <c r="B22785" i="1"/>
  <c r="B22784" i="1"/>
  <c r="B22783" i="1"/>
  <c r="B22782" i="1"/>
  <c r="B22781" i="1"/>
  <c r="B22780" i="1"/>
  <c r="B22779" i="1"/>
  <c r="B22778" i="1"/>
  <c r="B22777" i="1"/>
  <c r="B22776" i="1"/>
  <c r="B22775" i="1"/>
  <c r="B22774" i="1"/>
  <c r="B22773" i="1"/>
  <c r="B22772" i="1"/>
  <c r="B22771" i="1"/>
  <c r="B22770" i="1"/>
  <c r="B22769" i="1"/>
  <c r="B22768" i="1"/>
  <c r="B22767" i="1"/>
  <c r="B22766" i="1"/>
  <c r="B22765" i="1"/>
  <c r="B22764" i="1"/>
  <c r="B22763" i="1"/>
  <c r="B22762" i="1"/>
  <c r="B22761" i="1"/>
  <c r="B22760" i="1"/>
  <c r="B22759" i="1"/>
  <c r="B22758" i="1"/>
  <c r="B22757" i="1"/>
  <c r="B22756" i="1"/>
  <c r="B22755" i="1"/>
  <c r="B22754" i="1"/>
  <c r="B22912" i="1"/>
  <c r="B22911" i="1"/>
  <c r="B22910" i="1"/>
  <c r="B22909" i="1"/>
  <c r="B22908" i="1"/>
  <c r="B22907" i="1"/>
  <c r="B22906" i="1"/>
  <c r="B22905" i="1"/>
  <c r="B22904" i="1"/>
  <c r="B22903" i="1"/>
  <c r="B22902" i="1"/>
  <c r="B22901" i="1"/>
  <c r="B22900" i="1"/>
  <c r="B22899" i="1"/>
  <c r="B22898" i="1"/>
  <c r="B22897" i="1"/>
  <c r="B22896" i="1"/>
  <c r="B22895" i="1"/>
  <c r="B22894" i="1"/>
  <c r="B22893" i="1"/>
  <c r="B22892" i="1"/>
  <c r="B22891" i="1"/>
  <c r="B22890" i="1"/>
  <c r="B22889" i="1"/>
  <c r="B22888" i="1"/>
  <c r="B22887" i="1"/>
  <c r="B22886" i="1"/>
  <c r="B22885" i="1"/>
  <c r="B22884" i="1"/>
  <c r="B22883" i="1"/>
  <c r="B22753" i="1"/>
  <c r="B22752" i="1"/>
  <c r="B22751" i="1"/>
  <c r="B22750" i="1"/>
  <c r="B22749" i="1"/>
  <c r="B22748" i="1"/>
  <c r="B22747" i="1"/>
  <c r="B22746" i="1"/>
  <c r="B22745" i="1"/>
  <c r="B22744" i="1"/>
  <c r="B22743" i="1"/>
  <c r="B22742" i="1"/>
  <c r="B22741" i="1"/>
  <c r="B22740" i="1"/>
  <c r="B22739" i="1"/>
  <c r="B22738" i="1"/>
  <c r="B22737" i="1"/>
  <c r="B22736" i="1"/>
  <c r="B22735" i="1"/>
  <c r="B22734" i="1"/>
  <c r="B22733" i="1"/>
  <c r="B22732" i="1"/>
  <c r="B22731" i="1"/>
  <c r="B22730" i="1"/>
  <c r="B22729" i="1"/>
  <c r="B22728" i="1"/>
  <c r="B22727" i="1"/>
  <c r="B22726" i="1"/>
  <c r="B22725" i="1"/>
  <c r="B22724" i="1"/>
  <c r="B22723" i="1"/>
  <c r="B22722" i="1"/>
  <c r="B22721" i="1"/>
  <c r="B22720" i="1"/>
  <c r="B22719" i="1"/>
  <c r="B22718" i="1"/>
  <c r="B22717" i="1"/>
  <c r="B22716" i="1"/>
  <c r="B22715" i="1"/>
  <c r="B22714" i="1"/>
  <c r="B22713" i="1"/>
  <c r="B22712" i="1"/>
  <c r="B22711" i="1"/>
  <c r="B22710" i="1"/>
  <c r="B22709" i="1"/>
  <c r="B22708" i="1"/>
  <c r="B22707" i="1"/>
  <c r="B22706" i="1"/>
  <c r="B22882" i="1"/>
  <c r="B22881" i="1"/>
  <c r="B22880" i="1"/>
  <c r="B22879" i="1"/>
  <c r="B22878" i="1"/>
  <c r="B22877" i="1"/>
  <c r="B22876" i="1"/>
  <c r="B22875" i="1"/>
  <c r="B22874" i="1"/>
  <c r="B22873" i="1"/>
  <c r="B22872" i="1"/>
  <c r="B22871" i="1"/>
  <c r="B22870" i="1"/>
  <c r="B22869" i="1"/>
  <c r="B22868" i="1"/>
  <c r="B22867" i="1"/>
  <c r="B22866" i="1"/>
  <c r="B22865" i="1"/>
  <c r="B22864" i="1"/>
  <c r="B22863" i="1"/>
  <c r="B22862" i="1"/>
  <c r="B22861" i="1"/>
  <c r="B22860" i="1"/>
  <c r="B22859" i="1"/>
  <c r="B22858" i="1"/>
  <c r="B22857" i="1"/>
  <c r="B22856" i="1"/>
  <c r="B22855" i="1"/>
  <c r="B22854" i="1"/>
  <c r="B22853" i="1"/>
  <c r="B26022" i="1"/>
  <c r="B26021" i="1"/>
  <c r="B26020" i="1"/>
  <c r="B26019" i="1"/>
  <c r="B26018" i="1"/>
  <c r="B26017" i="1"/>
  <c r="B25951" i="1"/>
  <c r="B25950" i="1"/>
  <c r="B25949" i="1"/>
  <c r="B25948" i="1"/>
  <c r="B25947" i="1"/>
  <c r="B25946" i="1"/>
  <c r="B25945" i="1"/>
  <c r="B25944" i="1"/>
  <c r="B25943" i="1"/>
  <c r="B25942" i="1"/>
  <c r="B25941" i="1"/>
  <c r="B25940" i="1"/>
  <c r="B25939" i="1"/>
  <c r="B25938" i="1"/>
  <c r="B25937" i="1"/>
  <c r="B25936" i="1"/>
  <c r="B25935" i="1"/>
  <c r="B25934" i="1"/>
  <c r="B25933" i="1"/>
  <c r="B25932" i="1"/>
  <c r="B25931" i="1"/>
  <c r="B25930" i="1"/>
  <c r="B25929" i="1"/>
  <c r="B25928" i="1"/>
  <c r="B26016" i="1"/>
  <c r="B26015" i="1"/>
  <c r="B26014" i="1"/>
  <c r="B26013" i="1"/>
  <c r="B26012" i="1"/>
  <c r="B26011" i="1"/>
  <c r="B26010" i="1"/>
  <c r="B26009" i="1"/>
  <c r="B26008" i="1"/>
  <c r="B26007" i="1"/>
  <c r="B26006" i="1"/>
  <c r="B26005" i="1"/>
  <c r="B26004" i="1"/>
  <c r="B26003" i="1"/>
  <c r="B26002" i="1"/>
  <c r="B26001" i="1"/>
  <c r="B26000" i="1"/>
  <c r="B25999" i="1"/>
  <c r="B25998" i="1"/>
  <c r="B25997" i="1"/>
  <c r="B25996" i="1"/>
  <c r="B25995" i="1"/>
  <c r="B25994" i="1"/>
  <c r="B1863" i="1"/>
  <c r="B25993" i="1"/>
  <c r="B1862" i="1"/>
  <c r="B1861" i="1"/>
  <c r="B1860" i="1"/>
  <c r="B1859" i="1"/>
  <c r="B1858" i="1"/>
  <c r="B1857" i="1"/>
  <c r="B1856" i="1"/>
  <c r="B25147" i="1"/>
  <c r="B25146" i="1"/>
  <c r="B25145" i="1"/>
  <c r="B25144" i="1"/>
  <c r="B25143" i="1"/>
  <c r="B25142" i="1"/>
  <c r="B25141" i="1"/>
  <c r="B25140" i="1"/>
  <c r="B25139" i="1"/>
  <c r="B25138" i="1"/>
  <c r="B25137" i="1"/>
  <c r="B25136" i="1"/>
  <c r="B25135" i="1"/>
  <c r="B25134" i="1"/>
  <c r="B25133" i="1"/>
  <c r="B25132" i="1"/>
  <c r="B25131" i="1"/>
  <c r="B25130" i="1"/>
  <c r="B25129" i="1"/>
  <c r="B25128" i="1"/>
  <c r="B25127" i="1"/>
  <c r="B25126" i="1"/>
  <c r="B25125" i="1"/>
  <c r="B25124" i="1"/>
  <c r="B25123" i="1"/>
  <c r="B25122" i="1"/>
  <c r="B25121" i="1"/>
  <c r="B25120" i="1"/>
  <c r="B25119" i="1"/>
  <c r="B20642" i="1"/>
  <c r="B25118" i="1"/>
  <c r="B25117" i="1"/>
  <c r="B25116" i="1"/>
  <c r="B1148" i="1"/>
  <c r="B1147" i="1"/>
  <c r="B1146" i="1"/>
  <c r="B1145" i="1"/>
  <c r="B1144" i="1"/>
  <c r="B25115" i="1"/>
  <c r="B25114" i="1"/>
  <c r="B25113" i="1"/>
  <c r="B25112" i="1"/>
  <c r="B20641" i="1"/>
  <c r="B20640" i="1"/>
  <c r="B20639" i="1"/>
  <c r="B20638" i="1"/>
  <c r="B20637" i="1"/>
  <c r="B20636" i="1"/>
  <c r="B20635" i="1"/>
  <c r="B20634" i="1"/>
  <c r="B20633" i="1"/>
  <c r="B20632" i="1"/>
  <c r="B20631" i="1"/>
  <c r="B20630" i="1"/>
  <c r="B20629" i="1"/>
  <c r="B20628" i="1"/>
  <c r="B20627" i="1"/>
  <c r="B1143" i="1"/>
  <c r="B1142" i="1"/>
  <c r="B1141" i="1"/>
  <c r="B1140" i="1"/>
  <c r="B1139" i="1"/>
  <c r="B1138" i="1"/>
  <c r="B1137" i="1"/>
  <c r="B1136" i="1"/>
  <c r="B1135" i="1"/>
  <c r="B1134" i="1"/>
  <c r="B1133" i="1"/>
  <c r="B20626" i="1"/>
  <c r="B20625" i="1"/>
  <c r="B20624" i="1"/>
  <c r="B20623" i="1"/>
  <c r="B23071" i="1"/>
  <c r="B23070" i="1"/>
  <c r="B23069" i="1"/>
  <c r="B23068" i="1"/>
  <c r="B23067" i="1"/>
  <c r="B23066" i="1"/>
  <c r="B23097" i="1"/>
  <c r="B23096" i="1"/>
  <c r="B23095" i="1"/>
  <c r="B23094" i="1"/>
  <c r="B23093" i="1"/>
  <c r="B23092" i="1"/>
  <c r="B23091" i="1"/>
  <c r="B23090" i="1"/>
  <c r="B23089" i="1"/>
  <c r="B23088" i="1"/>
  <c r="B23087" i="1"/>
  <c r="B23086" i="1"/>
  <c r="B23085" i="1"/>
  <c r="B23084" i="1"/>
  <c r="B23083" i="1"/>
  <c r="B23082" i="1"/>
  <c r="B23081" i="1"/>
  <c r="B23080" i="1"/>
  <c r="B23079" i="1"/>
  <c r="B23078" i="1"/>
  <c r="B23077" i="1"/>
  <c r="B23076" i="1"/>
  <c r="B23075" i="1"/>
  <c r="B20620" i="1"/>
  <c r="B23074" i="1"/>
  <c r="B23073" i="1"/>
  <c r="B23072" i="1"/>
  <c r="B20619" i="1"/>
  <c r="B20618" i="1"/>
  <c r="B20617" i="1"/>
  <c r="B20616" i="1"/>
  <c r="B20615" i="1"/>
  <c r="B20614" i="1"/>
  <c r="B20613" i="1"/>
  <c r="B20612" i="1"/>
  <c r="B20611" i="1"/>
  <c r="B20610" i="1"/>
  <c r="B20282" i="1"/>
  <c r="B20281" i="1"/>
  <c r="B20609" i="1"/>
  <c r="B20280" i="1"/>
  <c r="B20608" i="1"/>
  <c r="B20279" i="1"/>
  <c r="B20278" i="1"/>
  <c r="B20277" i="1"/>
  <c r="B20276" i="1"/>
  <c r="B20275" i="1"/>
  <c r="B20274" i="1"/>
  <c r="B20273" i="1"/>
  <c r="B20272" i="1"/>
  <c r="B20271" i="1"/>
  <c r="B20270" i="1"/>
  <c r="B20269" i="1"/>
  <c r="B20268" i="1"/>
  <c r="B20267" i="1"/>
  <c r="B20266" i="1"/>
  <c r="B20265" i="1"/>
  <c r="B41" i="1"/>
  <c r="B20264" i="1"/>
  <c r="B20263" i="1"/>
  <c r="B20262" i="1"/>
  <c r="B20261" i="1"/>
  <c r="B20260" i="1"/>
  <c r="B20259" i="1"/>
  <c r="B40" i="1"/>
  <c r="B22697" i="1"/>
  <c r="B22696" i="1"/>
  <c r="B22695" i="1"/>
  <c r="B22694" i="1"/>
  <c r="B22693" i="1"/>
  <c r="B22692" i="1"/>
  <c r="B22691" i="1"/>
  <c r="B22690" i="1"/>
  <c r="B22689" i="1"/>
  <c r="B22688" i="1"/>
  <c r="B22687" i="1"/>
  <c r="B22686" i="1"/>
  <c r="B22685" i="1"/>
  <c r="B22684" i="1"/>
  <c r="B22683" i="1"/>
  <c r="B22682" i="1"/>
  <c r="B22681" i="1"/>
  <c r="B22680" i="1"/>
  <c r="B22679" i="1"/>
  <c r="B22678" i="1"/>
  <c r="B22677" i="1"/>
  <c r="B22676" i="1"/>
  <c r="B22675" i="1"/>
  <c r="B22674" i="1"/>
  <c r="B22673" i="1"/>
  <c r="B22672" i="1"/>
  <c r="B22671" i="1"/>
  <c r="B22670" i="1"/>
  <c r="B22669" i="1"/>
  <c r="B22668" i="1"/>
  <c r="B22667" i="1"/>
  <c r="B22666" i="1"/>
  <c r="B22665" i="1"/>
  <c r="B22664" i="1"/>
  <c r="B22663" i="1"/>
  <c r="B22662" i="1"/>
  <c r="B22661" i="1"/>
  <c r="B22660" i="1"/>
  <c r="B22659" i="1"/>
  <c r="B22658" i="1"/>
  <c r="B22657" i="1"/>
  <c r="B22656" i="1"/>
  <c r="B22655" i="1"/>
  <c r="B22654" i="1"/>
  <c r="B22653" i="1"/>
  <c r="B22652" i="1"/>
  <c r="B22651" i="1"/>
  <c r="B22650" i="1"/>
  <c r="B22649" i="1"/>
  <c r="B22648" i="1"/>
  <c r="B22647" i="1"/>
  <c r="B22646" i="1"/>
  <c r="B22645" i="1"/>
  <c r="B22644" i="1"/>
  <c r="B22643" i="1"/>
  <c r="B22642" i="1"/>
  <c r="B22641" i="1"/>
  <c r="B22640" i="1"/>
  <c r="B22639" i="1"/>
  <c r="B22638" i="1"/>
  <c r="B22637" i="1"/>
  <c r="B22636" i="1"/>
  <c r="B22635" i="1"/>
  <c r="B22634" i="1"/>
  <c r="B22633" i="1"/>
  <c r="B22632" i="1"/>
  <c r="B22631" i="1"/>
  <c r="B22630" i="1"/>
  <c r="B22629" i="1"/>
  <c r="B22628" i="1"/>
  <c r="B22627" i="1"/>
  <c r="B22626" i="1"/>
  <c r="B22625" i="1"/>
  <c r="B22624" i="1"/>
  <c r="B22623" i="1"/>
  <c r="B22622" i="1"/>
  <c r="B22621" i="1"/>
  <c r="B22620" i="1"/>
  <c r="B22619" i="1"/>
  <c r="B22618" i="1"/>
  <c r="B22617" i="1"/>
  <c r="B22616" i="1"/>
  <c r="B22615" i="1"/>
  <c r="B22614" i="1"/>
  <c r="B22613" i="1"/>
  <c r="B22612" i="1"/>
  <c r="B22611" i="1"/>
  <c r="B22610" i="1"/>
  <c r="B22609" i="1"/>
  <c r="B22608" i="1"/>
  <c r="B22607" i="1"/>
  <c r="B22606" i="1"/>
  <c r="B22605" i="1"/>
  <c r="B22604" i="1"/>
  <c r="B22603" i="1"/>
  <c r="B22602" i="1"/>
  <c r="B22522" i="1"/>
  <c r="B22521" i="1"/>
  <c r="B22520" i="1"/>
  <c r="B22519" i="1"/>
  <c r="B22518" i="1"/>
  <c r="B22517" i="1"/>
  <c r="B22516" i="1"/>
  <c r="B22515" i="1"/>
  <c r="B22514" i="1"/>
  <c r="B22513" i="1"/>
  <c r="B22512" i="1"/>
  <c r="B22511" i="1"/>
  <c r="B22510" i="1"/>
  <c r="B22509" i="1"/>
  <c r="B22508" i="1"/>
  <c r="B22507" i="1"/>
  <c r="B22506" i="1"/>
  <c r="B22505" i="1"/>
  <c r="B22504" i="1"/>
  <c r="B22503" i="1"/>
  <c r="B22502" i="1"/>
  <c r="B22501" i="1"/>
  <c r="B22500" i="1"/>
  <c r="B22499" i="1"/>
  <c r="B22498" i="1"/>
  <c r="B22497" i="1"/>
  <c r="B22496" i="1"/>
  <c r="B22495" i="1"/>
  <c r="B22494" i="1"/>
  <c r="B22493" i="1"/>
  <c r="B22492" i="1"/>
  <c r="B22491" i="1"/>
  <c r="B22490" i="1"/>
  <c r="B22489" i="1"/>
  <c r="B22488" i="1"/>
  <c r="B22487" i="1"/>
  <c r="B22486" i="1"/>
  <c r="B22485" i="1"/>
  <c r="B22484" i="1"/>
  <c r="B22483" i="1"/>
  <c r="B22482" i="1"/>
  <c r="B22481" i="1"/>
  <c r="B22480" i="1"/>
  <c r="B22479" i="1"/>
  <c r="B22478" i="1"/>
  <c r="B22477" i="1"/>
  <c r="B22476" i="1"/>
  <c r="B22475" i="1"/>
  <c r="B22474" i="1"/>
  <c r="B22473" i="1"/>
  <c r="B22472" i="1"/>
  <c r="B22471" i="1"/>
  <c r="B22470" i="1"/>
  <c r="B22469" i="1"/>
  <c r="B22468" i="1"/>
  <c r="B22467" i="1"/>
  <c r="B22466" i="1"/>
  <c r="B22465" i="1"/>
  <c r="B22464" i="1"/>
  <c r="B22463" i="1"/>
  <c r="B22462" i="1"/>
  <c r="B22461" i="1"/>
  <c r="B22460" i="1"/>
  <c r="B22459" i="1"/>
  <c r="B22458" i="1"/>
  <c r="B22457" i="1"/>
  <c r="B22456" i="1"/>
  <c r="B22455" i="1"/>
  <c r="B22454" i="1"/>
  <c r="B22453" i="1"/>
  <c r="B22452" i="1"/>
  <c r="B22451" i="1"/>
  <c r="B22450" i="1"/>
  <c r="B22449" i="1"/>
  <c r="B22448" i="1"/>
  <c r="B22447" i="1"/>
  <c r="B22446" i="1"/>
  <c r="B22445" i="1"/>
  <c r="B22444" i="1"/>
  <c r="B22443" i="1"/>
  <c r="B22442" i="1"/>
  <c r="B22441" i="1"/>
  <c r="B22440" i="1"/>
  <c r="B22439" i="1"/>
  <c r="B22438" i="1"/>
  <c r="B22437" i="1"/>
  <c r="B22436" i="1"/>
  <c r="B22435" i="1"/>
  <c r="B22434" i="1"/>
  <c r="B22433" i="1"/>
  <c r="B22432" i="1"/>
  <c r="B22431" i="1"/>
  <c r="B22430" i="1"/>
  <c r="B22429" i="1"/>
  <c r="B22428" i="1"/>
  <c r="B22427" i="1"/>
  <c r="B22426" i="1"/>
  <c r="B22425" i="1"/>
  <c r="B22424" i="1"/>
  <c r="B22423" i="1"/>
  <c r="B22422" i="1"/>
  <c r="B22421" i="1"/>
  <c r="B22420" i="1"/>
  <c r="B22419" i="1"/>
  <c r="B22418" i="1"/>
  <c r="B22417" i="1"/>
  <c r="B22416" i="1"/>
  <c r="B22415" i="1"/>
  <c r="B22414" i="1"/>
  <c r="B22413" i="1"/>
  <c r="B22412" i="1"/>
  <c r="B22411" i="1"/>
  <c r="B22410" i="1"/>
  <c r="B22409" i="1"/>
  <c r="B22408" i="1"/>
  <c r="B22407" i="1"/>
  <c r="B22406" i="1"/>
  <c r="B22405" i="1"/>
  <c r="B22404" i="1"/>
  <c r="B22403" i="1"/>
  <c r="B22402" i="1"/>
  <c r="B22401" i="1"/>
  <c r="B22400" i="1"/>
  <c r="B22399" i="1"/>
  <c r="B22398" i="1"/>
  <c r="B22397" i="1"/>
  <c r="B22396" i="1"/>
  <c r="B22395" i="1"/>
  <c r="B22394" i="1"/>
  <c r="B22393" i="1"/>
  <c r="B22392" i="1"/>
  <c r="B22391" i="1"/>
  <c r="B22390" i="1"/>
  <c r="B22389" i="1"/>
  <c r="B22388" i="1"/>
  <c r="B22387" i="1"/>
  <c r="B22386" i="1"/>
  <c r="B22385" i="1"/>
  <c r="B22384" i="1"/>
  <c r="B22383" i="1"/>
  <c r="B22382" i="1"/>
  <c r="B22381" i="1"/>
  <c r="B22380" i="1"/>
  <c r="B22379" i="1"/>
  <c r="B22378" i="1"/>
  <c r="B22377" i="1"/>
  <c r="B22376" i="1"/>
  <c r="B22375" i="1"/>
  <c r="B22374" i="1"/>
  <c r="B22373" i="1"/>
  <c r="B22372" i="1"/>
  <c r="B22371" i="1"/>
  <c r="B22370" i="1"/>
  <c r="B22369" i="1"/>
  <c r="B22368" i="1"/>
  <c r="B22367" i="1"/>
  <c r="B22366" i="1"/>
  <c r="B22365" i="1"/>
  <c r="B22364" i="1"/>
  <c r="B22363" i="1"/>
  <c r="B22362" i="1"/>
  <c r="B22361" i="1"/>
  <c r="B22360" i="1"/>
  <c r="B22359" i="1"/>
  <c r="B22358" i="1"/>
  <c r="B22357" i="1"/>
  <c r="B22356" i="1"/>
  <c r="B22355" i="1"/>
  <c r="B22354" i="1"/>
  <c r="B22353" i="1"/>
  <c r="B22352" i="1"/>
  <c r="B22351" i="1"/>
  <c r="B22350" i="1"/>
  <c r="B22349" i="1"/>
  <c r="B22348" i="1"/>
  <c r="B22347" i="1"/>
  <c r="B22346" i="1"/>
  <c r="B22345" i="1"/>
  <c r="B22344" i="1"/>
  <c r="B22343" i="1"/>
  <c r="B22342" i="1"/>
  <c r="B22341" i="1"/>
  <c r="B22340" i="1"/>
  <c r="B22339" i="1"/>
  <c r="B22338" i="1"/>
  <c r="B22337" i="1"/>
  <c r="B22336" i="1"/>
  <c r="B22335" i="1"/>
  <c r="B22334" i="1"/>
  <c r="B22333" i="1"/>
  <c r="B22332" i="1"/>
  <c r="B22331" i="1"/>
  <c r="B22330" i="1"/>
  <c r="B22329" i="1"/>
  <c r="B22328" i="1"/>
  <c r="B22327" i="1"/>
  <c r="B22326" i="1"/>
  <c r="B22325" i="1"/>
  <c r="B22324" i="1"/>
  <c r="B22323" i="1"/>
  <c r="B22322" i="1"/>
  <c r="B22321" i="1"/>
  <c r="B22320" i="1"/>
  <c r="B22319" i="1"/>
  <c r="B22318" i="1"/>
  <c r="B22317" i="1"/>
  <c r="B22316" i="1"/>
  <c r="B22315" i="1"/>
  <c r="B22314" i="1"/>
  <c r="B22313" i="1"/>
  <c r="B22312" i="1"/>
  <c r="B22311" i="1"/>
  <c r="B22310" i="1"/>
  <c r="B22309" i="1"/>
  <c r="B22308" i="1"/>
  <c r="B22307" i="1"/>
  <c r="B22306" i="1"/>
  <c r="B22305" i="1"/>
  <c r="B22304" i="1"/>
  <c r="B22303" i="1"/>
  <c r="B22302" i="1"/>
  <c r="B22301" i="1"/>
  <c r="B22300" i="1"/>
  <c r="B22299" i="1"/>
  <c r="B22298" i="1"/>
  <c r="B22297" i="1"/>
  <c r="B22296" i="1"/>
  <c r="B22295" i="1"/>
  <c r="B22294" i="1"/>
  <c r="B22293" i="1"/>
  <c r="B22292" i="1"/>
  <c r="B22291" i="1"/>
  <c r="B22290" i="1"/>
  <c r="B22289" i="1"/>
  <c r="B22288" i="1"/>
  <c r="B22287" i="1"/>
  <c r="B22286" i="1"/>
  <c r="B22285" i="1"/>
  <c r="B22284" i="1"/>
  <c r="B22283" i="1"/>
  <c r="B22282" i="1"/>
  <c r="B22281" i="1"/>
  <c r="B22280" i="1"/>
  <c r="B22279" i="1"/>
  <c r="B22278" i="1"/>
  <c r="B22277" i="1"/>
  <c r="B22276" i="1"/>
  <c r="B22275" i="1"/>
  <c r="B22274" i="1"/>
  <c r="B22273" i="1"/>
  <c r="B22272" i="1"/>
  <c r="B22271" i="1"/>
  <c r="B22270" i="1"/>
  <c r="B22269" i="1"/>
  <c r="B22268" i="1"/>
  <c r="B22267" i="1"/>
  <c r="B22266" i="1"/>
  <c r="B22265" i="1"/>
  <c r="B22264" i="1"/>
  <c r="B22263" i="1"/>
  <c r="B22262" i="1"/>
  <c r="B22261" i="1"/>
  <c r="B22260" i="1"/>
  <c r="B22259" i="1"/>
  <c r="B22258" i="1"/>
  <c r="B22257" i="1"/>
  <c r="B22256" i="1"/>
  <c r="B22255" i="1"/>
  <c r="B22254" i="1"/>
  <c r="B22253" i="1"/>
  <c r="B22252" i="1"/>
  <c r="B22251" i="1"/>
  <c r="B22250" i="1"/>
  <c r="B22249" i="1"/>
  <c r="B22248" i="1"/>
  <c r="B22247" i="1"/>
  <c r="B22246" i="1"/>
  <c r="B22245" i="1"/>
  <c r="B22244" i="1"/>
  <c r="B22243" i="1"/>
  <c r="B22242" i="1"/>
  <c r="B22241" i="1"/>
  <c r="B22240" i="1"/>
  <c r="B22239" i="1"/>
  <c r="B22238" i="1"/>
  <c r="B22237" i="1"/>
  <c r="B22236" i="1"/>
  <c r="B22235" i="1"/>
  <c r="B22234" i="1"/>
  <c r="B22233" i="1"/>
  <c r="B22232" i="1"/>
  <c r="B22231" i="1"/>
  <c r="B22230" i="1"/>
  <c r="B22229" i="1"/>
  <c r="B22228" i="1"/>
  <c r="B22227" i="1"/>
  <c r="B22226" i="1"/>
  <c r="B22225" i="1"/>
  <c r="B22224" i="1"/>
  <c r="B22223" i="1"/>
  <c r="B22222" i="1"/>
  <c r="B22221" i="1"/>
  <c r="B22220" i="1"/>
  <c r="B22219" i="1"/>
  <c r="B22218" i="1"/>
  <c r="B22217" i="1"/>
  <c r="B22216" i="1"/>
  <c r="B22215" i="1"/>
  <c r="B22214" i="1"/>
  <c r="B22213" i="1"/>
  <c r="B22212" i="1"/>
  <c r="B22211" i="1"/>
  <c r="B22210" i="1"/>
  <c r="B22209" i="1"/>
  <c r="B22208" i="1"/>
  <c r="B22207" i="1"/>
  <c r="B22206" i="1"/>
  <c r="B22205" i="1"/>
  <c r="B22204" i="1"/>
  <c r="B22203" i="1"/>
  <c r="B22202" i="1"/>
  <c r="B22201" i="1"/>
  <c r="B22200" i="1"/>
  <c r="B22199" i="1"/>
  <c r="B22198" i="1"/>
  <c r="B22197" i="1"/>
  <c r="B22196" i="1"/>
  <c r="B22195" i="1"/>
  <c r="B22194" i="1"/>
  <c r="B22193" i="1"/>
  <c r="B22192" i="1"/>
  <c r="B22191" i="1"/>
  <c r="B22190" i="1"/>
  <c r="B22189" i="1"/>
  <c r="B22188" i="1"/>
  <c r="B22187" i="1"/>
  <c r="B22186" i="1"/>
  <c r="B22185" i="1"/>
  <c r="B22184" i="1"/>
  <c r="B22183" i="1"/>
  <c r="B22182" i="1"/>
  <c r="B22181" i="1"/>
  <c r="B22180" i="1"/>
  <c r="B22179" i="1"/>
  <c r="B22178" i="1"/>
  <c r="B22177" i="1"/>
  <c r="B22176" i="1"/>
  <c r="B22175" i="1"/>
  <c r="B22174" i="1"/>
  <c r="B22173" i="1"/>
  <c r="B22172" i="1"/>
  <c r="B22171" i="1"/>
  <c r="B22170" i="1"/>
  <c r="B22169" i="1"/>
  <c r="B22168" i="1"/>
  <c r="B22167" i="1"/>
  <c r="B22166" i="1"/>
  <c r="B22165" i="1"/>
  <c r="B22164" i="1"/>
  <c r="B22163" i="1"/>
  <c r="B21883" i="1"/>
  <c r="B21882" i="1"/>
  <c r="B21881" i="1"/>
  <c r="B21880" i="1"/>
  <c r="B21879" i="1"/>
  <c r="B21878" i="1"/>
  <c r="B21877" i="1"/>
  <c r="B21876" i="1"/>
  <c r="B21875" i="1"/>
  <c r="B21874" i="1"/>
  <c r="B21873" i="1"/>
  <c r="B22043" i="1"/>
  <c r="B22042" i="1"/>
  <c r="B22041" i="1"/>
  <c r="B22040" i="1"/>
  <c r="B22039" i="1"/>
  <c r="B22038" i="1"/>
  <c r="B22037" i="1"/>
  <c r="B22036" i="1"/>
  <c r="B22035" i="1"/>
  <c r="B22034" i="1"/>
  <c r="B22033" i="1"/>
  <c r="B22032" i="1"/>
  <c r="B22031" i="1"/>
  <c r="B22030" i="1"/>
  <c r="B22029" i="1"/>
  <c r="B22028" i="1"/>
  <c r="B22027" i="1"/>
  <c r="B22026" i="1"/>
  <c r="B22025" i="1"/>
  <c r="B22024" i="1"/>
  <c r="B21872" i="1"/>
  <c r="B21871" i="1"/>
  <c r="B21870" i="1"/>
  <c r="B21869" i="1"/>
  <c r="B21868" i="1"/>
  <c r="B21867" i="1"/>
  <c r="B21866" i="1"/>
  <c r="B21865" i="1"/>
  <c r="B21864" i="1"/>
  <c r="B21863" i="1"/>
  <c r="B21862" i="1"/>
  <c r="B21861" i="1"/>
  <c r="B21860" i="1"/>
  <c r="B21859" i="1"/>
  <c r="B21858" i="1"/>
  <c r="B21857" i="1"/>
  <c r="B21856" i="1"/>
  <c r="B21855" i="1"/>
  <c r="B21854" i="1"/>
  <c r="B21853" i="1"/>
  <c r="B21852" i="1"/>
  <c r="B21851" i="1"/>
  <c r="B21850" i="1"/>
  <c r="B21849" i="1"/>
  <c r="B21848" i="1"/>
  <c r="B21847" i="1"/>
  <c r="B21846" i="1"/>
  <c r="B21845" i="1"/>
  <c r="B21844" i="1"/>
  <c r="B21843" i="1"/>
  <c r="B21842" i="1"/>
  <c r="B21841" i="1"/>
  <c r="B21840" i="1"/>
  <c r="B21839" i="1"/>
  <c r="B21838" i="1"/>
  <c r="B21837" i="1"/>
  <c r="B21836" i="1"/>
  <c r="B21835" i="1"/>
  <c r="B21834" i="1"/>
  <c r="B21833" i="1"/>
  <c r="B21832" i="1"/>
  <c r="B21831" i="1"/>
  <c r="B21830" i="1"/>
  <c r="B21829" i="1"/>
  <c r="B21828" i="1"/>
  <c r="B21827" i="1"/>
  <c r="B21826" i="1"/>
  <c r="B21825" i="1"/>
  <c r="B21824" i="1"/>
  <c r="B21823" i="1"/>
  <c r="B21822" i="1"/>
  <c r="B21821" i="1"/>
  <c r="B21820" i="1"/>
  <c r="B21819" i="1"/>
  <c r="B21818" i="1"/>
  <c r="B21817" i="1"/>
  <c r="B21816" i="1"/>
  <c r="B21815" i="1"/>
  <c r="B21814" i="1"/>
  <c r="B21813" i="1"/>
  <c r="B21812" i="1"/>
  <c r="B21811" i="1"/>
  <c r="B21810" i="1"/>
  <c r="B21809" i="1"/>
  <c r="B21808" i="1"/>
  <c r="B21807" i="1"/>
  <c r="B21806" i="1"/>
  <c r="B21805" i="1"/>
  <c r="B21804" i="1"/>
  <c r="B21803" i="1"/>
  <c r="B21802" i="1"/>
  <c r="B21801" i="1"/>
  <c r="B21800" i="1"/>
  <c r="B21799" i="1"/>
  <c r="B21798" i="1"/>
  <c r="B21797" i="1"/>
  <c r="B21796" i="1"/>
  <c r="B21795" i="1"/>
  <c r="B21794" i="1"/>
  <c r="B21793" i="1"/>
  <c r="B21792" i="1"/>
  <c r="B21791" i="1"/>
  <c r="B21790" i="1"/>
  <c r="B21789" i="1"/>
  <c r="B21788" i="1"/>
  <c r="B21787" i="1"/>
  <c r="B21786" i="1"/>
  <c r="B21785" i="1"/>
  <c r="B21784" i="1"/>
  <c r="B21783" i="1"/>
  <c r="B21782" i="1"/>
  <c r="B21781" i="1"/>
  <c r="B21780" i="1"/>
  <c r="B21779" i="1"/>
  <c r="B21778" i="1"/>
  <c r="B21777" i="1"/>
  <c r="B21776" i="1"/>
  <c r="B21775" i="1"/>
  <c r="B21774" i="1"/>
  <c r="B21773" i="1"/>
  <c r="B21772" i="1"/>
  <c r="B21771" i="1"/>
  <c r="B21770" i="1"/>
  <c r="B21769" i="1"/>
  <c r="B21768" i="1"/>
  <c r="B21767" i="1"/>
  <c r="B21766" i="1"/>
  <c r="B21765" i="1"/>
  <c r="B21764" i="1"/>
  <c r="B21763" i="1"/>
  <c r="B21762" i="1"/>
  <c r="B21761" i="1"/>
  <c r="B21760" i="1"/>
  <c r="B21759" i="1"/>
  <c r="B21758" i="1"/>
  <c r="B21757" i="1"/>
  <c r="B21756" i="1"/>
  <c r="B21755" i="1"/>
  <c r="B21754" i="1"/>
  <c r="B21753" i="1"/>
  <c r="B21752" i="1"/>
  <c r="B21751" i="1"/>
  <c r="B21750" i="1"/>
  <c r="B21749" i="1"/>
  <c r="B21748" i="1"/>
  <c r="B21747" i="1"/>
  <c r="B21746" i="1"/>
  <c r="B21745" i="1"/>
  <c r="B21744" i="1"/>
  <c r="B21743" i="1"/>
  <c r="B21742" i="1"/>
  <c r="B21741" i="1"/>
  <c r="B21740" i="1"/>
  <c r="B21739" i="1"/>
  <c r="B21738" i="1"/>
  <c r="B21737" i="1"/>
  <c r="B21736" i="1"/>
  <c r="B21735" i="1"/>
  <c r="B21734" i="1"/>
  <c r="B21733" i="1"/>
  <c r="B21732" i="1"/>
  <c r="B21731" i="1"/>
  <c r="B21730" i="1"/>
  <c r="B21729" i="1"/>
  <c r="B21728" i="1"/>
  <c r="B21727" i="1"/>
  <c r="B21726" i="1"/>
  <c r="B21725" i="1"/>
  <c r="B21724" i="1"/>
  <c r="B21723" i="1"/>
  <c r="B21722" i="1"/>
  <c r="B21721" i="1"/>
  <c r="B21720" i="1"/>
  <c r="B21719" i="1"/>
  <c r="B21718" i="1"/>
  <c r="B21717" i="1"/>
  <c r="B21716" i="1"/>
  <c r="B21715" i="1"/>
  <c r="B21714" i="1"/>
  <c r="B21713" i="1"/>
  <c r="B21712" i="1"/>
  <c r="B21711" i="1"/>
  <c r="B21710" i="1"/>
  <c r="B21709" i="1"/>
  <c r="B21708" i="1"/>
  <c r="B21707" i="1"/>
  <c r="B21706" i="1"/>
  <c r="B21705" i="1"/>
  <c r="B21704" i="1"/>
  <c r="B21703" i="1"/>
  <c r="B21702" i="1"/>
  <c r="B21701" i="1"/>
  <c r="B21700" i="1"/>
  <c r="B21699" i="1"/>
  <c r="B21698" i="1"/>
  <c r="B21697" i="1"/>
  <c r="B21696" i="1"/>
  <c r="B21695" i="1"/>
  <c r="B21694" i="1"/>
  <c r="B21693" i="1"/>
  <c r="B21692" i="1"/>
  <c r="B21691" i="1"/>
  <c r="B21690" i="1"/>
  <c r="B21689" i="1"/>
  <c r="B21688" i="1"/>
  <c r="B21687" i="1"/>
  <c r="B21686" i="1"/>
  <c r="B21685" i="1"/>
  <c r="B21684" i="1"/>
  <c r="B21683" i="1"/>
  <c r="B21682" i="1"/>
  <c r="B21681" i="1"/>
  <c r="B21680" i="1"/>
  <c r="B21679" i="1"/>
  <c r="B21678" i="1"/>
  <c r="B21677" i="1"/>
  <c r="B21676" i="1"/>
  <c r="B21675" i="1"/>
  <c r="B21674" i="1"/>
  <c r="B21673" i="1"/>
  <c r="B21672" i="1"/>
  <c r="B21671" i="1"/>
  <c r="B21670" i="1"/>
  <c r="B21669" i="1"/>
  <c r="B21668" i="1"/>
  <c r="B21667" i="1"/>
  <c r="B21666" i="1"/>
  <c r="B21665" i="1"/>
  <c r="B21664" i="1"/>
  <c r="B21663" i="1"/>
  <c r="B21662" i="1"/>
  <c r="B21661" i="1"/>
  <c r="B21660" i="1"/>
  <c r="B21659" i="1"/>
  <c r="B21658" i="1"/>
  <c r="B21657" i="1"/>
  <c r="B21656" i="1"/>
  <c r="B21655" i="1"/>
  <c r="B21654" i="1"/>
  <c r="B21653" i="1"/>
  <c r="B21652" i="1"/>
  <c r="B21651" i="1"/>
  <c r="B21650" i="1"/>
  <c r="B21649" i="1"/>
  <c r="B21648" i="1"/>
  <c r="B21647" i="1"/>
  <c r="B21646" i="1"/>
  <c r="B21645" i="1"/>
  <c r="B21226" i="1"/>
  <c r="B21225" i="1"/>
  <c r="B21224" i="1"/>
  <c r="B21223" i="1"/>
  <c r="B21222" i="1"/>
  <c r="B21221" i="1"/>
  <c r="B21220" i="1"/>
  <c r="B21219" i="1"/>
  <c r="B21218" i="1"/>
  <c r="B21217" i="1"/>
  <c r="B21216" i="1"/>
  <c r="B21215" i="1"/>
  <c r="B21214" i="1"/>
  <c r="B21213" i="1"/>
  <c r="B21212" i="1"/>
  <c r="B21211" i="1"/>
  <c r="B20258" i="1"/>
  <c r="B21210" i="1"/>
  <c r="B21425" i="1"/>
  <c r="B21424" i="1"/>
  <c r="B21423" i="1"/>
  <c r="B21422" i="1"/>
  <c r="B21421" i="1"/>
  <c r="B21420" i="1"/>
  <c r="B21419" i="1"/>
  <c r="B21418" i="1"/>
  <c r="B21417" i="1"/>
  <c r="B21416" i="1"/>
  <c r="B21415" i="1"/>
  <c r="B22601" i="1"/>
  <c r="B21414" i="1"/>
  <c r="B22162" i="1"/>
  <c r="B21269" i="1"/>
  <c r="B21643" i="1"/>
  <c r="B21243" i="1"/>
  <c r="B23019" i="1"/>
  <c r="B23018" i="1"/>
  <c r="B23017" i="1"/>
  <c r="B23016" i="1"/>
  <c r="B23015" i="1"/>
  <c r="B23014" i="1"/>
  <c r="B23013" i="1"/>
  <c r="B23012" i="1"/>
  <c r="B23011" i="1"/>
  <c r="B23010" i="1"/>
  <c r="B23009" i="1"/>
  <c r="B23008" i="1"/>
  <c r="B23007" i="1"/>
  <c r="B23006" i="1"/>
  <c r="B23005" i="1"/>
  <c r="B23004" i="1"/>
  <c r="B23003" i="1"/>
  <c r="B23002" i="1"/>
  <c r="B23001" i="1"/>
  <c r="B23000" i="1"/>
  <c r="B22999" i="1"/>
  <c r="B22998" i="1"/>
  <c r="B22997" i="1"/>
  <c r="B22996" i="1"/>
  <c r="B22995" i="1"/>
  <c r="B22994" i="1"/>
  <c r="B22993" i="1"/>
  <c r="B22992" i="1"/>
  <c r="B22991" i="1"/>
  <c r="B22990" i="1"/>
  <c r="B22989" i="1"/>
  <c r="B22988" i="1"/>
  <c r="B22987" i="1"/>
  <c r="B22986" i="1"/>
  <c r="B22985" i="1"/>
  <c r="B22984" i="1"/>
  <c r="B22983" i="1"/>
  <c r="B22982" i="1"/>
  <c r="B22981" i="1"/>
  <c r="B22980" i="1"/>
  <c r="B22979" i="1"/>
  <c r="B22978" i="1"/>
  <c r="B22977" i="1"/>
  <c r="B22976" i="1"/>
  <c r="B22975" i="1"/>
  <c r="B22974" i="1"/>
  <c r="B22973" i="1"/>
  <c r="B22972" i="1"/>
  <c r="B22971" i="1"/>
  <c r="B22970" i="1"/>
  <c r="B22969" i="1"/>
  <c r="B22968" i="1"/>
  <c r="B22967" i="1"/>
  <c r="B22966" i="1"/>
  <c r="B22965" i="1"/>
  <c r="B22964" i="1"/>
  <c r="B22963" i="1"/>
  <c r="B22962" i="1"/>
  <c r="B22961" i="1"/>
  <c r="B22960" i="1"/>
  <c r="B22959" i="1"/>
  <c r="B22958" i="1"/>
  <c r="B22957" i="1"/>
  <c r="B22956" i="1"/>
  <c r="B22955" i="1"/>
  <c r="B22954" i="1"/>
  <c r="B22953" i="1"/>
  <c r="B22952" i="1"/>
  <c r="B22951" i="1"/>
  <c r="B22950" i="1"/>
  <c r="B22949" i="1"/>
  <c r="B22948" i="1"/>
  <c r="B22947" i="1"/>
  <c r="B22946" i="1"/>
  <c r="B22945" i="1"/>
  <c r="B22944" i="1"/>
  <c r="B22943" i="1"/>
  <c r="B22942" i="1"/>
  <c r="B22941" i="1"/>
  <c r="B22940" i="1"/>
  <c r="B22939" i="1"/>
  <c r="B22938" i="1"/>
  <c r="B22937" i="1"/>
  <c r="B22936" i="1"/>
  <c r="B22935" i="1"/>
  <c r="B22934" i="1"/>
  <c r="B22933" i="1"/>
  <c r="B22932" i="1"/>
  <c r="B22931" i="1"/>
  <c r="B22930" i="1"/>
  <c r="B22929" i="1"/>
  <c r="B22928" i="1"/>
  <c r="B22927" i="1"/>
  <c r="B22926" i="1"/>
  <c r="B22925" i="1"/>
  <c r="B22924" i="1"/>
  <c r="B22923" i="1"/>
  <c r="B23045" i="1"/>
  <c r="B23044" i="1"/>
  <c r="B23043" i="1"/>
  <c r="B23042" i="1"/>
  <c r="B23041" i="1"/>
  <c r="B23040" i="1"/>
  <c r="B23039" i="1"/>
  <c r="B23038" i="1"/>
  <c r="B23037" i="1"/>
  <c r="B23036" i="1"/>
  <c r="B23035" i="1"/>
  <c r="B23034" i="1"/>
  <c r="B23033" i="1"/>
  <c r="B23032" i="1"/>
  <c r="B23031" i="1"/>
  <c r="B23030" i="1"/>
  <c r="B23029" i="1"/>
  <c r="B23028" i="1"/>
  <c r="B22578" i="1"/>
  <c r="B22577" i="1"/>
  <c r="B22576" i="1"/>
  <c r="B22575" i="1"/>
  <c r="B22574" i="1"/>
  <c r="B22573" i="1"/>
  <c r="B22572" i="1"/>
  <c r="B22571" i="1"/>
  <c r="B22570" i="1"/>
  <c r="B22569" i="1"/>
  <c r="B22568" i="1"/>
  <c r="B22567" i="1"/>
  <c r="B22566" i="1"/>
  <c r="B22565" i="1"/>
  <c r="B22564" i="1"/>
  <c r="B22563" i="1"/>
  <c r="B22562" i="1"/>
  <c r="B22561" i="1"/>
  <c r="B22560" i="1"/>
  <c r="B22559" i="1"/>
  <c r="B22558" i="1"/>
  <c r="B22557" i="1"/>
  <c r="B22556" i="1"/>
  <c r="B22555" i="1"/>
  <c r="B21263" i="1"/>
  <c r="B21262" i="1"/>
  <c r="B21261" i="1"/>
  <c r="B21260" i="1"/>
  <c r="B21259" i="1"/>
  <c r="B21258" i="1"/>
  <c r="B21257" i="1"/>
  <c r="B21256" i="1"/>
  <c r="B21255" i="1"/>
  <c r="B21254" i="1"/>
  <c r="B21253" i="1"/>
  <c r="B21252" i="1"/>
  <c r="B21251" i="1"/>
  <c r="B21250" i="1"/>
  <c r="B21249" i="1"/>
  <c r="B21248" i="1"/>
  <c r="B21242" i="1"/>
  <c r="B21241" i="1"/>
  <c r="B21240" i="1"/>
  <c r="B21239" i="1"/>
  <c r="B21238" i="1"/>
  <c r="B21237" i="1"/>
  <c r="B21236" i="1"/>
  <c r="B21235" i="1"/>
  <c r="B21234" i="1"/>
  <c r="B21233" i="1"/>
  <c r="B21232" i="1"/>
  <c r="B21231" i="1"/>
  <c r="B21230" i="1"/>
  <c r="B21229" i="1"/>
  <c r="B21228" i="1"/>
  <c r="B21227" i="1"/>
  <c r="B21209" i="1"/>
  <c r="B21208" i="1"/>
  <c r="B21207" i="1"/>
  <c r="B21206" i="1"/>
  <c r="B21205" i="1"/>
  <c r="B21204" i="1"/>
  <c r="B21203" i="1"/>
  <c r="B21202" i="1"/>
  <c r="B21201" i="1"/>
  <c r="B21200" i="1"/>
  <c r="B21199" i="1"/>
  <c r="B21198" i="1"/>
  <c r="B21197" i="1"/>
  <c r="B21196" i="1"/>
  <c r="B21195" i="1"/>
  <c r="B21194" i="1"/>
  <c r="B21644" i="1"/>
  <c r="B21552" i="1"/>
  <c r="B21551" i="1"/>
  <c r="B21550" i="1"/>
  <c r="B21549" i="1"/>
  <c r="B21548" i="1"/>
  <c r="B21547" i="1"/>
  <c r="B21546" i="1"/>
  <c r="B21545" i="1"/>
  <c r="B21544" i="1"/>
  <c r="B21543" i="1"/>
  <c r="B21542" i="1"/>
  <c r="B21541" i="1"/>
  <c r="B21540" i="1"/>
  <c r="B21539" i="1"/>
  <c r="B21538" i="1"/>
  <c r="B21537" i="1"/>
  <c r="B21536" i="1"/>
  <c r="B21535" i="1"/>
  <c r="B21534" i="1"/>
  <c r="B21533" i="1"/>
  <c r="B21532" i="1"/>
  <c r="B21531" i="1"/>
  <c r="B21530" i="1"/>
  <c r="B21529" i="1"/>
  <c r="B21528" i="1"/>
  <c r="B21527" i="1"/>
  <c r="B21526" i="1"/>
  <c r="B21525" i="1"/>
  <c r="B21524" i="1"/>
  <c r="B21523" i="1"/>
  <c r="B21522" i="1"/>
  <c r="B21521" i="1"/>
  <c r="B21520" i="1"/>
  <c r="B21519" i="1"/>
  <c r="B21518" i="1"/>
  <c r="B21517" i="1"/>
  <c r="B21413" i="1"/>
  <c r="B21412" i="1"/>
  <c r="B21411" i="1"/>
  <c r="B21410" i="1"/>
  <c r="B21409" i="1"/>
  <c r="B21408" i="1"/>
  <c r="B21407" i="1"/>
  <c r="B21406" i="1"/>
  <c r="B21405" i="1"/>
  <c r="B21404" i="1"/>
  <c r="B21403" i="1"/>
  <c r="B21402" i="1"/>
  <c r="B21401" i="1"/>
  <c r="B21400" i="1"/>
  <c r="B21399" i="1"/>
  <c r="B21398" i="1"/>
  <c r="B21397" i="1"/>
  <c r="B21396" i="1"/>
  <c r="B21395" i="1"/>
  <c r="B21394" i="1"/>
  <c r="B21393" i="1"/>
  <c r="B21392" i="1"/>
  <c r="B21391" i="1"/>
  <c r="B21390" i="1"/>
  <c r="B21389" i="1"/>
  <c r="B21388" i="1"/>
  <c r="B21387" i="1"/>
  <c r="B21386" i="1"/>
  <c r="B21385" i="1"/>
  <c r="B21384" i="1"/>
  <c r="B21383" i="1"/>
  <c r="B21382" i="1"/>
  <c r="B21381" i="1"/>
  <c r="B21380" i="1"/>
  <c r="B21379" i="1"/>
  <c r="B21378" i="1"/>
  <c r="B21377" i="1"/>
  <c r="B21376" i="1"/>
  <c r="B21375" i="1"/>
  <c r="B21374" i="1"/>
  <c r="B21373" i="1"/>
  <c r="B21372" i="1"/>
  <c r="B21371" i="1"/>
  <c r="B21370" i="1"/>
  <c r="B21369" i="1"/>
  <c r="B21368" i="1"/>
  <c r="B21367" i="1"/>
  <c r="B21366" i="1"/>
  <c r="B21365" i="1"/>
  <c r="B21364" i="1"/>
  <c r="B21363" i="1"/>
  <c r="B21362" i="1"/>
  <c r="B21361" i="1"/>
  <c r="B21360" i="1"/>
  <c r="B21359" i="1"/>
  <c r="B21358" i="1"/>
  <c r="B21357" i="1"/>
  <c r="B21356" i="1"/>
  <c r="B21355" i="1"/>
  <c r="B21354" i="1"/>
  <c r="B21353" i="1"/>
  <c r="B21352" i="1"/>
  <c r="B21351" i="1"/>
  <c r="B21350" i="1"/>
  <c r="B21349" i="1"/>
  <c r="B21348" i="1"/>
  <c r="B21347" i="1"/>
  <c r="B21346" i="1"/>
  <c r="B21345" i="1"/>
  <c r="B21344" i="1"/>
  <c r="B21343" i="1"/>
  <c r="B21342" i="1"/>
  <c r="B21341" i="1"/>
  <c r="B21340" i="1"/>
  <c r="B21339" i="1"/>
  <c r="B21338" i="1"/>
  <c r="B21337" i="1"/>
  <c r="B21336" i="1"/>
  <c r="B21335" i="1"/>
  <c r="B21334" i="1"/>
  <c r="B21333" i="1"/>
  <c r="B21332" i="1"/>
  <c r="B21331" i="1"/>
  <c r="B21330" i="1"/>
  <c r="B22023" i="1"/>
  <c r="B22554" i="1"/>
  <c r="B22022" i="1"/>
  <c r="B22553" i="1"/>
  <c r="B22552" i="1"/>
  <c r="B22551" i="1"/>
  <c r="B22550" i="1"/>
  <c r="B22549" i="1"/>
  <c r="B22548" i="1"/>
  <c r="B22547" i="1"/>
  <c r="B22546" i="1"/>
  <c r="B22545" i="1"/>
  <c r="B22544" i="1"/>
  <c r="B22543" i="1"/>
  <c r="B22542" i="1"/>
  <c r="B22541" i="1"/>
  <c r="B22540" i="1"/>
  <c r="B22539" i="1"/>
  <c r="B22538" i="1"/>
  <c r="B22537" i="1"/>
  <c r="B22536" i="1"/>
  <c r="B22535" i="1"/>
  <c r="B22534" i="1"/>
  <c r="B22533" i="1"/>
  <c r="B22532" i="1"/>
  <c r="B22531" i="1"/>
  <c r="B22530" i="1"/>
  <c r="B22529" i="1"/>
  <c r="B22528" i="1"/>
  <c r="B22527" i="1"/>
  <c r="B22526" i="1"/>
  <c r="B22525" i="1"/>
  <c r="B22524" i="1"/>
  <c r="B22523" i="1"/>
  <c r="B22021" i="1"/>
  <c r="B22020" i="1"/>
  <c r="B22019" i="1"/>
  <c r="B22018" i="1"/>
  <c r="B22017" i="1"/>
  <c r="B22016" i="1"/>
  <c r="B22015" i="1"/>
  <c r="B22014" i="1"/>
  <c r="B22013" i="1"/>
  <c r="B22012" i="1"/>
  <c r="B22011" i="1"/>
  <c r="B22010" i="1"/>
  <c r="B22009" i="1"/>
  <c r="B22008" i="1"/>
  <c r="B22007" i="1"/>
  <c r="B22006" i="1"/>
  <c r="B22005" i="1"/>
  <c r="B22004" i="1"/>
  <c r="B22003" i="1"/>
  <c r="B22002" i="1"/>
  <c r="B22001" i="1"/>
  <c r="B22000" i="1"/>
  <c r="B21999" i="1"/>
  <c r="B21998" i="1"/>
  <c r="B21997" i="1"/>
  <c r="B21996" i="1"/>
  <c r="B21995" i="1"/>
  <c r="B21994" i="1"/>
  <c r="B21993" i="1"/>
  <c r="B21992" i="1"/>
  <c r="B21991" i="1"/>
  <c r="B21990" i="1"/>
  <c r="B21989" i="1"/>
  <c r="B21988" i="1"/>
  <c r="B21987" i="1"/>
  <c r="B21986" i="1"/>
  <c r="B21985" i="1"/>
  <c r="B21984" i="1"/>
  <c r="B21983" i="1"/>
  <c r="B21982" i="1"/>
  <c r="B21981" i="1"/>
  <c r="B21980" i="1"/>
  <c r="B21979" i="1"/>
  <c r="B21978" i="1"/>
  <c r="B21977" i="1"/>
  <c r="B21976" i="1"/>
  <c r="B21975" i="1"/>
  <c r="B21974" i="1"/>
  <c r="B21973" i="1"/>
  <c r="B21972" i="1"/>
  <c r="B21971" i="1"/>
  <c r="B21970" i="1"/>
  <c r="B21969" i="1"/>
  <c r="B21968" i="1"/>
  <c r="B21967" i="1"/>
  <c r="B21966" i="1"/>
  <c r="B21965" i="1"/>
  <c r="B21964" i="1"/>
  <c r="B21963" i="1"/>
  <c r="B21962" i="1"/>
  <c r="B21961" i="1"/>
  <c r="B21960" i="1"/>
  <c r="B21959" i="1"/>
  <c r="B21958" i="1"/>
  <c r="B21957" i="1"/>
  <c r="B21956" i="1"/>
  <c r="B21955" i="1"/>
  <c r="B21954" i="1"/>
  <c r="B21953" i="1"/>
  <c r="B21952" i="1"/>
  <c r="B21951" i="1"/>
  <c r="B21950" i="1"/>
  <c r="B21949" i="1"/>
  <c r="B21948" i="1"/>
  <c r="B21947" i="1"/>
  <c r="B21946" i="1"/>
  <c r="B21945" i="1"/>
  <c r="B21944" i="1"/>
  <c r="B21943" i="1"/>
  <c r="B21942" i="1"/>
  <c r="B21941" i="1"/>
  <c r="B21940" i="1"/>
  <c r="B21939" i="1"/>
  <c r="B21938" i="1"/>
  <c r="B21937" i="1"/>
  <c r="B21936" i="1"/>
  <c r="B21935" i="1"/>
  <c r="B21934" i="1"/>
  <c r="B21516" i="1"/>
  <c r="B21515" i="1"/>
  <c r="B21514" i="1"/>
  <c r="B21513" i="1"/>
  <c r="B21512" i="1"/>
  <c r="B21511" i="1"/>
  <c r="B21510" i="1"/>
  <c r="B21509" i="1"/>
  <c r="B21508" i="1"/>
  <c r="B21507" i="1"/>
  <c r="B21506" i="1"/>
  <c r="B21505" i="1"/>
  <c r="B21504" i="1"/>
  <c r="B21503" i="1"/>
  <c r="B21502" i="1"/>
  <c r="B21501" i="1"/>
  <c r="B21500" i="1"/>
  <c r="B21499" i="1"/>
  <c r="B21498" i="1"/>
  <c r="B21497" i="1"/>
  <c r="B21496" i="1"/>
  <c r="B21495" i="1"/>
  <c r="B21494" i="1"/>
  <c r="B21493" i="1"/>
  <c r="B21492" i="1"/>
  <c r="B21491" i="1"/>
  <c r="B21490" i="1"/>
  <c r="B21489" i="1"/>
  <c r="B21488" i="1"/>
  <c r="B21487" i="1"/>
  <c r="B21486" i="1"/>
  <c r="B21485" i="1"/>
  <c r="B21484" i="1"/>
  <c r="B21483" i="1"/>
  <c r="B21482" i="1"/>
  <c r="B21481" i="1"/>
  <c r="B21480" i="1"/>
  <c r="B21479" i="1"/>
  <c r="B21478" i="1"/>
  <c r="B21477" i="1"/>
  <c r="B21476" i="1"/>
  <c r="B21475" i="1"/>
  <c r="B21474" i="1"/>
  <c r="B21473" i="1"/>
  <c r="B21472" i="1"/>
  <c r="B21471" i="1"/>
  <c r="B21470" i="1"/>
  <c r="B21469" i="1"/>
  <c r="B21329" i="1"/>
  <c r="B21328" i="1"/>
  <c r="B21327" i="1"/>
  <c r="B21326" i="1"/>
  <c r="B21325" i="1"/>
  <c r="B21324" i="1"/>
  <c r="B21323" i="1"/>
  <c r="B21322" i="1"/>
  <c r="B21321" i="1"/>
  <c r="B21320" i="1"/>
  <c r="B21319" i="1"/>
  <c r="B21318" i="1"/>
  <c r="B21317" i="1"/>
  <c r="B21316" i="1"/>
  <c r="B21315" i="1"/>
  <c r="B21314" i="1"/>
  <c r="B21313" i="1"/>
  <c r="B21312" i="1"/>
  <c r="B21311" i="1"/>
  <c r="B21310" i="1"/>
  <c r="B21309" i="1"/>
  <c r="B21308" i="1"/>
  <c r="B21307" i="1"/>
  <c r="B21306" i="1"/>
  <c r="B21305" i="1"/>
  <c r="B21304" i="1"/>
  <c r="B21303" i="1"/>
  <c r="B21302" i="1"/>
  <c r="B21301" i="1"/>
  <c r="B21300" i="1"/>
  <c r="B21299" i="1"/>
  <c r="B21298" i="1"/>
  <c r="B21297" i="1"/>
  <c r="B21296" i="1"/>
  <c r="B21295" i="1"/>
  <c r="B21294" i="1"/>
  <c r="B21293" i="1"/>
  <c r="B21292" i="1"/>
  <c r="B21291" i="1"/>
  <c r="B21290" i="1"/>
  <c r="B21289" i="1"/>
  <c r="B21288" i="1"/>
  <c r="B21287" i="1"/>
  <c r="B21286" i="1"/>
  <c r="B21285" i="1"/>
  <c r="B21284" i="1"/>
  <c r="B21283" i="1"/>
  <c r="B21282" i="1"/>
  <c r="B21933" i="1"/>
  <c r="B21932" i="1"/>
  <c r="B21931" i="1"/>
  <c r="B21930" i="1"/>
  <c r="B21929" i="1"/>
  <c r="B21928" i="1"/>
  <c r="B21927" i="1"/>
  <c r="B21926" i="1"/>
  <c r="B21925" i="1"/>
  <c r="B21924" i="1"/>
  <c r="B21468" i="1"/>
  <c r="B21467" i="1"/>
  <c r="B21466" i="1"/>
  <c r="B21465" i="1"/>
  <c r="B21464" i="1"/>
  <c r="B21463" i="1"/>
  <c r="B21462" i="1"/>
  <c r="B21461" i="1"/>
  <c r="B21460" i="1"/>
  <c r="B21459" i="1"/>
  <c r="B21458" i="1"/>
  <c r="B21457" i="1"/>
  <c r="B21281" i="1"/>
  <c r="B21280" i="1"/>
  <c r="B21279" i="1"/>
  <c r="B21278" i="1"/>
  <c r="B21277" i="1"/>
  <c r="B21276" i="1"/>
  <c r="B21275" i="1"/>
  <c r="B21274" i="1"/>
  <c r="B21273" i="1"/>
  <c r="B21272" i="1"/>
  <c r="B21271" i="1"/>
  <c r="B21270" i="1"/>
  <c r="B25111" i="1"/>
  <c r="B21125" i="1"/>
  <c r="B21124" i="1"/>
  <c r="B21123" i="1"/>
  <c r="B21122" i="1"/>
  <c r="B21121" i="1"/>
  <c r="B21120" i="1"/>
  <c r="B21119" i="1"/>
  <c r="B21118" i="1"/>
  <c r="B21117" i="1"/>
  <c r="B21116" i="1"/>
  <c r="B21115" i="1"/>
  <c r="B21114" i="1"/>
  <c r="B21113" i="1"/>
  <c r="B21112" i="1"/>
  <c r="B21111" i="1"/>
  <c r="B21110" i="1"/>
  <c r="B21109" i="1"/>
  <c r="B21108" i="1"/>
  <c r="B21107" i="1"/>
  <c r="B21106" i="1"/>
  <c r="B21105" i="1"/>
  <c r="B21104" i="1"/>
  <c r="B21103" i="1"/>
  <c r="B21102" i="1"/>
  <c r="B21101" i="1"/>
  <c r="B21100" i="1"/>
  <c r="B21099" i="1"/>
  <c r="B21098" i="1"/>
  <c r="B21097" i="1"/>
  <c r="B21096" i="1"/>
  <c r="B21095" i="1"/>
  <c r="B21094" i="1"/>
  <c r="B21093" i="1"/>
  <c r="B21092" i="1"/>
  <c r="B21091" i="1"/>
  <c r="B21090" i="1"/>
  <c r="B21089" i="1"/>
  <c r="B21088" i="1"/>
  <c r="B21087" i="1"/>
  <c r="B21086" i="1"/>
  <c r="B21085" i="1"/>
  <c r="B21084" i="1"/>
  <c r="B21083" i="1"/>
  <c r="B21082" i="1"/>
  <c r="B21081" i="1"/>
  <c r="B21080" i="1"/>
  <c r="B21079" i="1"/>
  <c r="B21078" i="1"/>
  <c r="B21077" i="1"/>
  <c r="B21076" i="1"/>
  <c r="B21075" i="1"/>
  <c r="B21074" i="1"/>
  <c r="B21073" i="1"/>
  <c r="B21072" i="1"/>
  <c r="B21071" i="1"/>
  <c r="B21070" i="1"/>
  <c r="B21069" i="1"/>
  <c r="B21187" i="1"/>
  <c r="B21068" i="1"/>
  <c r="B21186" i="1"/>
  <c r="B21185" i="1"/>
  <c r="B21184" i="1"/>
  <c r="B21183" i="1"/>
  <c r="B21182" i="1"/>
  <c r="B21181" i="1"/>
  <c r="B21180" i="1"/>
  <c r="B21179" i="1"/>
  <c r="B21178" i="1"/>
  <c r="B21177" i="1"/>
  <c r="B21176" i="1"/>
  <c r="B21175" i="1"/>
  <c r="B21174" i="1"/>
  <c r="B21173" i="1"/>
  <c r="B21172" i="1"/>
  <c r="B21171" i="1"/>
  <c r="B21170" i="1"/>
  <c r="B21169" i="1"/>
  <c r="B21168" i="1"/>
  <c r="B21167" i="1"/>
  <c r="B21166" i="1"/>
  <c r="B21165" i="1"/>
  <c r="B21164" i="1"/>
  <c r="B20993" i="1"/>
  <c r="B20992" i="1"/>
  <c r="B20991" i="1"/>
  <c r="B20990" i="1"/>
  <c r="B20989" i="1"/>
  <c r="B20988" i="1"/>
  <c r="B20987" i="1"/>
  <c r="B20986" i="1"/>
  <c r="B20985" i="1"/>
  <c r="B20984" i="1"/>
  <c r="B20983" i="1"/>
  <c r="B20982" i="1"/>
  <c r="B20981" i="1"/>
  <c r="B20980" i="1"/>
  <c r="B20979" i="1"/>
  <c r="B20978" i="1"/>
  <c r="B20977" i="1"/>
  <c r="B20976" i="1"/>
  <c r="B20975" i="1"/>
  <c r="B20974" i="1"/>
  <c r="B20973" i="1"/>
  <c r="B20972" i="1"/>
  <c r="B20971" i="1"/>
  <c r="B20970" i="1"/>
  <c r="B20969" i="1"/>
  <c r="B20968" i="1"/>
  <c r="B20967" i="1"/>
  <c r="B20966" i="1"/>
  <c r="B20965" i="1"/>
  <c r="B20964" i="1"/>
  <c r="B20963" i="1"/>
  <c r="B20962" i="1"/>
  <c r="B20961" i="1"/>
  <c r="B20960" i="1"/>
  <c r="B20959" i="1"/>
  <c r="B20958" i="1"/>
  <c r="B20957" i="1"/>
  <c r="B20956" i="1"/>
  <c r="B20955" i="1"/>
  <c r="B20954" i="1"/>
  <c r="B20953" i="1"/>
  <c r="B20952" i="1"/>
  <c r="B20951" i="1"/>
  <c r="B20950" i="1"/>
  <c r="B20949" i="1"/>
  <c r="B20948" i="1"/>
  <c r="B20947" i="1"/>
  <c r="B20946" i="1"/>
  <c r="B20945" i="1"/>
  <c r="B20944" i="1"/>
  <c r="B20943" i="1"/>
  <c r="B20942" i="1"/>
  <c r="B20941" i="1"/>
  <c r="B20940" i="1"/>
  <c r="B20939" i="1"/>
  <c r="B20938" i="1"/>
  <c r="B20893" i="1"/>
  <c r="B20937" i="1"/>
  <c r="B20936" i="1"/>
  <c r="B20935" i="1"/>
  <c r="B20934" i="1"/>
  <c r="B20892" i="1"/>
  <c r="B20891" i="1"/>
  <c r="B20890" i="1"/>
  <c r="B20889" i="1"/>
  <c r="B20888" i="1"/>
  <c r="B20887" i="1"/>
  <c r="B20886" i="1"/>
  <c r="B20885" i="1"/>
  <c r="B20884" i="1"/>
  <c r="B20883" i="1"/>
  <c r="B20882" i="1"/>
  <c r="B20881" i="1"/>
  <c r="B20880" i="1"/>
  <c r="B20879" i="1"/>
  <c r="B20878" i="1"/>
  <c r="B20877" i="1"/>
  <c r="B20876" i="1"/>
  <c r="B20875" i="1"/>
  <c r="B20874" i="1"/>
  <c r="B20873" i="1"/>
  <c r="B20872" i="1"/>
  <c r="B20871" i="1"/>
  <c r="B20870" i="1"/>
  <c r="B20869" i="1"/>
  <c r="B20868" i="1"/>
  <c r="B20867" i="1"/>
  <c r="B20866" i="1"/>
  <c r="B20865" i="1"/>
  <c r="B20864" i="1"/>
  <c r="B20863" i="1"/>
  <c r="B20862" i="1"/>
  <c r="B20861" i="1"/>
  <c r="B20860" i="1"/>
  <c r="B20859" i="1"/>
  <c r="B20858" i="1"/>
  <c r="B20857" i="1"/>
  <c r="B20856" i="1"/>
  <c r="B20855" i="1"/>
  <c r="B20854" i="1"/>
  <c r="B20853" i="1"/>
  <c r="B20852" i="1"/>
  <c r="B20851" i="1"/>
  <c r="B20850" i="1"/>
  <c r="B20849" i="1"/>
  <c r="B20848" i="1"/>
  <c r="B20847" i="1"/>
  <c r="B20846" i="1"/>
  <c r="B20845" i="1"/>
  <c r="B20844" i="1"/>
  <c r="B20843" i="1"/>
  <c r="B20842" i="1"/>
  <c r="B20841" i="1"/>
  <c r="B20840" i="1"/>
  <c r="B20839" i="1"/>
  <c r="B20838" i="1"/>
  <c r="B20837" i="1"/>
  <c r="B20836" i="1"/>
  <c r="B20835" i="1"/>
  <c r="B20834" i="1"/>
  <c r="B20833" i="1"/>
  <c r="B20832" i="1"/>
  <c r="B20831" i="1"/>
  <c r="B20830" i="1"/>
  <c r="B20829" i="1"/>
  <c r="B20828" i="1"/>
  <c r="B20827" i="1"/>
  <c r="B20826" i="1"/>
  <c r="B20825" i="1"/>
  <c r="B20824" i="1"/>
  <c r="B20823" i="1"/>
  <c r="B20822" i="1"/>
  <c r="B20821" i="1"/>
  <c r="B20820" i="1"/>
  <c r="B20819" i="1"/>
  <c r="B20818" i="1"/>
  <c r="B20817" i="1"/>
  <c r="B20816" i="1"/>
  <c r="B20815" i="1"/>
  <c r="B20814" i="1"/>
  <c r="B20813" i="1"/>
  <c r="B20812" i="1"/>
  <c r="B20811" i="1"/>
  <c r="B20810" i="1"/>
  <c r="B20809" i="1"/>
  <c r="B20808" i="1"/>
  <c r="B20807" i="1"/>
  <c r="B20806" i="1"/>
  <c r="B20805" i="1"/>
  <c r="B20804" i="1"/>
  <c r="B20803" i="1"/>
  <c r="B20802" i="1"/>
  <c r="B20801" i="1"/>
  <c r="B20800" i="1"/>
  <c r="B20799" i="1"/>
  <c r="B20798" i="1"/>
  <c r="B20797" i="1"/>
  <c r="B20796" i="1"/>
  <c r="B20795" i="1"/>
  <c r="B20794" i="1"/>
  <c r="B20793" i="1"/>
  <c r="B20792" i="1"/>
  <c r="B20791" i="1"/>
  <c r="B20790" i="1"/>
  <c r="B20789" i="1"/>
  <c r="B20788" i="1"/>
  <c r="B20787" i="1"/>
  <c r="B20786" i="1"/>
  <c r="B20785" i="1"/>
  <c r="B20784" i="1"/>
  <c r="B20783" i="1"/>
  <c r="B20782" i="1"/>
  <c r="B20781" i="1"/>
  <c r="B20780" i="1"/>
  <c r="B20779" i="1"/>
  <c r="B20778" i="1"/>
  <c r="B20777" i="1"/>
  <c r="B20776" i="1"/>
  <c r="B20775" i="1"/>
  <c r="B20774" i="1"/>
  <c r="B20773" i="1"/>
  <c r="B20772" i="1"/>
  <c r="B20771" i="1"/>
  <c r="B20770" i="1"/>
  <c r="B20769" i="1"/>
  <c r="B20768" i="1"/>
  <c r="B20767" i="1"/>
  <c r="B20766" i="1"/>
  <c r="B20765" i="1"/>
  <c r="B20764" i="1"/>
  <c r="B20763" i="1"/>
  <c r="B20762" i="1"/>
  <c r="B20761" i="1"/>
  <c r="B20760" i="1"/>
  <c r="B20759" i="1"/>
  <c r="B20758" i="1"/>
  <c r="B20757" i="1"/>
  <c r="B20756" i="1"/>
  <c r="B20755" i="1"/>
  <c r="B20754" i="1"/>
  <c r="B20753" i="1"/>
  <c r="B20752" i="1"/>
  <c r="B20751" i="1"/>
  <c r="B20750" i="1"/>
  <c r="B20749" i="1"/>
  <c r="B20748" i="1"/>
  <c r="B20747" i="1"/>
  <c r="B20746" i="1"/>
  <c r="B20745" i="1"/>
  <c r="B20744" i="1"/>
  <c r="B20743" i="1"/>
  <c r="B20742" i="1"/>
  <c r="B20741" i="1"/>
  <c r="B20740" i="1"/>
  <c r="B20739" i="1"/>
  <c r="B20738" i="1"/>
  <c r="B20737" i="1"/>
  <c r="B20736" i="1"/>
  <c r="B20735" i="1"/>
  <c r="B20734" i="1"/>
  <c r="B20733" i="1"/>
  <c r="B20732" i="1"/>
  <c r="B20731" i="1"/>
  <c r="B20730" i="1"/>
  <c r="B20729" i="1"/>
  <c r="B20728" i="1"/>
  <c r="B20727" i="1"/>
  <c r="B20726" i="1"/>
  <c r="B20725" i="1"/>
  <c r="B20724" i="1"/>
  <c r="B20723" i="1"/>
  <c r="B20722" i="1"/>
  <c r="B20721" i="1"/>
  <c r="B20720" i="1"/>
  <c r="B20719" i="1"/>
  <c r="B20718" i="1"/>
  <c r="B20717" i="1"/>
  <c r="B20716" i="1"/>
  <c r="B20715" i="1"/>
  <c r="B20714" i="1"/>
  <c r="B20713" i="1"/>
  <c r="B20712" i="1"/>
  <c r="B20711" i="1"/>
  <c r="B20710" i="1"/>
  <c r="B20709" i="1"/>
  <c r="B20708" i="1"/>
  <c r="B20707" i="1"/>
  <c r="B20706" i="1"/>
  <c r="B20705" i="1"/>
  <c r="B20704" i="1"/>
  <c r="B20703" i="1"/>
  <c r="B20702" i="1"/>
  <c r="B20701" i="1"/>
  <c r="B20700" i="1"/>
  <c r="B20699" i="1"/>
  <c r="B20698" i="1"/>
  <c r="B20697" i="1"/>
  <c r="B20696" i="1"/>
  <c r="B20695" i="1"/>
  <c r="B20694" i="1"/>
  <c r="B20693" i="1"/>
  <c r="B20692" i="1"/>
  <c r="B20691" i="1"/>
  <c r="B20690" i="1"/>
  <c r="B20689" i="1"/>
  <c r="B20688" i="1"/>
  <c r="B20687" i="1"/>
  <c r="B20686" i="1"/>
  <c r="B20685" i="1"/>
  <c r="B20684" i="1"/>
  <c r="B20683" i="1"/>
  <c r="B20682" i="1"/>
  <c r="B20681" i="1"/>
  <c r="B20680" i="1"/>
  <c r="B20679" i="1"/>
  <c r="B20678" i="1"/>
  <c r="B20677" i="1"/>
  <c r="B20676" i="1"/>
  <c r="B20675" i="1"/>
  <c r="B20674" i="1"/>
  <c r="B20673" i="1"/>
  <c r="B20672" i="1"/>
  <c r="B20671" i="1"/>
  <c r="B20670" i="1"/>
  <c r="B20669" i="1"/>
  <c r="B20668" i="1"/>
  <c r="B20667" i="1"/>
  <c r="B20666" i="1"/>
  <c r="B20665" i="1"/>
  <c r="B20664" i="1"/>
  <c r="B20663" i="1"/>
  <c r="B20662" i="1"/>
  <c r="B20661" i="1"/>
  <c r="B20660" i="1"/>
  <c r="B20653" i="1"/>
  <c r="B20659" i="1"/>
  <c r="B20658" i="1"/>
  <c r="B20657" i="1"/>
  <c r="B20656" i="1"/>
  <c r="B20655" i="1"/>
  <c r="B20654" i="1"/>
  <c r="B21157" i="1"/>
  <c r="B21133" i="1"/>
  <c r="B21156" i="1"/>
  <c r="B21155" i="1"/>
  <c r="B21154" i="1"/>
  <c r="B21153" i="1"/>
  <c r="B21152" i="1"/>
  <c r="B21151" i="1"/>
  <c r="B21150" i="1"/>
  <c r="B21149" i="1"/>
  <c r="B21148" i="1"/>
  <c r="B21147" i="1"/>
  <c r="B21146" i="1"/>
  <c r="B21145" i="1"/>
  <c r="B21144" i="1"/>
  <c r="B21143" i="1"/>
  <c r="B21142" i="1"/>
  <c r="B21141" i="1"/>
  <c r="B21140" i="1"/>
  <c r="B21139" i="1"/>
  <c r="B21138" i="1"/>
  <c r="B21137" i="1"/>
  <c r="B21136" i="1"/>
  <c r="B21135" i="1"/>
  <c r="B21134" i="1"/>
  <c r="B37255" i="1"/>
  <c r="B37254" i="1"/>
  <c r="B37253" i="1"/>
  <c r="B37252" i="1"/>
  <c r="B37251" i="1"/>
  <c r="B20599" i="1"/>
  <c r="B20598" i="1"/>
  <c r="B20597" i="1"/>
  <c r="B20596" i="1"/>
  <c r="B20595" i="1"/>
  <c r="B20594" i="1"/>
  <c r="B20593" i="1"/>
  <c r="B20592" i="1"/>
  <c r="B20591" i="1"/>
  <c r="B20590" i="1"/>
  <c r="B20589" i="1"/>
  <c r="B20588" i="1"/>
  <c r="B20587" i="1"/>
  <c r="B20586" i="1"/>
  <c r="B20585" i="1"/>
  <c r="B37810" i="1"/>
  <c r="B20584" i="1"/>
  <c r="B20583" i="1"/>
  <c r="B20582" i="1"/>
  <c r="B37809" i="1"/>
  <c r="B40327" i="1"/>
  <c r="B37808" i="1"/>
  <c r="B40512" i="1"/>
  <c r="B40511" i="1"/>
  <c r="B40510" i="1"/>
  <c r="B40326" i="1"/>
  <c r="B40325" i="1"/>
  <c r="B40324" i="1"/>
  <c r="B40323" i="1"/>
  <c r="B40322" i="1"/>
  <c r="B40321" i="1"/>
  <c r="B40320" i="1"/>
  <c r="B37807" i="1"/>
  <c r="B40319" i="1"/>
  <c r="B40318" i="1"/>
  <c r="B40317" i="1"/>
  <c r="B40316" i="1"/>
  <c r="B20581" i="1"/>
  <c r="B37806" i="1"/>
  <c r="B38225" i="1"/>
  <c r="B37884" i="1"/>
  <c r="B37883" i="1"/>
  <c r="B40769" i="1"/>
  <c r="B40768" i="1"/>
  <c r="B40767" i="1"/>
  <c r="B40766" i="1"/>
  <c r="B40765" i="1"/>
  <c r="B40764" i="1"/>
  <c r="B40763" i="1"/>
  <c r="B40762" i="1"/>
  <c r="B40761" i="1"/>
  <c r="B40760" i="1"/>
  <c r="B40759" i="1"/>
  <c r="B40758" i="1"/>
  <c r="B40757" i="1"/>
  <c r="B40756" i="1"/>
  <c r="B40755" i="1"/>
  <c r="B40754" i="1"/>
  <c r="B40753" i="1"/>
  <c r="B40752" i="1"/>
  <c r="B40751" i="1"/>
  <c r="B40750" i="1"/>
  <c r="B40749" i="1"/>
  <c r="B40748" i="1"/>
  <c r="B40747" i="1"/>
  <c r="B40746" i="1"/>
  <c r="B40745" i="1"/>
  <c r="B40744" i="1"/>
  <c r="B40743" i="1"/>
  <c r="B40742" i="1"/>
  <c r="B40741" i="1"/>
  <c r="B40740" i="1"/>
  <c r="B40739" i="1"/>
  <c r="B40738" i="1"/>
  <c r="B40737" i="1"/>
  <c r="B40736" i="1"/>
  <c r="B40735" i="1"/>
  <c r="B40734" i="1"/>
  <c r="B40733" i="1"/>
  <c r="B40732" i="1"/>
  <c r="B40731" i="1"/>
  <c r="B40730" i="1"/>
  <c r="B40729" i="1"/>
  <c r="B40728" i="1"/>
  <c r="B40727" i="1"/>
  <c r="B40726" i="1"/>
  <c r="B40725" i="1"/>
  <c r="B40724" i="1"/>
  <c r="B40723" i="1"/>
  <c r="B40722" i="1"/>
  <c r="B40509" i="1"/>
  <c r="B40508" i="1"/>
  <c r="B37805" i="1"/>
  <c r="B40507" i="1"/>
  <c r="B37804" i="1"/>
  <c r="B37803" i="1"/>
  <c r="B37802" i="1"/>
  <c r="B37801" i="1"/>
  <c r="B37800" i="1"/>
  <c r="B38224" i="1"/>
  <c r="B38223" i="1"/>
  <c r="B37882" i="1"/>
  <c r="B38222" i="1"/>
  <c r="B37881" i="1"/>
  <c r="B37880" i="1"/>
  <c r="B37879" i="1"/>
  <c r="B1213" i="1"/>
  <c r="B1212" i="1"/>
  <c r="B1211" i="1"/>
  <c r="B1210" i="1"/>
  <c r="B37878" i="1"/>
  <c r="B37877" i="1"/>
  <c r="B36692" i="1"/>
  <c r="B36691" i="1"/>
  <c r="B36690" i="1"/>
  <c r="B1209" i="1"/>
  <c r="B1208" i="1"/>
  <c r="B1207" i="1"/>
  <c r="B1206" i="1"/>
  <c r="B1205" i="1"/>
  <c r="B36689" i="1"/>
  <c r="B36688" i="1"/>
  <c r="B36687" i="1"/>
  <c r="B1204" i="1"/>
  <c r="B35985" i="1"/>
  <c r="B35984" i="1"/>
  <c r="B35983" i="1"/>
  <c r="B35982" i="1"/>
  <c r="B35981" i="1"/>
  <c r="B35980" i="1"/>
  <c r="B35979" i="1"/>
  <c r="B35978" i="1"/>
  <c r="B35977" i="1"/>
  <c r="B35976" i="1"/>
  <c r="B35975" i="1"/>
  <c r="B35974" i="1"/>
  <c r="B35973" i="1"/>
  <c r="B35972" i="1"/>
  <c r="B35971" i="1"/>
  <c r="B35970" i="1"/>
  <c r="B35969" i="1"/>
  <c r="B35968" i="1"/>
  <c r="B36686" i="1"/>
  <c r="B35967" i="1"/>
  <c r="B36685" i="1"/>
  <c r="B36684" i="1"/>
  <c r="B36683" i="1"/>
  <c r="B35966" i="1"/>
  <c r="B36682" i="1"/>
  <c r="B36681" i="1"/>
  <c r="B36680" i="1"/>
  <c r="B36679" i="1"/>
  <c r="B36678" i="1"/>
  <c r="B36677" i="1"/>
  <c r="B36676" i="1"/>
  <c r="B36675" i="1"/>
  <c r="B36674" i="1"/>
  <c r="B36673" i="1"/>
  <c r="B36672" i="1"/>
  <c r="B36671" i="1"/>
  <c r="B36670" i="1"/>
  <c r="B36669" i="1"/>
  <c r="B36668" i="1"/>
  <c r="B36667" i="1"/>
  <c r="B36666" i="1"/>
  <c r="B36665" i="1"/>
  <c r="B36664" i="1"/>
  <c r="B36663" i="1"/>
  <c r="B36662" i="1"/>
  <c r="B36661" i="1"/>
  <c r="B36660" i="1"/>
  <c r="B36659" i="1"/>
  <c r="B36658" i="1"/>
  <c r="B36657" i="1"/>
  <c r="B36656" i="1"/>
  <c r="B36655" i="1"/>
  <c r="B36654" i="1"/>
  <c r="B36653" i="1"/>
  <c r="B36652" i="1"/>
  <c r="B36651" i="1"/>
  <c r="B36650" i="1"/>
  <c r="B36649" i="1"/>
  <c r="B36648" i="1"/>
  <c r="B36647" i="1"/>
  <c r="B36646" i="1"/>
  <c r="B36645" i="1"/>
  <c r="B40506" i="1"/>
  <c r="B40505" i="1"/>
  <c r="B40504" i="1"/>
  <c r="B40503" i="1"/>
  <c r="B40502" i="1"/>
  <c r="B40501" i="1"/>
  <c r="B37799" i="1"/>
  <c r="B37798" i="1"/>
  <c r="B37797" i="1"/>
  <c r="B40500" i="1"/>
  <c r="B40499" i="1"/>
  <c r="B40498" i="1"/>
  <c r="B38087" i="1"/>
  <c r="B38086" i="1"/>
  <c r="B38085" i="1"/>
  <c r="B38084" i="1"/>
  <c r="B38083" i="1"/>
  <c r="B38082" i="1"/>
  <c r="B38081" i="1"/>
  <c r="B38080" i="1"/>
  <c r="B38079" i="1"/>
  <c r="B38078" i="1"/>
  <c r="B38077" i="1"/>
  <c r="B38076" i="1"/>
  <c r="B38075" i="1"/>
  <c r="B38074" i="1"/>
  <c r="B38073" i="1"/>
  <c r="B38072" i="1"/>
  <c r="B38071" i="1"/>
  <c r="B38070" i="1"/>
  <c r="B38069" i="1"/>
  <c r="B38068" i="1"/>
  <c r="B38067" i="1"/>
  <c r="B38066" i="1"/>
  <c r="B38065" i="1"/>
  <c r="B37876" i="1"/>
  <c r="B38064" i="1"/>
  <c r="B37875" i="1"/>
  <c r="B38443" i="1"/>
  <c r="B38442" i="1"/>
  <c r="B38441" i="1"/>
  <c r="B38440" i="1"/>
  <c r="B38439" i="1"/>
  <c r="B38438" i="1"/>
  <c r="B38437" i="1"/>
  <c r="B38436" i="1"/>
  <c r="B38435" i="1"/>
  <c r="B38434" i="1"/>
  <c r="B38433" i="1"/>
  <c r="B38432" i="1"/>
  <c r="B38431" i="1"/>
  <c r="B38430" i="1"/>
  <c r="B38429" i="1"/>
  <c r="B38428" i="1"/>
  <c r="B38427" i="1"/>
  <c r="B38426" i="1"/>
  <c r="B38425" i="1"/>
  <c r="B38424" i="1"/>
  <c r="B38423" i="1"/>
  <c r="B38422" i="1"/>
  <c r="B38421" i="1"/>
  <c r="B38420" i="1"/>
  <c r="B38419" i="1"/>
  <c r="B38418" i="1"/>
  <c r="B38417" i="1"/>
  <c r="B38416" i="1"/>
  <c r="B38415" i="1"/>
  <c r="B38414" i="1"/>
  <c r="B40497" i="1"/>
  <c r="B37796" i="1"/>
  <c r="B40496" i="1"/>
  <c r="B37795" i="1"/>
  <c r="B40495" i="1"/>
  <c r="B40494" i="1"/>
  <c r="B37794" i="1"/>
  <c r="B37793" i="1"/>
  <c r="B37792" i="1"/>
  <c r="B37791" i="1"/>
  <c r="B37790" i="1"/>
  <c r="B37789" i="1"/>
  <c r="B37788" i="1"/>
  <c r="B37787" i="1"/>
  <c r="B37786" i="1"/>
  <c r="B40493" i="1"/>
  <c r="B39949" i="1"/>
  <c r="B39948" i="1"/>
  <c r="B39947" i="1"/>
  <c r="B39946" i="1"/>
  <c r="B39945" i="1"/>
  <c r="B39944" i="1"/>
  <c r="B39943" i="1"/>
  <c r="B39942" i="1"/>
  <c r="B39941" i="1"/>
  <c r="B37785" i="1"/>
  <c r="B37784" i="1"/>
  <c r="B37783" i="1"/>
  <c r="B37782" i="1"/>
  <c r="B37781" i="1"/>
  <c r="B37780" i="1"/>
  <c r="B37779" i="1"/>
  <c r="B37778" i="1"/>
  <c r="B37777" i="1"/>
  <c r="B39940" i="1"/>
  <c r="B39939" i="1"/>
  <c r="B39938" i="1"/>
  <c r="B39937" i="1"/>
  <c r="B39936" i="1"/>
  <c r="B39935" i="1"/>
  <c r="B39934" i="1"/>
  <c r="B39933" i="1"/>
  <c r="B39932" i="1"/>
  <c r="B39931" i="1"/>
  <c r="B39930" i="1"/>
  <c r="B39929" i="1"/>
  <c r="B39928" i="1"/>
  <c r="B39927" i="1"/>
  <c r="B39926" i="1"/>
  <c r="B39925" i="1"/>
  <c r="B39924" i="1"/>
  <c r="B39923" i="1"/>
  <c r="B40315" i="1"/>
  <c r="B40314" i="1"/>
  <c r="B37776" i="1"/>
  <c r="B37775" i="1"/>
  <c r="B38221" i="1"/>
  <c r="B40313" i="1"/>
  <c r="B40312" i="1"/>
  <c r="B40311" i="1"/>
  <c r="B40310" i="1"/>
  <c r="B40309" i="1"/>
  <c r="B40308" i="1"/>
  <c r="B40307" i="1"/>
  <c r="B40306" i="1"/>
  <c r="B40305" i="1"/>
  <c r="B40304" i="1"/>
  <c r="B40303" i="1"/>
  <c r="B40302" i="1"/>
  <c r="B40301" i="1"/>
  <c r="B40300" i="1"/>
  <c r="B40299" i="1"/>
  <c r="B40298" i="1"/>
  <c r="B40297" i="1"/>
  <c r="B40296" i="1"/>
  <c r="B40295" i="1"/>
  <c r="B40294" i="1"/>
  <c r="B40293" i="1"/>
  <c r="B40292" i="1"/>
  <c r="B40291" i="1"/>
  <c r="B40290" i="1"/>
  <c r="B38220" i="1"/>
  <c r="B40492" i="1"/>
  <c r="B38219" i="1"/>
  <c r="B38218" i="1"/>
  <c r="B40491" i="1"/>
  <c r="B40490" i="1"/>
  <c r="B40489" i="1"/>
  <c r="B40488" i="1"/>
  <c r="B40487" i="1"/>
  <c r="B40486" i="1"/>
  <c r="B40485" i="1"/>
  <c r="B40484" i="1"/>
  <c r="B40483" i="1"/>
  <c r="B38217" i="1"/>
  <c r="B40482" i="1"/>
  <c r="B40481" i="1"/>
  <c r="B38216" i="1"/>
  <c r="B38215" i="1"/>
  <c r="B38214" i="1"/>
  <c r="B38213" i="1"/>
  <c r="B38212" i="1"/>
  <c r="B38211" i="1"/>
  <c r="B38210" i="1"/>
  <c r="B38209" i="1"/>
  <c r="B38063" i="1"/>
  <c r="B38062" i="1"/>
  <c r="B38061" i="1"/>
  <c r="B38060" i="1"/>
  <c r="B38059" i="1"/>
  <c r="B38058" i="1"/>
  <c r="B38057" i="1"/>
  <c r="B38056" i="1"/>
  <c r="B38055" i="1"/>
  <c r="B38054" i="1"/>
  <c r="B38053" i="1"/>
  <c r="B38052" i="1"/>
  <c r="B38051" i="1"/>
  <c r="B38050" i="1"/>
  <c r="B38049" i="1"/>
  <c r="B38048" i="1"/>
  <c r="B38047" i="1"/>
  <c r="B38046" i="1"/>
  <c r="B38045" i="1"/>
  <c r="B38044" i="1"/>
  <c r="B38043" i="1"/>
  <c r="B38042" i="1"/>
  <c r="B40289" i="1"/>
  <c r="B40288" i="1"/>
  <c r="B40287" i="1"/>
  <c r="B40286" i="1"/>
  <c r="B40285" i="1"/>
  <c r="B40284" i="1"/>
  <c r="B38208" i="1"/>
  <c r="B38207" i="1"/>
  <c r="B40480" i="1"/>
  <c r="B38206" i="1"/>
  <c r="B40479" i="1"/>
  <c r="B38205" i="1"/>
  <c r="B40478" i="1"/>
  <c r="B40477" i="1"/>
  <c r="B20528" i="1"/>
  <c r="B20527" i="1"/>
  <c r="B20526" i="1"/>
  <c r="B20525" i="1"/>
  <c r="B20524" i="1"/>
  <c r="B20523" i="1"/>
  <c r="B20422" i="1"/>
  <c r="B20421" i="1"/>
  <c r="B20420" i="1"/>
  <c r="B20419" i="1"/>
  <c r="B20418" i="1"/>
  <c r="B20417" i="1"/>
  <c r="B20416" i="1"/>
  <c r="B20415" i="1"/>
  <c r="B20414" i="1"/>
  <c r="B20413" i="1"/>
  <c r="B20412" i="1"/>
  <c r="B20411" i="1"/>
  <c r="B20410" i="1"/>
  <c r="B20409" i="1"/>
  <c r="B20408" i="1"/>
  <c r="B20407" i="1"/>
  <c r="B20406" i="1"/>
  <c r="B20405" i="1"/>
  <c r="B20404" i="1"/>
  <c r="B20403" i="1"/>
  <c r="B20402" i="1"/>
  <c r="B20401" i="1"/>
  <c r="B20400" i="1"/>
  <c r="B20399" i="1"/>
  <c r="B20398" i="1"/>
  <c r="B20397" i="1"/>
  <c r="B20396" i="1"/>
  <c r="B20395" i="1"/>
  <c r="B20394" i="1"/>
  <c r="B20393" i="1"/>
  <c r="B20392" i="1"/>
  <c r="B20391" i="1"/>
  <c r="B20390" i="1"/>
  <c r="B20389" i="1"/>
  <c r="B20388" i="1"/>
  <c r="B20387" i="1"/>
  <c r="B20386" i="1"/>
  <c r="B20385" i="1"/>
  <c r="B20384" i="1"/>
  <c r="B20383" i="1"/>
  <c r="B20382" i="1"/>
  <c r="B20381" i="1"/>
  <c r="B20380" i="1"/>
  <c r="B20379" i="1"/>
  <c r="B20378" i="1"/>
  <c r="B20377" i="1"/>
  <c r="B20376" i="1"/>
  <c r="B20375" i="1"/>
  <c r="B20374" i="1"/>
  <c r="B20373" i="1"/>
  <c r="B20372" i="1"/>
  <c r="B20371" i="1"/>
  <c r="B20370" i="1"/>
  <c r="B20369" i="1"/>
  <c r="B20368" i="1"/>
  <c r="B20367" i="1"/>
  <c r="B20366" i="1"/>
  <c r="B20365" i="1"/>
  <c r="B20364" i="1"/>
  <c r="B20363" i="1"/>
  <c r="B20362" i="1"/>
  <c r="B20361" i="1"/>
  <c r="B20360" i="1"/>
  <c r="B20359" i="1"/>
  <c r="B20522" i="1"/>
  <c r="B20521" i="1"/>
  <c r="B20520" i="1"/>
  <c r="B20519" i="1"/>
  <c r="B20518" i="1"/>
  <c r="B20517" i="1"/>
  <c r="B20516" i="1"/>
  <c r="B20515" i="1"/>
  <c r="B20514" i="1"/>
  <c r="B20513" i="1"/>
  <c r="B20512" i="1"/>
  <c r="B20511" i="1"/>
  <c r="B20510" i="1"/>
  <c r="B20509" i="1"/>
  <c r="B20508" i="1"/>
  <c r="B20507" i="1"/>
  <c r="B20506" i="1"/>
  <c r="B20505" i="1"/>
  <c r="B20342" i="1"/>
  <c r="B20341" i="1"/>
  <c r="B20340" i="1"/>
  <c r="B20339" i="1"/>
  <c r="B20338" i="1"/>
  <c r="B20337" i="1"/>
  <c r="B20336" i="1"/>
  <c r="B20335" i="1"/>
  <c r="B20334" i="1"/>
  <c r="B20504" i="1"/>
  <c r="B20333" i="1"/>
  <c r="B20332" i="1"/>
  <c r="B20331" i="1"/>
  <c r="B20503" i="1"/>
  <c r="B20502" i="1"/>
  <c r="B20501" i="1"/>
  <c r="B20500" i="1"/>
  <c r="B20499" i="1"/>
  <c r="B20498" i="1"/>
  <c r="B20497" i="1"/>
  <c r="B20496" i="1"/>
  <c r="B20495" i="1"/>
  <c r="B20494" i="1"/>
  <c r="B20493" i="1"/>
  <c r="B20492" i="1"/>
  <c r="B20491" i="1"/>
  <c r="B20490" i="1"/>
  <c r="B20489" i="1"/>
  <c r="B20488" i="1"/>
  <c r="B20487" i="1"/>
  <c r="B20486" i="1"/>
  <c r="B20485" i="1"/>
  <c r="B20484" i="1"/>
  <c r="B20483" i="1"/>
  <c r="B20482" i="1"/>
  <c r="B20481" i="1"/>
  <c r="B20480" i="1"/>
  <c r="B20479" i="1"/>
  <c r="B20478" i="1"/>
  <c r="B20477" i="1"/>
  <c r="B20476" i="1"/>
  <c r="B20475" i="1"/>
  <c r="B20474" i="1"/>
  <c r="B20473" i="1"/>
  <c r="B20472" i="1"/>
  <c r="B20471" i="1"/>
  <c r="B20470" i="1"/>
  <c r="B20469" i="1"/>
  <c r="B20468" i="1"/>
  <c r="B20467" i="1"/>
  <c r="B20466" i="1"/>
  <c r="B20465" i="1"/>
  <c r="B20464" i="1"/>
  <c r="B20463" i="1"/>
  <c r="B20462" i="1"/>
  <c r="B20461" i="1"/>
  <c r="B20460" i="1"/>
  <c r="B20459" i="1"/>
  <c r="B20458" i="1"/>
  <c r="B20457" i="1"/>
  <c r="B20456" i="1"/>
  <c r="B20455" i="1"/>
  <c r="B20454" i="1"/>
  <c r="B20453" i="1"/>
  <c r="B20452" i="1"/>
  <c r="B20451" i="1"/>
  <c r="B20450" i="1"/>
  <c r="B20449" i="1"/>
  <c r="B20448" i="1"/>
  <c r="B20447" i="1"/>
  <c r="B20446" i="1"/>
  <c r="B20445" i="1"/>
  <c r="B20444" i="1"/>
  <c r="B20358" i="1"/>
  <c r="B20580" i="1"/>
  <c r="B20579" i="1"/>
  <c r="B20578" i="1"/>
  <c r="B20577" i="1"/>
  <c r="B20576" i="1"/>
  <c r="B20575" i="1"/>
  <c r="B20574" i="1"/>
  <c r="B20573" i="1"/>
  <c r="B20572" i="1"/>
  <c r="B20571" i="1"/>
  <c r="B20570" i="1"/>
  <c r="B20569" i="1"/>
  <c r="B20568" i="1"/>
  <c r="B20567" i="1"/>
  <c r="B20566" i="1"/>
  <c r="B20565" i="1"/>
  <c r="B20564" i="1"/>
  <c r="B20563" i="1"/>
  <c r="B20562" i="1"/>
  <c r="B20561" i="1"/>
  <c r="B20560" i="1"/>
  <c r="B20559" i="1"/>
  <c r="B20558" i="1"/>
  <c r="B20557" i="1"/>
  <c r="B20556" i="1"/>
  <c r="B20555" i="1"/>
  <c r="B20554" i="1"/>
  <c r="B20553" i="1"/>
  <c r="B20552" i="1"/>
  <c r="B20551" i="1"/>
  <c r="B20550" i="1"/>
  <c r="B20549" i="1"/>
  <c r="B20548" i="1"/>
  <c r="B20443" i="1"/>
  <c r="B20442" i="1"/>
  <c r="B20441" i="1"/>
  <c r="B20440" i="1"/>
  <c r="B20439" i="1"/>
  <c r="B20438" i="1"/>
  <c r="B20437" i="1"/>
  <c r="B20436" i="1"/>
  <c r="B20435" i="1"/>
  <c r="B20434" i="1"/>
  <c r="B20433" i="1"/>
  <c r="B20432" i="1"/>
  <c r="B20330" i="1"/>
  <c r="B20329" i="1"/>
  <c r="B20328" i="1"/>
  <c r="B20327" i="1"/>
  <c r="B20326" i="1"/>
  <c r="B20325" i="1"/>
  <c r="B20324" i="1"/>
  <c r="B20323" i="1"/>
  <c r="B20322" i="1"/>
  <c r="B20321" i="1"/>
  <c r="B20320" i="1"/>
  <c r="B20319" i="1"/>
  <c r="B20318" i="1"/>
  <c r="B20317" i="1"/>
  <c r="B20316" i="1"/>
  <c r="B20315" i="1"/>
  <c r="B20314" i="1"/>
  <c r="B20313" i="1"/>
  <c r="B20312" i="1"/>
  <c r="B20311" i="1"/>
  <c r="B20310" i="1"/>
  <c r="B20309" i="1"/>
  <c r="B20308" i="1"/>
  <c r="B20307" i="1"/>
  <c r="B20306" i="1"/>
  <c r="B20305" i="1"/>
  <c r="B20304" i="1"/>
  <c r="B20303" i="1"/>
  <c r="B20302" i="1"/>
  <c r="B20301" i="1"/>
  <c r="B20300" i="1"/>
  <c r="B20299" i="1"/>
  <c r="B20298" i="1"/>
  <c r="B20297" i="1"/>
  <c r="B20296" i="1"/>
  <c r="B20295" i="1"/>
  <c r="B20294" i="1"/>
  <c r="B20293" i="1"/>
  <c r="B20292" i="1"/>
  <c r="B20291" i="1"/>
  <c r="B32580" i="1"/>
  <c r="B32579" i="1"/>
  <c r="B32578" i="1"/>
  <c r="B32577" i="1"/>
  <c r="B32946" i="1"/>
  <c r="B32945" i="1"/>
  <c r="B32944" i="1"/>
  <c r="B32943" i="1"/>
  <c r="B32942" i="1"/>
  <c r="B32941" i="1"/>
  <c r="B32940" i="1"/>
  <c r="B32939" i="1"/>
  <c r="B32938" i="1"/>
  <c r="B32937" i="1"/>
  <c r="B32936" i="1"/>
  <c r="B32935" i="1"/>
  <c r="B32934" i="1"/>
  <c r="B32933" i="1"/>
  <c r="B32932" i="1"/>
  <c r="B32931" i="1"/>
  <c r="B32930" i="1"/>
  <c r="B32929" i="1"/>
  <c r="B32928" i="1"/>
  <c r="B32927" i="1"/>
  <c r="B33131" i="1"/>
  <c r="B33130" i="1"/>
  <c r="B33129" i="1"/>
  <c r="B33128" i="1"/>
  <c r="B33127" i="1"/>
  <c r="B32926" i="1"/>
  <c r="B32925" i="1"/>
  <c r="B33126" i="1"/>
  <c r="B33125" i="1"/>
  <c r="B32924" i="1"/>
  <c r="B33124" i="1"/>
  <c r="B33123" i="1"/>
  <c r="B33122" i="1"/>
  <c r="B33535" i="1"/>
  <c r="B33534" i="1"/>
  <c r="B33533" i="1"/>
  <c r="B33532" i="1"/>
  <c r="B33531" i="1"/>
  <c r="B33530" i="1"/>
  <c r="B33529" i="1"/>
  <c r="B33528" i="1"/>
  <c r="B33527" i="1"/>
  <c r="B33526" i="1"/>
  <c r="B33525" i="1"/>
  <c r="B33524" i="1"/>
  <c r="B33523" i="1"/>
  <c r="B33522" i="1"/>
  <c r="B33521" i="1"/>
  <c r="B33520" i="1"/>
  <c r="B33519" i="1"/>
  <c r="B33518" i="1"/>
  <c r="B33517" i="1"/>
  <c r="B33516" i="1"/>
  <c r="B33515" i="1"/>
  <c r="B33514" i="1"/>
  <c r="B33513" i="1"/>
  <c r="B33512" i="1"/>
  <c r="B33511" i="1"/>
  <c r="B33510" i="1"/>
  <c r="B33509" i="1"/>
  <c r="B33508" i="1"/>
  <c r="B33507" i="1"/>
  <c r="B33506" i="1"/>
  <c r="B33505" i="1"/>
  <c r="B33504" i="1"/>
  <c r="B33503" i="1"/>
  <c r="B33502" i="1"/>
  <c r="B33501" i="1"/>
  <c r="B33500" i="1"/>
  <c r="B33499" i="1"/>
  <c r="B33498" i="1"/>
  <c r="B33497" i="1"/>
  <c r="B33496" i="1"/>
  <c r="B33495" i="1"/>
  <c r="B33494" i="1"/>
  <c r="B33493" i="1"/>
  <c r="B33492" i="1"/>
  <c r="B33491" i="1"/>
  <c r="B33490" i="1"/>
  <c r="B33489" i="1"/>
  <c r="B33488" i="1"/>
  <c r="B33487" i="1"/>
  <c r="B33486" i="1"/>
  <c r="B33485" i="1"/>
  <c r="B33484" i="1"/>
  <c r="B33483" i="1"/>
  <c r="B33482" i="1"/>
  <c r="B33481" i="1"/>
  <c r="B33480" i="1"/>
  <c r="B33479" i="1"/>
  <c r="B33478" i="1"/>
  <c r="B33477" i="1"/>
  <c r="B33476" i="1"/>
  <c r="B32923" i="1"/>
  <c r="B32922" i="1"/>
  <c r="B32921" i="1"/>
  <c r="B32920" i="1"/>
  <c r="B32919" i="1"/>
  <c r="B32918" i="1"/>
  <c r="B32917" i="1"/>
  <c r="B32916" i="1"/>
  <c r="B32915" i="1"/>
  <c r="B32914" i="1"/>
  <c r="B32913" i="1"/>
  <c r="B32912" i="1"/>
  <c r="B32911" i="1"/>
  <c r="B32910" i="1"/>
  <c r="B32909" i="1"/>
  <c r="B32908" i="1"/>
  <c r="B33475" i="1"/>
  <c r="B32907" i="1"/>
  <c r="B33474" i="1"/>
  <c r="B33473" i="1"/>
  <c r="B33472" i="1"/>
  <c r="B33471" i="1"/>
  <c r="B33470" i="1"/>
  <c r="B33469" i="1"/>
  <c r="B33468" i="1"/>
  <c r="B33467" i="1"/>
  <c r="B33466" i="1"/>
  <c r="B33465" i="1"/>
  <c r="B32744" i="1"/>
  <c r="B33464" i="1"/>
  <c r="B32743" i="1"/>
  <c r="B32742" i="1"/>
  <c r="B32741" i="1"/>
  <c r="B32740" i="1"/>
  <c r="B32739" i="1"/>
  <c r="B32738" i="1"/>
  <c r="B32737" i="1"/>
  <c r="B32736" i="1"/>
  <c r="B32735" i="1"/>
  <c r="B32734" i="1"/>
  <c r="B32733" i="1"/>
  <c r="B32732" i="1"/>
  <c r="B32731" i="1"/>
  <c r="B32730" i="1"/>
  <c r="B32729" i="1"/>
  <c r="B32728" i="1"/>
  <c r="B33121" i="1"/>
  <c r="B32727" i="1"/>
  <c r="B32726" i="1"/>
  <c r="B33120" i="1"/>
  <c r="B32725" i="1"/>
  <c r="B33119" i="1"/>
  <c r="B33118" i="1"/>
  <c r="B33117" i="1"/>
  <c r="B32906" i="1"/>
  <c r="B32905" i="1"/>
  <c r="B33116" i="1"/>
  <c r="B32904" i="1"/>
  <c r="B32903" i="1"/>
  <c r="B32902" i="1"/>
  <c r="B33463" i="1"/>
  <c r="B32901" i="1"/>
  <c r="B33462" i="1"/>
  <c r="B33461" i="1"/>
  <c r="B33460" i="1"/>
  <c r="B33459" i="1"/>
  <c r="B33458" i="1"/>
  <c r="B33115" i="1"/>
  <c r="B33114" i="1"/>
  <c r="B33113" i="1"/>
  <c r="B33112" i="1"/>
  <c r="B33111" i="1"/>
  <c r="B33110" i="1"/>
  <c r="B33109" i="1"/>
  <c r="B33108" i="1"/>
  <c r="B33107" i="1"/>
  <c r="B33106" i="1"/>
  <c r="B33105" i="1"/>
  <c r="B33104" i="1"/>
  <c r="B33103" i="1"/>
  <c r="B33102" i="1"/>
  <c r="B33101" i="1"/>
  <c r="B33100" i="1"/>
  <c r="B33099" i="1"/>
  <c r="B33098" i="1"/>
  <c r="B33097" i="1"/>
  <c r="B33096" i="1"/>
  <c r="B33095" i="1"/>
  <c r="B33094" i="1"/>
  <c r="B33093" i="1"/>
  <c r="B33092" i="1"/>
  <c r="B33283" i="1"/>
  <c r="B33282" i="1"/>
  <c r="B33281" i="1"/>
  <c r="B33280" i="1"/>
  <c r="B33279" i="1"/>
  <c r="B33278" i="1"/>
  <c r="B33277" i="1"/>
  <c r="B33276" i="1"/>
  <c r="B33275" i="1"/>
  <c r="B33274" i="1"/>
  <c r="B33273" i="1"/>
  <c r="B33272" i="1"/>
  <c r="B33271" i="1"/>
  <c r="B33270" i="1"/>
  <c r="B33269" i="1"/>
  <c r="B33268" i="1"/>
  <c r="B33267" i="1"/>
  <c r="B33266" i="1"/>
  <c r="B33265" i="1"/>
  <c r="B32900" i="1"/>
  <c r="B33264" i="1"/>
  <c r="B33263" i="1"/>
  <c r="B33262" i="1"/>
  <c r="B33261" i="1"/>
  <c r="B33260" i="1"/>
  <c r="B32899" i="1"/>
  <c r="B32898" i="1"/>
  <c r="B32897" i="1"/>
  <c r="B32896" i="1"/>
  <c r="B32895" i="1"/>
  <c r="B32894" i="1"/>
  <c r="B32893" i="1"/>
  <c r="B32892" i="1"/>
  <c r="B32891" i="1"/>
  <c r="B32890" i="1"/>
  <c r="B32889" i="1"/>
  <c r="B32888" i="1"/>
  <c r="B32887" i="1"/>
  <c r="B32886" i="1"/>
  <c r="B32885" i="1"/>
  <c r="B32884" i="1"/>
  <c r="B32883" i="1"/>
  <c r="B32882" i="1"/>
  <c r="B32881" i="1"/>
  <c r="B33457" i="1"/>
  <c r="B32880" i="1"/>
  <c r="B32879" i="1"/>
  <c r="B32878" i="1"/>
  <c r="B32877" i="1"/>
  <c r="B33456" i="1"/>
  <c r="B33455" i="1"/>
  <c r="B33454" i="1"/>
  <c r="B33453" i="1"/>
  <c r="B33452" i="1"/>
  <c r="B33451" i="1"/>
  <c r="B33450" i="1"/>
  <c r="B33449" i="1"/>
  <c r="B33448" i="1"/>
  <c r="B33447" i="1"/>
  <c r="B33446" i="1"/>
  <c r="B33445" i="1"/>
  <c r="B33444" i="1"/>
  <c r="B33443" i="1"/>
  <c r="B33442" i="1"/>
  <c r="B33441" i="1"/>
  <c r="B33440" i="1"/>
  <c r="B33439" i="1"/>
  <c r="B33438" i="1"/>
  <c r="B33437" i="1"/>
  <c r="B33436" i="1"/>
  <c r="B33435" i="1"/>
  <c r="B33434" i="1"/>
  <c r="B32724" i="1"/>
  <c r="B32723" i="1"/>
  <c r="B32722" i="1"/>
  <c r="B32721" i="1"/>
  <c r="B32720" i="1"/>
  <c r="B32719" i="1"/>
  <c r="B32718" i="1"/>
  <c r="B32876" i="1"/>
  <c r="B32717" i="1"/>
  <c r="B32716" i="1"/>
  <c r="B32715" i="1"/>
  <c r="B33433" i="1"/>
  <c r="B32875" i="1"/>
  <c r="B33432" i="1"/>
  <c r="B33431" i="1"/>
  <c r="B33430" i="1"/>
  <c r="B33429" i="1"/>
  <c r="B32874" i="1"/>
  <c r="B33428" i="1"/>
  <c r="B32873" i="1"/>
  <c r="B33091" i="1"/>
  <c r="B33090" i="1"/>
  <c r="B33089" i="1"/>
  <c r="B33088" i="1"/>
  <c r="B33087" i="1"/>
  <c r="B33086" i="1"/>
  <c r="B33085" i="1"/>
  <c r="B33084" i="1"/>
  <c r="B33083" i="1"/>
  <c r="B33082" i="1"/>
  <c r="B33081" i="1"/>
  <c r="B33080" i="1"/>
  <c r="B33079" i="1"/>
  <c r="B33078" i="1"/>
  <c r="B33077" i="1"/>
  <c r="B33076" i="1"/>
  <c r="B33075" i="1"/>
  <c r="B33074" i="1"/>
  <c r="B33073" i="1"/>
  <c r="B33072" i="1"/>
  <c r="B33071" i="1"/>
  <c r="B33070" i="1"/>
  <c r="B33069" i="1"/>
  <c r="B33068" i="1"/>
  <c r="B33067" i="1"/>
  <c r="B33259" i="1"/>
  <c r="B33258" i="1"/>
  <c r="B33257" i="1"/>
  <c r="B33256" i="1"/>
  <c r="B33255" i="1"/>
  <c r="B33254" i="1"/>
  <c r="B33253" i="1"/>
  <c r="B33252" i="1"/>
  <c r="B33251" i="1"/>
  <c r="B33250" i="1"/>
  <c r="B33249" i="1"/>
  <c r="B33248" i="1"/>
  <c r="B33247" i="1"/>
  <c r="B33246" i="1"/>
  <c r="B33245" i="1"/>
  <c r="B33244" i="1"/>
  <c r="B33243" i="1"/>
  <c r="B33242" i="1"/>
  <c r="B33241" i="1"/>
  <c r="B33240" i="1"/>
  <c r="B33239" i="1"/>
  <c r="B33238" i="1"/>
  <c r="B33237" i="1"/>
  <c r="B33236" i="1"/>
  <c r="B33235" i="1"/>
  <c r="B33234" i="1"/>
  <c r="B33233" i="1"/>
  <c r="B33232" i="1"/>
  <c r="B32872" i="1"/>
  <c r="B33231" i="1"/>
  <c r="B33230" i="1"/>
  <c r="B33229" i="1"/>
  <c r="B33228" i="1"/>
  <c r="B32871" i="1"/>
  <c r="B32870" i="1"/>
  <c r="B32869" i="1"/>
  <c r="B32868" i="1"/>
  <c r="B32867" i="1"/>
  <c r="B32866" i="1"/>
  <c r="B32865" i="1"/>
  <c r="B32864" i="1"/>
  <c r="B32863" i="1"/>
  <c r="B32862" i="1"/>
  <c r="B32861" i="1"/>
  <c r="B32860" i="1"/>
  <c r="B32859" i="1"/>
  <c r="B32858" i="1"/>
  <c r="B32857" i="1"/>
  <c r="B32856" i="1"/>
  <c r="B32855" i="1"/>
  <c r="B32854" i="1"/>
  <c r="B32853" i="1"/>
  <c r="B32852" i="1"/>
  <c r="B32851" i="1"/>
  <c r="B32850" i="1"/>
  <c r="B32849" i="1"/>
  <c r="B32848" i="1"/>
  <c r="B32847" i="1"/>
  <c r="B32846" i="1"/>
  <c r="B32845" i="1"/>
  <c r="B32844" i="1"/>
  <c r="B32843" i="1"/>
  <c r="B32842" i="1"/>
  <c r="B33066" i="1"/>
  <c r="B32841" i="1"/>
  <c r="B33065" i="1"/>
  <c r="B33064" i="1"/>
  <c r="B33063" i="1"/>
  <c r="B33062" i="1"/>
  <c r="B33061" i="1"/>
  <c r="B33060" i="1"/>
  <c r="B33059" i="1"/>
  <c r="B33058" i="1"/>
  <c r="B33057" i="1"/>
  <c r="B33056" i="1"/>
  <c r="B33055" i="1"/>
  <c r="B33054" i="1"/>
  <c r="B33053" i="1"/>
  <c r="B33052" i="1"/>
  <c r="B33051" i="1"/>
  <c r="B33050" i="1"/>
  <c r="B33049" i="1"/>
  <c r="B33427" i="1"/>
  <c r="B33426" i="1"/>
  <c r="B33425" i="1"/>
  <c r="B33424" i="1"/>
  <c r="B33423" i="1"/>
  <c r="B33422" i="1"/>
  <c r="B33421" i="1"/>
  <c r="B33420" i="1"/>
  <c r="B33419" i="1"/>
  <c r="B33418" i="1"/>
  <c r="B33417" i="1"/>
  <c r="B33416" i="1"/>
  <c r="B33415" i="1"/>
  <c r="B33414" i="1"/>
  <c r="B33413" i="1"/>
  <c r="B33412" i="1"/>
  <c r="B33411" i="1"/>
  <c r="B33410" i="1"/>
  <c r="B33409" i="1"/>
  <c r="B33408" i="1"/>
  <c r="B33407" i="1"/>
  <c r="B33406" i="1"/>
  <c r="B33405" i="1"/>
  <c r="B33404" i="1"/>
  <c r="B33403" i="1"/>
  <c r="B33402" i="1"/>
  <c r="B33401" i="1"/>
  <c r="B33400" i="1"/>
  <c r="B33399" i="1"/>
  <c r="B33398" i="1"/>
  <c r="B33397" i="1"/>
  <c r="B33396" i="1"/>
  <c r="B33395" i="1"/>
  <c r="B33394" i="1"/>
  <c r="B33393" i="1"/>
  <c r="B33392" i="1"/>
  <c r="B33391" i="1"/>
  <c r="B33390" i="1"/>
  <c r="B33389" i="1"/>
  <c r="B33388" i="1"/>
  <c r="B33387" i="1"/>
  <c r="B33386" i="1"/>
  <c r="B33385" i="1"/>
  <c r="B33384" i="1"/>
  <c r="B33048" i="1"/>
  <c r="B33383" i="1"/>
  <c r="B33382" i="1"/>
  <c r="B33381" i="1"/>
  <c r="B33047" i="1"/>
  <c r="B33380" i="1"/>
  <c r="B33046" i="1"/>
  <c r="B33045" i="1"/>
  <c r="B33044" i="1"/>
  <c r="B33043" i="1"/>
  <c r="B33042" i="1"/>
  <c r="B33041" i="1"/>
  <c r="B33040" i="1"/>
  <c r="B33039" i="1"/>
  <c r="B33038" i="1"/>
  <c r="B33037" i="1"/>
  <c r="B33036" i="1"/>
  <c r="B33035" i="1"/>
  <c r="B33034" i="1"/>
  <c r="B33033" i="1"/>
  <c r="B33032" i="1"/>
  <c r="B33031" i="1"/>
  <c r="B33030" i="1"/>
  <c r="B33029" i="1"/>
  <c r="B33028" i="1"/>
  <c r="B33027" i="1"/>
  <c r="B33026" i="1"/>
  <c r="B33025" i="1"/>
  <c r="B33024" i="1"/>
  <c r="B33023" i="1"/>
  <c r="B33022" i="1"/>
  <c r="B33021" i="1"/>
  <c r="B33020" i="1"/>
  <c r="B33019" i="1"/>
  <c r="B33227" i="1"/>
  <c r="B33226" i="1"/>
  <c r="B33225" i="1"/>
  <c r="B33224" i="1"/>
  <c r="B33223" i="1"/>
  <c r="B33222" i="1"/>
  <c r="B33221" i="1"/>
  <c r="B33220" i="1"/>
  <c r="B33219" i="1"/>
  <c r="B33218" i="1"/>
  <c r="B33217" i="1"/>
  <c r="B33216" i="1"/>
  <c r="B33215" i="1"/>
  <c r="B33214" i="1"/>
  <c r="B33213" i="1"/>
  <c r="B33212" i="1"/>
  <c r="B33211" i="1"/>
  <c r="B33210" i="1"/>
  <c r="B33209" i="1"/>
  <c r="B33208" i="1"/>
  <c r="B33207" i="1"/>
  <c r="B33206" i="1"/>
  <c r="B33205" i="1"/>
  <c r="B33204" i="1"/>
  <c r="B33203" i="1"/>
  <c r="B33202" i="1"/>
  <c r="B33201" i="1"/>
  <c r="B33200" i="1"/>
  <c r="B33199" i="1"/>
  <c r="B33198" i="1"/>
  <c r="B33197" i="1"/>
  <c r="B33196" i="1"/>
  <c r="B33195" i="1"/>
  <c r="B33194" i="1"/>
  <c r="B33193" i="1"/>
  <c r="B33192" i="1"/>
  <c r="B33191" i="1"/>
  <c r="B33190" i="1"/>
  <c r="B33189" i="1"/>
  <c r="B33188" i="1"/>
  <c r="B33187" i="1"/>
  <c r="B33186" i="1"/>
  <c r="B33185" i="1"/>
  <c r="B33184" i="1"/>
  <c r="B33183" i="1"/>
  <c r="B33182" i="1"/>
  <c r="B33181" i="1"/>
  <c r="B33180" i="1"/>
  <c r="B33018" i="1"/>
  <c r="B33017" i="1"/>
  <c r="B33016" i="1"/>
  <c r="B33015" i="1"/>
  <c r="B33014" i="1"/>
  <c r="B33013" i="1"/>
  <c r="B33012" i="1"/>
  <c r="B33011" i="1"/>
  <c r="B33010" i="1"/>
  <c r="B33009" i="1"/>
  <c r="B33008" i="1"/>
  <c r="B33007" i="1"/>
  <c r="B33379" i="1"/>
  <c r="B33378" i="1"/>
  <c r="B33377" i="1"/>
  <c r="B33376" i="1"/>
  <c r="B33375" i="1"/>
  <c r="B33374" i="1"/>
  <c r="B33373" i="1"/>
  <c r="B33372" i="1"/>
  <c r="B33371" i="1"/>
  <c r="B33370" i="1"/>
  <c r="B33369" i="1"/>
  <c r="B33368" i="1"/>
  <c r="B33367" i="1"/>
  <c r="B33366" i="1"/>
  <c r="B33365" i="1"/>
  <c r="B33364" i="1"/>
  <c r="B33363" i="1"/>
  <c r="B33362" i="1"/>
  <c r="B33361" i="1"/>
  <c r="B33360" i="1"/>
  <c r="B33359" i="1"/>
  <c r="B33358" i="1"/>
  <c r="B33357" i="1"/>
  <c r="B33356" i="1"/>
  <c r="B33355" i="1"/>
  <c r="B33354" i="1"/>
  <c r="B33353" i="1"/>
  <c r="B33352" i="1"/>
  <c r="B33351" i="1"/>
  <c r="B33350" i="1"/>
  <c r="B33349" i="1"/>
  <c r="B33348" i="1"/>
  <c r="B33347" i="1"/>
  <c r="B33346" i="1"/>
  <c r="B33345" i="1"/>
  <c r="B33344" i="1"/>
  <c r="B33343" i="1"/>
  <c r="B33342" i="1"/>
  <c r="B33341" i="1"/>
  <c r="B33340" i="1"/>
  <c r="B33339" i="1"/>
  <c r="B33338" i="1"/>
  <c r="B33337" i="1"/>
  <c r="B33336" i="1"/>
  <c r="B33335" i="1"/>
  <c r="B33334" i="1"/>
  <c r="B33333" i="1"/>
  <c r="B33332" i="1"/>
  <c r="B33331" i="1"/>
  <c r="B33330" i="1"/>
  <c r="B33329" i="1"/>
  <c r="B33328" i="1"/>
  <c r="B33327" i="1"/>
  <c r="B33326" i="1"/>
  <c r="B33325" i="1"/>
  <c r="B33324" i="1"/>
  <c r="B33323" i="1"/>
  <c r="B33322" i="1"/>
  <c r="B33321" i="1"/>
  <c r="B33320" i="1"/>
  <c r="B33319" i="1"/>
  <c r="B33318" i="1"/>
  <c r="B33317" i="1"/>
  <c r="B33316" i="1"/>
  <c r="B33315" i="1"/>
  <c r="B33314" i="1"/>
  <c r="B33313" i="1"/>
  <c r="B33312" i="1"/>
  <c r="B33311" i="1"/>
  <c r="B33310" i="1"/>
  <c r="B33309" i="1"/>
  <c r="B33308" i="1"/>
  <c r="B33307" i="1"/>
  <c r="B33306" i="1"/>
  <c r="B33305" i="1"/>
  <c r="B33304" i="1"/>
  <c r="B33303" i="1"/>
  <c r="B33302" i="1"/>
  <c r="B33301" i="1"/>
  <c r="B33300" i="1"/>
  <c r="B33299" i="1"/>
  <c r="B33298" i="1"/>
  <c r="B33297" i="1"/>
  <c r="B33296" i="1"/>
  <c r="B33295" i="1"/>
  <c r="B33294" i="1"/>
  <c r="B33293" i="1"/>
  <c r="B33292" i="1"/>
  <c r="B33291" i="1"/>
  <c r="B33290" i="1"/>
  <c r="B33289" i="1"/>
  <c r="B33288" i="1"/>
  <c r="B33006" i="1"/>
  <c r="B33287" i="1"/>
  <c r="B33286" i="1"/>
  <c r="B33285" i="1"/>
  <c r="B33284" i="1"/>
  <c r="B33005" i="1"/>
  <c r="B33004" i="1"/>
  <c r="B33003" i="1"/>
  <c r="B33002" i="1"/>
  <c r="B33001" i="1"/>
  <c r="B33000" i="1"/>
  <c r="B32999" i="1"/>
  <c r="B32998" i="1"/>
  <c r="B32997" i="1"/>
  <c r="B32996" i="1"/>
  <c r="B32995" i="1"/>
  <c r="B32994" i="1"/>
  <c r="B32993" i="1"/>
  <c r="B32992" i="1"/>
  <c r="B32991" i="1"/>
  <c r="B32990" i="1"/>
  <c r="B32989" i="1"/>
  <c r="B32988" i="1"/>
  <c r="B32987" i="1"/>
  <c r="B32986" i="1"/>
  <c r="B32985" i="1"/>
  <c r="B32984" i="1"/>
  <c r="B32983" i="1"/>
  <c r="B32982" i="1"/>
  <c r="B32981" i="1"/>
  <c r="B32980" i="1"/>
  <c r="B32979" i="1"/>
  <c r="B32978" i="1"/>
  <c r="B32977" i="1"/>
  <c r="B32976" i="1"/>
  <c r="B32975" i="1"/>
  <c r="B32974" i="1"/>
  <c r="B32973" i="1"/>
  <c r="B32972" i="1"/>
  <c r="B32971" i="1"/>
  <c r="B33179" i="1"/>
  <c r="B33178" i="1"/>
  <c r="B33177" i="1"/>
  <c r="B33176" i="1"/>
  <c r="B33175" i="1"/>
  <c r="B33174" i="1"/>
  <c r="B33173" i="1"/>
  <c r="B33172" i="1"/>
  <c r="B33171" i="1"/>
  <c r="B33170" i="1"/>
  <c r="B33169" i="1"/>
  <c r="B33168" i="1"/>
  <c r="B33167" i="1"/>
  <c r="B33166" i="1"/>
  <c r="B33165" i="1"/>
  <c r="B33164" i="1"/>
  <c r="B33163" i="1"/>
  <c r="B32970" i="1"/>
  <c r="B32969" i="1"/>
  <c r="B32968" i="1"/>
  <c r="B32967" i="1"/>
  <c r="B32966" i="1"/>
  <c r="B32965" i="1"/>
  <c r="B32964" i="1"/>
  <c r="B32963" i="1"/>
  <c r="B32962" i="1"/>
  <c r="B32961" i="1"/>
  <c r="B32960" i="1"/>
  <c r="B32959" i="1"/>
  <c r="B33162" i="1"/>
  <c r="B33161" i="1"/>
  <c r="B33160" i="1"/>
  <c r="B33159" i="1"/>
  <c r="B33158" i="1"/>
  <c r="B33157" i="1"/>
  <c r="B33156" i="1"/>
  <c r="B33155" i="1"/>
  <c r="B33154" i="1"/>
  <c r="B33153" i="1"/>
  <c r="B33152" i="1"/>
  <c r="B33151" i="1"/>
  <c r="B33150" i="1"/>
  <c r="B33149" i="1"/>
  <c r="B33148" i="1"/>
  <c r="B33147" i="1"/>
  <c r="B33146" i="1"/>
  <c r="B33145" i="1"/>
  <c r="B33144" i="1"/>
  <c r="B33143" i="1"/>
  <c r="B33142" i="1"/>
  <c r="B33141" i="1"/>
  <c r="B33140" i="1"/>
  <c r="B33139" i="1"/>
  <c r="B33138" i="1"/>
  <c r="B33137" i="1"/>
  <c r="B33136" i="1"/>
  <c r="B33135" i="1"/>
  <c r="B33134" i="1"/>
  <c r="B33133" i="1"/>
  <c r="B33132" i="1"/>
  <c r="B32958" i="1"/>
  <c r="B32957" i="1"/>
  <c r="B32956" i="1"/>
  <c r="B32955" i="1"/>
  <c r="B32954" i="1"/>
  <c r="B32953" i="1"/>
  <c r="B32952" i="1"/>
  <c r="B32951" i="1"/>
  <c r="B32950" i="1"/>
  <c r="B32949" i="1"/>
  <c r="B32948" i="1"/>
  <c r="B32947" i="1"/>
  <c r="B32840" i="1"/>
  <c r="B32839" i="1"/>
  <c r="B32838" i="1"/>
  <c r="B32837" i="1"/>
  <c r="B32836" i="1"/>
  <c r="B32835" i="1"/>
  <c r="B32834" i="1"/>
  <c r="B32833" i="1"/>
  <c r="B32832" i="1"/>
  <c r="B32831" i="1"/>
  <c r="B32830" i="1"/>
  <c r="B32829" i="1"/>
  <c r="B32828" i="1"/>
  <c r="B32827" i="1"/>
  <c r="B32826" i="1"/>
  <c r="B32825" i="1"/>
  <c r="B32824" i="1"/>
  <c r="B32823" i="1"/>
  <c r="B32822" i="1"/>
  <c r="B32821" i="1"/>
  <c r="B32820" i="1"/>
  <c r="B32819" i="1"/>
  <c r="B32818" i="1"/>
  <c r="B32817" i="1"/>
  <c r="B32816" i="1"/>
  <c r="B32815" i="1"/>
  <c r="B32814" i="1"/>
  <c r="B32813" i="1"/>
  <c r="B32812" i="1"/>
  <c r="B32811" i="1"/>
  <c r="B32810" i="1"/>
  <c r="B32809" i="1"/>
  <c r="B32808" i="1"/>
  <c r="B32807" i="1"/>
  <c r="B32806" i="1"/>
  <c r="B32805" i="1"/>
  <c r="B32804" i="1"/>
  <c r="B32803" i="1"/>
  <c r="B32802" i="1"/>
  <c r="B32801" i="1"/>
  <c r="B32800" i="1"/>
  <c r="B32799" i="1"/>
  <c r="B32798" i="1"/>
  <c r="B32797" i="1"/>
  <c r="B32796" i="1"/>
  <c r="B32795" i="1"/>
  <c r="B32794" i="1"/>
  <c r="B32793" i="1"/>
  <c r="B32792" i="1"/>
  <c r="B32791" i="1"/>
  <c r="B32790" i="1"/>
  <c r="B32789" i="1"/>
  <c r="B32788" i="1"/>
  <c r="B32787" i="1"/>
  <c r="B32786" i="1"/>
  <c r="B32785" i="1"/>
  <c r="B32784" i="1"/>
  <c r="B32783" i="1"/>
  <c r="B32782" i="1"/>
  <c r="B32781" i="1"/>
  <c r="B32780" i="1"/>
  <c r="B32779" i="1"/>
  <c r="B32778" i="1"/>
  <c r="B32777" i="1"/>
  <c r="B32776" i="1"/>
  <c r="B32775" i="1"/>
  <c r="B32774" i="1"/>
  <c r="B32773" i="1"/>
  <c r="B32772" i="1"/>
  <c r="B32771" i="1"/>
  <c r="B32770" i="1"/>
  <c r="B32769" i="1"/>
  <c r="B32768" i="1"/>
  <c r="B32767" i="1"/>
  <c r="B32766" i="1"/>
  <c r="B32765" i="1"/>
  <c r="B32764" i="1"/>
  <c r="B32763" i="1"/>
  <c r="B32762" i="1"/>
  <c r="B32761" i="1"/>
  <c r="B32760" i="1"/>
  <c r="B32759" i="1"/>
  <c r="B32758" i="1"/>
  <c r="B32757" i="1"/>
  <c r="B32756" i="1"/>
  <c r="B32755" i="1"/>
  <c r="B32754" i="1"/>
  <c r="B32753" i="1"/>
  <c r="B32752" i="1"/>
  <c r="B32751" i="1"/>
  <c r="B32750" i="1"/>
  <c r="B32749" i="1"/>
  <c r="B32748" i="1"/>
  <c r="B32747" i="1"/>
  <c r="B32746" i="1"/>
  <c r="B32745" i="1"/>
  <c r="B32714" i="1"/>
  <c r="B32713" i="1"/>
  <c r="B32712" i="1"/>
  <c r="B32711" i="1"/>
  <c r="B32710" i="1"/>
  <c r="B32709" i="1"/>
  <c r="B32708" i="1"/>
  <c r="B32707" i="1"/>
  <c r="B32706" i="1"/>
  <c r="B32705" i="1"/>
  <c r="B32704" i="1"/>
  <c r="B32703" i="1"/>
  <c r="B32702" i="1"/>
  <c r="B32701" i="1"/>
  <c r="B32700" i="1"/>
  <c r="B32699" i="1"/>
  <c r="B32698" i="1"/>
  <c r="B32697" i="1"/>
  <c r="B32696" i="1"/>
  <c r="B32695" i="1"/>
  <c r="B32694" i="1"/>
  <c r="B32693" i="1"/>
  <c r="B32692" i="1"/>
  <c r="B32119" i="1"/>
  <c r="B32691" i="1"/>
  <c r="B32690" i="1"/>
  <c r="B32689" i="1"/>
  <c r="B32688" i="1"/>
  <c r="B32687" i="1"/>
  <c r="B32686" i="1"/>
  <c r="B32685" i="1"/>
  <c r="B32684" i="1"/>
  <c r="B32683" i="1"/>
  <c r="B32682" i="1"/>
  <c r="B32681" i="1"/>
  <c r="B32680" i="1"/>
  <c r="B32679" i="1"/>
  <c r="B32678" i="1"/>
  <c r="B32677" i="1"/>
  <c r="B32676" i="1"/>
  <c r="B32675" i="1"/>
  <c r="B32674" i="1"/>
  <c r="B32673" i="1"/>
  <c r="B32672" i="1"/>
  <c r="B32671" i="1"/>
  <c r="B32670" i="1"/>
  <c r="B32669" i="1"/>
  <c r="B32668" i="1"/>
  <c r="B32667" i="1"/>
  <c r="B32666" i="1"/>
  <c r="B32665" i="1"/>
  <c r="B32664" i="1"/>
  <c r="B32663" i="1"/>
  <c r="B32662" i="1"/>
  <c r="B32661" i="1"/>
  <c r="B32660" i="1"/>
  <c r="B32659" i="1"/>
  <c r="B32658" i="1"/>
  <c r="B32657" i="1"/>
  <c r="B32656" i="1"/>
  <c r="B32655" i="1"/>
  <c r="B32654" i="1"/>
  <c r="B32653" i="1"/>
  <c r="B32652" i="1"/>
  <c r="B32651" i="1"/>
  <c r="B32650" i="1"/>
  <c r="B32649" i="1"/>
  <c r="B32648" i="1"/>
  <c r="B32647" i="1"/>
  <c r="B32646" i="1"/>
  <c r="B32645" i="1"/>
  <c r="B32644" i="1"/>
  <c r="B32643" i="1"/>
  <c r="B32642" i="1"/>
  <c r="B32641" i="1"/>
  <c r="B32640" i="1"/>
  <c r="B32639" i="1"/>
  <c r="B32638" i="1"/>
  <c r="B32637" i="1"/>
  <c r="B32636" i="1"/>
  <c r="B32576" i="1"/>
  <c r="B32575" i="1"/>
  <c r="B32574" i="1"/>
  <c r="B32573" i="1"/>
  <c r="B32572" i="1"/>
  <c r="B32571" i="1"/>
  <c r="B32570" i="1"/>
  <c r="B32569" i="1"/>
  <c r="B32568" i="1"/>
  <c r="B32567" i="1"/>
  <c r="B32566" i="1"/>
  <c r="B32565" i="1"/>
  <c r="B32564" i="1"/>
  <c r="B32563" i="1"/>
  <c r="B32562" i="1"/>
  <c r="B32561" i="1"/>
  <c r="B32560" i="1"/>
  <c r="B32559" i="1"/>
  <c r="B32121" i="1"/>
  <c r="B32558" i="1"/>
  <c r="B32635" i="1"/>
  <c r="B32634" i="1"/>
  <c r="B32633" i="1"/>
  <c r="B32632" i="1"/>
  <c r="B32631" i="1"/>
  <c r="B32630" i="1"/>
  <c r="B32629" i="1"/>
  <c r="B32628" i="1"/>
  <c r="B32627" i="1"/>
  <c r="B32626" i="1"/>
  <c r="B32625" i="1"/>
  <c r="B32624" i="1"/>
  <c r="B32623" i="1"/>
  <c r="B32622" i="1"/>
  <c r="B32621" i="1"/>
  <c r="B32620" i="1"/>
  <c r="B32619" i="1"/>
  <c r="B32618" i="1"/>
  <c r="B32617" i="1"/>
  <c r="B32616" i="1"/>
  <c r="B32615" i="1"/>
  <c r="B32614" i="1"/>
  <c r="B32613" i="1"/>
  <c r="B32612" i="1"/>
  <c r="B32611" i="1"/>
  <c r="B32610" i="1"/>
  <c r="B32609" i="1"/>
  <c r="B32608" i="1"/>
  <c r="B32607" i="1"/>
  <c r="B32606" i="1"/>
  <c r="B32605" i="1"/>
  <c r="B32604" i="1"/>
  <c r="B32603" i="1"/>
  <c r="B32602" i="1"/>
  <c r="B32601" i="1"/>
  <c r="B32600" i="1"/>
  <c r="B32599" i="1"/>
  <c r="B32598" i="1"/>
  <c r="B32597" i="1"/>
  <c r="B32596" i="1"/>
  <c r="B32595" i="1"/>
  <c r="B32594" i="1"/>
  <c r="B32593" i="1"/>
  <c r="B32592" i="1"/>
  <c r="B32591" i="1"/>
  <c r="B32590" i="1"/>
  <c r="B32589" i="1"/>
  <c r="B32588" i="1"/>
  <c r="B32587" i="1"/>
  <c r="B32586" i="1"/>
  <c r="B32585" i="1"/>
  <c r="B32584" i="1"/>
  <c r="B32583" i="1"/>
  <c r="B32582" i="1"/>
  <c r="B32581" i="1"/>
  <c r="B32277" i="1"/>
  <c r="B32276" i="1"/>
  <c r="B32275" i="1"/>
  <c r="B32274" i="1"/>
  <c r="B32273" i="1"/>
  <c r="B32272" i="1"/>
  <c r="B32271" i="1"/>
  <c r="B32270" i="1"/>
  <c r="B32269" i="1"/>
  <c r="B32268" i="1"/>
  <c r="B43775" i="1"/>
  <c r="B32267" i="1"/>
  <c r="B30751" i="1"/>
  <c r="B30750" i="1"/>
  <c r="B30331" i="1"/>
  <c r="B42754" i="1"/>
  <c r="B18857" i="1"/>
  <c r="B28036" i="1"/>
  <c r="B41815" i="1"/>
  <c r="B27810" i="1"/>
  <c r="B27887" i="1"/>
  <c r="B42872" i="1"/>
  <c r="B27886" i="1"/>
  <c r="B27885" i="1"/>
  <c r="B27884" i="1"/>
  <c r="B27883" i="1"/>
  <c r="B9868" i="1"/>
  <c r="B9867" i="1"/>
  <c r="B9866" i="1"/>
  <c r="B9865" i="1"/>
  <c r="B9814" i="1"/>
  <c r="B9813" i="1"/>
  <c r="B18548" i="1"/>
  <c r="B28135" i="1"/>
  <c r="B30804" i="1"/>
  <c r="B30803" i="1"/>
  <c r="B18077" i="1"/>
  <c r="B28236" i="1"/>
  <c r="B30572" i="1"/>
  <c r="B30571" i="1"/>
  <c r="B30570" i="1"/>
  <c r="B30569" i="1"/>
  <c r="B30568" i="1"/>
  <c r="B30567" i="1"/>
  <c r="B30566" i="1"/>
  <c r="B30565" i="1"/>
  <c r="B43338" i="1"/>
  <c r="B27714" i="1"/>
  <c r="B27713" i="1"/>
  <c r="B27712" i="1"/>
  <c r="B27711" i="1"/>
  <c r="B27860" i="1"/>
  <c r="B37250" i="1"/>
  <c r="B32134" i="1"/>
  <c r="B32133" i="1"/>
  <c r="B32132" i="1"/>
  <c r="B32131" i="1"/>
  <c r="B32130" i="1"/>
  <c r="B32129" i="1"/>
  <c r="B32128" i="1"/>
  <c r="B32127" i="1"/>
  <c r="B32126" i="1"/>
  <c r="B32125" i="1"/>
  <c r="B32124" i="1"/>
  <c r="B32123" i="1"/>
  <c r="B32122" i="1"/>
  <c r="B32118" i="1"/>
  <c r="B41839" i="1"/>
  <c r="B41838" i="1"/>
  <c r="B32246" i="1"/>
  <c r="B32245" i="1"/>
  <c r="B32244" i="1"/>
  <c r="B32243" i="1"/>
  <c r="B32242" i="1"/>
  <c r="B32241" i="1"/>
  <c r="B32240" i="1"/>
  <c r="B32239" i="1"/>
  <c r="B32557" i="1"/>
  <c r="B32238" i="1"/>
  <c r="B32556" i="1"/>
  <c r="B32555" i="1"/>
  <c r="B32554" i="1"/>
  <c r="B32553" i="1"/>
  <c r="B32474" i="1"/>
  <c r="B32552" i="1"/>
  <c r="B32473" i="1"/>
  <c r="B32472" i="1"/>
  <c r="B32471" i="1"/>
  <c r="B32470" i="1"/>
  <c r="B32469" i="1"/>
  <c r="B32468" i="1"/>
  <c r="B32467" i="1"/>
  <c r="B32532" i="1"/>
  <c r="B32531" i="1"/>
  <c r="B32530" i="1"/>
  <c r="B32529" i="1"/>
  <c r="B32528" i="1"/>
  <c r="B32527" i="1"/>
  <c r="B32526" i="1"/>
  <c r="B32525" i="1"/>
  <c r="B32524" i="1"/>
  <c r="B32523" i="1"/>
  <c r="B32522" i="1"/>
  <c r="B32521" i="1"/>
  <c r="B32520" i="1"/>
  <c r="B32519" i="1"/>
  <c r="B32518" i="1"/>
  <c r="B32517" i="1"/>
  <c r="B32516" i="1"/>
  <c r="B32515" i="1"/>
  <c r="B32514" i="1"/>
  <c r="B32513" i="1"/>
  <c r="B32512" i="1"/>
  <c r="B32511" i="1"/>
  <c r="B32510" i="1"/>
  <c r="B32509" i="1"/>
  <c r="B32508" i="1"/>
  <c r="B32507" i="1"/>
  <c r="B32506" i="1"/>
  <c r="B32505" i="1"/>
  <c r="B32504" i="1"/>
  <c r="B32503" i="1"/>
  <c r="B32502" i="1"/>
  <c r="B32501" i="1"/>
  <c r="B32500" i="1"/>
  <c r="B32499" i="1"/>
  <c r="B32498" i="1"/>
  <c r="B32497" i="1"/>
  <c r="B32496" i="1"/>
  <c r="B32495" i="1"/>
  <c r="B32494" i="1"/>
  <c r="B32493" i="1"/>
  <c r="B32492" i="1"/>
  <c r="B32491" i="1"/>
  <c r="B32490" i="1"/>
  <c r="B32489" i="1"/>
  <c r="B32488" i="1"/>
  <c r="B32487" i="1"/>
  <c r="B32486" i="1"/>
  <c r="B32237" i="1"/>
  <c r="B32236" i="1"/>
  <c r="B32235" i="1"/>
  <c r="B32156" i="1"/>
  <c r="B32155" i="1"/>
  <c r="B32154" i="1"/>
  <c r="B32153" i="1"/>
  <c r="B32152" i="1"/>
  <c r="B32426" i="1"/>
  <c r="B32425" i="1"/>
  <c r="B32424" i="1"/>
  <c r="B32423" i="1"/>
  <c r="B32422" i="1"/>
  <c r="B32151" i="1"/>
  <c r="B32150" i="1"/>
  <c r="B32149" i="1"/>
  <c r="B32148" i="1"/>
  <c r="B32147" i="1"/>
  <c r="B32146" i="1"/>
  <c r="B32145" i="1"/>
  <c r="B32144" i="1"/>
  <c r="B32143" i="1"/>
  <c r="B32266" i="1"/>
  <c r="B32265" i="1"/>
  <c r="B32264" i="1"/>
  <c r="B32263" i="1"/>
  <c r="B32262" i="1"/>
  <c r="B32261" i="1"/>
  <c r="B32260" i="1"/>
  <c r="B32259" i="1"/>
  <c r="B32258" i="1"/>
  <c r="B32551" i="1"/>
  <c r="B32550" i="1"/>
  <c r="B32549" i="1"/>
  <c r="B32548" i="1"/>
  <c r="B32547" i="1"/>
  <c r="B32546" i="1"/>
  <c r="B32545" i="1"/>
  <c r="B32466" i="1"/>
  <c r="B32465" i="1"/>
  <c r="B32464" i="1"/>
  <c r="B32463" i="1"/>
  <c r="B32462" i="1"/>
  <c r="B32461" i="1"/>
  <c r="B32460" i="1"/>
  <c r="B32459" i="1"/>
  <c r="B32458" i="1"/>
  <c r="B32457" i="1"/>
  <c r="B32456" i="1"/>
  <c r="B32455" i="1"/>
  <c r="B32454" i="1"/>
  <c r="B32453" i="1"/>
  <c r="B32452" i="1"/>
  <c r="B32257" i="1"/>
  <c r="B32451" i="1"/>
  <c r="B32450" i="1"/>
  <c r="B32449" i="1"/>
  <c r="B32448" i="1"/>
  <c r="B32447" i="1"/>
  <c r="B32446" i="1"/>
  <c r="B32445" i="1"/>
  <c r="B32444" i="1"/>
  <c r="B32443" i="1"/>
  <c r="B32442" i="1"/>
  <c r="B32441" i="1"/>
  <c r="B32440" i="1"/>
  <c r="B32439" i="1"/>
  <c r="B32438" i="1"/>
  <c r="B32437" i="1"/>
  <c r="B32436" i="1"/>
  <c r="B32435" i="1"/>
  <c r="B32434" i="1"/>
  <c r="B32433" i="1"/>
  <c r="B32432" i="1"/>
  <c r="B32431" i="1"/>
  <c r="B32430" i="1"/>
  <c r="B32429" i="1"/>
  <c r="B32428" i="1"/>
  <c r="B32427" i="1"/>
  <c r="B32485" i="1"/>
  <c r="B32484" i="1"/>
  <c r="B32483" i="1"/>
  <c r="B32482" i="1"/>
  <c r="B32481" i="1"/>
  <c r="B32480" i="1"/>
  <c r="B32479" i="1"/>
  <c r="B32478" i="1"/>
  <c r="B32477" i="1"/>
  <c r="B32476" i="1"/>
  <c r="B32475" i="1"/>
  <c r="B32256" i="1"/>
  <c r="B32255" i="1"/>
  <c r="B32254" i="1"/>
  <c r="B32253" i="1"/>
  <c r="B32252" i="1"/>
  <c r="B32251" i="1"/>
  <c r="B32250" i="1"/>
  <c r="B32249" i="1"/>
  <c r="B32248" i="1"/>
  <c r="B32247" i="1"/>
  <c r="B32198" i="1"/>
  <c r="B32197" i="1"/>
  <c r="B32196" i="1"/>
  <c r="B32195" i="1"/>
  <c r="B32194" i="1"/>
  <c r="B32193" i="1"/>
  <c r="B32192" i="1"/>
  <c r="B32191" i="1"/>
  <c r="B32190" i="1"/>
  <c r="B32189" i="1"/>
  <c r="B32188" i="1"/>
  <c r="B32187" i="1"/>
  <c r="B32234" i="1"/>
  <c r="B32233" i="1"/>
  <c r="B32232" i="1"/>
  <c r="B32231" i="1"/>
  <c r="B32230" i="1"/>
  <c r="B32229" i="1"/>
  <c r="B32228" i="1"/>
  <c r="B32227" i="1"/>
  <c r="B32226" i="1"/>
  <c r="B32225" i="1"/>
  <c r="B32224" i="1"/>
  <c r="B32223" i="1"/>
  <c r="B32222" i="1"/>
  <c r="B32221" i="1"/>
  <c r="B32220" i="1"/>
  <c r="B32219" i="1"/>
  <c r="B32218" i="1"/>
  <c r="B32217" i="1"/>
  <c r="B32216" i="1"/>
  <c r="B32215" i="1"/>
  <c r="B32214" i="1"/>
  <c r="B32213" i="1"/>
  <c r="B32212" i="1"/>
  <c r="B32211" i="1"/>
  <c r="B32210" i="1"/>
  <c r="B32209" i="1"/>
  <c r="B32208" i="1"/>
  <c r="B32380" i="1"/>
  <c r="B32207" i="1"/>
  <c r="B32379" i="1"/>
  <c r="B32378" i="1"/>
  <c r="B32377" i="1"/>
  <c r="B32376" i="1"/>
  <c r="B32375" i="1"/>
  <c r="B32374" i="1"/>
  <c r="B32373" i="1"/>
  <c r="B32372" i="1"/>
  <c r="B32371" i="1"/>
  <c r="B32370" i="1"/>
  <c r="B32369" i="1"/>
  <c r="B32368" i="1"/>
  <c r="B32367" i="1"/>
  <c r="B32366" i="1"/>
  <c r="B32365" i="1"/>
  <c r="B32364" i="1"/>
  <c r="B32363" i="1"/>
  <c r="B32362" i="1"/>
  <c r="B32361" i="1"/>
  <c r="B32395" i="1"/>
  <c r="B32394" i="1"/>
  <c r="B32393" i="1"/>
  <c r="B32392" i="1"/>
  <c r="B32391" i="1"/>
  <c r="B32390" i="1"/>
  <c r="B32389" i="1"/>
  <c r="B32388" i="1"/>
  <c r="B32120" i="1"/>
  <c r="B32387" i="1"/>
  <c r="B32386" i="1"/>
  <c r="B32385" i="1"/>
  <c r="B32340" i="1"/>
  <c r="B32339" i="1"/>
  <c r="B32338" i="1"/>
  <c r="B32337" i="1"/>
  <c r="B32336" i="1"/>
  <c r="B32335" i="1"/>
  <c r="B32334" i="1"/>
  <c r="B32333" i="1"/>
  <c r="B32332" i="1"/>
  <c r="B32331" i="1"/>
  <c r="B32330" i="1"/>
  <c r="B32329" i="1"/>
  <c r="B32328" i="1"/>
  <c r="B32327" i="1"/>
  <c r="B32326" i="1"/>
  <c r="B32325" i="1"/>
  <c r="B32324" i="1"/>
  <c r="B32323" i="1"/>
  <c r="B32322" i="1"/>
  <c r="B32321" i="1"/>
  <c r="B32320" i="1"/>
  <c r="B32360" i="1"/>
  <c r="B32359" i="1"/>
  <c r="B32358" i="1"/>
  <c r="B32357" i="1"/>
  <c r="B32356" i="1"/>
  <c r="B32355" i="1"/>
  <c r="B32354" i="1"/>
  <c r="B32353" i="1"/>
  <c r="B32352" i="1"/>
  <c r="B32351" i="1"/>
  <c r="B32350" i="1"/>
  <c r="B32349" i="1"/>
  <c r="B32348" i="1"/>
  <c r="B32347" i="1"/>
  <c r="B32346" i="1"/>
  <c r="B32345" i="1"/>
  <c r="B32544" i="1"/>
  <c r="B32543" i="1"/>
  <c r="B32542" i="1"/>
  <c r="B32541" i="1"/>
  <c r="B32540" i="1"/>
  <c r="B32539" i="1"/>
  <c r="B32538" i="1"/>
  <c r="B32537" i="1"/>
  <c r="B32536" i="1"/>
  <c r="B32535" i="1"/>
  <c r="B32534" i="1"/>
  <c r="B32533" i="1"/>
  <c r="B32186" i="1"/>
  <c r="B32185" i="1"/>
  <c r="B32184" i="1"/>
  <c r="B32183" i="1"/>
  <c r="B32182" i="1"/>
  <c r="B32181" i="1"/>
  <c r="B32180" i="1"/>
  <c r="B32179" i="1"/>
  <c r="B32178" i="1"/>
  <c r="B32177" i="1"/>
  <c r="B32176" i="1"/>
  <c r="B32175" i="1"/>
  <c r="B32174" i="1"/>
  <c r="B32173" i="1"/>
  <c r="B32172" i="1"/>
  <c r="B32171" i="1"/>
  <c r="B32170" i="1"/>
  <c r="B32169" i="1"/>
  <c r="B32168" i="1"/>
  <c r="B32167" i="1"/>
  <c r="B32166" i="1"/>
  <c r="B32165" i="1"/>
  <c r="B32164" i="1"/>
  <c r="B32163" i="1"/>
  <c r="B32162" i="1"/>
  <c r="B32161" i="1"/>
  <c r="B32160" i="1"/>
  <c r="B32159" i="1"/>
  <c r="B32158" i="1"/>
  <c r="B32157" i="1"/>
  <c r="B32421" i="1"/>
  <c r="B32420" i="1"/>
  <c r="B32419" i="1"/>
  <c r="B32418" i="1"/>
  <c r="B32417" i="1"/>
  <c r="B32344" i="1"/>
  <c r="B32416" i="1"/>
  <c r="B32343" i="1"/>
  <c r="B32342" i="1"/>
  <c r="B32341" i="1"/>
  <c r="B32319" i="1"/>
  <c r="B32318" i="1"/>
  <c r="B32317" i="1"/>
  <c r="B32316" i="1"/>
  <c r="B32315" i="1"/>
  <c r="B32415" i="1"/>
  <c r="B32414" i="1"/>
  <c r="B32413" i="1"/>
  <c r="B32412" i="1"/>
  <c r="B32411" i="1"/>
  <c r="B32410" i="1"/>
  <c r="B32409" i="1"/>
  <c r="B32408" i="1"/>
  <c r="B32407" i="1"/>
  <c r="B32406" i="1"/>
  <c r="B32405" i="1"/>
  <c r="B32404" i="1"/>
  <c r="B32403" i="1"/>
  <c r="B32402" i="1"/>
  <c r="B32401" i="1"/>
  <c r="B32400" i="1"/>
  <c r="B32399" i="1"/>
  <c r="B32398" i="1"/>
  <c r="B32397" i="1"/>
  <c r="B32396" i="1"/>
  <c r="B32206" i="1"/>
  <c r="B32205" i="1"/>
  <c r="B32204" i="1"/>
  <c r="B32203" i="1"/>
  <c r="B32202" i="1"/>
  <c r="B32201" i="1"/>
  <c r="B32200" i="1"/>
  <c r="B32199" i="1"/>
  <c r="B32314" i="1"/>
  <c r="B32313" i="1"/>
  <c r="B32312" i="1"/>
  <c r="B32311" i="1"/>
  <c r="B32310" i="1"/>
  <c r="B32309" i="1"/>
  <c r="B32308" i="1"/>
  <c r="B32307" i="1"/>
  <c r="B32306" i="1"/>
  <c r="B32305" i="1"/>
  <c r="B32304" i="1"/>
  <c r="B32303" i="1"/>
  <c r="B32302" i="1"/>
  <c r="B32301" i="1"/>
  <c r="B32300" i="1"/>
  <c r="B32299" i="1"/>
  <c r="B32298" i="1"/>
  <c r="B32297" i="1"/>
  <c r="B32296" i="1"/>
  <c r="B32295" i="1"/>
  <c r="B32294" i="1"/>
  <c r="B32293" i="1"/>
  <c r="B32292" i="1"/>
  <c r="B32291" i="1"/>
  <c r="B32290" i="1"/>
  <c r="B32289" i="1"/>
  <c r="B32288" i="1"/>
  <c r="B32287" i="1"/>
  <c r="B32286" i="1"/>
  <c r="B32285" i="1"/>
  <c r="B32284" i="1"/>
  <c r="B32283" i="1"/>
  <c r="B32282" i="1"/>
  <c r="B32281" i="1"/>
  <c r="B32280" i="1"/>
  <c r="B32279" i="1"/>
  <c r="B32278" i="1"/>
  <c r="B32142" i="1"/>
  <c r="B32384" i="1"/>
  <c r="B32383" i="1"/>
  <c r="B32382" i="1"/>
  <c r="B32381" i="1"/>
  <c r="B32141" i="1"/>
  <c r="B32140" i="1"/>
  <c r="B32139" i="1"/>
  <c r="B32138" i="1"/>
  <c r="B32137" i="1"/>
  <c r="B32136" i="1"/>
  <c r="B32135" i="1"/>
  <c r="B42034" i="1"/>
  <c r="B42110" i="1"/>
  <c r="B42001" i="1"/>
  <c r="B42145" i="1"/>
  <c r="B42045" i="1"/>
  <c r="B42068" i="1"/>
  <c r="B19794" i="1"/>
  <c r="B42086" i="1"/>
  <c r="B42141" i="1"/>
  <c r="B42033" i="1"/>
  <c r="B42125" i="1"/>
  <c r="B42018" i="1"/>
  <c r="B42138" i="1"/>
  <c r="B32076" i="1"/>
  <c r="B32075" i="1"/>
  <c r="B32074" i="1"/>
  <c r="B32073" i="1"/>
  <c r="B32072" i="1"/>
  <c r="B32071" i="1"/>
  <c r="B32070" i="1"/>
  <c r="B32069" i="1"/>
  <c r="B32068" i="1"/>
  <c r="B32067" i="1"/>
  <c r="B32066" i="1"/>
  <c r="B32065" i="1"/>
  <c r="B32064" i="1"/>
  <c r="B32063" i="1"/>
  <c r="B32038" i="1"/>
  <c r="B32037" i="1"/>
  <c r="B32036" i="1"/>
  <c r="B32035" i="1"/>
  <c r="B32034" i="1"/>
  <c r="B32033" i="1"/>
  <c r="B32032" i="1"/>
  <c r="B32031" i="1"/>
  <c r="B32030" i="1"/>
  <c r="B32029" i="1"/>
  <c r="B32028" i="1"/>
  <c r="B32027" i="1"/>
  <c r="B32026" i="1"/>
  <c r="B32025" i="1"/>
  <c r="B32024" i="1"/>
  <c r="B32062" i="1"/>
  <c r="B32061" i="1"/>
  <c r="B32060" i="1"/>
  <c r="B32059" i="1"/>
  <c r="B32058" i="1"/>
  <c r="B32057" i="1"/>
  <c r="B32056" i="1"/>
  <c r="B32055" i="1"/>
  <c r="B32054" i="1"/>
  <c r="B32053" i="1"/>
  <c r="B32052" i="1"/>
  <c r="B32051" i="1"/>
  <c r="B32050" i="1"/>
  <c r="B32049" i="1"/>
  <c r="B32048" i="1"/>
  <c r="B32047" i="1"/>
  <c r="B32046" i="1"/>
  <c r="B32045" i="1"/>
  <c r="B32044" i="1"/>
  <c r="B32043" i="1"/>
  <c r="B32042" i="1"/>
  <c r="B32041" i="1"/>
  <c r="B32040" i="1"/>
  <c r="B32039" i="1"/>
  <c r="B32023" i="1"/>
  <c r="B32022" i="1"/>
  <c r="B32021" i="1"/>
  <c r="B32020" i="1"/>
  <c r="B32019" i="1"/>
  <c r="B32018" i="1"/>
  <c r="B32017" i="1"/>
  <c r="B32016" i="1"/>
  <c r="B32015" i="1"/>
  <c r="B32014" i="1"/>
  <c r="B32013" i="1"/>
  <c r="B32012" i="1"/>
  <c r="B32011" i="1"/>
  <c r="B32010" i="1"/>
  <c r="B32009" i="1"/>
  <c r="B32008" i="1"/>
  <c r="B32007" i="1"/>
  <c r="B32006" i="1"/>
  <c r="B32005" i="1"/>
  <c r="B32004" i="1"/>
  <c r="B32003" i="1"/>
  <c r="B32002" i="1"/>
  <c r="B32001" i="1"/>
  <c r="B32000" i="1"/>
  <c r="B31999" i="1"/>
  <c r="B31998" i="1"/>
  <c r="B31997" i="1"/>
  <c r="B31996" i="1"/>
  <c r="B31995" i="1"/>
  <c r="B31994" i="1"/>
  <c r="B31993" i="1"/>
  <c r="B31992" i="1"/>
  <c r="B31991" i="1"/>
  <c r="B31990" i="1"/>
  <c r="B31989" i="1"/>
  <c r="B31988" i="1"/>
  <c r="B31987" i="1"/>
  <c r="B31986" i="1"/>
  <c r="B31985" i="1"/>
  <c r="B31984" i="1"/>
  <c r="B31983" i="1"/>
  <c r="B31982" i="1"/>
  <c r="B31981" i="1"/>
  <c r="B31980" i="1"/>
  <c r="B31979" i="1"/>
  <c r="B31978" i="1"/>
  <c r="B31977" i="1"/>
  <c r="B31976" i="1"/>
  <c r="B31975" i="1"/>
  <c r="B31974" i="1"/>
  <c r="B31973" i="1"/>
  <c r="B31972" i="1"/>
  <c r="B31971" i="1"/>
  <c r="B31970" i="1"/>
  <c r="B31969" i="1"/>
  <c r="B31968" i="1"/>
  <c r="B31967" i="1"/>
  <c r="B31966" i="1"/>
  <c r="B31965" i="1"/>
  <c r="B31964" i="1"/>
  <c r="B31963" i="1"/>
  <c r="B31962" i="1"/>
  <c r="B31961" i="1"/>
  <c r="B31960" i="1"/>
  <c r="B31959" i="1"/>
  <c r="B31958" i="1"/>
  <c r="B31957" i="1"/>
  <c r="B31956" i="1"/>
  <c r="B31955" i="1"/>
  <c r="B31954" i="1"/>
  <c r="B31953" i="1"/>
  <c r="B31952" i="1"/>
  <c r="B31951" i="1"/>
  <c r="B31950" i="1"/>
  <c r="B31949" i="1"/>
  <c r="B31948" i="1"/>
  <c r="B31947" i="1"/>
  <c r="B31946" i="1"/>
  <c r="B31945" i="1"/>
  <c r="B31944" i="1"/>
  <c r="B31943" i="1"/>
  <c r="B31942" i="1"/>
  <c r="B31941" i="1"/>
  <c r="B31940" i="1"/>
  <c r="B31939" i="1"/>
  <c r="B31938" i="1"/>
  <c r="B31937" i="1"/>
  <c r="B31936" i="1"/>
  <c r="B31935" i="1"/>
  <c r="B31934" i="1"/>
  <c r="B31933" i="1"/>
  <c r="B31932" i="1"/>
  <c r="B31931" i="1"/>
  <c r="B31930" i="1"/>
  <c r="B31929" i="1"/>
  <c r="B31928" i="1"/>
  <c r="B31927" i="1"/>
  <c r="B31926" i="1"/>
  <c r="B31925" i="1"/>
  <c r="B31924" i="1"/>
  <c r="B31923" i="1"/>
  <c r="B31922" i="1"/>
  <c r="B31921" i="1"/>
  <c r="B31920" i="1"/>
  <c r="B31919" i="1"/>
  <c r="B31918" i="1"/>
  <c r="B31917" i="1"/>
  <c r="B31916" i="1"/>
  <c r="B31915" i="1"/>
  <c r="B31914" i="1"/>
  <c r="B31913" i="1"/>
  <c r="B31912" i="1"/>
  <c r="B31911" i="1"/>
  <c r="B31910" i="1"/>
  <c r="B31909" i="1"/>
  <c r="B31908" i="1"/>
  <c r="B31907" i="1"/>
  <c r="B31906" i="1"/>
  <c r="B31905" i="1"/>
  <c r="B31904" i="1"/>
  <c r="B31903" i="1"/>
  <c r="B31902" i="1"/>
  <c r="B31901" i="1"/>
  <c r="B31900" i="1"/>
  <c r="B31899" i="1"/>
  <c r="B31898" i="1"/>
  <c r="B31897" i="1"/>
  <c r="B31896" i="1"/>
  <c r="B31895" i="1"/>
  <c r="B31894" i="1"/>
  <c r="B31893" i="1"/>
  <c r="B31892" i="1"/>
  <c r="B31891" i="1"/>
  <c r="B31890" i="1"/>
  <c r="B31889" i="1"/>
  <c r="B31888" i="1"/>
  <c r="B31887" i="1"/>
  <c r="B31886" i="1"/>
  <c r="B31573" i="1"/>
  <c r="B31572" i="1"/>
  <c r="B31571" i="1"/>
  <c r="B31570" i="1"/>
  <c r="B31569" i="1"/>
  <c r="B31568" i="1"/>
  <c r="B31567" i="1"/>
  <c r="B31645" i="1"/>
  <c r="B31566" i="1"/>
  <c r="B31597" i="1"/>
  <c r="B31596" i="1"/>
  <c r="B31595" i="1"/>
  <c r="B31594" i="1"/>
  <c r="B31593" i="1"/>
  <c r="B31592" i="1"/>
  <c r="B31591" i="1"/>
  <c r="B31590" i="1"/>
  <c r="B31589" i="1"/>
  <c r="B31588" i="1"/>
  <c r="B31587" i="1"/>
  <c r="B31547" i="1"/>
  <c r="B31669" i="1"/>
  <c r="B31679" i="1"/>
  <c r="B31678" i="1"/>
  <c r="B31668" i="1"/>
  <c r="B31667" i="1"/>
  <c r="B31666" i="1"/>
  <c r="B31665" i="1"/>
  <c r="B31664" i="1"/>
  <c r="B31663" i="1"/>
  <c r="B31626" i="1"/>
  <c r="B31662" i="1"/>
  <c r="B31661" i="1"/>
  <c r="B31660" i="1"/>
  <c r="B31659" i="1"/>
  <c r="B31625" i="1"/>
  <c r="B31620" i="1"/>
  <c r="B31619" i="1"/>
  <c r="B31618" i="1"/>
  <c r="B31617" i="1"/>
  <c r="B31616" i="1"/>
  <c r="B31615" i="1"/>
  <c r="B31614" i="1"/>
  <c r="B31624" i="1"/>
  <c r="B31623" i="1"/>
  <c r="B31622" i="1"/>
  <c r="B31621" i="1"/>
  <c r="B31871" i="1"/>
  <c r="B31870" i="1"/>
  <c r="B31869" i="1"/>
  <c r="B31868" i="1"/>
  <c r="B31867" i="1"/>
  <c r="B31866" i="1"/>
  <c r="B31865" i="1"/>
  <c r="B31864" i="1"/>
  <c r="B31863" i="1"/>
  <c r="B31862" i="1"/>
  <c r="B31881" i="1"/>
  <c r="B31861" i="1"/>
  <c r="B31880" i="1"/>
  <c r="B31879" i="1"/>
  <c r="B31878" i="1"/>
  <c r="B31877" i="1"/>
  <c r="B32117" i="1"/>
  <c r="B32116" i="1"/>
  <c r="B32115" i="1"/>
  <c r="B32114" i="1"/>
  <c r="B32113" i="1"/>
  <c r="B32112" i="1"/>
  <c r="B32111" i="1"/>
  <c r="B32110" i="1"/>
  <c r="B32109" i="1"/>
  <c r="B32108" i="1"/>
  <c r="B32107" i="1"/>
  <c r="B32106" i="1"/>
  <c r="B32105" i="1"/>
  <c r="B32104" i="1"/>
  <c r="B32103" i="1"/>
  <c r="B32102" i="1"/>
  <c r="B32101" i="1"/>
  <c r="B32100" i="1"/>
  <c r="B32099" i="1"/>
  <c r="B32098" i="1"/>
  <c r="B32097" i="1"/>
  <c r="B32096" i="1"/>
  <c r="B32095" i="1"/>
  <c r="B32094" i="1"/>
  <c r="B32093" i="1"/>
  <c r="B32092" i="1"/>
  <c r="B32091" i="1"/>
  <c r="B32090" i="1"/>
  <c r="B32089" i="1"/>
  <c r="B32088" i="1"/>
  <c r="B32087" i="1"/>
  <c r="B32086" i="1"/>
  <c r="B32085" i="1"/>
  <c r="B32084" i="1"/>
  <c r="B32083" i="1"/>
  <c r="B32082" i="1"/>
  <c r="B32081" i="1"/>
  <c r="B32080" i="1"/>
  <c r="B32079" i="1"/>
  <c r="B32078" i="1"/>
  <c r="B32077" i="1"/>
  <c r="B31853" i="1"/>
  <c r="B31852" i="1"/>
  <c r="B31721" i="1"/>
  <c r="B31720" i="1"/>
  <c r="B31719" i="1"/>
  <c r="B31718" i="1"/>
  <c r="B31844" i="1"/>
  <c r="B31843" i="1"/>
  <c r="B31842" i="1"/>
  <c r="B31841" i="1"/>
  <c r="B31840" i="1"/>
  <c r="B31839" i="1"/>
  <c r="B31838" i="1"/>
  <c r="B31837" i="1"/>
  <c r="B31836" i="1"/>
  <c r="B31835" i="1"/>
  <c r="B31834" i="1"/>
  <c r="B31833" i="1"/>
  <c r="B31832" i="1"/>
  <c r="B31831" i="1"/>
  <c r="B31830" i="1"/>
  <c r="B31829" i="1"/>
  <c r="B31828" i="1"/>
  <c r="B31827" i="1"/>
  <c r="B31826" i="1"/>
  <c r="B31825" i="1"/>
  <c r="B31824" i="1"/>
  <c r="B31823" i="1"/>
  <c r="B31822" i="1"/>
  <c r="B31821" i="1"/>
  <c r="B31820" i="1"/>
  <c r="B31819" i="1"/>
  <c r="B31818" i="1"/>
  <c r="B31817" i="1"/>
  <c r="B31816" i="1"/>
  <c r="B31815" i="1"/>
  <c r="B31814" i="1"/>
  <c r="B31813" i="1"/>
  <c r="B31812" i="1"/>
  <c r="B31811" i="1"/>
  <c r="B31810" i="1"/>
  <c r="B31809" i="1"/>
  <c r="B31808" i="1"/>
  <c r="B31807" i="1"/>
  <c r="B31806" i="1"/>
  <c r="B31805" i="1"/>
  <c r="B31804" i="1"/>
  <c r="B31803" i="1"/>
  <c r="B31802" i="1"/>
  <c r="B31801" i="1"/>
  <c r="B31800" i="1"/>
  <c r="B31799" i="1"/>
  <c r="B31798" i="1"/>
  <c r="B31797" i="1"/>
  <c r="B31796" i="1"/>
  <c r="B31795" i="1"/>
  <c r="B31794" i="1"/>
  <c r="B31793" i="1"/>
  <c r="B31792" i="1"/>
  <c r="B31791" i="1"/>
  <c r="B31790" i="1"/>
  <c r="B31789" i="1"/>
  <c r="B31788" i="1"/>
  <c r="B31787" i="1"/>
  <c r="B31786" i="1"/>
  <c r="B31785" i="1"/>
  <c r="B31784" i="1"/>
  <c r="B31783" i="1"/>
  <c r="B31782" i="1"/>
  <c r="B31781" i="1"/>
  <c r="B31780" i="1"/>
  <c r="B31779" i="1"/>
  <c r="B31778" i="1"/>
  <c r="B31777" i="1"/>
  <c r="B31776" i="1"/>
  <c r="B31775" i="1"/>
  <c r="B31774" i="1"/>
  <c r="B31773" i="1"/>
  <c r="B31772" i="1"/>
  <c r="B31771" i="1"/>
  <c r="B31770" i="1"/>
  <c r="B31769" i="1"/>
  <c r="B31768" i="1"/>
  <c r="B31767" i="1"/>
  <c r="B31766" i="1"/>
  <c r="B31765" i="1"/>
  <c r="B31764" i="1"/>
  <c r="B31763" i="1"/>
  <c r="B31762" i="1"/>
  <c r="B31761" i="1"/>
  <c r="B31760" i="1"/>
  <c r="B31759" i="1"/>
  <c r="B31758" i="1"/>
  <c r="B31757" i="1"/>
  <c r="B31756" i="1"/>
  <c r="B31755" i="1"/>
  <c r="B31754" i="1"/>
  <c r="B31753" i="1"/>
  <c r="B31752" i="1"/>
  <c r="B31751" i="1"/>
  <c r="B31750" i="1"/>
  <c r="B31749" i="1"/>
  <c r="B31748" i="1"/>
  <c r="B31747" i="1"/>
  <c r="B31746" i="1"/>
  <c r="B31745" i="1"/>
  <c r="B31744" i="1"/>
  <c r="B31743" i="1"/>
  <c r="B31742" i="1"/>
  <c r="B31741" i="1"/>
  <c r="B31740" i="1"/>
  <c r="B31739" i="1"/>
  <c r="B31738" i="1"/>
  <c r="B31737" i="1"/>
  <c r="B31736" i="1"/>
  <c r="B31735" i="1"/>
  <c r="B31734" i="1"/>
  <c r="B31733" i="1"/>
  <c r="B31732" i="1"/>
  <c r="B31731" i="1"/>
  <c r="B31730" i="1"/>
  <c r="B31729" i="1"/>
  <c r="B31728" i="1"/>
  <c r="B31727" i="1"/>
  <c r="B31726" i="1"/>
  <c r="B31725" i="1"/>
  <c r="B31724" i="1"/>
  <c r="B31723" i="1"/>
  <c r="B31722" i="1"/>
  <c r="B31858" i="1"/>
  <c r="B31857" i="1"/>
  <c r="B31856" i="1"/>
  <c r="B31855" i="1"/>
  <c r="B31717" i="1"/>
  <c r="B31716" i="1"/>
  <c r="B31715" i="1"/>
  <c r="B31851" i="1"/>
  <c r="B31714" i="1"/>
  <c r="B31850" i="1"/>
  <c r="B31849" i="1"/>
  <c r="B31848" i="1"/>
  <c r="B31713" i="1"/>
  <c r="B31712" i="1"/>
  <c r="B31711" i="1"/>
  <c r="B31710" i="1"/>
  <c r="B31709" i="1"/>
  <c r="B31708" i="1"/>
  <c r="B31707" i="1"/>
  <c r="B31706" i="1"/>
  <c r="B31705" i="1"/>
  <c r="B31704" i="1"/>
  <c r="B31703" i="1"/>
  <c r="B31702" i="1"/>
  <c r="B31701" i="1"/>
  <c r="B31700" i="1"/>
  <c r="B31699" i="1"/>
  <c r="B31698" i="1"/>
  <c r="B31697" i="1"/>
  <c r="B31696" i="1"/>
  <c r="B31695" i="1"/>
  <c r="B31694" i="1"/>
  <c r="B31693" i="1"/>
  <c r="B31692" i="1"/>
  <c r="B31691" i="1"/>
  <c r="B31690" i="1"/>
  <c r="B31689" i="1"/>
  <c r="B31688" i="1"/>
  <c r="B31687" i="1"/>
  <c r="B31686" i="1"/>
  <c r="B31685" i="1"/>
  <c r="B31684" i="1"/>
  <c r="B31683" i="1"/>
  <c r="B31860" i="1"/>
  <c r="B31682" i="1"/>
  <c r="B31847" i="1"/>
  <c r="B31859" i="1"/>
  <c r="B31846" i="1"/>
  <c r="B31845" i="1"/>
  <c r="B31854" i="1"/>
  <c r="B31681" i="1"/>
  <c r="B31680" i="1"/>
  <c r="B31565" i="1"/>
  <c r="B31564" i="1"/>
  <c r="B31563" i="1"/>
  <c r="B31562" i="1"/>
  <c r="B31876" i="1"/>
  <c r="B31561" i="1"/>
  <c r="B31875" i="1"/>
  <c r="B31874" i="1"/>
  <c r="B31873" i="1"/>
  <c r="B31872" i="1"/>
  <c r="B31677" i="1"/>
  <c r="B31676" i="1"/>
  <c r="B31644" i="1"/>
  <c r="B31675" i="1"/>
  <c r="B31643" i="1"/>
  <c r="B31674" i="1"/>
  <c r="B31642" i="1"/>
  <c r="B31641" i="1"/>
  <c r="B31640" i="1"/>
  <c r="B31639" i="1"/>
  <c r="B31638" i="1"/>
  <c r="B31637" i="1"/>
  <c r="B31636" i="1"/>
  <c r="B31635" i="1"/>
  <c r="B31634" i="1"/>
  <c r="B31633" i="1"/>
  <c r="B31632" i="1"/>
  <c r="B31631" i="1"/>
  <c r="B31630" i="1"/>
  <c r="B31629" i="1"/>
  <c r="B31628" i="1"/>
  <c r="B31658" i="1"/>
  <c r="B31627" i="1"/>
  <c r="B31657" i="1"/>
  <c r="B31656" i="1"/>
  <c r="B31655" i="1"/>
  <c r="B31654" i="1"/>
  <c r="B31653" i="1"/>
  <c r="B31652" i="1"/>
  <c r="B31651" i="1"/>
  <c r="B31650" i="1"/>
  <c r="B31649" i="1"/>
  <c r="B31648" i="1"/>
  <c r="B31647" i="1"/>
  <c r="B31646" i="1"/>
  <c r="B31215" i="1"/>
  <c r="B31586" i="1"/>
  <c r="B31585" i="1"/>
  <c r="B31584" i="1"/>
  <c r="B31583" i="1"/>
  <c r="B31582" i="1"/>
  <c r="B31610" i="1"/>
  <c r="B31576" i="1"/>
  <c r="B31575" i="1"/>
  <c r="B31574" i="1"/>
  <c r="B31609" i="1"/>
  <c r="B31608" i="1"/>
  <c r="B31607" i="1"/>
  <c r="B31606" i="1"/>
  <c r="B31581" i="1"/>
  <c r="B31580" i="1"/>
  <c r="B31579" i="1"/>
  <c r="B31605" i="1"/>
  <c r="B31578" i="1"/>
  <c r="B31577" i="1"/>
  <c r="B31604" i="1"/>
  <c r="B31603" i="1"/>
  <c r="B31602" i="1"/>
  <c r="B31601" i="1"/>
  <c r="B31600" i="1"/>
  <c r="B31599" i="1"/>
  <c r="B31598" i="1"/>
  <c r="B31560" i="1"/>
  <c r="B31559" i="1"/>
  <c r="B31558" i="1"/>
  <c r="B31557" i="1"/>
  <c r="B31556" i="1"/>
  <c r="B31555" i="1"/>
  <c r="B31554" i="1"/>
  <c r="B31553" i="1"/>
  <c r="B31552" i="1"/>
  <c r="B31551" i="1"/>
  <c r="B31550" i="1"/>
  <c r="B31549" i="1"/>
  <c r="B31548" i="1"/>
  <c r="B31525" i="1"/>
  <c r="B31524" i="1"/>
  <c r="B31523" i="1"/>
  <c r="B31522" i="1"/>
  <c r="B31546" i="1"/>
  <c r="B31521" i="1"/>
  <c r="B31520" i="1"/>
  <c r="B31545" i="1"/>
  <c r="B31544" i="1"/>
  <c r="B31543" i="1"/>
  <c r="B31542" i="1"/>
  <c r="B31541" i="1"/>
  <c r="B31540" i="1"/>
  <c r="B31539" i="1"/>
  <c r="B31538" i="1"/>
  <c r="B31537" i="1"/>
  <c r="B31536" i="1"/>
  <c r="B31535" i="1"/>
  <c r="B31534" i="1"/>
  <c r="B31533" i="1"/>
  <c r="B31532" i="1"/>
  <c r="B31531" i="1"/>
  <c r="B31530" i="1"/>
  <c r="B31529" i="1"/>
  <c r="B31528" i="1"/>
  <c r="B31527" i="1"/>
  <c r="B31526" i="1"/>
  <c r="B31519" i="1"/>
  <c r="B31518" i="1"/>
  <c r="B31513" i="1"/>
  <c r="B31517" i="1"/>
  <c r="B31512" i="1"/>
  <c r="B31511" i="1"/>
  <c r="B31516" i="1"/>
  <c r="B31515" i="1"/>
  <c r="B31514" i="1"/>
  <c r="B31506" i="1"/>
  <c r="B31510" i="1"/>
  <c r="B31505" i="1"/>
  <c r="B31509" i="1"/>
  <c r="B31508" i="1"/>
  <c r="B31485" i="1"/>
  <c r="B31507" i="1"/>
  <c r="B31491" i="1"/>
  <c r="B31490" i="1"/>
  <c r="B31489" i="1"/>
  <c r="B31488" i="1"/>
  <c r="B31487" i="1"/>
  <c r="B31504" i="1"/>
  <c r="B31484" i="1"/>
  <c r="B31503" i="1"/>
  <c r="B31502" i="1"/>
  <c r="B31501" i="1"/>
  <c r="B31486" i="1"/>
  <c r="B31500" i="1"/>
  <c r="B31499" i="1"/>
  <c r="B31498" i="1"/>
  <c r="B31497" i="1"/>
  <c r="B31496" i="1"/>
  <c r="B31495" i="1"/>
  <c r="B31494" i="1"/>
  <c r="B31493" i="1"/>
  <c r="B31492" i="1"/>
  <c r="B29887" i="1"/>
  <c r="B31476" i="1"/>
  <c r="B31475" i="1"/>
  <c r="B31474" i="1"/>
  <c r="B31473" i="1"/>
  <c r="B31472" i="1"/>
  <c r="B31471" i="1"/>
  <c r="B31470" i="1"/>
  <c r="B31435" i="1"/>
  <c r="B31434" i="1"/>
  <c r="B31483" i="1"/>
  <c r="B31482" i="1"/>
  <c r="B31481" i="1"/>
  <c r="B31480" i="1"/>
  <c r="B31479" i="1"/>
  <c r="B31478" i="1"/>
  <c r="B31477" i="1"/>
  <c r="B31469" i="1"/>
  <c r="B31468" i="1"/>
  <c r="B31467" i="1"/>
  <c r="B31466" i="1"/>
  <c r="B31465" i="1"/>
  <c r="B31464" i="1"/>
  <c r="B31453" i="1"/>
  <c r="B31463" i="1"/>
  <c r="B31462" i="1"/>
  <c r="B31461" i="1"/>
  <c r="B31460" i="1"/>
  <c r="B31459" i="1"/>
  <c r="B31458" i="1"/>
  <c r="B31457" i="1"/>
  <c r="B31456" i="1"/>
  <c r="B31455" i="1"/>
  <c r="B31454" i="1"/>
  <c r="B31452" i="1"/>
  <c r="B31449" i="1"/>
  <c r="B31433" i="1"/>
  <c r="B31440" i="1"/>
  <c r="B31451" i="1"/>
  <c r="B31450" i="1"/>
  <c r="B31448" i="1"/>
  <c r="B31447" i="1"/>
  <c r="B31673" i="1"/>
  <c r="B31672" i="1"/>
  <c r="B31671" i="1"/>
  <c r="B31670" i="1"/>
  <c r="B31432" i="1"/>
  <c r="B31439" i="1"/>
  <c r="B31443" i="1"/>
  <c r="B31438" i="1"/>
  <c r="B31431" i="1"/>
  <c r="B31437" i="1"/>
  <c r="B31442" i="1"/>
  <c r="B31436" i="1"/>
  <c r="B31441" i="1"/>
  <c r="B31265" i="1"/>
  <c r="B31264" i="1"/>
  <c r="B31373" i="1"/>
  <c r="B31407" i="1"/>
  <c r="B31372" i="1"/>
  <c r="B31281" i="1"/>
  <c r="B31406" i="1"/>
  <c r="B31445" i="1"/>
  <c r="B31444" i="1"/>
  <c r="B31446" i="1"/>
  <c r="B31430" i="1"/>
  <c r="B31429" i="1"/>
  <c r="B31428" i="1"/>
  <c r="B31420" i="1"/>
  <c r="B31419" i="1"/>
  <c r="B31418" i="1"/>
  <c r="B31427" i="1"/>
  <c r="B31426" i="1"/>
  <c r="B31425" i="1"/>
  <c r="B31424" i="1"/>
  <c r="B31405" i="1"/>
  <c r="B31404" i="1"/>
  <c r="B31403" i="1"/>
  <c r="B31402" i="1"/>
  <c r="B31401" i="1"/>
  <c r="B31400" i="1"/>
  <c r="B31399" i="1"/>
  <c r="B31398" i="1"/>
  <c r="B31417" i="1"/>
  <c r="B31416" i="1"/>
  <c r="B31415" i="1"/>
  <c r="B31414" i="1"/>
  <c r="B31413" i="1"/>
  <c r="B31412" i="1"/>
  <c r="B31411" i="1"/>
  <c r="B31410" i="1"/>
  <c r="B31409" i="1"/>
  <c r="B31408" i="1"/>
  <c r="B31263" i="1"/>
  <c r="B31262" i="1"/>
  <c r="B31261" i="1"/>
  <c r="B31260" i="1"/>
  <c r="B31259" i="1"/>
  <c r="B31258" i="1"/>
  <c r="B31257" i="1"/>
  <c r="B31256" i="1"/>
  <c r="B31255" i="1"/>
  <c r="B31254" i="1"/>
  <c r="B31253" i="1"/>
  <c r="B31252" i="1"/>
  <c r="B31251" i="1"/>
  <c r="B31250" i="1"/>
  <c r="B31249" i="1"/>
  <c r="B31248" i="1"/>
  <c r="B31247" i="1"/>
  <c r="B31246" i="1"/>
  <c r="B31245" i="1"/>
  <c r="B31244" i="1"/>
  <c r="B31243" i="1"/>
  <c r="B31242" i="1"/>
  <c r="B31241" i="1"/>
  <c r="B31240" i="1"/>
  <c r="B31239" i="1"/>
  <c r="B31238" i="1"/>
  <c r="B31237" i="1"/>
  <c r="B31236" i="1"/>
  <c r="B31235" i="1"/>
  <c r="B31234" i="1"/>
  <c r="B31233" i="1"/>
  <c r="B31232" i="1"/>
  <c r="B31231" i="1"/>
  <c r="B31230" i="1"/>
  <c r="B31229" i="1"/>
  <c r="B31228" i="1"/>
  <c r="B31227" i="1"/>
  <c r="B31226" i="1"/>
  <c r="B31225" i="1"/>
  <c r="B31224" i="1"/>
  <c r="B31223" i="1"/>
  <c r="B31222" i="1"/>
  <c r="B31221" i="1"/>
  <c r="B31220" i="1"/>
  <c r="B31219" i="1"/>
  <c r="B31218" i="1"/>
  <c r="B31280" i="1"/>
  <c r="B31217" i="1"/>
  <c r="B19466" i="1"/>
  <c r="B31216" i="1"/>
  <c r="B31279" i="1"/>
  <c r="B31278" i="1"/>
  <c r="B31371" i="1"/>
  <c r="B31370" i="1"/>
  <c r="B31369" i="1"/>
  <c r="B31368" i="1"/>
  <c r="B31367" i="1"/>
  <c r="B31366" i="1"/>
  <c r="B31365" i="1"/>
  <c r="B31364" i="1"/>
  <c r="B31363" i="1"/>
  <c r="B31362" i="1"/>
  <c r="B31361" i="1"/>
  <c r="B31360" i="1"/>
  <c r="B31359" i="1"/>
  <c r="B31358" i="1"/>
  <c r="B31357" i="1"/>
  <c r="B31356" i="1"/>
  <c r="B31355" i="1"/>
  <c r="B31354" i="1"/>
  <c r="B31353" i="1"/>
  <c r="B31352" i="1"/>
  <c r="B31351" i="1"/>
  <c r="B31350" i="1"/>
  <c r="B31349" i="1"/>
  <c r="B31348" i="1"/>
  <c r="B31347" i="1"/>
  <c r="B31346" i="1"/>
  <c r="B31345" i="1"/>
  <c r="B31344" i="1"/>
  <c r="B31343" i="1"/>
  <c r="B31342" i="1"/>
  <c r="B31341" i="1"/>
  <c r="B31340" i="1"/>
  <c r="B31339" i="1"/>
  <c r="B31338" i="1"/>
  <c r="B31337" i="1"/>
  <c r="B31336" i="1"/>
  <c r="B31335" i="1"/>
  <c r="B31334" i="1"/>
  <c r="B31333" i="1"/>
  <c r="B31332" i="1"/>
  <c r="B31331" i="1"/>
  <c r="B31330" i="1"/>
  <c r="B31329" i="1"/>
  <c r="B31328" i="1"/>
  <c r="B31327" i="1"/>
  <c r="B31326" i="1"/>
  <c r="B31325" i="1"/>
  <c r="B31324" i="1"/>
  <c r="B31323" i="1"/>
  <c r="B31322" i="1"/>
  <c r="B31321" i="1"/>
  <c r="B31320" i="1"/>
  <c r="B31319" i="1"/>
  <c r="B31318" i="1"/>
  <c r="B31317" i="1"/>
  <c r="B31316" i="1"/>
  <c r="B31315" i="1"/>
  <c r="B31314" i="1"/>
  <c r="B31313" i="1"/>
  <c r="B31312" i="1"/>
  <c r="B31311" i="1"/>
  <c r="B31310" i="1"/>
  <c r="B31309" i="1"/>
  <c r="B31308" i="1"/>
  <c r="B31307" i="1"/>
  <c r="B31306" i="1"/>
  <c r="B31305" i="1"/>
  <c r="B31304" i="1"/>
  <c r="B31303" i="1"/>
  <c r="B31302" i="1"/>
  <c r="B31301" i="1"/>
  <c r="B31300" i="1"/>
  <c r="B31299" i="1"/>
  <c r="B31298" i="1"/>
  <c r="B31297" i="1"/>
  <c r="B31296" i="1"/>
  <c r="B31295" i="1"/>
  <c r="B31294" i="1"/>
  <c r="B31293" i="1"/>
  <c r="B31292" i="1"/>
  <c r="B31291" i="1"/>
  <c r="B31290" i="1"/>
  <c r="B31289" i="1"/>
  <c r="B31288" i="1"/>
  <c r="B31287" i="1"/>
  <c r="B31286" i="1"/>
  <c r="B31285" i="1"/>
  <c r="B31284" i="1"/>
  <c r="B31277" i="1"/>
  <c r="B31283" i="1"/>
  <c r="B31282" i="1"/>
  <c r="B31276" i="1"/>
  <c r="B31275" i="1"/>
  <c r="B31274" i="1"/>
  <c r="B31273" i="1"/>
  <c r="B31272" i="1"/>
  <c r="B31271" i="1"/>
  <c r="B31270" i="1"/>
  <c r="B31269" i="1"/>
  <c r="B31268" i="1"/>
  <c r="B31267" i="1"/>
  <c r="B31266" i="1"/>
  <c r="B31423" i="1"/>
  <c r="B31397" i="1"/>
  <c r="B31396" i="1"/>
  <c r="B31395" i="1"/>
  <c r="B31394" i="1"/>
  <c r="B31393" i="1"/>
  <c r="B31392" i="1"/>
  <c r="B31391" i="1"/>
  <c r="B31390" i="1"/>
  <c r="B31389" i="1"/>
  <c r="B31388" i="1"/>
  <c r="B31387" i="1"/>
  <c r="B31386" i="1"/>
  <c r="B31385" i="1"/>
  <c r="B31384" i="1"/>
  <c r="B31383" i="1"/>
  <c r="B31382" i="1"/>
  <c r="B31381" i="1"/>
  <c r="B31380" i="1"/>
  <c r="B31379" i="1"/>
  <c r="B31378" i="1"/>
  <c r="B31377" i="1"/>
  <c r="B31376" i="1"/>
  <c r="B31375" i="1"/>
  <c r="B31374" i="1"/>
  <c r="B31422" i="1"/>
  <c r="B31421" i="1"/>
  <c r="B31885" i="1"/>
  <c r="B31884" i="1"/>
  <c r="B31883" i="1"/>
  <c r="B31882" i="1"/>
  <c r="B31043" i="1"/>
  <c r="B34209" i="1"/>
  <c r="B34208" i="1"/>
  <c r="B34207" i="1"/>
  <c r="B34206" i="1"/>
  <c r="B34205" i="1"/>
  <c r="B34204" i="1"/>
  <c r="B34203" i="1"/>
  <c r="B34202" i="1"/>
  <c r="B18981" i="1"/>
  <c r="B31214" i="1"/>
  <c r="B31213" i="1"/>
  <c r="B31212" i="1"/>
  <c r="B31211" i="1"/>
  <c r="B31210" i="1"/>
  <c r="B31209" i="1"/>
  <c r="B31208" i="1"/>
  <c r="B31207" i="1"/>
  <c r="B31206" i="1"/>
  <c r="B31205" i="1"/>
  <c r="B31204" i="1"/>
  <c r="B31203" i="1"/>
  <c r="B31202" i="1"/>
  <c r="B31201" i="1"/>
  <c r="B31200" i="1"/>
  <c r="B31199" i="1"/>
  <c r="B31198" i="1"/>
  <c r="B31197" i="1"/>
  <c r="B31196" i="1"/>
  <c r="B31195" i="1"/>
  <c r="B31194" i="1"/>
  <c r="B31193" i="1"/>
  <c r="B31192" i="1"/>
  <c r="B31191" i="1"/>
  <c r="B31190" i="1"/>
  <c r="B31189" i="1"/>
  <c r="B31188" i="1"/>
  <c r="B31187" i="1"/>
  <c r="B31186" i="1"/>
  <c r="B31185" i="1"/>
  <c r="B31184" i="1"/>
  <c r="B31183" i="1"/>
  <c r="B31182" i="1"/>
  <c r="B31181" i="1"/>
  <c r="B31180" i="1"/>
  <c r="B31179" i="1"/>
  <c r="B25209" i="1"/>
  <c r="B31153" i="1"/>
  <c r="B31152" i="1"/>
  <c r="B31106" i="1"/>
  <c r="B31105" i="1"/>
  <c r="B31104" i="1"/>
  <c r="B31103" i="1"/>
  <c r="B31102" i="1"/>
  <c r="B31101" i="1"/>
  <c r="B31100" i="1"/>
  <c r="B31099" i="1"/>
  <c r="B25208" i="1"/>
  <c r="B25207" i="1"/>
  <c r="B25206" i="1"/>
  <c r="B25205" i="1"/>
  <c r="B25204" i="1"/>
  <c r="B25203" i="1"/>
  <c r="B23065" i="1"/>
  <c r="B31178" i="1"/>
  <c r="B31127" i="1"/>
  <c r="B31126" i="1"/>
  <c r="B31125" i="1"/>
  <c r="B31124" i="1"/>
  <c r="B31123" i="1"/>
  <c r="B31151" i="1"/>
  <c r="B31122" i="1"/>
  <c r="B31150" i="1"/>
  <c r="B31149" i="1"/>
  <c r="B31148" i="1"/>
  <c r="B31147" i="1"/>
  <c r="B31146" i="1"/>
  <c r="B31145" i="1"/>
  <c r="B31144" i="1"/>
  <c r="B31143" i="1"/>
  <c r="B31142" i="1"/>
  <c r="B31141" i="1"/>
  <c r="B31140" i="1"/>
  <c r="B31139" i="1"/>
  <c r="B31138" i="1"/>
  <c r="B31137" i="1"/>
  <c r="B31136" i="1"/>
  <c r="B31135" i="1"/>
  <c r="B31134" i="1"/>
  <c r="B31133" i="1"/>
  <c r="B31132" i="1"/>
  <c r="B31131" i="1"/>
  <c r="B31130" i="1"/>
  <c r="B31129" i="1"/>
  <c r="B31128" i="1"/>
  <c r="B31121" i="1"/>
  <c r="B31120" i="1"/>
  <c r="B31119" i="1"/>
  <c r="B31098" i="1"/>
  <c r="B31097" i="1"/>
  <c r="B31096" i="1"/>
  <c r="B31095" i="1"/>
  <c r="B31094" i="1"/>
  <c r="B31093" i="1"/>
  <c r="B31092" i="1"/>
  <c r="B31091" i="1"/>
  <c r="B31089" i="1"/>
  <c r="B31088" i="1"/>
  <c r="B31087" i="1"/>
  <c r="B31086" i="1"/>
  <c r="B25202" i="1"/>
  <c r="B31085" i="1"/>
  <c r="B25201" i="1"/>
  <c r="B25200" i="1"/>
  <c r="B31084" i="1"/>
  <c r="B25199" i="1"/>
  <c r="B25198" i="1"/>
  <c r="B25197" i="1"/>
  <c r="B31090" i="1"/>
  <c r="B31042" i="1"/>
  <c r="B31041" i="1"/>
  <c r="B31040" i="1"/>
  <c r="B31039" i="1"/>
  <c r="B31070" i="1"/>
  <c r="B31051" i="1"/>
  <c r="B31038" i="1"/>
  <c r="B31069" i="1"/>
  <c r="B31068" i="1"/>
  <c r="B31067" i="1"/>
  <c r="B31066" i="1"/>
  <c r="B31050" i="1"/>
  <c r="B31049" i="1"/>
  <c r="B31065" i="1"/>
  <c r="B31048" i="1"/>
  <c r="B31037" i="1"/>
  <c r="B31036" i="1"/>
  <c r="B31035" i="1"/>
  <c r="B31034" i="1"/>
  <c r="B31033" i="1"/>
  <c r="B31032" i="1"/>
  <c r="B31031" i="1"/>
  <c r="B31030" i="1"/>
  <c r="B31047" i="1"/>
  <c r="B31046" i="1"/>
  <c r="B30865" i="1"/>
  <c r="B30864" i="1"/>
  <c r="B31045" i="1"/>
  <c r="B31044" i="1"/>
  <c r="B30979" i="1"/>
  <c r="B30978" i="1"/>
  <c r="B30977" i="1"/>
  <c r="B30976" i="1"/>
  <c r="B30975" i="1"/>
  <c r="B30974" i="1"/>
  <c r="B31029" i="1"/>
  <c r="B31028" i="1"/>
  <c r="B31027" i="1"/>
  <c r="B31026" i="1"/>
  <c r="B31025" i="1"/>
  <c r="B31024" i="1"/>
  <c r="B31023" i="1"/>
  <c r="B31022" i="1"/>
  <c r="B31014" i="1"/>
  <c r="B31013" i="1"/>
  <c r="B31012" i="1"/>
  <c r="B31011" i="1"/>
  <c r="B31010" i="1"/>
  <c r="B31009" i="1"/>
  <c r="B31008" i="1"/>
  <c r="B31007" i="1"/>
  <c r="B31006" i="1"/>
  <c r="B31005" i="1"/>
  <c r="B31004" i="1"/>
  <c r="B31003" i="1"/>
  <c r="B31002" i="1"/>
  <c r="B31021" i="1"/>
  <c r="B31001" i="1"/>
  <c r="B31020" i="1"/>
  <c r="B31000" i="1"/>
  <c r="B31019" i="1"/>
  <c r="B31018" i="1"/>
  <c r="B31017" i="1"/>
  <c r="B31016" i="1"/>
  <c r="B30999" i="1"/>
  <c r="B30998" i="1"/>
  <c r="B31015" i="1"/>
  <c r="B30997" i="1"/>
  <c r="B30996" i="1"/>
  <c r="B30973" i="1"/>
  <c r="B30972" i="1"/>
  <c r="B30971" i="1"/>
  <c r="B30970" i="1"/>
  <c r="B31064" i="1"/>
  <c r="B30969" i="1"/>
  <c r="B30968" i="1"/>
  <c r="B30967" i="1"/>
  <c r="B30966" i="1"/>
  <c r="B30965" i="1"/>
  <c r="B30964" i="1"/>
  <c r="B30963" i="1"/>
  <c r="B30962" i="1"/>
  <c r="B30961" i="1"/>
  <c r="B30960" i="1"/>
  <c r="B30959" i="1"/>
  <c r="B30802" i="1"/>
  <c r="B30801" i="1"/>
  <c r="B30958" i="1"/>
  <c r="B30957" i="1"/>
  <c r="B30956" i="1"/>
  <c r="B30955" i="1"/>
  <c r="B30835" i="1"/>
  <c r="B30834" i="1"/>
  <c r="B30738" i="1"/>
  <c r="B30943" i="1"/>
  <c r="B30942" i="1"/>
  <c r="B30941" i="1"/>
  <c r="B30940" i="1"/>
  <c r="B30939" i="1"/>
  <c r="B30938" i="1"/>
  <c r="B30937" i="1"/>
  <c r="B30936" i="1"/>
  <c r="B30954" i="1"/>
  <c r="B30953" i="1"/>
  <c r="B30952" i="1"/>
  <c r="B30951" i="1"/>
  <c r="B30950" i="1"/>
  <c r="B30949" i="1"/>
  <c r="B30857" i="1"/>
  <c r="B30948" i="1"/>
  <c r="B30856" i="1"/>
  <c r="B30947" i="1"/>
  <c r="B30855" i="1"/>
  <c r="B30854" i="1"/>
  <c r="B30927" i="1"/>
  <c r="B31063" i="1"/>
  <c r="B30915" i="1"/>
  <c r="B30926" i="1"/>
  <c r="B30914" i="1"/>
  <c r="B30913" i="1"/>
  <c r="B31062" i="1"/>
  <c r="B31061" i="1"/>
  <c r="B31060" i="1"/>
  <c r="B30946" i="1"/>
  <c r="B30912" i="1"/>
  <c r="B30292" i="1"/>
  <c r="B30291" i="1"/>
  <c r="B30945" i="1"/>
  <c r="B30944" i="1"/>
  <c r="B30833" i="1"/>
  <c r="B30853" i="1"/>
  <c r="B30852" i="1"/>
  <c r="B30832" i="1"/>
  <c r="B30880" i="1"/>
  <c r="B30879" i="1"/>
  <c r="B30878" i="1"/>
  <c r="B30925" i="1"/>
  <c r="B30924" i="1"/>
  <c r="B30923" i="1"/>
  <c r="B30922" i="1"/>
  <c r="B30935" i="1"/>
  <c r="B30934" i="1"/>
  <c r="B30933" i="1"/>
  <c r="B30932" i="1"/>
  <c r="B30931" i="1"/>
  <c r="B30930" i="1"/>
  <c r="B30929" i="1"/>
  <c r="B30928" i="1"/>
  <c r="B30921" i="1"/>
  <c r="B30920" i="1"/>
  <c r="B30919" i="1"/>
  <c r="B30918" i="1"/>
  <c r="B30917" i="1"/>
  <c r="B30916" i="1"/>
  <c r="B30911" i="1"/>
  <c r="B30910" i="1"/>
  <c r="B30909" i="1"/>
  <c r="B30908" i="1"/>
  <c r="B30907" i="1"/>
  <c r="B30906" i="1"/>
  <c r="B30905" i="1"/>
  <c r="B30904" i="1"/>
  <c r="B30903" i="1"/>
  <c r="B30902" i="1"/>
  <c r="B30901" i="1"/>
  <c r="B30900" i="1"/>
  <c r="B30851" i="1"/>
  <c r="B30850" i="1"/>
  <c r="B30849" i="1"/>
  <c r="B30848" i="1"/>
  <c r="B30847" i="1"/>
  <c r="B30846" i="1"/>
  <c r="B30845" i="1"/>
  <c r="B30844" i="1"/>
  <c r="B30843" i="1"/>
  <c r="B30842" i="1"/>
  <c r="B30841" i="1"/>
  <c r="B30840" i="1"/>
  <c r="B30839" i="1"/>
  <c r="B30838" i="1"/>
  <c r="B30837" i="1"/>
  <c r="B30836" i="1"/>
  <c r="B30877" i="1"/>
  <c r="B30876" i="1"/>
  <c r="B30875" i="1"/>
  <c r="B30874" i="1"/>
  <c r="B30873" i="1"/>
  <c r="B30872" i="1"/>
  <c r="B30871" i="1"/>
  <c r="B30870" i="1"/>
  <c r="B30869" i="1"/>
  <c r="B30868" i="1"/>
  <c r="B30867" i="1"/>
  <c r="B30866" i="1"/>
  <c r="B30831" i="1"/>
  <c r="B30830" i="1"/>
  <c r="B30829" i="1"/>
  <c r="B30828" i="1"/>
  <c r="B30827" i="1"/>
  <c r="B30826" i="1"/>
  <c r="B30825" i="1"/>
  <c r="B30824" i="1"/>
  <c r="B30823" i="1"/>
  <c r="B30822" i="1"/>
  <c r="B30821" i="1"/>
  <c r="B30820" i="1"/>
  <c r="B30819" i="1"/>
  <c r="B30818" i="1"/>
  <c r="B30817" i="1"/>
  <c r="B30816" i="1"/>
  <c r="B30703" i="1"/>
  <c r="B30702" i="1"/>
  <c r="B30701" i="1"/>
  <c r="B30700" i="1"/>
  <c r="B31059" i="1"/>
  <c r="B31058" i="1"/>
  <c r="B31057" i="1"/>
  <c r="B31056" i="1"/>
  <c r="B31055" i="1"/>
  <c r="B31054" i="1"/>
  <c r="B31053" i="1"/>
  <c r="B31052" i="1"/>
  <c r="B30290" i="1"/>
  <c r="B30289" i="1"/>
  <c r="B30288" i="1"/>
  <c r="B30287" i="1"/>
  <c r="B30892" i="1"/>
  <c r="B30899" i="1"/>
  <c r="B30898" i="1"/>
  <c r="B30897" i="1"/>
  <c r="B30891" i="1"/>
  <c r="B30890" i="1"/>
  <c r="B30889" i="1"/>
  <c r="B30888" i="1"/>
  <c r="B30887" i="1"/>
  <c r="B30886" i="1"/>
  <c r="B30885" i="1"/>
  <c r="B30884" i="1"/>
  <c r="B30883" i="1"/>
  <c r="B30882" i="1"/>
  <c r="B30881" i="1"/>
  <c r="B30896" i="1"/>
  <c r="B30895" i="1"/>
  <c r="B30894" i="1"/>
  <c r="B30893" i="1"/>
  <c r="B31110" i="1"/>
  <c r="B31109" i="1"/>
  <c r="B31108" i="1"/>
  <c r="B31107" i="1"/>
  <c r="B30800" i="1"/>
  <c r="B30799" i="1"/>
  <c r="B30798" i="1"/>
  <c r="B30797" i="1"/>
  <c r="B30796" i="1"/>
  <c r="B30778" i="1"/>
  <c r="B30795" i="1"/>
  <c r="B30794" i="1"/>
  <c r="B30793" i="1"/>
  <c r="B30792" i="1"/>
  <c r="B30791" i="1"/>
  <c r="B30790" i="1"/>
  <c r="B30789" i="1"/>
  <c r="B30777" i="1"/>
  <c r="B30788" i="1"/>
  <c r="B30787" i="1"/>
  <c r="B30786" i="1"/>
  <c r="B30785" i="1"/>
  <c r="B30784" i="1"/>
  <c r="B30783" i="1"/>
  <c r="B30782" i="1"/>
  <c r="B30781" i="1"/>
  <c r="B30780" i="1"/>
  <c r="B30779" i="1"/>
  <c r="B30776" i="1"/>
  <c r="B30622" i="1"/>
  <c r="B30749" i="1"/>
  <c r="B30748" i="1"/>
  <c r="B30747" i="1"/>
  <c r="B30746" i="1"/>
  <c r="B30745" i="1"/>
  <c r="B30775" i="1"/>
  <c r="B30744" i="1"/>
  <c r="B30774" i="1"/>
  <c r="B30773" i="1"/>
  <c r="B30772" i="1"/>
  <c r="B30771" i="1"/>
  <c r="B30743" i="1"/>
  <c r="B30770" i="1"/>
  <c r="B30742" i="1"/>
  <c r="B30741" i="1"/>
  <c r="B30740" i="1"/>
  <c r="B30739" i="1"/>
  <c r="B30769" i="1"/>
  <c r="B30768" i="1"/>
  <c r="B30767" i="1"/>
  <c r="B30766" i="1"/>
  <c r="B30765" i="1"/>
  <c r="B30764" i="1"/>
  <c r="B30763" i="1"/>
  <c r="B30762" i="1"/>
  <c r="B30761" i="1"/>
  <c r="B30760" i="1"/>
  <c r="B30759" i="1"/>
  <c r="B30758" i="1"/>
  <c r="B30757" i="1"/>
  <c r="B30756" i="1"/>
  <c r="B30755" i="1"/>
  <c r="B30754" i="1"/>
  <c r="B30753" i="1"/>
  <c r="B30752" i="1"/>
  <c r="B30815" i="1"/>
  <c r="B37416" i="1"/>
  <c r="B30814" i="1"/>
  <c r="B30813" i="1"/>
  <c r="B30812" i="1"/>
  <c r="B30811" i="1"/>
  <c r="B30810" i="1"/>
  <c r="B30808" i="1"/>
  <c r="B37415" i="1"/>
  <c r="B30807" i="1"/>
  <c r="B42833" i="1"/>
  <c r="B30809" i="1"/>
  <c r="B30731" i="1"/>
  <c r="B30730" i="1"/>
  <c r="B30806" i="1"/>
  <c r="B30805" i="1"/>
  <c r="B30729" i="1"/>
  <c r="B30728" i="1"/>
  <c r="B30580" i="1"/>
  <c r="B30579" i="1"/>
  <c r="B30714" i="1"/>
  <c r="B30724" i="1"/>
  <c r="B30723" i="1"/>
  <c r="B30713" i="1"/>
  <c r="B30712" i="1"/>
  <c r="B30711" i="1"/>
  <c r="B30681" i="1"/>
  <c r="B30710" i="1"/>
  <c r="B30680" i="1"/>
  <c r="B30709" i="1"/>
  <c r="B30286" i="1"/>
  <c r="B30285" i="1"/>
  <c r="B30284" i="1"/>
  <c r="B30283" i="1"/>
  <c r="B30282" i="1"/>
  <c r="B30281" i="1"/>
  <c r="B30689" i="1"/>
  <c r="B30688" i="1"/>
  <c r="B30687" i="1"/>
  <c r="B30686" i="1"/>
  <c r="B30679" i="1"/>
  <c r="B30678" i="1"/>
  <c r="B30677" i="1"/>
  <c r="B30676" i="1"/>
  <c r="B30675" i="1"/>
  <c r="B30674" i="1"/>
  <c r="B30673" i="1"/>
  <c r="B30672" i="1"/>
  <c r="B30685" i="1"/>
  <c r="B30684" i="1"/>
  <c r="B30699" i="1"/>
  <c r="B30698" i="1"/>
  <c r="B30697" i="1"/>
  <c r="B30696" i="1"/>
  <c r="B30695" i="1"/>
  <c r="B30694" i="1"/>
  <c r="B30693" i="1"/>
  <c r="B30683" i="1"/>
  <c r="B30692" i="1"/>
  <c r="B30722" i="1"/>
  <c r="B30721" i="1"/>
  <c r="B30720" i="1"/>
  <c r="B30719" i="1"/>
  <c r="B30718" i="1"/>
  <c r="B30717" i="1"/>
  <c r="B30671" i="1"/>
  <c r="B30670" i="1"/>
  <c r="B30669" i="1"/>
  <c r="B30668" i="1"/>
  <c r="B30667" i="1"/>
  <c r="B30666" i="1"/>
  <c r="B30665" i="1"/>
  <c r="B30664" i="1"/>
  <c r="B30663" i="1"/>
  <c r="B30662" i="1"/>
  <c r="B30661" i="1"/>
  <c r="B30660" i="1"/>
  <c r="B30716" i="1"/>
  <c r="B30659" i="1"/>
  <c r="B30658" i="1"/>
  <c r="B30657" i="1"/>
  <c r="B30656" i="1"/>
  <c r="B30655" i="1"/>
  <c r="B30654" i="1"/>
  <c r="B30653" i="1"/>
  <c r="B30652" i="1"/>
  <c r="B30651" i="1"/>
  <c r="B30650" i="1"/>
  <c r="B30649" i="1"/>
  <c r="B30648" i="1"/>
  <c r="B30715" i="1"/>
  <c r="B30647" i="1"/>
  <c r="B30646" i="1"/>
  <c r="B30645" i="1"/>
  <c r="B30644" i="1"/>
  <c r="B30643" i="1"/>
  <c r="B30642" i="1"/>
  <c r="B30641" i="1"/>
  <c r="B30640" i="1"/>
  <c r="B30639" i="1"/>
  <c r="B30638" i="1"/>
  <c r="B30637" i="1"/>
  <c r="B30636" i="1"/>
  <c r="B30635" i="1"/>
  <c r="B30634" i="1"/>
  <c r="B30633" i="1"/>
  <c r="B30632" i="1"/>
  <c r="B30631" i="1"/>
  <c r="B30630" i="1"/>
  <c r="B30629" i="1"/>
  <c r="B30628" i="1"/>
  <c r="B30627" i="1"/>
  <c r="B30626" i="1"/>
  <c r="B30625" i="1"/>
  <c r="B30624" i="1"/>
  <c r="B30312" i="1"/>
  <c r="B30311" i="1"/>
  <c r="B30310" i="1"/>
  <c r="B30309" i="1"/>
  <c r="B30308" i="1"/>
  <c r="B30307" i="1"/>
  <c r="B30306" i="1"/>
  <c r="B30305" i="1"/>
  <c r="B30621" i="1"/>
  <c r="B30708" i="1"/>
  <c r="B30620" i="1"/>
  <c r="B30707" i="1"/>
  <c r="B30706" i="1"/>
  <c r="B30705" i="1"/>
  <c r="B30704" i="1"/>
  <c r="B30619" i="1"/>
  <c r="B30618" i="1"/>
  <c r="B30617" i="1"/>
  <c r="B30616" i="1"/>
  <c r="B30615" i="1"/>
  <c r="B30614" i="1"/>
  <c r="B30613" i="1"/>
  <c r="B30479" i="1"/>
  <c r="B30612" i="1"/>
  <c r="B30737" i="1"/>
  <c r="B30736" i="1"/>
  <c r="B30735" i="1"/>
  <c r="B30734" i="1"/>
  <c r="B30733" i="1"/>
  <c r="B30732" i="1"/>
  <c r="B30727" i="1"/>
  <c r="B30726" i="1"/>
  <c r="B30725" i="1"/>
  <c r="B30691" i="1"/>
  <c r="B30690" i="1"/>
  <c r="B30682" i="1"/>
  <c r="B30578" i="1"/>
  <c r="B30592" i="1"/>
  <c r="B30591" i="1"/>
  <c r="B30623" i="1"/>
  <c r="B30577" i="1"/>
  <c r="B30548" i="1"/>
  <c r="B30547" i="1"/>
  <c r="B30546" i="1"/>
  <c r="B30545" i="1"/>
  <c r="B30544" i="1"/>
  <c r="B31177" i="1"/>
  <c r="B31176" i="1"/>
  <c r="B31175" i="1"/>
  <c r="B31174" i="1"/>
  <c r="B31173" i="1"/>
  <c r="B31172" i="1"/>
  <c r="B31171" i="1"/>
  <c r="B31170" i="1"/>
  <c r="B31169" i="1"/>
  <c r="B31168" i="1"/>
  <c r="B31167" i="1"/>
  <c r="B31166" i="1"/>
  <c r="B30611" i="1"/>
  <c r="B30610" i="1"/>
  <c r="B30609" i="1"/>
  <c r="B31165" i="1"/>
  <c r="B31164" i="1"/>
  <c r="B31163" i="1"/>
  <c r="B31162" i="1"/>
  <c r="B31161" i="1"/>
  <c r="B31160" i="1"/>
  <c r="B30608" i="1"/>
  <c r="B30607" i="1"/>
  <c r="B30606" i="1"/>
  <c r="B31159" i="1"/>
  <c r="B31158" i="1"/>
  <c r="B31157" i="1"/>
  <c r="B30605" i="1"/>
  <c r="B30604" i="1"/>
  <c r="B30603" i="1"/>
  <c r="B31156" i="1"/>
  <c r="B31155" i="1"/>
  <c r="B31154" i="1"/>
  <c r="B30543" i="1"/>
  <c r="B30542" i="1"/>
  <c r="B30541" i="1"/>
  <c r="B30540" i="1"/>
  <c r="B30539" i="1"/>
  <c r="B30538" i="1"/>
  <c r="B30537" i="1"/>
  <c r="B30536" i="1"/>
  <c r="B30535" i="1"/>
  <c r="B30534" i="1"/>
  <c r="B30533" i="1"/>
  <c r="B30532" i="1"/>
  <c r="B30505" i="1"/>
  <c r="B30504" i="1"/>
  <c r="B30596" i="1"/>
  <c r="B30595" i="1"/>
  <c r="B30478" i="1"/>
  <c r="B30531" i="1"/>
  <c r="B30503" i="1"/>
  <c r="B30502" i="1"/>
  <c r="B30501" i="1"/>
  <c r="B30304" i="1"/>
  <c r="B30303" i="1"/>
  <c r="B30302" i="1"/>
  <c r="B30301" i="1"/>
  <c r="B30300" i="1"/>
  <c r="B30299" i="1"/>
  <c r="B30298" i="1"/>
  <c r="B30297" i="1"/>
  <c r="B30530" i="1"/>
  <c r="B30529" i="1"/>
  <c r="B30528" i="1"/>
  <c r="B30594" i="1"/>
  <c r="B30593" i="1"/>
  <c r="B30602" i="1"/>
  <c r="B30601" i="1"/>
  <c r="B30576" i="1"/>
  <c r="B30575" i="1"/>
  <c r="B30574" i="1"/>
  <c r="B30573" i="1"/>
  <c r="B30564" i="1"/>
  <c r="B30527" i="1"/>
  <c r="B30526" i="1"/>
  <c r="B30563" i="1"/>
  <c r="B30562" i="1"/>
  <c r="B30561" i="1"/>
  <c r="B30525" i="1"/>
  <c r="B30524" i="1"/>
  <c r="B30863" i="1"/>
  <c r="B30862" i="1"/>
  <c r="B30560" i="1"/>
  <c r="B30559" i="1"/>
  <c r="B30523" i="1"/>
  <c r="B30558" i="1"/>
  <c r="B30522" i="1"/>
  <c r="B30557" i="1"/>
  <c r="B30521" i="1"/>
  <c r="B30520" i="1"/>
  <c r="B30861" i="1"/>
  <c r="B30860" i="1"/>
  <c r="B30859" i="1"/>
  <c r="B30858" i="1"/>
  <c r="B30556" i="1"/>
  <c r="B30519" i="1"/>
  <c r="B30518" i="1"/>
  <c r="B30517" i="1"/>
  <c r="B30516" i="1"/>
  <c r="B30515" i="1"/>
  <c r="B30514" i="1"/>
  <c r="B30555" i="1"/>
  <c r="B30513" i="1"/>
  <c r="B30554" i="1"/>
  <c r="B30553" i="1"/>
  <c r="B30512" i="1"/>
  <c r="B30511" i="1"/>
  <c r="B30510" i="1"/>
  <c r="B30600" i="1"/>
  <c r="B30599" i="1"/>
  <c r="B30552" i="1"/>
  <c r="B30509" i="1"/>
  <c r="B30500" i="1"/>
  <c r="B30499" i="1"/>
  <c r="B30551" i="1"/>
  <c r="B30550" i="1"/>
  <c r="B30508" i="1"/>
  <c r="B30549" i="1"/>
  <c r="B30507" i="1"/>
  <c r="B30506" i="1"/>
  <c r="B30598" i="1"/>
  <c r="B30597" i="1"/>
  <c r="B30590" i="1"/>
  <c r="B30589" i="1"/>
  <c r="B30584" i="1"/>
  <c r="B30498" i="1"/>
  <c r="B30497" i="1"/>
  <c r="B30588" i="1"/>
  <c r="B30587" i="1"/>
  <c r="B30586" i="1"/>
  <c r="B30585" i="1"/>
  <c r="B30583" i="1"/>
  <c r="B30582" i="1"/>
  <c r="B30581" i="1"/>
  <c r="B30431" i="1"/>
  <c r="B30496" i="1"/>
  <c r="B30495" i="1"/>
  <c r="B30494" i="1"/>
  <c r="B30473" i="1"/>
  <c r="B30472" i="1"/>
  <c r="B30471" i="1"/>
  <c r="B30470" i="1"/>
  <c r="B30469" i="1"/>
  <c r="B30468" i="1"/>
  <c r="B30467" i="1"/>
  <c r="B30466" i="1"/>
  <c r="B30465" i="1"/>
  <c r="B30464" i="1"/>
  <c r="B30463" i="1"/>
  <c r="B30462" i="1"/>
  <c r="B30461" i="1"/>
  <c r="B30493" i="1"/>
  <c r="B30492" i="1"/>
  <c r="B30491" i="1"/>
  <c r="B30490" i="1"/>
  <c r="B30280" i="1"/>
  <c r="B30279" i="1"/>
  <c r="B30278" i="1"/>
  <c r="B30277" i="1"/>
  <c r="B30477" i="1"/>
  <c r="B30430" i="1"/>
  <c r="B30429" i="1"/>
  <c r="B30428" i="1"/>
  <c r="B30427" i="1"/>
  <c r="B30426" i="1"/>
  <c r="B26433" i="1"/>
  <c r="B30425" i="1"/>
  <c r="B30424" i="1"/>
  <c r="B30423" i="1"/>
  <c r="B30422" i="1"/>
  <c r="B30421" i="1"/>
  <c r="B30420" i="1"/>
  <c r="B30419" i="1"/>
  <c r="B30454" i="1"/>
  <c r="B30453" i="1"/>
  <c r="B26432" i="1"/>
  <c r="B30452" i="1"/>
  <c r="B30451" i="1"/>
  <c r="B30450" i="1"/>
  <c r="B30476" i="1"/>
  <c r="B30418" i="1"/>
  <c r="B30475" i="1"/>
  <c r="B30474" i="1"/>
  <c r="B30410" i="1"/>
  <c r="B18325" i="1"/>
  <c r="B1618" i="1"/>
  <c r="B42613" i="1"/>
  <c r="B30409" i="1"/>
  <c r="B18288" i="1"/>
  <c r="B26583" i="1"/>
  <c r="B18287" i="1"/>
  <c r="B18286" i="1"/>
  <c r="B26910" i="1"/>
  <c r="B42468" i="1"/>
  <c r="B26551" i="1"/>
  <c r="B9" i="1"/>
  <c r="B8" i="1"/>
  <c r="B7" i="1"/>
  <c r="B6" i="1"/>
  <c r="B18285" i="1"/>
  <c r="B26768" i="1"/>
  <c r="B29886" i="1"/>
  <c r="B27074" i="1"/>
  <c r="B18324" i="1"/>
  <c r="B27469" i="1"/>
  <c r="B18284" i="1"/>
  <c r="B26909" i="1"/>
  <c r="B18283" i="1"/>
  <c r="B18323" i="1"/>
  <c r="B27347" i="1"/>
  <c r="B27468" i="1"/>
  <c r="B18322" i="1"/>
  <c r="B27280" i="1"/>
  <c r="B27043" i="1"/>
  <c r="B27279" i="1"/>
  <c r="B27346" i="1"/>
  <c r="B27278" i="1"/>
  <c r="B27042" i="1"/>
  <c r="B27277" i="1"/>
  <c r="B27015" i="1"/>
  <c r="B27276" i="1"/>
  <c r="B27275" i="1"/>
  <c r="B34578" i="1"/>
  <c r="B27467" i="1"/>
  <c r="B27274" i="1"/>
  <c r="B34577" i="1"/>
  <c r="B27273" i="1"/>
  <c r="B31613" i="1"/>
  <c r="B31612" i="1"/>
  <c r="B27272" i="1"/>
  <c r="B27271" i="1"/>
  <c r="B31611" i="1"/>
  <c r="B30399" i="1"/>
  <c r="B30449" i="1"/>
  <c r="B30448" i="1"/>
  <c r="B30447" i="1"/>
  <c r="B30446" i="1"/>
  <c r="B30445" i="1"/>
  <c r="B30444" i="1"/>
  <c r="B30443" i="1"/>
  <c r="B30442" i="1"/>
  <c r="B30441" i="1"/>
  <c r="B30440" i="1"/>
  <c r="B30439" i="1"/>
  <c r="B30438" i="1"/>
  <c r="B30437" i="1"/>
  <c r="B30436" i="1"/>
  <c r="B30435" i="1"/>
  <c r="B30434" i="1"/>
  <c r="B30433" i="1"/>
  <c r="B30432" i="1"/>
  <c r="B30417" i="1"/>
  <c r="B30416" i="1"/>
  <c r="B30415" i="1"/>
  <c r="B30414" i="1"/>
  <c r="B30489" i="1"/>
  <c r="B30486" i="1"/>
  <c r="B30485" i="1"/>
  <c r="B30484" i="1"/>
  <c r="B30483" i="1"/>
  <c r="B30482" i="1"/>
  <c r="B30481" i="1"/>
  <c r="B30480" i="1"/>
  <c r="B30330" i="1"/>
  <c r="B30329" i="1"/>
  <c r="B30328" i="1"/>
  <c r="B30398" i="1"/>
  <c r="B30389" i="1"/>
  <c r="B30388" i="1"/>
  <c r="B30397" i="1"/>
  <c r="B30396" i="1"/>
  <c r="B30395" i="1"/>
  <c r="B30394" i="1"/>
  <c r="B30393" i="1"/>
  <c r="B30392" i="1"/>
  <c r="B30391" i="1"/>
  <c r="B30390" i="1"/>
  <c r="B30387" i="1"/>
  <c r="B30386" i="1"/>
  <c r="B30385" i="1"/>
  <c r="B30384" i="1"/>
  <c r="B30383" i="1"/>
  <c r="B30382" i="1"/>
  <c r="B30381" i="1"/>
  <c r="B30380" i="1"/>
  <c r="B30379" i="1"/>
  <c r="B30378" i="1"/>
  <c r="B30377" i="1"/>
  <c r="B30376" i="1"/>
  <c r="B30375" i="1"/>
  <c r="B30374" i="1"/>
  <c r="B30368" i="1"/>
  <c r="B30367" i="1"/>
  <c r="B30366" i="1"/>
  <c r="B30373" i="1"/>
  <c r="B23064" i="1"/>
  <c r="B30408" i="1"/>
  <c r="B30407" i="1"/>
  <c r="B30406" i="1"/>
  <c r="B30405" i="1"/>
  <c r="B30404" i="1"/>
  <c r="B30403" i="1"/>
  <c r="B30402" i="1"/>
  <c r="B30401" i="1"/>
  <c r="B30400" i="1"/>
  <c r="B30488" i="1"/>
  <c r="B30487" i="1"/>
  <c r="B30365" i="1"/>
  <c r="B30364" i="1"/>
  <c r="B30363" i="1"/>
  <c r="B30362" i="1"/>
  <c r="B30361" i="1"/>
  <c r="B30360" i="1"/>
  <c r="B30359" i="1"/>
  <c r="B30358" i="1"/>
  <c r="B30357" i="1"/>
  <c r="B30356" i="1"/>
  <c r="B30355" i="1"/>
  <c r="B30354" i="1"/>
  <c r="B30317" i="1"/>
  <c r="B30276" i="1"/>
  <c r="B30316" i="1"/>
  <c r="B30315" i="1"/>
  <c r="B30314" i="1"/>
  <c r="B30313" i="1"/>
  <c r="B30339" i="1"/>
  <c r="B30353" i="1"/>
  <c r="B30352" i="1"/>
  <c r="B30338" i="1"/>
  <c r="B30337" i="1"/>
  <c r="B30327" i="1"/>
  <c r="B30326" i="1"/>
  <c r="B30351" i="1"/>
  <c r="B30350" i="1"/>
  <c r="B30336" i="1"/>
  <c r="B30349" i="1"/>
  <c r="B30348" i="1"/>
  <c r="B30347" i="1"/>
  <c r="B30335" i="1"/>
  <c r="B30334" i="1"/>
  <c r="B30346" i="1"/>
  <c r="B30333" i="1"/>
  <c r="B30332" i="1"/>
  <c r="B30345" i="1"/>
  <c r="B30344" i="1"/>
  <c r="B30343" i="1"/>
  <c r="B30342" i="1"/>
  <c r="B30296" i="1"/>
  <c r="B30295" i="1"/>
  <c r="B30294" i="1"/>
  <c r="B30293" i="1"/>
  <c r="B30325" i="1"/>
  <c r="B30324" i="1"/>
  <c r="B30323" i="1"/>
  <c r="B30322" i="1"/>
  <c r="B30321" i="1"/>
  <c r="B30320" i="1"/>
  <c r="B30319" i="1"/>
  <c r="B30318" i="1"/>
  <c r="B30341" i="1"/>
  <c r="B30372" i="1"/>
  <c r="B30340" i="1"/>
  <c r="B30371" i="1"/>
  <c r="B30370" i="1"/>
  <c r="B30369" i="1"/>
</calcChain>
</file>

<file path=xl/sharedStrings.xml><?xml version="1.0" encoding="utf-8"?>
<sst xmlns="http://schemas.openxmlformats.org/spreadsheetml/2006/main" count="44149" uniqueCount="43120">
  <si>
    <t>119155</t>
  </si>
  <si>
    <t>532075</t>
  </si>
  <si>
    <t>119156</t>
  </si>
  <si>
    <t>149126</t>
  </si>
  <si>
    <t>532074</t>
  </si>
  <si>
    <t>149127</t>
  </si>
  <si>
    <t>202873</t>
  </si>
  <si>
    <t>202874</t>
  </si>
  <si>
    <t>202879</t>
  </si>
  <si>
    <t>202882</t>
  </si>
  <si>
    <t>202881</t>
  </si>
  <si>
    <t>202880</t>
  </si>
  <si>
    <t>202883</t>
  </si>
  <si>
    <t>202878</t>
  </si>
  <si>
    <t>225982</t>
  </si>
  <si>
    <t>225985</t>
  </si>
  <si>
    <t>225983</t>
  </si>
  <si>
    <t>225981</t>
  </si>
  <si>
    <t>531486</t>
  </si>
  <si>
    <t>531480</t>
  </si>
  <si>
    <t>531482</t>
  </si>
  <si>
    <t>531485</t>
  </si>
  <si>
    <t>202886</t>
  </si>
  <si>
    <t>202888</t>
  </si>
  <si>
    <t>531493</t>
  </si>
  <si>
    <t>202891</t>
  </si>
  <si>
    <t>202892</t>
  </si>
  <si>
    <t>531495</t>
  </si>
  <si>
    <t>531494</t>
  </si>
  <si>
    <t>531496</t>
  </si>
  <si>
    <t>949157</t>
  </si>
  <si>
    <t>531487</t>
  </si>
  <si>
    <t>531488</t>
  </si>
  <si>
    <t>202877</t>
  </si>
  <si>
    <t>202875</t>
  </si>
  <si>
    <t>202890</t>
  </si>
  <si>
    <t>500328</t>
  </si>
  <si>
    <t>531497</t>
  </si>
  <si>
    <t>531498</t>
  </si>
  <si>
    <t>202889</t>
  </si>
  <si>
    <t>138949</t>
  </si>
  <si>
    <t>138950</t>
  </si>
  <si>
    <t>503195</t>
  </si>
  <si>
    <t>998775</t>
  </si>
  <si>
    <t>531509</t>
  </si>
  <si>
    <t>998786</t>
  </si>
  <si>
    <t>531470</t>
  </si>
  <si>
    <t>531471</t>
  </si>
  <si>
    <t>531472</t>
  </si>
  <si>
    <t>531473</t>
  </si>
  <si>
    <t>949237</t>
  </si>
  <si>
    <t>949215</t>
  </si>
  <si>
    <t>531475</t>
  </si>
  <si>
    <t>531474</t>
  </si>
  <si>
    <t>531476</t>
  </si>
  <si>
    <t>531477</t>
  </si>
  <si>
    <t>202899</t>
  </si>
  <si>
    <t>202897</t>
  </si>
  <si>
    <t>139243</t>
  </si>
  <si>
    <t>139244</t>
  </si>
  <si>
    <t>139144</t>
  </si>
  <si>
    <t>139145</t>
  </si>
  <si>
    <t>139147</t>
  </si>
  <si>
    <t>139149</t>
  </si>
  <si>
    <t>139148</t>
  </si>
  <si>
    <t>139150</t>
  </si>
  <si>
    <t>531466</t>
  </si>
  <si>
    <t>531467</t>
  </si>
  <si>
    <t>531468</t>
  </si>
  <si>
    <t>531469</t>
  </si>
  <si>
    <t>119168</t>
  </si>
  <si>
    <t>119173</t>
  </si>
  <si>
    <t>119174</t>
  </si>
  <si>
    <t>119175</t>
  </si>
  <si>
    <t>202906</t>
  </si>
  <si>
    <t>202908</t>
  </si>
  <si>
    <t>202911</t>
  </si>
  <si>
    <t>202907</t>
  </si>
  <si>
    <t>202913</t>
  </si>
  <si>
    <t>202914</t>
  </si>
  <si>
    <t>202916</t>
  </si>
  <si>
    <t>202915</t>
  </si>
  <si>
    <t>202925</t>
  </si>
  <si>
    <t>202926</t>
  </si>
  <si>
    <t>202928</t>
  </si>
  <si>
    <t>202927</t>
  </si>
  <si>
    <t>202930</t>
  </si>
  <si>
    <t>202929</t>
  </si>
  <si>
    <t>532077</t>
  </si>
  <si>
    <t>949918</t>
  </si>
  <si>
    <t>402033</t>
  </si>
  <si>
    <t>402032</t>
  </si>
  <si>
    <t>402034</t>
  </si>
  <si>
    <t>402035</t>
  </si>
  <si>
    <t>402038</t>
  </si>
  <si>
    <t>402036</t>
  </si>
  <si>
    <t>202917</t>
  </si>
  <si>
    <t>202920</t>
  </si>
  <si>
    <t>402039</t>
  </si>
  <si>
    <t>202870</t>
  </si>
  <si>
    <t>202871</t>
  </si>
  <si>
    <t>500327</t>
  </si>
  <si>
    <t>118585</t>
  </si>
  <si>
    <t>118586</t>
  </si>
  <si>
    <t>202937</t>
  </si>
  <si>
    <t>202941</t>
  </si>
  <si>
    <t>202938</t>
  </si>
  <si>
    <t>202939</t>
  </si>
  <si>
    <t>202942</t>
  </si>
  <si>
    <t>531511</t>
  </si>
  <si>
    <t>202933</t>
  </si>
  <si>
    <t>202935</t>
  </si>
  <si>
    <t>202936</t>
  </si>
  <si>
    <t>202932</t>
  </si>
  <si>
    <t>239923-0003</t>
  </si>
  <si>
    <t>239923-0001</t>
  </si>
  <si>
    <t>239923-0002</t>
  </si>
  <si>
    <t>239934-0003</t>
  </si>
  <si>
    <t>239934-0001</t>
  </si>
  <si>
    <t>239934-0002</t>
  </si>
  <si>
    <t>524640-0003</t>
  </si>
  <si>
    <t>524640-0001</t>
  </si>
  <si>
    <t>524640-0002</t>
  </si>
  <si>
    <t>524641-0003</t>
  </si>
  <si>
    <t>524641-0001</t>
  </si>
  <si>
    <t>524641-0002</t>
  </si>
  <si>
    <t>524642-0003</t>
  </si>
  <si>
    <t>524642-0001</t>
  </si>
  <si>
    <t>524642-0002</t>
  </si>
  <si>
    <t>524643-0003</t>
  </si>
  <si>
    <t>524643-0001</t>
  </si>
  <si>
    <t>524643-0002</t>
  </si>
  <si>
    <t>531458</t>
  </si>
  <si>
    <t>400114</t>
  </si>
  <si>
    <t>100591</t>
  </si>
  <si>
    <t>100593</t>
  </si>
  <si>
    <t>400115</t>
  </si>
  <si>
    <t>400116</t>
  </si>
  <si>
    <t>100596</t>
  </si>
  <si>
    <t>103157</t>
  </si>
  <si>
    <t>100594</t>
  </si>
  <si>
    <t>149863</t>
  </si>
  <si>
    <t>103158</t>
  </si>
  <si>
    <t>100595</t>
  </si>
  <si>
    <t>100597</t>
  </si>
  <si>
    <t>157826</t>
  </si>
  <si>
    <t>203894</t>
  </si>
  <si>
    <t>167301</t>
  </si>
  <si>
    <t>203940</t>
  </si>
  <si>
    <t>209610</t>
  </si>
  <si>
    <t>203949</t>
  </si>
  <si>
    <t>167312</t>
  </si>
  <si>
    <t>203956</t>
  </si>
  <si>
    <t>215202</t>
  </si>
  <si>
    <t>218959</t>
  </si>
  <si>
    <t>209611</t>
  </si>
  <si>
    <t>209608</t>
  </si>
  <si>
    <t>510659</t>
  </si>
  <si>
    <t>503410</t>
  </si>
  <si>
    <t>510658</t>
  </si>
  <si>
    <t>500301</t>
  </si>
  <si>
    <t>510691</t>
  </si>
  <si>
    <t>521516</t>
  </si>
  <si>
    <t>520942</t>
  </si>
  <si>
    <t>509460</t>
  </si>
  <si>
    <t>687196</t>
  </si>
  <si>
    <t>522714-0001</t>
  </si>
  <si>
    <t>522714-0002</t>
  </si>
  <si>
    <t>522714-0003</t>
  </si>
  <si>
    <t>522714-0004</t>
  </si>
  <si>
    <t>575024</t>
  </si>
  <si>
    <t>522871</t>
  </si>
  <si>
    <t>527647</t>
  </si>
  <si>
    <t>687276</t>
  </si>
  <si>
    <t>687232</t>
  </si>
  <si>
    <t>863812</t>
  </si>
  <si>
    <t>687254</t>
  </si>
  <si>
    <t>222037</t>
  </si>
  <si>
    <t>522900</t>
  </si>
  <si>
    <t>946487</t>
  </si>
  <si>
    <t>970539</t>
  </si>
  <si>
    <t>222038</t>
  </si>
  <si>
    <t>402042</t>
  </si>
  <si>
    <t>402044</t>
  </si>
  <si>
    <t>526647</t>
  </si>
  <si>
    <t>402043</t>
  </si>
  <si>
    <t>526653</t>
  </si>
  <si>
    <t>526649</t>
  </si>
  <si>
    <t>526651</t>
  </si>
  <si>
    <t>532078</t>
  </si>
  <si>
    <t>526655</t>
  </si>
  <si>
    <t>526656</t>
  </si>
  <si>
    <t>532079</t>
  </si>
  <si>
    <t>532080</t>
  </si>
  <si>
    <t>532081</t>
  </si>
  <si>
    <t>532085</t>
  </si>
  <si>
    <t>532083</t>
  </si>
  <si>
    <t>532082</t>
  </si>
  <si>
    <t>532086</t>
  </si>
  <si>
    <t>532084</t>
  </si>
  <si>
    <t>532088</t>
  </si>
  <si>
    <t>532090</t>
  </si>
  <si>
    <t>532089</t>
  </si>
  <si>
    <t>789403</t>
  </si>
  <si>
    <t>992484</t>
  </si>
  <si>
    <t>202948</t>
  </si>
  <si>
    <t>226039</t>
  </si>
  <si>
    <t>226037</t>
  </si>
  <si>
    <t>226045</t>
  </si>
  <si>
    <t>226048</t>
  </si>
  <si>
    <t>402098</t>
  </si>
  <si>
    <t>402099</t>
  </si>
  <si>
    <t>402100</t>
  </si>
  <si>
    <t>402101</t>
  </si>
  <si>
    <t>141801</t>
  </si>
  <si>
    <t>141802</t>
  </si>
  <si>
    <t>141804</t>
  </si>
  <si>
    <t>141803</t>
  </si>
  <si>
    <t>141805</t>
  </si>
  <si>
    <t>141808</t>
  </si>
  <si>
    <t>141806</t>
  </si>
  <si>
    <t>141809</t>
  </si>
  <si>
    <t>141810</t>
  </si>
  <si>
    <t>141811</t>
  </si>
  <si>
    <t>141813</t>
  </si>
  <si>
    <t>141812</t>
  </si>
  <si>
    <t>141814</t>
  </si>
  <si>
    <t>531512</t>
  </si>
  <si>
    <t>149537</t>
  </si>
  <si>
    <t>149538</t>
  </si>
  <si>
    <t>526646</t>
  </si>
  <si>
    <t>139223</t>
  </si>
  <si>
    <t>139224</t>
  </si>
  <si>
    <t>400747</t>
  </si>
  <si>
    <t>532325</t>
  </si>
  <si>
    <t>402054</t>
  </si>
  <si>
    <t>402053</t>
  </si>
  <si>
    <t>532328</t>
  </si>
  <si>
    <t>531194</t>
  </si>
  <si>
    <t>400749</t>
  </si>
  <si>
    <t>402055</t>
  </si>
  <si>
    <t>402056</t>
  </si>
  <si>
    <t>139198</t>
  </si>
  <si>
    <t>139199</t>
  </si>
  <si>
    <t>202983</t>
  </si>
  <si>
    <t>202982</t>
  </si>
  <si>
    <t>203000</t>
  </si>
  <si>
    <t>202981</t>
  </si>
  <si>
    <t>203001</t>
  </si>
  <si>
    <t>203002</t>
  </si>
  <si>
    <t>503198</t>
  </si>
  <si>
    <t>503199</t>
  </si>
  <si>
    <t>503294</t>
  </si>
  <si>
    <t>503302</t>
  </si>
  <si>
    <t>139200</t>
  </si>
  <si>
    <t>139201</t>
  </si>
  <si>
    <t>202991</t>
  </si>
  <si>
    <t>202992</t>
  </si>
  <si>
    <t>202993</t>
  </si>
  <si>
    <t>203003</t>
  </si>
  <si>
    <t>203004</t>
  </si>
  <si>
    <t>203013</t>
  </si>
  <si>
    <t>203005</t>
  </si>
  <si>
    <t>203014</t>
  </si>
  <si>
    <t>203015</t>
  </si>
  <si>
    <t>203016</t>
  </si>
  <si>
    <t>503296</t>
  </si>
  <si>
    <t>503299</t>
  </si>
  <si>
    <t>503301</t>
  </si>
  <si>
    <t>503303</t>
  </si>
  <si>
    <t>118895</t>
  </si>
  <si>
    <t>118896</t>
  </si>
  <si>
    <t>118894</t>
  </si>
  <si>
    <t>118897</t>
  </si>
  <si>
    <t>202994</t>
  </si>
  <si>
    <t>202995</t>
  </si>
  <si>
    <t>203006</t>
  </si>
  <si>
    <t>202996</t>
  </si>
  <si>
    <t>203007</t>
  </si>
  <si>
    <t>503297</t>
  </si>
  <si>
    <t>503304</t>
  </si>
  <si>
    <t>203009</t>
  </si>
  <si>
    <t>118898</t>
  </si>
  <si>
    <t>118899</t>
  </si>
  <si>
    <t>202997</t>
  </si>
  <si>
    <t>202998</t>
  </si>
  <si>
    <t>203010</t>
  </si>
  <si>
    <t>203011</t>
  </si>
  <si>
    <t>203012</t>
  </si>
  <si>
    <t>202999</t>
  </si>
  <si>
    <t>503298</t>
  </si>
  <si>
    <t>503305</t>
  </si>
  <si>
    <t>104968</t>
  </si>
  <si>
    <t>104979</t>
  </si>
  <si>
    <t>118596</t>
  </si>
  <si>
    <t>118595</t>
  </si>
  <si>
    <t>139196</t>
  </si>
  <si>
    <t>139197</t>
  </si>
  <si>
    <t>202958</t>
  </si>
  <si>
    <t>202959</t>
  </si>
  <si>
    <t>202979</t>
  </si>
  <si>
    <t>202980</t>
  </si>
  <si>
    <t>202977</t>
  </si>
  <si>
    <t>225986</t>
  </si>
  <si>
    <t>225989</t>
  </si>
  <si>
    <t>225987</t>
  </si>
  <si>
    <t>225988</t>
  </si>
  <si>
    <t>225990</t>
  </si>
  <si>
    <t>225991</t>
  </si>
  <si>
    <t>225992</t>
  </si>
  <si>
    <t>225993</t>
  </si>
  <si>
    <t>269709</t>
  </si>
  <si>
    <t>269731</t>
  </si>
  <si>
    <t>269742</t>
  </si>
  <si>
    <t>503292</t>
  </si>
  <si>
    <t>402040</t>
  </si>
  <si>
    <t>532331</t>
  </si>
  <si>
    <t>532332</t>
  </si>
  <si>
    <t>664077</t>
  </si>
  <si>
    <t>664088</t>
  </si>
  <si>
    <t>202984</t>
  </si>
  <si>
    <t>202985</t>
  </si>
  <si>
    <t>202987</t>
  </si>
  <si>
    <t>503295</t>
  </si>
  <si>
    <t>203018</t>
  </si>
  <si>
    <t>203017</t>
  </si>
  <si>
    <t>203020</t>
  </si>
  <si>
    <t>503300</t>
  </si>
  <si>
    <t>202974</t>
  </si>
  <si>
    <t>202975</t>
  </si>
  <si>
    <t>202976</t>
  </si>
  <si>
    <t>503291</t>
  </si>
  <si>
    <t>203034</t>
  </si>
  <si>
    <t>203032</t>
  </si>
  <si>
    <t>203033</t>
  </si>
  <si>
    <t>504778</t>
  </si>
  <si>
    <t>504777</t>
  </si>
  <si>
    <t>504779</t>
  </si>
  <si>
    <t>203036</t>
  </si>
  <si>
    <t>203035</t>
  </si>
  <si>
    <t>203037</t>
  </si>
  <si>
    <t>504780</t>
  </si>
  <si>
    <t>504781</t>
  </si>
  <si>
    <t>504782</t>
  </si>
  <si>
    <t>203039</t>
  </si>
  <si>
    <t>203038</t>
  </si>
  <si>
    <t>203040</t>
  </si>
  <si>
    <t>203044</t>
  </si>
  <si>
    <t>203042</t>
  </si>
  <si>
    <t>203043</t>
  </si>
  <si>
    <t>504774</t>
  </si>
  <si>
    <t>504775</t>
  </si>
  <si>
    <t>504776</t>
  </si>
  <si>
    <t>203026</t>
  </si>
  <si>
    <t>203027</t>
  </si>
  <si>
    <t>203028</t>
  </si>
  <si>
    <t>203031</t>
  </si>
  <si>
    <t>203030</t>
  </si>
  <si>
    <t>203045</t>
  </si>
  <si>
    <t>203047</t>
  </si>
  <si>
    <t>203046</t>
  </si>
  <si>
    <t>203029</t>
  </si>
  <si>
    <t>203049</t>
  </si>
  <si>
    <t>203050</t>
  </si>
  <si>
    <t>203048</t>
  </si>
  <si>
    <t>203025</t>
  </si>
  <si>
    <t>203076</t>
  </si>
  <si>
    <t>203075</t>
  </si>
  <si>
    <t>203078</t>
  </si>
  <si>
    <t>203024</t>
  </si>
  <si>
    <t>118614</t>
  </si>
  <si>
    <t>509650</t>
  </si>
  <si>
    <t>118616</t>
  </si>
  <si>
    <t>118617</t>
  </si>
  <si>
    <t>118615</t>
  </si>
  <si>
    <t>118790</t>
  </si>
  <si>
    <t>118804</t>
  </si>
  <si>
    <t>119027</t>
  </si>
  <si>
    <t>138952</t>
  </si>
  <si>
    <t>138958</t>
  </si>
  <si>
    <t>138954</t>
  </si>
  <si>
    <t>183340</t>
  </si>
  <si>
    <t>183341</t>
  </si>
  <si>
    <t>183343</t>
  </si>
  <si>
    <t>183344</t>
  </si>
  <si>
    <t>183345</t>
  </si>
  <si>
    <t>183342</t>
  </si>
  <si>
    <t>203051</t>
  </si>
  <si>
    <t>202949</t>
  </si>
  <si>
    <t>203053</t>
  </si>
  <si>
    <t>203054</t>
  </si>
  <si>
    <t>203055</t>
  </si>
  <si>
    <t>203056</t>
  </si>
  <si>
    <t>203058</t>
  </si>
  <si>
    <t>203057</t>
  </si>
  <si>
    <t>203059</t>
  </si>
  <si>
    <t>203101</t>
  </si>
  <si>
    <t>203105</t>
  </si>
  <si>
    <t>203106</t>
  </si>
  <si>
    <t>203107</t>
  </si>
  <si>
    <t>203969</t>
  </si>
  <si>
    <t>203108</t>
  </si>
  <si>
    <t>203970</t>
  </si>
  <si>
    <t>226010</t>
  </si>
  <si>
    <t>226012</t>
  </si>
  <si>
    <t>226013</t>
  </si>
  <si>
    <t>226019</t>
  </si>
  <si>
    <t>226015</t>
  </si>
  <si>
    <t>226011</t>
  </si>
  <si>
    <t>226017</t>
  </si>
  <si>
    <t>226021</t>
  </si>
  <si>
    <t>509641-0001</t>
  </si>
  <si>
    <t>509641-0002</t>
  </si>
  <si>
    <t>509641-0003</t>
  </si>
  <si>
    <t>509641-0004</t>
  </si>
  <si>
    <t>509641-0005</t>
  </si>
  <si>
    <t>509641-0006</t>
  </si>
  <si>
    <t>509643-0001</t>
  </si>
  <si>
    <t>509643-0002</t>
  </si>
  <si>
    <t>509643-0003</t>
  </si>
  <si>
    <t>509643-0004</t>
  </si>
  <si>
    <t>509643-0005</t>
  </si>
  <si>
    <t>509643-0006</t>
  </si>
  <si>
    <t>509644-0001</t>
  </si>
  <si>
    <t>509644-0002</t>
  </si>
  <si>
    <t>509644-0003</t>
  </si>
  <si>
    <t>509644-0004</t>
  </si>
  <si>
    <t>509644-0005</t>
  </si>
  <si>
    <t>509644-0006</t>
  </si>
  <si>
    <t>509645-0001</t>
  </si>
  <si>
    <t>509645-0002</t>
  </si>
  <si>
    <t>509645-0003</t>
  </si>
  <si>
    <t>509645-0004</t>
  </si>
  <si>
    <t>509645-0005</t>
  </si>
  <si>
    <t>509645-0006</t>
  </si>
  <si>
    <t>526695</t>
  </si>
  <si>
    <t>509646-0001</t>
  </si>
  <si>
    <t>509646-0002</t>
  </si>
  <si>
    <t>509646-0003</t>
  </si>
  <si>
    <t>509646-0004</t>
  </si>
  <si>
    <t>509646-0005</t>
  </si>
  <si>
    <t>509646-0006</t>
  </si>
  <si>
    <t>509647-0001</t>
  </si>
  <si>
    <t>509647-0002</t>
  </si>
  <si>
    <t>509647-0003</t>
  </si>
  <si>
    <t>509647-0004</t>
  </si>
  <si>
    <t>509647-0005</t>
  </si>
  <si>
    <t>509647-0006</t>
  </si>
  <si>
    <t>526697</t>
  </si>
  <si>
    <t>509649-0001</t>
  </si>
  <si>
    <t>509649-0002</t>
  </si>
  <si>
    <t>509649-0003</t>
  </si>
  <si>
    <t>509649-0004</t>
  </si>
  <si>
    <t>509649-0005</t>
  </si>
  <si>
    <t>509649-0006</t>
  </si>
  <si>
    <t>509648-0001</t>
  </si>
  <si>
    <t>509648-0002</t>
  </si>
  <si>
    <t>509648-0003</t>
  </si>
  <si>
    <t>509648-0004</t>
  </si>
  <si>
    <t>509648-0005</t>
  </si>
  <si>
    <t>509648-0006</t>
  </si>
  <si>
    <t>526693</t>
  </si>
  <si>
    <t>526694</t>
  </si>
  <si>
    <t>526700</t>
  </si>
  <si>
    <t>532102</t>
  </si>
  <si>
    <t>526701</t>
  </si>
  <si>
    <t>532100</t>
  </si>
  <si>
    <t>118803</t>
  </si>
  <si>
    <t>118792</t>
  </si>
  <si>
    <t>118807</t>
  </si>
  <si>
    <t>118808</t>
  </si>
  <si>
    <t>118806</t>
  </si>
  <si>
    <t>119026</t>
  </si>
  <si>
    <t>119028</t>
  </si>
  <si>
    <t>119029</t>
  </si>
  <si>
    <t>119030</t>
  </si>
  <si>
    <t>147337</t>
  </si>
  <si>
    <t>147348</t>
  </si>
  <si>
    <t>203062</t>
  </si>
  <si>
    <t>203065</t>
  </si>
  <si>
    <t>203064</t>
  </si>
  <si>
    <t>203066</t>
  </si>
  <si>
    <t>203067</t>
  </si>
  <si>
    <t>203069</t>
  </si>
  <si>
    <t>203070</t>
  </si>
  <si>
    <t>203068</t>
  </si>
  <si>
    <t>215371</t>
  </si>
  <si>
    <t>215372</t>
  </si>
  <si>
    <t>215373</t>
  </si>
  <si>
    <t>215374</t>
  </si>
  <si>
    <t>225994</t>
  </si>
  <si>
    <t>225996</t>
  </si>
  <si>
    <t>225997</t>
  </si>
  <si>
    <t>225998</t>
  </si>
  <si>
    <t>225999</t>
  </si>
  <si>
    <t>226000</t>
  </si>
  <si>
    <t>504785</t>
  </si>
  <si>
    <t>526676</t>
  </si>
  <si>
    <t>504786</t>
  </si>
  <si>
    <t>526677</t>
  </si>
  <si>
    <t>526681</t>
  </si>
  <si>
    <t>504783</t>
  </si>
  <si>
    <t>526682</t>
  </si>
  <si>
    <t>532096</t>
  </si>
  <si>
    <t>532099</t>
  </si>
  <si>
    <t>526680</t>
  </si>
  <si>
    <t>146607</t>
  </si>
  <si>
    <t>146618</t>
  </si>
  <si>
    <t>203147</t>
  </si>
  <si>
    <t>203148</t>
  </si>
  <si>
    <t>203159</t>
  </si>
  <si>
    <t>203158</t>
  </si>
  <si>
    <t>402103</t>
  </si>
  <si>
    <t>404935</t>
  </si>
  <si>
    <t>219489</t>
  </si>
  <si>
    <t>531513</t>
  </si>
  <si>
    <t>223622</t>
  </si>
  <si>
    <t>532107</t>
  </si>
  <si>
    <t>146192</t>
  </si>
  <si>
    <t>526706</t>
  </si>
  <si>
    <t>404938</t>
  </si>
  <si>
    <t>404940</t>
  </si>
  <si>
    <t>146193</t>
  </si>
  <si>
    <t>223623</t>
  </si>
  <si>
    <t>146194</t>
  </si>
  <si>
    <t>203126</t>
  </si>
  <si>
    <t>203127</t>
  </si>
  <si>
    <t>203128</t>
  </si>
  <si>
    <t>203129</t>
  </si>
  <si>
    <t>203131</t>
  </si>
  <si>
    <t>203130</t>
  </si>
  <si>
    <t>203133</t>
  </si>
  <si>
    <t>203134</t>
  </si>
  <si>
    <t>203135</t>
  </si>
  <si>
    <t>203136</t>
  </si>
  <si>
    <t>203138</t>
  </si>
  <si>
    <t>203137</t>
  </si>
  <si>
    <t>203139</t>
  </si>
  <si>
    <t>203140</t>
  </si>
  <si>
    <t>203141</t>
  </si>
  <si>
    <t>203142</t>
  </si>
  <si>
    <t>203144</t>
  </si>
  <si>
    <t>203145</t>
  </si>
  <si>
    <t>205502</t>
  </si>
  <si>
    <t>205659</t>
  </si>
  <si>
    <t>205681</t>
  </si>
  <si>
    <t>205692</t>
  </si>
  <si>
    <t>205717</t>
  </si>
  <si>
    <t>205706</t>
  </si>
  <si>
    <t>205728</t>
  </si>
  <si>
    <t>205739</t>
  </si>
  <si>
    <t>205761</t>
  </si>
  <si>
    <t>205772</t>
  </si>
  <si>
    <t>205794</t>
  </si>
  <si>
    <t>205783</t>
  </si>
  <si>
    <t>205808</t>
  </si>
  <si>
    <t>205819</t>
  </si>
  <si>
    <t>205841</t>
  </si>
  <si>
    <t>299357</t>
  </si>
  <si>
    <t>299368</t>
  </si>
  <si>
    <t>400737</t>
  </si>
  <si>
    <t>400738</t>
  </si>
  <si>
    <t>203174</t>
  </si>
  <si>
    <t>203172</t>
  </si>
  <si>
    <t>203175</t>
  </si>
  <si>
    <t>203177</t>
  </si>
  <si>
    <t>203178</t>
  </si>
  <si>
    <t>203173</t>
  </si>
  <si>
    <t>530452</t>
  </si>
  <si>
    <t>530453</t>
  </si>
  <si>
    <t>530454</t>
  </si>
  <si>
    <t>530455</t>
  </si>
  <si>
    <t>531419</t>
  </si>
  <si>
    <t>530451</t>
  </si>
  <si>
    <t>587282</t>
  </si>
  <si>
    <t>587293</t>
  </si>
  <si>
    <t>587307</t>
  </si>
  <si>
    <t>530457</t>
  </si>
  <si>
    <t>587329</t>
  </si>
  <si>
    <t>587635</t>
  </si>
  <si>
    <t>531420</t>
  </si>
  <si>
    <t>587646</t>
  </si>
  <si>
    <t>587318</t>
  </si>
  <si>
    <t>587657</t>
  </si>
  <si>
    <t>587351</t>
  </si>
  <si>
    <t>587668</t>
  </si>
  <si>
    <t>402199</t>
  </si>
  <si>
    <t>402201</t>
  </si>
  <si>
    <t>402202</t>
  </si>
  <si>
    <t>402200</t>
  </si>
  <si>
    <t>402119</t>
  </si>
  <si>
    <t>523040</t>
  </si>
  <si>
    <t>523041</t>
  </si>
  <si>
    <t>298285</t>
  </si>
  <si>
    <t>203164</t>
  </si>
  <si>
    <t>203166</t>
  </si>
  <si>
    <t>203169</t>
  </si>
  <si>
    <t>203168</t>
  </si>
  <si>
    <t>203170</t>
  </si>
  <si>
    <t>402063</t>
  </si>
  <si>
    <t>203167</t>
  </si>
  <si>
    <t>402066</t>
  </si>
  <si>
    <t>402067</t>
  </si>
  <si>
    <t>402068</t>
  </si>
  <si>
    <t>402064</t>
  </si>
  <si>
    <t>531463</t>
  </si>
  <si>
    <t>531464</t>
  </si>
  <si>
    <t>531465</t>
  </si>
  <si>
    <t>402069</t>
  </si>
  <si>
    <t>226026</t>
  </si>
  <si>
    <t>226023</t>
  </si>
  <si>
    <t>226028</t>
  </si>
  <si>
    <t>226030</t>
  </si>
  <si>
    <t>401862</t>
  </si>
  <si>
    <t>401864</t>
  </si>
  <si>
    <t>401863</t>
  </si>
  <si>
    <t>401865</t>
  </si>
  <si>
    <t>401866</t>
  </si>
  <si>
    <t>401867</t>
  </si>
  <si>
    <t>532114</t>
  </si>
  <si>
    <t>532115</t>
  </si>
  <si>
    <t>203117</t>
  </si>
  <si>
    <t>203116</t>
  </si>
  <si>
    <t>203118</t>
  </si>
  <si>
    <t>203115</t>
  </si>
  <si>
    <t>203192</t>
  </si>
  <si>
    <t>203193</t>
  </si>
  <si>
    <t>203194</t>
  </si>
  <si>
    <t>203196</t>
  </si>
  <si>
    <t>203195</t>
  </si>
  <si>
    <t>203197</t>
  </si>
  <si>
    <t>203199</t>
  </si>
  <si>
    <t>203200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</si>
  <si>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</si>
  <si>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</si>
  <si>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</si>
  <si>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</si>
  <si>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</si>
  <si>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</si>
  <si>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</si>
  <si>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</si>
  <si>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118845</t>
  </si>
  <si>
    <t>118846</t>
  </si>
  <si>
    <t>118847</t>
  </si>
  <si>
    <t>118850</t>
  </si>
  <si>
    <t>118848</t>
  </si>
  <si>
    <t>118851</t>
  </si>
  <si>
    <t>118855</t>
  </si>
  <si>
    <t>118856</t>
  </si>
  <si>
    <t>118857</t>
  </si>
  <si>
    <t>118858</t>
  </si>
  <si>
    <t>118859</t>
  </si>
  <si>
    <t>118860</t>
  </si>
  <si>
    <t>203217</t>
  </si>
  <si>
    <t>203219</t>
  </si>
  <si>
    <t>203220</t>
  </si>
  <si>
    <t>203221</t>
  </si>
  <si>
    <t>203222</t>
  </si>
  <si>
    <t>203224</t>
  </si>
  <si>
    <t>203218</t>
  </si>
  <si>
    <t>203226</t>
  </si>
  <si>
    <t>203227</t>
  </si>
  <si>
    <t>203229</t>
  </si>
  <si>
    <t>203228</t>
  </si>
  <si>
    <t>203230</t>
  </si>
  <si>
    <t>203225</t>
  </si>
  <si>
    <t>203231</t>
  </si>
  <si>
    <t>203232</t>
  </si>
  <si>
    <t>203233</t>
  </si>
  <si>
    <t>400751</t>
  </si>
  <si>
    <t>400752</t>
  </si>
  <si>
    <t>400754</t>
  </si>
  <si>
    <t>400755</t>
  </si>
  <si>
    <t>400753</t>
  </si>
  <si>
    <t>400757</t>
  </si>
  <si>
    <t>526714</t>
  </si>
  <si>
    <t>526715</t>
  </si>
  <si>
    <t>526716</t>
  </si>
  <si>
    <t>526717</t>
  </si>
  <si>
    <t>526718</t>
  </si>
  <si>
    <t>526719</t>
  </si>
  <si>
    <t>526723</t>
  </si>
  <si>
    <t>526724</t>
  </si>
  <si>
    <t>526725</t>
  </si>
  <si>
    <t>526726</t>
  </si>
  <si>
    <t>526727</t>
  </si>
  <si>
    <t>526728</t>
  </si>
  <si>
    <t>218909</t>
  </si>
  <si>
    <t>218910</t>
  </si>
  <si>
    <t>218914</t>
  </si>
  <si>
    <t>218913</t>
  </si>
  <si>
    <t>218917</t>
  </si>
  <si>
    <t>218911</t>
  </si>
  <si>
    <t>218916</t>
  </si>
  <si>
    <t>218915</t>
  </si>
  <si>
    <t>526733</t>
  </si>
  <si>
    <t>526734</t>
  </si>
  <si>
    <t>526736</t>
  </si>
  <si>
    <t>526735</t>
  </si>
  <si>
    <t>119107</t>
  </si>
  <si>
    <t>119108</t>
  </si>
  <si>
    <t>119109</t>
  </si>
  <si>
    <t>203210</t>
  </si>
  <si>
    <t>203235</t>
  </si>
  <si>
    <t>203236</t>
  </si>
  <si>
    <t>203211</t>
  </si>
  <si>
    <t>218925</t>
  </si>
  <si>
    <t>218926</t>
  </si>
  <si>
    <t>226032</t>
  </si>
  <si>
    <t>226034</t>
  </si>
  <si>
    <t>400758</t>
  </si>
  <si>
    <t>218927</t>
  </si>
  <si>
    <t>401869</t>
  </si>
  <si>
    <t>401868</t>
  </si>
  <si>
    <t>401870</t>
  </si>
  <si>
    <t>526720</t>
  </si>
  <si>
    <t>400759</t>
  </si>
  <si>
    <t>526729</t>
  </si>
  <si>
    <t>526722</t>
  </si>
  <si>
    <t>401871</t>
  </si>
  <si>
    <t>526730</t>
  </si>
  <si>
    <t>203238</t>
  </si>
  <si>
    <t>203239</t>
  </si>
  <si>
    <t>215406</t>
  </si>
  <si>
    <t>203240</t>
  </si>
  <si>
    <t>215407</t>
  </si>
  <si>
    <t>203237</t>
  </si>
  <si>
    <t>215408</t>
  </si>
  <si>
    <t>215410</t>
  </si>
  <si>
    <t>215409</t>
  </si>
  <si>
    <t>215411</t>
  </si>
  <si>
    <t>215413</t>
  </si>
  <si>
    <t>215412</t>
  </si>
  <si>
    <t>218937</t>
  </si>
  <si>
    <t>218939</t>
  </si>
  <si>
    <t>218938</t>
  </si>
  <si>
    <t>218940</t>
  </si>
  <si>
    <t>218941</t>
  </si>
  <si>
    <t>218943</t>
  </si>
  <si>
    <t>218942</t>
  </si>
  <si>
    <t>218944</t>
  </si>
  <si>
    <t>183354</t>
  </si>
  <si>
    <t>203213</t>
  </si>
  <si>
    <t>203214</t>
  </si>
  <si>
    <t>218931</t>
  </si>
  <si>
    <t>218930</t>
  </si>
  <si>
    <t>218932</t>
  </si>
  <si>
    <t>218933</t>
  </si>
  <si>
    <t>501942</t>
  </si>
  <si>
    <t>501943</t>
  </si>
  <si>
    <t>158816</t>
  </si>
  <si>
    <t>218918</t>
  </si>
  <si>
    <t>218919</t>
  </si>
  <si>
    <t>218920</t>
  </si>
  <si>
    <t>218921</t>
  </si>
  <si>
    <t>218928</t>
  </si>
  <si>
    <t>218922</t>
  </si>
  <si>
    <t>218924</t>
  </si>
  <si>
    <t>218929</t>
  </si>
  <si>
    <t>218935</t>
  </si>
  <si>
    <t>218936</t>
  </si>
  <si>
    <t>532116</t>
  </si>
  <si>
    <t>203249</t>
  </si>
  <si>
    <t>203250</t>
  </si>
  <si>
    <t>203253</t>
  </si>
  <si>
    <t>203254</t>
  </si>
  <si>
    <t>204011</t>
  </si>
  <si>
    <t>204022</t>
  </si>
  <si>
    <t>204066</t>
  </si>
  <si>
    <t>204033</t>
  </si>
  <si>
    <t>204044</t>
  </si>
  <si>
    <t>204102</t>
  </si>
  <si>
    <t>204113</t>
  </si>
  <si>
    <t>204124</t>
  </si>
  <si>
    <t>204135</t>
  </si>
  <si>
    <t>501814</t>
  </si>
  <si>
    <t>204146</t>
  </si>
  <si>
    <t>501813</t>
  </si>
  <si>
    <t>501816</t>
  </si>
  <si>
    <t>501815</t>
  </si>
  <si>
    <t>524621</t>
  </si>
  <si>
    <t>524618</t>
  </si>
  <si>
    <t>524619</t>
  </si>
  <si>
    <t>524620</t>
  </si>
  <si>
    <t>524622</t>
  </si>
  <si>
    <t>524623</t>
  </si>
  <si>
    <t>524626</t>
  </si>
  <si>
    <t>524625</t>
  </si>
  <si>
    <t>524627</t>
  </si>
  <si>
    <t>524628</t>
  </si>
  <si>
    <t>524630</t>
  </si>
  <si>
    <t>524629</t>
  </si>
  <si>
    <t>524631</t>
  </si>
  <si>
    <t>524632</t>
  </si>
  <si>
    <t>524634</t>
  </si>
  <si>
    <t>524633</t>
  </si>
  <si>
    <t>524636</t>
  </si>
  <si>
    <t>524639</t>
  </si>
  <si>
    <t>524638</t>
  </si>
  <si>
    <t>524637</t>
  </si>
  <si>
    <t>203258</t>
  </si>
  <si>
    <t>203259</t>
  </si>
  <si>
    <t>203247</t>
  </si>
  <si>
    <t>203248</t>
  </si>
  <si>
    <t>203251</t>
  </si>
  <si>
    <t>203252</t>
  </si>
  <si>
    <t>102987</t>
  </si>
  <si>
    <t>102986</t>
  </si>
  <si>
    <t>118900</t>
  </si>
  <si>
    <t>118901</t>
  </si>
  <si>
    <t>220034</t>
  </si>
  <si>
    <t>220044</t>
  </si>
  <si>
    <t>220078</t>
  </si>
  <si>
    <t>220077</t>
  </si>
  <si>
    <t>220079</t>
  </si>
  <si>
    <t>220086</t>
  </si>
  <si>
    <t>220080</t>
  </si>
  <si>
    <t>220088</t>
  </si>
  <si>
    <t>220085</t>
  </si>
  <si>
    <t>220087</t>
  </si>
  <si>
    <t>102993</t>
  </si>
  <si>
    <t>987892</t>
  </si>
  <si>
    <t>974121</t>
  </si>
  <si>
    <t>974132</t>
  </si>
  <si>
    <t>987906</t>
  </si>
  <si>
    <t>987881</t>
  </si>
  <si>
    <t>987928</t>
  </si>
  <si>
    <t>987917</t>
  </si>
  <si>
    <t>219960</t>
  </si>
  <si>
    <t>102994</t>
  </si>
  <si>
    <t>987939</t>
  </si>
  <si>
    <t>219955</t>
  </si>
  <si>
    <t>219977</t>
  </si>
  <si>
    <t>219976</t>
  </si>
  <si>
    <t>220182</t>
  </si>
  <si>
    <t>203294</t>
  </si>
  <si>
    <t>203270</t>
  </si>
  <si>
    <t>203269</t>
  </si>
  <si>
    <t>203271</t>
  </si>
  <si>
    <t>203282</t>
  </si>
  <si>
    <t>203273</t>
  </si>
  <si>
    <t>203274</t>
  </si>
  <si>
    <t>203283</t>
  </si>
  <si>
    <t>203272</t>
  </si>
  <si>
    <t>203286</t>
  </si>
  <si>
    <t>203285</t>
  </si>
  <si>
    <t>203287</t>
  </si>
  <si>
    <t>203284</t>
  </si>
  <si>
    <t>526742</t>
  </si>
  <si>
    <t>526744</t>
  </si>
  <si>
    <t>526748</t>
  </si>
  <si>
    <t>526749</t>
  </si>
  <si>
    <t>526746</t>
  </si>
  <si>
    <t>526750</t>
  </si>
  <si>
    <t>526745</t>
  </si>
  <si>
    <t>526747</t>
  </si>
  <si>
    <t>402204</t>
  </si>
  <si>
    <t>402205</t>
  </si>
  <si>
    <t>532108</t>
  </si>
  <si>
    <t>203313</t>
  </si>
  <si>
    <t>203317</t>
  </si>
  <si>
    <t>203319</t>
  </si>
  <si>
    <t>203318</t>
  </si>
  <si>
    <t>203315</t>
  </si>
  <si>
    <t>203320</t>
  </si>
  <si>
    <t>203323</t>
  </si>
  <si>
    <t>203316</t>
  </si>
  <si>
    <t>203326</t>
  </si>
  <si>
    <t>203322</t>
  </si>
  <si>
    <t>203324</t>
  </si>
  <si>
    <t>203327</t>
  </si>
  <si>
    <t>203321</t>
  </si>
  <si>
    <t>203329</t>
  </si>
  <si>
    <t>404916</t>
  </si>
  <si>
    <t>404915</t>
  </si>
  <si>
    <t>203330</t>
  </si>
  <si>
    <t>404918</t>
  </si>
  <si>
    <t>404919</t>
  </si>
  <si>
    <t>203328</t>
  </si>
  <si>
    <t>404921</t>
  </si>
  <si>
    <t>404922</t>
  </si>
  <si>
    <t>404923</t>
  </si>
  <si>
    <t>531529</t>
  </si>
  <si>
    <t>404920</t>
  </si>
  <si>
    <t>531531</t>
  </si>
  <si>
    <t>531532</t>
  </si>
  <si>
    <t>531533</t>
  </si>
  <si>
    <t>531534</t>
  </si>
  <si>
    <t>531530</t>
  </si>
  <si>
    <t>404924</t>
  </si>
  <si>
    <t>139153</t>
  </si>
  <si>
    <t>203275</t>
  </si>
  <si>
    <t>203279</t>
  </si>
  <si>
    <t>203277</t>
  </si>
  <si>
    <t>203280</t>
  </si>
  <si>
    <t>203276</t>
  </si>
  <si>
    <t>203281</t>
  </si>
  <si>
    <t>203295</t>
  </si>
  <si>
    <t>203297</t>
  </si>
  <si>
    <t>203296</t>
  </si>
  <si>
    <t>203298</t>
  </si>
  <si>
    <t>203299</t>
  </si>
  <si>
    <t>203300</t>
  </si>
  <si>
    <t>203301</t>
  </si>
  <si>
    <t>203302</t>
  </si>
  <si>
    <t>203332</t>
  </si>
  <si>
    <t>203333</t>
  </si>
  <si>
    <t>210327</t>
  </si>
  <si>
    <t>203355</t>
  </si>
  <si>
    <t>203354</t>
  </si>
  <si>
    <t>203356</t>
  </si>
  <si>
    <t>203357</t>
  </si>
  <si>
    <t>203360</t>
  </si>
  <si>
    <t>203359</t>
  </si>
  <si>
    <t>203361</t>
  </si>
  <si>
    <t>203362</t>
  </si>
  <si>
    <t>203363</t>
  </si>
  <si>
    <t>203364</t>
  </si>
  <si>
    <t>203366</t>
  </si>
  <si>
    <t>203365</t>
  </si>
  <si>
    <t>203368</t>
  </si>
  <si>
    <t>203370</t>
  </si>
  <si>
    <t>203371</t>
  </si>
  <si>
    <t>203372</t>
  </si>
  <si>
    <t>203373</t>
  </si>
  <si>
    <t>203367</t>
  </si>
  <si>
    <t>203375</t>
  </si>
  <si>
    <t>203376</t>
  </si>
  <si>
    <t>203377</t>
  </si>
  <si>
    <t>203378</t>
  </si>
  <si>
    <t>203380</t>
  </si>
  <si>
    <t>203374</t>
  </si>
  <si>
    <t>203381</t>
  </si>
  <si>
    <t>203382</t>
  </si>
  <si>
    <t>203384</t>
  </si>
  <si>
    <t>203383</t>
  </si>
  <si>
    <t>203379</t>
  </si>
  <si>
    <t>203385</t>
  </si>
  <si>
    <t>203387</t>
  </si>
  <si>
    <t>203388</t>
  </si>
  <si>
    <t>203390</t>
  </si>
  <si>
    <t>203389</t>
  </si>
  <si>
    <t>203386</t>
  </si>
  <si>
    <t>203392</t>
  </si>
  <si>
    <t>149157</t>
  </si>
  <si>
    <t>218625</t>
  </si>
  <si>
    <t>218624</t>
  </si>
  <si>
    <t>218626</t>
  </si>
  <si>
    <t>218627</t>
  </si>
  <si>
    <t>218630</t>
  </si>
  <si>
    <t>218629</t>
  </si>
  <si>
    <t>218631</t>
  </si>
  <si>
    <t>218632</t>
  </si>
  <si>
    <t>102992</t>
  </si>
  <si>
    <t>670524</t>
  </si>
  <si>
    <t>670546</t>
  </si>
  <si>
    <t>670965</t>
  </si>
  <si>
    <t>670535</t>
  </si>
  <si>
    <t>210799</t>
  </si>
  <si>
    <t>210798</t>
  </si>
  <si>
    <t>240194</t>
  </si>
  <si>
    <t>240241</t>
  </si>
  <si>
    <t>240208</t>
  </si>
  <si>
    <t>240252</t>
  </si>
  <si>
    <t>240219</t>
  </si>
  <si>
    <t>240263</t>
  </si>
  <si>
    <t>240274</t>
  </si>
  <si>
    <t>240296</t>
  </si>
  <si>
    <t>240966</t>
  </si>
  <si>
    <t>240285</t>
  </si>
  <si>
    <t>240999</t>
  </si>
  <si>
    <t>240988</t>
  </si>
  <si>
    <t>241007</t>
  </si>
  <si>
    <t>242316</t>
  </si>
  <si>
    <t>242327</t>
  </si>
  <si>
    <t>242349</t>
  </si>
  <si>
    <t>242338</t>
  </si>
  <si>
    <t>241018</t>
  </si>
  <si>
    <t>242371</t>
  </si>
  <si>
    <t>242393</t>
  </si>
  <si>
    <t>242407</t>
  </si>
  <si>
    <t>242429</t>
  </si>
  <si>
    <t>242418</t>
  </si>
  <si>
    <t>242382</t>
  </si>
  <si>
    <t>400123</t>
  </si>
  <si>
    <t>400931</t>
  </si>
  <si>
    <t>400932</t>
  </si>
  <si>
    <t>400933</t>
  </si>
  <si>
    <t>400935</t>
  </si>
  <si>
    <t>400934</t>
  </si>
  <si>
    <t>400936</t>
  </si>
  <si>
    <t>400937</t>
  </si>
  <si>
    <t>400939</t>
  </si>
  <si>
    <t>400941</t>
  </si>
  <si>
    <t>400943</t>
  </si>
  <si>
    <t>400942</t>
  </si>
  <si>
    <t>507331</t>
  </si>
  <si>
    <t>507332</t>
  </si>
  <si>
    <t>400940</t>
  </si>
  <si>
    <t>507333</t>
  </si>
  <si>
    <t>507334</t>
  </si>
  <si>
    <t>507335</t>
  </si>
  <si>
    <t>507336</t>
  </si>
  <si>
    <t>507337</t>
  </si>
  <si>
    <t>507338</t>
  </si>
  <si>
    <t>507339</t>
  </si>
  <si>
    <t>507342</t>
  </si>
  <si>
    <t>507340</t>
  </si>
  <si>
    <t>507343</t>
  </si>
  <si>
    <t>507344</t>
  </si>
  <si>
    <t>507345</t>
  </si>
  <si>
    <t>507346</t>
  </si>
  <si>
    <t>507348</t>
  </si>
  <si>
    <t>507347</t>
  </si>
  <si>
    <t>507349</t>
  </si>
  <si>
    <t>507350</t>
  </si>
  <si>
    <t>507353</t>
  </si>
  <si>
    <t>507354</t>
  </si>
  <si>
    <t>507355</t>
  </si>
  <si>
    <t>507351</t>
  </si>
  <si>
    <t>507356</t>
  </si>
  <si>
    <t>507357</t>
  </si>
  <si>
    <t>507358</t>
  </si>
  <si>
    <t>507360</t>
  </si>
  <si>
    <t>507359</t>
  </si>
  <si>
    <t>507361</t>
  </si>
  <si>
    <t>507362</t>
  </si>
  <si>
    <t>507364</t>
  </si>
  <si>
    <t>507365</t>
  </si>
  <si>
    <t>507366</t>
  </si>
  <si>
    <t>507368</t>
  </si>
  <si>
    <t>507367</t>
  </si>
  <si>
    <t>507369</t>
  </si>
  <si>
    <t>507370</t>
  </si>
  <si>
    <t>507371</t>
  </si>
  <si>
    <t>507375</t>
  </si>
  <si>
    <t>507373</t>
  </si>
  <si>
    <t>507372</t>
  </si>
  <si>
    <t>507376</t>
  </si>
  <si>
    <t>507377</t>
  </si>
  <si>
    <t>507378</t>
  </si>
  <si>
    <t>507379</t>
  </si>
  <si>
    <t>507382</t>
  </si>
  <si>
    <t>507380</t>
  </si>
  <si>
    <t>507381</t>
  </si>
  <si>
    <t>507383</t>
  </si>
  <si>
    <t>507384</t>
  </si>
  <si>
    <t>507388</t>
  </si>
  <si>
    <t>507387</t>
  </si>
  <si>
    <t>507386</t>
  </si>
  <si>
    <t>507389</t>
  </si>
  <si>
    <t>507390</t>
  </si>
  <si>
    <t>507391</t>
  </si>
  <si>
    <t>507392</t>
  </si>
  <si>
    <t>507397</t>
  </si>
  <si>
    <t>507394</t>
  </si>
  <si>
    <t>507395</t>
  </si>
  <si>
    <t>507398</t>
  </si>
  <si>
    <t>507399</t>
  </si>
  <si>
    <t>507403</t>
  </si>
  <si>
    <t>507393</t>
  </si>
  <si>
    <t>507400</t>
  </si>
  <si>
    <t>507404</t>
  </si>
  <si>
    <t>507405</t>
  </si>
  <si>
    <t>507406</t>
  </si>
  <si>
    <t>507408</t>
  </si>
  <si>
    <t>507402</t>
  </si>
  <si>
    <t>507409</t>
  </si>
  <si>
    <t>507410</t>
  </si>
  <si>
    <t>507414</t>
  </si>
  <si>
    <t>507413</t>
  </si>
  <si>
    <t>507415</t>
  </si>
  <si>
    <t>507416</t>
  </si>
  <si>
    <t>507407</t>
  </si>
  <si>
    <t>507417</t>
  </si>
  <si>
    <t>507419</t>
  </si>
  <si>
    <t>507418</t>
  </si>
  <si>
    <t>507420</t>
  </si>
  <si>
    <t>507424</t>
  </si>
  <si>
    <t>507425</t>
  </si>
  <si>
    <t>507426</t>
  </si>
  <si>
    <t>507427</t>
  </si>
  <si>
    <t>507428</t>
  </si>
  <si>
    <t>507429</t>
  </si>
  <si>
    <t>507431</t>
  </si>
  <si>
    <t>507430</t>
  </si>
  <si>
    <t>507434</t>
  </si>
  <si>
    <t>510889</t>
  </si>
  <si>
    <t>510903</t>
  </si>
  <si>
    <t>523953</t>
  </si>
  <si>
    <t>510925</t>
  </si>
  <si>
    <t>523954</t>
  </si>
  <si>
    <t>510914</t>
  </si>
  <si>
    <t>523955</t>
  </si>
  <si>
    <t>523956</t>
  </si>
  <si>
    <t>523959</t>
  </si>
  <si>
    <t>523960</t>
  </si>
  <si>
    <t>523958</t>
  </si>
  <si>
    <t>523957</t>
  </si>
  <si>
    <t>523961</t>
  </si>
  <si>
    <t>523962</t>
  </si>
  <si>
    <t>523963</t>
  </si>
  <si>
    <t>523965</t>
  </si>
  <si>
    <t>523966</t>
  </si>
  <si>
    <t>523964</t>
  </si>
  <si>
    <t>523967</t>
  </si>
  <si>
    <t>523968</t>
  </si>
  <si>
    <t>523969</t>
  </si>
  <si>
    <t>523970</t>
  </si>
  <si>
    <t>523972</t>
  </si>
  <si>
    <t>523973</t>
  </si>
  <si>
    <t>523974</t>
  </si>
  <si>
    <t>523975</t>
  </si>
  <si>
    <t>523976</t>
  </si>
  <si>
    <t>523977</t>
  </si>
  <si>
    <t>523978</t>
  </si>
  <si>
    <t>523979</t>
  </si>
  <si>
    <t>523980</t>
  </si>
  <si>
    <t>523981</t>
  </si>
  <si>
    <t>523983</t>
  </si>
  <si>
    <t>523984</t>
  </si>
  <si>
    <t>523986</t>
  </si>
  <si>
    <t>523985</t>
  </si>
  <si>
    <t>523988</t>
  </si>
  <si>
    <t>523987</t>
  </si>
  <si>
    <t>523989</t>
  </si>
  <si>
    <t>523990</t>
  </si>
  <si>
    <t>523991</t>
  </si>
  <si>
    <t>523992</t>
  </si>
  <si>
    <t>523994</t>
  </si>
  <si>
    <t>523995</t>
  </si>
  <si>
    <t>523997</t>
  </si>
  <si>
    <t>523996</t>
  </si>
  <si>
    <t>523999</t>
  </si>
  <si>
    <t>523998</t>
  </si>
  <si>
    <t>524002</t>
  </si>
  <si>
    <t>524000</t>
  </si>
  <si>
    <t>524004</t>
  </si>
  <si>
    <t>524003</t>
  </si>
  <si>
    <t>524021</t>
  </si>
  <si>
    <t>524022</t>
  </si>
  <si>
    <t>524026</t>
  </si>
  <si>
    <t>524025</t>
  </si>
  <si>
    <t>524027</t>
  </si>
  <si>
    <t>524028</t>
  </si>
  <si>
    <t>524029</t>
  </si>
  <si>
    <t>524030</t>
  </si>
  <si>
    <t>524031</t>
  </si>
  <si>
    <t>524032</t>
  </si>
  <si>
    <t>950804</t>
  </si>
  <si>
    <t>950815</t>
  </si>
  <si>
    <t>950826</t>
  </si>
  <si>
    <t>950837</t>
  </si>
  <si>
    <t>950848</t>
  </si>
  <si>
    <t>950881</t>
  </si>
  <si>
    <t>950859</t>
  </si>
  <si>
    <t>950892</t>
  </si>
  <si>
    <t>950906</t>
  </si>
  <si>
    <t>950917</t>
  </si>
  <si>
    <t>950983</t>
  </si>
  <si>
    <t>950994</t>
  </si>
  <si>
    <t>524033</t>
  </si>
  <si>
    <t>524036</t>
  </si>
  <si>
    <t>524037</t>
  </si>
  <si>
    <t>213819</t>
  </si>
  <si>
    <t>213818</t>
  </si>
  <si>
    <t>507316</t>
  </si>
  <si>
    <t>219030</t>
  </si>
  <si>
    <t>225562</t>
  </si>
  <si>
    <t>225563</t>
  </si>
  <si>
    <t>100554</t>
  </si>
  <si>
    <t>149500</t>
  </si>
  <si>
    <t>507440</t>
  </si>
  <si>
    <t>242451</t>
  </si>
  <si>
    <t>507439</t>
  </si>
  <si>
    <t>524005</t>
  </si>
  <si>
    <t>524006</t>
  </si>
  <si>
    <t>119874</t>
  </si>
  <si>
    <t>142263</t>
  </si>
  <si>
    <t>119863</t>
  </si>
  <si>
    <t>142265</t>
  </si>
  <si>
    <t>210710</t>
  </si>
  <si>
    <t>119885</t>
  </si>
  <si>
    <t>183360</t>
  </si>
  <si>
    <t>119896</t>
  </si>
  <si>
    <t>210711</t>
  </si>
  <si>
    <t>142257</t>
  </si>
  <si>
    <t>142258</t>
  </si>
  <si>
    <t>142259</t>
  </si>
  <si>
    <t>142260</t>
  </si>
  <si>
    <t>210868</t>
  </si>
  <si>
    <t>210869</t>
  </si>
  <si>
    <t>507456</t>
  </si>
  <si>
    <t>507457</t>
  </si>
  <si>
    <t>403572</t>
  </si>
  <si>
    <t>951159</t>
  </si>
  <si>
    <t>210867</t>
  </si>
  <si>
    <t>142238</t>
  </si>
  <si>
    <t>142267</t>
  </si>
  <si>
    <t>142266</t>
  </si>
  <si>
    <t>142268</t>
  </si>
  <si>
    <t>969052</t>
  </si>
  <si>
    <t>969074</t>
  </si>
  <si>
    <t>969063</t>
  </si>
  <si>
    <t>969085</t>
  </si>
  <si>
    <t>969176</t>
  </si>
  <si>
    <t>969143</t>
  </si>
  <si>
    <t>969187</t>
  </si>
  <si>
    <t>969198</t>
  </si>
  <si>
    <t>954102</t>
  </si>
  <si>
    <t>954124</t>
  </si>
  <si>
    <t>183387</t>
  </si>
  <si>
    <t>183388</t>
  </si>
  <si>
    <t>183389</t>
  </si>
  <si>
    <t>183390</t>
  </si>
  <si>
    <t>210857</t>
  </si>
  <si>
    <t>210859</t>
  </si>
  <si>
    <t>210858</t>
  </si>
  <si>
    <t>210860</t>
  </si>
  <si>
    <t>210862</t>
  </si>
  <si>
    <t>210861</t>
  </si>
  <si>
    <t>210864</t>
  </si>
  <si>
    <t>210870</t>
  </si>
  <si>
    <t>210871</t>
  </si>
  <si>
    <t>520982</t>
  </si>
  <si>
    <t>520985</t>
  </si>
  <si>
    <t>520987</t>
  </si>
  <si>
    <t>520990</t>
  </si>
  <si>
    <t>520991</t>
  </si>
  <si>
    <t>520983</t>
  </si>
  <si>
    <t>520986</t>
  </si>
  <si>
    <t>146322</t>
  </si>
  <si>
    <t>210787</t>
  </si>
  <si>
    <t>210788</t>
  </si>
  <si>
    <t>210786</t>
  </si>
  <si>
    <t>210791</t>
  </si>
  <si>
    <t>141228</t>
  </si>
  <si>
    <t>141283</t>
  </si>
  <si>
    <t>141294</t>
  </si>
  <si>
    <t>210789</t>
  </si>
  <si>
    <t>210790</t>
  </si>
  <si>
    <t>223067</t>
  </si>
  <si>
    <t>141272</t>
  </si>
  <si>
    <t>526168</t>
  </si>
  <si>
    <t>526169</t>
  </si>
  <si>
    <t>210865</t>
  </si>
  <si>
    <t>210792</t>
  </si>
  <si>
    <t>223069</t>
  </si>
  <si>
    <t>223066</t>
  </si>
  <si>
    <t>223070</t>
  </si>
  <si>
    <t>223074</t>
  </si>
  <si>
    <t>223068</t>
  </si>
  <si>
    <t>149190</t>
  </si>
  <si>
    <t>210866</t>
  </si>
  <si>
    <t>149192</t>
  </si>
  <si>
    <t>149193</t>
  </si>
  <si>
    <t>183392</t>
  </si>
  <si>
    <t>149191</t>
  </si>
  <si>
    <t>183393</t>
  </si>
  <si>
    <t>400094</t>
  </si>
  <si>
    <t>507311</t>
  </si>
  <si>
    <t>999337</t>
  </si>
  <si>
    <t>159300</t>
  </si>
  <si>
    <t>159299</t>
  </si>
  <si>
    <t>507312</t>
  </si>
  <si>
    <t>205317</t>
  </si>
  <si>
    <t>149483</t>
  </si>
  <si>
    <t>149484</t>
  </si>
  <si>
    <t>213796</t>
  </si>
  <si>
    <t>213799</t>
  </si>
  <si>
    <t>213798</t>
  </si>
  <si>
    <t>213801</t>
  </si>
  <si>
    <t>213795</t>
  </si>
  <si>
    <t>213803</t>
  </si>
  <si>
    <t>213797</t>
  </si>
  <si>
    <t>213800</t>
  </si>
  <si>
    <t>213807</t>
  </si>
  <si>
    <t>213809</t>
  </si>
  <si>
    <t>213802</t>
  </si>
  <si>
    <t>213804</t>
  </si>
  <si>
    <t>213811</t>
  </si>
  <si>
    <t>213805</t>
  </si>
  <si>
    <t>213813</t>
  </si>
  <si>
    <t>213814</t>
  </si>
  <si>
    <t>213808</t>
  </si>
  <si>
    <t>213815</t>
  </si>
  <si>
    <t>213810</t>
  </si>
  <si>
    <t>213812</t>
  </si>
  <si>
    <t>222558</t>
  </si>
  <si>
    <t>222559</t>
  </si>
  <si>
    <t>213816</t>
  </si>
  <si>
    <t>222557</t>
  </si>
  <si>
    <t>222560</t>
  </si>
  <si>
    <t>222561</t>
  </si>
  <si>
    <t>222562</t>
  </si>
  <si>
    <t>907918</t>
  </si>
  <si>
    <t>907929</t>
  </si>
  <si>
    <t>907951</t>
  </si>
  <si>
    <t>907962</t>
  </si>
  <si>
    <t>907973</t>
  </si>
  <si>
    <t>908014</t>
  </si>
  <si>
    <t>908003</t>
  </si>
  <si>
    <t>907907</t>
  </si>
  <si>
    <t>908036</t>
  </si>
  <si>
    <t>908047</t>
  </si>
  <si>
    <t>908069</t>
  </si>
  <si>
    <t>908058</t>
  </si>
  <si>
    <t>908025</t>
  </si>
  <si>
    <t>149418</t>
  </si>
  <si>
    <t>149419</t>
  </si>
  <si>
    <t>149420</t>
  </si>
  <si>
    <t>149424</t>
  </si>
  <si>
    <t>149421</t>
  </si>
  <si>
    <t>149417</t>
  </si>
  <si>
    <t>149425</t>
  </si>
  <si>
    <t>907703</t>
  </si>
  <si>
    <t>907714</t>
  </si>
  <si>
    <t>149422</t>
  </si>
  <si>
    <t>907747</t>
  </si>
  <si>
    <t>907725</t>
  </si>
  <si>
    <t>907758</t>
  </si>
  <si>
    <t>222570</t>
  </si>
  <si>
    <t>222574</t>
  </si>
  <si>
    <t>222572</t>
  </si>
  <si>
    <t>222573</t>
  </si>
  <si>
    <t>222575</t>
  </si>
  <si>
    <t>222577</t>
  </si>
  <si>
    <t>222576</t>
  </si>
  <si>
    <t>222571</t>
  </si>
  <si>
    <t>504932</t>
  </si>
  <si>
    <t>908091</t>
  </si>
  <si>
    <t>908193</t>
  </si>
  <si>
    <t>908218</t>
  </si>
  <si>
    <t>908207</t>
  </si>
  <si>
    <t>504934</t>
  </si>
  <si>
    <t>912758</t>
  </si>
  <si>
    <t>912769</t>
  </si>
  <si>
    <t>949248</t>
  </si>
  <si>
    <t>949306</t>
  </si>
  <si>
    <t>949281</t>
  </si>
  <si>
    <t>949292</t>
  </si>
  <si>
    <t>949328</t>
  </si>
  <si>
    <t>949317</t>
  </si>
  <si>
    <t>949259</t>
  </si>
  <si>
    <t>506563</t>
  </si>
  <si>
    <t>506566</t>
  </si>
  <si>
    <t>506565</t>
  </si>
  <si>
    <t>530711</t>
  </si>
  <si>
    <t>949339</t>
  </si>
  <si>
    <t>530712</t>
  </si>
  <si>
    <t>530714</t>
  </si>
  <si>
    <t>530713</t>
  </si>
  <si>
    <t>530715</t>
  </si>
  <si>
    <t>530717</t>
  </si>
  <si>
    <t>530720</t>
  </si>
  <si>
    <t>530710</t>
  </si>
  <si>
    <t>530722</t>
  </si>
  <si>
    <t>530723</t>
  </si>
  <si>
    <t>949463</t>
  </si>
  <si>
    <t>530719</t>
  </si>
  <si>
    <t>949496</t>
  </si>
  <si>
    <t>530721</t>
  </si>
  <si>
    <t>949521</t>
  </si>
  <si>
    <t>949532</t>
  </si>
  <si>
    <t>149471</t>
  </si>
  <si>
    <t>949474</t>
  </si>
  <si>
    <t>149473</t>
  </si>
  <si>
    <t>949485</t>
  </si>
  <si>
    <t>149472</t>
  </si>
  <si>
    <t>149474</t>
  </si>
  <si>
    <t>142252</t>
  </si>
  <si>
    <t>142255</t>
  </si>
  <si>
    <t>142254</t>
  </si>
  <si>
    <t>142256</t>
  </si>
  <si>
    <t>912099</t>
  </si>
  <si>
    <t>142251</t>
  </si>
  <si>
    <t>912124</t>
  </si>
  <si>
    <t>912113</t>
  </si>
  <si>
    <t>912135</t>
  </si>
  <si>
    <t>912102</t>
  </si>
  <si>
    <t>103616</t>
  </si>
  <si>
    <t>103617</t>
  </si>
  <si>
    <t>147757</t>
  </si>
  <si>
    <t>221529</t>
  </si>
  <si>
    <t>221530</t>
  </si>
  <si>
    <t>222446</t>
  </si>
  <si>
    <t>221532</t>
  </si>
  <si>
    <t>222511</t>
  </si>
  <si>
    <t>222448</t>
  </si>
  <si>
    <t>222513</t>
  </si>
  <si>
    <t>222515</t>
  </si>
  <si>
    <t>222514</t>
  </si>
  <si>
    <t>222516</t>
  </si>
  <si>
    <t>222517</t>
  </si>
  <si>
    <t>222518</t>
  </si>
  <si>
    <t>222519</t>
  </si>
  <si>
    <t>222520</t>
  </si>
  <si>
    <t>222521</t>
  </si>
  <si>
    <t>222522</t>
  </si>
  <si>
    <t>222524</t>
  </si>
  <si>
    <t>222525</t>
  </si>
  <si>
    <t>222526</t>
  </si>
  <si>
    <t>222527</t>
  </si>
  <si>
    <t>222528</t>
  </si>
  <si>
    <t>222529</t>
  </si>
  <si>
    <t>222530</t>
  </si>
  <si>
    <t>222531</t>
  </si>
  <si>
    <t>222532</t>
  </si>
  <si>
    <t>222533</t>
  </si>
  <si>
    <t>222535</t>
  </si>
  <si>
    <t>222536</t>
  </si>
  <si>
    <t>222537</t>
  </si>
  <si>
    <t>222539</t>
  </si>
  <si>
    <t>222538</t>
  </si>
  <si>
    <t>222540</t>
  </si>
  <si>
    <t>222541</t>
  </si>
  <si>
    <t>222542</t>
  </si>
  <si>
    <t>222543</t>
  </si>
  <si>
    <t>222544</t>
  </si>
  <si>
    <t>222546</t>
  </si>
  <si>
    <t>523945</t>
  </si>
  <si>
    <t>346548</t>
  </si>
  <si>
    <t>523946</t>
  </si>
  <si>
    <t>523948</t>
  </si>
  <si>
    <t>523947</t>
  </si>
  <si>
    <t>523950</t>
  </si>
  <si>
    <t>523951</t>
  </si>
  <si>
    <t>523952</t>
  </si>
  <si>
    <t>525861</t>
  </si>
  <si>
    <t>525862</t>
  </si>
  <si>
    <t>525863</t>
  </si>
  <si>
    <t>525865</t>
  </si>
  <si>
    <t>525918</t>
  </si>
  <si>
    <t>525919</t>
  </si>
  <si>
    <t>525920</t>
  </si>
  <si>
    <t>531836</t>
  </si>
  <si>
    <t>531837</t>
  </si>
  <si>
    <t>531839</t>
  </si>
  <si>
    <t>531840</t>
  </si>
  <si>
    <t>531838</t>
  </si>
  <si>
    <t>531841</t>
  </si>
  <si>
    <t>531842</t>
  </si>
  <si>
    <t>531843</t>
  </si>
  <si>
    <t>531846</t>
  </si>
  <si>
    <t>531847</t>
  </si>
  <si>
    <t>531844</t>
  </si>
  <si>
    <t>531848</t>
  </si>
  <si>
    <t>531849</t>
  </si>
  <si>
    <t>531850</t>
  </si>
  <si>
    <t>531851</t>
  </si>
  <si>
    <t>531852</t>
  </si>
  <si>
    <t>531853</t>
  </si>
  <si>
    <t>531854</t>
  </si>
  <si>
    <t>531855</t>
  </si>
  <si>
    <t>531857</t>
  </si>
  <si>
    <t>531858</t>
  </si>
  <si>
    <t>531859</t>
  </si>
  <si>
    <t>531860</t>
  </si>
  <si>
    <t>531861</t>
  </si>
  <si>
    <t>531862</t>
  </si>
  <si>
    <t>531863</t>
  </si>
  <si>
    <t>531864</t>
  </si>
  <si>
    <t>531865</t>
  </si>
  <si>
    <t>531866</t>
  </si>
  <si>
    <t>531868</t>
  </si>
  <si>
    <t>531869</t>
  </si>
  <si>
    <t>531870</t>
  </si>
  <si>
    <t>531871</t>
  </si>
  <si>
    <t>531872</t>
  </si>
  <si>
    <t>531873</t>
  </si>
  <si>
    <t>531874</t>
  </si>
  <si>
    <t>531875</t>
  </si>
  <si>
    <t>531876</t>
  </si>
  <si>
    <t>531877</t>
  </si>
  <si>
    <t>531879</t>
  </si>
  <si>
    <t>531880</t>
  </si>
  <si>
    <t>531881</t>
  </si>
  <si>
    <t>531882</t>
  </si>
  <si>
    <t>531883</t>
  </si>
  <si>
    <t>531884</t>
  </si>
  <si>
    <t>531885</t>
  </si>
  <si>
    <t>531886</t>
  </si>
  <si>
    <t>531887</t>
  </si>
  <si>
    <t>531888</t>
  </si>
  <si>
    <t>531890</t>
  </si>
  <si>
    <t>531891</t>
  </si>
  <si>
    <t>531892</t>
  </si>
  <si>
    <t>531893</t>
  </si>
  <si>
    <t>531895</t>
  </si>
  <si>
    <t>531894</t>
  </si>
  <si>
    <t>531896</t>
  </si>
  <si>
    <t>531897</t>
  </si>
  <si>
    <t>531898</t>
  </si>
  <si>
    <t>531899</t>
  </si>
  <si>
    <t>531900</t>
  </si>
  <si>
    <t>531901</t>
  </si>
  <si>
    <t>531902</t>
  </si>
  <si>
    <t>531904</t>
  </si>
  <si>
    <t>531905</t>
  </si>
  <si>
    <t>531906</t>
  </si>
  <si>
    <t>531907</t>
  </si>
  <si>
    <t>531908</t>
  </si>
  <si>
    <t>531909</t>
  </si>
  <si>
    <t>531910</t>
  </si>
  <si>
    <t>531911</t>
  </si>
  <si>
    <t>531912</t>
  </si>
  <si>
    <t>531915</t>
  </si>
  <si>
    <t>531913</t>
  </si>
  <si>
    <t>531916</t>
  </si>
  <si>
    <t>531917</t>
  </si>
  <si>
    <t>531918</t>
  </si>
  <si>
    <t>531919</t>
  </si>
  <si>
    <t>531921</t>
  </si>
  <si>
    <t>531922</t>
  </si>
  <si>
    <t>531920</t>
  </si>
  <si>
    <t>531923</t>
  </si>
  <si>
    <t>531924</t>
  </si>
  <si>
    <t>531926</t>
  </si>
  <si>
    <t>531927</t>
  </si>
  <si>
    <t>531929</t>
  </si>
  <si>
    <t>531928</t>
  </si>
  <si>
    <t>531930</t>
  </si>
  <si>
    <t>531931</t>
  </si>
  <si>
    <t>531932</t>
  </si>
  <si>
    <t>531933</t>
  </si>
  <si>
    <t>531934</t>
  </si>
  <si>
    <t>531937</t>
  </si>
  <si>
    <t>531935</t>
  </si>
  <si>
    <t>531938</t>
  </si>
  <si>
    <t>531939</t>
  </si>
  <si>
    <t>531940</t>
  </si>
  <si>
    <t>531941</t>
  </si>
  <si>
    <t>531943</t>
  </si>
  <si>
    <t>531942</t>
  </si>
  <si>
    <t>531944</t>
  </si>
  <si>
    <t>531945</t>
  </si>
  <si>
    <t>531946</t>
  </si>
  <si>
    <t>531948</t>
  </si>
  <si>
    <t>531950</t>
  </si>
  <si>
    <t>531949</t>
  </si>
  <si>
    <t>531951</t>
  </si>
  <si>
    <t>531952</t>
  </si>
  <si>
    <t>531953</t>
  </si>
  <si>
    <t>531954</t>
  </si>
  <si>
    <t>531955</t>
  </si>
  <si>
    <t>531956</t>
  </si>
  <si>
    <t>531957</t>
  </si>
  <si>
    <t>531959</t>
  </si>
  <si>
    <t>531961</t>
  </si>
  <si>
    <t>531960</t>
  </si>
  <si>
    <t>531963</t>
  </si>
  <si>
    <t>531962</t>
  </si>
  <si>
    <t>531964</t>
  </si>
  <si>
    <t>531965</t>
  </si>
  <si>
    <t>531966</t>
  </si>
  <si>
    <t>743967</t>
  </si>
  <si>
    <t>744121</t>
  </si>
  <si>
    <t>750452</t>
  </si>
  <si>
    <t>750463</t>
  </si>
  <si>
    <t>997932</t>
  </si>
  <si>
    <t>997965</t>
  </si>
  <si>
    <t>500377</t>
  </si>
  <si>
    <t>500378</t>
  </si>
  <si>
    <t>500380</t>
  </si>
  <si>
    <t>500379</t>
  </si>
  <si>
    <t>500382</t>
  </si>
  <si>
    <t>500381</t>
  </si>
  <si>
    <t>524038</t>
  </si>
  <si>
    <t>524039</t>
  </si>
  <si>
    <t>524041</t>
  </si>
  <si>
    <t>524040</t>
  </si>
  <si>
    <t>524043</t>
  </si>
  <si>
    <t>524042</t>
  </si>
  <si>
    <t>524044</t>
  </si>
  <si>
    <t>524046</t>
  </si>
  <si>
    <t>524047</t>
  </si>
  <si>
    <t>524048</t>
  </si>
  <si>
    <t>524050</t>
  </si>
  <si>
    <t>524049</t>
  </si>
  <si>
    <t>524051</t>
  </si>
  <si>
    <t>524052</t>
  </si>
  <si>
    <t>524053</t>
  </si>
  <si>
    <t>524054</t>
  </si>
  <si>
    <t>524057</t>
  </si>
  <si>
    <t>524055</t>
  </si>
  <si>
    <t>524058</t>
  </si>
  <si>
    <t>524059</t>
  </si>
  <si>
    <t>983279</t>
  </si>
  <si>
    <t>983304</t>
  </si>
  <si>
    <t>983596</t>
  </si>
  <si>
    <t>983621</t>
  </si>
  <si>
    <t>983632</t>
  </si>
  <si>
    <t>983643</t>
  </si>
  <si>
    <t>983654</t>
  </si>
  <si>
    <t>983665</t>
  </si>
  <si>
    <t>983825</t>
  </si>
  <si>
    <t>983836</t>
  </si>
  <si>
    <t>983847</t>
  </si>
  <si>
    <t>983858</t>
  </si>
  <si>
    <t>983869</t>
  </si>
  <si>
    <t>983891</t>
  </si>
  <si>
    <t>983905</t>
  </si>
  <si>
    <t>149373</t>
  </si>
  <si>
    <t>149374</t>
  </si>
  <si>
    <t>149375</t>
  </si>
  <si>
    <t>149377</t>
  </si>
  <si>
    <t>315544</t>
  </si>
  <si>
    <t>149378</t>
  </si>
  <si>
    <t>329232</t>
  </si>
  <si>
    <t>329345</t>
  </si>
  <si>
    <t>891192</t>
  </si>
  <si>
    <t>329378</t>
  </si>
  <si>
    <t>891159</t>
  </si>
  <si>
    <t>891181</t>
  </si>
  <si>
    <t>891206</t>
  </si>
  <si>
    <t>891217</t>
  </si>
  <si>
    <t>891228</t>
  </si>
  <si>
    <t>891239</t>
  </si>
  <si>
    <t>400117</t>
  </si>
  <si>
    <t>400118</t>
  </si>
  <si>
    <t>521007</t>
  </si>
  <si>
    <t>400119</t>
  </si>
  <si>
    <t>507324</t>
  </si>
  <si>
    <t>507325</t>
  </si>
  <si>
    <t>507326</t>
  </si>
  <si>
    <t>507327</t>
  </si>
  <si>
    <t>507461</t>
  </si>
  <si>
    <t>507462</t>
  </si>
  <si>
    <t>507463</t>
  </si>
  <si>
    <t>400121</t>
  </si>
  <si>
    <t>506568</t>
  </si>
  <si>
    <t>506569</t>
  </si>
  <si>
    <t>506570</t>
  </si>
  <si>
    <t>912816</t>
  </si>
  <si>
    <t>400120</t>
  </si>
  <si>
    <t>949372</t>
  </si>
  <si>
    <t>949383</t>
  </si>
  <si>
    <t>949394</t>
  </si>
  <si>
    <t>949361</t>
  </si>
  <si>
    <t>949598</t>
  </si>
  <si>
    <t>912827</t>
  </si>
  <si>
    <t>149468</t>
  </si>
  <si>
    <t>149469</t>
  </si>
  <si>
    <t>949601</t>
  </si>
  <si>
    <t>213786</t>
  </si>
  <si>
    <t>504935</t>
  </si>
  <si>
    <t>504936</t>
  </si>
  <si>
    <t>907805</t>
  </si>
  <si>
    <t>907816</t>
  </si>
  <si>
    <t>907827</t>
  </si>
  <si>
    <t>908229</t>
  </si>
  <si>
    <t>908251</t>
  </si>
  <si>
    <t>907871</t>
  </si>
  <si>
    <t>908262</t>
  </si>
  <si>
    <t>908273</t>
  </si>
  <si>
    <t>907849</t>
  </si>
  <si>
    <t>908105</t>
  </si>
  <si>
    <t>949543</t>
  </si>
  <si>
    <t>908116</t>
  </si>
  <si>
    <t>908138</t>
  </si>
  <si>
    <t>908149</t>
  </si>
  <si>
    <t>907995</t>
  </si>
  <si>
    <t>908171</t>
  </si>
  <si>
    <t>908182</t>
  </si>
  <si>
    <t>908127</t>
  </si>
  <si>
    <t>667665</t>
  </si>
  <si>
    <t>667676</t>
  </si>
  <si>
    <t>669809</t>
  </si>
  <si>
    <t>669842</t>
  </si>
  <si>
    <t>669831</t>
  </si>
  <si>
    <t>669853</t>
  </si>
  <si>
    <t>669864</t>
  </si>
  <si>
    <t>667687</t>
  </si>
  <si>
    <t>669886</t>
  </si>
  <si>
    <t>669911</t>
  </si>
  <si>
    <t>669897</t>
  </si>
  <si>
    <t>669933</t>
  </si>
  <si>
    <t>669944</t>
  </si>
  <si>
    <t>669875</t>
  </si>
  <si>
    <t>669955</t>
  </si>
  <si>
    <t>669966</t>
  </si>
  <si>
    <t>669977</t>
  </si>
  <si>
    <t>669999</t>
  </si>
  <si>
    <t>669988</t>
  </si>
  <si>
    <t>669922</t>
  </si>
  <si>
    <t>670014</t>
  </si>
  <si>
    <t>670025</t>
  </si>
  <si>
    <t>670058</t>
  </si>
  <si>
    <t>670047</t>
  </si>
  <si>
    <t>670036</t>
  </si>
  <si>
    <t>670003</t>
  </si>
  <si>
    <t>670091</t>
  </si>
  <si>
    <t>670138</t>
  </si>
  <si>
    <t>670127</t>
  </si>
  <si>
    <t>670116</t>
  </si>
  <si>
    <t>670105</t>
  </si>
  <si>
    <t>670069</t>
  </si>
  <si>
    <t>670171</t>
  </si>
  <si>
    <t>670207</t>
  </si>
  <si>
    <t>670218</t>
  </si>
  <si>
    <t>670193</t>
  </si>
  <si>
    <t>670182</t>
  </si>
  <si>
    <t>670149</t>
  </si>
  <si>
    <t>670229</t>
  </si>
  <si>
    <t>670433</t>
  </si>
  <si>
    <t>670444</t>
  </si>
  <si>
    <t>670455</t>
  </si>
  <si>
    <t>670466</t>
  </si>
  <si>
    <t>670477</t>
  </si>
  <si>
    <t>670488</t>
  </si>
  <si>
    <t>670499</t>
  </si>
  <si>
    <t>670502</t>
  </si>
  <si>
    <t>670513</t>
  </si>
  <si>
    <t>665626</t>
  </si>
  <si>
    <t>665637</t>
  </si>
  <si>
    <t>665728</t>
  </si>
  <si>
    <t>667144</t>
  </si>
  <si>
    <t>667097</t>
  </si>
  <si>
    <t>667111</t>
  </si>
  <si>
    <t>667155</t>
  </si>
  <si>
    <t>667166</t>
  </si>
  <si>
    <t>667177</t>
  </si>
  <si>
    <t>667199</t>
  </si>
  <si>
    <t>667188</t>
  </si>
  <si>
    <t>667213</t>
  </si>
  <si>
    <t>667224</t>
  </si>
  <si>
    <t>667235</t>
  </si>
  <si>
    <t>667257</t>
  </si>
  <si>
    <t>667246</t>
  </si>
  <si>
    <t>667268</t>
  </si>
  <si>
    <t>667279</t>
  </si>
  <si>
    <t>667304</t>
  </si>
  <si>
    <t>667315</t>
  </si>
  <si>
    <t>667337</t>
  </si>
  <si>
    <t>667326</t>
  </si>
  <si>
    <t>667348</t>
  </si>
  <si>
    <t>667359</t>
  </si>
  <si>
    <t>667392</t>
  </si>
  <si>
    <t>667406</t>
  </si>
  <si>
    <t>667417</t>
  </si>
  <si>
    <t>667428</t>
  </si>
  <si>
    <t>667439</t>
  </si>
  <si>
    <t>667461</t>
  </si>
  <si>
    <t>667472</t>
  </si>
  <si>
    <t>667483</t>
  </si>
  <si>
    <t>667494</t>
  </si>
  <si>
    <t>667519</t>
  </si>
  <si>
    <t>667508</t>
  </si>
  <si>
    <t>667541</t>
  </si>
  <si>
    <t>667552</t>
  </si>
  <si>
    <t>667563</t>
  </si>
  <si>
    <t>667574</t>
  </si>
  <si>
    <t>667585</t>
  </si>
  <si>
    <t>667596</t>
  </si>
  <si>
    <t>667621</t>
  </si>
  <si>
    <t>667632</t>
  </si>
  <si>
    <t>667643</t>
  </si>
  <si>
    <t>667654</t>
  </si>
  <si>
    <t>350239</t>
  </si>
  <si>
    <t>350261</t>
  </si>
  <si>
    <t>350272</t>
  </si>
  <si>
    <t>350283</t>
  </si>
  <si>
    <t>350308</t>
  </si>
  <si>
    <t>350319</t>
  </si>
  <si>
    <t>350341</t>
  </si>
  <si>
    <t>350352</t>
  </si>
  <si>
    <t>350363</t>
  </si>
  <si>
    <t>350294</t>
  </si>
  <si>
    <t>350454</t>
  </si>
  <si>
    <t>350465</t>
  </si>
  <si>
    <t>350476</t>
  </si>
  <si>
    <t>350487</t>
  </si>
  <si>
    <t>350556</t>
  </si>
  <si>
    <t>350374</t>
  </si>
  <si>
    <t>352813</t>
  </si>
  <si>
    <t>352937</t>
  </si>
  <si>
    <t>352926</t>
  </si>
  <si>
    <t>352948</t>
  </si>
  <si>
    <t>352959</t>
  </si>
  <si>
    <t>352802</t>
  </si>
  <si>
    <t>353033</t>
  </si>
  <si>
    <t>353055</t>
  </si>
  <si>
    <t>353044</t>
  </si>
  <si>
    <t>353066</t>
  </si>
  <si>
    <t>353962</t>
  </si>
  <si>
    <t>352981</t>
  </si>
  <si>
    <t>353984</t>
  </si>
  <si>
    <t>354014</t>
  </si>
  <si>
    <t>354003</t>
  </si>
  <si>
    <t>354025</t>
  </si>
  <si>
    <t>354036</t>
  </si>
  <si>
    <t>353973</t>
  </si>
  <si>
    <t>354058</t>
  </si>
  <si>
    <t>354069</t>
  </si>
  <si>
    <t>354091</t>
  </si>
  <si>
    <t>354105</t>
  </si>
  <si>
    <t>354047</t>
  </si>
  <si>
    <t>354116</t>
  </si>
  <si>
    <t>354138</t>
  </si>
  <si>
    <t>354149</t>
  </si>
  <si>
    <t>354171</t>
  </si>
  <si>
    <t>354182</t>
  </si>
  <si>
    <t>354127</t>
  </si>
  <si>
    <t>673577</t>
  </si>
  <si>
    <t>673599</t>
  </si>
  <si>
    <t>673602</t>
  </si>
  <si>
    <t>673872</t>
  </si>
  <si>
    <t>673883</t>
  </si>
  <si>
    <t>673588</t>
  </si>
  <si>
    <t>673908</t>
  </si>
  <si>
    <t>673657</t>
  </si>
  <si>
    <t>673668</t>
  </si>
  <si>
    <t>673679</t>
  </si>
  <si>
    <t>673704</t>
  </si>
  <si>
    <t>673894</t>
  </si>
  <si>
    <t>673781</t>
  </si>
  <si>
    <t>673792</t>
  </si>
  <si>
    <t>673806</t>
  </si>
  <si>
    <t>673974</t>
  </si>
  <si>
    <t>673985</t>
  </si>
  <si>
    <t>673759</t>
  </si>
  <si>
    <t>674004</t>
  </si>
  <si>
    <t>674059</t>
  </si>
  <si>
    <t>674106</t>
  </si>
  <si>
    <t>674117</t>
  </si>
  <si>
    <t>674128</t>
  </si>
  <si>
    <t>673996</t>
  </si>
  <si>
    <t>350498</t>
  </si>
  <si>
    <t>353995</t>
  </si>
  <si>
    <t>354193</t>
  </si>
  <si>
    <t>419131</t>
  </si>
  <si>
    <t>419142</t>
  </si>
  <si>
    <t>419153</t>
  </si>
  <si>
    <t>419164</t>
  </si>
  <si>
    <t>419175</t>
  </si>
  <si>
    <t>419186</t>
  </si>
  <si>
    <t>419197</t>
  </si>
  <si>
    <t>419211</t>
  </si>
  <si>
    <t>419222</t>
  </si>
  <si>
    <t>419346</t>
  </si>
  <si>
    <t>419357</t>
  </si>
  <si>
    <t>419368</t>
  </si>
  <si>
    <t>673624</t>
  </si>
  <si>
    <t>673613</t>
  </si>
  <si>
    <t>673635</t>
  </si>
  <si>
    <t>673646</t>
  </si>
  <si>
    <t>673715</t>
  </si>
  <si>
    <t>673726</t>
  </si>
  <si>
    <t>673748</t>
  </si>
  <si>
    <t>673737</t>
  </si>
  <si>
    <t>673817</t>
  </si>
  <si>
    <t>673828</t>
  </si>
  <si>
    <t>673839</t>
  </si>
  <si>
    <t>673861</t>
  </si>
  <si>
    <t>213794</t>
  </si>
  <si>
    <t>213793</t>
  </si>
  <si>
    <t>105298</t>
  </si>
  <si>
    <t>101537</t>
  </si>
  <si>
    <t>145436</t>
  </si>
  <si>
    <t>159231</t>
  </si>
  <si>
    <t>213079</t>
  </si>
  <si>
    <t>507175</t>
  </si>
  <si>
    <t>263338</t>
  </si>
  <si>
    <t>145438</t>
  </si>
  <si>
    <t>526167</t>
  </si>
  <si>
    <t>527045</t>
  </si>
  <si>
    <t>526940</t>
  </si>
  <si>
    <t>529922</t>
  </si>
  <si>
    <t>507188</t>
  </si>
  <si>
    <t>120247</t>
  </si>
  <si>
    <t>120250</t>
  </si>
  <si>
    <t>120252</t>
  </si>
  <si>
    <t>122510</t>
  </si>
  <si>
    <t>122509</t>
  </si>
  <si>
    <t>122511</t>
  </si>
  <si>
    <t>120249</t>
  </si>
  <si>
    <t>139518</t>
  </si>
  <si>
    <t>139519</t>
  </si>
  <si>
    <t>139522</t>
  </si>
  <si>
    <t>139520</t>
  </si>
  <si>
    <t>122512</t>
  </si>
  <si>
    <t>340042</t>
  </si>
  <si>
    <t>340053</t>
  </si>
  <si>
    <t>340064</t>
  </si>
  <si>
    <t>340075</t>
  </si>
  <si>
    <t>340097</t>
  </si>
  <si>
    <t>340086</t>
  </si>
  <si>
    <t>340111</t>
  </si>
  <si>
    <t>340144</t>
  </si>
  <si>
    <t>340166</t>
  </si>
  <si>
    <t>340155</t>
  </si>
  <si>
    <t>340188</t>
  </si>
  <si>
    <t>340199</t>
  </si>
  <si>
    <t>340916</t>
  </si>
  <si>
    <t>341522</t>
  </si>
  <si>
    <t>341533</t>
  </si>
  <si>
    <t>341555</t>
  </si>
  <si>
    <t>341566</t>
  </si>
  <si>
    <t>341577</t>
  </si>
  <si>
    <t>341588</t>
  </si>
  <si>
    <t>341599</t>
  </si>
  <si>
    <t>341974</t>
  </si>
  <si>
    <t>341985</t>
  </si>
  <si>
    <t>342004</t>
  </si>
  <si>
    <t>341996</t>
  </si>
  <si>
    <t>342015</t>
  </si>
  <si>
    <t>343131</t>
  </si>
  <si>
    <t>343095</t>
  </si>
  <si>
    <t>343266</t>
  </si>
  <si>
    <t>343324</t>
  </si>
  <si>
    <t>343277</t>
  </si>
  <si>
    <t>343379</t>
  </si>
  <si>
    <t>343415</t>
  </si>
  <si>
    <t>343404</t>
  </si>
  <si>
    <t>343426</t>
  </si>
  <si>
    <t>343437</t>
  </si>
  <si>
    <t>343798</t>
  </si>
  <si>
    <t>343801</t>
  </si>
  <si>
    <t>501656</t>
  </si>
  <si>
    <t>501657</t>
  </si>
  <si>
    <t>501658</t>
  </si>
  <si>
    <t>501659</t>
  </si>
  <si>
    <t>501660</t>
  </si>
  <si>
    <t>501661</t>
  </si>
  <si>
    <t>501664</t>
  </si>
  <si>
    <t>501663</t>
  </si>
  <si>
    <t>503592</t>
  </si>
  <si>
    <t>503593</t>
  </si>
  <si>
    <t>503594</t>
  </si>
  <si>
    <t>503595</t>
  </si>
  <si>
    <t>503598</t>
  </si>
  <si>
    <t>503597</t>
  </si>
  <si>
    <t>503600</t>
  </si>
  <si>
    <t>503601</t>
  </si>
  <si>
    <t>503604</t>
  </si>
  <si>
    <t>503605</t>
  </si>
  <si>
    <t>503606</t>
  </si>
  <si>
    <t>503607</t>
  </si>
  <si>
    <t>510117</t>
  </si>
  <si>
    <t>510119</t>
  </si>
  <si>
    <t>510121</t>
  </si>
  <si>
    <t>510123</t>
  </si>
  <si>
    <t>510125</t>
  </si>
  <si>
    <t>510127</t>
  </si>
  <si>
    <t>510129</t>
  </si>
  <si>
    <t>510132</t>
  </si>
  <si>
    <t>524784</t>
  </si>
  <si>
    <t>524785</t>
  </si>
  <si>
    <t>524786</t>
  </si>
  <si>
    <t>524787</t>
  </si>
  <si>
    <t>524788</t>
  </si>
  <si>
    <t>524815</t>
  </si>
  <si>
    <t>524816</t>
  </si>
  <si>
    <t>524818</t>
  </si>
  <si>
    <t>524863</t>
  </si>
  <si>
    <t>524819</t>
  </si>
  <si>
    <t>524865</t>
  </si>
  <si>
    <t>524867</t>
  </si>
  <si>
    <t>524868</t>
  </si>
  <si>
    <t>524870</t>
  </si>
  <si>
    <t>524869</t>
  </si>
  <si>
    <t>526427</t>
  </si>
  <si>
    <t>526428</t>
  </si>
  <si>
    <t>526429</t>
  </si>
  <si>
    <t>526430</t>
  </si>
  <si>
    <t>526432</t>
  </si>
  <si>
    <t>526431</t>
  </si>
  <si>
    <t>526433</t>
  </si>
  <si>
    <t>526434</t>
  </si>
  <si>
    <t>526435</t>
  </si>
  <si>
    <t>526436</t>
  </si>
  <si>
    <t>526438</t>
  </si>
  <si>
    <t>526439</t>
  </si>
  <si>
    <t>526441</t>
  </si>
  <si>
    <t>526442</t>
  </si>
  <si>
    <t>526443</t>
  </si>
  <si>
    <t>526445</t>
  </si>
  <si>
    <t>526446</t>
  </si>
  <si>
    <t>526447</t>
  </si>
  <si>
    <t>526450</t>
  </si>
  <si>
    <t>526451</t>
  </si>
  <si>
    <t>526453</t>
  </si>
  <si>
    <t>526454</t>
  </si>
  <si>
    <t>526456</t>
  </si>
  <si>
    <t>526457</t>
  </si>
  <si>
    <t>526460</t>
  </si>
  <si>
    <t>526464</t>
  </si>
  <si>
    <t>526461</t>
  </si>
  <si>
    <t>526465</t>
  </si>
  <si>
    <t>526468</t>
  </si>
  <si>
    <t>526469</t>
  </si>
  <si>
    <t>526607</t>
  </si>
  <si>
    <t>526610</t>
  </si>
  <si>
    <t>526609</t>
  </si>
  <si>
    <t>526612</t>
  </si>
  <si>
    <t>526613</t>
  </si>
  <si>
    <t>526614</t>
  </si>
  <si>
    <t>526616</t>
  </si>
  <si>
    <t>526617</t>
  </si>
  <si>
    <t>526621</t>
  </si>
  <si>
    <t>526618</t>
  </si>
  <si>
    <t>526622</t>
  </si>
  <si>
    <t>526623</t>
  </si>
  <si>
    <t>712817</t>
  </si>
  <si>
    <t>712828</t>
  </si>
  <si>
    <t>712861</t>
  </si>
  <si>
    <t>712839</t>
  </si>
  <si>
    <t>712894</t>
  </si>
  <si>
    <t>712883</t>
  </si>
  <si>
    <t>712908</t>
  </si>
  <si>
    <t>712963</t>
  </si>
  <si>
    <t>712952</t>
  </si>
  <si>
    <t>712919</t>
  </si>
  <si>
    <t>712985</t>
  </si>
  <si>
    <t>712974</t>
  </si>
  <si>
    <t>713004</t>
  </si>
  <si>
    <t>713037</t>
  </si>
  <si>
    <t>713026</t>
  </si>
  <si>
    <t>713015</t>
  </si>
  <si>
    <t>713944</t>
  </si>
  <si>
    <t>713933</t>
  </si>
  <si>
    <t>713966</t>
  </si>
  <si>
    <t>714007</t>
  </si>
  <si>
    <t>713977</t>
  </si>
  <si>
    <t>713988</t>
  </si>
  <si>
    <t>714029</t>
  </si>
  <si>
    <t>714062</t>
  </si>
  <si>
    <t>714018</t>
  </si>
  <si>
    <t>714073</t>
  </si>
  <si>
    <t>714109</t>
  </si>
  <si>
    <t>714084</t>
  </si>
  <si>
    <t>714663</t>
  </si>
  <si>
    <t>714685</t>
  </si>
  <si>
    <t>714674</t>
  </si>
  <si>
    <t>714696</t>
  </si>
  <si>
    <t>714721</t>
  </si>
  <si>
    <t>714776</t>
  </si>
  <si>
    <t>714732</t>
  </si>
  <si>
    <t>714787</t>
  </si>
  <si>
    <t>714798</t>
  </si>
  <si>
    <t>997513</t>
  </si>
  <si>
    <t>997524</t>
  </si>
  <si>
    <t>997557</t>
  </si>
  <si>
    <t>997546</t>
  </si>
  <si>
    <t>997502</t>
  </si>
  <si>
    <t>997568</t>
  </si>
  <si>
    <t>997615</t>
  </si>
  <si>
    <t>997626</t>
  </si>
  <si>
    <t>997659</t>
  </si>
  <si>
    <t>997604</t>
  </si>
  <si>
    <t>997648</t>
  </si>
  <si>
    <t>997681</t>
  </si>
  <si>
    <t>209058</t>
  </si>
  <si>
    <t>209057</t>
  </si>
  <si>
    <t>209061</t>
  </si>
  <si>
    <t>209060</t>
  </si>
  <si>
    <t>209062</t>
  </si>
  <si>
    <t>209065</t>
  </si>
  <si>
    <t>209066</t>
  </si>
  <si>
    <t>209064</t>
  </si>
  <si>
    <t>209067</t>
  </si>
  <si>
    <t>209068</t>
  </si>
  <si>
    <t>209063</t>
  </si>
  <si>
    <t>209071</t>
  </si>
  <si>
    <t>209072</t>
  </si>
  <si>
    <t>209073</t>
  </si>
  <si>
    <t>209070</t>
  </si>
  <si>
    <t>209075</t>
  </si>
  <si>
    <t>209069</t>
  </si>
  <si>
    <t>209076</t>
  </si>
  <si>
    <t>209077</t>
  </si>
  <si>
    <t>139510</t>
  </si>
  <si>
    <t>209074</t>
  </si>
  <si>
    <t>139511</t>
  </si>
  <si>
    <t>139513</t>
  </si>
  <si>
    <t>139515</t>
  </si>
  <si>
    <t>139514</t>
  </si>
  <si>
    <t>139516</t>
  </si>
  <si>
    <t>139517</t>
  </si>
  <si>
    <t>139512</t>
  </si>
  <si>
    <t>346479</t>
  </si>
  <si>
    <t>346504</t>
  </si>
  <si>
    <t>346515</t>
  </si>
  <si>
    <t>346526</t>
  </si>
  <si>
    <t>347019</t>
  </si>
  <si>
    <t>347234</t>
  </si>
  <si>
    <t>347245</t>
  </si>
  <si>
    <t>347347</t>
  </si>
  <si>
    <t>347336</t>
  </si>
  <si>
    <t>347595</t>
  </si>
  <si>
    <t>347609</t>
  </si>
  <si>
    <t>347722</t>
  </si>
  <si>
    <t>347744</t>
  </si>
  <si>
    <t>347733</t>
  </si>
  <si>
    <t>347755</t>
  </si>
  <si>
    <t>347041</t>
  </si>
  <si>
    <t>438985</t>
  </si>
  <si>
    <t>438996</t>
  </si>
  <si>
    <t>439004</t>
  </si>
  <si>
    <t>439015</t>
  </si>
  <si>
    <t>524972</t>
  </si>
  <si>
    <t>524971</t>
  </si>
  <si>
    <t>524973</t>
  </si>
  <si>
    <t>524975</t>
  </si>
  <si>
    <t>524976</t>
  </si>
  <si>
    <t>524977</t>
  </si>
  <si>
    <t>988487</t>
  </si>
  <si>
    <t>988501</t>
  </si>
  <si>
    <t>988603</t>
  </si>
  <si>
    <t>988625</t>
  </si>
  <si>
    <t>988738</t>
  </si>
  <si>
    <t>988771</t>
  </si>
  <si>
    <t>139491</t>
  </si>
  <si>
    <t>139492</t>
  </si>
  <si>
    <t>139493</t>
  </si>
  <si>
    <t>139494</t>
  </si>
  <si>
    <t>139564</t>
  </si>
  <si>
    <t>139495</t>
  </si>
  <si>
    <t>139563</t>
  </si>
  <si>
    <t>139566</t>
  </si>
  <si>
    <t>139569</t>
  </si>
  <si>
    <t>139497</t>
  </si>
  <si>
    <t>502866</t>
  </si>
  <si>
    <t>502867</t>
  </si>
  <si>
    <t>502875</t>
  </si>
  <si>
    <t>502883</t>
  </si>
  <si>
    <t>502876</t>
  </si>
  <si>
    <t>502892</t>
  </si>
  <si>
    <t>502884</t>
  </si>
  <si>
    <t>502893</t>
  </si>
  <si>
    <t>502918</t>
  </si>
  <si>
    <t>502900</t>
  </si>
  <si>
    <t>502909</t>
  </si>
  <si>
    <t>503627</t>
  </si>
  <si>
    <t>503628</t>
  </si>
  <si>
    <t>503631</t>
  </si>
  <si>
    <t>503632</t>
  </si>
  <si>
    <t>503637</t>
  </si>
  <si>
    <t>503636</t>
  </si>
  <si>
    <t>503641</t>
  </si>
  <si>
    <t>503640</t>
  </si>
  <si>
    <t>503805</t>
  </si>
  <si>
    <t>503807</t>
  </si>
  <si>
    <t>503808</t>
  </si>
  <si>
    <t>503809</t>
  </si>
  <si>
    <t>503811</t>
  </si>
  <si>
    <t>503810</t>
  </si>
  <si>
    <t>503812</t>
  </si>
  <si>
    <t>503813</t>
  </si>
  <si>
    <t>503814</t>
  </si>
  <si>
    <t>503815</t>
  </si>
  <si>
    <t>503816</t>
  </si>
  <si>
    <t>503818</t>
  </si>
  <si>
    <t>503819</t>
  </si>
  <si>
    <t>503820</t>
  </si>
  <si>
    <t>503821</t>
  </si>
  <si>
    <t>524900</t>
  </si>
  <si>
    <t>524899</t>
  </si>
  <si>
    <t>510372</t>
  </si>
  <si>
    <t>503822</t>
  </si>
  <si>
    <t>524901</t>
  </si>
  <si>
    <t>524902</t>
  </si>
  <si>
    <t>524905</t>
  </si>
  <si>
    <t>524903</t>
  </si>
  <si>
    <t>524906</t>
  </si>
  <si>
    <t>524904</t>
  </si>
  <si>
    <t>524907</t>
  </si>
  <si>
    <t>524909</t>
  </si>
  <si>
    <t>524911</t>
  </si>
  <si>
    <t>524912</t>
  </si>
  <si>
    <t>524910</t>
  </si>
  <si>
    <t>524913</t>
  </si>
  <si>
    <t>524914</t>
  </si>
  <si>
    <t>524915</t>
  </si>
  <si>
    <t>526626</t>
  </si>
  <si>
    <t>526625</t>
  </si>
  <si>
    <t>526628</t>
  </si>
  <si>
    <t>526627</t>
  </si>
  <si>
    <t>526629</t>
  </si>
  <si>
    <t>526630</t>
  </si>
  <si>
    <t>526631</t>
  </si>
  <si>
    <t>529994</t>
  </si>
  <si>
    <t>524934</t>
  </si>
  <si>
    <t>524936</t>
  </si>
  <si>
    <t>524935</t>
  </si>
  <si>
    <t>524938</t>
  </si>
  <si>
    <t>524937</t>
  </si>
  <si>
    <t>524940</t>
  </si>
  <si>
    <t>524939</t>
  </si>
  <si>
    <t>997706</t>
  </si>
  <si>
    <t>121558</t>
  </si>
  <si>
    <t>121561</t>
  </si>
  <si>
    <t>121560</t>
  </si>
  <si>
    <t>121582</t>
  </si>
  <si>
    <t>121562</t>
  </si>
  <si>
    <t>121563</t>
  </si>
  <si>
    <t>121580</t>
  </si>
  <si>
    <t>121584</t>
  </si>
  <si>
    <t>121583</t>
  </si>
  <si>
    <t>503609</t>
  </si>
  <si>
    <t>503612</t>
  </si>
  <si>
    <t>503610</t>
  </si>
  <si>
    <t>503851</t>
  </si>
  <si>
    <t>524866</t>
  </si>
  <si>
    <t>120563</t>
  </si>
  <si>
    <t>120936</t>
  </si>
  <si>
    <t>120564</t>
  </si>
  <si>
    <t>120565</t>
  </si>
  <si>
    <t>123032</t>
  </si>
  <si>
    <t>711235</t>
  </si>
  <si>
    <t>711246</t>
  </si>
  <si>
    <t>711279</t>
  </si>
  <si>
    <t>439627</t>
  </si>
  <si>
    <t>439762</t>
  </si>
  <si>
    <t>502870</t>
  </si>
  <si>
    <t>502868</t>
  </si>
  <si>
    <t>502871</t>
  </si>
  <si>
    <t>502873</t>
  </si>
  <si>
    <t>502872</t>
  </si>
  <si>
    <t>502874</t>
  </si>
  <si>
    <t>502877</t>
  </si>
  <si>
    <t>502878</t>
  </si>
  <si>
    <t>502879</t>
  </si>
  <si>
    <t>502880</t>
  </si>
  <si>
    <t>502881</t>
  </si>
  <si>
    <t>502882</t>
  </si>
  <si>
    <t>502885</t>
  </si>
  <si>
    <t>502886</t>
  </si>
  <si>
    <t>502887</t>
  </si>
  <si>
    <t>502889</t>
  </si>
  <si>
    <t>502888</t>
  </si>
  <si>
    <t>502894</t>
  </si>
  <si>
    <t>502890</t>
  </si>
  <si>
    <t>502895</t>
  </si>
  <si>
    <t>502896</t>
  </si>
  <si>
    <t>502898</t>
  </si>
  <si>
    <t>502899</t>
  </si>
  <si>
    <t>502901</t>
  </si>
  <si>
    <t>502902</t>
  </si>
  <si>
    <t>502903</t>
  </si>
  <si>
    <t>502897</t>
  </si>
  <si>
    <t>502906</t>
  </si>
  <si>
    <t>502907</t>
  </si>
  <si>
    <t>502908</t>
  </si>
  <si>
    <t>502910</t>
  </si>
  <si>
    <t>502911</t>
  </si>
  <si>
    <t>502904</t>
  </si>
  <si>
    <t>502914</t>
  </si>
  <si>
    <t>502915</t>
  </si>
  <si>
    <t>502917</t>
  </si>
  <si>
    <t>502912</t>
  </si>
  <si>
    <t>502920</t>
  </si>
  <si>
    <t>502913</t>
  </si>
  <si>
    <t>502922</t>
  </si>
  <si>
    <t>502923</t>
  </si>
  <si>
    <t>502924</t>
  </si>
  <si>
    <t>502919</t>
  </si>
  <si>
    <t>502925</t>
  </si>
  <si>
    <t>502921</t>
  </si>
  <si>
    <t>503633</t>
  </si>
  <si>
    <t>503634</t>
  </si>
  <si>
    <t>503638</t>
  </si>
  <si>
    <t>503629</t>
  </si>
  <si>
    <t>503642</t>
  </si>
  <si>
    <t>503630</t>
  </si>
  <si>
    <t>503850</t>
  </si>
  <si>
    <t>526633</t>
  </si>
  <si>
    <t>503639</t>
  </si>
  <si>
    <t>526634</t>
  </si>
  <si>
    <t>526637</t>
  </si>
  <si>
    <t>526639</t>
  </si>
  <si>
    <t>526638</t>
  </si>
  <si>
    <t>710764</t>
  </si>
  <si>
    <t>526635</t>
  </si>
  <si>
    <t>710775</t>
  </si>
  <si>
    <t>711326</t>
  </si>
  <si>
    <t>711381</t>
  </si>
  <si>
    <t>711348</t>
  </si>
  <si>
    <t>711825</t>
  </si>
  <si>
    <t>712158</t>
  </si>
  <si>
    <t>711199</t>
  </si>
  <si>
    <t>711836</t>
  </si>
  <si>
    <t>145070</t>
  </si>
  <si>
    <t>145068</t>
  </si>
  <si>
    <t>222407</t>
  </si>
  <si>
    <t>222408</t>
  </si>
  <si>
    <t>222409</t>
  </si>
  <si>
    <t>222411</t>
  </si>
  <si>
    <t>222412</t>
  </si>
  <si>
    <t>222415</t>
  </si>
  <si>
    <t>222410</t>
  </si>
  <si>
    <t>222414</t>
  </si>
  <si>
    <t>222418</t>
  </si>
  <si>
    <t>222417</t>
  </si>
  <si>
    <t>222416</t>
  </si>
  <si>
    <t>222420</t>
  </si>
  <si>
    <t>222413</t>
  </si>
  <si>
    <t>222419</t>
  </si>
  <si>
    <t>103358</t>
  </si>
  <si>
    <t>139869</t>
  </si>
  <si>
    <t>146450</t>
  </si>
  <si>
    <t>146451</t>
  </si>
  <si>
    <t>146464</t>
  </si>
  <si>
    <t>146465</t>
  </si>
  <si>
    <t>146697</t>
  </si>
  <si>
    <t>203072</t>
  </si>
  <si>
    <t>203079</t>
  </si>
  <si>
    <t>203082</t>
  </si>
  <si>
    <t>203087</t>
  </si>
  <si>
    <t>203088</t>
  </si>
  <si>
    <t>203216</t>
  </si>
  <si>
    <t>203089</t>
  </si>
  <si>
    <t>203724</t>
  </si>
  <si>
    <t>205578</t>
  </si>
  <si>
    <t>206005</t>
  </si>
  <si>
    <t>203717-0001</t>
  </si>
  <si>
    <t>203717-0002</t>
  </si>
  <si>
    <t>218137</t>
  </si>
  <si>
    <t>220550</t>
  </si>
  <si>
    <t>222132</t>
  </si>
  <si>
    <t>222133</t>
  </si>
  <si>
    <t>222208</t>
  </si>
  <si>
    <t>222209</t>
  </si>
  <si>
    <t>222210</t>
  </si>
  <si>
    <t>222211</t>
  </si>
  <si>
    <t>503538</t>
  </si>
  <si>
    <t>503539</t>
  </si>
  <si>
    <t>503540</t>
  </si>
  <si>
    <t>503537</t>
  </si>
  <si>
    <t>251135</t>
  </si>
  <si>
    <t>503541</t>
  </si>
  <si>
    <t>518144</t>
  </si>
  <si>
    <t>521938</t>
  </si>
  <si>
    <t>528107</t>
  </si>
  <si>
    <t>520726</t>
  </si>
  <si>
    <t>527138</t>
  </si>
  <si>
    <t>521537</t>
  </si>
  <si>
    <t>176175</t>
  </si>
  <si>
    <t>203160</t>
  </si>
  <si>
    <t>985128</t>
  </si>
  <si>
    <t>962993</t>
  </si>
  <si>
    <t>985139</t>
  </si>
  <si>
    <t>998243</t>
  </si>
  <si>
    <t>998265</t>
  </si>
  <si>
    <t>998254</t>
  </si>
  <si>
    <t>998276</t>
  </si>
  <si>
    <t>998287</t>
  </si>
  <si>
    <t>998301</t>
  </si>
  <si>
    <t>998334</t>
  </si>
  <si>
    <t>998312</t>
  </si>
  <si>
    <t>998345</t>
  </si>
  <si>
    <t>105042</t>
  </si>
  <si>
    <t>105031</t>
  </si>
  <si>
    <t>105053</t>
  </si>
  <si>
    <t>105009</t>
  </si>
  <si>
    <t>105064</t>
  </si>
  <si>
    <t>105075</t>
  </si>
  <si>
    <t>105086</t>
  </si>
  <si>
    <t>105097</t>
  </si>
  <si>
    <t>105111</t>
  </si>
  <si>
    <t>105122</t>
  </si>
  <si>
    <t>105133</t>
  </si>
  <si>
    <t>105144</t>
  </si>
  <si>
    <t>105155</t>
  </si>
  <si>
    <t>105177</t>
  </si>
  <si>
    <t>105166</t>
  </si>
  <si>
    <t>105188</t>
  </si>
  <si>
    <t>105199</t>
  </si>
  <si>
    <t>105202</t>
  </si>
  <si>
    <t>105213</t>
  </si>
  <si>
    <t>105224</t>
  </si>
  <si>
    <t>105235</t>
  </si>
  <si>
    <t>105246</t>
  </si>
  <si>
    <t>105257</t>
  </si>
  <si>
    <t>105268</t>
  </si>
  <si>
    <t>105279</t>
  </si>
  <si>
    <t>105315</t>
  </si>
  <si>
    <t>105304</t>
  </si>
  <si>
    <t>105326</t>
  </si>
  <si>
    <t>105337</t>
  </si>
  <si>
    <t>105348</t>
  </si>
  <si>
    <t>105359</t>
  </si>
  <si>
    <t>105381</t>
  </si>
  <si>
    <t>105392</t>
  </si>
  <si>
    <t>105406</t>
  </si>
  <si>
    <t>105417</t>
  </si>
  <si>
    <t>105428</t>
  </si>
  <si>
    <t>105461</t>
  </si>
  <si>
    <t>105439</t>
  </si>
  <si>
    <t>105472</t>
  </si>
  <si>
    <t>105483</t>
  </si>
  <si>
    <t>105494</t>
  </si>
  <si>
    <t>105508</t>
  </si>
  <si>
    <t>105541</t>
  </si>
  <si>
    <t>105519</t>
  </si>
  <si>
    <t>105552</t>
  </si>
  <si>
    <t>105563</t>
  </si>
  <si>
    <t>105574</t>
  </si>
  <si>
    <t>105585</t>
  </si>
  <si>
    <t>105596</t>
  </si>
  <si>
    <t>105621</t>
  </si>
  <si>
    <t>105632</t>
  </si>
  <si>
    <t>520213</t>
  </si>
  <si>
    <t>520214</t>
  </si>
  <si>
    <t>520216</t>
  </si>
  <si>
    <t>520217</t>
  </si>
  <si>
    <t>104108</t>
  </si>
  <si>
    <t>104094</t>
  </si>
  <si>
    <t>104174</t>
  </si>
  <si>
    <t>104185</t>
  </si>
  <si>
    <t>104254</t>
  </si>
  <si>
    <t>104287</t>
  </si>
  <si>
    <t>104265</t>
  </si>
  <si>
    <t>104276</t>
  </si>
  <si>
    <t>104298</t>
  </si>
  <si>
    <t>104301</t>
  </si>
  <si>
    <t>104334</t>
  </si>
  <si>
    <t>104345</t>
  </si>
  <si>
    <t>104356</t>
  </si>
  <si>
    <t>187739</t>
  </si>
  <si>
    <t>187761</t>
  </si>
  <si>
    <t>187783</t>
  </si>
  <si>
    <t>187772</t>
  </si>
  <si>
    <t>187808</t>
  </si>
  <si>
    <t>187794</t>
  </si>
  <si>
    <t>403721</t>
  </si>
  <si>
    <t>247127</t>
  </si>
  <si>
    <t>247149</t>
  </si>
  <si>
    <t>247138</t>
  </si>
  <si>
    <t>247171</t>
  </si>
  <si>
    <t>247229</t>
  </si>
  <si>
    <t>247251</t>
  </si>
  <si>
    <t>247262</t>
  </si>
  <si>
    <t>247342</t>
  </si>
  <si>
    <t>247273</t>
  </si>
  <si>
    <t>247353</t>
  </si>
  <si>
    <t>247364</t>
  </si>
  <si>
    <t>247375</t>
  </si>
  <si>
    <t>247433</t>
  </si>
  <si>
    <t>247455</t>
  </si>
  <si>
    <t>247444</t>
  </si>
  <si>
    <t>247466</t>
  </si>
  <si>
    <t>297158</t>
  </si>
  <si>
    <t>297169</t>
  </si>
  <si>
    <t>297191</t>
  </si>
  <si>
    <t>297205</t>
  </si>
  <si>
    <t>247513</t>
  </si>
  <si>
    <t>247524</t>
  </si>
  <si>
    <t>247535</t>
  </si>
  <si>
    <t>247615</t>
  </si>
  <si>
    <t>247546</t>
  </si>
  <si>
    <t>247626</t>
  </si>
  <si>
    <t>247637</t>
  </si>
  <si>
    <t>247648</t>
  </si>
  <si>
    <t>247739</t>
  </si>
  <si>
    <t>247717</t>
  </si>
  <si>
    <t>247728</t>
  </si>
  <si>
    <t>247761</t>
  </si>
  <si>
    <t>247819</t>
  </si>
  <si>
    <t>247841</t>
  </si>
  <si>
    <t>297216</t>
  </si>
  <si>
    <t>247863</t>
  </si>
  <si>
    <t>247852</t>
  </si>
  <si>
    <t>297227</t>
  </si>
  <si>
    <t>297238</t>
  </si>
  <si>
    <t>911019</t>
  </si>
  <si>
    <t>247105</t>
  </si>
  <si>
    <t>247069</t>
  </si>
  <si>
    <t>247091</t>
  </si>
  <si>
    <t>247116</t>
  </si>
  <si>
    <t>247182</t>
  </si>
  <si>
    <t>247193</t>
  </si>
  <si>
    <t>247284</t>
  </si>
  <si>
    <t>247218</t>
  </si>
  <si>
    <t>247207</t>
  </si>
  <si>
    <t>247295</t>
  </si>
  <si>
    <t>247309</t>
  </si>
  <si>
    <t>247331</t>
  </si>
  <si>
    <t>247386</t>
  </si>
  <si>
    <t>247411</t>
  </si>
  <si>
    <t>247397</t>
  </si>
  <si>
    <t>296949</t>
  </si>
  <si>
    <t>247422</t>
  </si>
  <si>
    <t>296971</t>
  </si>
  <si>
    <t>296993</t>
  </si>
  <si>
    <t>247477</t>
  </si>
  <si>
    <t>247488</t>
  </si>
  <si>
    <t>247502</t>
  </si>
  <si>
    <t>296982</t>
  </si>
  <si>
    <t>247499</t>
  </si>
  <si>
    <t>247568</t>
  </si>
  <si>
    <t>247604</t>
  </si>
  <si>
    <t>247579</t>
  </si>
  <si>
    <t>247659</t>
  </si>
  <si>
    <t>247557</t>
  </si>
  <si>
    <t>247681</t>
  </si>
  <si>
    <t>247772</t>
  </si>
  <si>
    <t>247706</t>
  </si>
  <si>
    <t>247783</t>
  </si>
  <si>
    <t>247794</t>
  </si>
  <si>
    <t>247692</t>
  </si>
  <si>
    <t>297001</t>
  </si>
  <si>
    <t>297012</t>
  </si>
  <si>
    <t>297023</t>
  </si>
  <si>
    <t>297034</t>
  </si>
  <si>
    <t>247808</t>
  </si>
  <si>
    <t>405873</t>
  </si>
  <si>
    <t>405895</t>
  </si>
  <si>
    <t>405909</t>
  </si>
  <si>
    <t>405931</t>
  </si>
  <si>
    <t>405942</t>
  </si>
  <si>
    <t>405884</t>
  </si>
  <si>
    <t>405953</t>
  </si>
  <si>
    <t>405964</t>
  </si>
  <si>
    <t>405975</t>
  </si>
  <si>
    <t>405986</t>
  </si>
  <si>
    <t>405997</t>
  </si>
  <si>
    <t>406195</t>
  </si>
  <si>
    <t>406231</t>
  </si>
  <si>
    <t>406209</t>
  </si>
  <si>
    <t>406242</t>
  </si>
  <si>
    <t>406253</t>
  </si>
  <si>
    <t>406264</t>
  </si>
  <si>
    <t>406275</t>
  </si>
  <si>
    <t>406297</t>
  </si>
  <si>
    <t>406286</t>
  </si>
  <si>
    <t>406311</t>
  </si>
  <si>
    <t>406322</t>
  </si>
  <si>
    <t>406333</t>
  </si>
  <si>
    <t>406344</t>
  </si>
  <si>
    <t>406355</t>
  </si>
  <si>
    <t>406366</t>
  </si>
  <si>
    <t>406377</t>
  </si>
  <si>
    <t>406898</t>
  </si>
  <si>
    <t>406901</t>
  </si>
  <si>
    <t>406912</t>
  </si>
  <si>
    <t>406923</t>
  </si>
  <si>
    <t>406934</t>
  </si>
  <si>
    <t>406945</t>
  </si>
  <si>
    <t>406956</t>
  </si>
  <si>
    <t>406967</t>
  </si>
  <si>
    <t>406978</t>
  </si>
  <si>
    <t>406989</t>
  </si>
  <si>
    <t>407121</t>
  </si>
  <si>
    <t>407132</t>
  </si>
  <si>
    <t>407143</t>
  </si>
  <si>
    <t>407154</t>
  </si>
  <si>
    <t>407165</t>
  </si>
  <si>
    <t>407176</t>
  </si>
  <si>
    <t>407187</t>
  </si>
  <si>
    <t>407198</t>
  </si>
  <si>
    <t>407245</t>
  </si>
  <si>
    <t>407256</t>
  </si>
  <si>
    <t>442971</t>
  </si>
  <si>
    <t>408394</t>
  </si>
  <si>
    <t>408383</t>
  </si>
  <si>
    <t>408408</t>
  </si>
  <si>
    <t>408419</t>
  </si>
  <si>
    <t>408441</t>
  </si>
  <si>
    <t>408543</t>
  </si>
  <si>
    <t>408452</t>
  </si>
  <si>
    <t>408554</t>
  </si>
  <si>
    <t>408612</t>
  </si>
  <si>
    <t>408703</t>
  </si>
  <si>
    <t>408714</t>
  </si>
  <si>
    <t>408736</t>
  </si>
  <si>
    <t>408725</t>
  </si>
  <si>
    <t>408747</t>
  </si>
  <si>
    <t>408758</t>
  </si>
  <si>
    <t>408769</t>
  </si>
  <si>
    <t>408791</t>
  </si>
  <si>
    <t>408805</t>
  </si>
  <si>
    <t>408827</t>
  </si>
  <si>
    <t>408816</t>
  </si>
  <si>
    <t>408838</t>
  </si>
  <si>
    <t>408995</t>
  </si>
  <si>
    <t>408849</t>
  </si>
  <si>
    <t>409025</t>
  </si>
  <si>
    <t>409003</t>
  </si>
  <si>
    <t>409014</t>
  </si>
  <si>
    <t>409036</t>
  </si>
  <si>
    <t>409047</t>
  </si>
  <si>
    <t>409058</t>
  </si>
  <si>
    <t>409069</t>
  </si>
  <si>
    <t>409681</t>
  </si>
  <si>
    <t>409659</t>
  </si>
  <si>
    <t>409692</t>
  </si>
  <si>
    <t>409717</t>
  </si>
  <si>
    <t>409706</t>
  </si>
  <si>
    <t>409728</t>
  </si>
  <si>
    <t>409739</t>
  </si>
  <si>
    <t>409761</t>
  </si>
  <si>
    <t>409772</t>
  </si>
  <si>
    <t>409783</t>
  </si>
  <si>
    <t>409794</t>
  </si>
  <si>
    <t>409808</t>
  </si>
  <si>
    <t>409819</t>
  </si>
  <si>
    <t>409841</t>
  </si>
  <si>
    <t>409852</t>
  </si>
  <si>
    <t>409874</t>
  </si>
  <si>
    <t>409863</t>
  </si>
  <si>
    <t>409885</t>
  </si>
  <si>
    <t>309847</t>
  </si>
  <si>
    <t>309858</t>
  </si>
  <si>
    <t>309869</t>
  </si>
  <si>
    <t>311011</t>
  </si>
  <si>
    <t>310303</t>
  </si>
  <si>
    <t>311022</t>
  </si>
  <si>
    <t>311044</t>
  </si>
  <si>
    <t>311055</t>
  </si>
  <si>
    <t>311066</t>
  </si>
  <si>
    <t>311099</t>
  </si>
  <si>
    <t>311088</t>
  </si>
  <si>
    <t>311102</t>
  </si>
  <si>
    <t>399001</t>
  </si>
  <si>
    <t>399012</t>
  </si>
  <si>
    <t>399023</t>
  </si>
  <si>
    <t>399136</t>
  </si>
  <si>
    <t>399034</t>
  </si>
  <si>
    <t>399271</t>
  </si>
  <si>
    <t>399282</t>
  </si>
  <si>
    <t>399293</t>
  </si>
  <si>
    <t>399307</t>
  </si>
  <si>
    <t>399318</t>
  </si>
  <si>
    <t>399329</t>
  </si>
  <si>
    <t>399351</t>
  </si>
  <si>
    <t>399362</t>
  </si>
  <si>
    <t>399384</t>
  </si>
  <si>
    <t>399373</t>
  </si>
  <si>
    <t>399409</t>
  </si>
  <si>
    <t>399395</t>
  </si>
  <si>
    <t>399431</t>
  </si>
  <si>
    <t>399442</t>
  </si>
  <si>
    <t>399464</t>
  </si>
  <si>
    <t>399453</t>
  </si>
  <si>
    <t>399475</t>
  </si>
  <si>
    <t>399486</t>
  </si>
  <si>
    <t>399588</t>
  </si>
  <si>
    <t>399599</t>
  </si>
  <si>
    <t>399602</t>
  </si>
  <si>
    <t>399613</t>
  </si>
  <si>
    <t>399635</t>
  </si>
  <si>
    <t>399624</t>
  </si>
  <si>
    <t>399646</t>
  </si>
  <si>
    <t>399657</t>
  </si>
  <si>
    <t>403175</t>
  </si>
  <si>
    <t>403197</t>
  </si>
  <si>
    <t>403448</t>
  </si>
  <si>
    <t>403313</t>
  </si>
  <si>
    <t>403459</t>
  </si>
  <si>
    <t>403481</t>
  </si>
  <si>
    <t>403506</t>
  </si>
  <si>
    <t>403517</t>
  </si>
  <si>
    <t>403561</t>
  </si>
  <si>
    <t>403528</t>
  </si>
  <si>
    <t>403583</t>
  </si>
  <si>
    <t>403619</t>
  </si>
  <si>
    <t>414604</t>
  </si>
  <si>
    <t>414615</t>
  </si>
  <si>
    <t>414626</t>
  </si>
  <si>
    <t>414648</t>
  </si>
  <si>
    <t>414637</t>
  </si>
  <si>
    <t>414659</t>
  </si>
  <si>
    <t>414852</t>
  </si>
  <si>
    <t>414863</t>
  </si>
  <si>
    <t>414874</t>
  </si>
  <si>
    <t>414896</t>
  </si>
  <si>
    <t>414885</t>
  </si>
  <si>
    <t>414921</t>
  </si>
  <si>
    <t>414932</t>
  </si>
  <si>
    <t>414943</t>
  </si>
  <si>
    <t>414976</t>
  </si>
  <si>
    <t>414954</t>
  </si>
  <si>
    <t>414965</t>
  </si>
  <si>
    <t>550963</t>
  </si>
  <si>
    <t>550974</t>
  </si>
  <si>
    <t>550985</t>
  </si>
  <si>
    <t>550996</t>
  </si>
  <si>
    <t>551015</t>
  </si>
  <si>
    <t>551004</t>
  </si>
  <si>
    <t>551026</t>
  </si>
  <si>
    <t>551037</t>
  </si>
  <si>
    <t>551048</t>
  </si>
  <si>
    <t>551059</t>
  </si>
  <si>
    <t>551106</t>
  </si>
  <si>
    <t>551081</t>
  </si>
  <si>
    <t>551092</t>
  </si>
  <si>
    <t>551117</t>
  </si>
  <si>
    <t>551128</t>
  </si>
  <si>
    <t>551139</t>
  </si>
  <si>
    <t>551161</t>
  </si>
  <si>
    <t>551183</t>
  </si>
  <si>
    <t>551172</t>
  </si>
  <si>
    <t>551194</t>
  </si>
  <si>
    <t>551208</t>
  </si>
  <si>
    <t>551219</t>
  </si>
  <si>
    <t>551241</t>
  </si>
  <si>
    <t>551252</t>
  </si>
  <si>
    <t>121683</t>
  </si>
  <si>
    <t>121694</t>
  </si>
  <si>
    <t>121708</t>
  </si>
  <si>
    <t>121741</t>
  </si>
  <si>
    <t>121752</t>
  </si>
  <si>
    <t>121763</t>
  </si>
  <si>
    <t>121796</t>
  </si>
  <si>
    <t>121785</t>
  </si>
  <si>
    <t>121821</t>
  </si>
  <si>
    <t>121843</t>
  </si>
  <si>
    <t>121854</t>
  </si>
  <si>
    <t>126326</t>
  </si>
  <si>
    <t>126348</t>
  </si>
  <si>
    <t>126337</t>
  </si>
  <si>
    <t>126359</t>
  </si>
  <si>
    <t>121865</t>
  </si>
  <si>
    <t>126381</t>
  </si>
  <si>
    <t>126406</t>
  </si>
  <si>
    <t>126417</t>
  </si>
  <si>
    <t>126428</t>
  </si>
  <si>
    <t>126439</t>
  </si>
  <si>
    <t>126461</t>
  </si>
  <si>
    <t>126392</t>
  </si>
  <si>
    <t>126483</t>
  </si>
  <si>
    <t>126494</t>
  </si>
  <si>
    <t>126508</t>
  </si>
  <si>
    <t>126519</t>
  </si>
  <si>
    <t>126541</t>
  </si>
  <si>
    <t>126472</t>
  </si>
  <si>
    <t>126552</t>
  </si>
  <si>
    <t>126563</t>
  </si>
  <si>
    <t>126585</t>
  </si>
  <si>
    <t>126574</t>
  </si>
  <si>
    <t>126596</t>
  </si>
  <si>
    <t>126621</t>
  </si>
  <si>
    <t>126632</t>
  </si>
  <si>
    <t>126643</t>
  </si>
  <si>
    <t>126665</t>
  </si>
  <si>
    <t>126654</t>
  </si>
  <si>
    <t>126687</t>
  </si>
  <si>
    <t>126676</t>
  </si>
  <si>
    <t>126698</t>
  </si>
  <si>
    <t>126701</t>
  </si>
  <si>
    <t>126712</t>
  </si>
  <si>
    <t>126723</t>
  </si>
  <si>
    <t>126745</t>
  </si>
  <si>
    <t>126734</t>
  </si>
  <si>
    <t>126756</t>
  </si>
  <si>
    <t>126767</t>
  </si>
  <si>
    <t>126778</t>
  </si>
  <si>
    <t>126789</t>
  </si>
  <si>
    <t>126803</t>
  </si>
  <si>
    <t>126814</t>
  </si>
  <si>
    <t>126836</t>
  </si>
  <si>
    <t>126825</t>
  </si>
  <si>
    <t>126847</t>
  </si>
  <si>
    <t>126858</t>
  </si>
  <si>
    <t>126869</t>
  </si>
  <si>
    <t>126891</t>
  </si>
  <si>
    <t>132089</t>
  </si>
  <si>
    <t>130312</t>
  </si>
  <si>
    <t>132103</t>
  </si>
  <si>
    <t>132227</t>
  </si>
  <si>
    <t>132307</t>
  </si>
  <si>
    <t>132431</t>
  </si>
  <si>
    <t>132475</t>
  </si>
  <si>
    <t>132464</t>
  </si>
  <si>
    <t>132486</t>
  </si>
  <si>
    <t>132497</t>
  </si>
  <si>
    <t>132522</t>
  </si>
  <si>
    <t>132511</t>
  </si>
  <si>
    <t>132533</t>
  </si>
  <si>
    <t>132544</t>
  </si>
  <si>
    <t>132555</t>
  </si>
  <si>
    <t>132566</t>
  </si>
  <si>
    <t>132588</t>
  </si>
  <si>
    <t>132577</t>
  </si>
  <si>
    <t>132599</t>
  </si>
  <si>
    <t>132602</t>
  </si>
  <si>
    <t>132613</t>
  </si>
  <si>
    <t>132624</t>
  </si>
  <si>
    <t>132635</t>
  </si>
  <si>
    <t>132646</t>
  </si>
  <si>
    <t>132668</t>
  </si>
  <si>
    <t>132657</t>
  </si>
  <si>
    <t>132679</t>
  </si>
  <si>
    <t>132704</t>
  </si>
  <si>
    <t>132726</t>
  </si>
  <si>
    <t>132715</t>
  </si>
  <si>
    <t>132737</t>
  </si>
  <si>
    <t>132748</t>
  </si>
  <si>
    <t>132759</t>
  </si>
  <si>
    <t>132781</t>
  </si>
  <si>
    <t>132806</t>
  </si>
  <si>
    <t>132792</t>
  </si>
  <si>
    <t>132817</t>
  </si>
  <si>
    <t>132828</t>
  </si>
  <si>
    <t>132839</t>
  </si>
  <si>
    <t>132861</t>
  </si>
  <si>
    <t>132883</t>
  </si>
  <si>
    <t>132872</t>
  </si>
  <si>
    <t>132894</t>
  </si>
  <si>
    <t>132908</t>
  </si>
  <si>
    <t>132919</t>
  </si>
  <si>
    <t>132941</t>
  </si>
  <si>
    <t>132963</t>
  </si>
  <si>
    <t>132952</t>
  </si>
  <si>
    <t>132974</t>
  </si>
  <si>
    <t>311226</t>
  </si>
  <si>
    <t>311237</t>
  </si>
  <si>
    <t>311248</t>
  </si>
  <si>
    <t>311281</t>
  </si>
  <si>
    <t>311292</t>
  </si>
  <si>
    <t>311328</t>
  </si>
  <si>
    <t>311306</t>
  </si>
  <si>
    <t>311339</t>
  </si>
  <si>
    <t>311361</t>
  </si>
  <si>
    <t>311383</t>
  </si>
  <si>
    <t>311394</t>
  </si>
  <si>
    <t>311408</t>
  </si>
  <si>
    <t>424528</t>
  </si>
  <si>
    <t>424539</t>
  </si>
  <si>
    <t>424572</t>
  </si>
  <si>
    <t>424561</t>
  </si>
  <si>
    <t>424583</t>
  </si>
  <si>
    <t>424663</t>
  </si>
  <si>
    <t>424594</t>
  </si>
  <si>
    <t>424674</t>
  </si>
  <si>
    <t>424696</t>
  </si>
  <si>
    <t>424685</t>
  </si>
  <si>
    <t>424721</t>
  </si>
  <si>
    <t>424743</t>
  </si>
  <si>
    <t>424732</t>
  </si>
  <si>
    <t>424754</t>
  </si>
  <si>
    <t>424798</t>
  </si>
  <si>
    <t>424765</t>
  </si>
  <si>
    <t>424801</t>
  </si>
  <si>
    <t>425597</t>
  </si>
  <si>
    <t>425611</t>
  </si>
  <si>
    <t>425622</t>
  </si>
  <si>
    <t>425633</t>
  </si>
  <si>
    <t>425655</t>
  </si>
  <si>
    <t>425644</t>
  </si>
  <si>
    <t>425666</t>
  </si>
  <si>
    <t>425677</t>
  </si>
  <si>
    <t>425688</t>
  </si>
  <si>
    <t>425699</t>
  </si>
  <si>
    <t>425702</t>
  </si>
  <si>
    <t>425713</t>
  </si>
  <si>
    <t>425724</t>
  </si>
  <si>
    <t>425735</t>
  </si>
  <si>
    <t>425746</t>
  </si>
  <si>
    <t>425757</t>
  </si>
  <si>
    <t>425779</t>
  </si>
  <si>
    <t>425768</t>
  </si>
  <si>
    <t>425804</t>
  </si>
  <si>
    <t>425815</t>
  </si>
  <si>
    <t>425826</t>
  </si>
  <si>
    <t>425837</t>
  </si>
  <si>
    <t>425848</t>
  </si>
  <si>
    <t>425859</t>
  </si>
  <si>
    <t>425881</t>
  </si>
  <si>
    <t>425892</t>
  </si>
  <si>
    <t>425906</t>
  </si>
  <si>
    <t>425917</t>
  </si>
  <si>
    <t>425928</t>
  </si>
  <si>
    <t>425939</t>
  </si>
  <si>
    <t>425961</t>
  </si>
  <si>
    <t>551401</t>
  </si>
  <si>
    <t>551412</t>
  </si>
  <si>
    <t>551423</t>
  </si>
  <si>
    <t>551434</t>
  </si>
  <si>
    <t>551445</t>
  </si>
  <si>
    <t>551456</t>
  </si>
  <si>
    <t>551478</t>
  </si>
  <si>
    <t>551489</t>
  </si>
  <si>
    <t>551503</t>
  </si>
  <si>
    <t>551514</t>
  </si>
  <si>
    <t>551525</t>
  </si>
  <si>
    <t>551467</t>
  </si>
  <si>
    <t>551547</t>
  </si>
  <si>
    <t>551558</t>
  </si>
  <si>
    <t>551569</t>
  </si>
  <si>
    <t>551591</t>
  </si>
  <si>
    <t>551605</t>
  </si>
  <si>
    <t>551536</t>
  </si>
  <si>
    <t>551627</t>
  </si>
  <si>
    <t>551638</t>
  </si>
  <si>
    <t>551649</t>
  </si>
  <si>
    <t>551671</t>
  </si>
  <si>
    <t>551616</t>
  </si>
  <si>
    <t>551682</t>
  </si>
  <si>
    <t>121887</t>
  </si>
  <si>
    <t>121898</t>
  </si>
  <si>
    <t>122879</t>
  </si>
  <si>
    <t>125684</t>
  </si>
  <si>
    <t>130323</t>
  </si>
  <si>
    <t>125946</t>
  </si>
  <si>
    <t>130334</t>
  </si>
  <si>
    <t>130345</t>
  </si>
  <si>
    <t>130367</t>
  </si>
  <si>
    <t>125935</t>
  </si>
  <si>
    <t>130389</t>
  </si>
  <si>
    <t>130378</t>
  </si>
  <si>
    <t>130403</t>
  </si>
  <si>
    <t>130414</t>
  </si>
  <si>
    <t>130425</t>
  </si>
  <si>
    <t>130447</t>
  </si>
  <si>
    <t>130356</t>
  </si>
  <si>
    <t>130469</t>
  </si>
  <si>
    <t>130458</t>
  </si>
  <si>
    <t>130491</t>
  </si>
  <si>
    <t>130505</t>
  </si>
  <si>
    <t>130516</t>
  </si>
  <si>
    <t>130436</t>
  </si>
  <si>
    <t>130538</t>
  </si>
  <si>
    <t>130549</t>
  </si>
  <si>
    <t>130571</t>
  </si>
  <si>
    <t>130582</t>
  </si>
  <si>
    <t>130593</t>
  </si>
  <si>
    <t>130527</t>
  </si>
  <si>
    <t>132996</t>
  </si>
  <si>
    <t>133015</t>
  </si>
  <si>
    <t>133026</t>
  </si>
  <si>
    <t>133037</t>
  </si>
  <si>
    <t>130607</t>
  </si>
  <si>
    <t>132985</t>
  </si>
  <si>
    <t>133004</t>
  </si>
  <si>
    <t>133092</t>
  </si>
  <si>
    <t>133106</t>
  </si>
  <si>
    <t>133117</t>
  </si>
  <si>
    <t>133048</t>
  </si>
  <si>
    <t>133059</t>
  </si>
  <si>
    <t>133172</t>
  </si>
  <si>
    <t>133081</t>
  </si>
  <si>
    <t>133183</t>
  </si>
  <si>
    <t>133194</t>
  </si>
  <si>
    <t>133128</t>
  </si>
  <si>
    <t>133252</t>
  </si>
  <si>
    <t>133139</t>
  </si>
  <si>
    <t>133161</t>
  </si>
  <si>
    <t>133263</t>
  </si>
  <si>
    <t>133274</t>
  </si>
  <si>
    <t>133208</t>
  </si>
  <si>
    <t>133241</t>
  </si>
  <si>
    <t>133219</t>
  </si>
  <si>
    <t>311146</t>
  </si>
  <si>
    <t>311179</t>
  </si>
  <si>
    <t>311204</t>
  </si>
  <si>
    <t>311124</t>
  </si>
  <si>
    <t>311441</t>
  </si>
  <si>
    <t>311168</t>
  </si>
  <si>
    <t>311135</t>
  </si>
  <si>
    <t>311485</t>
  </si>
  <si>
    <t>311496</t>
  </si>
  <si>
    <t>311521</t>
  </si>
  <si>
    <t>403743</t>
  </si>
  <si>
    <t>311463</t>
  </si>
  <si>
    <t>311452</t>
  </si>
  <si>
    <t>403903</t>
  </si>
  <si>
    <t>403914</t>
  </si>
  <si>
    <t>403925</t>
  </si>
  <si>
    <t>403652</t>
  </si>
  <si>
    <t>407267</t>
  </si>
  <si>
    <t>403732</t>
  </si>
  <si>
    <t>407507</t>
  </si>
  <si>
    <t>407518</t>
  </si>
  <si>
    <t>407529</t>
  </si>
  <si>
    <t>407551</t>
  </si>
  <si>
    <t>407278</t>
  </si>
  <si>
    <t>407948</t>
  </si>
  <si>
    <t>407493</t>
  </si>
  <si>
    <t>407959</t>
  </si>
  <si>
    <t>407981</t>
  </si>
  <si>
    <t>408011</t>
  </si>
  <si>
    <t>407562</t>
  </si>
  <si>
    <t>407733</t>
  </si>
  <si>
    <t>408077</t>
  </si>
  <si>
    <t>409896</t>
  </si>
  <si>
    <t>409921</t>
  </si>
  <si>
    <t>409932</t>
  </si>
  <si>
    <t>408022</t>
  </si>
  <si>
    <t>409954</t>
  </si>
  <si>
    <t>407992</t>
  </si>
  <si>
    <t>409976</t>
  </si>
  <si>
    <t>409987</t>
  </si>
  <si>
    <t>409998</t>
  </si>
  <si>
    <t>409943</t>
  </si>
  <si>
    <t>410002</t>
  </si>
  <si>
    <t>409965</t>
  </si>
  <si>
    <t>410035</t>
  </si>
  <si>
    <t>410046</t>
  </si>
  <si>
    <t>410057</t>
  </si>
  <si>
    <t>410024</t>
  </si>
  <si>
    <t>410013</t>
  </si>
  <si>
    <t>414987</t>
  </si>
  <si>
    <t>415946</t>
  </si>
  <si>
    <t>415957</t>
  </si>
  <si>
    <t>415968</t>
  </si>
  <si>
    <t>410068</t>
  </si>
  <si>
    <t>416009</t>
  </si>
  <si>
    <t>414998</t>
  </si>
  <si>
    <t>416042</t>
  </si>
  <si>
    <t>416053</t>
  </si>
  <si>
    <t>416064</t>
  </si>
  <si>
    <t>415979</t>
  </si>
  <si>
    <t>416086</t>
  </si>
  <si>
    <t>416031</t>
  </si>
  <si>
    <t>416097</t>
  </si>
  <si>
    <t>416111</t>
  </si>
  <si>
    <t>416122</t>
  </si>
  <si>
    <t>416075</t>
  </si>
  <si>
    <t>425983</t>
  </si>
  <si>
    <t>425972</t>
  </si>
  <si>
    <t>426261</t>
  </si>
  <si>
    <t>426272</t>
  </si>
  <si>
    <t>426283</t>
  </si>
  <si>
    <t>426319</t>
  </si>
  <si>
    <t>426308</t>
  </si>
  <si>
    <t>425994</t>
  </si>
  <si>
    <t>426341</t>
  </si>
  <si>
    <t>426352</t>
  </si>
  <si>
    <t>426363</t>
  </si>
  <si>
    <t>426374</t>
  </si>
  <si>
    <t>426385</t>
  </si>
  <si>
    <t>426294</t>
  </si>
  <si>
    <t>426396</t>
  </si>
  <si>
    <t>426421</t>
  </si>
  <si>
    <t>551263</t>
  </si>
  <si>
    <t>551296</t>
  </si>
  <si>
    <t>551274</t>
  </si>
  <si>
    <t>551285</t>
  </si>
  <si>
    <t>551332</t>
  </si>
  <si>
    <t>551343</t>
  </si>
  <si>
    <t>551354</t>
  </si>
  <si>
    <t>551365</t>
  </si>
  <si>
    <t>551387</t>
  </si>
  <si>
    <t>551321</t>
  </si>
  <si>
    <t>551398</t>
  </si>
  <si>
    <t>551693</t>
  </si>
  <si>
    <t>551707</t>
  </si>
  <si>
    <t>551729</t>
  </si>
  <si>
    <t>551376</t>
  </si>
  <si>
    <t>551751</t>
  </si>
  <si>
    <t>551762</t>
  </si>
  <si>
    <t>551784</t>
  </si>
  <si>
    <t>551773</t>
  </si>
  <si>
    <t>551795</t>
  </si>
  <si>
    <t>551831</t>
  </si>
  <si>
    <t>551718</t>
  </si>
  <si>
    <t>551842</t>
  </si>
  <si>
    <t>126042</t>
  </si>
  <si>
    <t>551809</t>
  </si>
  <si>
    <t>126202</t>
  </si>
  <si>
    <t>135418</t>
  </si>
  <si>
    <t>126268</t>
  </si>
  <si>
    <t>135429</t>
  </si>
  <si>
    <t>135451</t>
  </si>
  <si>
    <t>135473</t>
  </si>
  <si>
    <t>135462</t>
  </si>
  <si>
    <t>126304</t>
  </si>
  <si>
    <t>135484</t>
  </si>
  <si>
    <t>309803</t>
  </si>
  <si>
    <t>309814</t>
  </si>
  <si>
    <t>309836</t>
  </si>
  <si>
    <t>588423</t>
  </si>
  <si>
    <t>309789</t>
  </si>
  <si>
    <t>588434</t>
  </si>
  <si>
    <t>588445</t>
  </si>
  <si>
    <t>588456</t>
  </si>
  <si>
    <t>588478</t>
  </si>
  <si>
    <t>309825</t>
  </si>
  <si>
    <t>588467</t>
  </si>
  <si>
    <t>130629</t>
  </si>
  <si>
    <t>130651</t>
  </si>
  <si>
    <t>130662</t>
  </si>
  <si>
    <t>130753</t>
  </si>
  <si>
    <t>130618</t>
  </si>
  <si>
    <t>130764</t>
  </si>
  <si>
    <t>130786</t>
  </si>
  <si>
    <t>130797</t>
  </si>
  <si>
    <t>130811</t>
  </si>
  <si>
    <t>131064</t>
  </si>
  <si>
    <t>130775</t>
  </si>
  <si>
    <t>133285</t>
  </si>
  <si>
    <t>133296</t>
  </si>
  <si>
    <t>133321</t>
  </si>
  <si>
    <t>133332</t>
  </si>
  <si>
    <t>133343</t>
  </si>
  <si>
    <t>131075</t>
  </si>
  <si>
    <t>133365</t>
  </si>
  <si>
    <t>133376</t>
  </si>
  <si>
    <t>133387</t>
  </si>
  <si>
    <t>133398</t>
  </si>
  <si>
    <t>133401</t>
  </si>
  <si>
    <t>133354</t>
  </si>
  <si>
    <t>408088</t>
  </si>
  <si>
    <t>408102</t>
  </si>
  <si>
    <t>408099</t>
  </si>
  <si>
    <t>408259</t>
  </si>
  <si>
    <t>133412</t>
  </si>
  <si>
    <t>408281</t>
  </si>
  <si>
    <t>408306</t>
  </si>
  <si>
    <t>408328</t>
  </si>
  <si>
    <t>408317</t>
  </si>
  <si>
    <t>408339</t>
  </si>
  <si>
    <t>408361</t>
  </si>
  <si>
    <t>408292</t>
  </si>
  <si>
    <t>410079</t>
  </si>
  <si>
    <t>410104</t>
  </si>
  <si>
    <t>410115</t>
  </si>
  <si>
    <t>410137</t>
  </si>
  <si>
    <t>410148</t>
  </si>
  <si>
    <t>410159</t>
  </si>
  <si>
    <t>410192</t>
  </si>
  <si>
    <t>408372</t>
  </si>
  <si>
    <t>410181</t>
  </si>
  <si>
    <t>410206</t>
  </si>
  <si>
    <t>410217</t>
  </si>
  <si>
    <t>410126</t>
  </si>
  <si>
    <t>416133</t>
  </si>
  <si>
    <t>416144</t>
  </si>
  <si>
    <t>424313</t>
  </si>
  <si>
    <t>424324</t>
  </si>
  <si>
    <t>424335</t>
  </si>
  <si>
    <t>410228</t>
  </si>
  <si>
    <t>424346</t>
  </si>
  <si>
    <t>424357</t>
  </si>
  <si>
    <t>424379</t>
  </si>
  <si>
    <t>424492</t>
  </si>
  <si>
    <t>424506</t>
  </si>
  <si>
    <t>426432</t>
  </si>
  <si>
    <t>426443</t>
  </si>
  <si>
    <t>424368</t>
  </si>
  <si>
    <t>426454</t>
  </si>
  <si>
    <t>426476</t>
  </si>
  <si>
    <t>426498</t>
  </si>
  <si>
    <t>426465</t>
  </si>
  <si>
    <t>426716</t>
  </si>
  <si>
    <t>424517</t>
  </si>
  <si>
    <t>426727</t>
  </si>
  <si>
    <t>426738</t>
  </si>
  <si>
    <t>427242</t>
  </si>
  <si>
    <t>427231</t>
  </si>
  <si>
    <t>426487</t>
  </si>
  <si>
    <t>510285</t>
  </si>
  <si>
    <t>510287</t>
  </si>
  <si>
    <t>510292</t>
  </si>
  <si>
    <t>510291</t>
  </si>
  <si>
    <t>510290</t>
  </si>
  <si>
    <t>510289</t>
  </si>
  <si>
    <t>510286</t>
  </si>
  <si>
    <t>510294</t>
  </si>
  <si>
    <t>510296</t>
  </si>
  <si>
    <t>510301</t>
  </si>
  <si>
    <t>510298</t>
  </si>
  <si>
    <t>510297</t>
  </si>
  <si>
    <t>510293</t>
  </si>
  <si>
    <t>510295</t>
  </si>
  <si>
    <t>510304</t>
  </si>
  <si>
    <t>510303</t>
  </si>
  <si>
    <t>510307</t>
  </si>
  <si>
    <t>510300</t>
  </si>
  <si>
    <t>510305</t>
  </si>
  <si>
    <t>510309</t>
  </si>
  <si>
    <t>510310</t>
  </si>
  <si>
    <t>510311</t>
  </si>
  <si>
    <t>510308</t>
  </si>
  <si>
    <t>510312</t>
  </si>
  <si>
    <t>135291</t>
  </si>
  <si>
    <t>135338</t>
  </si>
  <si>
    <t>135407</t>
  </si>
  <si>
    <t>135349</t>
  </si>
  <si>
    <t>135393</t>
  </si>
  <si>
    <t>414502</t>
  </si>
  <si>
    <t>135305</t>
  </si>
  <si>
    <t>414513</t>
  </si>
  <si>
    <t>414546</t>
  </si>
  <si>
    <t>414524</t>
  </si>
  <si>
    <t>429237</t>
  </si>
  <si>
    <t>414535</t>
  </si>
  <si>
    <t>414499</t>
  </si>
  <si>
    <t>429248</t>
  </si>
  <si>
    <t>429281</t>
  </si>
  <si>
    <t>429292</t>
  </si>
  <si>
    <t>297056</t>
  </si>
  <si>
    <t>429226</t>
  </si>
  <si>
    <t>297045</t>
  </si>
  <si>
    <t>297078</t>
  </si>
  <si>
    <t>551886</t>
  </si>
  <si>
    <t>297103</t>
  </si>
  <si>
    <t>297114</t>
  </si>
  <si>
    <t>297125</t>
  </si>
  <si>
    <t>297147</t>
  </si>
  <si>
    <t>297067</t>
  </si>
  <si>
    <t>297282</t>
  </si>
  <si>
    <t>297089</t>
  </si>
  <si>
    <t>297249</t>
  </si>
  <si>
    <t>297307</t>
  </si>
  <si>
    <t>297318</t>
  </si>
  <si>
    <t>297136</t>
  </si>
  <si>
    <t>297351</t>
  </si>
  <si>
    <t>297271</t>
  </si>
  <si>
    <t>297362</t>
  </si>
  <si>
    <t>297373</t>
  </si>
  <si>
    <t>297293</t>
  </si>
  <si>
    <t>133423</t>
  </si>
  <si>
    <t>297329</t>
  </si>
  <si>
    <t>133456</t>
  </si>
  <si>
    <t>133478</t>
  </si>
  <si>
    <t>133467</t>
  </si>
  <si>
    <t>133489</t>
  </si>
  <si>
    <t>133434</t>
  </si>
  <si>
    <t>133514</t>
  </si>
  <si>
    <t>133445</t>
  </si>
  <si>
    <t>133536</t>
  </si>
  <si>
    <t>133547</t>
  </si>
  <si>
    <t>133503</t>
  </si>
  <si>
    <t>428609</t>
  </si>
  <si>
    <t>133525</t>
  </si>
  <si>
    <t>428642</t>
  </si>
  <si>
    <t>428697</t>
  </si>
  <si>
    <t>428711</t>
  </si>
  <si>
    <t>428722</t>
  </si>
  <si>
    <t>428595</t>
  </si>
  <si>
    <t>428799</t>
  </si>
  <si>
    <t>428631</t>
  </si>
  <si>
    <t>429011</t>
  </si>
  <si>
    <t>428813</t>
  </si>
  <si>
    <t>429044</t>
  </si>
  <si>
    <t>428733</t>
  </si>
  <si>
    <t>429099</t>
  </si>
  <si>
    <t>429157</t>
  </si>
  <si>
    <t>428802</t>
  </si>
  <si>
    <t>429146</t>
  </si>
  <si>
    <t>429033</t>
  </si>
  <si>
    <t>508095</t>
  </si>
  <si>
    <t>508097</t>
  </si>
  <si>
    <t>508099</t>
  </si>
  <si>
    <t>508098</t>
  </si>
  <si>
    <t>508100</t>
  </si>
  <si>
    <t>508101</t>
  </si>
  <si>
    <t>508096</t>
  </si>
  <si>
    <t>508104</t>
  </si>
  <si>
    <t>508103</t>
  </si>
  <si>
    <t>508105</t>
  </si>
  <si>
    <t>508106</t>
  </si>
  <si>
    <t>508108</t>
  </si>
  <si>
    <t>508102</t>
  </si>
  <si>
    <t>508110</t>
  </si>
  <si>
    <t>508109</t>
  </si>
  <si>
    <t>508111</t>
  </si>
  <si>
    <t>508112</t>
  </si>
  <si>
    <t>508113</t>
  </si>
  <si>
    <t>508114</t>
  </si>
  <si>
    <t>508115</t>
  </si>
  <si>
    <t>508116</t>
  </si>
  <si>
    <t>508117</t>
  </si>
  <si>
    <t>508119</t>
  </si>
  <si>
    <t>508120</t>
  </si>
  <si>
    <t>508121</t>
  </si>
  <si>
    <t>508122</t>
  </si>
  <si>
    <t>508124</t>
  </si>
  <si>
    <t>508123</t>
  </si>
  <si>
    <t>508126</t>
  </si>
  <si>
    <t>508125</t>
  </si>
  <si>
    <t>508127</t>
  </si>
  <si>
    <t>508128</t>
  </si>
  <si>
    <t>508130</t>
  </si>
  <si>
    <t>508131</t>
  </si>
  <si>
    <t>508133</t>
  </si>
  <si>
    <t>508132</t>
  </si>
  <si>
    <t>508134</t>
  </si>
  <si>
    <t>508135</t>
  </si>
  <si>
    <t>508136</t>
  </si>
  <si>
    <t>508137</t>
  </si>
  <si>
    <t>508138</t>
  </si>
  <si>
    <t>508139</t>
  </si>
  <si>
    <t>508140</t>
  </si>
  <si>
    <t>508141</t>
  </si>
  <si>
    <t>508143</t>
  </si>
  <si>
    <t>508142</t>
  </si>
  <si>
    <t>508145</t>
  </si>
  <si>
    <t>508144</t>
  </si>
  <si>
    <t>508146</t>
  </si>
  <si>
    <t>508147</t>
  </si>
  <si>
    <t>508148</t>
  </si>
  <si>
    <t>508150</t>
  </si>
  <si>
    <t>508149</t>
  </si>
  <si>
    <t>508152</t>
  </si>
  <si>
    <t>508153</t>
  </si>
  <si>
    <t>508154</t>
  </si>
  <si>
    <t>508156</t>
  </si>
  <si>
    <t>508155</t>
  </si>
  <si>
    <t>508157</t>
  </si>
  <si>
    <t>508158</t>
  </si>
  <si>
    <t>510314</t>
  </si>
  <si>
    <t>510317</t>
  </si>
  <si>
    <t>510320</t>
  </si>
  <si>
    <t>510321</t>
  </si>
  <si>
    <t>510323</t>
  </si>
  <si>
    <t>510327</t>
  </si>
  <si>
    <t>510326</t>
  </si>
  <si>
    <t>510329</t>
  </si>
  <si>
    <t>120476</t>
  </si>
  <si>
    <t>120498</t>
  </si>
  <si>
    <t>120512</t>
  </si>
  <si>
    <t>120487</t>
  </si>
  <si>
    <t>120501</t>
  </si>
  <si>
    <t>404327</t>
  </si>
  <si>
    <t>405057</t>
  </si>
  <si>
    <t>428664</t>
  </si>
  <si>
    <t>428653</t>
  </si>
  <si>
    <t>428675</t>
  </si>
  <si>
    <t>428686</t>
  </si>
  <si>
    <t>428744</t>
  </si>
  <si>
    <t>428755</t>
  </si>
  <si>
    <t>428824</t>
  </si>
  <si>
    <t>428777</t>
  </si>
  <si>
    <t>428766</t>
  </si>
  <si>
    <t>428835</t>
  </si>
  <si>
    <t>428846</t>
  </si>
  <si>
    <t>428857</t>
  </si>
  <si>
    <t>429088</t>
  </si>
  <si>
    <t>429055</t>
  </si>
  <si>
    <t>429077</t>
  </si>
  <si>
    <t>429168</t>
  </si>
  <si>
    <t>429204</t>
  </si>
  <si>
    <t>429215</t>
  </si>
  <si>
    <t>187706</t>
  </si>
  <si>
    <t>187717</t>
  </si>
  <si>
    <t>187692</t>
  </si>
  <si>
    <t>187728</t>
  </si>
  <si>
    <t>488757</t>
  </si>
  <si>
    <t>488768</t>
  </si>
  <si>
    <t>488815</t>
  </si>
  <si>
    <t>488826</t>
  </si>
  <si>
    <t>488859</t>
  </si>
  <si>
    <t>488881</t>
  </si>
  <si>
    <t>488917</t>
  </si>
  <si>
    <t>488928</t>
  </si>
  <si>
    <t>488983</t>
  </si>
  <si>
    <t>488972</t>
  </si>
  <si>
    <t>489013</t>
  </si>
  <si>
    <t>489024</t>
  </si>
  <si>
    <t>527651</t>
  </si>
  <si>
    <t>527652</t>
  </si>
  <si>
    <t>527653</t>
  </si>
  <si>
    <t>527654</t>
  </si>
  <si>
    <t>527656</t>
  </si>
  <si>
    <t>527657</t>
  </si>
  <si>
    <t>527658</t>
  </si>
  <si>
    <t>527659</t>
  </si>
  <si>
    <t>527665</t>
  </si>
  <si>
    <t>527660</t>
  </si>
  <si>
    <t>725681</t>
  </si>
  <si>
    <t>725692</t>
  </si>
  <si>
    <t>725717</t>
  </si>
  <si>
    <t>725706</t>
  </si>
  <si>
    <t>725739</t>
  </si>
  <si>
    <t>725728</t>
  </si>
  <si>
    <t>725921</t>
  </si>
  <si>
    <t>725932</t>
  </si>
  <si>
    <t>725943</t>
  </si>
  <si>
    <t>725954</t>
  </si>
  <si>
    <t>725965</t>
  </si>
  <si>
    <t>726141</t>
  </si>
  <si>
    <t>726152</t>
  </si>
  <si>
    <t>725976</t>
  </si>
  <si>
    <t>726174</t>
  </si>
  <si>
    <t>726163</t>
  </si>
  <si>
    <t>726196</t>
  </si>
  <si>
    <t>726185</t>
  </si>
  <si>
    <t>488291</t>
  </si>
  <si>
    <t>488305</t>
  </si>
  <si>
    <t>488371</t>
  </si>
  <si>
    <t>488327</t>
  </si>
  <si>
    <t>488407</t>
  </si>
  <si>
    <t>488338</t>
  </si>
  <si>
    <t>488382</t>
  </si>
  <si>
    <t>488418</t>
  </si>
  <si>
    <t>488451</t>
  </si>
  <si>
    <t>488462</t>
  </si>
  <si>
    <t>488484</t>
  </si>
  <si>
    <t>488495</t>
  </si>
  <si>
    <t>525171</t>
  </si>
  <si>
    <t>525173</t>
  </si>
  <si>
    <t>525174</t>
  </si>
  <si>
    <t>525175</t>
  </si>
  <si>
    <t>525176</t>
  </si>
  <si>
    <t>525177</t>
  </si>
  <si>
    <t>525179</t>
  </si>
  <si>
    <t>525178</t>
  </si>
  <si>
    <t>525181</t>
  </si>
  <si>
    <t>525180</t>
  </si>
  <si>
    <t>525182</t>
  </si>
  <si>
    <t>525184</t>
  </si>
  <si>
    <t>525186</t>
  </si>
  <si>
    <t>525185</t>
  </si>
  <si>
    <t>525188</t>
  </si>
  <si>
    <t>525187</t>
  </si>
  <si>
    <t>525189</t>
  </si>
  <si>
    <t>525190</t>
  </si>
  <si>
    <t>525192</t>
  </si>
  <si>
    <t>525191</t>
  </si>
  <si>
    <t>525195</t>
  </si>
  <si>
    <t>525193</t>
  </si>
  <si>
    <t>525196</t>
  </si>
  <si>
    <t>525197</t>
  </si>
  <si>
    <t>525198</t>
  </si>
  <si>
    <t>525199</t>
  </si>
  <si>
    <t>525201</t>
  </si>
  <si>
    <t>525200</t>
  </si>
  <si>
    <t>525203</t>
  </si>
  <si>
    <t>525202</t>
  </si>
  <si>
    <t>525204</t>
  </si>
  <si>
    <t>526690</t>
  </si>
  <si>
    <t>525205</t>
  </si>
  <si>
    <t>526703</t>
  </si>
  <si>
    <t>526709</t>
  </si>
  <si>
    <t>527717</t>
  </si>
  <si>
    <t>527718</t>
  </si>
  <si>
    <t>527719</t>
  </si>
  <si>
    <t>527720</t>
  </si>
  <si>
    <t>527721</t>
  </si>
  <si>
    <t>527723</t>
  </si>
  <si>
    <t>527722</t>
  </si>
  <si>
    <t>527725</t>
  </si>
  <si>
    <t>527726</t>
  </si>
  <si>
    <t>527727</t>
  </si>
  <si>
    <t>527729</t>
  </si>
  <si>
    <t>527730</t>
  </si>
  <si>
    <t>527731</t>
  </si>
  <si>
    <t>527732</t>
  </si>
  <si>
    <t>527733</t>
  </si>
  <si>
    <t>527734</t>
  </si>
  <si>
    <t>527736</t>
  </si>
  <si>
    <t>527737</t>
  </si>
  <si>
    <t>527738</t>
  </si>
  <si>
    <t>527739</t>
  </si>
  <si>
    <t>527740</t>
  </si>
  <si>
    <t>527741</t>
  </si>
  <si>
    <t>527742</t>
  </si>
  <si>
    <t>527743</t>
  </si>
  <si>
    <t>527744</t>
  </si>
  <si>
    <t>527745</t>
  </si>
  <si>
    <t>527748</t>
  </si>
  <si>
    <t>527747</t>
  </si>
  <si>
    <t>527749</t>
  </si>
  <si>
    <t>527750</t>
  </si>
  <si>
    <t>527751</t>
  </si>
  <si>
    <t>527752</t>
  </si>
  <si>
    <t>527754</t>
  </si>
  <si>
    <t>527753</t>
  </si>
  <si>
    <t>527755</t>
  </si>
  <si>
    <t>527756</t>
  </si>
  <si>
    <t>527758</t>
  </si>
  <si>
    <t>527759</t>
  </si>
  <si>
    <t>527760</t>
  </si>
  <si>
    <t>527761</t>
  </si>
  <si>
    <t>527762</t>
  </si>
  <si>
    <t>527764</t>
  </si>
  <si>
    <t>527763</t>
  </si>
  <si>
    <t>527765</t>
  </si>
  <si>
    <t>527766</t>
  </si>
  <si>
    <t>527767</t>
  </si>
  <si>
    <t>527769</t>
  </si>
  <si>
    <t>527771</t>
  </si>
  <si>
    <t>527770</t>
  </si>
  <si>
    <t>527772</t>
  </si>
  <si>
    <t>527773</t>
  </si>
  <si>
    <t>527775</t>
  </si>
  <si>
    <t>527776</t>
  </si>
  <si>
    <t>527777</t>
  </si>
  <si>
    <t>527778</t>
  </si>
  <si>
    <t>527780</t>
  </si>
  <si>
    <t>527774</t>
  </si>
  <si>
    <t>527783</t>
  </si>
  <si>
    <t>528570</t>
  </si>
  <si>
    <t>532376</t>
  </si>
  <si>
    <t>532378</t>
  </si>
  <si>
    <t>532379</t>
  </si>
  <si>
    <t>527781</t>
  </si>
  <si>
    <t>532381</t>
  </si>
  <si>
    <t>532383</t>
  </si>
  <si>
    <t>532386</t>
  </si>
  <si>
    <t>532390</t>
  </si>
  <si>
    <t>532387</t>
  </si>
  <si>
    <t>532394</t>
  </si>
  <si>
    <t>532391</t>
  </si>
  <si>
    <t>532395</t>
  </si>
  <si>
    <t>532397</t>
  </si>
  <si>
    <t>593853</t>
  </si>
  <si>
    <t>593842</t>
  </si>
  <si>
    <t>593875</t>
  </si>
  <si>
    <t>593864</t>
  </si>
  <si>
    <t>593886</t>
  </si>
  <si>
    <t>593897</t>
  </si>
  <si>
    <t>593966</t>
  </si>
  <si>
    <t>593977</t>
  </si>
  <si>
    <t>593988</t>
  </si>
  <si>
    <t>593999</t>
  </si>
  <si>
    <t>594007</t>
  </si>
  <si>
    <t>594018</t>
  </si>
  <si>
    <t>594062</t>
  </si>
  <si>
    <t>594073</t>
  </si>
  <si>
    <t>594084</t>
  </si>
  <si>
    <t>594095</t>
  </si>
  <si>
    <t>594131</t>
  </si>
  <si>
    <t>594109</t>
  </si>
  <si>
    <t>652635</t>
  </si>
  <si>
    <t>652646</t>
  </si>
  <si>
    <t>652657</t>
  </si>
  <si>
    <t>652668</t>
  </si>
  <si>
    <t>652679</t>
  </si>
  <si>
    <t>652704</t>
  </si>
  <si>
    <t>652715</t>
  </si>
  <si>
    <t>652726</t>
  </si>
  <si>
    <t>652737</t>
  </si>
  <si>
    <t>652748</t>
  </si>
  <si>
    <t>652781</t>
  </si>
  <si>
    <t>652759</t>
  </si>
  <si>
    <t>652792</t>
  </si>
  <si>
    <t>652806</t>
  </si>
  <si>
    <t>652817</t>
  </si>
  <si>
    <t>652828</t>
  </si>
  <si>
    <t>652839</t>
  </si>
  <si>
    <t>652861</t>
  </si>
  <si>
    <t>652872</t>
  </si>
  <si>
    <t>652883</t>
  </si>
  <si>
    <t>652894</t>
  </si>
  <si>
    <t>653707</t>
  </si>
  <si>
    <t>653762</t>
  </si>
  <si>
    <t>653729</t>
  </si>
  <si>
    <t>653784</t>
  </si>
  <si>
    <t>653795</t>
  </si>
  <si>
    <t>653842</t>
  </si>
  <si>
    <t>653864</t>
  </si>
  <si>
    <t>653933</t>
  </si>
  <si>
    <t>653911</t>
  </si>
  <si>
    <t>653955</t>
  </si>
  <si>
    <t>658879</t>
  </si>
  <si>
    <t>658868</t>
  </si>
  <si>
    <t>653886</t>
  </si>
  <si>
    <t>659408</t>
  </si>
  <si>
    <t>659394</t>
  </si>
  <si>
    <t>659419</t>
  </si>
  <si>
    <t>659452</t>
  </si>
  <si>
    <t>659441</t>
  </si>
  <si>
    <t>659383</t>
  </si>
  <si>
    <t>659474</t>
  </si>
  <si>
    <t>659485</t>
  </si>
  <si>
    <t>659496</t>
  </si>
  <si>
    <t>659521</t>
  </si>
  <si>
    <t>662253</t>
  </si>
  <si>
    <t>659463</t>
  </si>
  <si>
    <t>662402</t>
  </si>
  <si>
    <t>662399</t>
  </si>
  <si>
    <t>662413</t>
  </si>
  <si>
    <t>663132</t>
  </si>
  <si>
    <t>662424</t>
  </si>
  <si>
    <t>662388</t>
  </si>
  <si>
    <t>663143</t>
  </si>
  <si>
    <t>663369</t>
  </si>
  <si>
    <t>663391</t>
  </si>
  <si>
    <t>663405</t>
  </si>
  <si>
    <t>663416</t>
  </si>
  <si>
    <t>663835</t>
  </si>
  <si>
    <t>663846</t>
  </si>
  <si>
    <t>663857</t>
  </si>
  <si>
    <t>663868</t>
  </si>
  <si>
    <t>664827</t>
  </si>
  <si>
    <t>663879</t>
  </si>
  <si>
    <t>665375</t>
  </si>
  <si>
    <t>764945</t>
  </si>
  <si>
    <t>764934</t>
  </si>
  <si>
    <t>764956</t>
  </si>
  <si>
    <t>765008</t>
  </si>
  <si>
    <t>764989</t>
  </si>
  <si>
    <t>765019</t>
  </si>
  <si>
    <t>149812</t>
  </si>
  <si>
    <t>149813</t>
  </si>
  <si>
    <t>220287</t>
  </si>
  <si>
    <t>149815</t>
  </si>
  <si>
    <t>220289</t>
  </si>
  <si>
    <t>149814</t>
  </si>
  <si>
    <t>220402</t>
  </si>
  <si>
    <t>220403</t>
  </si>
  <si>
    <t>220290</t>
  </si>
  <si>
    <t>220291</t>
  </si>
  <si>
    <t>220293</t>
  </si>
  <si>
    <t>220405</t>
  </si>
  <si>
    <t>220292</t>
  </si>
  <si>
    <t>220406</t>
  </si>
  <si>
    <t>223540</t>
  </si>
  <si>
    <t>223539</t>
  </si>
  <si>
    <t>223541</t>
  </si>
  <si>
    <t>223545</t>
  </si>
  <si>
    <t>223542</t>
  </si>
  <si>
    <t>223546</t>
  </si>
  <si>
    <t>223547</t>
  </si>
  <si>
    <t>223543</t>
  </si>
  <si>
    <t>223544</t>
  </si>
  <si>
    <t>223549</t>
  </si>
  <si>
    <t>223550</t>
  </si>
  <si>
    <t>223551</t>
  </si>
  <si>
    <t>223552</t>
  </si>
  <si>
    <t>223553</t>
  </si>
  <si>
    <t>223554</t>
  </si>
  <si>
    <t>223555</t>
  </si>
  <si>
    <t>223556</t>
  </si>
  <si>
    <t>223558</t>
  </si>
  <si>
    <t>223560</t>
  </si>
  <si>
    <t>223561</t>
  </si>
  <si>
    <t>223562</t>
  </si>
  <si>
    <t>223557</t>
  </si>
  <si>
    <t>506263</t>
  </si>
  <si>
    <t>506265</t>
  </si>
  <si>
    <t>506266</t>
  </si>
  <si>
    <t>506267</t>
  </si>
  <si>
    <t>506264</t>
  </si>
  <si>
    <t>506268</t>
  </si>
  <si>
    <t>506270</t>
  </si>
  <si>
    <t>506272</t>
  </si>
  <si>
    <t>506336</t>
  </si>
  <si>
    <t>506337</t>
  </si>
  <si>
    <t>506271</t>
  </si>
  <si>
    <t>506339</t>
  </si>
  <si>
    <t>506341</t>
  </si>
  <si>
    <t>506342</t>
  </si>
  <si>
    <t>506343</t>
  </si>
  <si>
    <t>506344</t>
  </si>
  <si>
    <t>506346</t>
  </si>
  <si>
    <t>506340</t>
  </si>
  <si>
    <t>506348</t>
  </si>
  <si>
    <t>506347</t>
  </si>
  <si>
    <t>521494</t>
  </si>
  <si>
    <t>521495</t>
  </si>
  <si>
    <t>506345</t>
  </si>
  <si>
    <t>521496</t>
  </si>
  <si>
    <t>529373-0003</t>
  </si>
  <si>
    <t>529373-0002</t>
  </si>
  <si>
    <t>529373-0001</t>
  </si>
  <si>
    <t>529374-0003</t>
  </si>
  <si>
    <t>529374-0002</t>
  </si>
  <si>
    <t>529374-0001</t>
  </si>
  <si>
    <t>529375-0003</t>
  </si>
  <si>
    <t>529375-0002</t>
  </si>
  <si>
    <t>529375-0001</t>
  </si>
  <si>
    <t>529379-0003</t>
  </si>
  <si>
    <t>529379-0002</t>
  </si>
  <si>
    <t>529379-0001</t>
  </si>
  <si>
    <t>529378-0003</t>
  </si>
  <si>
    <t>529378-0002</t>
  </si>
  <si>
    <t>529378-0001</t>
  </si>
  <si>
    <t>529376-0003</t>
  </si>
  <si>
    <t>529376-0002</t>
  </si>
  <si>
    <t>529376-0001</t>
  </si>
  <si>
    <t>529381-0003</t>
  </si>
  <si>
    <t>529381-0002</t>
  </si>
  <si>
    <t>529381-0001</t>
  </si>
  <si>
    <t>529380-0003</t>
  </si>
  <si>
    <t>529380-0002</t>
  </si>
  <si>
    <t>529380-0001</t>
  </si>
  <si>
    <t>145992</t>
  </si>
  <si>
    <t>145993</t>
  </si>
  <si>
    <t>145994</t>
  </si>
  <si>
    <t>145996</t>
  </si>
  <si>
    <t>145997</t>
  </si>
  <si>
    <t>148224-0001</t>
  </si>
  <si>
    <t>148224-0013</t>
  </si>
  <si>
    <t>148224-0002</t>
  </si>
  <si>
    <t>148224-0004</t>
  </si>
  <si>
    <t>148224-0005</t>
  </si>
  <si>
    <t>148224-0006</t>
  </si>
  <si>
    <t>148224-0007</t>
  </si>
  <si>
    <t>148224-0012</t>
  </si>
  <si>
    <t>148224-0014</t>
  </si>
  <si>
    <t>148241-0001</t>
  </si>
  <si>
    <t>148241-0013</t>
  </si>
  <si>
    <t>148241-0002</t>
  </si>
  <si>
    <t>148241-0004</t>
  </si>
  <si>
    <t>148241-0005</t>
  </si>
  <si>
    <t>148241-0006</t>
  </si>
  <si>
    <t>148241-0007</t>
  </si>
  <si>
    <t>148241-0012</t>
  </si>
  <si>
    <t>148241-0014</t>
  </si>
  <si>
    <t>148242-0001</t>
  </si>
  <si>
    <t>148242-0013</t>
  </si>
  <si>
    <t>148242-0002</t>
  </si>
  <si>
    <t>148242-0004</t>
  </si>
  <si>
    <t>148242-0005</t>
  </si>
  <si>
    <t>148242-0006</t>
  </si>
  <si>
    <t>148242-0007</t>
  </si>
  <si>
    <t>148242-0012</t>
  </si>
  <si>
    <t>148242-0014</t>
  </si>
  <si>
    <t>148245-0001</t>
  </si>
  <si>
    <t>148245-0013</t>
  </si>
  <si>
    <t>148245-0002</t>
  </si>
  <si>
    <t>148245-0004</t>
  </si>
  <si>
    <t>148245-0005</t>
  </si>
  <si>
    <t>148245-0006</t>
  </si>
  <si>
    <t>148245-0007</t>
  </si>
  <si>
    <t>148245-0012</t>
  </si>
  <si>
    <t>148245-0014</t>
  </si>
  <si>
    <t>149790</t>
  </si>
  <si>
    <t>148244-0001</t>
  </si>
  <si>
    <t>148244-0013</t>
  </si>
  <si>
    <t>148244-0002</t>
  </si>
  <si>
    <t>148244-0004</t>
  </si>
  <si>
    <t>148244-0005</t>
  </si>
  <si>
    <t>148244-0006</t>
  </si>
  <si>
    <t>148244-0007</t>
  </si>
  <si>
    <t>148244-0012</t>
  </si>
  <si>
    <t>148244-0014</t>
  </si>
  <si>
    <t>149791</t>
  </si>
  <si>
    <t>149793</t>
  </si>
  <si>
    <t>149792</t>
  </si>
  <si>
    <t>149797</t>
  </si>
  <si>
    <t>149794</t>
  </si>
  <si>
    <t>149796</t>
  </si>
  <si>
    <t>183065</t>
  </si>
  <si>
    <t>183066</t>
  </si>
  <si>
    <t>183067</t>
  </si>
  <si>
    <t>183070</t>
  </si>
  <si>
    <t>183069</t>
  </si>
  <si>
    <t>183071</t>
  </si>
  <si>
    <t>183072</t>
  </si>
  <si>
    <t>183073</t>
  </si>
  <si>
    <t>183074</t>
  </si>
  <si>
    <t>183075</t>
  </si>
  <si>
    <t>183097</t>
  </si>
  <si>
    <t>183098</t>
  </si>
  <si>
    <t>183100</t>
  </si>
  <si>
    <t>183101</t>
  </si>
  <si>
    <t>183102</t>
  </si>
  <si>
    <t>183103</t>
  </si>
  <si>
    <t>183099</t>
  </si>
  <si>
    <t>183106</t>
  </si>
  <si>
    <t>183107</t>
  </si>
  <si>
    <t>183105</t>
  </si>
  <si>
    <t>183164</t>
  </si>
  <si>
    <t>183163</t>
  </si>
  <si>
    <t>183165</t>
  </si>
  <si>
    <t>183167</t>
  </si>
  <si>
    <t>183166</t>
  </si>
  <si>
    <t>183168</t>
  </si>
  <si>
    <t>183169</t>
  </si>
  <si>
    <t>183170</t>
  </si>
  <si>
    <t>183171</t>
  </si>
  <si>
    <t>183172</t>
  </si>
  <si>
    <t>220308</t>
  </si>
  <si>
    <t>223488</t>
  </si>
  <si>
    <t>220309</t>
  </si>
  <si>
    <t>223489</t>
  </si>
  <si>
    <t>223490</t>
  </si>
  <si>
    <t>223491</t>
  </si>
  <si>
    <t>223492</t>
  </si>
  <si>
    <t>223493</t>
  </si>
  <si>
    <t>223494</t>
  </si>
  <si>
    <t>223495</t>
  </si>
  <si>
    <t>223497</t>
  </si>
  <si>
    <t>223496</t>
  </si>
  <si>
    <t>223498</t>
  </si>
  <si>
    <t>223499</t>
  </si>
  <si>
    <t>223500</t>
  </si>
  <si>
    <t>223501</t>
  </si>
  <si>
    <t>223503</t>
  </si>
  <si>
    <t>223502</t>
  </si>
  <si>
    <t>223505</t>
  </si>
  <si>
    <t>223506</t>
  </si>
  <si>
    <t>223507</t>
  </si>
  <si>
    <t>223508</t>
  </si>
  <si>
    <t>223509</t>
  </si>
  <si>
    <t>223510</t>
  </si>
  <si>
    <t>223511</t>
  </si>
  <si>
    <t>223829</t>
  </si>
  <si>
    <t>401437</t>
  </si>
  <si>
    <t>401438</t>
  </si>
  <si>
    <t>401439</t>
  </si>
  <si>
    <t>401444</t>
  </si>
  <si>
    <t>401445</t>
  </si>
  <si>
    <t>401446</t>
  </si>
  <si>
    <t>401450</t>
  </si>
  <si>
    <t>401451</t>
  </si>
  <si>
    <t>401452</t>
  </si>
  <si>
    <t>401455</t>
  </si>
  <si>
    <t>401456</t>
  </si>
  <si>
    <t>401454</t>
  </si>
  <si>
    <t>402288</t>
  </si>
  <si>
    <t>402290</t>
  </si>
  <si>
    <t>402293</t>
  </si>
  <si>
    <t>402292</t>
  </si>
  <si>
    <t>402289-0001</t>
  </si>
  <si>
    <t>402289-0002</t>
  </si>
  <si>
    <t>402289-0003</t>
  </si>
  <si>
    <t>402294</t>
  </si>
  <si>
    <t>402297</t>
  </si>
  <si>
    <t>402299</t>
  </si>
  <si>
    <t>402301</t>
  </si>
  <si>
    <t>402291-0001</t>
  </si>
  <si>
    <t>402291-0002</t>
  </si>
  <si>
    <t>402291-0003</t>
  </si>
  <si>
    <t>402295-0001</t>
  </si>
  <si>
    <t>402295-0002</t>
  </si>
  <si>
    <t>402295-0003</t>
  </si>
  <si>
    <t>402303</t>
  </si>
  <si>
    <t>402298-0001</t>
  </si>
  <si>
    <t>402298-0002</t>
  </si>
  <si>
    <t>402298-0003</t>
  </si>
  <si>
    <t>402300-0001</t>
  </si>
  <si>
    <t>402300-0002</t>
  </si>
  <si>
    <t>402300-0003</t>
  </si>
  <si>
    <t>402305</t>
  </si>
  <si>
    <t>402302-0001</t>
  </si>
  <si>
    <t>402302-0002</t>
  </si>
  <si>
    <t>402302-0003</t>
  </si>
  <si>
    <t>402304-0001</t>
  </si>
  <si>
    <t>402304-0002</t>
  </si>
  <si>
    <t>402304-0003</t>
  </si>
  <si>
    <t>402306-0001</t>
  </si>
  <si>
    <t>402306-0002</t>
  </si>
  <si>
    <t>402306-0003</t>
  </si>
  <si>
    <t>402307</t>
  </si>
  <si>
    <t>402310-0001</t>
  </si>
  <si>
    <t>402310-0002</t>
  </si>
  <si>
    <t>402310-0003</t>
  </si>
  <si>
    <t>402390</t>
  </si>
  <si>
    <t>402308-0001</t>
  </si>
  <si>
    <t>402308-0002</t>
  </si>
  <si>
    <t>402308-0003</t>
  </si>
  <si>
    <t>402392</t>
  </si>
  <si>
    <t>402309</t>
  </si>
  <si>
    <t>402394</t>
  </si>
  <si>
    <t>402396</t>
  </si>
  <si>
    <t>402395-0001</t>
  </si>
  <si>
    <t>402395-0002</t>
  </si>
  <si>
    <t>402395-0003</t>
  </si>
  <si>
    <t>402395-0004</t>
  </si>
  <si>
    <t>402393-0001</t>
  </si>
  <si>
    <t>402393-0002</t>
  </si>
  <si>
    <t>402393-0003</t>
  </si>
  <si>
    <t>402393-0004</t>
  </si>
  <si>
    <t>402391-0001</t>
  </si>
  <si>
    <t>402391-0002</t>
  </si>
  <si>
    <t>402391-0003</t>
  </si>
  <si>
    <t>402391-0004</t>
  </si>
  <si>
    <t>402397-0001</t>
  </si>
  <si>
    <t>402397-0002</t>
  </si>
  <si>
    <t>402397-0003</t>
  </si>
  <si>
    <t>402397-0004</t>
  </si>
  <si>
    <t>405505</t>
  </si>
  <si>
    <t>406388-0001</t>
  </si>
  <si>
    <t>406388-0002</t>
  </si>
  <si>
    <t>406388-0003</t>
  </si>
  <si>
    <t>405504-0001</t>
  </si>
  <si>
    <t>405504-0002</t>
  </si>
  <si>
    <t>405504-0003</t>
  </si>
  <si>
    <t>405504-0004</t>
  </si>
  <si>
    <t>405503</t>
  </si>
  <si>
    <t>406399-0001</t>
  </si>
  <si>
    <t>406399-0002</t>
  </si>
  <si>
    <t>406399-0003</t>
  </si>
  <si>
    <t>505923</t>
  </si>
  <si>
    <t>505926</t>
  </si>
  <si>
    <t>405506-0001</t>
  </si>
  <si>
    <t>405506-0002</t>
  </si>
  <si>
    <t>405506-0003</t>
  </si>
  <si>
    <t>405506-0004</t>
  </si>
  <si>
    <t>505927</t>
  </si>
  <si>
    <t>505924</t>
  </si>
  <si>
    <t>505929</t>
  </si>
  <si>
    <t>506230</t>
  </si>
  <si>
    <t>505928</t>
  </si>
  <si>
    <t>506231</t>
  </si>
  <si>
    <t>506232</t>
  </si>
  <si>
    <t>506233</t>
  </si>
  <si>
    <t>506234</t>
  </si>
  <si>
    <t>506235</t>
  </si>
  <si>
    <t>506238</t>
  </si>
  <si>
    <t>506237</t>
  </si>
  <si>
    <t>506287</t>
  </si>
  <si>
    <t>506239</t>
  </si>
  <si>
    <t>506288</t>
  </si>
  <si>
    <t>506289</t>
  </si>
  <si>
    <t>506459-0001</t>
  </si>
  <si>
    <t>506459-0006</t>
  </si>
  <si>
    <t>506459-0002</t>
  </si>
  <si>
    <t>506459-0008</t>
  </si>
  <si>
    <t>506459-0003</t>
  </si>
  <si>
    <t>506459-0004</t>
  </si>
  <si>
    <t>506463-0001</t>
  </si>
  <si>
    <t>506463-0006</t>
  </si>
  <si>
    <t>506463-0002</t>
  </si>
  <si>
    <t>506463-0008</t>
  </si>
  <si>
    <t>506463-0003</t>
  </si>
  <si>
    <t>506463-0004</t>
  </si>
  <si>
    <t>506460-0001</t>
  </si>
  <si>
    <t>506460-0006</t>
  </si>
  <si>
    <t>506460-0002</t>
  </si>
  <si>
    <t>506460-0008</t>
  </si>
  <si>
    <t>506460-0003</t>
  </si>
  <si>
    <t>506460-0004</t>
  </si>
  <si>
    <t>506461-0001</t>
  </si>
  <si>
    <t>506461-0006</t>
  </si>
  <si>
    <t>506461-0002</t>
  </si>
  <si>
    <t>506461-0008</t>
  </si>
  <si>
    <t>506461-0003</t>
  </si>
  <si>
    <t>506461-0004</t>
  </si>
  <si>
    <t>506464-0001</t>
  </si>
  <si>
    <t>506464-0006</t>
  </si>
  <si>
    <t>506464-0002</t>
  </si>
  <si>
    <t>506464-0008</t>
  </si>
  <si>
    <t>506464-0003</t>
  </si>
  <si>
    <t>506464-0004</t>
  </si>
  <si>
    <t>506465-0001</t>
  </si>
  <si>
    <t>506465-0006</t>
  </si>
  <si>
    <t>506465-0002</t>
  </si>
  <si>
    <t>506465-0008</t>
  </si>
  <si>
    <t>506465-0003</t>
  </si>
  <si>
    <t>506465-0004</t>
  </si>
  <si>
    <t>506466-0001</t>
  </si>
  <si>
    <t>506466-0006</t>
  </si>
  <si>
    <t>506466-0002</t>
  </si>
  <si>
    <t>506466-0008</t>
  </si>
  <si>
    <t>506466-0003</t>
  </si>
  <si>
    <t>506466-0004</t>
  </si>
  <si>
    <t>506467-0001</t>
  </si>
  <si>
    <t>506467-0006</t>
  </si>
  <si>
    <t>506467-0002</t>
  </si>
  <si>
    <t>506467-0008</t>
  </si>
  <si>
    <t>506467-0003</t>
  </si>
  <si>
    <t>506467-0004</t>
  </si>
  <si>
    <t>507066</t>
  </si>
  <si>
    <t>507067</t>
  </si>
  <si>
    <t>521491</t>
  </si>
  <si>
    <t>521492</t>
  </si>
  <si>
    <t>526713</t>
  </si>
  <si>
    <t>529361</t>
  </si>
  <si>
    <t>529362</t>
  </si>
  <si>
    <t>529363</t>
  </si>
  <si>
    <t>529364</t>
  </si>
  <si>
    <t>521493</t>
  </si>
  <si>
    <t>529368</t>
  </si>
  <si>
    <t>529369</t>
  </si>
  <si>
    <t>529367</t>
  </si>
  <si>
    <t>529370</t>
  </si>
  <si>
    <t>529371</t>
  </si>
  <si>
    <t>529365</t>
  </si>
  <si>
    <t>529572</t>
  </si>
  <si>
    <t>531251</t>
  </si>
  <si>
    <t>531252</t>
  </si>
  <si>
    <t>531253</t>
  </si>
  <si>
    <t>531254</t>
  </si>
  <si>
    <t>529372</t>
  </si>
  <si>
    <t>531258</t>
  </si>
  <si>
    <t>593569</t>
  </si>
  <si>
    <t>593591</t>
  </si>
  <si>
    <t>593558</t>
  </si>
  <si>
    <t>531257</t>
  </si>
  <si>
    <t>593605</t>
  </si>
  <si>
    <t>593616</t>
  </si>
  <si>
    <t>593627</t>
  </si>
  <si>
    <t>593638</t>
  </si>
  <si>
    <t>593671</t>
  </si>
  <si>
    <t>593649</t>
  </si>
  <si>
    <t>593682</t>
  </si>
  <si>
    <t>593707</t>
  </si>
  <si>
    <t>593693</t>
  </si>
  <si>
    <t>593718</t>
  </si>
  <si>
    <t>593762</t>
  </si>
  <si>
    <t>593729</t>
  </si>
  <si>
    <t>593751</t>
  </si>
  <si>
    <t>593773</t>
  </si>
  <si>
    <t>593784</t>
  </si>
  <si>
    <t>220930</t>
  </si>
  <si>
    <t>220931</t>
  </si>
  <si>
    <t>220932</t>
  </si>
  <si>
    <t>220933</t>
  </si>
  <si>
    <t>220934</t>
  </si>
  <si>
    <t>472473</t>
  </si>
  <si>
    <t>472542</t>
  </si>
  <si>
    <t>472484</t>
  </si>
  <si>
    <t>472531</t>
  </si>
  <si>
    <t>472495</t>
  </si>
  <si>
    <t>472575</t>
  </si>
  <si>
    <t>472917</t>
  </si>
  <si>
    <t>472553</t>
  </si>
  <si>
    <t>472597</t>
  </si>
  <si>
    <t>472586</t>
  </si>
  <si>
    <t>472906</t>
  </si>
  <si>
    <t>472972</t>
  </si>
  <si>
    <t>472961</t>
  </si>
  <si>
    <t>472928</t>
  </si>
  <si>
    <t>473013</t>
  </si>
  <si>
    <t>473002</t>
  </si>
  <si>
    <t>473024</t>
  </si>
  <si>
    <t>473046</t>
  </si>
  <si>
    <t>472983</t>
  </si>
  <si>
    <t>473068</t>
  </si>
  <si>
    <t>473104</t>
  </si>
  <si>
    <t>473115</t>
  </si>
  <si>
    <t>473126</t>
  </si>
  <si>
    <t>526761</t>
  </si>
  <si>
    <t>473057</t>
  </si>
  <si>
    <t>601033</t>
  </si>
  <si>
    <t>601055</t>
  </si>
  <si>
    <t>601044</t>
  </si>
  <si>
    <t>601066</t>
  </si>
  <si>
    <t>601077</t>
  </si>
  <si>
    <t>601088</t>
  </si>
  <si>
    <t>526789</t>
  </si>
  <si>
    <t>601113</t>
  </si>
  <si>
    <t>601124</t>
  </si>
  <si>
    <t>601102</t>
  </si>
  <si>
    <t>601157</t>
  </si>
  <si>
    <t>601179</t>
  </si>
  <si>
    <t>601204</t>
  </si>
  <si>
    <t>601215</t>
  </si>
  <si>
    <t>601099</t>
  </si>
  <si>
    <t>601237</t>
  </si>
  <si>
    <t>601871</t>
  </si>
  <si>
    <t>601882</t>
  </si>
  <si>
    <t>601918</t>
  </si>
  <si>
    <t>601907</t>
  </si>
  <si>
    <t>601929</t>
  </si>
  <si>
    <t>601168</t>
  </si>
  <si>
    <t>601951</t>
  </si>
  <si>
    <t>601962</t>
  </si>
  <si>
    <t>601973</t>
  </si>
  <si>
    <t>601984</t>
  </si>
  <si>
    <t>602003</t>
  </si>
  <si>
    <t>601893</t>
  </si>
  <si>
    <t>602058</t>
  </si>
  <si>
    <t>602069</t>
  </si>
  <si>
    <t>602218</t>
  </si>
  <si>
    <t>602229</t>
  </si>
  <si>
    <t>602251</t>
  </si>
  <si>
    <t>601995</t>
  </si>
  <si>
    <t>602309</t>
  </si>
  <si>
    <t>602295</t>
  </si>
  <si>
    <t>602331</t>
  </si>
  <si>
    <t>602364</t>
  </si>
  <si>
    <t>602342</t>
  </si>
  <si>
    <t>602262</t>
  </si>
  <si>
    <t>602375</t>
  </si>
  <si>
    <t>602411</t>
  </si>
  <si>
    <t>602422</t>
  </si>
  <si>
    <t>602524</t>
  </si>
  <si>
    <t>602535</t>
  </si>
  <si>
    <t>602513</t>
  </si>
  <si>
    <t>602579</t>
  </si>
  <si>
    <t>602604</t>
  </si>
  <si>
    <t>602626</t>
  </si>
  <si>
    <t>602692</t>
  </si>
  <si>
    <t>602546</t>
  </si>
  <si>
    <t>602615</t>
  </si>
  <si>
    <t>602717</t>
  </si>
  <si>
    <t>602739</t>
  </si>
  <si>
    <t>602874</t>
  </si>
  <si>
    <t>602772</t>
  </si>
  <si>
    <t>602706</t>
  </si>
  <si>
    <t>602783</t>
  </si>
  <si>
    <t>602885</t>
  </si>
  <si>
    <t>602896</t>
  </si>
  <si>
    <t>602932</t>
  </si>
  <si>
    <t>602921</t>
  </si>
  <si>
    <t>602943</t>
  </si>
  <si>
    <t>602954</t>
  </si>
  <si>
    <t>602965</t>
  </si>
  <si>
    <t>602998</t>
  </si>
  <si>
    <t>603006</t>
  </si>
  <si>
    <t>604359</t>
  </si>
  <si>
    <t>603017</t>
  </si>
  <si>
    <t>604392</t>
  </si>
  <si>
    <t>604406</t>
  </si>
  <si>
    <t>604439</t>
  </si>
  <si>
    <t>605431</t>
  </si>
  <si>
    <t>605384</t>
  </si>
  <si>
    <t>605395</t>
  </si>
  <si>
    <t>605409</t>
  </si>
  <si>
    <t>613203</t>
  </si>
  <si>
    <t>613214</t>
  </si>
  <si>
    <t>613473</t>
  </si>
  <si>
    <t>613225</t>
  </si>
  <si>
    <t>613258</t>
  </si>
  <si>
    <t>613236</t>
  </si>
  <si>
    <t>613484</t>
  </si>
  <si>
    <t>613495</t>
  </si>
  <si>
    <t>613542</t>
  </si>
  <si>
    <t>613735</t>
  </si>
  <si>
    <t>613892</t>
  </si>
  <si>
    <t>613804</t>
  </si>
  <si>
    <t>614691</t>
  </si>
  <si>
    <t>614953</t>
  </si>
  <si>
    <t>615071</t>
  </si>
  <si>
    <t>615118</t>
  </si>
  <si>
    <t>615107</t>
  </si>
  <si>
    <t>615129</t>
  </si>
  <si>
    <t>615151</t>
  </si>
  <si>
    <t>615162</t>
  </si>
  <si>
    <t>615173</t>
  </si>
  <si>
    <t>615231</t>
  </si>
  <si>
    <t>615184</t>
  </si>
  <si>
    <t>615242</t>
  </si>
  <si>
    <t>615253</t>
  </si>
  <si>
    <t>615344</t>
  </si>
  <si>
    <t>615366</t>
  </si>
  <si>
    <t>615399</t>
  </si>
  <si>
    <t>615388</t>
  </si>
  <si>
    <t>615402</t>
  </si>
  <si>
    <t>615424</t>
  </si>
  <si>
    <t>615413</t>
  </si>
  <si>
    <t>615435</t>
  </si>
  <si>
    <t>624753</t>
  </si>
  <si>
    <t>624764</t>
  </si>
  <si>
    <t>624775</t>
  </si>
  <si>
    <t>625574</t>
  </si>
  <si>
    <t>624786</t>
  </si>
  <si>
    <t>625927</t>
  </si>
  <si>
    <t>625938</t>
  </si>
  <si>
    <t>625949</t>
  </si>
  <si>
    <t>625971</t>
  </si>
  <si>
    <t>625993</t>
  </si>
  <si>
    <t>625982</t>
  </si>
  <si>
    <t>626001</t>
  </si>
  <si>
    <t>626012</t>
  </si>
  <si>
    <t>626023</t>
  </si>
  <si>
    <t>626034</t>
  </si>
  <si>
    <t>626056</t>
  </si>
  <si>
    <t>626045</t>
  </si>
  <si>
    <t>627944</t>
  </si>
  <si>
    <t>627955</t>
  </si>
  <si>
    <t>627966</t>
  </si>
  <si>
    <t>627977</t>
  </si>
  <si>
    <t>627988</t>
  </si>
  <si>
    <t>627682</t>
  </si>
  <si>
    <t>628018</t>
  </si>
  <si>
    <t>628007</t>
  </si>
  <si>
    <t>628029</t>
  </si>
  <si>
    <t>628051</t>
  </si>
  <si>
    <t>627999</t>
  </si>
  <si>
    <t>628062</t>
  </si>
  <si>
    <t>628084</t>
  </si>
  <si>
    <t>628109</t>
  </si>
  <si>
    <t>628095</t>
  </si>
  <si>
    <t>628131</t>
  </si>
  <si>
    <t>628142</t>
  </si>
  <si>
    <t>628073</t>
  </si>
  <si>
    <t>628175</t>
  </si>
  <si>
    <t>628186</t>
  </si>
  <si>
    <t>628164</t>
  </si>
  <si>
    <t>628197</t>
  </si>
  <si>
    <t>628211</t>
  </si>
  <si>
    <t>628153</t>
  </si>
  <si>
    <t>628233</t>
  </si>
  <si>
    <t>628244</t>
  </si>
  <si>
    <t>628266</t>
  </si>
  <si>
    <t>628277</t>
  </si>
  <si>
    <t>628288</t>
  </si>
  <si>
    <t>628222</t>
  </si>
  <si>
    <t>628302</t>
  </si>
  <si>
    <t>628324</t>
  </si>
  <si>
    <t>628255</t>
  </si>
  <si>
    <t>628335</t>
  </si>
  <si>
    <t>628346</t>
  </si>
  <si>
    <t>628299</t>
  </si>
  <si>
    <t>628368</t>
  </si>
  <si>
    <t>628313</t>
  </si>
  <si>
    <t>628379</t>
  </si>
  <si>
    <t>628415</t>
  </si>
  <si>
    <t>628404</t>
  </si>
  <si>
    <t>628357</t>
  </si>
  <si>
    <t>628437</t>
  </si>
  <si>
    <t>628448</t>
  </si>
  <si>
    <t>628459</t>
  </si>
  <si>
    <t>628492</t>
  </si>
  <si>
    <t>628426</t>
  </si>
  <si>
    <t>628481</t>
  </si>
  <si>
    <t>628517</t>
  </si>
  <si>
    <t>628539</t>
  </si>
  <si>
    <t>628528</t>
  </si>
  <si>
    <t>628845</t>
  </si>
  <si>
    <t>628506</t>
  </si>
  <si>
    <t>628856</t>
  </si>
  <si>
    <t>628889</t>
  </si>
  <si>
    <t>628903</t>
  </si>
  <si>
    <t>628878</t>
  </si>
  <si>
    <t>628914</t>
  </si>
  <si>
    <t>628867</t>
  </si>
  <si>
    <t>628936</t>
  </si>
  <si>
    <t>628947</t>
  </si>
  <si>
    <t>628969</t>
  </si>
  <si>
    <t>628958</t>
  </si>
  <si>
    <t>628991</t>
  </si>
  <si>
    <t>628925</t>
  </si>
  <si>
    <t>629032</t>
  </si>
  <si>
    <t>629054</t>
  </si>
  <si>
    <t>629043</t>
  </si>
  <si>
    <t>629065</t>
  </si>
  <si>
    <t>629076</t>
  </si>
  <si>
    <t>629021</t>
  </si>
  <si>
    <t>629087</t>
  </si>
  <si>
    <t>629101</t>
  </si>
  <si>
    <t>629123</t>
  </si>
  <si>
    <t>629112</t>
  </si>
  <si>
    <t>629134</t>
  </si>
  <si>
    <t>629156</t>
  </si>
  <si>
    <t>629098</t>
  </si>
  <si>
    <t>629167</t>
  </si>
  <si>
    <t>629178</t>
  </si>
  <si>
    <t>629189</t>
  </si>
  <si>
    <t>629203</t>
  </si>
  <si>
    <t>629225</t>
  </si>
  <si>
    <t>629145</t>
  </si>
  <si>
    <t>629236</t>
  </si>
  <si>
    <t>629269</t>
  </si>
  <si>
    <t>629247</t>
  </si>
  <si>
    <t>629291</t>
  </si>
  <si>
    <t>629305</t>
  </si>
  <si>
    <t>629214</t>
  </si>
  <si>
    <t>629258</t>
  </si>
  <si>
    <t>630621</t>
  </si>
  <si>
    <t>629382</t>
  </si>
  <si>
    <t>630643</t>
  </si>
  <si>
    <t>629371</t>
  </si>
  <si>
    <t>630665</t>
  </si>
  <si>
    <t>630632</t>
  </si>
  <si>
    <t>630676</t>
  </si>
  <si>
    <t>630687</t>
  </si>
  <si>
    <t>630701</t>
  </si>
  <si>
    <t>630654</t>
  </si>
  <si>
    <t>630723</t>
  </si>
  <si>
    <t>630698</t>
  </si>
  <si>
    <t>630814</t>
  </si>
  <si>
    <t>630789</t>
  </si>
  <si>
    <t>630825</t>
  </si>
  <si>
    <t>630712</t>
  </si>
  <si>
    <t>639739</t>
  </si>
  <si>
    <t>639761</t>
  </si>
  <si>
    <t>639772</t>
  </si>
  <si>
    <t>639783</t>
  </si>
  <si>
    <t>640079</t>
  </si>
  <si>
    <t>631817</t>
  </si>
  <si>
    <t>707067</t>
  </si>
  <si>
    <t>788568</t>
  </si>
  <si>
    <t>788557</t>
  </si>
  <si>
    <t>788546</t>
  </si>
  <si>
    <t>788579</t>
  </si>
  <si>
    <t>640104</t>
  </si>
  <si>
    <t>788648</t>
  </si>
  <si>
    <t>788681</t>
  </si>
  <si>
    <t>788659</t>
  </si>
  <si>
    <t>788692</t>
  </si>
  <si>
    <t>788706</t>
  </si>
  <si>
    <t>788604</t>
  </si>
  <si>
    <t>788772</t>
  </si>
  <si>
    <t>788783</t>
  </si>
  <si>
    <t>788794</t>
  </si>
  <si>
    <t>788808</t>
  </si>
  <si>
    <t>788874</t>
  </si>
  <si>
    <t>788761</t>
  </si>
  <si>
    <t>788885</t>
  </si>
  <si>
    <t>788896</t>
  </si>
  <si>
    <t>788921</t>
  </si>
  <si>
    <t>788932</t>
  </si>
  <si>
    <t>788965</t>
  </si>
  <si>
    <t>788976</t>
  </si>
  <si>
    <t>788987</t>
  </si>
  <si>
    <t>788998</t>
  </si>
  <si>
    <t>789006</t>
  </si>
  <si>
    <t>789061</t>
  </si>
  <si>
    <t>789072</t>
  </si>
  <si>
    <t>789083</t>
  </si>
  <si>
    <t>789094</t>
  </si>
  <si>
    <t>789108</t>
  </si>
  <si>
    <t>789174</t>
  </si>
  <si>
    <t>789163</t>
  </si>
  <si>
    <t>789185</t>
  </si>
  <si>
    <t>789196</t>
  </si>
  <si>
    <t>789221</t>
  </si>
  <si>
    <t>789265</t>
  </si>
  <si>
    <t>789298</t>
  </si>
  <si>
    <t>789312</t>
  </si>
  <si>
    <t>789287</t>
  </si>
  <si>
    <t>789345</t>
  </si>
  <si>
    <t>789356</t>
  </si>
  <si>
    <t>789367</t>
  </si>
  <si>
    <t>789301</t>
  </si>
  <si>
    <t>789389</t>
  </si>
  <si>
    <t>789436</t>
  </si>
  <si>
    <t>789447</t>
  </si>
  <si>
    <t>789458</t>
  </si>
  <si>
    <t>789469</t>
  </si>
  <si>
    <t>789378</t>
  </si>
  <si>
    <t>789538</t>
  </si>
  <si>
    <t>789549</t>
  </si>
  <si>
    <t>789571</t>
  </si>
  <si>
    <t>789582</t>
  </si>
  <si>
    <t>789593</t>
  </si>
  <si>
    <t>789491</t>
  </si>
  <si>
    <t>789662</t>
  </si>
  <si>
    <t>789673</t>
  </si>
  <si>
    <t>789684</t>
  </si>
  <si>
    <t>789695</t>
  </si>
  <si>
    <t>789651</t>
  </si>
  <si>
    <t>362249</t>
  </si>
  <si>
    <t>362293</t>
  </si>
  <si>
    <t>362307</t>
  </si>
  <si>
    <t>362329</t>
  </si>
  <si>
    <t>362351</t>
  </si>
  <si>
    <t>362271</t>
  </si>
  <si>
    <t>362602</t>
  </si>
  <si>
    <t>362817</t>
  </si>
  <si>
    <t>362828</t>
  </si>
  <si>
    <t>362861</t>
  </si>
  <si>
    <t>362872</t>
  </si>
  <si>
    <t>362599</t>
  </si>
  <si>
    <t>363252</t>
  </si>
  <si>
    <t>363274</t>
  </si>
  <si>
    <t>363285</t>
  </si>
  <si>
    <t>363321</t>
  </si>
  <si>
    <t>363332</t>
  </si>
  <si>
    <t>363241</t>
  </si>
  <si>
    <t>363365</t>
  </si>
  <si>
    <t>363398</t>
  </si>
  <si>
    <t>363354</t>
  </si>
  <si>
    <t>363412</t>
  </si>
  <si>
    <t>363423</t>
  </si>
  <si>
    <t>787747</t>
  </si>
  <si>
    <t>363387</t>
  </si>
  <si>
    <t>787791</t>
  </si>
  <si>
    <t>787769</t>
  </si>
  <si>
    <t>787805</t>
  </si>
  <si>
    <t>787816</t>
  </si>
  <si>
    <t>787827</t>
  </si>
  <si>
    <t>787838</t>
  </si>
  <si>
    <t>787849</t>
  </si>
  <si>
    <t>787758</t>
  </si>
  <si>
    <t>787871</t>
  </si>
  <si>
    <t>787882</t>
  </si>
  <si>
    <t>787893</t>
  </si>
  <si>
    <t>787918</t>
  </si>
  <si>
    <t>787907</t>
  </si>
  <si>
    <t>787929</t>
  </si>
  <si>
    <t>787951</t>
  </si>
  <si>
    <t>787962</t>
  </si>
  <si>
    <t>787973</t>
  </si>
  <si>
    <t>788025</t>
  </si>
  <si>
    <t>788003</t>
  </si>
  <si>
    <t>788014</t>
  </si>
  <si>
    <t>788036</t>
  </si>
  <si>
    <t>788047</t>
  </si>
  <si>
    <t>788058</t>
  </si>
  <si>
    <t>788069</t>
  </si>
  <si>
    <t>788091</t>
  </si>
  <si>
    <t>788105</t>
  </si>
  <si>
    <t>788116</t>
  </si>
  <si>
    <t>788127</t>
  </si>
  <si>
    <t>788138</t>
  </si>
  <si>
    <t>788171</t>
  </si>
  <si>
    <t>788149</t>
  </si>
  <si>
    <t>788182</t>
  </si>
  <si>
    <t>788193</t>
  </si>
  <si>
    <t>788207</t>
  </si>
  <si>
    <t>788218</t>
  </si>
  <si>
    <t>788229</t>
  </si>
  <si>
    <t>788251</t>
  </si>
  <si>
    <t>788262</t>
  </si>
  <si>
    <t>788273</t>
  </si>
  <si>
    <t>788284</t>
  </si>
  <si>
    <t>788295</t>
  </si>
  <si>
    <t>788309</t>
  </si>
  <si>
    <t>788331</t>
  </si>
  <si>
    <t>788342</t>
  </si>
  <si>
    <t>788353</t>
  </si>
  <si>
    <t>788364</t>
  </si>
  <si>
    <t>788375</t>
  </si>
  <si>
    <t>788386</t>
  </si>
  <si>
    <t>788411</t>
  </si>
  <si>
    <t>788397</t>
  </si>
  <si>
    <t>788422</t>
  </si>
  <si>
    <t>788433</t>
  </si>
  <si>
    <t>788444</t>
  </si>
  <si>
    <t>788455</t>
  </si>
  <si>
    <t>788466</t>
  </si>
  <si>
    <t>788477</t>
  </si>
  <si>
    <t>788488</t>
  </si>
  <si>
    <t>159151</t>
  </si>
  <si>
    <t>165102</t>
  </si>
  <si>
    <t>165099</t>
  </si>
  <si>
    <t>165113</t>
  </si>
  <si>
    <t>165124</t>
  </si>
  <si>
    <t>165135</t>
  </si>
  <si>
    <t>165146</t>
  </si>
  <si>
    <t>165168</t>
  </si>
  <si>
    <t>165179</t>
  </si>
  <si>
    <t>165215</t>
  </si>
  <si>
    <t>165204</t>
  </si>
  <si>
    <t>165226</t>
  </si>
  <si>
    <t>165237</t>
  </si>
  <si>
    <t>165281</t>
  </si>
  <si>
    <t>165259</t>
  </si>
  <si>
    <t>165292</t>
  </si>
  <si>
    <t>165306</t>
  </si>
  <si>
    <t>165317</t>
  </si>
  <si>
    <t>165328</t>
  </si>
  <si>
    <t>165361</t>
  </si>
  <si>
    <t>165394</t>
  </si>
  <si>
    <t>165372</t>
  </si>
  <si>
    <t>165383</t>
  </si>
  <si>
    <t>165408</t>
  </si>
  <si>
    <t>165419</t>
  </si>
  <si>
    <t>239118</t>
  </si>
  <si>
    <t>236153</t>
  </si>
  <si>
    <t>239912</t>
  </si>
  <si>
    <t>243512</t>
  </si>
  <si>
    <t>243523</t>
  </si>
  <si>
    <t>243534</t>
  </si>
  <si>
    <t>243614</t>
  </si>
  <si>
    <t>243545</t>
  </si>
  <si>
    <t>248753</t>
  </si>
  <si>
    <t>268932</t>
  </si>
  <si>
    <t>270515</t>
  </si>
  <si>
    <t>270526</t>
  </si>
  <si>
    <t>270537</t>
  </si>
  <si>
    <t>270559</t>
  </si>
  <si>
    <t>270617</t>
  </si>
  <si>
    <t>270606</t>
  </si>
  <si>
    <t>270785</t>
  </si>
  <si>
    <t>270843</t>
  </si>
  <si>
    <t>270854</t>
  </si>
  <si>
    <t>270865</t>
  </si>
  <si>
    <t>270876</t>
  </si>
  <si>
    <t>270887</t>
  </si>
  <si>
    <t>270901</t>
  </si>
  <si>
    <t>270898</t>
  </si>
  <si>
    <t>270912</t>
  </si>
  <si>
    <t>270945</t>
  </si>
  <si>
    <t>270956</t>
  </si>
  <si>
    <t>270967</t>
  </si>
  <si>
    <t>270989</t>
  </si>
  <si>
    <t>270978</t>
  </si>
  <si>
    <t>271008</t>
  </si>
  <si>
    <t>271019</t>
  </si>
  <si>
    <t>271187</t>
  </si>
  <si>
    <t>271405</t>
  </si>
  <si>
    <t>271416</t>
  </si>
  <si>
    <t>271427</t>
  </si>
  <si>
    <t>271438</t>
  </si>
  <si>
    <t>272088</t>
  </si>
  <si>
    <t>272099</t>
  </si>
  <si>
    <t>272102</t>
  </si>
  <si>
    <t>272113</t>
  </si>
  <si>
    <t>272146</t>
  </si>
  <si>
    <t>272157</t>
  </si>
  <si>
    <t>272168</t>
  </si>
  <si>
    <t>272179</t>
  </si>
  <si>
    <t>272204</t>
  </si>
  <si>
    <t>272215</t>
  </si>
  <si>
    <t>273604</t>
  </si>
  <si>
    <t>273615</t>
  </si>
  <si>
    <t>273648</t>
  </si>
  <si>
    <t>273659</t>
  </si>
  <si>
    <t>273681</t>
  </si>
  <si>
    <t>273692</t>
  </si>
  <si>
    <t>273706</t>
  </si>
  <si>
    <t>273717</t>
  </si>
  <si>
    <t>273728</t>
  </si>
  <si>
    <t>273739</t>
  </si>
  <si>
    <t>273772</t>
  </si>
  <si>
    <t>274855</t>
  </si>
  <si>
    <t>274866</t>
  </si>
  <si>
    <t>274877</t>
  </si>
  <si>
    <t>274888</t>
  </si>
  <si>
    <t>274899</t>
  </si>
  <si>
    <t>274902</t>
  </si>
  <si>
    <t>274913</t>
  </si>
  <si>
    <t>274924</t>
  </si>
  <si>
    <t>274957</t>
  </si>
  <si>
    <t>275009</t>
  </si>
  <si>
    <t>275031</t>
  </si>
  <si>
    <t>275042</t>
  </si>
  <si>
    <t>275053</t>
  </si>
  <si>
    <t>275064</t>
  </si>
  <si>
    <t>275075</t>
  </si>
  <si>
    <t>275086</t>
  </si>
  <si>
    <t>275122</t>
  </si>
  <si>
    <t>275133</t>
  </si>
  <si>
    <t>275144</t>
  </si>
  <si>
    <t>275155</t>
  </si>
  <si>
    <t>275166</t>
  </si>
  <si>
    <t>275177</t>
  </si>
  <si>
    <t>275188</t>
  </si>
  <si>
    <t>275199</t>
  </si>
  <si>
    <t>275304</t>
  </si>
  <si>
    <t>275279</t>
  </si>
  <si>
    <t>275315</t>
  </si>
  <si>
    <t>275326</t>
  </si>
  <si>
    <t>275337</t>
  </si>
  <si>
    <t>275348</t>
  </si>
  <si>
    <t>275359</t>
  </si>
  <si>
    <t>275381</t>
  </si>
  <si>
    <t>275417</t>
  </si>
  <si>
    <t>275428</t>
  </si>
  <si>
    <t>275439</t>
  </si>
  <si>
    <t>275461</t>
  </si>
  <si>
    <t>275483</t>
  </si>
  <si>
    <t>275472</t>
  </si>
  <si>
    <t>275494</t>
  </si>
  <si>
    <t>275508</t>
  </si>
  <si>
    <t>275563</t>
  </si>
  <si>
    <t>275552</t>
  </si>
  <si>
    <t>275574</t>
  </si>
  <si>
    <t>275585</t>
  </si>
  <si>
    <t>275596</t>
  </si>
  <si>
    <t>275621</t>
  </si>
  <si>
    <t>275643</t>
  </si>
  <si>
    <t>275632</t>
  </si>
  <si>
    <t>292336</t>
  </si>
  <si>
    <t>292391</t>
  </si>
  <si>
    <t>292416</t>
  </si>
  <si>
    <t>292493</t>
  </si>
  <si>
    <t>304763</t>
  </si>
  <si>
    <t>304741</t>
  </si>
  <si>
    <t>304774</t>
  </si>
  <si>
    <t>304785</t>
  </si>
  <si>
    <t>304821</t>
  </si>
  <si>
    <t>304832</t>
  </si>
  <si>
    <t>304843</t>
  </si>
  <si>
    <t>304854</t>
  </si>
  <si>
    <t>304876</t>
  </si>
  <si>
    <t>304887</t>
  </si>
  <si>
    <t>304898</t>
  </si>
  <si>
    <t>304901</t>
  </si>
  <si>
    <t>304923</t>
  </si>
  <si>
    <t>304934</t>
  </si>
  <si>
    <t>304945</t>
  </si>
  <si>
    <t>304956</t>
  </si>
  <si>
    <t>304989</t>
  </si>
  <si>
    <t>305008</t>
  </si>
  <si>
    <t>305019</t>
  </si>
  <si>
    <t>305041</t>
  </si>
  <si>
    <t>305303</t>
  </si>
  <si>
    <t>305314</t>
  </si>
  <si>
    <t>305325</t>
  </si>
  <si>
    <t>305336</t>
  </si>
  <si>
    <t>305347</t>
  </si>
  <si>
    <t>305358</t>
  </si>
  <si>
    <t>305427</t>
  </si>
  <si>
    <t>305438</t>
  </si>
  <si>
    <t>305507</t>
  </si>
  <si>
    <t>305518</t>
  </si>
  <si>
    <t>305926</t>
  </si>
  <si>
    <t>305937</t>
  </si>
  <si>
    <t>311907</t>
  </si>
  <si>
    <t>311984</t>
  </si>
  <si>
    <t>317517</t>
  </si>
  <si>
    <t>322437</t>
  </si>
  <si>
    <t>327124</t>
  </si>
  <si>
    <t>327157</t>
  </si>
  <si>
    <t>327135</t>
  </si>
  <si>
    <t>327204</t>
  </si>
  <si>
    <t>328091</t>
  </si>
  <si>
    <t>328116</t>
  </si>
  <si>
    <t>328138</t>
  </si>
  <si>
    <t>328229</t>
  </si>
  <si>
    <t>329888</t>
  </si>
  <si>
    <t>359583</t>
  </si>
  <si>
    <t>359594</t>
  </si>
  <si>
    <t>359608</t>
  </si>
  <si>
    <t>360786</t>
  </si>
  <si>
    <t>365768</t>
  </si>
  <si>
    <t>364131</t>
  </si>
  <si>
    <t>365892</t>
  </si>
  <si>
    <t>366476</t>
  </si>
  <si>
    <t>366498</t>
  </si>
  <si>
    <t>366705</t>
  </si>
  <si>
    <t>368846</t>
  </si>
  <si>
    <t>366589</t>
  </si>
  <si>
    <t>368981</t>
  </si>
  <si>
    <t>368992</t>
  </si>
  <si>
    <t>369328</t>
  </si>
  <si>
    <t>369474</t>
  </si>
  <si>
    <t>369408</t>
  </si>
  <si>
    <t>369805</t>
  </si>
  <si>
    <t>369962</t>
  </si>
  <si>
    <t>370112</t>
  </si>
  <si>
    <t>370123</t>
  </si>
  <si>
    <t>370145</t>
  </si>
  <si>
    <t>370134</t>
  </si>
  <si>
    <t>370156</t>
  </si>
  <si>
    <t>370167</t>
  </si>
  <si>
    <t>370178</t>
  </si>
  <si>
    <t>370189</t>
  </si>
  <si>
    <t>370214</t>
  </si>
  <si>
    <t>370203</t>
  </si>
  <si>
    <t>370225</t>
  </si>
  <si>
    <t>370236</t>
  </si>
  <si>
    <t>370407</t>
  </si>
  <si>
    <t>370418</t>
  </si>
  <si>
    <t>370429</t>
  </si>
  <si>
    <t>370462</t>
  </si>
  <si>
    <t>371068</t>
  </si>
  <si>
    <t>371079</t>
  </si>
  <si>
    <t>371104</t>
  </si>
  <si>
    <t>371432</t>
  </si>
  <si>
    <t>371705</t>
  </si>
  <si>
    <t>371498</t>
  </si>
  <si>
    <t>371738</t>
  </si>
  <si>
    <t>371658</t>
  </si>
  <si>
    <t>372093</t>
  </si>
  <si>
    <t>372129</t>
  </si>
  <si>
    <t>372173</t>
  </si>
  <si>
    <t>372355</t>
  </si>
  <si>
    <t>372253</t>
  </si>
  <si>
    <t>372344</t>
  </si>
  <si>
    <t>372366</t>
  </si>
  <si>
    <t>372388</t>
  </si>
  <si>
    <t>372515</t>
  </si>
  <si>
    <t>372468</t>
  </si>
  <si>
    <t>372592</t>
  </si>
  <si>
    <t>372548</t>
  </si>
  <si>
    <t>372785</t>
  </si>
  <si>
    <t>372832</t>
  </si>
  <si>
    <t>373074</t>
  </si>
  <si>
    <t>372989</t>
  </si>
  <si>
    <t>373041</t>
  </si>
  <si>
    <t>372898</t>
  </si>
  <si>
    <t>373121</t>
  </si>
  <si>
    <t>372865</t>
  </si>
  <si>
    <t>373267</t>
  </si>
  <si>
    <t>373245</t>
  </si>
  <si>
    <t>373278</t>
  </si>
  <si>
    <t>373212</t>
  </si>
  <si>
    <t>373314</t>
  </si>
  <si>
    <t>373325</t>
  </si>
  <si>
    <t>373336</t>
  </si>
  <si>
    <t>375058</t>
  </si>
  <si>
    <t>373347</t>
  </si>
  <si>
    <t>378726</t>
  </si>
  <si>
    <t>474821</t>
  </si>
  <si>
    <t>474832</t>
  </si>
  <si>
    <t>474843</t>
  </si>
  <si>
    <t>474865</t>
  </si>
  <si>
    <t>474887</t>
  </si>
  <si>
    <t>474854</t>
  </si>
  <si>
    <t>474876</t>
  </si>
  <si>
    <t>474898</t>
  </si>
  <si>
    <t>474901</t>
  </si>
  <si>
    <t>474912</t>
  </si>
  <si>
    <t>474945</t>
  </si>
  <si>
    <t>474923</t>
  </si>
  <si>
    <t>474934</t>
  </si>
  <si>
    <t>474956</t>
  </si>
  <si>
    <t>474967</t>
  </si>
  <si>
    <t>474978</t>
  </si>
  <si>
    <t>474989</t>
  </si>
  <si>
    <t>475008</t>
  </si>
  <si>
    <t>475019</t>
  </si>
  <si>
    <t>475041</t>
  </si>
  <si>
    <t>475052</t>
  </si>
  <si>
    <t>475063</t>
  </si>
  <si>
    <t>475074</t>
  </si>
  <si>
    <t>475121</t>
  </si>
  <si>
    <t>475096</t>
  </si>
  <si>
    <t>475132</t>
  </si>
  <si>
    <t>475143</t>
  </si>
  <si>
    <t>475154</t>
  </si>
  <si>
    <t>475085</t>
  </si>
  <si>
    <t>475176</t>
  </si>
  <si>
    <t>475187</t>
  </si>
  <si>
    <t>475198</t>
  </si>
  <si>
    <t>475201</t>
  </si>
  <si>
    <t>475212</t>
  </si>
  <si>
    <t>475165</t>
  </si>
  <si>
    <t>475234</t>
  </si>
  <si>
    <t>475223</t>
  </si>
  <si>
    <t>475245</t>
  </si>
  <si>
    <t>475256</t>
  </si>
  <si>
    <t>475267</t>
  </si>
  <si>
    <t>475278</t>
  </si>
  <si>
    <t>475289</t>
  </si>
  <si>
    <t>475303</t>
  </si>
  <si>
    <t>475314</t>
  </si>
  <si>
    <t>475325</t>
  </si>
  <si>
    <t>475336</t>
  </si>
  <si>
    <t>475347</t>
  </si>
  <si>
    <t>475358</t>
  </si>
  <si>
    <t>475482</t>
  </si>
  <si>
    <t>475493</t>
  </si>
  <si>
    <t>475507</t>
  </si>
  <si>
    <t>475518</t>
  </si>
  <si>
    <t>475529</t>
  </si>
  <si>
    <t>475551</t>
  </si>
  <si>
    <t>475573</t>
  </si>
  <si>
    <t>475562</t>
  </si>
  <si>
    <t>475584</t>
  </si>
  <si>
    <t>475609</t>
  </si>
  <si>
    <t>475595</t>
  </si>
  <si>
    <t>475631</t>
  </si>
  <si>
    <t>475642</t>
  </si>
  <si>
    <t>475653</t>
  </si>
  <si>
    <t>475664</t>
  </si>
  <si>
    <t>475686</t>
  </si>
  <si>
    <t>475697</t>
  </si>
  <si>
    <t>475675</t>
  </si>
  <si>
    <t>475711</t>
  </si>
  <si>
    <t>475722</t>
  </si>
  <si>
    <t>475733</t>
  </si>
  <si>
    <t>475744</t>
  </si>
  <si>
    <t>475755</t>
  </si>
  <si>
    <t>475766</t>
  </si>
  <si>
    <t>475777</t>
  </si>
  <si>
    <t>475799</t>
  </si>
  <si>
    <t>475802</t>
  </si>
  <si>
    <t>475813</t>
  </si>
  <si>
    <t>475824</t>
  </si>
  <si>
    <t>475835</t>
  </si>
  <si>
    <t>475788</t>
  </si>
  <si>
    <t>475846</t>
  </si>
  <si>
    <t>475857</t>
  </si>
  <si>
    <t>475868</t>
  </si>
  <si>
    <t>475904</t>
  </si>
  <si>
    <t>475879</t>
  </si>
  <si>
    <t>475992</t>
  </si>
  <si>
    <t>476011</t>
  </si>
  <si>
    <t>476022</t>
  </si>
  <si>
    <t>476033</t>
  </si>
  <si>
    <t>476044</t>
  </si>
  <si>
    <t>476055</t>
  </si>
  <si>
    <t>476066</t>
  </si>
  <si>
    <t>476077</t>
  </si>
  <si>
    <t>476088</t>
  </si>
  <si>
    <t>476099</t>
  </si>
  <si>
    <t>476102</t>
  </si>
  <si>
    <t>476113</t>
  </si>
  <si>
    <t>476124</t>
  </si>
  <si>
    <t>476135</t>
  </si>
  <si>
    <t>476146</t>
  </si>
  <si>
    <t>476157</t>
  </si>
  <si>
    <t>476168</t>
  </si>
  <si>
    <t>476179</t>
  </si>
  <si>
    <t>476204</t>
  </si>
  <si>
    <t>476215</t>
  </si>
  <si>
    <t>476248</t>
  </si>
  <si>
    <t>476226</t>
  </si>
  <si>
    <t>476237</t>
  </si>
  <si>
    <t>476259</t>
  </si>
  <si>
    <t>476281</t>
  </si>
  <si>
    <t>476292</t>
  </si>
  <si>
    <t>476317</t>
  </si>
  <si>
    <t>476328</t>
  </si>
  <si>
    <t>476306</t>
  </si>
  <si>
    <t>476339</t>
  </si>
  <si>
    <t>476361</t>
  </si>
  <si>
    <t>476372</t>
  </si>
  <si>
    <t>476394</t>
  </si>
  <si>
    <t>476383</t>
  </si>
  <si>
    <t>476408</t>
  </si>
  <si>
    <t>476419</t>
  </si>
  <si>
    <t>500615</t>
  </si>
  <si>
    <t>503328</t>
  </si>
  <si>
    <t>503330</t>
  </si>
  <si>
    <t>503331</t>
  </si>
  <si>
    <t>503332</t>
  </si>
  <si>
    <t>503333</t>
  </si>
  <si>
    <t>503335</t>
  </si>
  <si>
    <t>503334</t>
  </si>
  <si>
    <t>503336</t>
  </si>
  <si>
    <t>503337</t>
  </si>
  <si>
    <t>503338</t>
  </si>
  <si>
    <t>503339</t>
  </si>
  <si>
    <t>503341</t>
  </si>
  <si>
    <t>503340</t>
  </si>
  <si>
    <t>503342</t>
  </si>
  <si>
    <t>503343</t>
  </si>
  <si>
    <t>503344</t>
  </si>
  <si>
    <t>503349</t>
  </si>
  <si>
    <t>503350</t>
  </si>
  <si>
    <t>503352</t>
  </si>
  <si>
    <t>503353</t>
  </si>
  <si>
    <t>503354</t>
  </si>
  <si>
    <t>503355</t>
  </si>
  <si>
    <t>503356</t>
  </si>
  <si>
    <t>503357</t>
  </si>
  <si>
    <t>503358</t>
  </si>
  <si>
    <t>503359</t>
  </si>
  <si>
    <t>503360</t>
  </si>
  <si>
    <t>503361</t>
  </si>
  <si>
    <t>503363</t>
  </si>
  <si>
    <t>503364</t>
  </si>
  <si>
    <t>503365</t>
  </si>
  <si>
    <t>503366</t>
  </si>
  <si>
    <t>503728</t>
  </si>
  <si>
    <t>503730</t>
  </si>
  <si>
    <t>503729</t>
  </si>
  <si>
    <t>503732</t>
  </si>
  <si>
    <t>503731</t>
  </si>
  <si>
    <t>503734</t>
  </si>
  <si>
    <t>503733</t>
  </si>
  <si>
    <t>503739</t>
  </si>
  <si>
    <t>503735</t>
  </si>
  <si>
    <t>503741</t>
  </si>
  <si>
    <t>503740</t>
  </si>
  <si>
    <t>503743</t>
  </si>
  <si>
    <t>503742</t>
  </si>
  <si>
    <t>503744</t>
  </si>
  <si>
    <t>503745</t>
  </si>
  <si>
    <t>503746</t>
  </si>
  <si>
    <t>509930</t>
  </si>
  <si>
    <t>509931</t>
  </si>
  <si>
    <t>509933</t>
  </si>
  <si>
    <t>509932</t>
  </si>
  <si>
    <t>509934</t>
  </si>
  <si>
    <t>509935</t>
  </si>
  <si>
    <t>509939</t>
  </si>
  <si>
    <t>509940</t>
  </si>
  <si>
    <t>509941</t>
  </si>
  <si>
    <t>509942</t>
  </si>
  <si>
    <t>509943</t>
  </si>
  <si>
    <t>509944</t>
  </si>
  <si>
    <t>509952</t>
  </si>
  <si>
    <t>509953</t>
  </si>
  <si>
    <t>509954</t>
  </si>
  <si>
    <t>509955</t>
  </si>
  <si>
    <t>509956</t>
  </si>
  <si>
    <t>509957</t>
  </si>
  <si>
    <t>509961</t>
  </si>
  <si>
    <t>509962</t>
  </si>
  <si>
    <t>509963</t>
  </si>
  <si>
    <t>509964</t>
  </si>
  <si>
    <t>509965</t>
  </si>
  <si>
    <t>509966</t>
  </si>
  <si>
    <t>521008</t>
  </si>
  <si>
    <t>521009</t>
  </si>
  <si>
    <t>521010</t>
  </si>
  <si>
    <t>521011</t>
  </si>
  <si>
    <t>521012</t>
  </si>
  <si>
    <t>521013</t>
  </si>
  <si>
    <t>521015</t>
  </si>
  <si>
    <t>521016</t>
  </si>
  <si>
    <t>521017</t>
  </si>
  <si>
    <t>521028</t>
  </si>
  <si>
    <t>521029</t>
  </si>
  <si>
    <t>521030</t>
  </si>
  <si>
    <t>521031</t>
  </si>
  <si>
    <t>521032</t>
  </si>
  <si>
    <t>521033</t>
  </si>
  <si>
    <t>521034</t>
  </si>
  <si>
    <t>521035</t>
  </si>
  <si>
    <t>521037</t>
  </si>
  <si>
    <t>525260</t>
  </si>
  <si>
    <t>525261</t>
  </si>
  <si>
    <t>525264</t>
  </si>
  <si>
    <t>525262</t>
  </si>
  <si>
    <t>525265</t>
  </si>
  <si>
    <t>525266</t>
  </si>
  <si>
    <t>525267</t>
  </si>
  <si>
    <t>525268</t>
  </si>
  <si>
    <t>525270</t>
  </si>
  <si>
    <t>525269</t>
  </si>
  <si>
    <t>525272</t>
  </si>
  <si>
    <t>525271</t>
  </si>
  <si>
    <t>525275</t>
  </si>
  <si>
    <t>525273</t>
  </si>
  <si>
    <t>525276</t>
  </si>
  <si>
    <t>525277</t>
  </si>
  <si>
    <t>525279</t>
  </si>
  <si>
    <t>525278</t>
  </si>
  <si>
    <t>525281</t>
  </si>
  <si>
    <t>525280</t>
  </si>
  <si>
    <t>525282</t>
  </si>
  <si>
    <t>525283</t>
  </si>
  <si>
    <t>525284</t>
  </si>
  <si>
    <t>525286</t>
  </si>
  <si>
    <t>525287</t>
  </si>
  <si>
    <t>525288</t>
  </si>
  <si>
    <t>525289</t>
  </si>
  <si>
    <t>525290</t>
  </si>
  <si>
    <t>525292</t>
  </si>
  <si>
    <t>525291</t>
  </si>
  <si>
    <t>525294</t>
  </si>
  <si>
    <t>525293</t>
  </si>
  <si>
    <t>525295</t>
  </si>
  <si>
    <t>525297</t>
  </si>
  <si>
    <t>525299</t>
  </si>
  <si>
    <t>525298</t>
  </si>
  <si>
    <t>525301</t>
  </si>
  <si>
    <t>525300</t>
  </si>
  <si>
    <t>525303</t>
  </si>
  <si>
    <t>525302</t>
  </si>
  <si>
    <t>525306</t>
  </si>
  <si>
    <t>525305</t>
  </si>
  <si>
    <t>525307</t>
  </si>
  <si>
    <t>525308</t>
  </si>
  <si>
    <t>525304</t>
  </si>
  <si>
    <t>525309</t>
  </si>
  <si>
    <t>525311</t>
  </si>
  <si>
    <t>525313</t>
  </si>
  <si>
    <t>525312</t>
  </si>
  <si>
    <t>525314</t>
  </si>
  <si>
    <t>525310</t>
  </si>
  <si>
    <t>525316</t>
  </si>
  <si>
    <t>525317</t>
  </si>
  <si>
    <t>525319</t>
  </si>
  <si>
    <t>525318</t>
  </si>
  <si>
    <t>525320</t>
  </si>
  <si>
    <t>525315</t>
  </si>
  <si>
    <t>525324</t>
  </si>
  <si>
    <t>525323</t>
  </si>
  <si>
    <t>525325</t>
  </si>
  <si>
    <t>525326</t>
  </si>
  <si>
    <t>525327</t>
  </si>
  <si>
    <t>525322</t>
  </si>
  <si>
    <t>525330</t>
  </si>
  <si>
    <t>525329</t>
  </si>
  <si>
    <t>525331</t>
  </si>
  <si>
    <t>525333</t>
  </si>
  <si>
    <t>525334</t>
  </si>
  <si>
    <t>525328</t>
  </si>
  <si>
    <t>525335</t>
  </si>
  <si>
    <t>525336</t>
  </si>
  <si>
    <t>525337</t>
  </si>
  <si>
    <t>525338</t>
  </si>
  <si>
    <t>525339</t>
  </si>
  <si>
    <t>525341</t>
  </si>
  <si>
    <t>525340</t>
  </si>
  <si>
    <t>525344</t>
  </si>
  <si>
    <t>525342</t>
  </si>
  <si>
    <t>525345</t>
  </si>
  <si>
    <t>525346</t>
  </si>
  <si>
    <t>525348</t>
  </si>
  <si>
    <t>525347</t>
  </si>
  <si>
    <t>525350</t>
  </si>
  <si>
    <t>525349</t>
  </si>
  <si>
    <t>525351</t>
  </si>
  <si>
    <t>525352</t>
  </si>
  <si>
    <t>525355</t>
  </si>
  <si>
    <t>525353</t>
  </si>
  <si>
    <t>525357</t>
  </si>
  <si>
    <t>525356</t>
  </si>
  <si>
    <t>525358</t>
  </si>
  <si>
    <t>525359</t>
  </si>
  <si>
    <t>525361</t>
  </si>
  <si>
    <t>525360</t>
  </si>
  <si>
    <t>525363</t>
  </si>
  <si>
    <t>526740</t>
  </si>
  <si>
    <t>525362</t>
  </si>
  <si>
    <t>526741</t>
  </si>
  <si>
    <t>526757</t>
  </si>
  <si>
    <t>526756</t>
  </si>
  <si>
    <t>526758</t>
  </si>
  <si>
    <t>527784</t>
  </si>
  <si>
    <t>526759</t>
  </si>
  <si>
    <t>527785</t>
  </si>
  <si>
    <t>527787</t>
  </si>
  <si>
    <t>527786</t>
  </si>
  <si>
    <t>527789</t>
  </si>
  <si>
    <t>527788</t>
  </si>
  <si>
    <t>527792</t>
  </si>
  <si>
    <t>527793</t>
  </si>
  <si>
    <t>527795</t>
  </si>
  <si>
    <t>527794</t>
  </si>
  <si>
    <t>527797</t>
  </si>
  <si>
    <t>527796</t>
  </si>
  <si>
    <t>532415</t>
  </si>
  <si>
    <t>529885</t>
  </si>
  <si>
    <t>532417</t>
  </si>
  <si>
    <t>532416</t>
  </si>
  <si>
    <t>532420</t>
  </si>
  <si>
    <t>532419</t>
  </si>
  <si>
    <t>532422</t>
  </si>
  <si>
    <t>532421</t>
  </si>
  <si>
    <t>532423</t>
  </si>
  <si>
    <t>532424</t>
  </si>
  <si>
    <t>532426</t>
  </si>
  <si>
    <t>532425</t>
  </si>
  <si>
    <t>532427</t>
  </si>
  <si>
    <t>532428</t>
  </si>
  <si>
    <t>532431</t>
  </si>
  <si>
    <t>532430</t>
  </si>
  <si>
    <t>532621</t>
  </si>
  <si>
    <t>532432</t>
  </si>
  <si>
    <t>549421</t>
  </si>
  <si>
    <t>549432</t>
  </si>
  <si>
    <t>549443</t>
  </si>
  <si>
    <t>549454</t>
  </si>
  <si>
    <t>549476</t>
  </si>
  <si>
    <t>549465</t>
  </si>
  <si>
    <t>549487</t>
  </si>
  <si>
    <t>549498</t>
  </si>
  <si>
    <t>549512</t>
  </si>
  <si>
    <t>549501</t>
  </si>
  <si>
    <t>550045</t>
  </si>
  <si>
    <t>550599</t>
  </si>
  <si>
    <t>550602</t>
  </si>
  <si>
    <t>550613</t>
  </si>
  <si>
    <t>550635</t>
  </si>
  <si>
    <t>550624</t>
  </si>
  <si>
    <t>550646</t>
  </si>
  <si>
    <t>550704</t>
  </si>
  <si>
    <t>550715</t>
  </si>
  <si>
    <t>550726</t>
  </si>
  <si>
    <t>550781</t>
  </si>
  <si>
    <t>550806</t>
  </si>
  <si>
    <t>550872</t>
  </si>
  <si>
    <t>553316</t>
  </si>
  <si>
    <t>561755</t>
  </si>
  <si>
    <t>570155</t>
  </si>
  <si>
    <t>550792</t>
  </si>
  <si>
    <t>570177</t>
  </si>
  <si>
    <t>570188</t>
  </si>
  <si>
    <t>572569</t>
  </si>
  <si>
    <t>572627</t>
  </si>
  <si>
    <t>573517</t>
  </si>
  <si>
    <t>570166</t>
  </si>
  <si>
    <t>573834</t>
  </si>
  <si>
    <t>575046</t>
  </si>
  <si>
    <t>575068</t>
  </si>
  <si>
    <t>575079</t>
  </si>
  <si>
    <t>575126</t>
  </si>
  <si>
    <t>575217</t>
  </si>
  <si>
    <t>575148</t>
  </si>
  <si>
    <t>575181</t>
  </si>
  <si>
    <t>575228</t>
  </si>
  <si>
    <t>575261</t>
  </si>
  <si>
    <t>575272</t>
  </si>
  <si>
    <t>575294</t>
  </si>
  <si>
    <t>575283</t>
  </si>
  <si>
    <t>575308</t>
  </si>
  <si>
    <t>575319</t>
  </si>
  <si>
    <t>575341</t>
  </si>
  <si>
    <t>575352</t>
  </si>
  <si>
    <t>575374</t>
  </si>
  <si>
    <t>575363</t>
  </si>
  <si>
    <t>575396</t>
  </si>
  <si>
    <t>575421</t>
  </si>
  <si>
    <t>575432</t>
  </si>
  <si>
    <t>575443</t>
  </si>
  <si>
    <t>575454</t>
  </si>
  <si>
    <t>575465</t>
  </si>
  <si>
    <t>575487</t>
  </si>
  <si>
    <t>575476</t>
  </si>
  <si>
    <t>575498</t>
  </si>
  <si>
    <t>575501</t>
  </si>
  <si>
    <t>575512</t>
  </si>
  <si>
    <t>575534</t>
  </si>
  <si>
    <t>578496</t>
  </si>
  <si>
    <t>578485</t>
  </si>
  <si>
    <t>578521</t>
  </si>
  <si>
    <t>578951</t>
  </si>
  <si>
    <t>575523</t>
  </si>
  <si>
    <t>579455</t>
  </si>
  <si>
    <t>579466</t>
  </si>
  <si>
    <t>579477</t>
  </si>
  <si>
    <t>579488</t>
  </si>
  <si>
    <t>579874</t>
  </si>
  <si>
    <t>579422</t>
  </si>
  <si>
    <t>579896</t>
  </si>
  <si>
    <t>580283</t>
  </si>
  <si>
    <t>580294</t>
  </si>
  <si>
    <t>580308</t>
  </si>
  <si>
    <t>580319</t>
  </si>
  <si>
    <t>579885</t>
  </si>
  <si>
    <t>580352</t>
  </si>
  <si>
    <t>580374</t>
  </si>
  <si>
    <t>580363</t>
  </si>
  <si>
    <t>580385</t>
  </si>
  <si>
    <t>580396</t>
  </si>
  <si>
    <t>580341</t>
  </si>
  <si>
    <t>580432</t>
  </si>
  <si>
    <t>580443</t>
  </si>
  <si>
    <t>580454</t>
  </si>
  <si>
    <t>580465</t>
  </si>
  <si>
    <t>580476</t>
  </si>
  <si>
    <t>580421</t>
  </si>
  <si>
    <t>580498</t>
  </si>
  <si>
    <t>580512</t>
  </si>
  <si>
    <t>580501</t>
  </si>
  <si>
    <t>580523</t>
  </si>
  <si>
    <t>580534</t>
  </si>
  <si>
    <t>580487</t>
  </si>
  <si>
    <t>580556</t>
  </si>
  <si>
    <t>580567</t>
  </si>
  <si>
    <t>580578</t>
  </si>
  <si>
    <t>580589</t>
  </si>
  <si>
    <t>580603</t>
  </si>
  <si>
    <t>580545</t>
  </si>
  <si>
    <t>580625</t>
  </si>
  <si>
    <t>580636</t>
  </si>
  <si>
    <t>580749</t>
  </si>
  <si>
    <t>580771</t>
  </si>
  <si>
    <t>580782</t>
  </si>
  <si>
    <t>580614</t>
  </si>
  <si>
    <t>580793</t>
  </si>
  <si>
    <t>580818</t>
  </si>
  <si>
    <t>580829</t>
  </si>
  <si>
    <t>580851</t>
  </si>
  <si>
    <t>580862</t>
  </si>
  <si>
    <t>580807</t>
  </si>
  <si>
    <t>580873</t>
  </si>
  <si>
    <t>580884</t>
  </si>
  <si>
    <t>580895</t>
  </si>
  <si>
    <t>580909</t>
  </si>
  <si>
    <t>580931</t>
  </si>
  <si>
    <t>580942</t>
  </si>
  <si>
    <t>580953</t>
  </si>
  <si>
    <t>580964</t>
  </si>
  <si>
    <t>580975</t>
  </si>
  <si>
    <t>580986</t>
  </si>
  <si>
    <t>580997</t>
  </si>
  <si>
    <t>581016</t>
  </si>
  <si>
    <t>581027</t>
  </si>
  <si>
    <t>581038</t>
  </si>
  <si>
    <t>581049</t>
  </si>
  <si>
    <t>581071</t>
  </si>
  <si>
    <t>581005</t>
  </si>
  <si>
    <t>581093</t>
  </si>
  <si>
    <t>581107</t>
  </si>
  <si>
    <t>581118</t>
  </si>
  <si>
    <t>581129</t>
  </si>
  <si>
    <t>581151</t>
  </si>
  <si>
    <t>581082</t>
  </si>
  <si>
    <t>581162</t>
  </si>
  <si>
    <t>581184</t>
  </si>
  <si>
    <t>581173</t>
  </si>
  <si>
    <t>581209</t>
  </si>
  <si>
    <t>581242</t>
  </si>
  <si>
    <t>581231</t>
  </si>
  <si>
    <t>581253</t>
  </si>
  <si>
    <t>581264</t>
  </si>
  <si>
    <t>581195</t>
  </si>
  <si>
    <t>581275</t>
  </si>
  <si>
    <t>581286</t>
  </si>
  <si>
    <t>581297</t>
  </si>
  <si>
    <t>581311</t>
  </si>
  <si>
    <t>581322</t>
  </si>
  <si>
    <t>581333</t>
  </si>
  <si>
    <t>581344</t>
  </si>
  <si>
    <t>581355</t>
  </si>
  <si>
    <t>581366</t>
  </si>
  <si>
    <t>581377</t>
  </si>
  <si>
    <t>581388</t>
  </si>
  <si>
    <t>581402</t>
  </si>
  <si>
    <t>581399</t>
  </si>
  <si>
    <t>581424</t>
  </si>
  <si>
    <t>581413</t>
  </si>
  <si>
    <t>581435</t>
  </si>
  <si>
    <t>581446</t>
  </si>
  <si>
    <t>583576</t>
  </si>
  <si>
    <t>583565</t>
  </si>
  <si>
    <t>584218</t>
  </si>
  <si>
    <t>583587</t>
  </si>
  <si>
    <t>584229</t>
  </si>
  <si>
    <t>584251</t>
  </si>
  <si>
    <t>584375</t>
  </si>
  <si>
    <t>584444</t>
  </si>
  <si>
    <t>584466</t>
  </si>
  <si>
    <t>584455</t>
  </si>
  <si>
    <t>584477</t>
  </si>
  <si>
    <t>584568</t>
  </si>
  <si>
    <t>584488</t>
  </si>
  <si>
    <t>584579</t>
  </si>
  <si>
    <t>584615</t>
  </si>
  <si>
    <t>584604</t>
  </si>
  <si>
    <t>584626</t>
  </si>
  <si>
    <t>585298</t>
  </si>
  <si>
    <t>585301</t>
  </si>
  <si>
    <t>585436</t>
  </si>
  <si>
    <t>585447</t>
  </si>
  <si>
    <t>585458</t>
  </si>
  <si>
    <t>585469</t>
  </si>
  <si>
    <t>585505</t>
  </si>
  <si>
    <t>585491</t>
  </si>
  <si>
    <t>585516</t>
  </si>
  <si>
    <t>585538</t>
  </si>
  <si>
    <t>585527</t>
  </si>
  <si>
    <t>585549</t>
  </si>
  <si>
    <t>585571</t>
  </si>
  <si>
    <t>585582</t>
  </si>
  <si>
    <t>585607</t>
  </si>
  <si>
    <t>585618</t>
  </si>
  <si>
    <t>585593</t>
  </si>
  <si>
    <t>585629</t>
  </si>
  <si>
    <t>585651</t>
  </si>
  <si>
    <t>585662</t>
  </si>
  <si>
    <t>585684</t>
  </si>
  <si>
    <t>585673</t>
  </si>
  <si>
    <t>585695</t>
  </si>
  <si>
    <t>585709</t>
  </si>
  <si>
    <t>585742</t>
  </si>
  <si>
    <t>585731</t>
  </si>
  <si>
    <t>585764</t>
  </si>
  <si>
    <t>585753</t>
  </si>
  <si>
    <t>585775</t>
  </si>
  <si>
    <t>585786</t>
  </si>
  <si>
    <t>585811</t>
  </si>
  <si>
    <t>585797</t>
  </si>
  <si>
    <t>585822</t>
  </si>
  <si>
    <t>585844</t>
  </si>
  <si>
    <t>585833</t>
  </si>
  <si>
    <t>585855</t>
  </si>
  <si>
    <t>585866</t>
  </si>
  <si>
    <t>585877</t>
  </si>
  <si>
    <t>585888</t>
  </si>
  <si>
    <t>585899</t>
  </si>
  <si>
    <t>585902</t>
  </si>
  <si>
    <t>585913</t>
  </si>
  <si>
    <t>585924</t>
  </si>
  <si>
    <t>585935</t>
  </si>
  <si>
    <t>585946</t>
  </si>
  <si>
    <t>645403</t>
  </si>
  <si>
    <t>645414</t>
  </si>
  <si>
    <t>645425</t>
  </si>
  <si>
    <t>645436</t>
  </si>
  <si>
    <t>645447</t>
  </si>
  <si>
    <t>645469</t>
  </si>
  <si>
    <t>645491</t>
  </si>
  <si>
    <t>645458</t>
  </si>
  <si>
    <t>648762</t>
  </si>
  <si>
    <t>652282</t>
  </si>
  <si>
    <t>652271</t>
  </si>
  <si>
    <t>652307</t>
  </si>
  <si>
    <t>652318</t>
  </si>
  <si>
    <t>652293</t>
  </si>
  <si>
    <t>652329</t>
  </si>
  <si>
    <t>652362</t>
  </si>
  <si>
    <t>652351</t>
  </si>
  <si>
    <t>652384</t>
  </si>
  <si>
    <t>652395</t>
  </si>
  <si>
    <t>652373</t>
  </si>
  <si>
    <t>705822</t>
  </si>
  <si>
    <t>705833</t>
  </si>
  <si>
    <t>705844</t>
  </si>
  <si>
    <t>705866</t>
  </si>
  <si>
    <t>707012</t>
  </si>
  <si>
    <t>705855</t>
  </si>
  <si>
    <t>707023</t>
  </si>
  <si>
    <t>707034</t>
  </si>
  <si>
    <t>707045</t>
  </si>
  <si>
    <t>707056</t>
  </si>
  <si>
    <t>709164</t>
  </si>
  <si>
    <t>858426</t>
  </si>
  <si>
    <t>858437</t>
  </si>
  <si>
    <t>858448</t>
  </si>
  <si>
    <t>858459</t>
  </si>
  <si>
    <t>858481</t>
  </si>
  <si>
    <t>858492</t>
  </si>
  <si>
    <t>858517</t>
  </si>
  <si>
    <t>858528</t>
  </si>
  <si>
    <t>858539</t>
  </si>
  <si>
    <t>858561</t>
  </si>
  <si>
    <t>858572</t>
  </si>
  <si>
    <t>858583</t>
  </si>
  <si>
    <t>858608</t>
  </si>
  <si>
    <t>858619</t>
  </si>
  <si>
    <t>858641</t>
  </si>
  <si>
    <t>858652</t>
  </si>
  <si>
    <t>858663</t>
  </si>
  <si>
    <t>858674</t>
  </si>
  <si>
    <t>858696</t>
  </si>
  <si>
    <t>858721</t>
  </si>
  <si>
    <t>858732</t>
  </si>
  <si>
    <t>858743</t>
  </si>
  <si>
    <t>858765</t>
  </si>
  <si>
    <t>858787</t>
  </si>
  <si>
    <t>858754</t>
  </si>
  <si>
    <t>858798</t>
  </si>
  <si>
    <t>858801</t>
  </si>
  <si>
    <t>858812</t>
  </si>
  <si>
    <t>858856</t>
  </si>
  <si>
    <t>858834</t>
  </si>
  <si>
    <t>858823</t>
  </si>
  <si>
    <t>858867</t>
  </si>
  <si>
    <t>858878</t>
  </si>
  <si>
    <t>858889</t>
  </si>
  <si>
    <t>858903</t>
  </si>
  <si>
    <t>858914</t>
  </si>
  <si>
    <t>858936</t>
  </si>
  <si>
    <t>858947</t>
  </si>
  <si>
    <t>858958</t>
  </si>
  <si>
    <t>858969</t>
  </si>
  <si>
    <t>858991</t>
  </si>
  <si>
    <t>859043</t>
  </si>
  <si>
    <t>859021</t>
  </si>
  <si>
    <t>859065</t>
  </si>
  <si>
    <t>859087</t>
  </si>
  <si>
    <t>859098</t>
  </si>
  <si>
    <t>859112</t>
  </si>
  <si>
    <t>859123</t>
  </si>
  <si>
    <t>859054</t>
  </si>
  <si>
    <t>859076</t>
  </si>
  <si>
    <t>859145</t>
  </si>
  <si>
    <t>859156</t>
  </si>
  <si>
    <t>859167</t>
  </si>
  <si>
    <t>859189</t>
  </si>
  <si>
    <t>859203</t>
  </si>
  <si>
    <t>859134</t>
  </si>
  <si>
    <t>859225</t>
  </si>
  <si>
    <t>859236</t>
  </si>
  <si>
    <t>859269</t>
  </si>
  <si>
    <t>859291</t>
  </si>
  <si>
    <t>859247</t>
  </si>
  <si>
    <t>859214</t>
  </si>
  <si>
    <t>859316</t>
  </si>
  <si>
    <t>859327</t>
  </si>
  <si>
    <t>859382</t>
  </si>
  <si>
    <t>859371</t>
  </si>
  <si>
    <t>859338</t>
  </si>
  <si>
    <t>859305</t>
  </si>
  <si>
    <t>859407</t>
  </si>
  <si>
    <t>859418</t>
  </si>
  <si>
    <t>859429</t>
  </si>
  <si>
    <t>859462</t>
  </si>
  <si>
    <t>859473</t>
  </si>
  <si>
    <t>859393</t>
  </si>
  <si>
    <t>859484</t>
  </si>
  <si>
    <t>859495</t>
  </si>
  <si>
    <t>859531</t>
  </si>
  <si>
    <t>859509</t>
  </si>
  <si>
    <t>859564</t>
  </si>
  <si>
    <t>859553</t>
  </si>
  <si>
    <t>859575</t>
  </si>
  <si>
    <t>859586</t>
  </si>
  <si>
    <t>859597</t>
  </si>
  <si>
    <t>859611</t>
  </si>
  <si>
    <t>859633</t>
  </si>
  <si>
    <t>859655</t>
  </si>
  <si>
    <t>859644</t>
  </si>
  <si>
    <t>859666</t>
  </si>
  <si>
    <t>859688</t>
  </si>
  <si>
    <t>859702</t>
  </si>
  <si>
    <t>859677</t>
  </si>
  <si>
    <t>859724</t>
  </si>
  <si>
    <t>859713</t>
  </si>
  <si>
    <t>859735</t>
  </si>
  <si>
    <t>859779</t>
  </si>
  <si>
    <t>859746</t>
  </si>
  <si>
    <t>859757</t>
  </si>
  <si>
    <t>859804</t>
  </si>
  <si>
    <t>859815</t>
  </si>
  <si>
    <t>859826</t>
  </si>
  <si>
    <t>859881</t>
  </si>
  <si>
    <t>859848</t>
  </si>
  <si>
    <t>859837</t>
  </si>
  <si>
    <t>859906</t>
  </si>
  <si>
    <t>859892</t>
  </si>
  <si>
    <t>859917</t>
  </si>
  <si>
    <t>859928</t>
  </si>
  <si>
    <t>859972</t>
  </si>
  <si>
    <t>859939</t>
  </si>
  <si>
    <t>859994</t>
  </si>
  <si>
    <t>859983</t>
  </si>
  <si>
    <t>860009</t>
  </si>
  <si>
    <t>860031</t>
  </si>
  <si>
    <t>860064</t>
  </si>
  <si>
    <t>860075</t>
  </si>
  <si>
    <t>860042</t>
  </si>
  <si>
    <t>860086</t>
  </si>
  <si>
    <t>860097</t>
  </si>
  <si>
    <t>860111</t>
  </si>
  <si>
    <t>860122</t>
  </si>
  <si>
    <t>860144</t>
  </si>
  <si>
    <t>860155</t>
  </si>
  <si>
    <t>860166</t>
  </si>
  <si>
    <t>860177</t>
  </si>
  <si>
    <t>860188</t>
  </si>
  <si>
    <t>860199</t>
  </si>
  <si>
    <t>860213</t>
  </si>
  <si>
    <t>860224</t>
  </si>
  <si>
    <t>860235</t>
  </si>
  <si>
    <t>860246</t>
  </si>
  <si>
    <t>860257</t>
  </si>
  <si>
    <t>860268</t>
  </si>
  <si>
    <t>860304</t>
  </si>
  <si>
    <t>860315</t>
  </si>
  <si>
    <t>860326</t>
  </si>
  <si>
    <t>860337</t>
  </si>
  <si>
    <t>860348</t>
  </si>
  <si>
    <t>860359</t>
  </si>
  <si>
    <t>860406</t>
  </si>
  <si>
    <t>860392</t>
  </si>
  <si>
    <t>860417</t>
  </si>
  <si>
    <t>860428</t>
  </si>
  <si>
    <t>860439</t>
  </si>
  <si>
    <t>860461</t>
  </si>
  <si>
    <t>860483</t>
  </si>
  <si>
    <t>860494</t>
  </si>
  <si>
    <t>860508</t>
  </si>
  <si>
    <t>860519</t>
  </si>
  <si>
    <t>860541</t>
  </si>
  <si>
    <t>860552</t>
  </si>
  <si>
    <t>860574</t>
  </si>
  <si>
    <t>860585</t>
  </si>
  <si>
    <t>860596</t>
  </si>
  <si>
    <t>860621</t>
  </si>
  <si>
    <t>860643</t>
  </si>
  <si>
    <t>860654</t>
  </si>
  <si>
    <t>860676</t>
  </si>
  <si>
    <t>860665</t>
  </si>
  <si>
    <t>860687</t>
  </si>
  <si>
    <t>860698</t>
  </si>
  <si>
    <t>860701</t>
  </si>
  <si>
    <t>860734</t>
  </si>
  <si>
    <t>860745</t>
  </si>
  <si>
    <t>860756</t>
  </si>
  <si>
    <t>860767</t>
  </si>
  <si>
    <t>860778</t>
  </si>
  <si>
    <t>860712</t>
  </si>
  <si>
    <t>860814</t>
  </si>
  <si>
    <t>860836</t>
  </si>
  <si>
    <t>860825</t>
  </si>
  <si>
    <t>860847</t>
  </si>
  <si>
    <t>860858</t>
  </si>
  <si>
    <t>860789</t>
  </si>
  <si>
    <t>860905</t>
  </si>
  <si>
    <t>860927</t>
  </si>
  <si>
    <t>860916</t>
  </si>
  <si>
    <t>860938</t>
  </si>
  <si>
    <t>860949</t>
  </si>
  <si>
    <t>860869</t>
  </si>
  <si>
    <t>860993</t>
  </si>
  <si>
    <t>861012</t>
  </si>
  <si>
    <t>861001</t>
  </si>
  <si>
    <t>861023</t>
  </si>
  <si>
    <t>861045</t>
  </si>
  <si>
    <t>861078</t>
  </si>
  <si>
    <t>860971</t>
  </si>
  <si>
    <t>861089</t>
  </si>
  <si>
    <t>861103</t>
  </si>
  <si>
    <t>861114</t>
  </si>
  <si>
    <t>861125</t>
  </si>
  <si>
    <t>861056</t>
  </si>
  <si>
    <t>861158</t>
  </si>
  <si>
    <t>861169</t>
  </si>
  <si>
    <t>861191</t>
  </si>
  <si>
    <t>861205</t>
  </si>
  <si>
    <t>861216</t>
  </si>
  <si>
    <t>861136</t>
  </si>
  <si>
    <t>861227</t>
  </si>
  <si>
    <t>861271</t>
  </si>
  <si>
    <t>861282</t>
  </si>
  <si>
    <t>861293</t>
  </si>
  <si>
    <t>861307</t>
  </si>
  <si>
    <t>861249</t>
  </si>
  <si>
    <t>861351</t>
  </si>
  <si>
    <t>861362</t>
  </si>
  <si>
    <t>861373</t>
  </si>
  <si>
    <t>861384</t>
  </si>
  <si>
    <t>861395</t>
  </si>
  <si>
    <t>861318</t>
  </si>
  <si>
    <t>861409</t>
  </si>
  <si>
    <t>861442</t>
  </si>
  <si>
    <t>861453</t>
  </si>
  <si>
    <t>861464</t>
  </si>
  <si>
    <t>861475</t>
  </si>
  <si>
    <t>861486</t>
  </si>
  <si>
    <t>861497</t>
  </si>
  <si>
    <t>861533</t>
  </si>
  <si>
    <t>861522</t>
  </si>
  <si>
    <t>861544</t>
  </si>
  <si>
    <t>861555</t>
  </si>
  <si>
    <t>861566</t>
  </si>
  <si>
    <t>861577</t>
  </si>
  <si>
    <t>861599</t>
  </si>
  <si>
    <t>861602</t>
  </si>
  <si>
    <t>861624</t>
  </si>
  <si>
    <t>861635</t>
  </si>
  <si>
    <t>861646</t>
  </si>
  <si>
    <t>861668</t>
  </si>
  <si>
    <t>861679</t>
  </si>
  <si>
    <t>861613</t>
  </si>
  <si>
    <t>861726</t>
  </si>
  <si>
    <t>861737</t>
  </si>
  <si>
    <t>861759</t>
  </si>
  <si>
    <t>861781</t>
  </si>
  <si>
    <t>861704</t>
  </si>
  <si>
    <t>861715</t>
  </si>
  <si>
    <t>861817</t>
  </si>
  <si>
    <t>861828</t>
  </si>
  <si>
    <t>861861</t>
  </si>
  <si>
    <t>861872</t>
  </si>
  <si>
    <t>861792</t>
  </si>
  <si>
    <t>861919</t>
  </si>
  <si>
    <t>861952</t>
  </si>
  <si>
    <t>861806</t>
  </si>
  <si>
    <t>861908</t>
  </si>
  <si>
    <t>861963</t>
  </si>
  <si>
    <t>861883</t>
  </si>
  <si>
    <t>862004</t>
  </si>
  <si>
    <t>861996</t>
  </si>
  <si>
    <t>861894</t>
  </si>
  <si>
    <t>862026</t>
  </si>
  <si>
    <t>862037</t>
  </si>
  <si>
    <t>861974</t>
  </si>
  <si>
    <t>861985</t>
  </si>
  <si>
    <t>862081</t>
  </si>
  <si>
    <t>862059</t>
  </si>
  <si>
    <t>862117</t>
  </si>
  <si>
    <t>862128</t>
  </si>
  <si>
    <t>862048</t>
  </si>
  <si>
    <t>862092</t>
  </si>
  <si>
    <t>862161</t>
  </si>
  <si>
    <t>862172</t>
  </si>
  <si>
    <t>862183</t>
  </si>
  <si>
    <t>862219</t>
  </si>
  <si>
    <t>862139</t>
  </si>
  <si>
    <t>862274</t>
  </si>
  <si>
    <t>862208</t>
  </si>
  <si>
    <t>862296</t>
  </si>
  <si>
    <t>862263</t>
  </si>
  <si>
    <t>862321</t>
  </si>
  <si>
    <t>862241</t>
  </si>
  <si>
    <t>862365</t>
  </si>
  <si>
    <t>862252</t>
  </si>
  <si>
    <t>862354</t>
  </si>
  <si>
    <t>862387</t>
  </si>
  <si>
    <t>862398</t>
  </si>
  <si>
    <t>862332</t>
  </si>
  <si>
    <t>862412</t>
  </si>
  <si>
    <t>862343</t>
  </si>
  <si>
    <t>862456</t>
  </si>
  <si>
    <t>862434</t>
  </si>
  <si>
    <t>862467</t>
  </si>
  <si>
    <t>862401</t>
  </si>
  <si>
    <t>862489</t>
  </si>
  <si>
    <t>862423</t>
  </si>
  <si>
    <t>862514</t>
  </si>
  <si>
    <t>862536</t>
  </si>
  <si>
    <t>862547</t>
  </si>
  <si>
    <t>862478</t>
  </si>
  <si>
    <t>862503</t>
  </si>
  <si>
    <t>862569</t>
  </si>
  <si>
    <t>862605</t>
  </si>
  <si>
    <t>862627</t>
  </si>
  <si>
    <t>862638</t>
  </si>
  <si>
    <t>862558</t>
  </si>
  <si>
    <t>862591</t>
  </si>
  <si>
    <t>862682</t>
  </si>
  <si>
    <t>862718</t>
  </si>
  <si>
    <t>862693</t>
  </si>
  <si>
    <t>862729</t>
  </si>
  <si>
    <t>862649</t>
  </si>
  <si>
    <t>862671</t>
  </si>
  <si>
    <t>862809</t>
  </si>
  <si>
    <t>862773</t>
  </si>
  <si>
    <t>862784</t>
  </si>
  <si>
    <t>862831</t>
  </si>
  <si>
    <t>862751</t>
  </si>
  <si>
    <t>862864</t>
  </si>
  <si>
    <t>862762</t>
  </si>
  <si>
    <t>862875</t>
  </si>
  <si>
    <t>862897</t>
  </si>
  <si>
    <t>862911</t>
  </si>
  <si>
    <t>862842</t>
  </si>
  <si>
    <t>862853</t>
  </si>
  <si>
    <t>862933</t>
  </si>
  <si>
    <t>862922</t>
  </si>
  <si>
    <t>862944</t>
  </si>
  <si>
    <t>862955</t>
  </si>
  <si>
    <t>862977</t>
  </si>
  <si>
    <t>862999</t>
  </si>
  <si>
    <t>862988</t>
  </si>
  <si>
    <t>864098</t>
  </si>
  <si>
    <t>864101</t>
  </si>
  <si>
    <t>864112</t>
  </si>
  <si>
    <t>864134</t>
  </si>
  <si>
    <t>864145</t>
  </si>
  <si>
    <t>864156</t>
  </si>
  <si>
    <t>864167</t>
  </si>
  <si>
    <t>864178</t>
  </si>
  <si>
    <t>864189</t>
  </si>
  <si>
    <t>864214</t>
  </si>
  <si>
    <t>864225</t>
  </si>
  <si>
    <t>864236</t>
  </si>
  <si>
    <t>864247</t>
  </si>
  <si>
    <t>864258</t>
  </si>
  <si>
    <t>864305</t>
  </si>
  <si>
    <t>864269</t>
  </si>
  <si>
    <t>864316</t>
  </si>
  <si>
    <t>864418</t>
  </si>
  <si>
    <t>864451</t>
  </si>
  <si>
    <t>864429</t>
  </si>
  <si>
    <t>864484</t>
  </si>
  <si>
    <t>864462</t>
  </si>
  <si>
    <t>864495</t>
  </si>
  <si>
    <t>864542</t>
  </si>
  <si>
    <t>864509</t>
  </si>
  <si>
    <t>864531</t>
  </si>
  <si>
    <t>864575</t>
  </si>
  <si>
    <t>864553</t>
  </si>
  <si>
    <t>864586</t>
  </si>
  <si>
    <t>864622</t>
  </si>
  <si>
    <t>864611</t>
  </si>
  <si>
    <t>864597</t>
  </si>
  <si>
    <t>864655</t>
  </si>
  <si>
    <t>864633</t>
  </si>
  <si>
    <t>864666</t>
  </si>
  <si>
    <t>864699</t>
  </si>
  <si>
    <t>864688</t>
  </si>
  <si>
    <t>864677</t>
  </si>
  <si>
    <t>864702</t>
  </si>
  <si>
    <t>917285</t>
  </si>
  <si>
    <t>917296</t>
  </si>
  <si>
    <t>917321</t>
  </si>
  <si>
    <t>917332</t>
  </si>
  <si>
    <t>917343</t>
  </si>
  <si>
    <t>917365</t>
  </si>
  <si>
    <t>917354</t>
  </si>
  <si>
    <t>917376</t>
  </si>
  <si>
    <t>917387</t>
  </si>
  <si>
    <t>917401</t>
  </si>
  <si>
    <t>917398</t>
  </si>
  <si>
    <t>917412</t>
  </si>
  <si>
    <t>917423</t>
  </si>
  <si>
    <t>917434</t>
  </si>
  <si>
    <t>917456</t>
  </si>
  <si>
    <t>917445</t>
  </si>
  <si>
    <t>917467</t>
  </si>
  <si>
    <t>917478</t>
  </si>
  <si>
    <t>917489</t>
  </si>
  <si>
    <t>917503</t>
  </si>
  <si>
    <t>917591</t>
  </si>
  <si>
    <t>917569</t>
  </si>
  <si>
    <t>917514</t>
  </si>
  <si>
    <t>917616</t>
  </si>
  <si>
    <t>917605</t>
  </si>
  <si>
    <t>917627</t>
  </si>
  <si>
    <t>917638</t>
  </si>
  <si>
    <t>917649</t>
  </si>
  <si>
    <t>917671</t>
  </si>
  <si>
    <t>917682</t>
  </si>
  <si>
    <t>917693</t>
  </si>
  <si>
    <t>917707</t>
  </si>
  <si>
    <t>917718</t>
  </si>
  <si>
    <t>917729</t>
  </si>
  <si>
    <t>917773</t>
  </si>
  <si>
    <t>917751</t>
  </si>
  <si>
    <t>917784</t>
  </si>
  <si>
    <t>917762</t>
  </si>
  <si>
    <t>917795</t>
  </si>
  <si>
    <t>917831</t>
  </si>
  <si>
    <t>917842</t>
  </si>
  <si>
    <t>917809</t>
  </si>
  <si>
    <t>917853</t>
  </si>
  <si>
    <t>917864</t>
  </si>
  <si>
    <t>917875</t>
  </si>
  <si>
    <t>917886</t>
  </si>
  <si>
    <t>917897</t>
  </si>
  <si>
    <t>917911</t>
  </si>
  <si>
    <t>917977</t>
  </si>
  <si>
    <t>917966</t>
  </si>
  <si>
    <t>917988</t>
  </si>
  <si>
    <t>917999</t>
  </si>
  <si>
    <t>918007</t>
  </si>
  <si>
    <t>918018</t>
  </si>
  <si>
    <t>918029</t>
  </si>
  <si>
    <t>918051</t>
  </si>
  <si>
    <t>918073</t>
  </si>
  <si>
    <t>918062</t>
  </si>
  <si>
    <t>918095</t>
  </si>
  <si>
    <t>918084</t>
  </si>
  <si>
    <t>918131</t>
  </si>
  <si>
    <t>918109</t>
  </si>
  <si>
    <t>918153</t>
  </si>
  <si>
    <t>918142</t>
  </si>
  <si>
    <t>918175</t>
  </si>
  <si>
    <t>918164</t>
  </si>
  <si>
    <t>918197</t>
  </si>
  <si>
    <t>918186</t>
  </si>
  <si>
    <t>918211</t>
  </si>
  <si>
    <t>918222</t>
  </si>
  <si>
    <t>918244</t>
  </si>
  <si>
    <t>918233</t>
  </si>
  <si>
    <t>918302</t>
  </si>
  <si>
    <t>918299</t>
  </si>
  <si>
    <t>918324</t>
  </si>
  <si>
    <t>918313</t>
  </si>
  <si>
    <t>918346</t>
  </si>
  <si>
    <t>918335</t>
  </si>
  <si>
    <t>918368</t>
  </si>
  <si>
    <t>918357</t>
  </si>
  <si>
    <t>918404</t>
  </si>
  <si>
    <t>918379</t>
  </si>
  <si>
    <t>918426</t>
  </si>
  <si>
    <t>918448</t>
  </si>
  <si>
    <t>918437</t>
  </si>
  <si>
    <t>918415</t>
  </si>
  <si>
    <t>918459</t>
  </si>
  <si>
    <t>918481</t>
  </si>
  <si>
    <t>918492</t>
  </si>
  <si>
    <t>918517</t>
  </si>
  <si>
    <t>918528</t>
  </si>
  <si>
    <t>918506</t>
  </si>
  <si>
    <t>918561</t>
  </si>
  <si>
    <t>918539</t>
  </si>
  <si>
    <t>918572</t>
  </si>
  <si>
    <t>918583</t>
  </si>
  <si>
    <t>503842</t>
  </si>
  <si>
    <t>223033</t>
  </si>
  <si>
    <t>223032</t>
  </si>
  <si>
    <t>223034</t>
  </si>
  <si>
    <t>223036</t>
  </si>
  <si>
    <t>223035</t>
  </si>
  <si>
    <t>223040</t>
  </si>
  <si>
    <t>503843</t>
  </si>
  <si>
    <t>223039</t>
  </si>
  <si>
    <t>223041</t>
  </si>
  <si>
    <t>223043</t>
  </si>
  <si>
    <t>223042</t>
  </si>
  <si>
    <t>223045</t>
  </si>
  <si>
    <t>223046</t>
  </si>
  <si>
    <t>223047</t>
  </si>
  <si>
    <t>223037</t>
  </si>
  <si>
    <t>223050</t>
  </si>
  <si>
    <t>223051</t>
  </si>
  <si>
    <t>223052</t>
  </si>
  <si>
    <t>223054</t>
  </si>
  <si>
    <t>223048</t>
  </si>
  <si>
    <t>223044</t>
  </si>
  <si>
    <t>223057</t>
  </si>
  <si>
    <t>526731</t>
  </si>
  <si>
    <t>223055</t>
  </si>
  <si>
    <t>865181</t>
  </si>
  <si>
    <t>223056</t>
  </si>
  <si>
    <t>223053</t>
  </si>
  <si>
    <t>996791</t>
  </si>
  <si>
    <t>916974</t>
  </si>
  <si>
    <t>996805</t>
  </si>
  <si>
    <t>865192</t>
  </si>
  <si>
    <t>996827</t>
  </si>
  <si>
    <t>916963</t>
  </si>
  <si>
    <t>996838</t>
  </si>
  <si>
    <t>996849</t>
  </si>
  <si>
    <t>996816</t>
  </si>
  <si>
    <t>996882</t>
  </si>
  <si>
    <t>149685</t>
  </si>
  <si>
    <t>149687</t>
  </si>
  <si>
    <t>149688</t>
  </si>
  <si>
    <t>996871</t>
  </si>
  <si>
    <t>149690</t>
  </si>
  <si>
    <t>149694</t>
  </si>
  <si>
    <t>149697</t>
  </si>
  <si>
    <t>149695</t>
  </si>
  <si>
    <t>149698</t>
  </si>
  <si>
    <t>149702</t>
  </si>
  <si>
    <t>149704</t>
  </si>
  <si>
    <t>149692</t>
  </si>
  <si>
    <t>149706</t>
  </si>
  <si>
    <t>149703</t>
  </si>
  <si>
    <t>149708</t>
  </si>
  <si>
    <t>149712</t>
  </si>
  <si>
    <t>149713</t>
  </si>
  <si>
    <t>149700</t>
  </si>
  <si>
    <t>149714</t>
  </si>
  <si>
    <t>149715</t>
  </si>
  <si>
    <t>149710</t>
  </si>
  <si>
    <t>159145</t>
  </si>
  <si>
    <t>159146</t>
  </si>
  <si>
    <t>159148</t>
  </si>
  <si>
    <t>159149</t>
  </si>
  <si>
    <t>159150</t>
  </si>
  <si>
    <t>159147</t>
  </si>
  <si>
    <t>210654</t>
  </si>
  <si>
    <t>210655</t>
  </si>
  <si>
    <t>210657</t>
  </si>
  <si>
    <t>210658</t>
  </si>
  <si>
    <t>210660</t>
  </si>
  <si>
    <t>210656</t>
  </si>
  <si>
    <t>910887</t>
  </si>
  <si>
    <t>910923</t>
  </si>
  <si>
    <t>910934</t>
  </si>
  <si>
    <t>910876</t>
  </si>
  <si>
    <t>520141</t>
  </si>
  <si>
    <t>520143</t>
  </si>
  <si>
    <t>520142-0001</t>
  </si>
  <si>
    <t>520142-0002</t>
  </si>
  <si>
    <t>520142-0003</t>
  </si>
  <si>
    <t>520142-0004</t>
  </si>
  <si>
    <t>520150</t>
  </si>
  <si>
    <t>520144-0001</t>
  </si>
  <si>
    <t>520144-0002</t>
  </si>
  <si>
    <t>520144-0003</t>
  </si>
  <si>
    <t>520144-0004</t>
  </si>
  <si>
    <t>865308</t>
  </si>
  <si>
    <t>865319</t>
  </si>
  <si>
    <t>865294</t>
  </si>
  <si>
    <t>865374</t>
  </si>
  <si>
    <t>865385</t>
  </si>
  <si>
    <t>865341</t>
  </si>
  <si>
    <t>865363</t>
  </si>
  <si>
    <t>865443</t>
  </si>
  <si>
    <t>865454</t>
  </si>
  <si>
    <t>865465</t>
  </si>
  <si>
    <t>916996</t>
  </si>
  <si>
    <t>865432</t>
  </si>
  <si>
    <t>917015</t>
  </si>
  <si>
    <t>917026</t>
  </si>
  <si>
    <t>917004</t>
  </si>
  <si>
    <t>226774</t>
  </si>
  <si>
    <t>226775</t>
  </si>
  <si>
    <t>226776</t>
  </si>
  <si>
    <t>226777</t>
  </si>
  <si>
    <t>520151-0023</t>
  </si>
  <si>
    <t>520151-0024</t>
  </si>
  <si>
    <t>520151-0025</t>
  </si>
  <si>
    <t>520151-0026</t>
  </si>
  <si>
    <t>520151-0027</t>
  </si>
  <si>
    <t>226778</t>
  </si>
  <si>
    <t>226779</t>
  </si>
  <si>
    <t>226780</t>
  </si>
  <si>
    <t>865352</t>
  </si>
  <si>
    <t>226883</t>
  </si>
  <si>
    <t>226884</t>
  </si>
  <si>
    <t>226886</t>
  </si>
  <si>
    <t>226888</t>
  </si>
  <si>
    <t>226889</t>
  </si>
  <si>
    <t>226890</t>
  </si>
  <si>
    <t>226891</t>
  </si>
  <si>
    <t>226887</t>
  </si>
  <si>
    <t>226893</t>
  </si>
  <si>
    <t>226894</t>
  </si>
  <si>
    <t>226892</t>
  </si>
  <si>
    <t>226915</t>
  </si>
  <si>
    <t>226914</t>
  </si>
  <si>
    <t>226916</t>
  </si>
  <si>
    <t>226917</t>
  </si>
  <si>
    <t>226918</t>
  </si>
  <si>
    <t>226919</t>
  </si>
  <si>
    <t>226922</t>
  </si>
  <si>
    <t>226923</t>
  </si>
  <si>
    <t>226920</t>
  </si>
  <si>
    <t>226924</t>
  </si>
  <si>
    <t>226926</t>
  </si>
  <si>
    <t>226925</t>
  </si>
  <si>
    <t>226928</t>
  </si>
  <si>
    <t>226927</t>
  </si>
  <si>
    <t>226929</t>
  </si>
  <si>
    <t>226930</t>
  </si>
  <si>
    <t>226933</t>
  </si>
  <si>
    <t>226931</t>
  </si>
  <si>
    <t>143294</t>
  </si>
  <si>
    <t>143296</t>
  </si>
  <si>
    <t>143295</t>
  </si>
  <si>
    <t>143297</t>
  </si>
  <si>
    <t>143300</t>
  </si>
  <si>
    <t>143301</t>
  </si>
  <si>
    <t>143298</t>
  </si>
  <si>
    <t>209411</t>
  </si>
  <si>
    <t>143299</t>
  </si>
  <si>
    <t>209414</t>
  </si>
  <si>
    <t>209420</t>
  </si>
  <si>
    <t>209426</t>
  </si>
  <si>
    <t>209417</t>
  </si>
  <si>
    <t>209419</t>
  </si>
  <si>
    <t>209428</t>
  </si>
  <si>
    <t>209422</t>
  </si>
  <si>
    <t>209432</t>
  </si>
  <si>
    <t>209436</t>
  </si>
  <si>
    <t>209433</t>
  </si>
  <si>
    <t>209440</t>
  </si>
  <si>
    <t>209437</t>
  </si>
  <si>
    <t>209429</t>
  </si>
  <si>
    <t>209443</t>
  </si>
  <si>
    <t>209444</t>
  </si>
  <si>
    <t>209446</t>
  </si>
  <si>
    <t>209447</t>
  </si>
  <si>
    <t>209448</t>
  </si>
  <si>
    <t>209441</t>
  </si>
  <si>
    <t>209449</t>
  </si>
  <si>
    <t>209451</t>
  </si>
  <si>
    <t>209452</t>
  </si>
  <si>
    <t>209450</t>
  </si>
  <si>
    <t>210507</t>
  </si>
  <si>
    <t>210508</t>
  </si>
  <si>
    <t>210509</t>
  </si>
  <si>
    <t>210515</t>
  </si>
  <si>
    <t>210511</t>
  </si>
  <si>
    <t>210512</t>
  </si>
  <si>
    <t>210510</t>
  </si>
  <si>
    <t>210514</t>
  </si>
  <si>
    <t>210516</t>
  </si>
  <si>
    <t>222890</t>
  </si>
  <si>
    <t>210519</t>
  </si>
  <si>
    <t>210517</t>
  </si>
  <si>
    <t>210518</t>
  </si>
  <si>
    <t>222891</t>
  </si>
  <si>
    <t>222892</t>
  </si>
  <si>
    <t>222893</t>
  </si>
  <si>
    <t>222894</t>
  </si>
  <si>
    <t>222897</t>
  </si>
  <si>
    <t>222898</t>
  </si>
  <si>
    <t>222896</t>
  </si>
  <si>
    <t>222899</t>
  </si>
  <si>
    <t>222900</t>
  </si>
  <si>
    <t>222902</t>
  </si>
  <si>
    <t>222901</t>
  </si>
  <si>
    <t>531077</t>
  </si>
  <si>
    <t>531074</t>
  </si>
  <si>
    <t>531076</t>
  </si>
  <si>
    <t>531075</t>
  </si>
  <si>
    <t>531078</t>
  </si>
  <si>
    <t>531079</t>
  </si>
  <si>
    <t>220745</t>
  </si>
  <si>
    <t>220744</t>
  </si>
  <si>
    <t>220746</t>
  </si>
  <si>
    <t>220747</t>
  </si>
  <si>
    <t>220748</t>
  </si>
  <si>
    <t>220749</t>
  </si>
  <si>
    <t>220750</t>
  </si>
  <si>
    <t>220751</t>
  </si>
  <si>
    <t>220752</t>
  </si>
  <si>
    <t>220753</t>
  </si>
  <si>
    <t>220755</t>
  </si>
  <si>
    <t>220756</t>
  </si>
  <si>
    <t>220757</t>
  </si>
  <si>
    <t>220758</t>
  </si>
  <si>
    <t>220759</t>
  </si>
  <si>
    <t>220760</t>
  </si>
  <si>
    <t>220761</t>
  </si>
  <si>
    <t>220763</t>
  </si>
  <si>
    <t>220764</t>
  </si>
  <si>
    <t>220762</t>
  </si>
  <si>
    <t>220766</t>
  </si>
  <si>
    <t>220767</t>
  </si>
  <si>
    <t>220768</t>
  </si>
  <si>
    <t>220770</t>
  </si>
  <si>
    <t>220769</t>
  </si>
  <si>
    <t>220771</t>
  </si>
  <si>
    <t>220772</t>
  </si>
  <si>
    <t>220773</t>
  </si>
  <si>
    <t>220774</t>
  </si>
  <si>
    <t>220775</t>
  </si>
  <si>
    <t>522334</t>
  </si>
  <si>
    <t>522345</t>
  </si>
  <si>
    <t>522356</t>
  </si>
  <si>
    <t>522367</t>
  </si>
  <si>
    <t>522378</t>
  </si>
  <si>
    <t>522389</t>
  </si>
  <si>
    <t>522403</t>
  </si>
  <si>
    <t>522414</t>
  </si>
  <si>
    <t>522425</t>
  </si>
  <si>
    <t>522436</t>
  </si>
  <si>
    <t>522447</t>
  </si>
  <si>
    <t>522458</t>
  </si>
  <si>
    <t>522469</t>
  </si>
  <si>
    <t>522491</t>
  </si>
  <si>
    <t>522505</t>
  </si>
  <si>
    <t>522516</t>
  </si>
  <si>
    <t>522527</t>
  </si>
  <si>
    <t>522538</t>
  </si>
  <si>
    <t>522549</t>
  </si>
  <si>
    <t>522571</t>
  </si>
  <si>
    <t>522582</t>
  </si>
  <si>
    <t>522593</t>
  </si>
  <si>
    <t>522607</t>
  </si>
  <si>
    <t>522618</t>
  </si>
  <si>
    <t>522742</t>
  </si>
  <si>
    <t>522753</t>
  </si>
  <si>
    <t>522764</t>
  </si>
  <si>
    <t>522775</t>
  </si>
  <si>
    <t>522786</t>
  </si>
  <si>
    <t>522797</t>
  </si>
  <si>
    <t>522811</t>
  </si>
  <si>
    <t>522822</t>
  </si>
  <si>
    <t>522833</t>
  </si>
  <si>
    <t>522844</t>
  </si>
  <si>
    <t>522855</t>
  </si>
  <si>
    <t>522866</t>
  </si>
  <si>
    <t>522877</t>
  </si>
  <si>
    <t>522888</t>
  </si>
  <si>
    <t>522899</t>
  </si>
  <si>
    <t>522902</t>
  </si>
  <si>
    <t>522913</t>
  </si>
  <si>
    <t>522924</t>
  </si>
  <si>
    <t>522935</t>
  </si>
  <si>
    <t>522946</t>
  </si>
  <si>
    <t>522957</t>
  </si>
  <si>
    <t>522968</t>
  </si>
  <si>
    <t>522979</t>
  </si>
  <si>
    <t>523009</t>
  </si>
  <si>
    <t>532433</t>
  </si>
  <si>
    <t>532434</t>
  </si>
  <si>
    <t>532435</t>
  </si>
  <si>
    <t>532436</t>
  </si>
  <si>
    <t>532437</t>
  </si>
  <si>
    <t>532438</t>
  </si>
  <si>
    <t>532439</t>
  </si>
  <si>
    <t>532440</t>
  </si>
  <si>
    <t>532441</t>
  </si>
  <si>
    <t>532442</t>
  </si>
  <si>
    <t>532443</t>
  </si>
  <si>
    <t>532444</t>
  </si>
  <si>
    <t>532445</t>
  </si>
  <si>
    <t>532446</t>
  </si>
  <si>
    <t>532447</t>
  </si>
  <si>
    <t>532448</t>
  </si>
  <si>
    <t>532449</t>
  </si>
  <si>
    <t>532452</t>
  </si>
  <si>
    <t>532450</t>
  </si>
  <si>
    <t>532453</t>
  </si>
  <si>
    <t>532454</t>
  </si>
  <si>
    <t>532455</t>
  </si>
  <si>
    <t>532456</t>
  </si>
  <si>
    <t>532457</t>
  </si>
  <si>
    <t>532458</t>
  </si>
  <si>
    <t>532459</t>
  </si>
  <si>
    <t>532460</t>
  </si>
  <si>
    <t>532461</t>
  </si>
  <si>
    <t>532463</t>
  </si>
  <si>
    <t>532464</t>
  </si>
  <si>
    <t>521397</t>
  </si>
  <si>
    <t>521411</t>
  </si>
  <si>
    <t>521422</t>
  </si>
  <si>
    <t>521433</t>
  </si>
  <si>
    <t>521444</t>
  </si>
  <si>
    <t>521455</t>
  </si>
  <si>
    <t>521466</t>
  </si>
  <si>
    <t>521477</t>
  </si>
  <si>
    <t>521488</t>
  </si>
  <si>
    <t>521499</t>
  </si>
  <si>
    <t>521513</t>
  </si>
  <si>
    <t>521502</t>
  </si>
  <si>
    <t>521524</t>
  </si>
  <si>
    <t>521535</t>
  </si>
  <si>
    <t>521546</t>
  </si>
  <si>
    <t>521557</t>
  </si>
  <si>
    <t>521579</t>
  </si>
  <si>
    <t>521568</t>
  </si>
  <si>
    <t>521604</t>
  </si>
  <si>
    <t>521615</t>
  </si>
  <si>
    <t>521626</t>
  </si>
  <si>
    <t>521637</t>
  </si>
  <si>
    <t>521648</t>
  </si>
  <si>
    <t>521659</t>
  </si>
  <si>
    <t>521783</t>
  </si>
  <si>
    <t>521794</t>
  </si>
  <si>
    <t>521819</t>
  </si>
  <si>
    <t>521808</t>
  </si>
  <si>
    <t>521841</t>
  </si>
  <si>
    <t>521852</t>
  </si>
  <si>
    <t>521863</t>
  </si>
  <si>
    <t>521874</t>
  </si>
  <si>
    <t>521885</t>
  </si>
  <si>
    <t>521896</t>
  </si>
  <si>
    <t>521921</t>
  </si>
  <si>
    <t>521932</t>
  </si>
  <si>
    <t>521954</t>
  </si>
  <si>
    <t>521943</t>
  </si>
  <si>
    <t>521976</t>
  </si>
  <si>
    <t>521965</t>
  </si>
  <si>
    <t>522254</t>
  </si>
  <si>
    <t>522265</t>
  </si>
  <si>
    <t>522276</t>
  </si>
  <si>
    <t>522287</t>
  </si>
  <si>
    <t>522312</t>
  </si>
  <si>
    <t>522301</t>
  </si>
  <si>
    <t>522323</t>
  </si>
  <si>
    <t>149920</t>
  </si>
  <si>
    <t>522298</t>
  </si>
  <si>
    <t>149923</t>
  </si>
  <si>
    <t>149925</t>
  </si>
  <si>
    <t>149924</t>
  </si>
  <si>
    <t>149927</t>
  </si>
  <si>
    <t>149926</t>
  </si>
  <si>
    <t>149929</t>
  </si>
  <si>
    <t>149921</t>
  </si>
  <si>
    <t>149931</t>
  </si>
  <si>
    <t>149930</t>
  </si>
  <si>
    <t>149934</t>
  </si>
  <si>
    <t>149932</t>
  </si>
  <si>
    <t>149936</t>
  </si>
  <si>
    <t>149928</t>
  </si>
  <si>
    <t>149937</t>
  </si>
  <si>
    <t>149939</t>
  </si>
  <si>
    <t>149938</t>
  </si>
  <si>
    <t>149940</t>
  </si>
  <si>
    <t>149941</t>
  </si>
  <si>
    <t>149935</t>
  </si>
  <si>
    <t>149943</t>
  </si>
  <si>
    <t>149945</t>
  </si>
  <si>
    <t>149946</t>
  </si>
  <si>
    <t>149947</t>
  </si>
  <si>
    <t>149948</t>
  </si>
  <si>
    <t>149942</t>
  </si>
  <si>
    <t>149950</t>
  </si>
  <si>
    <t>149952</t>
  </si>
  <si>
    <t>149951</t>
  </si>
  <si>
    <t>149953</t>
  </si>
  <si>
    <t>149954</t>
  </si>
  <si>
    <t>149949</t>
  </si>
  <si>
    <t>149957</t>
  </si>
  <si>
    <t>149958</t>
  </si>
  <si>
    <t>149960</t>
  </si>
  <si>
    <t>149959</t>
  </si>
  <si>
    <t>149961</t>
  </si>
  <si>
    <t>149956</t>
  </si>
  <si>
    <t>149963</t>
  </si>
  <si>
    <t>149964</t>
  </si>
  <si>
    <t>149965</t>
  </si>
  <si>
    <t>149967</t>
  </si>
  <si>
    <t>149968</t>
  </si>
  <si>
    <t>149962</t>
  </si>
  <si>
    <t>149970</t>
  </si>
  <si>
    <t>149971</t>
  </si>
  <si>
    <t>149973</t>
  </si>
  <si>
    <t>149972</t>
  </si>
  <si>
    <t>149974</t>
  </si>
  <si>
    <t>149969</t>
  </si>
  <si>
    <t>149976</t>
  </si>
  <si>
    <t>149978</t>
  </si>
  <si>
    <t>149980</t>
  </si>
  <si>
    <t>149979</t>
  </si>
  <si>
    <t>149981</t>
  </si>
  <si>
    <t>149975</t>
  </si>
  <si>
    <t>149983</t>
  </si>
  <si>
    <t>149984</t>
  </si>
  <si>
    <t>149985</t>
  </si>
  <si>
    <t>149986</t>
  </si>
  <si>
    <t>149987</t>
  </si>
  <si>
    <t>149982</t>
  </si>
  <si>
    <t>149990</t>
  </si>
  <si>
    <t>149991</t>
  </si>
  <si>
    <t>149992</t>
  </si>
  <si>
    <t>149993</t>
  </si>
  <si>
    <t>149994</t>
  </si>
  <si>
    <t>149989</t>
  </si>
  <si>
    <t>149996</t>
  </si>
  <si>
    <t>149997</t>
  </si>
  <si>
    <t>149998</t>
  </si>
  <si>
    <t>470401</t>
  </si>
  <si>
    <t>149995</t>
  </si>
  <si>
    <t>470412</t>
  </si>
  <si>
    <t>470423</t>
  </si>
  <si>
    <t>470434</t>
  </si>
  <si>
    <t>470445</t>
  </si>
  <si>
    <t>470456</t>
  </si>
  <si>
    <t>470478</t>
  </si>
  <si>
    <t>470489</t>
  </si>
  <si>
    <t>470514</t>
  </si>
  <si>
    <t>470503</t>
  </si>
  <si>
    <t>470525</t>
  </si>
  <si>
    <t>470467</t>
  </si>
  <si>
    <t>470547</t>
  </si>
  <si>
    <t>470536</t>
  </si>
  <si>
    <t>470558</t>
  </si>
  <si>
    <t>470569</t>
  </si>
  <si>
    <t>470591</t>
  </si>
  <si>
    <t>470605</t>
  </si>
  <si>
    <t>470616</t>
  </si>
  <si>
    <t>470627</t>
  </si>
  <si>
    <t>470649</t>
  </si>
  <si>
    <t>470671</t>
  </si>
  <si>
    <t>470638</t>
  </si>
  <si>
    <t>470682</t>
  </si>
  <si>
    <t>470693</t>
  </si>
  <si>
    <t>470707</t>
  </si>
  <si>
    <t>470718</t>
  </si>
  <si>
    <t>470729</t>
  </si>
  <si>
    <t>470751</t>
  </si>
  <si>
    <t>470773</t>
  </si>
  <si>
    <t>470762</t>
  </si>
  <si>
    <t>470784</t>
  </si>
  <si>
    <t>470795</t>
  </si>
  <si>
    <t>470809</t>
  </si>
  <si>
    <t>470831</t>
  </si>
  <si>
    <t>470853</t>
  </si>
  <si>
    <t>470842</t>
  </si>
  <si>
    <t>470864</t>
  </si>
  <si>
    <t>470875</t>
  </si>
  <si>
    <t>470886</t>
  </si>
  <si>
    <t>470897</t>
  </si>
  <si>
    <t>470911</t>
  </si>
  <si>
    <t>470922</t>
  </si>
  <si>
    <t>470933</t>
  </si>
  <si>
    <t>470944</t>
  </si>
  <si>
    <t>470955</t>
  </si>
  <si>
    <t>470966</t>
  </si>
  <si>
    <t>470977</t>
  </si>
  <si>
    <t>470988</t>
  </si>
  <si>
    <t>470999</t>
  </si>
  <si>
    <t>471244</t>
  </si>
  <si>
    <t>471266</t>
  </si>
  <si>
    <t>471277</t>
  </si>
  <si>
    <t>471288</t>
  </si>
  <si>
    <t>471299</t>
  </si>
  <si>
    <t>471302</t>
  </si>
  <si>
    <t>471313</t>
  </si>
  <si>
    <t>471335</t>
  </si>
  <si>
    <t>471324</t>
  </si>
  <si>
    <t>471357</t>
  </si>
  <si>
    <t>471346</t>
  </si>
  <si>
    <t>471368</t>
  </si>
  <si>
    <t>471379</t>
  </si>
  <si>
    <t>471404</t>
  </si>
  <si>
    <t>471415</t>
  </si>
  <si>
    <t>471426</t>
  </si>
  <si>
    <t>471437</t>
  </si>
  <si>
    <t>471448</t>
  </si>
  <si>
    <t>471459</t>
  </si>
  <si>
    <t>471481</t>
  </si>
  <si>
    <t>471492</t>
  </si>
  <si>
    <t>471743</t>
  </si>
  <si>
    <t>479199</t>
  </si>
  <si>
    <t>479202</t>
  </si>
  <si>
    <t>479213</t>
  </si>
  <si>
    <t>479224</t>
  </si>
  <si>
    <t>479235</t>
  </si>
  <si>
    <t>479246</t>
  </si>
  <si>
    <t>479268</t>
  </si>
  <si>
    <t>479257</t>
  </si>
  <si>
    <t>479304</t>
  </si>
  <si>
    <t>479315</t>
  </si>
  <si>
    <t>479326</t>
  </si>
  <si>
    <t>479337</t>
  </si>
  <si>
    <t>479348</t>
  </si>
  <si>
    <t>479279</t>
  </si>
  <si>
    <t>479392</t>
  </si>
  <si>
    <t>479381</t>
  </si>
  <si>
    <t>479406</t>
  </si>
  <si>
    <t>479417</t>
  </si>
  <si>
    <t>479439</t>
  </si>
  <si>
    <t>479359</t>
  </si>
  <si>
    <t>479472</t>
  </si>
  <si>
    <t>479483</t>
  </si>
  <si>
    <t>479494</t>
  </si>
  <si>
    <t>479428</t>
  </si>
  <si>
    <t>479519</t>
  </si>
  <si>
    <t>479461</t>
  </si>
  <si>
    <t>479574</t>
  </si>
  <si>
    <t>479563</t>
  </si>
  <si>
    <t>479552</t>
  </si>
  <si>
    <t>479508</t>
  </si>
  <si>
    <t>479585</t>
  </si>
  <si>
    <t>479541</t>
  </si>
  <si>
    <t>479621</t>
  </si>
  <si>
    <t>479632</t>
  </si>
  <si>
    <t>479654</t>
  </si>
  <si>
    <t>479643</t>
  </si>
  <si>
    <t>479665</t>
  </si>
  <si>
    <t>479596</t>
  </si>
  <si>
    <t>479701</t>
  </si>
  <si>
    <t>479712</t>
  </si>
  <si>
    <t>479723</t>
  </si>
  <si>
    <t>479698</t>
  </si>
  <si>
    <t>479676</t>
  </si>
  <si>
    <t>479687</t>
  </si>
  <si>
    <t>479756</t>
  </si>
  <si>
    <t>479767</t>
  </si>
  <si>
    <t>479789</t>
  </si>
  <si>
    <t>479778</t>
  </si>
  <si>
    <t>479734</t>
  </si>
  <si>
    <t>479745</t>
  </si>
  <si>
    <t>479814</t>
  </si>
  <si>
    <t>479825</t>
  </si>
  <si>
    <t>479847</t>
  </si>
  <si>
    <t>479858</t>
  </si>
  <si>
    <t>479803</t>
  </si>
  <si>
    <t>479869</t>
  </si>
  <si>
    <t>479836</t>
  </si>
  <si>
    <t>479927</t>
  </si>
  <si>
    <t>479905</t>
  </si>
  <si>
    <t>479916</t>
  </si>
  <si>
    <t>479938</t>
  </si>
  <si>
    <t>479949</t>
  </si>
  <si>
    <t>479891</t>
  </si>
  <si>
    <t>480008</t>
  </si>
  <si>
    <t>479982</t>
  </si>
  <si>
    <t>479993</t>
  </si>
  <si>
    <t>480019</t>
  </si>
  <si>
    <t>480041</t>
  </si>
  <si>
    <t>479971</t>
  </si>
  <si>
    <t>480063</t>
  </si>
  <si>
    <t>480074</t>
  </si>
  <si>
    <t>510433</t>
  </si>
  <si>
    <t>510434</t>
  </si>
  <si>
    <t>510435</t>
  </si>
  <si>
    <t>480052</t>
  </si>
  <si>
    <t>510436</t>
  </si>
  <si>
    <t>510438</t>
  </si>
  <si>
    <t>510439</t>
  </si>
  <si>
    <t>510440</t>
  </si>
  <si>
    <t>510441</t>
  </si>
  <si>
    <t>510442</t>
  </si>
  <si>
    <t>510444</t>
  </si>
  <si>
    <t>510443</t>
  </si>
  <si>
    <t>510445</t>
  </si>
  <si>
    <t>510446</t>
  </si>
  <si>
    <t>510447</t>
  </si>
  <si>
    <t>510449</t>
  </si>
  <si>
    <t>510451</t>
  </si>
  <si>
    <t>510450</t>
  </si>
  <si>
    <t>510452</t>
  </si>
  <si>
    <t>510453</t>
  </si>
  <si>
    <t>510454</t>
  </si>
  <si>
    <t>510455</t>
  </si>
  <si>
    <t>510456</t>
  </si>
  <si>
    <t>510457</t>
  </si>
  <si>
    <t>510458</t>
  </si>
  <si>
    <t>510460</t>
  </si>
  <si>
    <t>510461</t>
  </si>
  <si>
    <t>510462</t>
  </si>
  <si>
    <t>510463</t>
  </si>
  <si>
    <t>510464</t>
  </si>
  <si>
    <t>510465</t>
  </si>
  <si>
    <t>510466</t>
  </si>
  <si>
    <t>510467</t>
  </si>
  <si>
    <t>510468</t>
  </si>
  <si>
    <t>510469</t>
  </si>
  <si>
    <t>510470</t>
  </si>
  <si>
    <t>510471</t>
  </si>
  <si>
    <t>510472</t>
  </si>
  <si>
    <t>510473</t>
  </si>
  <si>
    <t>510474</t>
  </si>
  <si>
    <t>510475</t>
  </si>
  <si>
    <t>510478</t>
  </si>
  <si>
    <t>510477</t>
  </si>
  <si>
    <t>510479</t>
  </si>
  <si>
    <t>510480</t>
  </si>
  <si>
    <t>510482</t>
  </si>
  <si>
    <t>510476</t>
  </si>
  <si>
    <t>510484</t>
  </si>
  <si>
    <t>510485</t>
  </si>
  <si>
    <t>510486</t>
  </si>
  <si>
    <t>510487</t>
  </si>
  <si>
    <t>510488</t>
  </si>
  <si>
    <t>510483</t>
  </si>
  <si>
    <t>510489</t>
  </si>
  <si>
    <t>510490</t>
  </si>
  <si>
    <t>510491</t>
  </si>
  <si>
    <t>510493</t>
  </si>
  <si>
    <t>510494</t>
  </si>
  <si>
    <t>510495</t>
  </si>
  <si>
    <t>510496</t>
  </si>
  <si>
    <t>510497</t>
  </si>
  <si>
    <t>510498</t>
  </si>
  <si>
    <t>510499</t>
  </si>
  <si>
    <t>510500</t>
  </si>
  <si>
    <t>510501</t>
  </si>
  <si>
    <t>510502</t>
  </si>
  <si>
    <t>510503</t>
  </si>
  <si>
    <t>510505</t>
  </si>
  <si>
    <t>510507</t>
  </si>
  <si>
    <t>510508</t>
  </si>
  <si>
    <t>510509</t>
  </si>
  <si>
    <t>510510</t>
  </si>
  <si>
    <t>510504</t>
  </si>
  <si>
    <t>510525</t>
  </si>
  <si>
    <t>510529</t>
  </si>
  <si>
    <t>510530</t>
  </si>
  <si>
    <t>510531</t>
  </si>
  <si>
    <t>510532</t>
  </si>
  <si>
    <t>510524</t>
  </si>
  <si>
    <t>510536</t>
  </si>
  <si>
    <t>510537</t>
  </si>
  <si>
    <t>510538</t>
  </si>
  <si>
    <t>510542</t>
  </si>
  <si>
    <t>510543</t>
  </si>
  <si>
    <t>510535</t>
  </si>
  <si>
    <t>510545</t>
  </si>
  <si>
    <t>510548</t>
  </si>
  <si>
    <t>510549</t>
  </si>
  <si>
    <t>510550</t>
  </si>
  <si>
    <t>510544</t>
  </si>
  <si>
    <t>510551</t>
  </si>
  <si>
    <t>510555</t>
  </si>
  <si>
    <t>510556</t>
  </si>
  <si>
    <t>510557</t>
  </si>
  <si>
    <t>510560</t>
  </si>
  <si>
    <t>510554</t>
  </si>
  <si>
    <t>510562</t>
  </si>
  <si>
    <t>510567</t>
  </si>
  <si>
    <t>510564</t>
  </si>
  <si>
    <t>510568</t>
  </si>
  <si>
    <t>510569</t>
  </si>
  <si>
    <t>510563</t>
  </si>
  <si>
    <t>510574</t>
  </si>
  <si>
    <t>510575</t>
  </si>
  <si>
    <t>520814</t>
  </si>
  <si>
    <t>520815</t>
  </si>
  <si>
    <t>510570</t>
  </si>
  <si>
    <t>520817</t>
  </si>
  <si>
    <t>520819</t>
  </si>
  <si>
    <t>520820</t>
  </si>
  <si>
    <t>520821</t>
  </si>
  <si>
    <t>520822</t>
  </si>
  <si>
    <t>520823</t>
  </si>
  <si>
    <t>520818</t>
  </si>
  <si>
    <t>520824</t>
  </si>
  <si>
    <t>520825</t>
  </si>
  <si>
    <t>520826</t>
  </si>
  <si>
    <t>520828</t>
  </si>
  <si>
    <t>520830</t>
  </si>
  <si>
    <t>520829</t>
  </si>
  <si>
    <t>520831</t>
  </si>
  <si>
    <t>520832</t>
  </si>
  <si>
    <t>520833</t>
  </si>
  <si>
    <t>521394</t>
  </si>
  <si>
    <t>521395</t>
  </si>
  <si>
    <t>521396</t>
  </si>
  <si>
    <t>521398</t>
  </si>
  <si>
    <t>521399</t>
  </si>
  <si>
    <t>521400</t>
  </si>
  <si>
    <t>521401</t>
  </si>
  <si>
    <t>521402</t>
  </si>
  <si>
    <t>521403</t>
  </si>
  <si>
    <t>521405</t>
  </si>
  <si>
    <t>521406</t>
  </si>
  <si>
    <t>521407</t>
  </si>
  <si>
    <t>521408</t>
  </si>
  <si>
    <t>521409</t>
  </si>
  <si>
    <t>521404</t>
  </si>
  <si>
    <t>521412</t>
  </si>
  <si>
    <t>521413</t>
  </si>
  <si>
    <t>521434</t>
  </si>
  <si>
    <t>521435</t>
  </si>
  <si>
    <t>521436</t>
  </si>
  <si>
    <t>521410</t>
  </si>
  <si>
    <t>521438</t>
  </si>
  <si>
    <t>521439</t>
  </si>
  <si>
    <t>521440</t>
  </si>
  <si>
    <t>521441</t>
  </si>
  <si>
    <t>521442</t>
  </si>
  <si>
    <t>521437</t>
  </si>
  <si>
    <t>521445</t>
  </si>
  <si>
    <t>521446</t>
  </si>
  <si>
    <t>521447</t>
  </si>
  <si>
    <t>521448</t>
  </si>
  <si>
    <t>521443</t>
  </si>
  <si>
    <t>521449</t>
  </si>
  <si>
    <t>521451</t>
  </si>
  <si>
    <t>521452</t>
  </si>
  <si>
    <t>526794</t>
  </si>
  <si>
    <t>526795</t>
  </si>
  <si>
    <t>521450</t>
  </si>
  <si>
    <t>526796</t>
  </si>
  <si>
    <t>626759-0004</t>
  </si>
  <si>
    <t>626781-0004</t>
  </si>
  <si>
    <t>626792-0004</t>
  </si>
  <si>
    <t>626806-0004</t>
  </si>
  <si>
    <t>626748-0004</t>
  </si>
  <si>
    <t>626839-0004</t>
  </si>
  <si>
    <t>626828-0004</t>
  </si>
  <si>
    <t>626861-0004</t>
  </si>
  <si>
    <t>626872-0004</t>
  </si>
  <si>
    <t>626883-0004</t>
  </si>
  <si>
    <t>626817-0004</t>
  </si>
  <si>
    <t>720032-0004</t>
  </si>
  <si>
    <t>720043-0004</t>
  </si>
  <si>
    <t>720054-0004</t>
  </si>
  <si>
    <t>720065-0004</t>
  </si>
  <si>
    <t>720076-0004</t>
  </si>
  <si>
    <t>626894-0004</t>
  </si>
  <si>
    <t>720098-0004</t>
  </si>
  <si>
    <t>720101-0004</t>
  </si>
  <si>
    <t>720112-0004</t>
  </si>
  <si>
    <t>720123-0004</t>
  </si>
  <si>
    <t>720134-0004</t>
  </si>
  <si>
    <t>720087-0004</t>
  </si>
  <si>
    <t>720156-0004</t>
  </si>
  <si>
    <t>720167-0004</t>
  </si>
  <si>
    <t>720178-0004</t>
  </si>
  <si>
    <t>720189-0004</t>
  </si>
  <si>
    <t>720203-0004</t>
  </si>
  <si>
    <t>720145-0004</t>
  </si>
  <si>
    <t>720225-0004</t>
  </si>
  <si>
    <t>720236-0004</t>
  </si>
  <si>
    <t>720258-0004</t>
  </si>
  <si>
    <t>720247-0004</t>
  </si>
  <si>
    <t>720269-0004</t>
  </si>
  <si>
    <t>720214-0004</t>
  </si>
  <si>
    <t>868576-0004</t>
  </si>
  <si>
    <t>868678-0004</t>
  </si>
  <si>
    <t>868791-0004</t>
  </si>
  <si>
    <t>869739-0004</t>
  </si>
  <si>
    <t>869761-0004</t>
  </si>
  <si>
    <t>720291-0004</t>
  </si>
  <si>
    <t>869783-0004</t>
  </si>
  <si>
    <t>869794-0004</t>
  </si>
  <si>
    <t>869808-0004</t>
  </si>
  <si>
    <t>869819-0004</t>
  </si>
  <si>
    <t>869841-0004</t>
  </si>
  <si>
    <t>869772-0004</t>
  </si>
  <si>
    <t>869863-0004</t>
  </si>
  <si>
    <t>869874-0004</t>
  </si>
  <si>
    <t>869896-0004</t>
  </si>
  <si>
    <t>869885-0004</t>
  </si>
  <si>
    <t>869921-0004</t>
  </si>
  <si>
    <t>869852-0004</t>
  </si>
  <si>
    <t>992622</t>
  </si>
  <si>
    <t>992633</t>
  </si>
  <si>
    <t>992644</t>
  </si>
  <si>
    <t>992655</t>
  </si>
  <si>
    <t>869932-0004</t>
  </si>
  <si>
    <t>992666</t>
  </si>
  <si>
    <t>992699</t>
  </si>
  <si>
    <t>992688</t>
  </si>
  <si>
    <t>992702</t>
  </si>
  <si>
    <t>992713</t>
  </si>
  <si>
    <t>992724</t>
  </si>
  <si>
    <t>992677</t>
  </si>
  <si>
    <t>992757</t>
  </si>
  <si>
    <t>992746</t>
  </si>
  <si>
    <t>992768</t>
  </si>
  <si>
    <t>992779</t>
  </si>
  <si>
    <t>992735</t>
  </si>
  <si>
    <t>992804</t>
  </si>
  <si>
    <t>992815</t>
  </si>
  <si>
    <t>992837</t>
  </si>
  <si>
    <t>992826</t>
  </si>
  <si>
    <t>992881</t>
  </si>
  <si>
    <t>992848</t>
  </si>
  <si>
    <t>992859</t>
  </si>
  <si>
    <t>992892</t>
  </si>
  <si>
    <t>992939</t>
  </si>
  <si>
    <t>992906</t>
  </si>
  <si>
    <t>992917</t>
  </si>
  <si>
    <t>992961</t>
  </si>
  <si>
    <t>992928</t>
  </si>
  <si>
    <t>993002</t>
  </si>
  <si>
    <t>992972</t>
  </si>
  <si>
    <t>992983</t>
  </si>
  <si>
    <t>992994</t>
  </si>
  <si>
    <t>993046</t>
  </si>
  <si>
    <t>993013</t>
  </si>
  <si>
    <t>993104</t>
  </si>
  <si>
    <t>993057</t>
  </si>
  <si>
    <t>220971</t>
  </si>
  <si>
    <t>993148</t>
  </si>
  <si>
    <t>993159</t>
  </si>
  <si>
    <t>993115</t>
  </si>
  <si>
    <t>220972</t>
  </si>
  <si>
    <t>220973</t>
  </si>
  <si>
    <t>220977</t>
  </si>
  <si>
    <t>220976</t>
  </si>
  <si>
    <t>220974</t>
  </si>
  <si>
    <t>220975</t>
  </si>
  <si>
    <t>220978</t>
  </si>
  <si>
    <t>220979</t>
  </si>
  <si>
    <t>220981</t>
  </si>
  <si>
    <t>220980</t>
  </si>
  <si>
    <t>220982</t>
  </si>
  <si>
    <t>220983</t>
  </si>
  <si>
    <t>220984</t>
  </si>
  <si>
    <t>220985</t>
  </si>
  <si>
    <t>220986</t>
  </si>
  <si>
    <t>220988</t>
  </si>
  <si>
    <t>220989</t>
  </si>
  <si>
    <t>220987</t>
  </si>
  <si>
    <t>220990</t>
  </si>
  <si>
    <t>220992</t>
  </si>
  <si>
    <t>220993</t>
  </si>
  <si>
    <t>220994</t>
  </si>
  <si>
    <t>220995</t>
  </si>
  <si>
    <t>220996</t>
  </si>
  <si>
    <t>220997</t>
  </si>
  <si>
    <t>220998</t>
  </si>
  <si>
    <t>220999</t>
  </si>
  <si>
    <t>221000</t>
  </si>
  <si>
    <t>221002</t>
  </si>
  <si>
    <t>221001</t>
  </si>
  <si>
    <t>221003</t>
  </si>
  <si>
    <t>221004</t>
  </si>
  <si>
    <t>221005</t>
  </si>
  <si>
    <t>221006</t>
  </si>
  <si>
    <t>221007</t>
  </si>
  <si>
    <t>221008</t>
  </si>
  <si>
    <t>221009</t>
  </si>
  <si>
    <t>221010</t>
  </si>
  <si>
    <t>221011</t>
  </si>
  <si>
    <t>221012</t>
  </si>
  <si>
    <t>221013</t>
  </si>
  <si>
    <t>221014</t>
  </si>
  <si>
    <t>221015</t>
  </si>
  <si>
    <t>221016</t>
  </si>
  <si>
    <t>221017</t>
  </si>
  <si>
    <t>221018</t>
  </si>
  <si>
    <t>221019</t>
  </si>
  <si>
    <t>221020</t>
  </si>
  <si>
    <t>659033</t>
  </si>
  <si>
    <t>659044</t>
  </si>
  <si>
    <t>659099</t>
  </si>
  <si>
    <t>659102</t>
  </si>
  <si>
    <t>659113</t>
  </si>
  <si>
    <t>659124</t>
  </si>
  <si>
    <t>659179</t>
  </si>
  <si>
    <t>659204</t>
  </si>
  <si>
    <t>659215</t>
  </si>
  <si>
    <t>659226</t>
  </si>
  <si>
    <t>659292</t>
  </si>
  <si>
    <t>659306</t>
  </si>
  <si>
    <t>659317</t>
  </si>
  <si>
    <t>659328</t>
  </si>
  <si>
    <t>661818</t>
  </si>
  <si>
    <t>661829</t>
  </si>
  <si>
    <t>661851</t>
  </si>
  <si>
    <t>661862</t>
  </si>
  <si>
    <t>661931</t>
  </si>
  <si>
    <t>661942</t>
  </si>
  <si>
    <t>661953</t>
  </si>
  <si>
    <t>661964</t>
  </si>
  <si>
    <t>690215</t>
  </si>
  <si>
    <t>690226</t>
  </si>
  <si>
    <t>690237</t>
  </si>
  <si>
    <t>690248</t>
  </si>
  <si>
    <t>690281</t>
  </si>
  <si>
    <t>690259</t>
  </si>
  <si>
    <t>690292</t>
  </si>
  <si>
    <t>690306</t>
  </si>
  <si>
    <t>690317</t>
  </si>
  <si>
    <t>690328</t>
  </si>
  <si>
    <t>690339</t>
  </si>
  <si>
    <t>690361</t>
  </si>
  <si>
    <t>690678</t>
  </si>
  <si>
    <t>690689</t>
  </si>
  <si>
    <t>690703</t>
  </si>
  <si>
    <t>690714</t>
  </si>
  <si>
    <t>690736</t>
  </si>
  <si>
    <t>690725</t>
  </si>
  <si>
    <t>690747</t>
  </si>
  <si>
    <t>690758</t>
  </si>
  <si>
    <t>690769</t>
  </si>
  <si>
    <t>690805</t>
  </si>
  <si>
    <t>690791</t>
  </si>
  <si>
    <t>690816</t>
  </si>
  <si>
    <t>150185</t>
  </si>
  <si>
    <t>150186</t>
  </si>
  <si>
    <t>150187</t>
  </si>
  <si>
    <t>150190</t>
  </si>
  <si>
    <t>150192</t>
  </si>
  <si>
    <t>150189</t>
  </si>
  <si>
    <t>150191</t>
  </si>
  <si>
    <t>150188</t>
  </si>
  <si>
    <t>150194</t>
  </si>
  <si>
    <t>150199</t>
  </si>
  <si>
    <t>150195</t>
  </si>
  <si>
    <t>150198</t>
  </si>
  <si>
    <t>150196</t>
  </si>
  <si>
    <t>150197</t>
  </si>
  <si>
    <t>150200</t>
  </si>
  <si>
    <t>150202</t>
  </si>
  <si>
    <t>150203</t>
  </si>
  <si>
    <t>150201</t>
  </si>
  <si>
    <t>150204</t>
  </si>
  <si>
    <t>150206</t>
  </si>
  <si>
    <t>150205</t>
  </si>
  <si>
    <t>150208</t>
  </si>
  <si>
    <t>150217</t>
  </si>
  <si>
    <t>150220</t>
  </si>
  <si>
    <t>150219</t>
  </si>
  <si>
    <t>150221</t>
  </si>
  <si>
    <t>150225</t>
  </si>
  <si>
    <t>150226</t>
  </si>
  <si>
    <t>150227</t>
  </si>
  <si>
    <t>150242</t>
  </si>
  <si>
    <t>159301</t>
  </si>
  <si>
    <t>159302</t>
  </si>
  <si>
    <t>220666</t>
  </si>
  <si>
    <t>220667</t>
  </si>
  <si>
    <t>220669</t>
  </si>
  <si>
    <t>220670</t>
  </si>
  <si>
    <t>220668</t>
  </si>
  <si>
    <t>220672</t>
  </si>
  <si>
    <t>220665</t>
  </si>
  <si>
    <t>220673</t>
  </si>
  <si>
    <t>220676</t>
  </si>
  <si>
    <t>220675</t>
  </si>
  <si>
    <t>220677</t>
  </si>
  <si>
    <t>220671</t>
  </si>
  <si>
    <t>220679</t>
  </si>
  <si>
    <t>220678</t>
  </si>
  <si>
    <t>221041</t>
  </si>
  <si>
    <t>221042</t>
  </si>
  <si>
    <t>221045</t>
  </si>
  <si>
    <t>221046</t>
  </si>
  <si>
    <t>221048</t>
  </si>
  <si>
    <t>223671</t>
  </si>
  <si>
    <t>223673</t>
  </si>
  <si>
    <t>223674</t>
  </si>
  <si>
    <t>223675</t>
  </si>
  <si>
    <t>223677</t>
  </si>
  <si>
    <t>221050</t>
  </si>
  <si>
    <t>223678</t>
  </si>
  <si>
    <t>223680</t>
  </si>
  <si>
    <t>223682</t>
  </si>
  <si>
    <t>223676</t>
  </si>
  <si>
    <t>223684</t>
  </si>
  <si>
    <t>223679</t>
  </si>
  <si>
    <t>223686</t>
  </si>
  <si>
    <t>223687</t>
  </si>
  <si>
    <t>223688</t>
  </si>
  <si>
    <t>223681</t>
  </si>
  <si>
    <t>223685</t>
  </si>
  <si>
    <t>509087</t>
  </si>
  <si>
    <t>509098</t>
  </si>
  <si>
    <t>509110</t>
  </si>
  <si>
    <t>509112</t>
  </si>
  <si>
    <t>509084</t>
  </si>
  <si>
    <t>509125</t>
  </si>
  <si>
    <t>509123</t>
  </si>
  <si>
    <t>150222</t>
  </si>
  <si>
    <t>150223</t>
  </si>
  <si>
    <t>150224</t>
  </si>
  <si>
    <t>150228</t>
  </si>
  <si>
    <t>150231</t>
  </si>
  <si>
    <t>150230</t>
  </si>
  <si>
    <t>150232</t>
  </si>
  <si>
    <t>150241</t>
  </si>
  <si>
    <t>150243</t>
  </si>
  <si>
    <t>150247</t>
  </si>
  <si>
    <t>150244</t>
  </si>
  <si>
    <t>150245</t>
  </si>
  <si>
    <t>150246</t>
  </si>
  <si>
    <t>150248</t>
  </si>
  <si>
    <t>221034</t>
  </si>
  <si>
    <t>221035</t>
  </si>
  <si>
    <t>221049</t>
  </si>
  <si>
    <t>292981</t>
  </si>
  <si>
    <t>292992</t>
  </si>
  <si>
    <t>293011</t>
  </si>
  <si>
    <t>293022</t>
  </si>
  <si>
    <t>296836</t>
  </si>
  <si>
    <t>298343</t>
  </si>
  <si>
    <t>298365</t>
  </si>
  <si>
    <t>298387</t>
  </si>
  <si>
    <t>298423</t>
  </si>
  <si>
    <t>298445</t>
  </si>
  <si>
    <t>368813</t>
  </si>
  <si>
    <t>368824</t>
  </si>
  <si>
    <t>369496</t>
  </si>
  <si>
    <t>370247</t>
  </si>
  <si>
    <t>370258</t>
  </si>
  <si>
    <t>370291</t>
  </si>
  <si>
    <t>368802</t>
  </si>
  <si>
    <t>370316</t>
  </si>
  <si>
    <t>370349</t>
  </si>
  <si>
    <t>370327</t>
  </si>
  <si>
    <t>370371</t>
  </si>
  <si>
    <t>370451</t>
  </si>
  <si>
    <t>370269</t>
  </si>
  <si>
    <t>374645</t>
  </si>
  <si>
    <t>500997</t>
  </si>
  <si>
    <t>378577</t>
  </si>
  <si>
    <t>500999</t>
  </si>
  <si>
    <t>501000</t>
  </si>
  <si>
    <t>370393</t>
  </si>
  <si>
    <t>501002</t>
  </si>
  <si>
    <t>501003</t>
  </si>
  <si>
    <t>501004</t>
  </si>
  <si>
    <t>501005</t>
  </si>
  <si>
    <t>501007</t>
  </si>
  <si>
    <t>501008</t>
  </si>
  <si>
    <t>501001</t>
  </si>
  <si>
    <t>150023</t>
  </si>
  <si>
    <t>150024</t>
  </si>
  <si>
    <t>150026</t>
  </si>
  <si>
    <t>150030</t>
  </si>
  <si>
    <t>150027</t>
  </si>
  <si>
    <t>150029</t>
  </si>
  <si>
    <t>150031</t>
  </si>
  <si>
    <t>150028</t>
  </si>
  <si>
    <t>150032</t>
  </si>
  <si>
    <t>150037</t>
  </si>
  <si>
    <t>150033</t>
  </si>
  <si>
    <t>150034</t>
  </si>
  <si>
    <t>150038</t>
  </si>
  <si>
    <t>150035</t>
  </si>
  <si>
    <t>150039</t>
  </si>
  <si>
    <t>150040</t>
  </si>
  <si>
    <t>150041</t>
  </si>
  <si>
    <t>150042</t>
  </si>
  <si>
    <t>150044</t>
  </si>
  <si>
    <t>150043</t>
  </si>
  <si>
    <t>150045</t>
  </si>
  <si>
    <t>150046</t>
  </si>
  <si>
    <t>150048</t>
  </si>
  <si>
    <t>150049</t>
  </si>
  <si>
    <t>150050</t>
  </si>
  <si>
    <t>150051</t>
  </si>
  <si>
    <t>150052</t>
  </si>
  <si>
    <t>150054</t>
  </si>
  <si>
    <t>150053</t>
  </si>
  <si>
    <t>150055</t>
  </si>
  <si>
    <t>221022</t>
  </si>
  <si>
    <t>221023</t>
  </si>
  <si>
    <t>221024</t>
  </si>
  <si>
    <t>500957</t>
  </si>
  <si>
    <t>500963</t>
  </si>
  <si>
    <t>500968</t>
  </si>
  <si>
    <t>500974</t>
  </si>
  <si>
    <t>500975</t>
  </si>
  <si>
    <t>500977</t>
  </si>
  <si>
    <t>500979</t>
  </si>
  <si>
    <t>500978</t>
  </si>
  <si>
    <t>500980</t>
  </si>
  <si>
    <t>500981</t>
  </si>
  <si>
    <t>500982</t>
  </si>
  <si>
    <t>500983</t>
  </si>
  <si>
    <t>500993</t>
  </si>
  <si>
    <t>500984</t>
  </si>
  <si>
    <t>500985</t>
  </si>
  <si>
    <t>500994</t>
  </si>
  <si>
    <t>500995</t>
  </si>
  <si>
    <t>500996</t>
  </si>
  <si>
    <t>503590</t>
  </si>
  <si>
    <t>503587</t>
  </si>
  <si>
    <t>503589</t>
  </si>
  <si>
    <t>691036</t>
  </si>
  <si>
    <t>691025</t>
  </si>
  <si>
    <t>691069</t>
  </si>
  <si>
    <t>691091</t>
  </si>
  <si>
    <t>691127</t>
  </si>
  <si>
    <t>691138</t>
  </si>
  <si>
    <t>691193</t>
  </si>
  <si>
    <t>691182</t>
  </si>
  <si>
    <t>691229</t>
  </si>
  <si>
    <t>691251</t>
  </si>
  <si>
    <t>691284</t>
  </si>
  <si>
    <t>691422</t>
  </si>
  <si>
    <t>691455</t>
  </si>
  <si>
    <t>691466</t>
  </si>
  <si>
    <t>131111-0001</t>
  </si>
  <si>
    <t>131122-0001</t>
  </si>
  <si>
    <t>131144-0001</t>
  </si>
  <si>
    <t>131155-0001</t>
  </si>
  <si>
    <t>131133-0001</t>
  </si>
  <si>
    <t>131166-0001</t>
  </si>
  <si>
    <t>131177-0001</t>
  </si>
  <si>
    <t>131188-0001</t>
  </si>
  <si>
    <t>131213-0001</t>
  </si>
  <si>
    <t>131202-0001</t>
  </si>
  <si>
    <t>131199-0001</t>
  </si>
  <si>
    <t>131224-0001</t>
  </si>
  <si>
    <t>131235-0001</t>
  </si>
  <si>
    <t>131246-0001</t>
  </si>
  <si>
    <t>131257-0001</t>
  </si>
  <si>
    <t>131268-0001</t>
  </si>
  <si>
    <t>131279-0001</t>
  </si>
  <si>
    <t>131304-0001</t>
  </si>
  <si>
    <t>131315-0001</t>
  </si>
  <si>
    <t>131326-0001</t>
  </si>
  <si>
    <t>131348-0001</t>
  </si>
  <si>
    <t>131337-0001</t>
  </si>
  <si>
    <t>131359-0001</t>
  </si>
  <si>
    <t>131381-0001</t>
  </si>
  <si>
    <t>131392-0001</t>
  </si>
  <si>
    <t>131406-0001</t>
  </si>
  <si>
    <t>131428-0001</t>
  </si>
  <si>
    <t>131417-0001</t>
  </si>
  <si>
    <t>131439-0001</t>
  </si>
  <si>
    <t>131461-0001</t>
  </si>
  <si>
    <t>131472-0001</t>
  </si>
  <si>
    <t>131494-0001</t>
  </si>
  <si>
    <t>131483-0001</t>
  </si>
  <si>
    <t>131508-0001</t>
  </si>
  <si>
    <t>131519-0001</t>
  </si>
  <si>
    <t>131541-0001</t>
  </si>
  <si>
    <t>157830</t>
  </si>
  <si>
    <t>157831</t>
  </si>
  <si>
    <t>157832</t>
  </si>
  <si>
    <t>243862-0001</t>
  </si>
  <si>
    <t>243884-0001</t>
  </si>
  <si>
    <t>243873-0001</t>
  </si>
  <si>
    <t>243931-0001</t>
  </si>
  <si>
    <t>243895-0001</t>
  </si>
  <si>
    <t>243909-0001</t>
  </si>
  <si>
    <t>243942-0001</t>
  </si>
  <si>
    <t>243953-0001</t>
  </si>
  <si>
    <t>247965-0001</t>
  </si>
  <si>
    <t>248072-0001</t>
  </si>
  <si>
    <t>248094-0001</t>
  </si>
  <si>
    <t>248108-0001</t>
  </si>
  <si>
    <t>248119-0001</t>
  </si>
  <si>
    <t>248141-0001</t>
  </si>
  <si>
    <t>248185-0001</t>
  </si>
  <si>
    <t>248742-0001</t>
  </si>
  <si>
    <t>251168-0001</t>
  </si>
  <si>
    <t>251179-0001</t>
  </si>
  <si>
    <t>254268-0001</t>
  </si>
  <si>
    <t>258225-0001</t>
  </si>
  <si>
    <t>258236-0001</t>
  </si>
  <si>
    <t>258429-0001</t>
  </si>
  <si>
    <t>260668-0001</t>
  </si>
  <si>
    <t>260679-0001</t>
  </si>
  <si>
    <t>261478-0001</t>
  </si>
  <si>
    <t>261489-0001</t>
  </si>
  <si>
    <t>262324-0001</t>
  </si>
  <si>
    <t>262787-0001</t>
  </si>
  <si>
    <t>263225-0001</t>
  </si>
  <si>
    <t>263236-0001</t>
  </si>
  <si>
    <t>263247-0001</t>
  </si>
  <si>
    <t>263258-0001</t>
  </si>
  <si>
    <t>263393-0001</t>
  </si>
  <si>
    <t>263269-0001</t>
  </si>
  <si>
    <t>263677-0001</t>
  </si>
  <si>
    <t>263768-0001</t>
  </si>
  <si>
    <t>267689-0001</t>
  </si>
  <si>
    <t>268207-0001</t>
  </si>
  <si>
    <t>268488-0001</t>
  </si>
  <si>
    <t>268218-0001</t>
  </si>
  <si>
    <t>268499-0001</t>
  </si>
  <si>
    <t>268513-0001</t>
  </si>
  <si>
    <t>268524-0001</t>
  </si>
  <si>
    <t>268535-0001</t>
  </si>
  <si>
    <t>268546-0001</t>
  </si>
  <si>
    <t>268557-0001</t>
  </si>
  <si>
    <t>268568-0001</t>
  </si>
  <si>
    <t>268579-0001</t>
  </si>
  <si>
    <t>520776</t>
  </si>
  <si>
    <t>520778</t>
  </si>
  <si>
    <t>520777</t>
  </si>
  <si>
    <t>520779</t>
  </si>
  <si>
    <t>520781</t>
  </si>
  <si>
    <t>520780</t>
  </si>
  <si>
    <t>520782</t>
  </si>
  <si>
    <t>520784</t>
  </si>
  <si>
    <t>520785</t>
  </si>
  <si>
    <t>520783</t>
  </si>
  <si>
    <t>520787</t>
  </si>
  <si>
    <t>520786</t>
  </si>
  <si>
    <t>520788</t>
  </si>
  <si>
    <t>520789</t>
  </si>
  <si>
    <t>520792</t>
  </si>
  <si>
    <t>737104-0001</t>
  </si>
  <si>
    <t>737126-0001</t>
  </si>
  <si>
    <t>737115-0001</t>
  </si>
  <si>
    <t>520790</t>
  </si>
  <si>
    <t>737137-0001</t>
  </si>
  <si>
    <t>737148-0001</t>
  </si>
  <si>
    <t>737192-0001</t>
  </si>
  <si>
    <t>737159-0001</t>
  </si>
  <si>
    <t>737181-0001</t>
  </si>
  <si>
    <t>737206-0001</t>
  </si>
  <si>
    <t>737217-0001</t>
  </si>
  <si>
    <t>737239-0001</t>
  </si>
  <si>
    <t>737272-0001</t>
  </si>
  <si>
    <t>737228-0001</t>
  </si>
  <si>
    <t>737261-0001</t>
  </si>
  <si>
    <t>737294-0001</t>
  </si>
  <si>
    <t>737283-0001</t>
  </si>
  <si>
    <t>737308-0001</t>
  </si>
  <si>
    <t>737319-0001</t>
  </si>
  <si>
    <t>737352-0001</t>
  </si>
  <si>
    <t>737341-0001</t>
  </si>
  <si>
    <t>737363-0001</t>
  </si>
  <si>
    <t>737385-0001</t>
  </si>
  <si>
    <t>737374-0001</t>
  </si>
  <si>
    <t>737396-0001</t>
  </si>
  <si>
    <t>737421-0001</t>
  </si>
  <si>
    <t>737432-0001</t>
  </si>
  <si>
    <t>737454-0001</t>
  </si>
  <si>
    <t>737465-0001</t>
  </si>
  <si>
    <t>737476-0001</t>
  </si>
  <si>
    <t>737487-0001</t>
  </si>
  <si>
    <t>737443-0001</t>
  </si>
  <si>
    <t>737498-0001</t>
  </si>
  <si>
    <t>737501-0001</t>
  </si>
  <si>
    <t>737523-0001</t>
  </si>
  <si>
    <t>737512-0001</t>
  </si>
  <si>
    <t>737534-0001</t>
  </si>
  <si>
    <t>130833-0001</t>
  </si>
  <si>
    <t>130822-0001</t>
  </si>
  <si>
    <t>130844-0001</t>
  </si>
  <si>
    <t>130866-0001</t>
  </si>
  <si>
    <t>130877-0001</t>
  </si>
  <si>
    <t>130888-0001</t>
  </si>
  <si>
    <t>130855-0001</t>
  </si>
  <si>
    <t>130899-0001</t>
  </si>
  <si>
    <t>130902-0001</t>
  </si>
  <si>
    <t>130924-0001</t>
  </si>
  <si>
    <t>130935-0001</t>
  </si>
  <si>
    <t>130979-0001</t>
  </si>
  <si>
    <t>130913-0001</t>
  </si>
  <si>
    <t>131009-0001</t>
  </si>
  <si>
    <t>131031-0001</t>
  </si>
  <si>
    <t>157833</t>
  </si>
  <si>
    <t>150077</t>
  </si>
  <si>
    <t>157834</t>
  </si>
  <si>
    <t>190653-0001</t>
  </si>
  <si>
    <t>190653-0002</t>
  </si>
  <si>
    <t>190653-0003</t>
  </si>
  <si>
    <t>190653-0004</t>
  </si>
  <si>
    <t>190653-0005</t>
  </si>
  <si>
    <t>190653-0006</t>
  </si>
  <si>
    <t>190664-0001</t>
  </si>
  <si>
    <t>190664-0002</t>
  </si>
  <si>
    <t>190664-0003</t>
  </si>
  <si>
    <t>190664-0004</t>
  </si>
  <si>
    <t>190664-0005</t>
  </si>
  <si>
    <t>190664-0006</t>
  </si>
  <si>
    <t>190675-0001</t>
  </si>
  <si>
    <t>190675-0002</t>
  </si>
  <si>
    <t>190675-0003</t>
  </si>
  <si>
    <t>190675-0004</t>
  </si>
  <si>
    <t>190675-0005</t>
  </si>
  <si>
    <t>190675-0006</t>
  </si>
  <si>
    <t>190711-0001</t>
  </si>
  <si>
    <t>190711-0002</t>
  </si>
  <si>
    <t>190711-0003</t>
  </si>
  <si>
    <t>190711-0004</t>
  </si>
  <si>
    <t>190711-0005</t>
  </si>
  <si>
    <t>190711-0006</t>
  </si>
  <si>
    <t>190686-0001</t>
  </si>
  <si>
    <t>190686-0002</t>
  </si>
  <si>
    <t>190686-0003</t>
  </si>
  <si>
    <t>190686-0004</t>
  </si>
  <si>
    <t>190686-0005</t>
  </si>
  <si>
    <t>190686-0006</t>
  </si>
  <si>
    <t>190697-0001</t>
  </si>
  <si>
    <t>190697-0002</t>
  </si>
  <si>
    <t>190697-0003</t>
  </si>
  <si>
    <t>190697-0004</t>
  </si>
  <si>
    <t>190697-0005</t>
  </si>
  <si>
    <t>190697-0006</t>
  </si>
  <si>
    <t>190722-0001</t>
  </si>
  <si>
    <t>190722-0002</t>
  </si>
  <si>
    <t>190722-0003</t>
  </si>
  <si>
    <t>190722-0004</t>
  </si>
  <si>
    <t>190722-0005</t>
  </si>
  <si>
    <t>190722-0006</t>
  </si>
  <si>
    <t>190733-0001</t>
  </si>
  <si>
    <t>190733-0002</t>
  </si>
  <si>
    <t>190733-0003</t>
  </si>
  <si>
    <t>190733-0004</t>
  </si>
  <si>
    <t>190733-0005</t>
  </si>
  <si>
    <t>190733-0006</t>
  </si>
  <si>
    <t>190755-0001</t>
  </si>
  <si>
    <t>190755-0002</t>
  </si>
  <si>
    <t>190755-0003</t>
  </si>
  <si>
    <t>190755-0004</t>
  </si>
  <si>
    <t>190755-0005</t>
  </si>
  <si>
    <t>190755-0006</t>
  </si>
  <si>
    <t>190766-0001</t>
  </si>
  <si>
    <t>190766-0002</t>
  </si>
  <si>
    <t>190766-0003</t>
  </si>
  <si>
    <t>190766-0004</t>
  </si>
  <si>
    <t>190766-0005</t>
  </si>
  <si>
    <t>190766-0006</t>
  </si>
  <si>
    <t>190744-0001</t>
  </si>
  <si>
    <t>190744-0002</t>
  </si>
  <si>
    <t>190744-0003</t>
  </si>
  <si>
    <t>190744-0004</t>
  </si>
  <si>
    <t>190744-0005</t>
  </si>
  <si>
    <t>190744-0006</t>
  </si>
  <si>
    <t>190777-0001</t>
  </si>
  <si>
    <t>190777-0002</t>
  </si>
  <si>
    <t>190777-0003</t>
  </si>
  <si>
    <t>190777-0004</t>
  </si>
  <si>
    <t>190777-0005</t>
  </si>
  <si>
    <t>190777-0006</t>
  </si>
  <si>
    <t>190788-0001</t>
  </si>
  <si>
    <t>190788-0002</t>
  </si>
  <si>
    <t>190788-0003</t>
  </si>
  <si>
    <t>190788-0004</t>
  </si>
  <si>
    <t>190788-0005</t>
  </si>
  <si>
    <t>190788-0006</t>
  </si>
  <si>
    <t>190799-0001</t>
  </si>
  <si>
    <t>190799-0002</t>
  </si>
  <si>
    <t>190799-0003</t>
  </si>
  <si>
    <t>190799-0004</t>
  </si>
  <si>
    <t>190799-0005</t>
  </si>
  <si>
    <t>190799-0006</t>
  </si>
  <si>
    <t>190813-0001</t>
  </si>
  <si>
    <t>190813-0002</t>
  </si>
  <si>
    <t>190813-0003</t>
  </si>
  <si>
    <t>190813-0004</t>
  </si>
  <si>
    <t>190813-0005</t>
  </si>
  <si>
    <t>190813-0006</t>
  </si>
  <si>
    <t>190802-0001</t>
  </si>
  <si>
    <t>190802-0002</t>
  </si>
  <si>
    <t>190802-0003</t>
  </si>
  <si>
    <t>190802-0004</t>
  </si>
  <si>
    <t>190802-0005</t>
  </si>
  <si>
    <t>190802-0006</t>
  </si>
  <si>
    <t>190835-0001</t>
  </si>
  <si>
    <t>190835-0002</t>
  </si>
  <si>
    <t>190835-0003</t>
  </si>
  <si>
    <t>190835-0004</t>
  </si>
  <si>
    <t>190835-0005</t>
  </si>
  <si>
    <t>190835-0006</t>
  </si>
  <si>
    <t>190824-0001</t>
  </si>
  <si>
    <t>190824-0002</t>
  </si>
  <si>
    <t>190824-0003</t>
  </si>
  <si>
    <t>190824-0004</t>
  </si>
  <si>
    <t>190824-0005</t>
  </si>
  <si>
    <t>190824-0006</t>
  </si>
  <si>
    <t>190846-0001</t>
  </si>
  <si>
    <t>190846-0002</t>
  </si>
  <si>
    <t>190846-0003</t>
  </si>
  <si>
    <t>190846-0004</t>
  </si>
  <si>
    <t>190846-0005</t>
  </si>
  <si>
    <t>190846-0006</t>
  </si>
  <si>
    <t>190857-0001</t>
  </si>
  <si>
    <t>190857-0002</t>
  </si>
  <si>
    <t>190857-0003</t>
  </si>
  <si>
    <t>190857-0004</t>
  </si>
  <si>
    <t>190857-0005</t>
  </si>
  <si>
    <t>190857-0006</t>
  </si>
  <si>
    <t>190904-0001</t>
  </si>
  <si>
    <t>190904-0002</t>
  </si>
  <si>
    <t>190904-0003</t>
  </si>
  <si>
    <t>190904-0004</t>
  </si>
  <si>
    <t>190904-0005</t>
  </si>
  <si>
    <t>190904-0006</t>
  </si>
  <si>
    <t>190879-0001</t>
  </si>
  <si>
    <t>190879-0002</t>
  </si>
  <si>
    <t>190879-0003</t>
  </si>
  <si>
    <t>190879-0004</t>
  </si>
  <si>
    <t>190879-0005</t>
  </si>
  <si>
    <t>190879-0006</t>
  </si>
  <si>
    <t>190926-0001</t>
  </si>
  <si>
    <t>190926-0002</t>
  </si>
  <si>
    <t>190926-0003</t>
  </si>
  <si>
    <t>190926-0004</t>
  </si>
  <si>
    <t>190926-0005</t>
  </si>
  <si>
    <t>190926-0006</t>
  </si>
  <si>
    <t>190868-0001</t>
  </si>
  <si>
    <t>190868-0002</t>
  </si>
  <si>
    <t>190868-0003</t>
  </si>
  <si>
    <t>190868-0004</t>
  </si>
  <si>
    <t>190868-0005</t>
  </si>
  <si>
    <t>190868-0006</t>
  </si>
  <si>
    <t>190915-0001</t>
  </si>
  <si>
    <t>190915-0002</t>
  </si>
  <si>
    <t>190915-0003</t>
  </si>
  <si>
    <t>190915-0004</t>
  </si>
  <si>
    <t>190915-0005</t>
  </si>
  <si>
    <t>190915-0006</t>
  </si>
  <si>
    <t>191612-0001</t>
  </si>
  <si>
    <t>191612-0002</t>
  </si>
  <si>
    <t>191612-0003</t>
  </si>
  <si>
    <t>191612-0004</t>
  </si>
  <si>
    <t>191612-0005</t>
  </si>
  <si>
    <t>191612-0006</t>
  </si>
  <si>
    <t>191634-0001</t>
  </si>
  <si>
    <t>191634-0002</t>
  </si>
  <si>
    <t>191634-0003</t>
  </si>
  <si>
    <t>191634-0004</t>
  </si>
  <si>
    <t>191634-0005</t>
  </si>
  <si>
    <t>191634-0006</t>
  </si>
  <si>
    <t>191623-0001</t>
  </si>
  <si>
    <t>191623-0002</t>
  </si>
  <si>
    <t>191623-0003</t>
  </si>
  <si>
    <t>191623-0004</t>
  </si>
  <si>
    <t>191623-0005</t>
  </si>
  <si>
    <t>191623-0006</t>
  </si>
  <si>
    <t>191995-0001</t>
  </si>
  <si>
    <t>191995-0002</t>
  </si>
  <si>
    <t>191995-0003</t>
  </si>
  <si>
    <t>191995-0004</t>
  </si>
  <si>
    <t>191995-0005</t>
  </si>
  <si>
    <t>191995-0006</t>
  </si>
  <si>
    <t>192014-0001</t>
  </si>
  <si>
    <t>192014-0002</t>
  </si>
  <si>
    <t>192014-0003</t>
  </si>
  <si>
    <t>192014-0004</t>
  </si>
  <si>
    <t>192014-0005</t>
  </si>
  <si>
    <t>192014-0006</t>
  </si>
  <si>
    <t>192003-0001</t>
  </si>
  <si>
    <t>192003-0002</t>
  </si>
  <si>
    <t>192003-0003</t>
  </si>
  <si>
    <t>192003-0004</t>
  </si>
  <si>
    <t>192003-0005</t>
  </si>
  <si>
    <t>192003-0006</t>
  </si>
  <si>
    <t>192091-0001</t>
  </si>
  <si>
    <t>192091-0002</t>
  </si>
  <si>
    <t>192091-0003</t>
  </si>
  <si>
    <t>192091-0004</t>
  </si>
  <si>
    <t>192091-0005</t>
  </si>
  <si>
    <t>192091-0006</t>
  </si>
  <si>
    <t>192105-0001</t>
  </si>
  <si>
    <t>192105-0002</t>
  </si>
  <si>
    <t>192105-0003</t>
  </si>
  <si>
    <t>192105-0004</t>
  </si>
  <si>
    <t>192105-0005</t>
  </si>
  <si>
    <t>192105-0006</t>
  </si>
  <si>
    <t>192171-0001</t>
  </si>
  <si>
    <t>192171-0002</t>
  </si>
  <si>
    <t>192171-0003</t>
  </si>
  <si>
    <t>192171-0004</t>
  </si>
  <si>
    <t>192171-0005</t>
  </si>
  <si>
    <t>192171-0006</t>
  </si>
  <si>
    <t>192604-0001</t>
  </si>
  <si>
    <t>192604-0002</t>
  </si>
  <si>
    <t>192604-0003</t>
  </si>
  <si>
    <t>192604-0004</t>
  </si>
  <si>
    <t>192604-0005</t>
  </si>
  <si>
    <t>192604-0006</t>
  </si>
  <si>
    <t>192182-0001</t>
  </si>
  <si>
    <t>192182-0002</t>
  </si>
  <si>
    <t>192182-0003</t>
  </si>
  <si>
    <t>192182-0004</t>
  </si>
  <si>
    <t>192182-0005</t>
  </si>
  <si>
    <t>192182-0006</t>
  </si>
  <si>
    <t>192615-0001</t>
  </si>
  <si>
    <t>192615-0002</t>
  </si>
  <si>
    <t>192615-0003</t>
  </si>
  <si>
    <t>192615-0004</t>
  </si>
  <si>
    <t>192615-0005</t>
  </si>
  <si>
    <t>192615-0006</t>
  </si>
  <si>
    <t>192626-0001</t>
  </si>
  <si>
    <t>192626-0002</t>
  </si>
  <si>
    <t>192626-0003</t>
  </si>
  <si>
    <t>192626-0004</t>
  </si>
  <si>
    <t>192626-0005</t>
  </si>
  <si>
    <t>192626-0006</t>
  </si>
  <si>
    <t>192648-0001</t>
  </si>
  <si>
    <t>192648-0002</t>
  </si>
  <si>
    <t>192648-0003</t>
  </si>
  <si>
    <t>192648-0004</t>
  </si>
  <si>
    <t>192648-0005</t>
  </si>
  <si>
    <t>192648-0006</t>
  </si>
  <si>
    <t>192728-0001</t>
  </si>
  <si>
    <t>192728-0002</t>
  </si>
  <si>
    <t>192728-0003</t>
  </si>
  <si>
    <t>192728-0004</t>
  </si>
  <si>
    <t>192728-0005</t>
  </si>
  <si>
    <t>192728-0006</t>
  </si>
  <si>
    <t>192808-0001</t>
  </si>
  <si>
    <t>192808-0002</t>
  </si>
  <si>
    <t>192808-0003</t>
  </si>
  <si>
    <t>192808-0004</t>
  </si>
  <si>
    <t>192808-0005</t>
  </si>
  <si>
    <t>192808-0006</t>
  </si>
  <si>
    <t>192819-0001</t>
  </si>
  <si>
    <t>192819-0002</t>
  </si>
  <si>
    <t>192819-0003</t>
  </si>
  <si>
    <t>192819-0004</t>
  </si>
  <si>
    <t>192819-0005</t>
  </si>
  <si>
    <t>192819-0006</t>
  </si>
  <si>
    <t>192841-0001</t>
  </si>
  <si>
    <t>192841-0002</t>
  </si>
  <si>
    <t>192841-0003</t>
  </si>
  <si>
    <t>192841-0004</t>
  </si>
  <si>
    <t>192841-0005</t>
  </si>
  <si>
    <t>192841-0006</t>
  </si>
  <si>
    <t>192637-0001</t>
  </si>
  <si>
    <t>192637-0002</t>
  </si>
  <si>
    <t>192637-0003</t>
  </si>
  <si>
    <t>192637-0004</t>
  </si>
  <si>
    <t>192637-0005</t>
  </si>
  <si>
    <t>192637-0006</t>
  </si>
  <si>
    <t>192863-0001</t>
  </si>
  <si>
    <t>192863-0002</t>
  </si>
  <si>
    <t>192863-0003</t>
  </si>
  <si>
    <t>192863-0004</t>
  </si>
  <si>
    <t>192863-0005</t>
  </si>
  <si>
    <t>192863-0006</t>
  </si>
  <si>
    <t>192794-0001</t>
  </si>
  <si>
    <t>192794-0002</t>
  </si>
  <si>
    <t>192794-0003</t>
  </si>
  <si>
    <t>192794-0004</t>
  </si>
  <si>
    <t>192794-0005</t>
  </si>
  <si>
    <t>192794-0006</t>
  </si>
  <si>
    <t>192885-0001</t>
  </si>
  <si>
    <t>192885-0002</t>
  </si>
  <si>
    <t>192885-0003</t>
  </si>
  <si>
    <t>192885-0004</t>
  </si>
  <si>
    <t>192885-0005</t>
  </si>
  <si>
    <t>192885-0006</t>
  </si>
  <si>
    <t>192896-0001</t>
  </si>
  <si>
    <t>192896-0002</t>
  </si>
  <si>
    <t>192896-0003</t>
  </si>
  <si>
    <t>192896-0004</t>
  </si>
  <si>
    <t>192896-0005</t>
  </si>
  <si>
    <t>192896-0006</t>
  </si>
  <si>
    <t>193254-0001</t>
  </si>
  <si>
    <t>193254-0002</t>
  </si>
  <si>
    <t>193254-0003</t>
  </si>
  <si>
    <t>193254-0004</t>
  </si>
  <si>
    <t>193254-0005</t>
  </si>
  <si>
    <t>193254-0006</t>
  </si>
  <si>
    <t>192852-0001</t>
  </si>
  <si>
    <t>192852-0002</t>
  </si>
  <si>
    <t>192852-0003</t>
  </si>
  <si>
    <t>192852-0004</t>
  </si>
  <si>
    <t>192852-0005</t>
  </si>
  <si>
    <t>192852-0006</t>
  </si>
  <si>
    <t>193276-0001</t>
  </si>
  <si>
    <t>193276-0002</t>
  </si>
  <si>
    <t>193276-0003</t>
  </si>
  <si>
    <t>193276-0004</t>
  </si>
  <si>
    <t>193276-0005</t>
  </si>
  <si>
    <t>193276-0006</t>
  </si>
  <si>
    <t>193298-0001</t>
  </si>
  <si>
    <t>193298-0002</t>
  </si>
  <si>
    <t>193298-0003</t>
  </si>
  <si>
    <t>193298-0004</t>
  </si>
  <si>
    <t>193298-0005</t>
  </si>
  <si>
    <t>193298-0006</t>
  </si>
  <si>
    <t>192874-0001</t>
  </si>
  <si>
    <t>192874-0002</t>
  </si>
  <si>
    <t>192874-0003</t>
  </si>
  <si>
    <t>192874-0004</t>
  </si>
  <si>
    <t>192874-0005</t>
  </si>
  <si>
    <t>192874-0006</t>
  </si>
  <si>
    <t>193301-0001</t>
  </si>
  <si>
    <t>193301-0002</t>
  </si>
  <si>
    <t>193301-0003</t>
  </si>
  <si>
    <t>193301-0004</t>
  </si>
  <si>
    <t>193301-0005</t>
  </si>
  <si>
    <t>193301-0006</t>
  </si>
  <si>
    <t>194097-0001</t>
  </si>
  <si>
    <t>194097-0002</t>
  </si>
  <si>
    <t>194097-0003</t>
  </si>
  <si>
    <t>194097-0004</t>
  </si>
  <si>
    <t>194097-0005</t>
  </si>
  <si>
    <t>194097-0006</t>
  </si>
  <si>
    <t>193265-0001</t>
  </si>
  <si>
    <t>193265-0002</t>
  </si>
  <si>
    <t>193265-0003</t>
  </si>
  <si>
    <t>193265-0004</t>
  </si>
  <si>
    <t>193265-0005</t>
  </si>
  <si>
    <t>193265-0006</t>
  </si>
  <si>
    <t>193287-0001</t>
  </si>
  <si>
    <t>193287-0002</t>
  </si>
  <si>
    <t>193287-0003</t>
  </si>
  <si>
    <t>193287-0004</t>
  </si>
  <si>
    <t>193287-0005</t>
  </si>
  <si>
    <t>193287-0006</t>
  </si>
  <si>
    <t>194122-0001</t>
  </si>
  <si>
    <t>194122-0002</t>
  </si>
  <si>
    <t>194122-0003</t>
  </si>
  <si>
    <t>194122-0004</t>
  </si>
  <si>
    <t>194122-0005</t>
  </si>
  <si>
    <t>194122-0006</t>
  </si>
  <si>
    <t>194144-0001</t>
  </si>
  <si>
    <t>194144-0002</t>
  </si>
  <si>
    <t>194144-0003</t>
  </si>
  <si>
    <t>194144-0004</t>
  </si>
  <si>
    <t>194144-0005</t>
  </si>
  <si>
    <t>194144-0006</t>
  </si>
  <si>
    <t>194155-0001</t>
  </si>
  <si>
    <t>194155-0002</t>
  </si>
  <si>
    <t>194155-0003</t>
  </si>
  <si>
    <t>194155-0004</t>
  </si>
  <si>
    <t>194155-0005</t>
  </si>
  <si>
    <t>194155-0006</t>
  </si>
  <si>
    <t>194177-0001</t>
  </si>
  <si>
    <t>194177-0002</t>
  </si>
  <si>
    <t>194177-0003</t>
  </si>
  <si>
    <t>194177-0004</t>
  </si>
  <si>
    <t>194177-0005</t>
  </si>
  <si>
    <t>194177-0006</t>
  </si>
  <si>
    <t>194111-0001</t>
  </si>
  <si>
    <t>194111-0002</t>
  </si>
  <si>
    <t>194111-0003</t>
  </si>
  <si>
    <t>194111-0004</t>
  </si>
  <si>
    <t>194111-0005</t>
  </si>
  <si>
    <t>194111-0006</t>
  </si>
  <si>
    <t>194304-0001</t>
  </si>
  <si>
    <t>194304-0002</t>
  </si>
  <si>
    <t>194304-0003</t>
  </si>
  <si>
    <t>194304-0004</t>
  </si>
  <si>
    <t>194304-0005</t>
  </si>
  <si>
    <t>194304-0006</t>
  </si>
  <si>
    <t>194133-0001</t>
  </si>
  <si>
    <t>194133-0002</t>
  </si>
  <si>
    <t>194133-0003</t>
  </si>
  <si>
    <t>194133-0004</t>
  </si>
  <si>
    <t>194133-0005</t>
  </si>
  <si>
    <t>194133-0006</t>
  </si>
  <si>
    <t>194315-0001</t>
  </si>
  <si>
    <t>194315-0002</t>
  </si>
  <si>
    <t>194315-0003</t>
  </si>
  <si>
    <t>194315-0004</t>
  </si>
  <si>
    <t>194315-0005</t>
  </si>
  <si>
    <t>194315-0006</t>
  </si>
  <si>
    <t>194381-0001</t>
  </si>
  <si>
    <t>194381-0002</t>
  </si>
  <si>
    <t>194381-0003</t>
  </si>
  <si>
    <t>194381-0004</t>
  </si>
  <si>
    <t>194381-0005</t>
  </si>
  <si>
    <t>194381-0006</t>
  </si>
  <si>
    <t>194392-0001</t>
  </si>
  <si>
    <t>194392-0002</t>
  </si>
  <si>
    <t>194392-0003</t>
  </si>
  <si>
    <t>194392-0004</t>
  </si>
  <si>
    <t>194392-0005</t>
  </si>
  <si>
    <t>194392-0006</t>
  </si>
  <si>
    <t>194188-0001</t>
  </si>
  <si>
    <t>194188-0002</t>
  </si>
  <si>
    <t>194188-0003</t>
  </si>
  <si>
    <t>194188-0004</t>
  </si>
  <si>
    <t>194188-0005</t>
  </si>
  <si>
    <t>194188-0006</t>
  </si>
  <si>
    <t>194326-0001</t>
  </si>
  <si>
    <t>194326-0002</t>
  </si>
  <si>
    <t>194326-0003</t>
  </si>
  <si>
    <t>194326-0004</t>
  </si>
  <si>
    <t>194326-0005</t>
  </si>
  <si>
    <t>194326-0006</t>
  </si>
  <si>
    <t>194428-0001</t>
  </si>
  <si>
    <t>194428-0002</t>
  </si>
  <si>
    <t>194428-0003</t>
  </si>
  <si>
    <t>194428-0004</t>
  </si>
  <si>
    <t>194428-0005</t>
  </si>
  <si>
    <t>194428-0006</t>
  </si>
  <si>
    <t>194596-0001</t>
  </si>
  <si>
    <t>194596-0002</t>
  </si>
  <si>
    <t>194596-0003</t>
  </si>
  <si>
    <t>194596-0004</t>
  </si>
  <si>
    <t>194596-0005</t>
  </si>
  <si>
    <t>194596-0006</t>
  </si>
  <si>
    <t>194621-0001</t>
  </si>
  <si>
    <t>194621-0002</t>
  </si>
  <si>
    <t>194621-0003</t>
  </si>
  <si>
    <t>194621-0004</t>
  </si>
  <si>
    <t>194621-0005</t>
  </si>
  <si>
    <t>194621-0006</t>
  </si>
  <si>
    <t>194632-0001</t>
  </si>
  <si>
    <t>194632-0002</t>
  </si>
  <si>
    <t>194632-0003</t>
  </si>
  <si>
    <t>194632-0004</t>
  </si>
  <si>
    <t>194632-0005</t>
  </si>
  <si>
    <t>194632-0006</t>
  </si>
  <si>
    <t>194406-0001</t>
  </si>
  <si>
    <t>194406-0002</t>
  </si>
  <si>
    <t>194406-0003</t>
  </si>
  <si>
    <t>194406-0004</t>
  </si>
  <si>
    <t>194406-0005</t>
  </si>
  <si>
    <t>194406-0006</t>
  </si>
  <si>
    <t>194417-0001</t>
  </si>
  <si>
    <t>194417-0002</t>
  </si>
  <si>
    <t>194417-0003</t>
  </si>
  <si>
    <t>194417-0004</t>
  </si>
  <si>
    <t>194417-0005</t>
  </si>
  <si>
    <t>194417-0006</t>
  </si>
  <si>
    <t>194665-0001</t>
  </si>
  <si>
    <t>194665-0002</t>
  </si>
  <si>
    <t>194665-0003</t>
  </si>
  <si>
    <t>194665-0004</t>
  </si>
  <si>
    <t>194665-0005</t>
  </si>
  <si>
    <t>194665-0006</t>
  </si>
  <si>
    <t>194676-0001</t>
  </si>
  <si>
    <t>194676-0002</t>
  </si>
  <si>
    <t>194676-0003</t>
  </si>
  <si>
    <t>194676-0004</t>
  </si>
  <si>
    <t>194676-0005</t>
  </si>
  <si>
    <t>194676-0006</t>
  </si>
  <si>
    <t>194712-0001</t>
  </si>
  <si>
    <t>194712-0002</t>
  </si>
  <si>
    <t>194712-0003</t>
  </si>
  <si>
    <t>194712-0004</t>
  </si>
  <si>
    <t>194712-0005</t>
  </si>
  <si>
    <t>194712-0006</t>
  </si>
  <si>
    <t>194723-0001</t>
  </si>
  <si>
    <t>194723-0002</t>
  </si>
  <si>
    <t>194723-0003</t>
  </si>
  <si>
    <t>194723-0004</t>
  </si>
  <si>
    <t>194723-0005</t>
  </si>
  <si>
    <t>194723-0006</t>
  </si>
  <si>
    <t>194643-0001</t>
  </si>
  <si>
    <t>194643-0002</t>
  </si>
  <si>
    <t>194643-0003</t>
  </si>
  <si>
    <t>194643-0004</t>
  </si>
  <si>
    <t>194643-0005</t>
  </si>
  <si>
    <t>194643-0006</t>
  </si>
  <si>
    <t>194654-0001</t>
  </si>
  <si>
    <t>194654-0002</t>
  </si>
  <si>
    <t>194654-0003</t>
  </si>
  <si>
    <t>194654-0004</t>
  </si>
  <si>
    <t>194654-0005</t>
  </si>
  <si>
    <t>194654-0006</t>
  </si>
  <si>
    <t>194687-0001</t>
  </si>
  <si>
    <t>194687-0002</t>
  </si>
  <si>
    <t>194687-0003</t>
  </si>
  <si>
    <t>194687-0004</t>
  </si>
  <si>
    <t>194687-0005</t>
  </si>
  <si>
    <t>194687-0006</t>
  </si>
  <si>
    <t>700057-0001</t>
  </si>
  <si>
    <t>700057-0002</t>
  </si>
  <si>
    <t>700057-0003</t>
  </si>
  <si>
    <t>700057-0004</t>
  </si>
  <si>
    <t>700057-0005</t>
  </si>
  <si>
    <t>700057-0006</t>
  </si>
  <si>
    <t>700035-0001</t>
  </si>
  <si>
    <t>700035-0002</t>
  </si>
  <si>
    <t>700035-0003</t>
  </si>
  <si>
    <t>700035-0004</t>
  </si>
  <si>
    <t>700035-0005</t>
  </si>
  <si>
    <t>700035-0006</t>
  </si>
  <si>
    <t>700068-0001</t>
  </si>
  <si>
    <t>700068-0002</t>
  </si>
  <si>
    <t>700068-0003</t>
  </si>
  <si>
    <t>700068-0004</t>
  </si>
  <si>
    <t>700068-0005</t>
  </si>
  <si>
    <t>700068-0006</t>
  </si>
  <si>
    <t>700079-0001</t>
  </si>
  <si>
    <t>700079-0002</t>
  </si>
  <si>
    <t>700079-0003</t>
  </si>
  <si>
    <t>700079-0004</t>
  </si>
  <si>
    <t>700079-0005</t>
  </si>
  <si>
    <t>700079-0006</t>
  </si>
  <si>
    <t>194734-0001</t>
  </si>
  <si>
    <t>194734-0002</t>
  </si>
  <si>
    <t>194734-0003</t>
  </si>
  <si>
    <t>194734-0004</t>
  </si>
  <si>
    <t>194734-0005</t>
  </si>
  <si>
    <t>194734-0006</t>
  </si>
  <si>
    <t>700115-0001</t>
  </si>
  <si>
    <t>700115-0002</t>
  </si>
  <si>
    <t>700115-0003</t>
  </si>
  <si>
    <t>700115-0004</t>
  </si>
  <si>
    <t>700115-0005</t>
  </si>
  <si>
    <t>700115-0006</t>
  </si>
  <si>
    <t>700046-0001</t>
  </si>
  <si>
    <t>700046-0002</t>
  </si>
  <si>
    <t>700046-0003</t>
  </si>
  <si>
    <t>700046-0004</t>
  </si>
  <si>
    <t>700046-0005</t>
  </si>
  <si>
    <t>700046-0006</t>
  </si>
  <si>
    <t>700421-0001</t>
  </si>
  <si>
    <t>700421-0002</t>
  </si>
  <si>
    <t>700421-0003</t>
  </si>
  <si>
    <t>700421-0004</t>
  </si>
  <si>
    <t>700421-0005</t>
  </si>
  <si>
    <t>700421-0006</t>
  </si>
  <si>
    <t>700432-0001</t>
  </si>
  <si>
    <t>700432-0002</t>
  </si>
  <si>
    <t>700432-0003</t>
  </si>
  <si>
    <t>700432-0004</t>
  </si>
  <si>
    <t>700432-0005</t>
  </si>
  <si>
    <t>700432-0006</t>
  </si>
  <si>
    <t>700443-0001</t>
  </si>
  <si>
    <t>700443-0002</t>
  </si>
  <si>
    <t>700443-0003</t>
  </si>
  <si>
    <t>700443-0004</t>
  </si>
  <si>
    <t>700443-0005</t>
  </si>
  <si>
    <t>700443-0006</t>
  </si>
  <si>
    <t>700104-0001</t>
  </si>
  <si>
    <t>700104-0002</t>
  </si>
  <si>
    <t>700104-0003</t>
  </si>
  <si>
    <t>700104-0004</t>
  </si>
  <si>
    <t>700104-0005</t>
  </si>
  <si>
    <t>700104-0006</t>
  </si>
  <si>
    <t>700487-0001</t>
  </si>
  <si>
    <t>700487-0002</t>
  </si>
  <si>
    <t>700487-0003</t>
  </si>
  <si>
    <t>700487-0004</t>
  </si>
  <si>
    <t>700487-0005</t>
  </si>
  <si>
    <t>700487-0006</t>
  </si>
  <si>
    <t>700126-0001</t>
  </si>
  <si>
    <t>700126-0002</t>
  </si>
  <si>
    <t>700126-0003</t>
  </si>
  <si>
    <t>700126-0004</t>
  </si>
  <si>
    <t>700126-0005</t>
  </si>
  <si>
    <t>700126-0006</t>
  </si>
  <si>
    <t>700498-0001</t>
  </si>
  <si>
    <t>700498-0002</t>
  </si>
  <si>
    <t>700498-0003</t>
  </si>
  <si>
    <t>700498-0004</t>
  </si>
  <si>
    <t>700498-0005</t>
  </si>
  <si>
    <t>700498-0006</t>
  </si>
  <si>
    <t>700476-0001</t>
  </si>
  <si>
    <t>700476-0002</t>
  </si>
  <si>
    <t>700476-0003</t>
  </si>
  <si>
    <t>700476-0004</t>
  </si>
  <si>
    <t>700476-0005</t>
  </si>
  <si>
    <t>700476-0006</t>
  </si>
  <si>
    <t>700501-0001</t>
  </si>
  <si>
    <t>700501-0002</t>
  </si>
  <si>
    <t>700501-0003</t>
  </si>
  <si>
    <t>700501-0004</t>
  </si>
  <si>
    <t>700501-0005</t>
  </si>
  <si>
    <t>700501-0006</t>
  </si>
  <si>
    <t>700454-0001</t>
  </si>
  <si>
    <t>700454-0002</t>
  </si>
  <si>
    <t>700454-0003</t>
  </si>
  <si>
    <t>700454-0004</t>
  </si>
  <si>
    <t>700454-0005</t>
  </si>
  <si>
    <t>700454-0006</t>
  </si>
  <si>
    <t>700465-0001</t>
  </si>
  <si>
    <t>700465-0002</t>
  </si>
  <si>
    <t>700465-0003</t>
  </si>
  <si>
    <t>700465-0004</t>
  </si>
  <si>
    <t>700465-0005</t>
  </si>
  <si>
    <t>700465-0006</t>
  </si>
  <si>
    <t>700512-0001</t>
  </si>
  <si>
    <t>700512-0002</t>
  </si>
  <si>
    <t>700512-0003</t>
  </si>
  <si>
    <t>700512-0004</t>
  </si>
  <si>
    <t>700512-0005</t>
  </si>
  <si>
    <t>700512-0006</t>
  </si>
  <si>
    <t>700556-0001</t>
  </si>
  <si>
    <t>700556-0002</t>
  </si>
  <si>
    <t>700556-0003</t>
  </si>
  <si>
    <t>700556-0004</t>
  </si>
  <si>
    <t>700556-0005</t>
  </si>
  <si>
    <t>700556-0006</t>
  </si>
  <si>
    <t>700545-0001</t>
  </si>
  <si>
    <t>700545-0002</t>
  </si>
  <si>
    <t>700545-0003</t>
  </si>
  <si>
    <t>700545-0004</t>
  </si>
  <si>
    <t>700545-0005</t>
  </si>
  <si>
    <t>700545-0006</t>
  </si>
  <si>
    <t>700567-0001</t>
  </si>
  <si>
    <t>700567-0002</t>
  </si>
  <si>
    <t>700567-0003</t>
  </si>
  <si>
    <t>700567-0004</t>
  </si>
  <si>
    <t>700567-0005</t>
  </si>
  <si>
    <t>700567-0006</t>
  </si>
  <si>
    <t>700578-0001</t>
  </si>
  <si>
    <t>700578-0002</t>
  </si>
  <si>
    <t>700578-0003</t>
  </si>
  <si>
    <t>700578-0004</t>
  </si>
  <si>
    <t>700578-0005</t>
  </si>
  <si>
    <t>700578-0006</t>
  </si>
  <si>
    <t>700534-0001</t>
  </si>
  <si>
    <t>700534-0002</t>
  </si>
  <si>
    <t>700534-0003</t>
  </si>
  <si>
    <t>700534-0004</t>
  </si>
  <si>
    <t>700534-0005</t>
  </si>
  <si>
    <t>700534-0006</t>
  </si>
  <si>
    <t>700523-0001</t>
  </si>
  <si>
    <t>700523-0002</t>
  </si>
  <si>
    <t>700523-0003</t>
  </si>
  <si>
    <t>700523-0004</t>
  </si>
  <si>
    <t>700523-0005</t>
  </si>
  <si>
    <t>700523-0006</t>
  </si>
  <si>
    <t>700625-0001</t>
  </si>
  <si>
    <t>700625-0002</t>
  </si>
  <si>
    <t>700625-0003</t>
  </si>
  <si>
    <t>700625-0004</t>
  </si>
  <si>
    <t>700625-0005</t>
  </si>
  <si>
    <t>700625-0006</t>
  </si>
  <si>
    <t>700614-0001</t>
  </si>
  <si>
    <t>700614-0002</t>
  </si>
  <si>
    <t>700614-0003</t>
  </si>
  <si>
    <t>700614-0004</t>
  </si>
  <si>
    <t>700614-0005</t>
  </si>
  <si>
    <t>700614-0006</t>
  </si>
  <si>
    <t>700647-0001</t>
  </si>
  <si>
    <t>700647-0002</t>
  </si>
  <si>
    <t>700647-0003</t>
  </si>
  <si>
    <t>700647-0004</t>
  </si>
  <si>
    <t>700647-0005</t>
  </si>
  <si>
    <t>700647-0006</t>
  </si>
  <si>
    <t>700658-0001</t>
  </si>
  <si>
    <t>700658-0002</t>
  </si>
  <si>
    <t>700658-0003</t>
  </si>
  <si>
    <t>700658-0004</t>
  </si>
  <si>
    <t>700658-0005</t>
  </si>
  <si>
    <t>700658-0006</t>
  </si>
  <si>
    <t>700603-0001</t>
  </si>
  <si>
    <t>700603-0002</t>
  </si>
  <si>
    <t>700603-0003</t>
  </si>
  <si>
    <t>700603-0004</t>
  </si>
  <si>
    <t>700603-0005</t>
  </si>
  <si>
    <t>700603-0006</t>
  </si>
  <si>
    <t>700589-0001</t>
  </si>
  <si>
    <t>700589-0002</t>
  </si>
  <si>
    <t>700589-0003</t>
  </si>
  <si>
    <t>700589-0004</t>
  </si>
  <si>
    <t>700589-0005</t>
  </si>
  <si>
    <t>700589-0006</t>
  </si>
  <si>
    <t>700636-0001</t>
  </si>
  <si>
    <t>700636-0002</t>
  </si>
  <si>
    <t>700636-0003</t>
  </si>
  <si>
    <t>700636-0004</t>
  </si>
  <si>
    <t>700636-0005</t>
  </si>
  <si>
    <t>700636-0006</t>
  </si>
  <si>
    <t>700705-0001</t>
  </si>
  <si>
    <t>700705-0002</t>
  </si>
  <si>
    <t>700705-0003</t>
  </si>
  <si>
    <t>700705-0004</t>
  </si>
  <si>
    <t>700705-0005</t>
  </si>
  <si>
    <t>700705-0006</t>
  </si>
  <si>
    <t>700716-0001</t>
  </si>
  <si>
    <t>700716-0002</t>
  </si>
  <si>
    <t>700716-0003</t>
  </si>
  <si>
    <t>700716-0004</t>
  </si>
  <si>
    <t>700716-0005</t>
  </si>
  <si>
    <t>700716-0006</t>
  </si>
  <si>
    <t>700727-0001</t>
  </si>
  <si>
    <t>700727-0002</t>
  </si>
  <si>
    <t>700727-0003</t>
  </si>
  <si>
    <t>700727-0004</t>
  </si>
  <si>
    <t>700727-0005</t>
  </si>
  <si>
    <t>700727-0006</t>
  </si>
  <si>
    <t>700691-0001</t>
  </si>
  <si>
    <t>700691-0002</t>
  </si>
  <si>
    <t>700691-0003</t>
  </si>
  <si>
    <t>700691-0004</t>
  </si>
  <si>
    <t>700691-0005</t>
  </si>
  <si>
    <t>700691-0006</t>
  </si>
  <si>
    <t>700669-0001</t>
  </si>
  <si>
    <t>700669-0002</t>
  </si>
  <si>
    <t>700669-0003</t>
  </si>
  <si>
    <t>700669-0004</t>
  </si>
  <si>
    <t>700669-0005</t>
  </si>
  <si>
    <t>700669-0006</t>
  </si>
  <si>
    <t>700782-0001</t>
  </si>
  <si>
    <t>700782-0002</t>
  </si>
  <si>
    <t>700782-0003</t>
  </si>
  <si>
    <t>700782-0004</t>
  </si>
  <si>
    <t>700782-0005</t>
  </si>
  <si>
    <t>700782-0006</t>
  </si>
  <si>
    <t>700749-0001</t>
  </si>
  <si>
    <t>700749-0002</t>
  </si>
  <si>
    <t>700749-0003</t>
  </si>
  <si>
    <t>700749-0004</t>
  </si>
  <si>
    <t>700749-0005</t>
  </si>
  <si>
    <t>700749-0006</t>
  </si>
  <si>
    <t>700771-0001</t>
  </si>
  <si>
    <t>700771-0002</t>
  </si>
  <si>
    <t>700771-0003</t>
  </si>
  <si>
    <t>700771-0004</t>
  </si>
  <si>
    <t>700771-0005</t>
  </si>
  <si>
    <t>700771-0006</t>
  </si>
  <si>
    <t>700793-0001</t>
  </si>
  <si>
    <t>700793-0002</t>
  </si>
  <si>
    <t>700793-0003</t>
  </si>
  <si>
    <t>700793-0004</t>
  </si>
  <si>
    <t>700793-0005</t>
  </si>
  <si>
    <t>700793-0006</t>
  </si>
  <si>
    <t>700818-0001</t>
  </si>
  <si>
    <t>700818-0002</t>
  </si>
  <si>
    <t>700818-0003</t>
  </si>
  <si>
    <t>700818-0004</t>
  </si>
  <si>
    <t>700818-0005</t>
  </si>
  <si>
    <t>700818-0006</t>
  </si>
  <si>
    <t>700738-0001</t>
  </si>
  <si>
    <t>700738-0002</t>
  </si>
  <si>
    <t>700738-0003</t>
  </si>
  <si>
    <t>700738-0004</t>
  </si>
  <si>
    <t>700738-0005</t>
  </si>
  <si>
    <t>700738-0006</t>
  </si>
  <si>
    <t>720484-0001</t>
  </si>
  <si>
    <t>720509-0001</t>
  </si>
  <si>
    <t>720495-0001</t>
  </si>
  <si>
    <t>720531-0001</t>
  </si>
  <si>
    <t>720553-0001</t>
  </si>
  <si>
    <t>720564-0001</t>
  </si>
  <si>
    <t>700807-0001</t>
  </si>
  <si>
    <t>700807-0002</t>
  </si>
  <si>
    <t>700807-0003</t>
  </si>
  <si>
    <t>700807-0004</t>
  </si>
  <si>
    <t>700807-0005</t>
  </si>
  <si>
    <t>700807-0006</t>
  </si>
  <si>
    <t>720597-0001</t>
  </si>
  <si>
    <t>720575-0001</t>
  </si>
  <si>
    <t>720611-0001</t>
  </si>
  <si>
    <t>720622-0001</t>
  </si>
  <si>
    <t>720644-0001</t>
  </si>
  <si>
    <t>720666-0001</t>
  </si>
  <si>
    <t>720586-0001</t>
  </si>
  <si>
    <t>720542-0001</t>
  </si>
  <si>
    <t>720677-0001</t>
  </si>
  <si>
    <t>720688-0001</t>
  </si>
  <si>
    <t>720699-0001</t>
  </si>
  <si>
    <t>720655-0001</t>
  </si>
  <si>
    <t>720633-0001</t>
  </si>
  <si>
    <t>225863</t>
  </si>
  <si>
    <t>225865</t>
  </si>
  <si>
    <t>225866</t>
  </si>
  <si>
    <t>225867</t>
  </si>
  <si>
    <t>225868</t>
  </si>
  <si>
    <t>720702-0001</t>
  </si>
  <si>
    <t>225864</t>
  </si>
  <si>
    <t>225870</t>
  </si>
  <si>
    <t>225872</t>
  </si>
  <si>
    <t>225873</t>
  </si>
  <si>
    <t>225881</t>
  </si>
  <si>
    <t>225874</t>
  </si>
  <si>
    <t>225869</t>
  </si>
  <si>
    <t>225883</t>
  </si>
  <si>
    <t>225884</t>
  </si>
  <si>
    <t>225885</t>
  </si>
  <si>
    <t>225875</t>
  </si>
  <si>
    <t>205953</t>
  </si>
  <si>
    <t>205956</t>
  </si>
  <si>
    <t>205957</t>
  </si>
  <si>
    <t>205962</t>
  </si>
  <si>
    <t>205963</t>
  </si>
  <si>
    <t>205964</t>
  </si>
  <si>
    <t>205955</t>
  </si>
  <si>
    <t>205966</t>
  </si>
  <si>
    <t>330752</t>
  </si>
  <si>
    <t>330763</t>
  </si>
  <si>
    <t>525400</t>
  </si>
  <si>
    <t>525403</t>
  </si>
  <si>
    <t>525404</t>
  </si>
  <si>
    <t>330741</t>
  </si>
  <si>
    <t>525407</t>
  </si>
  <si>
    <t>525406</t>
  </si>
  <si>
    <t>525405</t>
  </si>
  <si>
    <t>525408</t>
  </si>
  <si>
    <t>525410</t>
  </si>
  <si>
    <t>525402</t>
  </si>
  <si>
    <t>525414</t>
  </si>
  <si>
    <t>525411</t>
  </si>
  <si>
    <t>525415</t>
  </si>
  <si>
    <t>525413</t>
  </si>
  <si>
    <t>525416</t>
  </si>
  <si>
    <t>525409</t>
  </si>
  <si>
    <t>525418</t>
  </si>
  <si>
    <t>525419</t>
  </si>
  <si>
    <t>525420</t>
  </si>
  <si>
    <t>525421</t>
  </si>
  <si>
    <t>525422</t>
  </si>
  <si>
    <t>525417</t>
  </si>
  <si>
    <t>525425</t>
  </si>
  <si>
    <t>525426</t>
  </si>
  <si>
    <t>525428</t>
  </si>
  <si>
    <t>525427</t>
  </si>
  <si>
    <t>525429</t>
  </si>
  <si>
    <t>525424</t>
  </si>
  <si>
    <t>525431</t>
  </si>
  <si>
    <t>525432</t>
  </si>
  <si>
    <t>525433</t>
  </si>
  <si>
    <t>525435</t>
  </si>
  <si>
    <t>525436</t>
  </si>
  <si>
    <t>525430</t>
  </si>
  <si>
    <t>527831</t>
  </si>
  <si>
    <t>527832</t>
  </si>
  <si>
    <t>527833</t>
  </si>
  <si>
    <t>200514</t>
  </si>
  <si>
    <t>200515</t>
  </si>
  <si>
    <t>525437</t>
  </si>
  <si>
    <t>200517</t>
  </si>
  <si>
    <t>200527</t>
  </si>
  <si>
    <t>200526</t>
  </si>
  <si>
    <t>200528</t>
  </si>
  <si>
    <t>200529</t>
  </si>
  <si>
    <t>200516</t>
  </si>
  <si>
    <t>200534</t>
  </si>
  <si>
    <t>200535</t>
  </si>
  <si>
    <t>200536</t>
  </si>
  <si>
    <t>200541</t>
  </si>
  <si>
    <t>200543</t>
  </si>
  <si>
    <t>200533</t>
  </si>
  <si>
    <t>200547</t>
  </si>
  <si>
    <t>200546</t>
  </si>
  <si>
    <t>200663</t>
  </si>
  <si>
    <t>200664</t>
  </si>
  <si>
    <t>200669</t>
  </si>
  <si>
    <t>200667</t>
  </si>
  <si>
    <t>200668</t>
  </si>
  <si>
    <t>200329</t>
  </si>
  <si>
    <t>200326</t>
  </si>
  <si>
    <t>200665</t>
  </si>
  <si>
    <t>200335</t>
  </si>
  <si>
    <t>200333</t>
  </si>
  <si>
    <t>200354</t>
  </si>
  <si>
    <t>200331</t>
  </si>
  <si>
    <t>200364</t>
  </si>
  <si>
    <t>200373</t>
  </si>
  <si>
    <t>200399</t>
  </si>
  <si>
    <t>200389</t>
  </si>
  <si>
    <t>200381</t>
  </si>
  <si>
    <t>200337</t>
  </si>
  <si>
    <t>200340</t>
  </si>
  <si>
    <t>200342</t>
  </si>
  <si>
    <t>200348</t>
  </si>
  <si>
    <t>200346</t>
  </si>
  <si>
    <t>200352</t>
  </si>
  <si>
    <t>200344</t>
  </si>
  <si>
    <t>200379</t>
  </si>
  <si>
    <t>200370</t>
  </si>
  <si>
    <t>200396</t>
  </si>
  <si>
    <t>200388</t>
  </si>
  <si>
    <t>505868</t>
  </si>
  <si>
    <t>200361</t>
  </si>
  <si>
    <t>529872</t>
  </si>
  <si>
    <t>200405</t>
  </si>
  <si>
    <t>505870</t>
  </si>
  <si>
    <t>875196</t>
  </si>
  <si>
    <t>875185</t>
  </si>
  <si>
    <t>149689</t>
  </si>
  <si>
    <t>505869</t>
  </si>
  <si>
    <t>875174</t>
  </si>
  <si>
    <t>149699</t>
  </si>
  <si>
    <t>150081</t>
  </si>
  <si>
    <t>150083</t>
  </si>
  <si>
    <t>875221</t>
  </si>
  <si>
    <t>150087</t>
  </si>
  <si>
    <t>149709</t>
  </si>
  <si>
    <t>150088</t>
  </si>
  <si>
    <t>150082</t>
  </si>
  <si>
    <t>150086</t>
  </si>
  <si>
    <t>150259</t>
  </si>
  <si>
    <t>150261</t>
  </si>
  <si>
    <t>150263</t>
  </si>
  <si>
    <t>150264</t>
  </si>
  <si>
    <t>150258</t>
  </si>
  <si>
    <t>157705</t>
  </si>
  <si>
    <t>150260</t>
  </si>
  <si>
    <t>157727</t>
  </si>
  <si>
    <t>157738</t>
  </si>
  <si>
    <t>157749</t>
  </si>
  <si>
    <t>157771</t>
  </si>
  <si>
    <t>157716</t>
  </si>
  <si>
    <t>165157</t>
  </si>
  <si>
    <t>165248</t>
  </si>
  <si>
    <t>165339</t>
  </si>
  <si>
    <t>200532</t>
  </si>
  <si>
    <t>200519</t>
  </si>
  <si>
    <t>200474</t>
  </si>
  <si>
    <t>200537</t>
  </si>
  <si>
    <t>200538</t>
  </si>
  <si>
    <t>165441</t>
  </si>
  <si>
    <t>201383</t>
  </si>
  <si>
    <t>202134</t>
  </si>
  <si>
    <t>202135</t>
  </si>
  <si>
    <t>220690</t>
  </si>
  <si>
    <t>200549</t>
  </si>
  <si>
    <t>220963</t>
  </si>
  <si>
    <t>220962</t>
  </si>
  <si>
    <t>220966</t>
  </si>
  <si>
    <t>220967</t>
  </si>
  <si>
    <t>220689</t>
  </si>
  <si>
    <t>220970</t>
  </si>
  <si>
    <t>221053</t>
  </si>
  <si>
    <t>221052</t>
  </si>
  <si>
    <t>221051</t>
  </si>
  <si>
    <t>221055</t>
  </si>
  <si>
    <t>220968</t>
  </si>
  <si>
    <t>221057</t>
  </si>
  <si>
    <t>221058</t>
  </si>
  <si>
    <t>221059</t>
  </si>
  <si>
    <t>226848</t>
  </si>
  <si>
    <t>227008</t>
  </si>
  <si>
    <t>221056</t>
  </si>
  <si>
    <t>227010</t>
  </si>
  <si>
    <t>227009</t>
  </si>
  <si>
    <t>227011</t>
  </si>
  <si>
    <t>271278</t>
  </si>
  <si>
    <t>271325</t>
  </si>
  <si>
    <t>273783</t>
  </si>
  <si>
    <t>271347</t>
  </si>
  <si>
    <t>273808</t>
  </si>
  <si>
    <t>273841</t>
  </si>
  <si>
    <t>273863</t>
  </si>
  <si>
    <t>271303</t>
  </si>
  <si>
    <t>275224</t>
  </si>
  <si>
    <t>275235</t>
  </si>
  <si>
    <t>275246</t>
  </si>
  <si>
    <t>275665</t>
  </si>
  <si>
    <t>275676</t>
  </si>
  <si>
    <t>275213</t>
  </si>
  <si>
    <t>275698</t>
  </si>
  <si>
    <t>373391</t>
  </si>
  <si>
    <t>373416</t>
  </si>
  <si>
    <t>373405</t>
  </si>
  <si>
    <t>275687</t>
  </si>
  <si>
    <t>373427</t>
  </si>
  <si>
    <t>373471</t>
  </si>
  <si>
    <t>373482</t>
  </si>
  <si>
    <t>373507</t>
  </si>
  <si>
    <t>373493</t>
  </si>
  <si>
    <t>405508</t>
  </si>
  <si>
    <t>405507</t>
  </si>
  <si>
    <t>473636</t>
  </si>
  <si>
    <t>473647</t>
  </si>
  <si>
    <t>473691</t>
  </si>
  <si>
    <t>473705</t>
  </si>
  <si>
    <t>473658</t>
  </si>
  <si>
    <t>473716</t>
  </si>
  <si>
    <t>475369</t>
  </si>
  <si>
    <t>475391</t>
  </si>
  <si>
    <t>475405</t>
  </si>
  <si>
    <t>475427</t>
  </si>
  <si>
    <t>475416</t>
  </si>
  <si>
    <t>475438</t>
  </si>
  <si>
    <t>475449</t>
  </si>
  <si>
    <t>475471</t>
  </si>
  <si>
    <t>475926</t>
  </si>
  <si>
    <t>475915</t>
  </si>
  <si>
    <t>475937</t>
  </si>
  <si>
    <t>475948</t>
  </si>
  <si>
    <t>475959</t>
  </si>
  <si>
    <t>475981</t>
  </si>
  <si>
    <t>476452</t>
  </si>
  <si>
    <t>476441</t>
  </si>
  <si>
    <t>476463</t>
  </si>
  <si>
    <t>476474</t>
  </si>
  <si>
    <t>476485</t>
  </si>
  <si>
    <t>476496</t>
  </si>
  <si>
    <t>480085</t>
  </si>
  <si>
    <t>480096</t>
  </si>
  <si>
    <t>480121</t>
  </si>
  <si>
    <t>480132</t>
  </si>
  <si>
    <t>480143</t>
  </si>
  <si>
    <t>480154</t>
  </si>
  <si>
    <t>480165</t>
  </si>
  <si>
    <t>480176</t>
  </si>
  <si>
    <t>480187</t>
  </si>
  <si>
    <t>480198</t>
  </si>
  <si>
    <t>480212</t>
  </si>
  <si>
    <t>480201</t>
  </si>
  <si>
    <t>489181</t>
  </si>
  <si>
    <t>489192</t>
  </si>
  <si>
    <t>503367</t>
  </si>
  <si>
    <t>489079</t>
  </si>
  <si>
    <t>503368</t>
  </si>
  <si>
    <t>503369</t>
  </si>
  <si>
    <t>503736</t>
  </si>
  <si>
    <t>503738</t>
  </si>
  <si>
    <t>503747</t>
  </si>
  <si>
    <t>503370</t>
  </si>
  <si>
    <t>503749</t>
  </si>
  <si>
    <t>509273</t>
  </si>
  <si>
    <t>509274</t>
  </si>
  <si>
    <t>509276</t>
  </si>
  <si>
    <t>509277</t>
  </si>
  <si>
    <t>509280</t>
  </si>
  <si>
    <t>509282</t>
  </si>
  <si>
    <t>509281</t>
  </si>
  <si>
    <t>509287</t>
  </si>
  <si>
    <t>509283</t>
  </si>
  <si>
    <t>509286</t>
  </si>
  <si>
    <t>509290</t>
  </si>
  <si>
    <t>509291</t>
  </si>
  <si>
    <t>509299</t>
  </si>
  <si>
    <t>509304</t>
  </si>
  <si>
    <t>509302</t>
  </si>
  <si>
    <t>509300</t>
  </si>
  <si>
    <t>509947</t>
  </si>
  <si>
    <t>509949</t>
  </si>
  <si>
    <t>509950</t>
  </si>
  <si>
    <t>509969</t>
  </si>
  <si>
    <t>510189</t>
  </si>
  <si>
    <t>509971</t>
  </si>
  <si>
    <t>509970</t>
  </si>
  <si>
    <t>510191</t>
  </si>
  <si>
    <t>510192</t>
  </si>
  <si>
    <t>510190</t>
  </si>
  <si>
    <t>510604</t>
  </si>
  <si>
    <t>510280</t>
  </si>
  <si>
    <t>510602</t>
  </si>
  <si>
    <t>510607</t>
  </si>
  <si>
    <t>510605</t>
  </si>
  <si>
    <t>510609</t>
  </si>
  <si>
    <t>510614</t>
  </si>
  <si>
    <t>520863</t>
  </si>
  <si>
    <t>510611</t>
  </si>
  <si>
    <t>520864</t>
  </si>
  <si>
    <t>510612</t>
  </si>
  <si>
    <t>520865</t>
  </si>
  <si>
    <t>520867</t>
  </si>
  <si>
    <t>520869</t>
  </si>
  <si>
    <t>520870</t>
  </si>
  <si>
    <t>520868</t>
  </si>
  <si>
    <t>521265</t>
  </si>
  <si>
    <t>520866</t>
  </si>
  <si>
    <t>527790</t>
  </si>
  <si>
    <t>527798</t>
  </si>
  <si>
    <t>529859</t>
  </si>
  <si>
    <t>529860</t>
  </si>
  <si>
    <t>520872</t>
  </si>
  <si>
    <t>529863</t>
  </si>
  <si>
    <t>529862</t>
  </si>
  <si>
    <t>532380</t>
  </si>
  <si>
    <t>529864</t>
  </si>
  <si>
    <t>532377</t>
  </si>
  <si>
    <t>532384</t>
  </si>
  <si>
    <t>529861</t>
  </si>
  <si>
    <t>532392</t>
  </si>
  <si>
    <t>532396</t>
  </si>
  <si>
    <t>585957</t>
  </si>
  <si>
    <t>585968</t>
  </si>
  <si>
    <t>532389</t>
  </si>
  <si>
    <t>586009</t>
  </si>
  <si>
    <t>586031</t>
  </si>
  <si>
    <t>586042</t>
  </si>
  <si>
    <t>586053</t>
  </si>
  <si>
    <t>586064</t>
  </si>
  <si>
    <t>586075</t>
  </si>
  <si>
    <t>585979</t>
  </si>
  <si>
    <t>586097</t>
  </si>
  <si>
    <t>586122</t>
  </si>
  <si>
    <t>586111</t>
  </si>
  <si>
    <t>586133</t>
  </si>
  <si>
    <t>586155</t>
  </si>
  <si>
    <t>586086</t>
  </si>
  <si>
    <t>586166</t>
  </si>
  <si>
    <t>586177</t>
  </si>
  <si>
    <t>586188</t>
  </si>
  <si>
    <t>586199</t>
  </si>
  <si>
    <t>586144</t>
  </si>
  <si>
    <t>586202</t>
  </si>
  <si>
    <t>586224</t>
  </si>
  <si>
    <t>587362</t>
  </si>
  <si>
    <t>588525</t>
  </si>
  <si>
    <t>588514</t>
  </si>
  <si>
    <t>589007</t>
  </si>
  <si>
    <t>586213</t>
  </si>
  <si>
    <t>589051</t>
  </si>
  <si>
    <t>589197</t>
  </si>
  <si>
    <t>589211</t>
  </si>
  <si>
    <t>589222</t>
  </si>
  <si>
    <t>589244</t>
  </si>
  <si>
    <t>588999</t>
  </si>
  <si>
    <t>589266</t>
  </si>
  <si>
    <t>589255</t>
  </si>
  <si>
    <t>589288</t>
  </si>
  <si>
    <t>589277</t>
  </si>
  <si>
    <t>589233</t>
  </si>
  <si>
    <t>589299</t>
  </si>
  <si>
    <t>593503</t>
  </si>
  <si>
    <t>593489</t>
  </si>
  <si>
    <t>593514</t>
  </si>
  <si>
    <t>593525</t>
  </si>
  <si>
    <t>589302</t>
  </si>
  <si>
    <t>593536</t>
  </si>
  <si>
    <t>593547</t>
  </si>
  <si>
    <t>593831</t>
  </si>
  <si>
    <t>593795</t>
  </si>
  <si>
    <t>593809</t>
  </si>
  <si>
    <t>593955</t>
  </si>
  <si>
    <t>593944</t>
  </si>
  <si>
    <t>626952</t>
  </si>
  <si>
    <t>640308</t>
  </si>
  <si>
    <t>626974</t>
  </si>
  <si>
    <t>626963</t>
  </si>
  <si>
    <t>640986</t>
  </si>
  <si>
    <t>643124</t>
  </si>
  <si>
    <t>643634</t>
  </si>
  <si>
    <t>643623</t>
  </si>
  <si>
    <t>643645</t>
  </si>
  <si>
    <t>643656</t>
  </si>
  <si>
    <t>643667</t>
  </si>
  <si>
    <t>643678</t>
  </si>
  <si>
    <t>643703</t>
  </si>
  <si>
    <t>643689</t>
  </si>
  <si>
    <t>643714</t>
  </si>
  <si>
    <t>644499</t>
  </si>
  <si>
    <t>644502</t>
  </si>
  <si>
    <t>644535</t>
  </si>
  <si>
    <t>644546</t>
  </si>
  <si>
    <t>644557</t>
  </si>
  <si>
    <t>644568</t>
  </si>
  <si>
    <t>644615</t>
  </si>
  <si>
    <t>644626</t>
  </si>
  <si>
    <t>644692</t>
  </si>
  <si>
    <t>644772</t>
  </si>
  <si>
    <t>644706</t>
  </si>
  <si>
    <t>644874</t>
  </si>
  <si>
    <t>644783</t>
  </si>
  <si>
    <t>644885</t>
  </si>
  <si>
    <t>645276</t>
  </si>
  <si>
    <t>645254</t>
  </si>
  <si>
    <t>645265</t>
  </si>
  <si>
    <t>645287</t>
  </si>
  <si>
    <t>645298</t>
  </si>
  <si>
    <t>645301</t>
  </si>
  <si>
    <t>645312</t>
  </si>
  <si>
    <t>645323</t>
  </si>
  <si>
    <t>645334</t>
  </si>
  <si>
    <t>645345</t>
  </si>
  <si>
    <t>645356</t>
  </si>
  <si>
    <t>645367</t>
  </si>
  <si>
    <t>645378</t>
  </si>
  <si>
    <t>645389</t>
  </si>
  <si>
    <t>652409</t>
  </si>
  <si>
    <t>652431</t>
  </si>
  <si>
    <t>652442</t>
  </si>
  <si>
    <t>652453</t>
  </si>
  <si>
    <t>652464</t>
  </si>
  <si>
    <t>652475</t>
  </si>
  <si>
    <t>652486</t>
  </si>
  <si>
    <t>652511</t>
  </si>
  <si>
    <t>652497</t>
  </si>
  <si>
    <t>652522</t>
  </si>
  <si>
    <t>652533</t>
  </si>
  <si>
    <t>652544</t>
  </si>
  <si>
    <t>652555</t>
  </si>
  <si>
    <t>652588</t>
  </si>
  <si>
    <t>652566</t>
  </si>
  <si>
    <t>652577</t>
  </si>
  <si>
    <t>652599</t>
  </si>
  <si>
    <t>652602</t>
  </si>
  <si>
    <t>652613</t>
  </si>
  <si>
    <t>652624</t>
  </si>
  <si>
    <t>658835</t>
  </si>
  <si>
    <t>653977</t>
  </si>
  <si>
    <t>658846</t>
  </si>
  <si>
    <t>658857</t>
  </si>
  <si>
    <t>662038</t>
  </si>
  <si>
    <t>667723</t>
  </si>
  <si>
    <t>674081</t>
  </si>
  <si>
    <t>662118</t>
  </si>
  <si>
    <t>674092</t>
  </si>
  <si>
    <t>674219</t>
  </si>
  <si>
    <t>690102</t>
  </si>
  <si>
    <t>690113</t>
  </si>
  <si>
    <t>690179</t>
  </si>
  <si>
    <t>690168</t>
  </si>
  <si>
    <t>691987</t>
  </si>
  <si>
    <t>691998</t>
  </si>
  <si>
    <t>692006</t>
  </si>
  <si>
    <t>713922</t>
  </si>
  <si>
    <t>692017</t>
  </si>
  <si>
    <t>725783</t>
  </si>
  <si>
    <t>726006</t>
  </si>
  <si>
    <t>726243</t>
  </si>
  <si>
    <t>788863</t>
  </si>
  <si>
    <t>789243</t>
  </si>
  <si>
    <t>789232</t>
  </si>
  <si>
    <t>789742</t>
  </si>
  <si>
    <t>789764</t>
  </si>
  <si>
    <t>789753</t>
  </si>
  <si>
    <t>789775</t>
  </si>
  <si>
    <t>789786</t>
  </si>
  <si>
    <t>789797</t>
  </si>
  <si>
    <t>789811</t>
  </si>
  <si>
    <t>789844</t>
  </si>
  <si>
    <t>789855</t>
  </si>
  <si>
    <t>789833</t>
  </si>
  <si>
    <t>789866</t>
  </si>
  <si>
    <t>789877</t>
  </si>
  <si>
    <t>789888</t>
  </si>
  <si>
    <t>789899</t>
  </si>
  <si>
    <t>789902</t>
  </si>
  <si>
    <t>789913</t>
  </si>
  <si>
    <t>865498</t>
  </si>
  <si>
    <t>865501</t>
  </si>
  <si>
    <t>865523</t>
  </si>
  <si>
    <t>865534</t>
  </si>
  <si>
    <t>875232</t>
  </si>
  <si>
    <t>868747</t>
  </si>
  <si>
    <t>910898</t>
  </si>
  <si>
    <t>910945</t>
  </si>
  <si>
    <t>917933</t>
  </si>
  <si>
    <t>917922</t>
  </si>
  <si>
    <t>916985</t>
  </si>
  <si>
    <t>911052-0001</t>
  </si>
  <si>
    <t>917944</t>
  </si>
  <si>
    <t>917955</t>
  </si>
  <si>
    <t>918619</t>
  </si>
  <si>
    <t>918641</t>
  </si>
  <si>
    <t>918608</t>
  </si>
  <si>
    <t>918594</t>
  </si>
  <si>
    <t>993217</t>
  </si>
  <si>
    <t>993239</t>
  </si>
  <si>
    <t>993272</t>
  </si>
  <si>
    <t>993294</t>
  </si>
  <si>
    <t>521681</t>
  </si>
  <si>
    <t>521706</t>
  </si>
  <si>
    <t>521717</t>
  </si>
  <si>
    <t>521692</t>
  </si>
  <si>
    <t>521728</t>
  </si>
  <si>
    <t>521761</t>
  </si>
  <si>
    <t>521739</t>
  </si>
  <si>
    <t>521772</t>
  </si>
  <si>
    <t>521998</t>
  </si>
  <si>
    <t>521987</t>
  </si>
  <si>
    <t>522006</t>
  </si>
  <si>
    <t>522017</t>
  </si>
  <si>
    <t>522028</t>
  </si>
  <si>
    <t>522039</t>
  </si>
  <si>
    <t>522061</t>
  </si>
  <si>
    <t>522072</t>
  </si>
  <si>
    <t>590119</t>
  </si>
  <si>
    <t>590141</t>
  </si>
  <si>
    <t>590152</t>
  </si>
  <si>
    <t>590163</t>
  </si>
  <si>
    <t>590174</t>
  </si>
  <si>
    <t>590185</t>
  </si>
  <si>
    <t>590196</t>
  </si>
  <si>
    <t>220777</t>
  </si>
  <si>
    <t>590221</t>
  </si>
  <si>
    <t>220778</t>
  </si>
  <si>
    <t>220779</t>
  </si>
  <si>
    <t>220780</t>
  </si>
  <si>
    <t>220781</t>
  </si>
  <si>
    <t>522651</t>
  </si>
  <si>
    <t>522629</t>
  </si>
  <si>
    <t>522662</t>
  </si>
  <si>
    <t>522673</t>
  </si>
  <si>
    <t>522684</t>
  </si>
  <si>
    <t>522695</t>
  </si>
  <si>
    <t>522709</t>
  </si>
  <si>
    <t>522731</t>
  </si>
  <si>
    <t>523031</t>
  </si>
  <si>
    <t>523053</t>
  </si>
  <si>
    <t>523042</t>
  </si>
  <si>
    <t>523064</t>
  </si>
  <si>
    <t>523086</t>
  </si>
  <si>
    <t>523075</t>
  </si>
  <si>
    <t>523097</t>
  </si>
  <si>
    <t>532465</t>
  </si>
  <si>
    <t>532467</t>
  </si>
  <si>
    <t>523111</t>
  </si>
  <si>
    <t>532471</t>
  </si>
  <si>
    <t>532469</t>
  </si>
  <si>
    <t>532474</t>
  </si>
  <si>
    <t>590243</t>
  </si>
  <si>
    <t>590232</t>
  </si>
  <si>
    <t>590254</t>
  </si>
  <si>
    <t>590265</t>
  </si>
  <si>
    <t>590276</t>
  </si>
  <si>
    <t>590298</t>
  </si>
  <si>
    <t>590301</t>
  </si>
  <si>
    <t>590287</t>
  </si>
  <si>
    <t>223058</t>
  </si>
  <si>
    <t>223059</t>
  </si>
  <si>
    <t>223060</t>
  </si>
  <si>
    <t>223061</t>
  </si>
  <si>
    <t>471754</t>
  </si>
  <si>
    <t>471776</t>
  </si>
  <si>
    <t>471765</t>
  </si>
  <si>
    <t>471798</t>
  </si>
  <si>
    <t>471801</t>
  </si>
  <si>
    <t>471812</t>
  </si>
  <si>
    <t>471845</t>
  </si>
  <si>
    <t>471834</t>
  </si>
  <si>
    <t>471856</t>
  </si>
  <si>
    <t>471787</t>
  </si>
  <si>
    <t>471823</t>
  </si>
  <si>
    <t>509271</t>
  </si>
  <si>
    <t>471867</t>
  </si>
  <si>
    <t>509284</t>
  </si>
  <si>
    <t>509272</t>
  </si>
  <si>
    <t>510511</t>
  </si>
  <si>
    <t>509285</t>
  </si>
  <si>
    <t>509298</t>
  </si>
  <si>
    <t>510516</t>
  </si>
  <si>
    <t>510512</t>
  </si>
  <si>
    <t>510513</t>
  </si>
  <si>
    <t>510514</t>
  </si>
  <si>
    <t>509297</t>
  </si>
  <si>
    <t>510518</t>
  </si>
  <si>
    <t>510522</t>
  </si>
  <si>
    <t>510520</t>
  </si>
  <si>
    <t>510521</t>
  </si>
  <si>
    <t>510523</t>
  </si>
  <si>
    <t>510515</t>
  </si>
  <si>
    <t>510827</t>
  </si>
  <si>
    <t>510828</t>
  </si>
  <si>
    <t>510829</t>
  </si>
  <si>
    <t>510830</t>
  </si>
  <si>
    <t>510831</t>
  </si>
  <si>
    <t>510519</t>
  </si>
  <si>
    <t>520854</t>
  </si>
  <si>
    <t>520856</t>
  </si>
  <si>
    <t>520855</t>
  </si>
  <si>
    <t>520857</t>
  </si>
  <si>
    <t>520858</t>
  </si>
  <si>
    <t>510832</t>
  </si>
  <si>
    <t>520860</t>
  </si>
  <si>
    <t>520861</t>
  </si>
  <si>
    <t>520862</t>
  </si>
  <si>
    <t>521018</t>
  </si>
  <si>
    <t>521019</t>
  </si>
  <si>
    <t>520859</t>
  </si>
  <si>
    <t>521021</t>
  </si>
  <si>
    <t>521024</t>
  </si>
  <si>
    <t>521023</t>
  </si>
  <si>
    <t>521026</t>
  </si>
  <si>
    <t>521022</t>
  </si>
  <si>
    <t>521020</t>
  </si>
  <si>
    <t>521027</t>
  </si>
  <si>
    <t>521038</t>
  </si>
  <si>
    <t>521040</t>
  </si>
  <si>
    <t>521039</t>
  </si>
  <si>
    <t>521041</t>
  </si>
  <si>
    <t>521042</t>
  </si>
  <si>
    <t>521043</t>
  </si>
  <si>
    <t>521044</t>
  </si>
  <si>
    <t>525364</t>
  </si>
  <si>
    <t>521045</t>
  </si>
  <si>
    <t>521046</t>
  </si>
  <si>
    <t>525366</t>
  </si>
  <si>
    <t>525367</t>
  </si>
  <si>
    <t>525369</t>
  </si>
  <si>
    <t>525371</t>
  </si>
  <si>
    <t>525368</t>
  </si>
  <si>
    <t>525370</t>
  </si>
  <si>
    <t>525372</t>
  </si>
  <si>
    <t>525373</t>
  </si>
  <si>
    <t>525374</t>
  </si>
  <si>
    <t>525377</t>
  </si>
  <si>
    <t>525375</t>
  </si>
  <si>
    <t>525378</t>
  </si>
  <si>
    <t>525379</t>
  </si>
  <si>
    <t>525380</t>
  </si>
  <si>
    <t>525382</t>
  </si>
  <si>
    <t>720305</t>
  </si>
  <si>
    <t>720327</t>
  </si>
  <si>
    <t>720349</t>
  </si>
  <si>
    <t>720382</t>
  </si>
  <si>
    <t>720407</t>
  </si>
  <si>
    <t>720429</t>
  </si>
  <si>
    <t>993206</t>
  </si>
  <si>
    <t>993228</t>
  </si>
  <si>
    <t>993261</t>
  </si>
  <si>
    <t>993283</t>
  </si>
  <si>
    <t>373551</t>
  </si>
  <si>
    <t>380003</t>
  </si>
  <si>
    <t>380036</t>
  </si>
  <si>
    <t>380058</t>
  </si>
  <si>
    <t>380149</t>
  </si>
  <si>
    <t>380182</t>
  </si>
  <si>
    <t>380193</t>
  </si>
  <si>
    <t>139155</t>
  </si>
  <si>
    <t>380116</t>
  </si>
  <si>
    <t>527850</t>
  </si>
  <si>
    <t>503899</t>
  </si>
  <si>
    <t>503900</t>
  </si>
  <si>
    <t>767557</t>
  </si>
  <si>
    <t>527851</t>
  </si>
  <si>
    <t>100946</t>
  </si>
  <si>
    <t>691852</t>
  </si>
  <si>
    <t>767615</t>
  </si>
  <si>
    <t>100947</t>
  </si>
  <si>
    <t>521169</t>
  </si>
  <si>
    <t>521170</t>
  </si>
  <si>
    <t>100948</t>
  </si>
  <si>
    <t>691863</t>
  </si>
  <si>
    <t>870352</t>
  </si>
  <si>
    <t>870341</t>
  </si>
  <si>
    <t>101658</t>
  </si>
  <si>
    <t>131042</t>
  </si>
  <si>
    <t>870319</t>
  </si>
  <si>
    <t>102633</t>
  </si>
  <si>
    <t>158468</t>
  </si>
  <si>
    <t>158435</t>
  </si>
  <si>
    <t>158672</t>
  </si>
  <si>
    <t>101659</t>
  </si>
  <si>
    <t>158628</t>
  </si>
  <si>
    <t>131053</t>
  </si>
  <si>
    <t>158796</t>
  </si>
  <si>
    <t>158865</t>
  </si>
  <si>
    <t>158912</t>
  </si>
  <si>
    <t>158876</t>
  </si>
  <si>
    <t>158683</t>
  </si>
  <si>
    <t>158752</t>
  </si>
  <si>
    <t>191689</t>
  </si>
  <si>
    <t>193367</t>
  </si>
  <si>
    <t>225876</t>
  </si>
  <si>
    <t>225878</t>
  </si>
  <si>
    <t>158923</t>
  </si>
  <si>
    <t>158934</t>
  </si>
  <si>
    <t>225880</t>
  </si>
  <si>
    <t>225877</t>
  </si>
  <si>
    <t>225879</t>
  </si>
  <si>
    <t>227950</t>
  </si>
  <si>
    <t>227951</t>
  </si>
  <si>
    <t>227953</t>
  </si>
  <si>
    <t>227954</t>
  </si>
  <si>
    <t>227952</t>
  </si>
  <si>
    <t>503579</t>
  </si>
  <si>
    <t>503580</t>
  </si>
  <si>
    <t>508844</t>
  </si>
  <si>
    <t>508846</t>
  </si>
  <si>
    <t>508845</t>
  </si>
  <si>
    <t>508847</t>
  </si>
  <si>
    <t>508848</t>
  </si>
  <si>
    <t>503581</t>
  </si>
  <si>
    <t>508849</t>
  </si>
  <si>
    <t>508851</t>
  </si>
  <si>
    <t>510847</t>
  </si>
  <si>
    <t>510848</t>
  </si>
  <si>
    <t>508850</t>
  </si>
  <si>
    <t>521167</t>
  </si>
  <si>
    <t>510850</t>
  </si>
  <si>
    <t>592599</t>
  </si>
  <si>
    <t>521168</t>
  </si>
  <si>
    <t>597741</t>
  </si>
  <si>
    <t>510849</t>
  </si>
  <si>
    <t>597774</t>
  </si>
  <si>
    <t>597763</t>
  </si>
  <si>
    <t>599645</t>
  </si>
  <si>
    <t>599827</t>
  </si>
  <si>
    <t>599838</t>
  </si>
  <si>
    <t>735018</t>
  </si>
  <si>
    <t>597796</t>
  </si>
  <si>
    <t>700895</t>
  </si>
  <si>
    <t>735029</t>
  </si>
  <si>
    <t>735095</t>
  </si>
  <si>
    <t>735062</t>
  </si>
  <si>
    <t>735073</t>
  </si>
  <si>
    <t>735007</t>
  </si>
  <si>
    <t>735051</t>
  </si>
  <si>
    <t>700206</t>
  </si>
  <si>
    <t>735131</t>
  </si>
  <si>
    <t>870374</t>
  </si>
  <si>
    <t>735084</t>
  </si>
  <si>
    <t>735109</t>
  </si>
  <si>
    <t>870363</t>
  </si>
  <si>
    <t>910901</t>
  </si>
  <si>
    <t>910967</t>
  </si>
  <si>
    <t>910912</t>
  </si>
  <si>
    <t>910956</t>
  </si>
  <si>
    <t>870396</t>
  </si>
  <si>
    <t>130968</t>
  </si>
  <si>
    <t>150002</t>
  </si>
  <si>
    <t>150004</t>
  </si>
  <si>
    <t>150005</t>
  </si>
  <si>
    <t>150001</t>
  </si>
  <si>
    <t>150009</t>
  </si>
  <si>
    <t>150008</t>
  </si>
  <si>
    <t>150000</t>
  </si>
  <si>
    <t>150010</t>
  </si>
  <si>
    <t>150011</t>
  </si>
  <si>
    <t>150007</t>
  </si>
  <si>
    <t>150016</t>
  </si>
  <si>
    <t>150015</t>
  </si>
  <si>
    <t>150006</t>
  </si>
  <si>
    <t>150017</t>
  </si>
  <si>
    <t>150018</t>
  </si>
  <si>
    <t>150012</t>
  </si>
  <si>
    <t>150020</t>
  </si>
  <si>
    <t>150021</t>
  </si>
  <si>
    <t>150013</t>
  </si>
  <si>
    <t>189166</t>
  </si>
  <si>
    <t>150019</t>
  </si>
  <si>
    <t>189177</t>
  </si>
  <si>
    <t>189188</t>
  </si>
  <si>
    <t>150022</t>
  </si>
  <si>
    <t>189199</t>
  </si>
  <si>
    <t>189213</t>
  </si>
  <si>
    <t>189224</t>
  </si>
  <si>
    <t>189235</t>
  </si>
  <si>
    <t>190595</t>
  </si>
  <si>
    <t>190609</t>
  </si>
  <si>
    <t>189202</t>
  </si>
  <si>
    <t>190642</t>
  </si>
  <si>
    <t>191703</t>
  </si>
  <si>
    <t>190631</t>
  </si>
  <si>
    <t>191656</t>
  </si>
  <si>
    <t>191645</t>
  </si>
  <si>
    <t>191714</t>
  </si>
  <si>
    <t>191667</t>
  </si>
  <si>
    <t>191871</t>
  </si>
  <si>
    <t>191725</t>
  </si>
  <si>
    <t>191838</t>
  </si>
  <si>
    <t>191893</t>
  </si>
  <si>
    <t>191849</t>
  </si>
  <si>
    <t>191678</t>
  </si>
  <si>
    <t>191907</t>
  </si>
  <si>
    <t>191929</t>
  </si>
  <si>
    <t>191918</t>
  </si>
  <si>
    <t>191984</t>
  </si>
  <si>
    <t>191882</t>
  </si>
  <si>
    <t>193312</t>
  </si>
  <si>
    <t>193323</t>
  </si>
  <si>
    <t>193389</t>
  </si>
  <si>
    <t>193334</t>
  </si>
  <si>
    <t>193403</t>
  </si>
  <si>
    <t>193345</t>
  </si>
  <si>
    <t>193378</t>
  </si>
  <si>
    <t>193414</t>
  </si>
  <si>
    <t>193436</t>
  </si>
  <si>
    <t>193447</t>
  </si>
  <si>
    <t>193425</t>
  </si>
  <si>
    <t>193458</t>
  </si>
  <si>
    <t>193469</t>
  </si>
  <si>
    <t>193491</t>
  </si>
  <si>
    <t>193538</t>
  </si>
  <si>
    <t>193516</t>
  </si>
  <si>
    <t>193505</t>
  </si>
  <si>
    <t>193527</t>
  </si>
  <si>
    <t>193549</t>
  </si>
  <si>
    <t>522083</t>
  </si>
  <si>
    <t>700137</t>
  </si>
  <si>
    <t>523122</t>
  </si>
  <si>
    <t>700148</t>
  </si>
  <si>
    <t>589878</t>
  </si>
  <si>
    <t>700159</t>
  </si>
  <si>
    <t>700261</t>
  </si>
  <si>
    <t>700217</t>
  </si>
  <si>
    <t>700192</t>
  </si>
  <si>
    <t>700239</t>
  </si>
  <si>
    <t>700228</t>
  </si>
  <si>
    <t>700181</t>
  </si>
  <si>
    <t>700283</t>
  </si>
  <si>
    <t>700308</t>
  </si>
  <si>
    <t>700294</t>
  </si>
  <si>
    <t>700319</t>
  </si>
  <si>
    <t>700341</t>
  </si>
  <si>
    <t>700272</t>
  </si>
  <si>
    <t>700363</t>
  </si>
  <si>
    <t>700352</t>
  </si>
  <si>
    <t>700374</t>
  </si>
  <si>
    <t>700396</t>
  </si>
  <si>
    <t>700829</t>
  </si>
  <si>
    <t>700851</t>
  </si>
  <si>
    <t>700385</t>
  </si>
  <si>
    <t>700862</t>
  </si>
  <si>
    <t>700873</t>
  </si>
  <si>
    <t>700884</t>
  </si>
  <si>
    <t>720462</t>
  </si>
  <si>
    <t>720473</t>
  </si>
  <si>
    <t>156429</t>
  </si>
  <si>
    <t>156473</t>
  </si>
  <si>
    <t>156451</t>
  </si>
  <si>
    <t>156462</t>
  </si>
  <si>
    <t>156495</t>
  </si>
  <si>
    <t>156509</t>
  </si>
  <si>
    <t>156484</t>
  </si>
  <si>
    <t>156542</t>
  </si>
  <si>
    <t>156531</t>
  </si>
  <si>
    <t>156553</t>
  </si>
  <si>
    <t>156633</t>
  </si>
  <si>
    <t>156677</t>
  </si>
  <si>
    <t>156644</t>
  </si>
  <si>
    <t>156564</t>
  </si>
  <si>
    <t>156994</t>
  </si>
  <si>
    <t>157556</t>
  </si>
  <si>
    <t>157567</t>
  </si>
  <si>
    <t>157589</t>
  </si>
  <si>
    <t>157578</t>
  </si>
  <si>
    <t>156746</t>
  </si>
  <si>
    <t>157614</t>
  </si>
  <si>
    <t>157603</t>
  </si>
  <si>
    <t>157647</t>
  </si>
  <si>
    <t>157636</t>
  </si>
  <si>
    <t>157625</t>
  </si>
  <si>
    <t>157669</t>
  </si>
  <si>
    <t>157691</t>
  </si>
  <si>
    <t>157658</t>
  </si>
  <si>
    <t>157782</t>
  </si>
  <si>
    <t>157793</t>
  </si>
  <si>
    <t>157829</t>
  </si>
  <si>
    <t>157807</t>
  </si>
  <si>
    <t>157851</t>
  </si>
  <si>
    <t>157818</t>
  </si>
  <si>
    <t>157931</t>
  </si>
  <si>
    <t>158027</t>
  </si>
  <si>
    <t>157873</t>
  </si>
  <si>
    <t>157895</t>
  </si>
  <si>
    <t>158049</t>
  </si>
  <si>
    <t>158038</t>
  </si>
  <si>
    <t>157953</t>
  </si>
  <si>
    <t>227962</t>
  </si>
  <si>
    <t>227963</t>
  </si>
  <si>
    <t>227964</t>
  </si>
  <si>
    <t>227965</t>
  </si>
  <si>
    <t>500958</t>
  </si>
  <si>
    <t>158071</t>
  </si>
  <si>
    <t>500956</t>
  </si>
  <si>
    <t>500962</t>
  </si>
  <si>
    <t>500966</t>
  </si>
  <si>
    <t>500964</t>
  </si>
  <si>
    <t>500959</t>
  </si>
  <si>
    <t>510852</t>
  </si>
  <si>
    <t>510851</t>
  </si>
  <si>
    <t>510855</t>
  </si>
  <si>
    <t>510854</t>
  </si>
  <si>
    <t>510857</t>
  </si>
  <si>
    <t>589324</t>
  </si>
  <si>
    <t>510853</t>
  </si>
  <si>
    <t>589346</t>
  </si>
  <si>
    <t>589357</t>
  </si>
  <si>
    <t>589313</t>
  </si>
  <si>
    <t>589368</t>
  </si>
  <si>
    <t>589379</t>
  </si>
  <si>
    <t>589335</t>
  </si>
  <si>
    <t>589415</t>
  </si>
  <si>
    <t>589426</t>
  </si>
  <si>
    <t>589404</t>
  </si>
  <si>
    <t>589437</t>
  </si>
  <si>
    <t>589448</t>
  </si>
  <si>
    <t>589459</t>
  </si>
  <si>
    <t>589492</t>
  </si>
  <si>
    <t>589506</t>
  </si>
  <si>
    <t>589481</t>
  </si>
  <si>
    <t>589517</t>
  </si>
  <si>
    <t>589528</t>
  </si>
  <si>
    <t>589539</t>
  </si>
  <si>
    <t>589561</t>
  </si>
  <si>
    <t>589594</t>
  </si>
  <si>
    <t>589583</t>
  </si>
  <si>
    <t>589572</t>
  </si>
  <si>
    <t>589608</t>
  </si>
  <si>
    <t>589619</t>
  </si>
  <si>
    <t>589663</t>
  </si>
  <si>
    <t>589641</t>
  </si>
  <si>
    <t>589652</t>
  </si>
  <si>
    <t>589674</t>
  </si>
  <si>
    <t>589685</t>
  </si>
  <si>
    <t>589696</t>
  </si>
  <si>
    <t>589732</t>
  </si>
  <si>
    <t>589721</t>
  </si>
  <si>
    <t>589754</t>
  </si>
  <si>
    <t>589743</t>
  </si>
  <si>
    <t>589765</t>
  </si>
  <si>
    <t>589776</t>
  </si>
  <si>
    <t>589787</t>
  </si>
  <si>
    <t>589812</t>
  </si>
  <si>
    <t>589798</t>
  </si>
  <si>
    <t>589801</t>
  </si>
  <si>
    <t>589823</t>
  </si>
  <si>
    <t>589834</t>
  </si>
  <si>
    <t>589845</t>
  </si>
  <si>
    <t>589856</t>
  </si>
  <si>
    <t>589867</t>
  </si>
  <si>
    <t>592067</t>
  </si>
  <si>
    <t>592125</t>
  </si>
  <si>
    <t>734365</t>
  </si>
  <si>
    <t>734376</t>
  </si>
  <si>
    <t>734387</t>
  </si>
  <si>
    <t>734398</t>
  </si>
  <si>
    <t>734401</t>
  </si>
  <si>
    <t>734412</t>
  </si>
  <si>
    <t>734423</t>
  </si>
  <si>
    <t>734434</t>
  </si>
  <si>
    <t>734445</t>
  </si>
  <si>
    <t>734456</t>
  </si>
  <si>
    <t>734467</t>
  </si>
  <si>
    <t>734478</t>
  </si>
  <si>
    <t>734489</t>
  </si>
  <si>
    <t>734503</t>
  </si>
  <si>
    <t>734514</t>
  </si>
  <si>
    <t>734525</t>
  </si>
  <si>
    <t>734536</t>
  </si>
  <si>
    <t>734547</t>
  </si>
  <si>
    <t>734558</t>
  </si>
  <si>
    <t>734569</t>
  </si>
  <si>
    <t>734616</t>
  </si>
  <si>
    <t>734605</t>
  </si>
  <si>
    <t>734627</t>
  </si>
  <si>
    <t>734638</t>
  </si>
  <si>
    <t>734649</t>
  </si>
  <si>
    <t>734682</t>
  </si>
  <si>
    <t>734693</t>
  </si>
  <si>
    <t>734718</t>
  </si>
  <si>
    <t>734729</t>
  </si>
  <si>
    <t>734842</t>
  </si>
  <si>
    <t>734853</t>
  </si>
  <si>
    <t>734886</t>
  </si>
  <si>
    <t>734933</t>
  </si>
  <si>
    <t>734875</t>
  </si>
  <si>
    <t>870578</t>
  </si>
  <si>
    <t>870589</t>
  </si>
  <si>
    <t>870603</t>
  </si>
  <si>
    <t>870625</t>
  </si>
  <si>
    <t>870636</t>
  </si>
  <si>
    <t>870614</t>
  </si>
  <si>
    <t>870647</t>
  </si>
  <si>
    <t>870658</t>
  </si>
  <si>
    <t>870669</t>
  </si>
  <si>
    <t>870691</t>
  </si>
  <si>
    <t>870705</t>
  </si>
  <si>
    <t>870716</t>
  </si>
  <si>
    <t>870727</t>
  </si>
  <si>
    <t>870738</t>
  </si>
  <si>
    <t>870749</t>
  </si>
  <si>
    <t>870782</t>
  </si>
  <si>
    <t>870771</t>
  </si>
  <si>
    <t>870793</t>
  </si>
  <si>
    <t>870807</t>
  </si>
  <si>
    <t>870818</t>
  </si>
  <si>
    <t>870851</t>
  </si>
  <si>
    <t>870862</t>
  </si>
  <si>
    <t>870829</t>
  </si>
  <si>
    <t>870873</t>
  </si>
  <si>
    <t>870884</t>
  </si>
  <si>
    <t>870895</t>
  </si>
  <si>
    <t>870909</t>
  </si>
  <si>
    <t>870942</t>
  </si>
  <si>
    <t>870931</t>
  </si>
  <si>
    <t>870953</t>
  </si>
  <si>
    <t>159245</t>
  </si>
  <si>
    <t>220422</t>
  </si>
  <si>
    <t>220423</t>
  </si>
  <si>
    <t>505930</t>
  </si>
  <si>
    <t>505933</t>
  </si>
  <si>
    <t>505932</t>
  </si>
  <si>
    <t>505934</t>
  </si>
  <si>
    <t>505935</t>
  </si>
  <si>
    <t>505937</t>
  </si>
  <si>
    <t>507069</t>
  </si>
  <si>
    <t>507071</t>
  </si>
  <si>
    <t>507070</t>
  </si>
  <si>
    <t>507072</t>
  </si>
  <si>
    <t>507073</t>
  </si>
  <si>
    <t>600121</t>
  </si>
  <si>
    <t>601011</t>
  </si>
  <si>
    <t>601022</t>
  </si>
  <si>
    <t>870206</t>
  </si>
  <si>
    <t>870217</t>
  </si>
  <si>
    <t>870228</t>
  </si>
  <si>
    <t>599882</t>
  </si>
  <si>
    <t>870239</t>
  </si>
  <si>
    <t>160674</t>
  </si>
  <si>
    <t>160721</t>
  </si>
  <si>
    <t>160685</t>
  </si>
  <si>
    <t>160696</t>
  </si>
  <si>
    <t>503803</t>
  </si>
  <si>
    <t>503804</t>
  </si>
  <si>
    <t>506504</t>
  </si>
  <si>
    <t>506506</t>
  </si>
  <si>
    <t>506505</t>
  </si>
  <si>
    <t>506507</t>
  </si>
  <si>
    <t>506508</t>
  </si>
  <si>
    <t>506510</t>
  </si>
  <si>
    <t>735142</t>
  </si>
  <si>
    <t>507444</t>
  </si>
  <si>
    <t>701719</t>
  </si>
  <si>
    <t>704648</t>
  </si>
  <si>
    <t>735153</t>
  </si>
  <si>
    <t>735164</t>
  </si>
  <si>
    <t>735175</t>
  </si>
  <si>
    <t>150070</t>
  </si>
  <si>
    <t>788535</t>
  </si>
  <si>
    <t>150071</t>
  </si>
  <si>
    <t>150072</t>
  </si>
  <si>
    <t>131086-0001</t>
  </si>
  <si>
    <t>150073</t>
  </si>
  <si>
    <t>150074</t>
  </si>
  <si>
    <t>150075</t>
  </si>
  <si>
    <t>150076</t>
  </si>
  <si>
    <t>150123</t>
  </si>
  <si>
    <t>223063</t>
  </si>
  <si>
    <t>223062</t>
  </si>
  <si>
    <t>223064</t>
  </si>
  <si>
    <t>223065</t>
  </si>
  <si>
    <t>227967</t>
  </si>
  <si>
    <t>227969</t>
  </si>
  <si>
    <t>503799</t>
  </si>
  <si>
    <t>503800</t>
  </si>
  <si>
    <t>503801</t>
  </si>
  <si>
    <t>227966</t>
  </si>
  <si>
    <t>503802</t>
  </si>
  <si>
    <t>520097</t>
  </si>
  <si>
    <t>609137</t>
  </si>
  <si>
    <t>701741</t>
  </si>
  <si>
    <t>736826</t>
  </si>
  <si>
    <t>510858</t>
  </si>
  <si>
    <t>788499</t>
  </si>
  <si>
    <t>788513</t>
  </si>
  <si>
    <t>788524</t>
  </si>
  <si>
    <t>906303</t>
  </si>
  <si>
    <t>139156</t>
  </si>
  <si>
    <t>788502</t>
  </si>
  <si>
    <t>139158</t>
  </si>
  <si>
    <t>157835</t>
  </si>
  <si>
    <t>226849</t>
  </si>
  <si>
    <t>226850</t>
  </si>
  <si>
    <t>226853</t>
  </si>
  <si>
    <t>226851</t>
  </si>
  <si>
    <t>226855</t>
  </si>
  <si>
    <t>226854</t>
  </si>
  <si>
    <t>529873</t>
  </si>
  <si>
    <t>148229-0001</t>
  </si>
  <si>
    <t>148229-0013</t>
  </si>
  <si>
    <t>148229-0002</t>
  </si>
  <si>
    <t>148229-0004</t>
  </si>
  <si>
    <t>148229-0005</t>
  </si>
  <si>
    <t>148229-0006</t>
  </si>
  <si>
    <t>148229-0007</t>
  </si>
  <si>
    <t>148229-0012</t>
  </si>
  <si>
    <t>148229-0014</t>
  </si>
  <si>
    <t>148246-0001</t>
  </si>
  <si>
    <t>148246-0013</t>
  </si>
  <si>
    <t>148246-0002</t>
  </si>
  <si>
    <t>148246-0004</t>
  </si>
  <si>
    <t>148246-0005</t>
  </si>
  <si>
    <t>148246-0006</t>
  </si>
  <si>
    <t>148246-0007</t>
  </si>
  <si>
    <t>148246-0012</t>
  </si>
  <si>
    <t>148246-0014</t>
  </si>
  <si>
    <t>209083</t>
  </si>
  <si>
    <t>209094</t>
  </si>
  <si>
    <t>209088</t>
  </si>
  <si>
    <t>209099</t>
  </si>
  <si>
    <t>209121</t>
  </si>
  <si>
    <t>209104</t>
  </si>
  <si>
    <t>209110</t>
  </si>
  <si>
    <t>209126</t>
  </si>
  <si>
    <t>209115</t>
  </si>
  <si>
    <t>688993</t>
  </si>
  <si>
    <t>689012</t>
  </si>
  <si>
    <t>689001</t>
  </si>
  <si>
    <t>689045</t>
  </si>
  <si>
    <t>689023</t>
  </si>
  <si>
    <t>689056</t>
  </si>
  <si>
    <t>689034</t>
  </si>
  <si>
    <t>689078</t>
  </si>
  <si>
    <t>689067</t>
  </si>
  <si>
    <t>689103</t>
  </si>
  <si>
    <t>689089</t>
  </si>
  <si>
    <t>689125</t>
  </si>
  <si>
    <t>689114</t>
  </si>
  <si>
    <t>689147</t>
  </si>
  <si>
    <t>689136</t>
  </si>
  <si>
    <t>689169</t>
  </si>
  <si>
    <t>689191</t>
  </si>
  <si>
    <t>689158</t>
  </si>
  <si>
    <t>689205</t>
  </si>
  <si>
    <t>689216</t>
  </si>
  <si>
    <t>689227</t>
  </si>
  <si>
    <t>689238</t>
  </si>
  <si>
    <t>689271</t>
  </si>
  <si>
    <t>689282</t>
  </si>
  <si>
    <t>689249</t>
  </si>
  <si>
    <t>689307</t>
  </si>
  <si>
    <t>689293</t>
  </si>
  <si>
    <t>689351</t>
  </si>
  <si>
    <t>689318</t>
  </si>
  <si>
    <t>689329</t>
  </si>
  <si>
    <t>689362</t>
  </si>
  <si>
    <t>689373</t>
  </si>
  <si>
    <t>689384</t>
  </si>
  <si>
    <t>689409</t>
  </si>
  <si>
    <t>689395</t>
  </si>
  <si>
    <t>689431</t>
  </si>
  <si>
    <t>102642</t>
  </si>
  <si>
    <t>134131</t>
  </si>
  <si>
    <t>134109</t>
  </si>
  <si>
    <t>134153</t>
  </si>
  <si>
    <t>134142</t>
  </si>
  <si>
    <t>134164</t>
  </si>
  <si>
    <t>102641</t>
  </si>
  <si>
    <t>148505</t>
  </si>
  <si>
    <t>134186</t>
  </si>
  <si>
    <t>134175</t>
  </si>
  <si>
    <t>148506</t>
  </si>
  <si>
    <t>148507</t>
  </si>
  <si>
    <t>134197</t>
  </si>
  <si>
    <t>148512</t>
  </si>
  <si>
    <t>148508</t>
  </si>
  <si>
    <t>148514</t>
  </si>
  <si>
    <t>148513</t>
  </si>
  <si>
    <t>148509</t>
  </si>
  <si>
    <t>148510</t>
  </si>
  <si>
    <t>148515</t>
  </si>
  <si>
    <t>148517</t>
  </si>
  <si>
    <t>148518</t>
  </si>
  <si>
    <t>148516</t>
  </si>
  <si>
    <t>148519</t>
  </si>
  <si>
    <t>148520</t>
  </si>
  <si>
    <t>148521</t>
  </si>
  <si>
    <t>148526</t>
  </si>
  <si>
    <t>148523</t>
  </si>
  <si>
    <t>148525</t>
  </si>
  <si>
    <t>148524</t>
  </si>
  <si>
    <t>148527</t>
  </si>
  <si>
    <t>148528</t>
  </si>
  <si>
    <t>148529</t>
  </si>
  <si>
    <t>148530</t>
  </si>
  <si>
    <t>148532</t>
  </si>
  <si>
    <t>148531</t>
  </si>
  <si>
    <t>148534</t>
  </si>
  <si>
    <t>148535</t>
  </si>
  <si>
    <t>148536</t>
  </si>
  <si>
    <t>148538</t>
  </si>
  <si>
    <t>148539</t>
  </si>
  <si>
    <t>148537</t>
  </si>
  <si>
    <t>148540</t>
  </si>
  <si>
    <t>148541</t>
  </si>
  <si>
    <t>148542</t>
  </si>
  <si>
    <t>148543</t>
  </si>
  <si>
    <t>148545</t>
  </si>
  <si>
    <t>148546</t>
  </si>
  <si>
    <t>148547</t>
  </si>
  <si>
    <t>148548</t>
  </si>
  <si>
    <t>148549</t>
  </si>
  <si>
    <t>148550</t>
  </si>
  <si>
    <t>148552</t>
  </si>
  <si>
    <t>148551</t>
  </si>
  <si>
    <t>148553</t>
  </si>
  <si>
    <t>148554</t>
  </si>
  <si>
    <t>148556</t>
  </si>
  <si>
    <t>148557</t>
  </si>
  <si>
    <t>358536</t>
  </si>
  <si>
    <t>358547</t>
  </si>
  <si>
    <t>358558</t>
  </si>
  <si>
    <t>358569</t>
  </si>
  <si>
    <t>358591</t>
  </si>
  <si>
    <t>358616</t>
  </si>
  <si>
    <t>358605</t>
  </si>
  <si>
    <t>358627</t>
  </si>
  <si>
    <t>358638</t>
  </si>
  <si>
    <t>358649</t>
  </si>
  <si>
    <t>358671</t>
  </si>
  <si>
    <t>358682</t>
  </si>
  <si>
    <t>358729</t>
  </si>
  <si>
    <t>358751</t>
  </si>
  <si>
    <t>358762</t>
  </si>
  <si>
    <t>358773</t>
  </si>
  <si>
    <t>358784</t>
  </si>
  <si>
    <t>437304</t>
  </si>
  <si>
    <t>437326</t>
  </si>
  <si>
    <t>437315</t>
  </si>
  <si>
    <t>437337</t>
  </si>
  <si>
    <t>443624</t>
  </si>
  <si>
    <t>443635</t>
  </si>
  <si>
    <t>443646</t>
  </si>
  <si>
    <t>443748</t>
  </si>
  <si>
    <t>443657</t>
  </si>
  <si>
    <t>443668</t>
  </si>
  <si>
    <t>443759</t>
  </si>
  <si>
    <t>443679</t>
  </si>
  <si>
    <t>443781</t>
  </si>
  <si>
    <t>443828</t>
  </si>
  <si>
    <t>443806</t>
  </si>
  <si>
    <t>443861</t>
  </si>
  <si>
    <t>443792</t>
  </si>
  <si>
    <t>443839</t>
  </si>
  <si>
    <t>443872</t>
  </si>
  <si>
    <t>443817</t>
  </si>
  <si>
    <t>443883</t>
  </si>
  <si>
    <t>472644</t>
  </si>
  <si>
    <t>472633</t>
  </si>
  <si>
    <t>472655</t>
  </si>
  <si>
    <t>472666</t>
  </si>
  <si>
    <t>472622</t>
  </si>
  <si>
    <t>472677</t>
  </si>
  <si>
    <t>472688</t>
  </si>
  <si>
    <t>472702</t>
  </si>
  <si>
    <t>472699</t>
  </si>
  <si>
    <t>472713</t>
  </si>
  <si>
    <t>472735</t>
  </si>
  <si>
    <t>472746</t>
  </si>
  <si>
    <t>472757</t>
  </si>
  <si>
    <t>472804</t>
  </si>
  <si>
    <t>472779</t>
  </si>
  <si>
    <t>472724</t>
  </si>
  <si>
    <t>525010</t>
  </si>
  <si>
    <t>525011</t>
  </si>
  <si>
    <t>525012</t>
  </si>
  <si>
    <t>525013</t>
  </si>
  <si>
    <t>689475</t>
  </si>
  <si>
    <t>472815</t>
  </si>
  <si>
    <t>689497</t>
  </si>
  <si>
    <t>689511</t>
  </si>
  <si>
    <t>689522</t>
  </si>
  <si>
    <t>689533</t>
  </si>
  <si>
    <t>689544</t>
  </si>
  <si>
    <t>689486</t>
  </si>
  <si>
    <t>689566</t>
  </si>
  <si>
    <t>689577</t>
  </si>
  <si>
    <t>689588</t>
  </si>
  <si>
    <t>689599</t>
  </si>
  <si>
    <t>689602</t>
  </si>
  <si>
    <t>689555</t>
  </si>
  <si>
    <t>689624</t>
  </si>
  <si>
    <t>689635</t>
  </si>
  <si>
    <t>689646</t>
  </si>
  <si>
    <t>689613</t>
  </si>
  <si>
    <t>205320</t>
  </si>
  <si>
    <t>205322</t>
  </si>
  <si>
    <t>205319</t>
  </si>
  <si>
    <t>205324</t>
  </si>
  <si>
    <t>205336</t>
  </si>
  <si>
    <t>205325</t>
  </si>
  <si>
    <t>205337</t>
  </si>
  <si>
    <t>205339</t>
  </si>
  <si>
    <t>205344</t>
  </si>
  <si>
    <t>205323</t>
  </si>
  <si>
    <t>209559</t>
  </si>
  <si>
    <t>209560</t>
  </si>
  <si>
    <t>209561</t>
  </si>
  <si>
    <t>205340</t>
  </si>
  <si>
    <t>209565</t>
  </si>
  <si>
    <t>209566</t>
  </si>
  <si>
    <t>209567</t>
  </si>
  <si>
    <t>209570</t>
  </si>
  <si>
    <t>205341</t>
  </si>
  <si>
    <t>209562</t>
  </si>
  <si>
    <t>209571</t>
  </si>
  <si>
    <t>209573</t>
  </si>
  <si>
    <t>209575</t>
  </si>
  <si>
    <t>209576</t>
  </si>
  <si>
    <t>209564</t>
  </si>
  <si>
    <t>209577</t>
  </si>
  <si>
    <t>209581</t>
  </si>
  <si>
    <t>209582</t>
  </si>
  <si>
    <t>209583</t>
  </si>
  <si>
    <t>209584</t>
  </si>
  <si>
    <t>209572</t>
  </si>
  <si>
    <t>209587</t>
  </si>
  <si>
    <t>209588</t>
  </si>
  <si>
    <t>209589</t>
  </si>
  <si>
    <t>209592</t>
  </si>
  <si>
    <t>209593</t>
  </si>
  <si>
    <t>209586</t>
  </si>
  <si>
    <t>209595</t>
  </si>
  <si>
    <t>209594</t>
  </si>
  <si>
    <t>209640</t>
  </si>
  <si>
    <t>209641</t>
  </si>
  <si>
    <t>209642</t>
  </si>
  <si>
    <t>209643</t>
  </si>
  <si>
    <t>225017</t>
  </si>
  <si>
    <t>225018</t>
  </si>
  <si>
    <t>225016</t>
  </si>
  <si>
    <t>225020</t>
  </si>
  <si>
    <t>225021</t>
  </si>
  <si>
    <t>225024</t>
  </si>
  <si>
    <t>225026</t>
  </si>
  <si>
    <t>225023</t>
  </si>
  <si>
    <t>225025</t>
  </si>
  <si>
    <t>503015</t>
  </si>
  <si>
    <t>503016</t>
  </si>
  <si>
    <t>503018</t>
  </si>
  <si>
    <t>503019</t>
  </si>
  <si>
    <t>503020</t>
  </si>
  <si>
    <t>503021</t>
  </si>
  <si>
    <t>503017</t>
  </si>
  <si>
    <t>503024</t>
  </si>
  <si>
    <t>503906</t>
  </si>
  <si>
    <t>509921</t>
  </si>
  <si>
    <t>509923</t>
  </si>
  <si>
    <t>503022</t>
  </si>
  <si>
    <t>525034</t>
  </si>
  <si>
    <t>509924</t>
  </si>
  <si>
    <t>525035</t>
  </si>
  <si>
    <t>525038</t>
  </si>
  <si>
    <t>525036</t>
  </si>
  <si>
    <t>525041</t>
  </si>
  <si>
    <t>509927</t>
  </si>
  <si>
    <t>525039</t>
  </si>
  <si>
    <t>525042</t>
  </si>
  <si>
    <t>525040</t>
  </si>
  <si>
    <t>100559-0001</t>
  </si>
  <si>
    <t>100559-0002</t>
  </si>
  <si>
    <t>100559-0003</t>
  </si>
  <si>
    <t>100559-0004</t>
  </si>
  <si>
    <t>100581-0001</t>
  </si>
  <si>
    <t>100581-0002</t>
  </si>
  <si>
    <t>100581-0003</t>
  </si>
  <si>
    <t>100581-0004</t>
  </si>
  <si>
    <t>100606-0001</t>
  </si>
  <si>
    <t>100606-0002</t>
  </si>
  <si>
    <t>100606-0003</t>
  </si>
  <si>
    <t>100606-0004</t>
  </si>
  <si>
    <t>100617-0001</t>
  </si>
  <si>
    <t>100617-0002</t>
  </si>
  <si>
    <t>100617-0003</t>
  </si>
  <si>
    <t>100617-0004</t>
  </si>
  <si>
    <t>100592-0001</t>
  </si>
  <si>
    <t>100592-0002</t>
  </si>
  <si>
    <t>100592-0003</t>
  </si>
  <si>
    <t>100592-0004</t>
  </si>
  <si>
    <t>503547</t>
  </si>
  <si>
    <t>503548</t>
  </si>
  <si>
    <t>503549</t>
  </si>
  <si>
    <t>503550</t>
  </si>
  <si>
    <t>503551</t>
  </si>
  <si>
    <t>503552</t>
  </si>
  <si>
    <t>503558</t>
  </si>
  <si>
    <t>503557</t>
  </si>
  <si>
    <t>527435</t>
  </si>
  <si>
    <t>503559</t>
  </si>
  <si>
    <t>880174-0001</t>
  </si>
  <si>
    <t>880174-0002</t>
  </si>
  <si>
    <t>880174-0003</t>
  </si>
  <si>
    <t>880174-0004</t>
  </si>
  <si>
    <t>503560</t>
  </si>
  <si>
    <t>880196-0001</t>
  </si>
  <si>
    <t>880196-0002</t>
  </si>
  <si>
    <t>880196-0003</t>
  </si>
  <si>
    <t>880196-0004</t>
  </si>
  <si>
    <t>880221-0001</t>
  </si>
  <si>
    <t>880221-0002</t>
  </si>
  <si>
    <t>880221-0003</t>
  </si>
  <si>
    <t>880221-0004</t>
  </si>
  <si>
    <t>880185-0001</t>
  </si>
  <si>
    <t>880185-0002</t>
  </si>
  <si>
    <t>880185-0003</t>
  </si>
  <si>
    <t>880185-0004</t>
  </si>
  <si>
    <t>141358</t>
  </si>
  <si>
    <t>141359</t>
  </si>
  <si>
    <t>141355</t>
  </si>
  <si>
    <t>880232-0001</t>
  </si>
  <si>
    <t>880232-0002</t>
  </si>
  <si>
    <t>880232-0003</t>
  </si>
  <si>
    <t>880232-0004</t>
  </si>
  <si>
    <t>141357</t>
  </si>
  <si>
    <t>141360</t>
  </si>
  <si>
    <t>141361</t>
  </si>
  <si>
    <t>141356</t>
  </si>
  <si>
    <t>225030</t>
  </si>
  <si>
    <t>225032</t>
  </si>
  <si>
    <t>225031</t>
  </si>
  <si>
    <t>225034</t>
  </si>
  <si>
    <t>225035</t>
  </si>
  <si>
    <t>225036</t>
  </si>
  <si>
    <t>225037</t>
  </si>
  <si>
    <t>225039</t>
  </si>
  <si>
    <t>225038</t>
  </si>
  <si>
    <t>225040</t>
  </si>
  <si>
    <t>225041</t>
  </si>
  <si>
    <t>225042</t>
  </si>
  <si>
    <t>225043</t>
  </si>
  <si>
    <t>225045</t>
  </si>
  <si>
    <t>530880</t>
  </si>
  <si>
    <t>530881</t>
  </si>
  <si>
    <t>530882</t>
  </si>
  <si>
    <t>530883</t>
  </si>
  <si>
    <t>530884</t>
  </si>
  <si>
    <t>530885</t>
  </si>
  <si>
    <t>530887</t>
  </si>
  <si>
    <t>530888</t>
  </si>
  <si>
    <t>527497</t>
  </si>
  <si>
    <t>527498</t>
  </si>
  <si>
    <t>527499</t>
  </si>
  <si>
    <t>527500</t>
  </si>
  <si>
    <t>527501</t>
  </si>
  <si>
    <t>527502</t>
  </si>
  <si>
    <t>527503</t>
  </si>
  <si>
    <t>527504</t>
  </si>
  <si>
    <t>527505</t>
  </si>
  <si>
    <t>527510</t>
  </si>
  <si>
    <t>527511</t>
  </si>
  <si>
    <t>527512</t>
  </si>
  <si>
    <t>527513</t>
  </si>
  <si>
    <t>527514</t>
  </si>
  <si>
    <t>527515</t>
  </si>
  <si>
    <t>323236</t>
  </si>
  <si>
    <t>323247</t>
  </si>
  <si>
    <t>323258</t>
  </si>
  <si>
    <t>323269</t>
  </si>
  <si>
    <t>323291</t>
  </si>
  <si>
    <t>323305</t>
  </si>
  <si>
    <t>323327</t>
  </si>
  <si>
    <t>323316</t>
  </si>
  <si>
    <t>323349</t>
  </si>
  <si>
    <t>323338</t>
  </si>
  <si>
    <t>323371</t>
  </si>
  <si>
    <t>323382</t>
  </si>
  <si>
    <t>323393</t>
  </si>
  <si>
    <t>323407</t>
  </si>
  <si>
    <t>323418</t>
  </si>
  <si>
    <t>323429</t>
  </si>
  <si>
    <t>323451</t>
  </si>
  <si>
    <t>323462</t>
  </si>
  <si>
    <t>323473</t>
  </si>
  <si>
    <t>323484</t>
  </si>
  <si>
    <t>324578</t>
  </si>
  <si>
    <t>324589</t>
  </si>
  <si>
    <t>324603</t>
  </si>
  <si>
    <t>324614</t>
  </si>
  <si>
    <t>324636</t>
  </si>
  <si>
    <t>324625</t>
  </si>
  <si>
    <t>324658</t>
  </si>
  <si>
    <t>324647</t>
  </si>
  <si>
    <t>324669</t>
  </si>
  <si>
    <t>324705</t>
  </si>
  <si>
    <t>337911</t>
  </si>
  <si>
    <t>337922</t>
  </si>
  <si>
    <t>337933</t>
  </si>
  <si>
    <t>337977</t>
  </si>
  <si>
    <t>337966</t>
  </si>
  <si>
    <t>337944</t>
  </si>
  <si>
    <t>337988</t>
  </si>
  <si>
    <t>337999</t>
  </si>
  <si>
    <t>338007</t>
  </si>
  <si>
    <t>338029</t>
  </si>
  <si>
    <t>974165</t>
  </si>
  <si>
    <t>974143</t>
  </si>
  <si>
    <t>974176</t>
  </si>
  <si>
    <t>974187</t>
  </si>
  <si>
    <t>974198</t>
  </si>
  <si>
    <t>974234</t>
  </si>
  <si>
    <t>974212</t>
  </si>
  <si>
    <t>974201</t>
  </si>
  <si>
    <t>974245</t>
  </si>
  <si>
    <t>974256</t>
  </si>
  <si>
    <t>974267</t>
  </si>
  <si>
    <t>974314</t>
  </si>
  <si>
    <t>974278</t>
  </si>
  <si>
    <t>974325</t>
  </si>
  <si>
    <t>974336</t>
  </si>
  <si>
    <t>974347</t>
  </si>
  <si>
    <t>974358</t>
  </si>
  <si>
    <t>974405</t>
  </si>
  <si>
    <t>974289</t>
  </si>
  <si>
    <t>974416</t>
  </si>
  <si>
    <t>974427</t>
  </si>
  <si>
    <t>974438</t>
  </si>
  <si>
    <t>974449</t>
  </si>
  <si>
    <t>974369</t>
  </si>
  <si>
    <t>977301</t>
  </si>
  <si>
    <t>977312</t>
  </si>
  <si>
    <t>977334</t>
  </si>
  <si>
    <t>977323</t>
  </si>
  <si>
    <t>977345</t>
  </si>
  <si>
    <t>977298</t>
  </si>
  <si>
    <t>977356</t>
  </si>
  <si>
    <t>977378</t>
  </si>
  <si>
    <t>977389</t>
  </si>
  <si>
    <t>977403</t>
  </si>
  <si>
    <t>977414</t>
  </si>
  <si>
    <t>977367</t>
  </si>
  <si>
    <t>977436</t>
  </si>
  <si>
    <t>977447</t>
  </si>
  <si>
    <t>977458</t>
  </si>
  <si>
    <t>977469</t>
  </si>
  <si>
    <t>977491</t>
  </si>
  <si>
    <t>977516</t>
  </si>
  <si>
    <t>977425</t>
  </si>
  <si>
    <t>102654</t>
  </si>
  <si>
    <t>102657</t>
  </si>
  <si>
    <t>102655</t>
  </si>
  <si>
    <t>102658</t>
  </si>
  <si>
    <t>977505</t>
  </si>
  <si>
    <t>102660</t>
  </si>
  <si>
    <t>102661</t>
  </si>
  <si>
    <t>102662</t>
  </si>
  <si>
    <t>102659</t>
  </si>
  <si>
    <t>149865</t>
  </si>
  <si>
    <t>149866</t>
  </si>
  <si>
    <t>149867</t>
  </si>
  <si>
    <t>149869</t>
  </si>
  <si>
    <t>149871</t>
  </si>
  <si>
    <t>149872</t>
  </si>
  <si>
    <t>149870</t>
  </si>
  <si>
    <t>149873</t>
  </si>
  <si>
    <t>149868</t>
  </si>
  <si>
    <t>149876</t>
  </si>
  <si>
    <t>149877</t>
  </si>
  <si>
    <t>149879</t>
  </si>
  <si>
    <t>149878</t>
  </si>
  <si>
    <t>149880</t>
  </si>
  <si>
    <t>149874</t>
  </si>
  <si>
    <t>149882</t>
  </si>
  <si>
    <t>149883</t>
  </si>
  <si>
    <t>149884</t>
  </si>
  <si>
    <t>149885</t>
  </si>
  <si>
    <t>149887</t>
  </si>
  <si>
    <t>149881</t>
  </si>
  <si>
    <t>149901</t>
  </si>
  <si>
    <t>149902</t>
  </si>
  <si>
    <t>149903</t>
  </si>
  <si>
    <t>149904</t>
  </si>
  <si>
    <t>149905</t>
  </si>
  <si>
    <t>149900</t>
  </si>
  <si>
    <t>149907</t>
  </si>
  <si>
    <t>149908</t>
  </si>
  <si>
    <t>149909</t>
  </si>
  <si>
    <t>149910</t>
  </si>
  <si>
    <t>149912</t>
  </si>
  <si>
    <t>149906</t>
  </si>
  <si>
    <t>149914</t>
  </si>
  <si>
    <t>149913</t>
  </si>
  <si>
    <t>383894</t>
  </si>
  <si>
    <t>383941</t>
  </si>
  <si>
    <t>383952</t>
  </si>
  <si>
    <t>383963</t>
  </si>
  <si>
    <t>383908</t>
  </si>
  <si>
    <t>383974</t>
  </si>
  <si>
    <t>383919</t>
  </si>
  <si>
    <t>383996</t>
  </si>
  <si>
    <t>384106</t>
  </si>
  <si>
    <t>384139</t>
  </si>
  <si>
    <t>383985</t>
  </si>
  <si>
    <t>384219</t>
  </si>
  <si>
    <t>384037</t>
  </si>
  <si>
    <t>384263</t>
  </si>
  <si>
    <t>384296</t>
  </si>
  <si>
    <t>384343</t>
  </si>
  <si>
    <t>384183</t>
  </si>
  <si>
    <t>384401</t>
  </si>
  <si>
    <t>384376</t>
  </si>
  <si>
    <t>384467</t>
  </si>
  <si>
    <t>384503</t>
  </si>
  <si>
    <t>384536</t>
  </si>
  <si>
    <t>531015</t>
  </si>
  <si>
    <t>384434</t>
  </si>
  <si>
    <t>384569</t>
  </si>
  <si>
    <t>531017</t>
  </si>
  <si>
    <t>531019</t>
  </si>
  <si>
    <t>531020</t>
  </si>
  <si>
    <t>531022</t>
  </si>
  <si>
    <t>531023</t>
  </si>
  <si>
    <t>531016</t>
  </si>
  <si>
    <t>531024</t>
  </si>
  <si>
    <t>531025</t>
  </si>
  <si>
    <t>531026</t>
  </si>
  <si>
    <t>531027</t>
  </si>
  <si>
    <t>531030</t>
  </si>
  <si>
    <t>531031</t>
  </si>
  <si>
    <t>531021</t>
  </si>
  <si>
    <t>531032</t>
  </si>
  <si>
    <t>531033</t>
  </si>
  <si>
    <t>531034</t>
  </si>
  <si>
    <t>531035</t>
  </si>
  <si>
    <t>531028</t>
  </si>
  <si>
    <t>531037</t>
  </si>
  <si>
    <t>531038</t>
  </si>
  <si>
    <t>531039</t>
  </si>
  <si>
    <t>531040</t>
  </si>
  <si>
    <t>531041</t>
  </si>
  <si>
    <t>531036</t>
  </si>
  <si>
    <t>531044</t>
  </si>
  <si>
    <t>531042</t>
  </si>
  <si>
    <t>531045</t>
  </si>
  <si>
    <t>531046</t>
  </si>
  <si>
    <t>531047</t>
  </si>
  <si>
    <t>531050</t>
  </si>
  <si>
    <t>531043</t>
  </si>
  <si>
    <t>531049</t>
  </si>
  <si>
    <t>531052</t>
  </si>
  <si>
    <t>531053</t>
  </si>
  <si>
    <t>531054</t>
  </si>
  <si>
    <t>531055</t>
  </si>
  <si>
    <t>531056</t>
  </si>
  <si>
    <t>531048</t>
  </si>
  <si>
    <t>855767</t>
  </si>
  <si>
    <t>855778</t>
  </si>
  <si>
    <t>855789</t>
  </si>
  <si>
    <t>531057</t>
  </si>
  <si>
    <t>855803</t>
  </si>
  <si>
    <t>855814</t>
  </si>
  <si>
    <t>855825</t>
  </si>
  <si>
    <t>855836</t>
  </si>
  <si>
    <t>855847</t>
  </si>
  <si>
    <t>855858</t>
  </si>
  <si>
    <t>855891</t>
  </si>
  <si>
    <t>855905</t>
  </si>
  <si>
    <t>855869</t>
  </si>
  <si>
    <t>855916</t>
  </si>
  <si>
    <t>855927</t>
  </si>
  <si>
    <t>855949</t>
  </si>
  <si>
    <t>855938</t>
  </si>
  <si>
    <t>100696</t>
  </si>
  <si>
    <t>100695</t>
  </si>
  <si>
    <t>100697</t>
  </si>
  <si>
    <t>100700</t>
  </si>
  <si>
    <t>100701</t>
  </si>
  <si>
    <t>100699</t>
  </si>
  <si>
    <t>100698</t>
  </si>
  <si>
    <t>100702</t>
  </si>
  <si>
    <t>100707</t>
  </si>
  <si>
    <t>100716</t>
  </si>
  <si>
    <t>100714</t>
  </si>
  <si>
    <t>100712</t>
  </si>
  <si>
    <t>100713</t>
  </si>
  <si>
    <t>100709</t>
  </si>
  <si>
    <t>100717</t>
  </si>
  <si>
    <t>100718</t>
  </si>
  <si>
    <t>100720</t>
  </si>
  <si>
    <t>100725</t>
  </si>
  <si>
    <t>100722</t>
  </si>
  <si>
    <t>100721</t>
  </si>
  <si>
    <t>100726</t>
  </si>
  <si>
    <t>100729</t>
  </si>
  <si>
    <t>100730</t>
  </si>
  <si>
    <t>100734</t>
  </si>
  <si>
    <t>100733</t>
  </si>
  <si>
    <t>105272</t>
  </si>
  <si>
    <t>105273</t>
  </si>
  <si>
    <t>105277</t>
  </si>
  <si>
    <t>105275</t>
  </si>
  <si>
    <t>105274</t>
  </si>
  <si>
    <t>768742</t>
  </si>
  <si>
    <t>768753</t>
  </si>
  <si>
    <t>768764</t>
  </si>
  <si>
    <t>768775</t>
  </si>
  <si>
    <t>768797</t>
  </si>
  <si>
    <t>768786</t>
  </si>
  <si>
    <t>768811</t>
  </si>
  <si>
    <t>951771</t>
  </si>
  <si>
    <t>974551</t>
  </si>
  <si>
    <t>974573</t>
  </si>
  <si>
    <t>974562</t>
  </si>
  <si>
    <t>951749</t>
  </si>
  <si>
    <t>974584</t>
  </si>
  <si>
    <t>974609</t>
  </si>
  <si>
    <t>974631</t>
  </si>
  <si>
    <t>974653</t>
  </si>
  <si>
    <t>974642</t>
  </si>
  <si>
    <t>974595</t>
  </si>
  <si>
    <t>503398</t>
  </si>
  <si>
    <t>974664</t>
  </si>
  <si>
    <t>503399</t>
  </si>
  <si>
    <t>503401</t>
  </si>
  <si>
    <t>503397</t>
  </si>
  <si>
    <t>503400</t>
  </si>
  <si>
    <t>149733</t>
  </si>
  <si>
    <t>149734</t>
  </si>
  <si>
    <t>149735</t>
  </si>
  <si>
    <t>149743</t>
  </si>
  <si>
    <t>149737</t>
  </si>
  <si>
    <t>149738</t>
  </si>
  <si>
    <t>103559</t>
  </si>
  <si>
    <t>149740</t>
  </si>
  <si>
    <t>149736</t>
  </si>
  <si>
    <t>149745</t>
  </si>
  <si>
    <t>149748</t>
  </si>
  <si>
    <t>149747</t>
  </si>
  <si>
    <t>149749</t>
  </si>
  <si>
    <t>149739</t>
  </si>
  <si>
    <t>149744</t>
  </si>
  <si>
    <t>149746</t>
  </si>
  <si>
    <t>149750</t>
  </si>
  <si>
    <t>203972</t>
  </si>
  <si>
    <t>203973</t>
  </si>
  <si>
    <t>203974</t>
  </si>
  <si>
    <t>203975</t>
  </si>
  <si>
    <t>203971</t>
  </si>
  <si>
    <t>203976</t>
  </si>
  <si>
    <t>203979</t>
  </si>
  <si>
    <t>203978</t>
  </si>
  <si>
    <t>203982</t>
  </si>
  <si>
    <t>203983</t>
  </si>
  <si>
    <t>203977</t>
  </si>
  <si>
    <t>203980</t>
  </si>
  <si>
    <t>203986</t>
  </si>
  <si>
    <t>203985</t>
  </si>
  <si>
    <t>203987</t>
  </si>
  <si>
    <t>203988</t>
  </si>
  <si>
    <t>203984</t>
  </si>
  <si>
    <t>203990</t>
  </si>
  <si>
    <t>203993</t>
  </si>
  <si>
    <t>203994</t>
  </si>
  <si>
    <t>203991</t>
  </si>
  <si>
    <t>203995</t>
  </si>
  <si>
    <t>203989</t>
  </si>
  <si>
    <t>203997</t>
  </si>
  <si>
    <t>203998</t>
  </si>
  <si>
    <t>204000</t>
  </si>
  <si>
    <t>203999</t>
  </si>
  <si>
    <t>204001</t>
  </si>
  <si>
    <t>203996</t>
  </si>
  <si>
    <t>204004</t>
  </si>
  <si>
    <t>204003</t>
  </si>
  <si>
    <t>204006</t>
  </si>
  <si>
    <t>204005</t>
  </si>
  <si>
    <t>204007</t>
  </si>
  <si>
    <t>204002</t>
  </si>
  <si>
    <t>204009</t>
  </si>
  <si>
    <t>204010</t>
  </si>
  <si>
    <t>204013</t>
  </si>
  <si>
    <t>204012</t>
  </si>
  <si>
    <t>204014</t>
  </si>
  <si>
    <t>204008</t>
  </si>
  <si>
    <t>204017</t>
  </si>
  <si>
    <t>204016</t>
  </si>
  <si>
    <t>204018</t>
  </si>
  <si>
    <t>204019</t>
  </si>
  <si>
    <t>204020</t>
  </si>
  <si>
    <t>204015</t>
  </si>
  <si>
    <t>204023</t>
  </si>
  <si>
    <t>204024</t>
  </si>
  <si>
    <t>204025</t>
  </si>
  <si>
    <t>204026</t>
  </si>
  <si>
    <t>204027</t>
  </si>
  <si>
    <t>204021</t>
  </si>
  <si>
    <t>204029</t>
  </si>
  <si>
    <t>204030</t>
  </si>
  <si>
    <t>204031</t>
  </si>
  <si>
    <t>204032</t>
  </si>
  <si>
    <t>204034</t>
  </si>
  <si>
    <t>204028</t>
  </si>
  <si>
    <t>204036</t>
  </si>
  <si>
    <t>204037</t>
  </si>
  <si>
    <t>204038</t>
  </si>
  <si>
    <t>204039</t>
  </si>
  <si>
    <t>204040</t>
  </si>
  <si>
    <t>204035</t>
  </si>
  <si>
    <t>204042</t>
  </si>
  <si>
    <t>204043</t>
  </si>
  <si>
    <t>204045</t>
  </si>
  <si>
    <t>204046</t>
  </si>
  <si>
    <t>204047</t>
  </si>
  <si>
    <t>204041</t>
  </si>
  <si>
    <t>204049</t>
  </si>
  <si>
    <t>204051</t>
  </si>
  <si>
    <t>204050</t>
  </si>
  <si>
    <t>204052</t>
  </si>
  <si>
    <t>204053</t>
  </si>
  <si>
    <t>204048</t>
  </si>
  <si>
    <t>204056</t>
  </si>
  <si>
    <t>204058</t>
  </si>
  <si>
    <t>204057</t>
  </si>
  <si>
    <t>204059</t>
  </si>
  <si>
    <t>204060</t>
  </si>
  <si>
    <t>204054</t>
  </si>
  <si>
    <t>204062</t>
  </si>
  <si>
    <t>204063</t>
  </si>
  <si>
    <t>204064</t>
  </si>
  <si>
    <t>204067</t>
  </si>
  <si>
    <t>204065</t>
  </si>
  <si>
    <t>204061</t>
  </si>
  <si>
    <t>204069</t>
  </si>
  <si>
    <t>204071</t>
  </si>
  <si>
    <t>204070</t>
  </si>
  <si>
    <t>204072</t>
  </si>
  <si>
    <t>204073</t>
  </si>
  <si>
    <t>204068</t>
  </si>
  <si>
    <t>204075</t>
  </si>
  <si>
    <t>204076</t>
  </si>
  <si>
    <t>204078</t>
  </si>
  <si>
    <t>204079</t>
  </si>
  <si>
    <t>204080</t>
  </si>
  <si>
    <t>204074</t>
  </si>
  <si>
    <t>204082</t>
  </si>
  <si>
    <t>204083</t>
  </si>
  <si>
    <t>204085</t>
  </si>
  <si>
    <t>204086</t>
  </si>
  <si>
    <t>204084</t>
  </si>
  <si>
    <t>204081</t>
  </si>
  <si>
    <t>204089</t>
  </si>
  <si>
    <t>204110</t>
  </si>
  <si>
    <t>204090</t>
  </si>
  <si>
    <t>204111</t>
  </si>
  <si>
    <t>204109</t>
  </si>
  <si>
    <t>204087</t>
  </si>
  <si>
    <t>204112</t>
  </si>
  <si>
    <t>204114</t>
  </si>
  <si>
    <t>204115</t>
  </si>
  <si>
    <t>204116</t>
  </si>
  <si>
    <t>204117</t>
  </si>
  <si>
    <t>204118</t>
  </si>
  <si>
    <t>204119</t>
  </si>
  <si>
    <t>204120</t>
  </si>
  <si>
    <t>204121</t>
  </si>
  <si>
    <t>204122</t>
  </si>
  <si>
    <t>204123</t>
  </si>
  <si>
    <t>204125</t>
  </si>
  <si>
    <t>204126</t>
  </si>
  <si>
    <t>204127</t>
  </si>
  <si>
    <t>204128</t>
  </si>
  <si>
    <t>204129</t>
  </si>
  <si>
    <t>204130</t>
  </si>
  <si>
    <t>204131</t>
  </si>
  <si>
    <t>204132</t>
  </si>
  <si>
    <t>204133</t>
  </si>
  <si>
    <t>204134</t>
  </si>
  <si>
    <t>204137</t>
  </si>
  <si>
    <t>204136</t>
  </si>
  <si>
    <t>204138</t>
  </si>
  <si>
    <t>204139</t>
  </si>
  <si>
    <t>204140</t>
  </si>
  <si>
    <t>204142</t>
  </si>
  <si>
    <t>204143</t>
  </si>
  <si>
    <t>204141</t>
  </si>
  <si>
    <t>204144</t>
  </si>
  <si>
    <t>204145</t>
  </si>
  <si>
    <t>204147</t>
  </si>
  <si>
    <t>204148</t>
  </si>
  <si>
    <t>204150</t>
  </si>
  <si>
    <t>204149</t>
  </si>
  <si>
    <t>204151</t>
  </si>
  <si>
    <t>204152</t>
  </si>
  <si>
    <t>204153</t>
  </si>
  <si>
    <t>204154</t>
  </si>
  <si>
    <t>204156</t>
  </si>
  <si>
    <t>204155</t>
  </si>
  <si>
    <t>204158</t>
  </si>
  <si>
    <t>204159</t>
  </si>
  <si>
    <t>204160</t>
  </si>
  <si>
    <t>204161</t>
  </si>
  <si>
    <t>204163</t>
  </si>
  <si>
    <t>204162</t>
  </si>
  <si>
    <t>204164</t>
  </si>
  <si>
    <t>204165</t>
  </si>
  <si>
    <t>204166</t>
  </si>
  <si>
    <t>204167</t>
  </si>
  <si>
    <t>204169</t>
  </si>
  <si>
    <t>204170</t>
  </si>
  <si>
    <t>204171</t>
  </si>
  <si>
    <t>204172</t>
  </si>
  <si>
    <t>204173</t>
  </si>
  <si>
    <t>204174</t>
  </si>
  <si>
    <t>204175</t>
  </si>
  <si>
    <t>204176</t>
  </si>
  <si>
    <t>204177</t>
  </si>
  <si>
    <t>204178</t>
  </si>
  <si>
    <t>204180</t>
  </si>
  <si>
    <t>204181</t>
  </si>
  <si>
    <t>204183</t>
  </si>
  <si>
    <t>204182</t>
  </si>
  <si>
    <t>204184</t>
  </si>
  <si>
    <t>204185</t>
  </si>
  <si>
    <t>204186</t>
  </si>
  <si>
    <t>204187</t>
  </si>
  <si>
    <t>204188</t>
  </si>
  <si>
    <t>204189</t>
  </si>
  <si>
    <t>204190</t>
  </si>
  <si>
    <t>204191</t>
  </si>
  <si>
    <t>204192</t>
  </si>
  <si>
    <t>204193</t>
  </si>
  <si>
    <t>204194</t>
  </si>
  <si>
    <t>204195</t>
  </si>
  <si>
    <t>204196</t>
  </si>
  <si>
    <t>204197</t>
  </si>
  <si>
    <t>204198</t>
  </si>
  <si>
    <t>204199</t>
  </si>
  <si>
    <t>204200</t>
  </si>
  <si>
    <t>204201</t>
  </si>
  <si>
    <t>204202</t>
  </si>
  <si>
    <t>204203</t>
  </si>
  <si>
    <t>204205</t>
  </si>
  <si>
    <t>204206</t>
  </si>
  <si>
    <t>204207</t>
  </si>
  <si>
    <t>204208</t>
  </si>
  <si>
    <t>204210</t>
  </si>
  <si>
    <t>204209</t>
  </si>
  <si>
    <t>204211</t>
  </si>
  <si>
    <t>204212</t>
  </si>
  <si>
    <t>204213</t>
  </si>
  <si>
    <t>204214</t>
  </si>
  <si>
    <t>204216</t>
  </si>
  <si>
    <t>204217</t>
  </si>
  <si>
    <t>204218</t>
  </si>
  <si>
    <t>204219</t>
  </si>
  <si>
    <t>204220</t>
  </si>
  <si>
    <t>204221</t>
  </si>
  <si>
    <t>204222</t>
  </si>
  <si>
    <t>204223</t>
  </si>
  <si>
    <t>204224</t>
  </si>
  <si>
    <t>204225</t>
  </si>
  <si>
    <t>204227</t>
  </si>
  <si>
    <t>204228</t>
  </si>
  <si>
    <t>204231</t>
  </si>
  <si>
    <t>204230</t>
  </si>
  <si>
    <t>204229</t>
  </si>
  <si>
    <t>204232</t>
  </si>
  <si>
    <t>204233</t>
  </si>
  <si>
    <t>204234</t>
  </si>
  <si>
    <t>204238</t>
  </si>
  <si>
    <t>204236</t>
  </si>
  <si>
    <t>204235</t>
  </si>
  <si>
    <t>204239</t>
  </si>
  <si>
    <t>204240</t>
  </si>
  <si>
    <t>204241</t>
  </si>
  <si>
    <t>208745</t>
  </si>
  <si>
    <t>208747</t>
  </si>
  <si>
    <t>208750</t>
  </si>
  <si>
    <t>208752</t>
  </si>
  <si>
    <t>208770</t>
  </si>
  <si>
    <t>208754</t>
  </si>
  <si>
    <t>208771</t>
  </si>
  <si>
    <t>208776</t>
  </si>
  <si>
    <t>208782</t>
  </si>
  <si>
    <t>208774</t>
  </si>
  <si>
    <t>208756</t>
  </si>
  <si>
    <t>208786</t>
  </si>
  <si>
    <t>208968</t>
  </si>
  <si>
    <t>208787</t>
  </si>
  <si>
    <t>208970</t>
  </si>
  <si>
    <t>208791</t>
  </si>
  <si>
    <t>208783</t>
  </si>
  <si>
    <t>208790</t>
  </si>
  <si>
    <t>208972</t>
  </si>
  <si>
    <t>208979</t>
  </si>
  <si>
    <t>209000</t>
  </si>
  <si>
    <t>208967</t>
  </si>
  <si>
    <t>208971</t>
  </si>
  <si>
    <t>208980</t>
  </si>
  <si>
    <t>209005</t>
  </si>
  <si>
    <t>209001</t>
  </si>
  <si>
    <t>209002</t>
  </si>
  <si>
    <t>209007</t>
  </si>
  <si>
    <t>208973</t>
  </si>
  <si>
    <t>209008</t>
  </si>
  <si>
    <t>209010</t>
  </si>
  <si>
    <t>209011</t>
  </si>
  <si>
    <t>209009</t>
  </si>
  <si>
    <t>209013</t>
  </si>
  <si>
    <t>209006</t>
  </si>
  <si>
    <t>209014</t>
  </si>
  <si>
    <t>209016</t>
  </si>
  <si>
    <t>209017</t>
  </si>
  <si>
    <t>209012</t>
  </si>
  <si>
    <t>209018</t>
  </si>
  <si>
    <t>209031</t>
  </si>
  <si>
    <t>209033</t>
  </si>
  <si>
    <t>209035</t>
  </si>
  <si>
    <t>209034</t>
  </si>
  <si>
    <t>209038</t>
  </si>
  <si>
    <t>209036</t>
  </si>
  <si>
    <t>209032</t>
  </si>
  <si>
    <t>209040</t>
  </si>
  <si>
    <t>209042</t>
  </si>
  <si>
    <t>209044</t>
  </si>
  <si>
    <t>209041</t>
  </si>
  <si>
    <t>209045</t>
  </si>
  <si>
    <t>209039</t>
  </si>
  <si>
    <t>215439</t>
  </si>
  <si>
    <t>215440</t>
  </si>
  <si>
    <t>215442</t>
  </si>
  <si>
    <t>215441</t>
  </si>
  <si>
    <t>215445</t>
  </si>
  <si>
    <t>215443</t>
  </si>
  <si>
    <t>209043</t>
  </si>
  <si>
    <t>215446</t>
  </si>
  <si>
    <t>221871</t>
  </si>
  <si>
    <t>221872</t>
  </si>
  <si>
    <t>215444</t>
  </si>
  <si>
    <t>221873</t>
  </si>
  <si>
    <t>221875</t>
  </si>
  <si>
    <t>221877</t>
  </si>
  <si>
    <t>221876</t>
  </si>
  <si>
    <t>221878</t>
  </si>
  <si>
    <t>221880</t>
  </si>
  <si>
    <t>221879</t>
  </si>
  <si>
    <t>221874</t>
  </si>
  <si>
    <t>221884</t>
  </si>
  <si>
    <t>221883</t>
  </si>
  <si>
    <t>221885</t>
  </si>
  <si>
    <t>221887</t>
  </si>
  <si>
    <t>221888</t>
  </si>
  <si>
    <t>221882</t>
  </si>
  <si>
    <t>221889</t>
  </si>
  <si>
    <t>221890</t>
  </si>
  <si>
    <t>221891</t>
  </si>
  <si>
    <t>221893</t>
  </si>
  <si>
    <t>221894</t>
  </si>
  <si>
    <t>221886</t>
  </si>
  <si>
    <t>221896</t>
  </si>
  <si>
    <t>221897</t>
  </si>
  <si>
    <t>221898</t>
  </si>
  <si>
    <t>221899</t>
  </si>
  <si>
    <t>221900</t>
  </si>
  <si>
    <t>221895</t>
  </si>
  <si>
    <t>221903</t>
  </si>
  <si>
    <t>221902</t>
  </si>
  <si>
    <t>221904</t>
  </si>
  <si>
    <t>221907</t>
  </si>
  <si>
    <t>221905</t>
  </si>
  <si>
    <t>221901</t>
  </si>
  <si>
    <t>221909</t>
  </si>
  <si>
    <t>221908</t>
  </si>
  <si>
    <t>402002</t>
  </si>
  <si>
    <t>402005</t>
  </si>
  <si>
    <t>503489</t>
  </si>
  <si>
    <t>501574</t>
  </si>
  <si>
    <t>501575</t>
  </si>
  <si>
    <t>503490</t>
  </si>
  <si>
    <t>402003</t>
  </si>
  <si>
    <t>509434</t>
  </si>
  <si>
    <t>509432</t>
  </si>
  <si>
    <t>509431</t>
  </si>
  <si>
    <t>509433</t>
  </si>
  <si>
    <t>509435</t>
  </si>
  <si>
    <t>509430</t>
  </si>
  <si>
    <t>509437</t>
  </si>
  <si>
    <t>509436</t>
  </si>
  <si>
    <t>509439</t>
  </si>
  <si>
    <t>509441</t>
  </si>
  <si>
    <t>509440</t>
  </si>
  <si>
    <t>509442</t>
  </si>
  <si>
    <t>509443</t>
  </si>
  <si>
    <t>509444</t>
  </si>
  <si>
    <t>509445</t>
  </si>
  <si>
    <t>509446</t>
  </si>
  <si>
    <t>509447</t>
  </si>
  <si>
    <t>509448</t>
  </si>
  <si>
    <t>509450</t>
  </si>
  <si>
    <t>509451</t>
  </si>
  <si>
    <t>509452</t>
  </si>
  <si>
    <t>509453</t>
  </si>
  <si>
    <t>509454</t>
  </si>
  <si>
    <t>509455</t>
  </si>
  <si>
    <t>509456</t>
  </si>
  <si>
    <t>509457</t>
  </si>
  <si>
    <t>509458</t>
  </si>
  <si>
    <t>509461</t>
  </si>
  <si>
    <t>509462</t>
  </si>
  <si>
    <t>509459</t>
  </si>
  <si>
    <t>509463</t>
  </si>
  <si>
    <t>509464</t>
  </si>
  <si>
    <t>509472</t>
  </si>
  <si>
    <t>509470</t>
  </si>
  <si>
    <t>509468</t>
  </si>
  <si>
    <t>509469</t>
  </si>
  <si>
    <t>509476</t>
  </si>
  <si>
    <t>509477</t>
  </si>
  <si>
    <t>509478</t>
  </si>
  <si>
    <t>509479</t>
  </si>
  <si>
    <t>509484</t>
  </si>
  <si>
    <t>509485</t>
  </si>
  <si>
    <t>509486</t>
  </si>
  <si>
    <t>509487</t>
  </si>
  <si>
    <t>509488</t>
  </si>
  <si>
    <t>509490</t>
  </si>
  <si>
    <t>509489</t>
  </si>
  <si>
    <t>509491</t>
  </si>
  <si>
    <t>509496</t>
  </si>
  <si>
    <t>509497</t>
  </si>
  <si>
    <t>509498</t>
  </si>
  <si>
    <t>509499</t>
  </si>
  <si>
    <t>509500</t>
  </si>
  <si>
    <t>509501</t>
  </si>
  <si>
    <t>509503</t>
  </si>
  <si>
    <t>509502</t>
  </si>
  <si>
    <t>509508</t>
  </si>
  <si>
    <t>509509</t>
  </si>
  <si>
    <t>509510</t>
  </si>
  <si>
    <t>509511</t>
  </si>
  <si>
    <t>509512</t>
  </si>
  <si>
    <t>509513</t>
  </si>
  <si>
    <t>509514</t>
  </si>
  <si>
    <t>509515</t>
  </si>
  <si>
    <t>509520</t>
  </si>
  <si>
    <t>509521</t>
  </si>
  <si>
    <t>509522</t>
  </si>
  <si>
    <t>509523</t>
  </si>
  <si>
    <t>509527</t>
  </si>
  <si>
    <t>509528</t>
  </si>
  <si>
    <t>509530</t>
  </si>
  <si>
    <t>509531</t>
  </si>
  <si>
    <t>509533</t>
  </si>
  <si>
    <t>509532</t>
  </si>
  <si>
    <t>509534</t>
  </si>
  <si>
    <t>509539</t>
  </si>
  <si>
    <t>509535</t>
  </si>
  <si>
    <t>509540</t>
  </si>
  <si>
    <t>509542</t>
  </si>
  <si>
    <t>509541</t>
  </si>
  <si>
    <t>509543</t>
  </si>
  <si>
    <t>509544</t>
  </si>
  <si>
    <t>509546</t>
  </si>
  <si>
    <t>509545</t>
  </si>
  <si>
    <t>509550</t>
  </si>
  <si>
    <t>509555</t>
  </si>
  <si>
    <t>509552</t>
  </si>
  <si>
    <t>509553</t>
  </si>
  <si>
    <t>509554</t>
  </si>
  <si>
    <t>509556</t>
  </si>
  <si>
    <t>509557</t>
  </si>
  <si>
    <t>509558</t>
  </si>
  <si>
    <t>509564</t>
  </si>
  <si>
    <t>509566</t>
  </si>
  <si>
    <t>509563</t>
  </si>
  <si>
    <t>509565</t>
  </si>
  <si>
    <t>509567</t>
  </si>
  <si>
    <t>509569</t>
  </si>
  <si>
    <t>509568</t>
  </si>
  <si>
    <t>509570</t>
  </si>
  <si>
    <t>509575</t>
  </si>
  <si>
    <t>509576</t>
  </si>
  <si>
    <t>509577</t>
  </si>
  <si>
    <t>509578</t>
  </si>
  <si>
    <t>527525</t>
  </si>
  <si>
    <t>527526</t>
  </si>
  <si>
    <t>527527</t>
  </si>
  <si>
    <t>527528</t>
  </si>
  <si>
    <t>527530</t>
  </si>
  <si>
    <t>527533</t>
  </si>
  <si>
    <t>527532</t>
  </si>
  <si>
    <t>527529</t>
  </si>
  <si>
    <t>527534</t>
  </si>
  <si>
    <t>527535</t>
  </si>
  <si>
    <t>527539</t>
  </si>
  <si>
    <t>527538</t>
  </si>
  <si>
    <t>527537</t>
  </si>
  <si>
    <t>527536</t>
  </si>
  <si>
    <t>527540</t>
  </si>
  <si>
    <t>527541</t>
  </si>
  <si>
    <t>527545</t>
  </si>
  <si>
    <t>527544</t>
  </si>
  <si>
    <t>527546</t>
  </si>
  <si>
    <t>527548</t>
  </si>
  <si>
    <t>527547</t>
  </si>
  <si>
    <t>527543</t>
  </si>
  <si>
    <t>527550</t>
  </si>
  <si>
    <t>527551</t>
  </si>
  <si>
    <t>527549</t>
  </si>
  <si>
    <t>527552</t>
  </si>
  <si>
    <t>527555</t>
  </si>
  <si>
    <t>527554</t>
  </si>
  <si>
    <t>527556</t>
  </si>
  <si>
    <t>527557</t>
  </si>
  <si>
    <t>527558</t>
  </si>
  <si>
    <t>527559</t>
  </si>
  <si>
    <t>527560</t>
  </si>
  <si>
    <t>527595</t>
  </si>
  <si>
    <t>527598</t>
  </si>
  <si>
    <t>527599</t>
  </si>
  <si>
    <t>527600</t>
  </si>
  <si>
    <t>527596</t>
  </si>
  <si>
    <t>527601</t>
  </si>
  <si>
    <t>527602</t>
  </si>
  <si>
    <t>527604</t>
  </si>
  <si>
    <t>527610</t>
  </si>
  <si>
    <t>527609</t>
  </si>
  <si>
    <t>531618</t>
  </si>
  <si>
    <t>527603</t>
  </si>
  <si>
    <t>531620</t>
  </si>
  <si>
    <t>531621</t>
  </si>
  <si>
    <t>531625</t>
  </si>
  <si>
    <t>531622</t>
  </si>
  <si>
    <t>531623</t>
  </si>
  <si>
    <t>527612</t>
  </si>
  <si>
    <t>531626</t>
  </si>
  <si>
    <t>531627</t>
  </si>
  <si>
    <t>531628</t>
  </si>
  <si>
    <t>531630</t>
  </si>
  <si>
    <t>531629</t>
  </si>
  <si>
    <t>531631</t>
  </si>
  <si>
    <t>531624</t>
  </si>
  <si>
    <t>531632</t>
  </si>
  <si>
    <t>531634</t>
  </si>
  <si>
    <t>531633</t>
  </si>
  <si>
    <t>531635</t>
  </si>
  <si>
    <t>531637</t>
  </si>
  <si>
    <t>531636</t>
  </si>
  <si>
    <t>531638</t>
  </si>
  <si>
    <t>531640</t>
  </si>
  <si>
    <t>531639</t>
  </si>
  <si>
    <t>531642</t>
  </si>
  <si>
    <t>531643</t>
  </si>
  <si>
    <t>531644</t>
  </si>
  <si>
    <t>531645</t>
  </si>
  <si>
    <t>531647</t>
  </si>
  <si>
    <t>531646</t>
  </si>
  <si>
    <t>531648</t>
  </si>
  <si>
    <t>531649</t>
  </si>
  <si>
    <t>531650</t>
  </si>
  <si>
    <t>531653</t>
  </si>
  <si>
    <t>531651</t>
  </si>
  <si>
    <t>531654</t>
  </si>
  <si>
    <t>531655</t>
  </si>
  <si>
    <t>531656</t>
  </si>
  <si>
    <t>531657</t>
  </si>
  <si>
    <t>531658</t>
  </si>
  <si>
    <t>531659</t>
  </si>
  <si>
    <t>531660</t>
  </si>
  <si>
    <t>531661</t>
  </si>
  <si>
    <t>531662</t>
  </si>
  <si>
    <t>531664</t>
  </si>
  <si>
    <t>531665</t>
  </si>
  <si>
    <t>531666</t>
  </si>
  <si>
    <t>531668</t>
  </si>
  <si>
    <t>531667</t>
  </si>
  <si>
    <t>531669</t>
  </si>
  <si>
    <t>531670</t>
  </si>
  <si>
    <t>531671</t>
  </si>
  <si>
    <t>531672</t>
  </si>
  <si>
    <t>531673</t>
  </si>
  <si>
    <t>531675</t>
  </si>
  <si>
    <t>531676</t>
  </si>
  <si>
    <t>531677</t>
  </si>
  <si>
    <t>531678</t>
  </si>
  <si>
    <t>531679</t>
  </si>
  <si>
    <t>531681</t>
  </si>
  <si>
    <t>531682</t>
  </si>
  <si>
    <t>570075</t>
  </si>
  <si>
    <t>570086</t>
  </si>
  <si>
    <t>531680</t>
  </si>
  <si>
    <t>570097</t>
  </si>
  <si>
    <t>570133</t>
  </si>
  <si>
    <t>570144</t>
  </si>
  <si>
    <t>574087</t>
  </si>
  <si>
    <t>574076</t>
  </si>
  <si>
    <t>570122</t>
  </si>
  <si>
    <t>574098</t>
  </si>
  <si>
    <t>574101</t>
  </si>
  <si>
    <t>574112</t>
  </si>
  <si>
    <t>574203</t>
  </si>
  <si>
    <t>574123</t>
  </si>
  <si>
    <t>574429</t>
  </si>
  <si>
    <t>574451</t>
  </si>
  <si>
    <t>757236</t>
  </si>
  <si>
    <t>757247</t>
  </si>
  <si>
    <t>757269</t>
  </si>
  <si>
    <t>757258</t>
  </si>
  <si>
    <t>757291</t>
  </si>
  <si>
    <t>757338</t>
  </si>
  <si>
    <t>757371</t>
  </si>
  <si>
    <t>757327</t>
  </si>
  <si>
    <t>757393</t>
  </si>
  <si>
    <t>757382</t>
  </si>
  <si>
    <t>757407</t>
  </si>
  <si>
    <t>757349</t>
  </si>
  <si>
    <t>757451</t>
  </si>
  <si>
    <t>757418</t>
  </si>
  <si>
    <t>757462</t>
  </si>
  <si>
    <t>757473</t>
  </si>
  <si>
    <t>757484</t>
  </si>
  <si>
    <t>757429</t>
  </si>
  <si>
    <t>757509</t>
  </si>
  <si>
    <t>757531</t>
  </si>
  <si>
    <t>757553</t>
  </si>
  <si>
    <t>757564</t>
  </si>
  <si>
    <t>757575</t>
  </si>
  <si>
    <t>757495</t>
  </si>
  <si>
    <t>757597</t>
  </si>
  <si>
    <t>757622</t>
  </si>
  <si>
    <t>757633</t>
  </si>
  <si>
    <t>757644</t>
  </si>
  <si>
    <t>757655</t>
  </si>
  <si>
    <t>757586</t>
  </si>
  <si>
    <t>757677</t>
  </si>
  <si>
    <t>757688</t>
  </si>
  <si>
    <t>757702</t>
  </si>
  <si>
    <t>757699</t>
  </si>
  <si>
    <t>757713</t>
  </si>
  <si>
    <t>757666</t>
  </si>
  <si>
    <t>757735</t>
  </si>
  <si>
    <t>762906</t>
  </si>
  <si>
    <t>757746</t>
  </si>
  <si>
    <t>762928</t>
  </si>
  <si>
    <t>757757</t>
  </si>
  <si>
    <t>757724</t>
  </si>
  <si>
    <t>762961</t>
  </si>
  <si>
    <t>763035</t>
  </si>
  <si>
    <t>763068</t>
  </si>
  <si>
    <t>762972</t>
  </si>
  <si>
    <t>763057</t>
  </si>
  <si>
    <t>762939</t>
  </si>
  <si>
    <t>763126</t>
  </si>
  <si>
    <t>763206</t>
  </si>
  <si>
    <t>763192</t>
  </si>
  <si>
    <t>763159</t>
  </si>
  <si>
    <t>763079</t>
  </si>
  <si>
    <t>763261</t>
  </si>
  <si>
    <t>763319</t>
  </si>
  <si>
    <t>763294</t>
  </si>
  <si>
    <t>863007</t>
  </si>
  <si>
    <t>863018</t>
  </si>
  <si>
    <t>763239</t>
  </si>
  <si>
    <t>863073</t>
  </si>
  <si>
    <t>863062</t>
  </si>
  <si>
    <t>863051</t>
  </si>
  <si>
    <t>863084</t>
  </si>
  <si>
    <t>863095</t>
  </si>
  <si>
    <t>863029</t>
  </si>
  <si>
    <t>863175</t>
  </si>
  <si>
    <t>863142</t>
  </si>
  <si>
    <t>863131</t>
  </si>
  <si>
    <t>863164</t>
  </si>
  <si>
    <t>863186</t>
  </si>
  <si>
    <t>863233</t>
  </si>
  <si>
    <t>863109</t>
  </si>
  <si>
    <t>863244</t>
  </si>
  <si>
    <t>863255</t>
  </si>
  <si>
    <t>863266</t>
  </si>
  <si>
    <t>863197</t>
  </si>
  <si>
    <t>863222</t>
  </si>
  <si>
    <t>863299</t>
  </si>
  <si>
    <t>863324</t>
  </si>
  <si>
    <t>863313</t>
  </si>
  <si>
    <t>863302</t>
  </si>
  <si>
    <t>863277</t>
  </si>
  <si>
    <t>863288</t>
  </si>
  <si>
    <t>863346</t>
  </si>
  <si>
    <t>863379</t>
  </si>
  <si>
    <t>863368</t>
  </si>
  <si>
    <t>863572</t>
  </si>
  <si>
    <t>863335</t>
  </si>
  <si>
    <t>863357</t>
  </si>
  <si>
    <t>863608</t>
  </si>
  <si>
    <t>863663</t>
  </si>
  <si>
    <t>863652</t>
  </si>
  <si>
    <t>863619</t>
  </si>
  <si>
    <t>863583</t>
  </si>
  <si>
    <t>863721</t>
  </si>
  <si>
    <t>863732</t>
  </si>
  <si>
    <t>863765</t>
  </si>
  <si>
    <t>863754</t>
  </si>
  <si>
    <t>863787</t>
  </si>
  <si>
    <t>863798</t>
  </si>
  <si>
    <t>880276</t>
  </si>
  <si>
    <t>880287</t>
  </si>
  <si>
    <t>880345</t>
  </si>
  <si>
    <t>880301</t>
  </si>
  <si>
    <t>880312</t>
  </si>
  <si>
    <t>880334</t>
  </si>
  <si>
    <t>948846</t>
  </si>
  <si>
    <t>948857</t>
  </si>
  <si>
    <t>948915</t>
  </si>
  <si>
    <t>948879</t>
  </si>
  <si>
    <t>948904</t>
  </si>
  <si>
    <t>948868</t>
  </si>
  <si>
    <t>948926</t>
  </si>
  <si>
    <t>969369</t>
  </si>
  <si>
    <t>948959</t>
  </si>
  <si>
    <t>948937</t>
  </si>
  <si>
    <t>948948</t>
  </si>
  <si>
    <t>186962</t>
  </si>
  <si>
    <t>186973</t>
  </si>
  <si>
    <t>187025</t>
  </si>
  <si>
    <t>187036</t>
  </si>
  <si>
    <t>187003</t>
  </si>
  <si>
    <t>186995</t>
  </si>
  <si>
    <t>187058</t>
  </si>
  <si>
    <t>187069</t>
  </si>
  <si>
    <t>187116</t>
  </si>
  <si>
    <t>187193</t>
  </si>
  <si>
    <t>187105</t>
  </si>
  <si>
    <t>187127</t>
  </si>
  <si>
    <t>187182</t>
  </si>
  <si>
    <t>187207</t>
  </si>
  <si>
    <t>187229</t>
  </si>
  <si>
    <t>187251</t>
  </si>
  <si>
    <t>187262</t>
  </si>
  <si>
    <t>187218</t>
  </si>
  <si>
    <t>187273</t>
  </si>
  <si>
    <t>187284</t>
  </si>
  <si>
    <t>187342</t>
  </si>
  <si>
    <t>187295</t>
  </si>
  <si>
    <t>187309</t>
  </si>
  <si>
    <t>187331</t>
  </si>
  <si>
    <t>187353</t>
  </si>
  <si>
    <t>187364</t>
  </si>
  <si>
    <t>510054</t>
  </si>
  <si>
    <t>510055</t>
  </si>
  <si>
    <t>510053</t>
  </si>
  <si>
    <t>510056</t>
  </si>
  <si>
    <t>510057</t>
  </si>
  <si>
    <t>510058</t>
  </si>
  <si>
    <t>510061</t>
  </si>
  <si>
    <t>510059</t>
  </si>
  <si>
    <t>510060</t>
  </si>
  <si>
    <t>510063</t>
  </si>
  <si>
    <t>510064</t>
  </si>
  <si>
    <t>510065</t>
  </si>
  <si>
    <t>510068</t>
  </si>
  <si>
    <t>510066</t>
  </si>
  <si>
    <t>510067</t>
  </si>
  <si>
    <t>510069</t>
  </si>
  <si>
    <t>521511</t>
  </si>
  <si>
    <t>521512</t>
  </si>
  <si>
    <t>701105</t>
  </si>
  <si>
    <t>521514</t>
  </si>
  <si>
    <t>701106</t>
  </si>
  <si>
    <t>701110</t>
  </si>
  <si>
    <t>701109</t>
  </si>
  <si>
    <t>701111</t>
  </si>
  <si>
    <t>521515</t>
  </si>
  <si>
    <t>701113</t>
  </si>
  <si>
    <t>701114</t>
  </si>
  <si>
    <t>701116</t>
  </si>
  <si>
    <t>701115</t>
  </si>
  <si>
    <t>701117</t>
  </si>
  <si>
    <t>701112</t>
  </si>
  <si>
    <t>701119</t>
  </si>
  <si>
    <t>701122</t>
  </si>
  <si>
    <t>701123</t>
  </si>
  <si>
    <t>701124</t>
  </si>
  <si>
    <t>707147</t>
  </si>
  <si>
    <t>701121</t>
  </si>
  <si>
    <t>742308</t>
  </si>
  <si>
    <t>701120</t>
  </si>
  <si>
    <t>742374</t>
  </si>
  <si>
    <t>742319</t>
  </si>
  <si>
    <t>742363</t>
  </si>
  <si>
    <t>742283</t>
  </si>
  <si>
    <t>742421</t>
  </si>
  <si>
    <t>742294</t>
  </si>
  <si>
    <t>762702</t>
  </si>
  <si>
    <t>742341</t>
  </si>
  <si>
    <t>762699</t>
  </si>
  <si>
    <t>742385</t>
  </si>
  <si>
    <t>762724</t>
  </si>
  <si>
    <t>742396</t>
  </si>
  <si>
    <t>762757</t>
  </si>
  <si>
    <t>762779</t>
  </si>
  <si>
    <t>742432</t>
  </si>
  <si>
    <t>762713</t>
  </si>
  <si>
    <t>762815</t>
  </si>
  <si>
    <t>762735</t>
  </si>
  <si>
    <t>883128</t>
  </si>
  <si>
    <t>883161</t>
  </si>
  <si>
    <t>762768</t>
  </si>
  <si>
    <t>762804</t>
  </si>
  <si>
    <t>762826</t>
  </si>
  <si>
    <t>883139</t>
  </si>
  <si>
    <t>208997</t>
  </si>
  <si>
    <t>208994</t>
  </si>
  <si>
    <t>883172</t>
  </si>
  <si>
    <t>208998</t>
  </si>
  <si>
    <t>208995</t>
  </si>
  <si>
    <t>140258</t>
  </si>
  <si>
    <t>159181</t>
  </si>
  <si>
    <t>140269</t>
  </si>
  <si>
    <t>140316</t>
  </si>
  <si>
    <t>140305</t>
  </si>
  <si>
    <t>159183</t>
  </si>
  <si>
    <t>159185</t>
  </si>
  <si>
    <t>374292</t>
  </si>
  <si>
    <t>400359</t>
  </si>
  <si>
    <t>503393</t>
  </si>
  <si>
    <t>503394</t>
  </si>
  <si>
    <t>522377</t>
  </si>
  <si>
    <t>374372</t>
  </si>
  <si>
    <t>522384</t>
  </si>
  <si>
    <t>400381</t>
  </si>
  <si>
    <t>522385</t>
  </si>
  <si>
    <t>522386</t>
  </si>
  <si>
    <t>522388</t>
  </si>
  <si>
    <t>522383</t>
  </si>
  <si>
    <t>522391</t>
  </si>
  <si>
    <t>522390</t>
  </si>
  <si>
    <t>522392</t>
  </si>
  <si>
    <t>522393</t>
  </si>
  <si>
    <t>522387</t>
  </si>
  <si>
    <t>522394</t>
  </si>
  <si>
    <t>522396</t>
  </si>
  <si>
    <t>522397</t>
  </si>
  <si>
    <t>118503</t>
  </si>
  <si>
    <t>118504</t>
  </si>
  <si>
    <t>522395</t>
  </si>
  <si>
    <t>118506</t>
  </si>
  <si>
    <t>118508</t>
  </si>
  <si>
    <t>118509</t>
  </si>
  <si>
    <t>118510</t>
  </si>
  <si>
    <t>118505</t>
  </si>
  <si>
    <t>118512</t>
  </si>
  <si>
    <t>118507</t>
  </si>
  <si>
    <t>118513</t>
  </si>
  <si>
    <t>118514</t>
  </si>
  <si>
    <t>215494</t>
  </si>
  <si>
    <t>118511</t>
  </si>
  <si>
    <t>208906</t>
  </si>
  <si>
    <t>215500</t>
  </si>
  <si>
    <t>215498</t>
  </si>
  <si>
    <t>215496</t>
  </si>
  <si>
    <t>215497</t>
  </si>
  <si>
    <t>215499</t>
  </si>
  <si>
    <t>215501</t>
  </si>
  <si>
    <t>215503</t>
  </si>
  <si>
    <t>201600</t>
  </si>
  <si>
    <t>215495</t>
  </si>
  <si>
    <t>201599</t>
  </si>
  <si>
    <t>201602</t>
  </si>
  <si>
    <t>215502</t>
  </si>
  <si>
    <t>201604</t>
  </si>
  <si>
    <t>201607</t>
  </si>
  <si>
    <t>201608</t>
  </si>
  <si>
    <t>201606</t>
  </si>
  <si>
    <t>201609</t>
  </si>
  <si>
    <t>208965</t>
  </si>
  <si>
    <t>201601</t>
  </si>
  <si>
    <t>201610</t>
  </si>
  <si>
    <t>201611</t>
  </si>
  <si>
    <t>209381</t>
  </si>
  <si>
    <t>209384</t>
  </si>
  <si>
    <t>209389</t>
  </si>
  <si>
    <t>209380</t>
  </si>
  <si>
    <t>209390</t>
  </si>
  <si>
    <t>209393</t>
  </si>
  <si>
    <t>209394</t>
  </si>
  <si>
    <t>209397</t>
  </si>
  <si>
    <t>209399</t>
  </si>
  <si>
    <t>209385</t>
  </si>
  <si>
    <t>209404</t>
  </si>
  <si>
    <t>209386</t>
  </si>
  <si>
    <t>209388</t>
  </si>
  <si>
    <t>209391</t>
  </si>
  <si>
    <t>209403</t>
  </si>
  <si>
    <t>209392</t>
  </si>
  <si>
    <t>209402</t>
  </si>
  <si>
    <t>209405</t>
  </si>
  <si>
    <t>100173</t>
  </si>
  <si>
    <t>209406</t>
  </si>
  <si>
    <t>100184</t>
  </si>
  <si>
    <t>209400</t>
  </si>
  <si>
    <t>369703</t>
  </si>
  <si>
    <t>450889</t>
  </si>
  <si>
    <t>450903</t>
  </si>
  <si>
    <t>369689</t>
  </si>
  <si>
    <t>209665</t>
  </si>
  <si>
    <t>209667</t>
  </si>
  <si>
    <t>209668</t>
  </si>
  <si>
    <t>400701</t>
  </si>
  <si>
    <t>400723</t>
  </si>
  <si>
    <t>209666</t>
  </si>
  <si>
    <t>532003</t>
  </si>
  <si>
    <t>532004</t>
  </si>
  <si>
    <t>532005</t>
  </si>
  <si>
    <t>400767</t>
  </si>
  <si>
    <t>400745</t>
  </si>
  <si>
    <t>450878</t>
  </si>
  <si>
    <t>532008</t>
  </si>
  <si>
    <t>532012</t>
  </si>
  <si>
    <t>532009</t>
  </si>
  <si>
    <t>532011</t>
  </si>
  <si>
    <t>532006</t>
  </si>
  <si>
    <t>532015</t>
  </si>
  <si>
    <t>532014</t>
  </si>
  <si>
    <t>532007</t>
  </si>
  <si>
    <t>532017</t>
  </si>
  <si>
    <t>532010</t>
  </si>
  <si>
    <t>532018</t>
  </si>
  <si>
    <t>532013</t>
  </si>
  <si>
    <t>532016</t>
  </si>
  <si>
    <t>100961</t>
  </si>
  <si>
    <t>100954</t>
  </si>
  <si>
    <t>209628</t>
  </si>
  <si>
    <t>223097</t>
  </si>
  <si>
    <t>100949</t>
  </si>
  <si>
    <t>100962</t>
  </si>
  <si>
    <t>506848</t>
  </si>
  <si>
    <t>506917</t>
  </si>
  <si>
    <t>507035</t>
  </si>
  <si>
    <t>506906</t>
  </si>
  <si>
    <t>223102</t>
  </si>
  <si>
    <t>525055</t>
  </si>
  <si>
    <t>845424</t>
  </si>
  <si>
    <t>525066</t>
  </si>
  <si>
    <t>845581</t>
  </si>
  <si>
    <t>525051</t>
  </si>
  <si>
    <t>525046</t>
  </si>
  <si>
    <t>951239</t>
  </si>
  <si>
    <t>100950</t>
  </si>
  <si>
    <t>100955</t>
  </si>
  <si>
    <t>100963</t>
  </si>
  <si>
    <t>845617</t>
  </si>
  <si>
    <t>223103</t>
  </si>
  <si>
    <t>209629</t>
  </si>
  <si>
    <t>506859</t>
  </si>
  <si>
    <t>510437</t>
  </si>
  <si>
    <t>510448</t>
  </si>
  <si>
    <t>100964</t>
  </si>
  <si>
    <t>845592</t>
  </si>
  <si>
    <t>845435</t>
  </si>
  <si>
    <t>845628</t>
  </si>
  <si>
    <t>951261</t>
  </si>
  <si>
    <t>100957</t>
  </si>
  <si>
    <t>525068</t>
  </si>
  <si>
    <t>100966</t>
  </si>
  <si>
    <t>209630</t>
  </si>
  <si>
    <t>223098</t>
  </si>
  <si>
    <t>503484</t>
  </si>
  <si>
    <t>100965</t>
  </si>
  <si>
    <t>506881</t>
  </si>
  <si>
    <t>503487</t>
  </si>
  <si>
    <t>525049</t>
  </si>
  <si>
    <t>510583</t>
  </si>
  <si>
    <t>525053</t>
  </si>
  <si>
    <t>845446</t>
  </si>
  <si>
    <t>845606</t>
  </si>
  <si>
    <t>525057</t>
  </si>
  <si>
    <t>845639</t>
  </si>
  <si>
    <t>951272</t>
  </si>
  <si>
    <t>951782</t>
  </si>
  <si>
    <t>100561</t>
  </si>
  <si>
    <t>100560</t>
  </si>
  <si>
    <t>100558</t>
  </si>
  <si>
    <t>100562</t>
  </si>
  <si>
    <t>100563</t>
  </si>
  <si>
    <t>100557</t>
  </si>
  <si>
    <t>100566</t>
  </si>
  <si>
    <t>100565</t>
  </si>
  <si>
    <t>100567</t>
  </si>
  <si>
    <t>100568</t>
  </si>
  <si>
    <t>100569</t>
  </si>
  <si>
    <t>100564</t>
  </si>
  <si>
    <t>203891</t>
  </si>
  <si>
    <t>203892</t>
  </si>
  <si>
    <t>203893</t>
  </si>
  <si>
    <t>203919</t>
  </si>
  <si>
    <t>203928</t>
  </si>
  <si>
    <t>100570</t>
  </si>
  <si>
    <t>203961</t>
  </si>
  <si>
    <t>703714</t>
  </si>
  <si>
    <t>703725</t>
  </si>
  <si>
    <t>703736</t>
  </si>
  <si>
    <t>203936</t>
  </si>
  <si>
    <t>203960</t>
  </si>
  <si>
    <t>703769</t>
  </si>
  <si>
    <t>703791</t>
  </si>
  <si>
    <t>703805</t>
  </si>
  <si>
    <t>703816</t>
  </si>
  <si>
    <t>703747</t>
  </si>
  <si>
    <t>703758</t>
  </si>
  <si>
    <t>100578</t>
  </si>
  <si>
    <t>100579</t>
  </si>
  <si>
    <t>100580</t>
  </si>
  <si>
    <t>100582</t>
  </si>
  <si>
    <t>100576</t>
  </si>
  <si>
    <t>100577</t>
  </si>
  <si>
    <t>704058</t>
  </si>
  <si>
    <t>704069</t>
  </si>
  <si>
    <t>704091</t>
  </si>
  <si>
    <t>704105</t>
  </si>
  <si>
    <t>100583</t>
  </si>
  <si>
    <t>704047</t>
  </si>
  <si>
    <t>157811</t>
  </si>
  <si>
    <t>157812</t>
  </si>
  <si>
    <t>157813</t>
  </si>
  <si>
    <t>704116</t>
  </si>
  <si>
    <t>157814</t>
  </si>
  <si>
    <t>704127</t>
  </si>
  <si>
    <t>157819</t>
  </si>
  <si>
    <t>157817</t>
  </si>
  <si>
    <t>157820</t>
  </si>
  <si>
    <t>157821</t>
  </si>
  <si>
    <t>157815</t>
  </si>
  <si>
    <t>157816</t>
  </si>
  <si>
    <t>157825</t>
  </si>
  <si>
    <t>157824</t>
  </si>
  <si>
    <t>157822</t>
  </si>
  <si>
    <t>157823</t>
  </si>
  <si>
    <t>218946</t>
  </si>
  <si>
    <t>218948</t>
  </si>
  <si>
    <t>218950</t>
  </si>
  <si>
    <t>218952</t>
  </si>
  <si>
    <t>450743</t>
  </si>
  <si>
    <t>450732</t>
  </si>
  <si>
    <t>450696</t>
  </si>
  <si>
    <t>527625</t>
  </si>
  <si>
    <t>527626</t>
  </si>
  <si>
    <t>450721</t>
  </si>
  <si>
    <t>527630</t>
  </si>
  <si>
    <t>527629</t>
  </si>
  <si>
    <t>527632</t>
  </si>
  <si>
    <t>527631</t>
  </si>
  <si>
    <t>527627</t>
  </si>
  <si>
    <t>527628</t>
  </si>
  <si>
    <t>527634</t>
  </si>
  <si>
    <t>527635</t>
  </si>
  <si>
    <t>450754</t>
  </si>
  <si>
    <t>521520</t>
  </si>
  <si>
    <t>218954</t>
  </si>
  <si>
    <t>218957</t>
  </si>
  <si>
    <t>208876</t>
  </si>
  <si>
    <t>208879</t>
  </si>
  <si>
    <t>208889</t>
  </si>
  <si>
    <t>208865</t>
  </si>
  <si>
    <t>208867</t>
  </si>
  <si>
    <t>208882</t>
  </si>
  <si>
    <t>208869</t>
  </si>
  <si>
    <t>208886</t>
  </si>
  <si>
    <t>210322</t>
  </si>
  <si>
    <t>210321</t>
  </si>
  <si>
    <t>626114</t>
  </si>
  <si>
    <t>626158</t>
  </si>
  <si>
    <t>208873</t>
  </si>
  <si>
    <t>626067</t>
  </si>
  <si>
    <t>626351</t>
  </si>
  <si>
    <t>626293</t>
  </si>
  <si>
    <t>399045</t>
  </si>
  <si>
    <t>626089</t>
  </si>
  <si>
    <t>399067</t>
  </si>
  <si>
    <t>399078</t>
  </si>
  <si>
    <t>399056</t>
  </si>
  <si>
    <t>399089</t>
  </si>
  <si>
    <t>399103</t>
  </si>
  <si>
    <t>530312</t>
  </si>
  <si>
    <t>530314</t>
  </si>
  <si>
    <t>530315</t>
  </si>
  <si>
    <t>530316</t>
  </si>
  <si>
    <t>530313</t>
  </si>
  <si>
    <t>530317</t>
  </si>
  <si>
    <t>509661</t>
  </si>
  <si>
    <t>509676</t>
  </si>
  <si>
    <t>509663</t>
  </si>
  <si>
    <t>509666</t>
  </si>
  <si>
    <t>509659</t>
  </si>
  <si>
    <t>509677</t>
  </si>
  <si>
    <t>509681</t>
  </si>
  <si>
    <t>509678</t>
  </si>
  <si>
    <t>509680</t>
  </si>
  <si>
    <t>509683</t>
  </si>
  <si>
    <t>509679</t>
  </si>
  <si>
    <t>509682</t>
  </si>
  <si>
    <t>509685</t>
  </si>
  <si>
    <t>509684</t>
  </si>
  <si>
    <t>509688</t>
  </si>
  <si>
    <t>509687</t>
  </si>
  <si>
    <t>142413</t>
  </si>
  <si>
    <t>471007</t>
  </si>
  <si>
    <t>471018</t>
  </si>
  <si>
    <t>471051</t>
  </si>
  <si>
    <t>471084</t>
  </si>
  <si>
    <t>471095</t>
  </si>
  <si>
    <t>471062</t>
  </si>
  <si>
    <t>471109</t>
  </si>
  <si>
    <t>471142</t>
  </si>
  <si>
    <t>471164</t>
  </si>
  <si>
    <t>510302</t>
  </si>
  <si>
    <t>471029</t>
  </si>
  <si>
    <t>471153</t>
  </si>
  <si>
    <t>510324</t>
  </si>
  <si>
    <t>521960</t>
  </si>
  <si>
    <t>521961</t>
  </si>
  <si>
    <t>521963</t>
  </si>
  <si>
    <t>510346</t>
  </si>
  <si>
    <t>471131</t>
  </si>
  <si>
    <t>521966</t>
  </si>
  <si>
    <t>522495</t>
  </si>
  <si>
    <t>521964</t>
  </si>
  <si>
    <t>521962</t>
  </si>
  <si>
    <t>471517</t>
  </si>
  <si>
    <t>471539</t>
  </si>
  <si>
    <t>471561</t>
  </si>
  <si>
    <t>471583</t>
  </si>
  <si>
    <t>471528</t>
  </si>
  <si>
    <t>471572</t>
  </si>
  <si>
    <t>471594</t>
  </si>
  <si>
    <t>471608</t>
  </si>
  <si>
    <t>471619</t>
  </si>
  <si>
    <t>471641</t>
  </si>
  <si>
    <t>471663</t>
  </si>
  <si>
    <t>471652</t>
  </si>
  <si>
    <t>471674</t>
  </si>
  <si>
    <t>146442</t>
  </si>
  <si>
    <t>146441</t>
  </si>
  <si>
    <t>146443</t>
  </si>
  <si>
    <t>146445</t>
  </si>
  <si>
    <t>146444</t>
  </si>
  <si>
    <t>203810</t>
  </si>
  <si>
    <t>203809</t>
  </si>
  <si>
    <t>209199</t>
  </si>
  <si>
    <t>203811</t>
  </si>
  <si>
    <t>203808</t>
  </si>
  <si>
    <t>521977</t>
  </si>
  <si>
    <t>521978</t>
  </si>
  <si>
    <t>521979</t>
  </si>
  <si>
    <t>521980</t>
  </si>
  <si>
    <t>531090</t>
  </si>
  <si>
    <t>531740</t>
  </si>
  <si>
    <t>531741</t>
  </si>
  <si>
    <t>531742</t>
  </si>
  <si>
    <t>520042</t>
  </si>
  <si>
    <t>228279</t>
  </si>
  <si>
    <t>626475</t>
  </si>
  <si>
    <t>626486</t>
  </si>
  <si>
    <t>626497</t>
  </si>
  <si>
    <t>626511</t>
  </si>
  <si>
    <t>324851</t>
  </si>
  <si>
    <t>325242</t>
  </si>
  <si>
    <t>446746</t>
  </si>
  <si>
    <t>446757</t>
  </si>
  <si>
    <t>525102</t>
  </si>
  <si>
    <t>525103</t>
  </si>
  <si>
    <t>525107</t>
  </si>
  <si>
    <t>525112</t>
  </si>
  <si>
    <t>525108</t>
  </si>
  <si>
    <t>531745</t>
  </si>
  <si>
    <t>525115</t>
  </si>
  <si>
    <t>531744</t>
  </si>
  <si>
    <t>158786</t>
  </si>
  <si>
    <t>118541</t>
  </si>
  <si>
    <t>118544</t>
  </si>
  <si>
    <t>118540</t>
  </si>
  <si>
    <t>158791</t>
  </si>
  <si>
    <t>158792</t>
  </si>
  <si>
    <t>118542</t>
  </si>
  <si>
    <t>518188</t>
  </si>
  <si>
    <t>158789</t>
  </si>
  <si>
    <t>518246</t>
  </si>
  <si>
    <t>518177</t>
  </si>
  <si>
    <t>518326</t>
  </si>
  <si>
    <t>518315</t>
  </si>
  <si>
    <t>518235</t>
  </si>
  <si>
    <t>518406</t>
  </si>
  <si>
    <t>518472</t>
  </si>
  <si>
    <t>518392</t>
  </si>
  <si>
    <t>518552</t>
  </si>
  <si>
    <t>518563</t>
  </si>
  <si>
    <t>518483</t>
  </si>
  <si>
    <t>518632</t>
  </si>
  <si>
    <t>518643</t>
  </si>
  <si>
    <t>518698</t>
  </si>
  <si>
    <t>528076</t>
  </si>
  <si>
    <t>518701</t>
  </si>
  <si>
    <t>528077</t>
  </si>
  <si>
    <t>528078</t>
  </si>
  <si>
    <t>528080</t>
  </si>
  <si>
    <t>528083</t>
  </si>
  <si>
    <t>528081</t>
  </si>
  <si>
    <t>528084</t>
  </si>
  <si>
    <t>528082</t>
  </si>
  <si>
    <t>528085</t>
  </si>
  <si>
    <t>528086</t>
  </si>
  <si>
    <t>528088</t>
  </si>
  <si>
    <t>528089</t>
  </si>
  <si>
    <t>528087</t>
  </si>
  <si>
    <t>528090</t>
  </si>
  <si>
    <t>528091</t>
  </si>
  <si>
    <t>528092</t>
  </si>
  <si>
    <t>528093</t>
  </si>
  <si>
    <t>528094</t>
  </si>
  <si>
    <t>528095</t>
  </si>
  <si>
    <t>528096</t>
  </si>
  <si>
    <t>528097</t>
  </si>
  <si>
    <t>528098</t>
  </si>
  <si>
    <t>528102</t>
  </si>
  <si>
    <t>528099</t>
  </si>
  <si>
    <t>528103</t>
  </si>
  <si>
    <t>528101</t>
  </si>
  <si>
    <t>528105</t>
  </si>
  <si>
    <t>528106</t>
  </si>
  <si>
    <t>528154</t>
  </si>
  <si>
    <t>528153</t>
  </si>
  <si>
    <t>966972</t>
  </si>
  <si>
    <t>966994</t>
  </si>
  <si>
    <t>966983</t>
  </si>
  <si>
    <t>967002</t>
  </si>
  <si>
    <t>967432</t>
  </si>
  <si>
    <t>967421</t>
  </si>
  <si>
    <t>967443</t>
  </si>
  <si>
    <t>967454</t>
  </si>
  <si>
    <t>185769</t>
  </si>
  <si>
    <t>185770</t>
  </si>
  <si>
    <t>185771</t>
  </si>
  <si>
    <t>185774</t>
  </si>
  <si>
    <t>185772</t>
  </si>
  <si>
    <t>185773</t>
  </si>
  <si>
    <t>185775</t>
  </si>
  <si>
    <t>185776</t>
  </si>
  <si>
    <t>185778</t>
  </si>
  <si>
    <t>185780</t>
  </si>
  <si>
    <t>185779</t>
  </si>
  <si>
    <t>185781</t>
  </si>
  <si>
    <t>185782</t>
  </si>
  <si>
    <t>185783</t>
  </si>
  <si>
    <t>185784</t>
  </si>
  <si>
    <t>185786</t>
  </si>
  <si>
    <t>185787</t>
  </si>
  <si>
    <t>185785</t>
  </si>
  <si>
    <t>201966</t>
  </si>
  <si>
    <t>201967</t>
  </si>
  <si>
    <t>201968</t>
  </si>
  <si>
    <t>201969</t>
  </si>
  <si>
    <t>201970</t>
  </si>
  <si>
    <t>201971</t>
  </si>
  <si>
    <t>201972</t>
  </si>
  <si>
    <t>201973</t>
  </si>
  <si>
    <t>201976</t>
  </si>
  <si>
    <t>201977</t>
  </si>
  <si>
    <t>201978</t>
  </si>
  <si>
    <t>201979</t>
  </si>
  <si>
    <t>201980</t>
  </si>
  <si>
    <t>201974</t>
  </si>
  <si>
    <t>201982</t>
  </si>
  <si>
    <t>201983</t>
  </si>
  <si>
    <t>201984</t>
  </si>
  <si>
    <t>201985</t>
  </si>
  <si>
    <t>201987</t>
  </si>
  <si>
    <t>201981</t>
  </si>
  <si>
    <t>201989</t>
  </si>
  <si>
    <t>201990</t>
  </si>
  <si>
    <t>201991</t>
  </si>
  <si>
    <t>201992</t>
  </si>
  <si>
    <t>201993</t>
  </si>
  <si>
    <t>201988</t>
  </si>
  <si>
    <t>201995</t>
  </si>
  <si>
    <t>201996</t>
  </si>
  <si>
    <t>201999</t>
  </si>
  <si>
    <t>201998</t>
  </si>
  <si>
    <t>202000</t>
  </si>
  <si>
    <t>201994</t>
  </si>
  <si>
    <t>202002</t>
  </si>
  <si>
    <t>202003</t>
  </si>
  <si>
    <t>202004</t>
  </si>
  <si>
    <t>202001</t>
  </si>
  <si>
    <t>209200-0001</t>
  </si>
  <si>
    <t>209200-0002</t>
  </si>
  <si>
    <t>209200-0003</t>
  </si>
  <si>
    <t>209201-0001</t>
  </si>
  <si>
    <t>209201-0002</t>
  </si>
  <si>
    <t>209201-0003</t>
  </si>
  <si>
    <t>209203-0001</t>
  </si>
  <si>
    <t>209203-0002</t>
  </si>
  <si>
    <t>209203-0003</t>
  </si>
  <si>
    <t>209204-0001</t>
  </si>
  <si>
    <t>209204-0002</t>
  </si>
  <si>
    <t>209204-0003</t>
  </si>
  <si>
    <t>209206-0001</t>
  </si>
  <si>
    <t>209206-0002</t>
  </si>
  <si>
    <t>209206-0003</t>
  </si>
  <si>
    <t>209205-0001</t>
  </si>
  <si>
    <t>209205-0002</t>
  </si>
  <si>
    <t>209205-0003</t>
  </si>
  <si>
    <t>209202-0001</t>
  </si>
  <si>
    <t>209202-0002</t>
  </si>
  <si>
    <t>209202-0003</t>
  </si>
  <si>
    <t>210344-0001</t>
  </si>
  <si>
    <t>210344-0002</t>
  </si>
  <si>
    <t>210344-0003</t>
  </si>
  <si>
    <t>210346-0001</t>
  </si>
  <si>
    <t>210346-0002</t>
  </si>
  <si>
    <t>210346-0003</t>
  </si>
  <si>
    <t>210347-0001</t>
  </si>
  <si>
    <t>210347-0002</t>
  </si>
  <si>
    <t>210347-0003</t>
  </si>
  <si>
    <t>210350-0001</t>
  </si>
  <si>
    <t>210350-0002</t>
  </si>
  <si>
    <t>210350-0003</t>
  </si>
  <si>
    <t>210345-0001</t>
  </si>
  <si>
    <t>210345-0002</t>
  </si>
  <si>
    <t>210345-0003</t>
  </si>
  <si>
    <t>218103</t>
  </si>
  <si>
    <t>218104</t>
  </si>
  <si>
    <t>218105</t>
  </si>
  <si>
    <t>218109</t>
  </si>
  <si>
    <t>218110</t>
  </si>
  <si>
    <t>218111</t>
  </si>
  <si>
    <t>218112</t>
  </si>
  <si>
    <t>218115</t>
  </si>
  <si>
    <t>218116</t>
  </si>
  <si>
    <t>218117</t>
  </si>
  <si>
    <t>218119</t>
  </si>
  <si>
    <t>218123</t>
  </si>
  <si>
    <t>218122</t>
  </si>
  <si>
    <t>218124</t>
  </si>
  <si>
    <t>218125</t>
  </si>
  <si>
    <t>218128</t>
  </si>
  <si>
    <t>344316</t>
  </si>
  <si>
    <t>344305</t>
  </si>
  <si>
    <t>344338</t>
  </si>
  <si>
    <t>344327</t>
  </si>
  <si>
    <t>344349</t>
  </si>
  <si>
    <t>344382</t>
  </si>
  <si>
    <t>344371</t>
  </si>
  <si>
    <t>344586</t>
  </si>
  <si>
    <t>344393</t>
  </si>
  <si>
    <t>344407</t>
  </si>
  <si>
    <t>344575</t>
  </si>
  <si>
    <t>344597</t>
  </si>
  <si>
    <t>344622</t>
  </si>
  <si>
    <t>344611</t>
  </si>
  <si>
    <t>344418</t>
  </si>
  <si>
    <t>344644</t>
  </si>
  <si>
    <t>344655</t>
  </si>
  <si>
    <t>344666</t>
  </si>
  <si>
    <t>344677</t>
  </si>
  <si>
    <t>344688</t>
  </si>
  <si>
    <t>344702</t>
  </si>
  <si>
    <t>344633</t>
  </si>
  <si>
    <t>344713</t>
  </si>
  <si>
    <t>525133</t>
  </si>
  <si>
    <t>525135</t>
  </si>
  <si>
    <t>344699</t>
  </si>
  <si>
    <t>525134</t>
  </si>
  <si>
    <t>525137</t>
  </si>
  <si>
    <t>525138</t>
  </si>
  <si>
    <t>528216</t>
  </si>
  <si>
    <t>528218</t>
  </si>
  <si>
    <t>525136</t>
  </si>
  <si>
    <t>528219</t>
  </si>
  <si>
    <t>528220</t>
  </si>
  <si>
    <t>528215</t>
  </si>
  <si>
    <t>528222</t>
  </si>
  <si>
    <t>528223</t>
  </si>
  <si>
    <t>528225</t>
  </si>
  <si>
    <t>528224</t>
  </si>
  <si>
    <t>528221</t>
  </si>
  <si>
    <t>528226</t>
  </si>
  <si>
    <t>528227</t>
  </si>
  <si>
    <t>528230</t>
  </si>
  <si>
    <t>528232</t>
  </si>
  <si>
    <t>528231</t>
  </si>
  <si>
    <t>528233</t>
  </si>
  <si>
    <t>528234</t>
  </si>
  <si>
    <t>528235</t>
  </si>
  <si>
    <t>528236</t>
  </si>
  <si>
    <t>528237</t>
  </si>
  <si>
    <t>528238</t>
  </si>
  <si>
    <t>528240</t>
  </si>
  <si>
    <t>528241</t>
  </si>
  <si>
    <t>528243</t>
  </si>
  <si>
    <t>528242</t>
  </si>
  <si>
    <t>528244</t>
  </si>
  <si>
    <t>528245</t>
  </si>
  <si>
    <t>528246</t>
  </si>
  <si>
    <t>528247</t>
  </si>
  <si>
    <t>528249</t>
  </si>
  <si>
    <t>528248</t>
  </si>
  <si>
    <t>528250</t>
  </si>
  <si>
    <t>528251</t>
  </si>
  <si>
    <t>528253</t>
  </si>
  <si>
    <t>528252</t>
  </si>
  <si>
    <t>528254</t>
  </si>
  <si>
    <t>528256</t>
  </si>
  <si>
    <t>528255</t>
  </si>
  <si>
    <t>528257</t>
  </si>
  <si>
    <t>528259</t>
  </si>
  <si>
    <t>528258</t>
  </si>
  <si>
    <t>528260</t>
  </si>
  <si>
    <t>528262</t>
  </si>
  <si>
    <t>528263</t>
  </si>
  <si>
    <t>528264</t>
  </si>
  <si>
    <t>528265</t>
  </si>
  <si>
    <t>528266</t>
  </si>
  <si>
    <t>529010</t>
  </si>
  <si>
    <t>531106</t>
  </si>
  <si>
    <t>531107</t>
  </si>
  <si>
    <t>531110</t>
  </si>
  <si>
    <t>531108</t>
  </si>
  <si>
    <t>531111</t>
  </si>
  <si>
    <t>531112</t>
  </si>
  <si>
    <t>531113</t>
  </si>
  <si>
    <t>775001</t>
  </si>
  <si>
    <t>775012</t>
  </si>
  <si>
    <t>531114</t>
  </si>
  <si>
    <t>531115</t>
  </si>
  <si>
    <t>775023</t>
  </si>
  <si>
    <t>967217</t>
  </si>
  <si>
    <t>967261</t>
  </si>
  <si>
    <t>967239</t>
  </si>
  <si>
    <t>775045</t>
  </si>
  <si>
    <t>967228</t>
  </si>
  <si>
    <t>775034</t>
  </si>
  <si>
    <t>967294</t>
  </si>
  <si>
    <t>967283</t>
  </si>
  <si>
    <t>345228</t>
  </si>
  <si>
    <t>345239</t>
  </si>
  <si>
    <t>967272</t>
  </si>
  <si>
    <t>345261</t>
  </si>
  <si>
    <t>345294</t>
  </si>
  <si>
    <t>345308</t>
  </si>
  <si>
    <t>345283</t>
  </si>
  <si>
    <t>345319</t>
  </si>
  <si>
    <t>967013</t>
  </si>
  <si>
    <t>345272</t>
  </si>
  <si>
    <t>967024</t>
  </si>
  <si>
    <t>967126</t>
  </si>
  <si>
    <t>967115</t>
  </si>
  <si>
    <t>967137</t>
  </si>
  <si>
    <t>973832</t>
  </si>
  <si>
    <t>967148</t>
  </si>
  <si>
    <t>973843</t>
  </si>
  <si>
    <t>973854</t>
  </si>
  <si>
    <t>984114</t>
  </si>
  <si>
    <t>973865</t>
  </si>
  <si>
    <t>984125</t>
  </si>
  <si>
    <t>984136</t>
  </si>
  <si>
    <t>984147</t>
  </si>
  <si>
    <t>984158</t>
  </si>
  <si>
    <t>984169</t>
  </si>
  <si>
    <t>531116</t>
  </si>
  <si>
    <t>531117</t>
  </si>
  <si>
    <t>531121</t>
  </si>
  <si>
    <t>531119</t>
  </si>
  <si>
    <t>531118</t>
  </si>
  <si>
    <t>531120</t>
  </si>
  <si>
    <t>531122</t>
  </si>
  <si>
    <t>531123</t>
  </si>
  <si>
    <t>531124</t>
  </si>
  <si>
    <t>210821</t>
  </si>
  <si>
    <t>210820</t>
  </si>
  <si>
    <t>210822</t>
  </si>
  <si>
    <t>210823</t>
  </si>
  <si>
    <t>210824</t>
  </si>
  <si>
    <t>210825</t>
  </si>
  <si>
    <t>210826</t>
  </si>
  <si>
    <t>210827</t>
  </si>
  <si>
    <t>210828</t>
  </si>
  <si>
    <t>210829</t>
  </si>
  <si>
    <t>210830</t>
  </si>
  <si>
    <t>210831</t>
  </si>
  <si>
    <t>210832</t>
  </si>
  <si>
    <t>210833</t>
  </si>
  <si>
    <t>210834</t>
  </si>
  <si>
    <t>210835</t>
  </si>
  <si>
    <t>210836</t>
  </si>
  <si>
    <t>210837</t>
  </si>
  <si>
    <t>113936</t>
  </si>
  <si>
    <t>113947</t>
  </si>
  <si>
    <t>139843</t>
  </si>
  <si>
    <t>139845</t>
  </si>
  <si>
    <t>139844</t>
  </si>
  <si>
    <t>139846</t>
  </si>
  <si>
    <t>139850</t>
  </si>
  <si>
    <t>139847</t>
  </si>
  <si>
    <t>139852</t>
  </si>
  <si>
    <t>139848</t>
  </si>
  <si>
    <t>139851</t>
  </si>
  <si>
    <t>139853</t>
  </si>
  <si>
    <t>139856</t>
  </si>
  <si>
    <t>139854</t>
  </si>
  <si>
    <t>139857</t>
  </si>
  <si>
    <t>139855</t>
  </si>
  <si>
    <t>139858</t>
  </si>
  <si>
    <t>139859</t>
  </si>
  <si>
    <t>139860</t>
  </si>
  <si>
    <t>139861</t>
  </si>
  <si>
    <t>139863</t>
  </si>
  <si>
    <t>139862</t>
  </si>
  <si>
    <t>503500</t>
  </si>
  <si>
    <t>503502</t>
  </si>
  <si>
    <t>503501</t>
  </si>
  <si>
    <t>503503</t>
  </si>
  <si>
    <t>503505</t>
  </si>
  <si>
    <t>503506</t>
  </si>
  <si>
    <t>503507</t>
  </si>
  <si>
    <t>503508</t>
  </si>
  <si>
    <t>503510</t>
  </si>
  <si>
    <t>503512</t>
  </si>
  <si>
    <t>503513</t>
  </si>
  <si>
    <t>503516</t>
  </si>
  <si>
    <t>503517</t>
  </si>
  <si>
    <t>503518</t>
  </si>
  <si>
    <t>503519</t>
  </si>
  <si>
    <t>503521</t>
  </si>
  <si>
    <t>503524</t>
  </si>
  <si>
    <t>503514</t>
  </si>
  <si>
    <t>503525</t>
  </si>
  <si>
    <t>906835</t>
  </si>
  <si>
    <t>906846</t>
  </si>
  <si>
    <t>906857</t>
  </si>
  <si>
    <t>503523</t>
  </si>
  <si>
    <t>906904</t>
  </si>
  <si>
    <t>968082</t>
  </si>
  <si>
    <t>968093</t>
  </si>
  <si>
    <t>906868</t>
  </si>
  <si>
    <t>968107</t>
  </si>
  <si>
    <t>906879</t>
  </si>
  <si>
    <t>219392</t>
  </si>
  <si>
    <t>118497</t>
  </si>
  <si>
    <t>148636</t>
  </si>
  <si>
    <t>220853</t>
  </si>
  <si>
    <t>118524</t>
  </si>
  <si>
    <t>118523</t>
  </si>
  <si>
    <t>503143</t>
  </si>
  <si>
    <t>503142</t>
  </si>
  <si>
    <t>503141</t>
  </si>
  <si>
    <t>968344-0001</t>
  </si>
  <si>
    <t>968344-0002</t>
  </si>
  <si>
    <t>968355-0001</t>
  </si>
  <si>
    <t>968355-0002</t>
  </si>
  <si>
    <t>968333-0001</t>
  </si>
  <si>
    <t>968333-0002</t>
  </si>
  <si>
    <t>304978</t>
  </si>
  <si>
    <t>305052</t>
  </si>
  <si>
    <t>305369</t>
  </si>
  <si>
    <t>304967</t>
  </si>
  <si>
    <t>305074</t>
  </si>
  <si>
    <t>503144</t>
  </si>
  <si>
    <t>305416</t>
  </si>
  <si>
    <t>305449</t>
  </si>
  <si>
    <t>305405</t>
  </si>
  <si>
    <t>305471</t>
  </si>
  <si>
    <t>305482</t>
  </si>
  <si>
    <t>305391</t>
  </si>
  <si>
    <t>305868</t>
  </si>
  <si>
    <t>305915</t>
  </si>
  <si>
    <t>305904</t>
  </si>
  <si>
    <t>305879</t>
  </si>
  <si>
    <t>305493</t>
  </si>
  <si>
    <t>305959</t>
  </si>
  <si>
    <t>306066</t>
  </si>
  <si>
    <t>306102</t>
  </si>
  <si>
    <t>306022</t>
  </si>
  <si>
    <t>503177</t>
  </si>
  <si>
    <t>219637</t>
  </si>
  <si>
    <t>219638</t>
  </si>
  <si>
    <t>219639</t>
  </si>
  <si>
    <t>219641</t>
  </si>
  <si>
    <t>306565</t>
  </si>
  <si>
    <t>306893</t>
  </si>
  <si>
    <t>306838</t>
  </si>
  <si>
    <t>306951</t>
  </si>
  <si>
    <t>306791</t>
  </si>
  <si>
    <t>307036</t>
  </si>
  <si>
    <t>219640</t>
  </si>
  <si>
    <t>307342</t>
  </si>
  <si>
    <t>307138</t>
  </si>
  <si>
    <t>307706</t>
  </si>
  <si>
    <t>307728</t>
  </si>
  <si>
    <t>306995</t>
  </si>
  <si>
    <t>307091</t>
  </si>
  <si>
    <t>307761</t>
  </si>
  <si>
    <t>307794</t>
  </si>
  <si>
    <t>307808</t>
  </si>
  <si>
    <t>307819</t>
  </si>
  <si>
    <t>307717</t>
  </si>
  <si>
    <t>307943</t>
  </si>
  <si>
    <t>309494</t>
  </si>
  <si>
    <t>309574</t>
  </si>
  <si>
    <t>307841</t>
  </si>
  <si>
    <t>311554</t>
  </si>
  <si>
    <t>311543</t>
  </si>
  <si>
    <t>311805</t>
  </si>
  <si>
    <t>311827</t>
  </si>
  <si>
    <t>311849</t>
  </si>
  <si>
    <t>311565</t>
  </si>
  <si>
    <t>312003</t>
  </si>
  <si>
    <t>311882</t>
  </si>
  <si>
    <t>213427</t>
  </si>
  <si>
    <t>312025</t>
  </si>
  <si>
    <t>213428</t>
  </si>
  <si>
    <t>213429</t>
  </si>
  <si>
    <t>213438</t>
  </si>
  <si>
    <t>213439</t>
  </si>
  <si>
    <t>213414</t>
  </si>
  <si>
    <t>213415</t>
  </si>
  <si>
    <t>213437</t>
  </si>
  <si>
    <t>213416</t>
  </si>
  <si>
    <t>213419</t>
  </si>
  <si>
    <t>213418</t>
  </si>
  <si>
    <t>213420</t>
  </si>
  <si>
    <t>213422</t>
  </si>
  <si>
    <t>213423</t>
  </si>
  <si>
    <t>213424</t>
  </si>
  <si>
    <t>213417</t>
  </si>
  <si>
    <t>213425</t>
  </si>
  <si>
    <t>213426</t>
  </si>
  <si>
    <t>213462</t>
  </si>
  <si>
    <t>213421</t>
  </si>
  <si>
    <t>213466</t>
  </si>
  <si>
    <t>213465</t>
  </si>
  <si>
    <t>213467</t>
  </si>
  <si>
    <t>213468</t>
  </si>
  <si>
    <t>213448</t>
  </si>
  <si>
    <t>213449</t>
  </si>
  <si>
    <t>213451</t>
  </si>
  <si>
    <t>213463</t>
  </si>
  <si>
    <t>213456</t>
  </si>
  <si>
    <t>213469</t>
  </si>
  <si>
    <t>221920</t>
  </si>
  <si>
    <t>213454</t>
  </si>
  <si>
    <t>221922</t>
  </si>
  <si>
    <t>221923</t>
  </si>
  <si>
    <t>100209</t>
  </si>
  <si>
    <t>100231</t>
  </si>
  <si>
    <t>221921</t>
  </si>
  <si>
    <t>100953</t>
  </si>
  <si>
    <t>101487</t>
  </si>
  <si>
    <t>101486</t>
  </si>
  <si>
    <t>101488</t>
  </si>
  <si>
    <t>101485</t>
  </si>
  <si>
    <t>102665</t>
  </si>
  <si>
    <t>102666</t>
  </si>
  <si>
    <t>149752</t>
  </si>
  <si>
    <t>101490</t>
  </si>
  <si>
    <t>149753</t>
  </si>
  <si>
    <t>149754</t>
  </si>
  <si>
    <t>149755</t>
  </si>
  <si>
    <t>149890</t>
  </si>
  <si>
    <t>149891</t>
  </si>
  <si>
    <t>149892</t>
  </si>
  <si>
    <t>149893</t>
  </si>
  <si>
    <t>159193</t>
  </si>
  <si>
    <t>149889</t>
  </si>
  <si>
    <t>185790</t>
  </si>
  <si>
    <t>185791</t>
  </si>
  <si>
    <t>187138</t>
  </si>
  <si>
    <t>187149</t>
  </si>
  <si>
    <t>187171</t>
  </si>
  <si>
    <t>185789</t>
  </si>
  <si>
    <t>203896</t>
  </si>
  <si>
    <t>187397</t>
  </si>
  <si>
    <t>203962</t>
  </si>
  <si>
    <t>208795</t>
  </si>
  <si>
    <t>208796</t>
  </si>
  <si>
    <t>208986</t>
  </si>
  <si>
    <t>187386</t>
  </si>
  <si>
    <t>208798</t>
  </si>
  <si>
    <t>208987</t>
  </si>
  <si>
    <t>208988</t>
  </si>
  <si>
    <t>208989</t>
  </si>
  <si>
    <t>208991</t>
  </si>
  <si>
    <t>208992</t>
  </si>
  <si>
    <t>208797</t>
  </si>
  <si>
    <t>208993</t>
  </si>
  <si>
    <t>209019</t>
  </si>
  <si>
    <t>209020</t>
  </si>
  <si>
    <t>209021</t>
  </si>
  <si>
    <t>209023</t>
  </si>
  <si>
    <t>208990</t>
  </si>
  <si>
    <t>209024</t>
  </si>
  <si>
    <t>209025</t>
  </si>
  <si>
    <t>209027</t>
  </si>
  <si>
    <t>209028</t>
  </si>
  <si>
    <t>209022</t>
  </si>
  <si>
    <t>209029</t>
  </si>
  <si>
    <t>209046</t>
  </si>
  <si>
    <t>209047</t>
  </si>
  <si>
    <t>209049</t>
  </si>
  <si>
    <t>209051</t>
  </si>
  <si>
    <t>209052</t>
  </si>
  <si>
    <t>209030</t>
  </si>
  <si>
    <t>209054</t>
  </si>
  <si>
    <t>209050</t>
  </si>
  <si>
    <t>209606</t>
  </si>
  <si>
    <t>209053</t>
  </si>
  <si>
    <t>209634</t>
  </si>
  <si>
    <t>209607</t>
  </si>
  <si>
    <t>218134</t>
  </si>
  <si>
    <t>218135</t>
  </si>
  <si>
    <t>218947</t>
  </si>
  <si>
    <t>218133</t>
  </si>
  <si>
    <t>218951</t>
  </si>
  <si>
    <t>218136</t>
  </si>
  <si>
    <t>218958</t>
  </si>
  <si>
    <t>218953</t>
  </si>
  <si>
    <t>218955</t>
  </si>
  <si>
    <t>218949</t>
  </si>
  <si>
    <t>220858</t>
  </si>
  <si>
    <t>225974</t>
  </si>
  <si>
    <t>225972</t>
  </si>
  <si>
    <t>225975</t>
  </si>
  <si>
    <t>223101</t>
  </si>
  <si>
    <t>225976</t>
  </si>
  <si>
    <t>225977</t>
  </si>
  <si>
    <t>225980</t>
  </si>
  <si>
    <t>225979</t>
  </si>
  <si>
    <t>225978</t>
  </si>
  <si>
    <t>344495</t>
  </si>
  <si>
    <t>344509</t>
  </si>
  <si>
    <t>344531</t>
  </si>
  <si>
    <t>344542</t>
  </si>
  <si>
    <t>344553</t>
  </si>
  <si>
    <t>344826</t>
  </si>
  <si>
    <t>344815</t>
  </si>
  <si>
    <t>344837</t>
  </si>
  <si>
    <t>344848</t>
  </si>
  <si>
    <t>344859</t>
  </si>
  <si>
    <t>344892</t>
  </si>
  <si>
    <t>344881</t>
  </si>
  <si>
    <t>400712</t>
  </si>
  <si>
    <t>400734</t>
  </si>
  <si>
    <t>400428</t>
  </si>
  <si>
    <t>400756</t>
  </si>
  <si>
    <t>400778</t>
  </si>
  <si>
    <t>402006</t>
  </si>
  <si>
    <t>450685</t>
  </si>
  <si>
    <t>450776</t>
  </si>
  <si>
    <t>450798</t>
  </si>
  <si>
    <t>447851</t>
  </si>
  <si>
    <t>450787</t>
  </si>
  <si>
    <t>447829</t>
  </si>
  <si>
    <t>451189</t>
  </si>
  <si>
    <t>451214</t>
  </si>
  <si>
    <t>500412</t>
  </si>
  <si>
    <t>500413</t>
  </si>
  <si>
    <t>450801</t>
  </si>
  <si>
    <t>451203</t>
  </si>
  <si>
    <t>500415</t>
  </si>
  <si>
    <t>500416</t>
  </si>
  <si>
    <t>503531</t>
  </si>
  <si>
    <t>503532</t>
  </si>
  <si>
    <t>503534</t>
  </si>
  <si>
    <t>503184</t>
  </si>
  <si>
    <t>503536</t>
  </si>
  <si>
    <t>503535</t>
  </si>
  <si>
    <t>508883</t>
  </si>
  <si>
    <t>508885</t>
  </si>
  <si>
    <t>506892</t>
  </si>
  <si>
    <t>508892</t>
  </si>
  <si>
    <t>508894</t>
  </si>
  <si>
    <t>508902</t>
  </si>
  <si>
    <t>508908</t>
  </si>
  <si>
    <t>508919</t>
  </si>
  <si>
    <t>509579-0001</t>
  </si>
  <si>
    <t>509579-0002</t>
  </si>
  <si>
    <t>509579-0003</t>
  </si>
  <si>
    <t>509579-0006</t>
  </si>
  <si>
    <t>509579-0005</t>
  </si>
  <si>
    <t>509579-0004</t>
  </si>
  <si>
    <t>509580-0001</t>
  </si>
  <si>
    <t>509580-0002</t>
  </si>
  <si>
    <t>509580-0003</t>
  </si>
  <si>
    <t>509580-0006</t>
  </si>
  <si>
    <t>509580-0005</t>
  </si>
  <si>
    <t>509580-0004</t>
  </si>
  <si>
    <t>509582-0001</t>
  </si>
  <si>
    <t>509582-0002</t>
  </si>
  <si>
    <t>509582-0003</t>
  </si>
  <si>
    <t>509582-0006</t>
  </si>
  <si>
    <t>509582-0005</t>
  </si>
  <si>
    <t>509582-0004</t>
  </si>
  <si>
    <t>509581-0001</t>
  </si>
  <si>
    <t>509581-0002</t>
  </si>
  <si>
    <t>509581-0003</t>
  </si>
  <si>
    <t>509581-0006</t>
  </si>
  <si>
    <t>509581-0005</t>
  </si>
  <si>
    <t>509581-0004</t>
  </si>
  <si>
    <t>510594</t>
  </si>
  <si>
    <t>510070</t>
  </si>
  <si>
    <t>509583-0001</t>
  </si>
  <si>
    <t>509583-0002</t>
  </si>
  <si>
    <t>509583-0003</t>
  </si>
  <si>
    <t>509583-0006</t>
  </si>
  <si>
    <t>509583-0005</t>
  </si>
  <si>
    <t>509583-0004</t>
  </si>
  <si>
    <t>509585-0001</t>
  </si>
  <si>
    <t>509585-0002</t>
  </si>
  <si>
    <t>509585-0003</t>
  </si>
  <si>
    <t>509585-0006</t>
  </si>
  <si>
    <t>509585-0005</t>
  </si>
  <si>
    <t>509585-0004</t>
  </si>
  <si>
    <t>518097</t>
  </si>
  <si>
    <t>518111</t>
  </si>
  <si>
    <t>518133</t>
  </si>
  <si>
    <t>518122</t>
  </si>
  <si>
    <t>521522</t>
  </si>
  <si>
    <t>525018</t>
  </si>
  <si>
    <t>525017</t>
  </si>
  <si>
    <t>525019</t>
  </si>
  <si>
    <t>525045</t>
  </si>
  <si>
    <t>525060</t>
  </si>
  <si>
    <t>525075</t>
  </si>
  <si>
    <t>525076</t>
  </si>
  <si>
    <t>525020</t>
  </si>
  <si>
    <t>527562</t>
  </si>
  <si>
    <t>527566</t>
  </si>
  <si>
    <t>527571</t>
  </si>
  <si>
    <t>527572</t>
  </si>
  <si>
    <t>527577</t>
  </si>
  <si>
    <t>527587</t>
  </si>
  <si>
    <t>527561</t>
  </si>
  <si>
    <t>527636</t>
  </si>
  <si>
    <t>527637</t>
  </si>
  <si>
    <t>527638</t>
  </si>
  <si>
    <t>527639</t>
  </si>
  <si>
    <t>527582</t>
  </si>
  <si>
    <t>527641</t>
  </si>
  <si>
    <t>527642</t>
  </si>
  <si>
    <t>527643</t>
  </si>
  <si>
    <t>527645</t>
  </si>
  <si>
    <t>527646</t>
  </si>
  <si>
    <t>528267</t>
  </si>
  <si>
    <t>527640</t>
  </si>
  <si>
    <t>528268</t>
  </si>
  <si>
    <t>528269</t>
  </si>
  <si>
    <t>528270</t>
  </si>
  <si>
    <t>528271</t>
  </si>
  <si>
    <t>528275</t>
  </si>
  <si>
    <t>528274</t>
  </si>
  <si>
    <t>528276</t>
  </si>
  <si>
    <t>532019</t>
  </si>
  <si>
    <t>532020</t>
  </si>
  <si>
    <t>532022</t>
  </si>
  <si>
    <t>532023</t>
  </si>
  <si>
    <t>532024</t>
  </si>
  <si>
    <t>532025</t>
  </si>
  <si>
    <t>532026</t>
  </si>
  <si>
    <t>532027</t>
  </si>
  <si>
    <t>532028</t>
  </si>
  <si>
    <t>532029</t>
  </si>
  <si>
    <t>532030</t>
  </si>
  <si>
    <t>532031</t>
  </si>
  <si>
    <t>532033</t>
  </si>
  <si>
    <t>532034</t>
  </si>
  <si>
    <t>532035</t>
  </si>
  <si>
    <t>532036</t>
  </si>
  <si>
    <t>574509</t>
  </si>
  <si>
    <t>574779</t>
  </si>
  <si>
    <t>701108</t>
  </si>
  <si>
    <t>701125</t>
  </si>
  <si>
    <t>704138</t>
  </si>
  <si>
    <t>701126</t>
  </si>
  <si>
    <t>704149</t>
  </si>
  <si>
    <t>704171</t>
  </si>
  <si>
    <t>704182</t>
  </si>
  <si>
    <t>704229</t>
  </si>
  <si>
    <t>704207</t>
  </si>
  <si>
    <t>704218</t>
  </si>
  <si>
    <t>704251</t>
  </si>
  <si>
    <t>704193</t>
  </si>
  <si>
    <t>762837</t>
  </si>
  <si>
    <t>707136-0004</t>
  </si>
  <si>
    <t>707136-0001</t>
  </si>
  <si>
    <t>707136-0002</t>
  </si>
  <si>
    <t>707136-0003</t>
  </si>
  <si>
    <t>742443</t>
  </si>
  <si>
    <t>762983-0004</t>
  </si>
  <si>
    <t>762983-0001</t>
  </si>
  <si>
    <t>762983-0002</t>
  </si>
  <si>
    <t>762983-0003</t>
  </si>
  <si>
    <t>762994-0004</t>
  </si>
  <si>
    <t>762994-0001</t>
  </si>
  <si>
    <t>762994-0002</t>
  </si>
  <si>
    <t>762994-0003</t>
  </si>
  <si>
    <t>763341-0004</t>
  </si>
  <si>
    <t>763341-0001</t>
  </si>
  <si>
    <t>763341-0002</t>
  </si>
  <si>
    <t>763341-0003</t>
  </si>
  <si>
    <t>763352-0004</t>
  </si>
  <si>
    <t>763352-0001</t>
  </si>
  <si>
    <t>763352-0002</t>
  </si>
  <si>
    <t>763352-0003</t>
  </si>
  <si>
    <t>855971</t>
  </si>
  <si>
    <t>948063</t>
  </si>
  <si>
    <t>856034</t>
  </si>
  <si>
    <t>948074</t>
  </si>
  <si>
    <t>948096</t>
  </si>
  <si>
    <t>948143</t>
  </si>
  <si>
    <t>948154</t>
  </si>
  <si>
    <t>948121</t>
  </si>
  <si>
    <t>948176</t>
  </si>
  <si>
    <t>967159</t>
  </si>
  <si>
    <t>948187</t>
  </si>
  <si>
    <t>967181</t>
  </si>
  <si>
    <t>101494</t>
  </si>
  <si>
    <t>101492</t>
  </si>
  <si>
    <t>101495</t>
  </si>
  <si>
    <t>102189</t>
  </si>
  <si>
    <t>102371</t>
  </si>
  <si>
    <t>102646</t>
  </si>
  <si>
    <t>101496</t>
  </si>
  <si>
    <t>102644</t>
  </si>
  <si>
    <t>102647</t>
  </si>
  <si>
    <t>146454</t>
  </si>
  <si>
    <t>146455</t>
  </si>
  <si>
    <t>146456</t>
  </si>
  <si>
    <t>146459</t>
  </si>
  <si>
    <t>146457</t>
  </si>
  <si>
    <t>148559</t>
  </si>
  <si>
    <t>148560</t>
  </si>
  <si>
    <t>148558</t>
  </si>
  <si>
    <t>203812</t>
  </si>
  <si>
    <t>203814</t>
  </si>
  <si>
    <t>203815</t>
  </si>
  <si>
    <t>203816</t>
  </si>
  <si>
    <t>209598</t>
  </si>
  <si>
    <t>209597</t>
  </si>
  <si>
    <t>209599</t>
  </si>
  <si>
    <t>209600</t>
  </si>
  <si>
    <t>209601</t>
  </si>
  <si>
    <t>209602</t>
  </si>
  <si>
    <t>447793</t>
  </si>
  <si>
    <t>453661</t>
  </si>
  <si>
    <t>447818</t>
  </si>
  <si>
    <t>453672</t>
  </si>
  <si>
    <t>453821</t>
  </si>
  <si>
    <t>453832</t>
  </si>
  <si>
    <t>459034</t>
  </si>
  <si>
    <t>453854</t>
  </si>
  <si>
    <t>459045</t>
  </si>
  <si>
    <t>453876</t>
  </si>
  <si>
    <t>453865</t>
  </si>
  <si>
    <t>459067</t>
  </si>
  <si>
    <t>492903</t>
  </si>
  <si>
    <t>492867</t>
  </si>
  <si>
    <t>492914</t>
  </si>
  <si>
    <t>492878</t>
  </si>
  <si>
    <t>492889</t>
  </si>
  <si>
    <t>492925</t>
  </si>
  <si>
    <t>492958</t>
  </si>
  <si>
    <t>492991</t>
  </si>
  <si>
    <t>493043</t>
  </si>
  <si>
    <t>493065</t>
  </si>
  <si>
    <t>503185</t>
  </si>
  <si>
    <t>503402-0001</t>
  </si>
  <si>
    <t>503402-0002</t>
  </si>
  <si>
    <t>503403-0001</t>
  </si>
  <si>
    <t>503403-0002</t>
  </si>
  <si>
    <t>503404-0001</t>
  </si>
  <si>
    <t>503404-0002</t>
  </si>
  <si>
    <t>503405-0001</t>
  </si>
  <si>
    <t>503405-0002</t>
  </si>
  <si>
    <t>506305</t>
  </si>
  <si>
    <t>503406-0001</t>
  </si>
  <si>
    <t>503406-0002</t>
  </si>
  <si>
    <t>506316</t>
  </si>
  <si>
    <t>506338</t>
  </si>
  <si>
    <t>509425</t>
  </si>
  <si>
    <t>509423</t>
  </si>
  <si>
    <t>506349</t>
  </si>
  <si>
    <t>509424</t>
  </si>
  <si>
    <t>510313</t>
  </si>
  <si>
    <t>506327</t>
  </si>
  <si>
    <t>509428</t>
  </si>
  <si>
    <t>509429</t>
  </si>
  <si>
    <t>517254</t>
  </si>
  <si>
    <t>517265</t>
  </si>
  <si>
    <t>521812</t>
  </si>
  <si>
    <t>509426</t>
  </si>
  <si>
    <t>521811</t>
  </si>
  <si>
    <t>521815</t>
  </si>
  <si>
    <t>521814</t>
  </si>
  <si>
    <t>521816</t>
  </si>
  <si>
    <t>521817</t>
  </si>
  <si>
    <t>521818</t>
  </si>
  <si>
    <t>521821</t>
  </si>
  <si>
    <t>517276</t>
  </si>
  <si>
    <t>521834</t>
  </si>
  <si>
    <t>521836</t>
  </si>
  <si>
    <t>527507</t>
  </si>
  <si>
    <t>525022</t>
  </si>
  <si>
    <t>525014</t>
  </si>
  <si>
    <t>521820</t>
  </si>
  <si>
    <t>527516</t>
  </si>
  <si>
    <t>527517</t>
  </si>
  <si>
    <t>527589</t>
  </si>
  <si>
    <t>527588</t>
  </si>
  <si>
    <t>527518</t>
  </si>
  <si>
    <t>531617</t>
  </si>
  <si>
    <t>525021</t>
  </si>
  <si>
    <t>531616</t>
  </si>
  <si>
    <t>947934</t>
  </si>
  <si>
    <t>947923</t>
  </si>
  <si>
    <t>947967</t>
  </si>
  <si>
    <t>947956</t>
  </si>
  <si>
    <t>947989</t>
  </si>
  <si>
    <t>948008</t>
  </si>
  <si>
    <t>948052</t>
  </si>
  <si>
    <t>948041</t>
  </si>
  <si>
    <t>969416</t>
  </si>
  <si>
    <t>969391</t>
  </si>
  <si>
    <t>969405</t>
  </si>
  <si>
    <t>987972</t>
  </si>
  <si>
    <t>988024</t>
  </si>
  <si>
    <t>988079</t>
  </si>
  <si>
    <t>139872</t>
  </si>
  <si>
    <t>139870</t>
  </si>
  <si>
    <t>503553</t>
  </si>
  <si>
    <t>503554</t>
  </si>
  <si>
    <t>503556</t>
  </si>
  <si>
    <t>100599</t>
  </si>
  <si>
    <t>100601</t>
  </si>
  <si>
    <t>100600</t>
  </si>
  <si>
    <t>100605</t>
  </si>
  <si>
    <t>100602</t>
  </si>
  <si>
    <t>100603</t>
  </si>
  <si>
    <t>100604</t>
  </si>
  <si>
    <t>203895</t>
  </si>
  <si>
    <t>209579</t>
  </si>
  <si>
    <t>203950</t>
  </si>
  <si>
    <t>203957</t>
  </si>
  <si>
    <t>220861</t>
  </si>
  <si>
    <t>220860</t>
  </si>
  <si>
    <t>209578</t>
  </si>
  <si>
    <t>503527</t>
  </si>
  <si>
    <t>503526</t>
  </si>
  <si>
    <t>503529</t>
  </si>
  <si>
    <t>503530</t>
  </si>
  <si>
    <t>503528</t>
  </si>
  <si>
    <t>492936</t>
  </si>
  <si>
    <t>493076</t>
  </si>
  <si>
    <t>201626</t>
  </si>
  <si>
    <t>239151</t>
  </si>
  <si>
    <t>509604</t>
  </si>
  <si>
    <t>213440</t>
  </si>
  <si>
    <t>142446</t>
  </si>
  <si>
    <t>510071</t>
  </si>
  <si>
    <t>521981</t>
  </si>
  <si>
    <t>863801</t>
  </si>
  <si>
    <t>142592</t>
  </si>
  <si>
    <t>509690</t>
  </si>
  <si>
    <t>399125</t>
  </si>
  <si>
    <t>142581</t>
  </si>
  <si>
    <t>509691</t>
  </si>
  <si>
    <t>509689</t>
  </si>
  <si>
    <t>509693</t>
  </si>
  <si>
    <t>509694</t>
  </si>
  <si>
    <t>509692</t>
  </si>
  <si>
    <t>101593</t>
  </si>
  <si>
    <t>102664</t>
  </si>
  <si>
    <t>149731</t>
  </si>
  <si>
    <t>149741</t>
  </si>
  <si>
    <t>149732</t>
  </si>
  <si>
    <t>149742</t>
  </si>
  <si>
    <t>149888</t>
  </si>
  <si>
    <t>149894</t>
  </si>
  <si>
    <t>149895</t>
  </si>
  <si>
    <t>149898</t>
  </si>
  <si>
    <t>149896</t>
  </si>
  <si>
    <t>149899</t>
  </si>
  <si>
    <t>213450</t>
  </si>
  <si>
    <t>213452</t>
  </si>
  <si>
    <t>213455</t>
  </si>
  <si>
    <t>213457</t>
  </si>
  <si>
    <t>220855</t>
  </si>
  <si>
    <t>220859</t>
  </si>
  <si>
    <t>220857</t>
  </si>
  <si>
    <t>345341</t>
  </si>
  <si>
    <t>343109</t>
  </si>
  <si>
    <t>373835</t>
  </si>
  <si>
    <t>384616</t>
  </si>
  <si>
    <t>384649</t>
  </si>
  <si>
    <t>384693</t>
  </si>
  <si>
    <t>384729</t>
  </si>
  <si>
    <t>517287</t>
  </si>
  <si>
    <t>384773</t>
  </si>
  <si>
    <t>517298</t>
  </si>
  <si>
    <t>525016</t>
  </si>
  <si>
    <t>528277</t>
  </si>
  <si>
    <t>528278</t>
  </si>
  <si>
    <t>528280</t>
  </si>
  <si>
    <t>531061</t>
  </si>
  <si>
    <t>531060</t>
  </si>
  <si>
    <t>531058</t>
  </si>
  <si>
    <t>531063</t>
  </si>
  <si>
    <t>531064</t>
  </si>
  <si>
    <t>531066</t>
  </si>
  <si>
    <t>531069</t>
  </si>
  <si>
    <t>531065</t>
  </si>
  <si>
    <t>531070</t>
  </si>
  <si>
    <t>531071</t>
  </si>
  <si>
    <t>531067</t>
  </si>
  <si>
    <t>531072</t>
  </si>
  <si>
    <t>757305</t>
  </si>
  <si>
    <t>574983</t>
  </si>
  <si>
    <t>856023</t>
  </si>
  <si>
    <t>763002</t>
  </si>
  <si>
    <t>856147</t>
  </si>
  <si>
    <t>856158</t>
  </si>
  <si>
    <t>856169</t>
  </si>
  <si>
    <t>856191</t>
  </si>
  <si>
    <t>856205</t>
  </si>
  <si>
    <t>856227</t>
  </si>
  <si>
    <t>856216</t>
  </si>
  <si>
    <t>978337</t>
  </si>
  <si>
    <t>978359</t>
  </si>
  <si>
    <t>987983</t>
  </si>
  <si>
    <t>987961</t>
  </si>
  <si>
    <t>988002</t>
  </si>
  <si>
    <t>987994</t>
  </si>
  <si>
    <t>988013</t>
  </si>
  <si>
    <t>988035</t>
  </si>
  <si>
    <t>988068</t>
  </si>
  <si>
    <t>988057</t>
  </si>
  <si>
    <t>988104</t>
  </si>
  <si>
    <t>988126</t>
  </si>
  <si>
    <t>345352</t>
  </si>
  <si>
    <t>345374</t>
  </si>
  <si>
    <t>967035</t>
  </si>
  <si>
    <t>345385</t>
  </si>
  <si>
    <t>967046</t>
  </si>
  <si>
    <t>967057</t>
  </si>
  <si>
    <t>967079</t>
  </si>
  <si>
    <t>345363</t>
  </si>
  <si>
    <t>967192</t>
  </si>
  <si>
    <t>967206</t>
  </si>
  <si>
    <t>980838</t>
  </si>
  <si>
    <t>984191</t>
  </si>
  <si>
    <t>967068</t>
  </si>
  <si>
    <t>984216</t>
  </si>
  <si>
    <t>984238</t>
  </si>
  <si>
    <t>984249</t>
  </si>
  <si>
    <t>984227</t>
  </si>
  <si>
    <t>984205</t>
  </si>
  <si>
    <t>205542</t>
  </si>
  <si>
    <t>205544</t>
  </si>
  <si>
    <t>205547</t>
  </si>
  <si>
    <t>205549</t>
  </si>
  <si>
    <t>205548</t>
  </si>
  <si>
    <t>205551</t>
  </si>
  <si>
    <t>205543</t>
  </si>
  <si>
    <t>205552</t>
  </si>
  <si>
    <t>205558</t>
  </si>
  <si>
    <t>205553</t>
  </si>
  <si>
    <t>205556</t>
  </si>
  <si>
    <t>205560</t>
  </si>
  <si>
    <t>205561</t>
  </si>
  <si>
    <t>205562</t>
  </si>
  <si>
    <t>205566</t>
  </si>
  <si>
    <t>205555</t>
  </si>
  <si>
    <t>205565</t>
  </si>
  <si>
    <t>205569</t>
  </si>
  <si>
    <t>205570</t>
  </si>
  <si>
    <t>205571</t>
  </si>
  <si>
    <t>205564</t>
  </si>
  <si>
    <t>205575</t>
  </si>
  <si>
    <t>205602</t>
  </si>
  <si>
    <t>205601</t>
  </si>
  <si>
    <t>205603</t>
  </si>
  <si>
    <t>205576</t>
  </si>
  <si>
    <t>205605</t>
  </si>
  <si>
    <t>205573</t>
  </si>
  <si>
    <t>205606</t>
  </si>
  <si>
    <t>104784</t>
  </si>
  <si>
    <t>104790</t>
  </si>
  <si>
    <t>104789</t>
  </si>
  <si>
    <t>104791</t>
  </si>
  <si>
    <t>104785</t>
  </si>
  <si>
    <t>104792</t>
  </si>
  <si>
    <t>104796</t>
  </si>
  <si>
    <t>104783</t>
  </si>
  <si>
    <t>104794</t>
  </si>
  <si>
    <t>104795</t>
  </si>
  <si>
    <t>104798</t>
  </si>
  <si>
    <t>104803</t>
  </si>
  <si>
    <t>104802</t>
  </si>
  <si>
    <t>104805</t>
  </si>
  <si>
    <t>104800</t>
  </si>
  <si>
    <t>104807</t>
  </si>
  <si>
    <t>104806</t>
  </si>
  <si>
    <t>104801</t>
  </si>
  <si>
    <t>104813</t>
  </si>
  <si>
    <t>104810</t>
  </si>
  <si>
    <t>104815</t>
  </si>
  <si>
    <t>104817</t>
  </si>
  <si>
    <t>104808</t>
  </si>
  <si>
    <t>104819</t>
  </si>
  <si>
    <t>104818</t>
  </si>
  <si>
    <t>104820</t>
  </si>
  <si>
    <t>104814</t>
  </si>
  <si>
    <t>104824</t>
  </si>
  <si>
    <t>104823</t>
  </si>
  <si>
    <t>104826</t>
  </si>
  <si>
    <t>104828</t>
  </si>
  <si>
    <t>104825</t>
  </si>
  <si>
    <t>104829</t>
  </si>
  <si>
    <t>104830</t>
  </si>
  <si>
    <t>104831</t>
  </si>
  <si>
    <t>104834</t>
  </si>
  <si>
    <t>104836</t>
  </si>
  <si>
    <t>104837</t>
  </si>
  <si>
    <t>104835</t>
  </si>
  <si>
    <t>139873</t>
  </si>
  <si>
    <t>104839</t>
  </si>
  <si>
    <t>139874</t>
  </si>
  <si>
    <t>139875</t>
  </si>
  <si>
    <t>139877</t>
  </si>
  <si>
    <t>139879</t>
  </si>
  <si>
    <t>139878</t>
  </si>
  <si>
    <t>139881</t>
  </si>
  <si>
    <t>139884</t>
  </si>
  <si>
    <t>139883</t>
  </si>
  <si>
    <t>139886</t>
  </si>
  <si>
    <t>139887</t>
  </si>
  <si>
    <t>139890</t>
  </si>
  <si>
    <t>139888</t>
  </si>
  <si>
    <t>139891</t>
  </si>
  <si>
    <t>139894</t>
  </si>
  <si>
    <t>139892</t>
  </si>
  <si>
    <t>200557</t>
  </si>
  <si>
    <t>200558</t>
  </si>
  <si>
    <t>200560</t>
  </si>
  <si>
    <t>200559</t>
  </si>
  <si>
    <t>200561</t>
  </si>
  <si>
    <t>200556</t>
  </si>
  <si>
    <t>200778</t>
  </si>
  <si>
    <t>200780</t>
  </si>
  <si>
    <t>200783</t>
  </si>
  <si>
    <t>200801</t>
  </si>
  <si>
    <t>200784</t>
  </si>
  <si>
    <t>200776</t>
  </si>
  <si>
    <t>201049</t>
  </si>
  <si>
    <t>201050</t>
  </si>
  <si>
    <t>201051</t>
  </si>
  <si>
    <t>200802</t>
  </si>
  <si>
    <t>201053</t>
  </si>
  <si>
    <t>201052</t>
  </si>
  <si>
    <t>201054</t>
  </si>
  <si>
    <t>201055</t>
  </si>
  <si>
    <t>201056</t>
  </si>
  <si>
    <t>201058</t>
  </si>
  <si>
    <t>201059</t>
  </si>
  <si>
    <t>201060</t>
  </si>
  <si>
    <t>201061</t>
  </si>
  <si>
    <t>201062</t>
  </si>
  <si>
    <t>201063</t>
  </si>
  <si>
    <t>201066</t>
  </si>
  <si>
    <t>201065</t>
  </si>
  <si>
    <t>201064</t>
  </si>
  <si>
    <t>201067</t>
  </si>
  <si>
    <t>201069</t>
  </si>
  <si>
    <t>201070</t>
  </si>
  <si>
    <t>201107</t>
  </si>
  <si>
    <t>201108</t>
  </si>
  <si>
    <t>201110</t>
  </si>
  <si>
    <t>201111</t>
  </si>
  <si>
    <t>201112</t>
  </si>
  <si>
    <t>201859</t>
  </si>
  <si>
    <t>201860</t>
  </si>
  <si>
    <t>201109</t>
  </si>
  <si>
    <t>201863</t>
  </si>
  <si>
    <t>201864</t>
  </si>
  <si>
    <t>201865</t>
  </si>
  <si>
    <t>201861</t>
  </si>
  <si>
    <t>407817</t>
  </si>
  <si>
    <t>407818</t>
  </si>
  <si>
    <t>522623</t>
  </si>
  <si>
    <t>522624</t>
  </si>
  <si>
    <t>407820</t>
  </si>
  <si>
    <t>522625</t>
  </si>
  <si>
    <t>522626</t>
  </si>
  <si>
    <t>407819</t>
  </si>
  <si>
    <t>522627</t>
  </si>
  <si>
    <t>522630</t>
  </si>
  <si>
    <t>522628</t>
  </si>
  <si>
    <t>104841</t>
  </si>
  <si>
    <t>522631</t>
  </si>
  <si>
    <t>104842</t>
  </si>
  <si>
    <t>104843</t>
  </si>
  <si>
    <t>104846</t>
  </si>
  <si>
    <t>104847</t>
  </si>
  <si>
    <t>104848</t>
  </si>
  <si>
    <t>104851</t>
  </si>
  <si>
    <t>104849</t>
  </si>
  <si>
    <t>104886</t>
  </si>
  <si>
    <t>104885</t>
  </si>
  <si>
    <t>104887</t>
  </si>
  <si>
    <t>104890</t>
  </si>
  <si>
    <t>104891</t>
  </si>
  <si>
    <t>104892</t>
  </si>
  <si>
    <t>104895</t>
  </si>
  <si>
    <t>104893</t>
  </si>
  <si>
    <t>104896</t>
  </si>
  <si>
    <t>104897</t>
  </si>
  <si>
    <t>104898</t>
  </si>
  <si>
    <t>104901</t>
  </si>
  <si>
    <t>185727</t>
  </si>
  <si>
    <t>185728</t>
  </si>
  <si>
    <t>185729</t>
  </si>
  <si>
    <t>185730</t>
  </si>
  <si>
    <t>185732</t>
  </si>
  <si>
    <t>185731</t>
  </si>
  <si>
    <t>185734</t>
  </si>
  <si>
    <t>185735</t>
  </si>
  <si>
    <t>185736</t>
  </si>
  <si>
    <t>185737</t>
  </si>
  <si>
    <t>185739</t>
  </si>
  <si>
    <t>185738</t>
  </si>
  <si>
    <t>185747</t>
  </si>
  <si>
    <t>185748</t>
  </si>
  <si>
    <t>185749</t>
  </si>
  <si>
    <t>185752</t>
  </si>
  <si>
    <t>185751</t>
  </si>
  <si>
    <t>185750</t>
  </si>
  <si>
    <t>185753</t>
  </si>
  <si>
    <t>185756</t>
  </si>
  <si>
    <t>185757</t>
  </si>
  <si>
    <t>185754</t>
  </si>
  <si>
    <t>185758</t>
  </si>
  <si>
    <t>185759</t>
  </si>
  <si>
    <t>201072</t>
  </si>
  <si>
    <t>201074</t>
  </si>
  <si>
    <t>201073</t>
  </si>
  <si>
    <t>201075</t>
  </si>
  <si>
    <t>201122</t>
  </si>
  <si>
    <t>201121</t>
  </si>
  <si>
    <t>201123</t>
  </si>
  <si>
    <t>201124</t>
  </si>
  <si>
    <t>201125</t>
  </si>
  <si>
    <t>201128</t>
  </si>
  <si>
    <t>201127</t>
  </si>
  <si>
    <t>201130</t>
  </si>
  <si>
    <t>201129</t>
  </si>
  <si>
    <t>201132</t>
  </si>
  <si>
    <t>201131</t>
  </si>
  <si>
    <t>201133</t>
  </si>
  <si>
    <t>525665</t>
  </si>
  <si>
    <t>525666</t>
  </si>
  <si>
    <t>525667</t>
  </si>
  <si>
    <t>525668</t>
  </si>
  <si>
    <t>525669</t>
  </si>
  <si>
    <t>525670</t>
  </si>
  <si>
    <t>525672</t>
  </si>
  <si>
    <t>525674</t>
  </si>
  <si>
    <t>525673</t>
  </si>
  <si>
    <t>525675</t>
  </si>
  <si>
    <t>525676</t>
  </si>
  <si>
    <t>525677</t>
  </si>
  <si>
    <t>525678</t>
  </si>
  <si>
    <t>525679</t>
  </si>
  <si>
    <t>525680</t>
  </si>
  <si>
    <t>525681</t>
  </si>
  <si>
    <t>525683</t>
  </si>
  <si>
    <t>525685</t>
  </si>
  <si>
    <t>525686</t>
  </si>
  <si>
    <t>525687</t>
  </si>
  <si>
    <t>525688</t>
  </si>
  <si>
    <t>525689</t>
  </si>
  <si>
    <t>525684</t>
  </si>
  <si>
    <t>525691</t>
  </si>
  <si>
    <t>525692</t>
  </si>
  <si>
    <t>525694</t>
  </si>
  <si>
    <t>525695</t>
  </si>
  <si>
    <t>525696</t>
  </si>
  <si>
    <t>525690</t>
  </si>
  <si>
    <t>525699</t>
  </si>
  <si>
    <t>525698</t>
  </si>
  <si>
    <t>205509</t>
  </si>
  <si>
    <t>205508</t>
  </si>
  <si>
    <t>445233</t>
  </si>
  <si>
    <t>525697</t>
  </si>
  <si>
    <t>486059</t>
  </si>
  <si>
    <t>486048</t>
  </si>
  <si>
    <t>522479</t>
  </si>
  <si>
    <t>486081</t>
  </si>
  <si>
    <t>522480</t>
  </si>
  <si>
    <t>445244</t>
  </si>
  <si>
    <t>522482</t>
  </si>
  <si>
    <t>522483</t>
  </si>
  <si>
    <t>159927</t>
  </si>
  <si>
    <t>159925</t>
  </si>
  <si>
    <t>522481</t>
  </si>
  <si>
    <t>206101</t>
  </si>
  <si>
    <t>206102</t>
  </si>
  <si>
    <t>219380</t>
  </si>
  <si>
    <t>219382</t>
  </si>
  <si>
    <t>219381</t>
  </si>
  <si>
    <t>219386</t>
  </si>
  <si>
    <t>219388</t>
  </si>
  <si>
    <t>219389</t>
  </si>
  <si>
    <t>220802</t>
  </si>
  <si>
    <t>220800</t>
  </si>
  <si>
    <t>219385</t>
  </si>
  <si>
    <t>220804</t>
  </si>
  <si>
    <t>220806</t>
  </si>
  <si>
    <t>220805</t>
  </si>
  <si>
    <t>408330</t>
  </si>
  <si>
    <t>408331</t>
  </si>
  <si>
    <t>220803</t>
  </si>
  <si>
    <t>147726</t>
  </si>
  <si>
    <t>147728</t>
  </si>
  <si>
    <t>147727</t>
  </si>
  <si>
    <t>147729</t>
  </si>
  <si>
    <t>147725</t>
  </si>
  <si>
    <t>147733</t>
  </si>
  <si>
    <t>147736</t>
  </si>
  <si>
    <t>147735</t>
  </si>
  <si>
    <t>147731</t>
  </si>
  <si>
    <t>159936</t>
  </si>
  <si>
    <t>159938</t>
  </si>
  <si>
    <t>159940</t>
  </si>
  <si>
    <t>159942</t>
  </si>
  <si>
    <t>159943</t>
  </si>
  <si>
    <t>159944</t>
  </si>
  <si>
    <t>159939</t>
  </si>
  <si>
    <t>201203</t>
  </si>
  <si>
    <t>201204</t>
  </si>
  <si>
    <t>201205</t>
  </si>
  <si>
    <t>201208</t>
  </si>
  <si>
    <t>201209</t>
  </si>
  <si>
    <t>201202</t>
  </si>
  <si>
    <t>201218</t>
  </si>
  <si>
    <t>201220</t>
  </si>
  <si>
    <t>201207</t>
  </si>
  <si>
    <t>201219</t>
  </si>
  <si>
    <t>201221</t>
  </si>
  <si>
    <t>201222</t>
  </si>
  <si>
    <t>201233</t>
  </si>
  <si>
    <t>201236</t>
  </si>
  <si>
    <t>201223</t>
  </si>
  <si>
    <t>201234</t>
  </si>
  <si>
    <t>201235</t>
  </si>
  <si>
    <t>201224</t>
  </si>
  <si>
    <t>201238</t>
  </si>
  <si>
    <t>201240</t>
  </si>
  <si>
    <t>201237</t>
  </si>
  <si>
    <t>201250</t>
  </si>
  <si>
    <t>201241</t>
  </si>
  <si>
    <t>201251</t>
  </si>
  <si>
    <t>201252</t>
  </si>
  <si>
    <t>201253</t>
  </si>
  <si>
    <t>201254</t>
  </si>
  <si>
    <t>201255</t>
  </si>
  <si>
    <t>201257</t>
  </si>
  <si>
    <t>201256</t>
  </si>
  <si>
    <t>206275</t>
  </si>
  <si>
    <t>219387</t>
  </si>
  <si>
    <t>219390</t>
  </si>
  <si>
    <t>206278</t>
  </si>
  <si>
    <t>220807</t>
  </si>
  <si>
    <t>220808</t>
  </si>
  <si>
    <t>223597</t>
  </si>
  <si>
    <t>223598</t>
  </si>
  <si>
    <t>522728</t>
  </si>
  <si>
    <t>522726</t>
  </si>
  <si>
    <t>522733</t>
  </si>
  <si>
    <t>522730</t>
  </si>
  <si>
    <t>147738</t>
  </si>
  <si>
    <t>522735</t>
  </si>
  <si>
    <t>147739</t>
  </si>
  <si>
    <t>147740</t>
  </si>
  <si>
    <t>219384</t>
  </si>
  <si>
    <t>147742</t>
  </si>
  <si>
    <t>147741</t>
  </si>
  <si>
    <t>219383</t>
  </si>
  <si>
    <t>201320</t>
  </si>
  <si>
    <t>201325</t>
  </si>
  <si>
    <t>201321</t>
  </si>
  <si>
    <t>201324</t>
  </si>
  <si>
    <t>201329</t>
  </si>
  <si>
    <t>201330</t>
  </si>
  <si>
    <t>201358</t>
  </si>
  <si>
    <t>201357</t>
  </si>
  <si>
    <t>201336</t>
  </si>
  <si>
    <t>201335</t>
  </si>
  <si>
    <t>201337</t>
  </si>
  <si>
    <t>707078</t>
  </si>
  <si>
    <t>722173</t>
  </si>
  <si>
    <t>722184</t>
  </si>
  <si>
    <t>722151</t>
  </si>
  <si>
    <t>722209</t>
  </si>
  <si>
    <t>722231</t>
  </si>
  <si>
    <t>722242</t>
  </si>
  <si>
    <t>722264</t>
  </si>
  <si>
    <t>201346</t>
  </si>
  <si>
    <t>722275</t>
  </si>
  <si>
    <t>201350</t>
  </si>
  <si>
    <t>201361</t>
  </si>
  <si>
    <t>201362</t>
  </si>
  <si>
    <t>201076</t>
  </si>
  <si>
    <t>201078</t>
  </si>
  <si>
    <t>201077</t>
  </si>
  <si>
    <t>201080</t>
  </si>
  <si>
    <t>201081</t>
  </si>
  <si>
    <t>201082</t>
  </si>
  <si>
    <t>522632</t>
  </si>
  <si>
    <t>522634</t>
  </si>
  <si>
    <t>522633</t>
  </si>
  <si>
    <t>522635</t>
  </si>
  <si>
    <t>147732</t>
  </si>
  <si>
    <t>522636</t>
  </si>
  <si>
    <t>147737</t>
  </si>
  <si>
    <t>201071</t>
  </si>
  <si>
    <t>201105</t>
  </si>
  <si>
    <t>201106</t>
  </si>
  <si>
    <t>201866</t>
  </si>
  <si>
    <t>201113</t>
  </si>
  <si>
    <t>204830</t>
  </si>
  <si>
    <t>201867</t>
  </si>
  <si>
    <t>204831</t>
  </si>
  <si>
    <t>147743</t>
  </si>
  <si>
    <t>147746</t>
  </si>
  <si>
    <t>147744</t>
  </si>
  <si>
    <t>147748</t>
  </si>
  <si>
    <t>147747</t>
  </si>
  <si>
    <t>201380</t>
  </si>
  <si>
    <t>522484</t>
  </si>
  <si>
    <t>522486</t>
  </si>
  <si>
    <t>522485</t>
  </si>
  <si>
    <t>522487</t>
  </si>
  <si>
    <t>522488</t>
  </si>
  <si>
    <t>522489</t>
  </si>
  <si>
    <t>522490</t>
  </si>
  <si>
    <t>522492</t>
  </si>
  <si>
    <t>522493</t>
  </si>
  <si>
    <t>522494</t>
  </si>
  <si>
    <t>100865</t>
  </si>
  <si>
    <t>205510</t>
  </si>
  <si>
    <t>205511</t>
  </si>
  <si>
    <t>223600</t>
  </si>
  <si>
    <t>223601</t>
  </si>
  <si>
    <t>223599</t>
  </si>
  <si>
    <t>223602</t>
  </si>
  <si>
    <t>445277</t>
  </si>
  <si>
    <t>445288</t>
  </si>
  <si>
    <t>445313</t>
  </si>
  <si>
    <t>486106</t>
  </si>
  <si>
    <t>445299</t>
  </si>
  <si>
    <t>486117</t>
  </si>
  <si>
    <t>104858</t>
  </si>
  <si>
    <t>486092</t>
  </si>
  <si>
    <t>104859</t>
  </si>
  <si>
    <t>104860</t>
  </si>
  <si>
    <t>104862</t>
  </si>
  <si>
    <t>200584</t>
  </si>
  <si>
    <t>104861</t>
  </si>
  <si>
    <t>201134</t>
  </si>
  <si>
    <t>201355</t>
  </si>
  <si>
    <t>201388</t>
  </si>
  <si>
    <t>201389</t>
  </si>
  <si>
    <t>205629</t>
  </si>
  <si>
    <t>201384</t>
  </si>
  <si>
    <t>220811</t>
  </si>
  <si>
    <t>220815</t>
  </si>
  <si>
    <t>220816</t>
  </si>
  <si>
    <t>220817</t>
  </si>
  <si>
    <t>205216</t>
  </si>
  <si>
    <t>722286</t>
  </si>
  <si>
    <t>722402</t>
  </si>
  <si>
    <t>200551</t>
  </si>
  <si>
    <t>200552</t>
  </si>
  <si>
    <t>200554</t>
  </si>
  <si>
    <t>200570</t>
  </si>
  <si>
    <t>200555</t>
  </si>
  <si>
    <t>200572</t>
  </si>
  <si>
    <t>200574</t>
  </si>
  <si>
    <t>200577</t>
  </si>
  <si>
    <t>200583</t>
  </si>
  <si>
    <t>200581</t>
  </si>
  <si>
    <t>200579</t>
  </si>
  <si>
    <t>201398</t>
  </si>
  <si>
    <t>201397</t>
  </si>
  <si>
    <t>201399</t>
  </si>
  <si>
    <t>201409</t>
  </si>
  <si>
    <t>201410</t>
  </si>
  <si>
    <t>201401</t>
  </si>
  <si>
    <t>201413</t>
  </si>
  <si>
    <t>202013</t>
  </si>
  <si>
    <t>205445</t>
  </si>
  <si>
    <t>201369</t>
  </si>
  <si>
    <t>201370</t>
  </si>
  <si>
    <t>201372</t>
  </si>
  <si>
    <t>722399</t>
  </si>
  <si>
    <t>201375</t>
  </si>
  <si>
    <t>722413</t>
  </si>
  <si>
    <t>857026</t>
  </si>
  <si>
    <t>857015</t>
  </si>
  <si>
    <t>200627</t>
  </si>
  <si>
    <t>857037</t>
  </si>
  <si>
    <t>202150</t>
  </si>
  <si>
    <t>202154</t>
  </si>
  <si>
    <t>202152</t>
  </si>
  <si>
    <t>202156</t>
  </si>
  <si>
    <t>202153</t>
  </si>
  <si>
    <t>202155</t>
  </si>
  <si>
    <t>202157</t>
  </si>
  <si>
    <t>206291</t>
  </si>
  <si>
    <t>202158</t>
  </si>
  <si>
    <t>206292</t>
  </si>
  <si>
    <t>206294</t>
  </si>
  <si>
    <t>206293</t>
  </si>
  <si>
    <t>206296</t>
  </si>
  <si>
    <t>206295</t>
  </si>
  <si>
    <t>206297</t>
  </si>
  <si>
    <t>206302</t>
  </si>
  <si>
    <t>206300</t>
  </si>
  <si>
    <t>206299</t>
  </si>
  <si>
    <t>532038</t>
  </si>
  <si>
    <t>532039</t>
  </si>
  <si>
    <t>532040</t>
  </si>
  <si>
    <t>206303</t>
  </si>
  <si>
    <t>141816</t>
  </si>
  <si>
    <t>141863</t>
  </si>
  <si>
    <t>141864</t>
  </si>
  <si>
    <t>141865</t>
  </si>
  <si>
    <t>149130</t>
  </si>
  <si>
    <t>149132</t>
  </si>
  <si>
    <t>141815</t>
  </si>
  <si>
    <t>200958</t>
  </si>
  <si>
    <t>200960</t>
  </si>
  <si>
    <t>200959</t>
  </si>
  <si>
    <t>200962</t>
  </si>
  <si>
    <t>200979</t>
  </si>
  <si>
    <t>200980</t>
  </si>
  <si>
    <t>200981</t>
  </si>
  <si>
    <t>200982</t>
  </si>
  <si>
    <t>200984</t>
  </si>
  <si>
    <t>200977</t>
  </si>
  <si>
    <t>200990</t>
  </si>
  <si>
    <t>200991</t>
  </si>
  <si>
    <t>200992</t>
  </si>
  <si>
    <t>200993</t>
  </si>
  <si>
    <t>200985</t>
  </si>
  <si>
    <t>200995</t>
  </si>
  <si>
    <t>200996</t>
  </si>
  <si>
    <t>200998</t>
  </si>
  <si>
    <t>200999</t>
  </si>
  <si>
    <t>201000</t>
  </si>
  <si>
    <t>201004</t>
  </si>
  <si>
    <t>200997</t>
  </si>
  <si>
    <t>201005</t>
  </si>
  <si>
    <t>201001</t>
  </si>
  <si>
    <t>201878</t>
  </si>
  <si>
    <t>201003</t>
  </si>
  <si>
    <t>201879</t>
  </si>
  <si>
    <t>205530</t>
  </si>
  <si>
    <t>205536</t>
  </si>
  <si>
    <t>201881</t>
  </si>
  <si>
    <t>206147</t>
  </si>
  <si>
    <t>201880</t>
  </si>
  <si>
    <t>206148</t>
  </si>
  <si>
    <t>510492</t>
  </si>
  <si>
    <t>510528</t>
  </si>
  <si>
    <t>510539</t>
  </si>
  <si>
    <t>510561</t>
  </si>
  <si>
    <t>520762</t>
  </si>
  <si>
    <t>510459</t>
  </si>
  <si>
    <t>520763</t>
  </si>
  <si>
    <t>520764</t>
  </si>
  <si>
    <t>520765</t>
  </si>
  <si>
    <t>520766</t>
  </si>
  <si>
    <t>520768</t>
  </si>
  <si>
    <t>520761</t>
  </si>
  <si>
    <t>520770</t>
  </si>
  <si>
    <t>520771</t>
  </si>
  <si>
    <t>520772</t>
  </si>
  <si>
    <t>520979</t>
  </si>
  <si>
    <t>520767</t>
  </si>
  <si>
    <t>200968</t>
  </si>
  <si>
    <t>200971</t>
  </si>
  <si>
    <t>200970</t>
  </si>
  <si>
    <t>200973</t>
  </si>
  <si>
    <t>200975</t>
  </si>
  <si>
    <t>200974</t>
  </si>
  <si>
    <t>200969</t>
  </si>
  <si>
    <t>222394</t>
  </si>
  <si>
    <t>222393</t>
  </si>
  <si>
    <t>222395</t>
  </si>
  <si>
    <t>222397</t>
  </si>
  <si>
    <t>222399</t>
  </si>
  <si>
    <t>222392</t>
  </si>
  <si>
    <t>222400</t>
  </si>
  <si>
    <t>222401</t>
  </si>
  <si>
    <t>222403</t>
  </si>
  <si>
    <t>222404</t>
  </si>
  <si>
    <t>222405</t>
  </si>
  <si>
    <t>222398</t>
  </si>
  <si>
    <t>510481</t>
  </si>
  <si>
    <t>225433</t>
  </si>
  <si>
    <t>102583</t>
  </si>
  <si>
    <t>102584</t>
  </si>
  <si>
    <t>102586</t>
  </si>
  <si>
    <t>200963</t>
  </si>
  <si>
    <t>102588</t>
  </si>
  <si>
    <t>200964</t>
  </si>
  <si>
    <t>200965</t>
  </si>
  <si>
    <t>102585</t>
  </si>
  <si>
    <t>200976</t>
  </si>
  <si>
    <t>200987</t>
  </si>
  <si>
    <t>200986</t>
  </si>
  <si>
    <t>201426</t>
  </si>
  <si>
    <t>204892</t>
  </si>
  <si>
    <t>200966</t>
  </si>
  <si>
    <t>200988</t>
  </si>
  <si>
    <t>765052</t>
  </si>
  <si>
    <t>222402</t>
  </si>
  <si>
    <t>206264</t>
  </si>
  <si>
    <t>222406</t>
  </si>
  <si>
    <t>201328</t>
  </si>
  <si>
    <t>223828</t>
  </si>
  <si>
    <t>223827</t>
  </si>
  <si>
    <t>520774</t>
  </si>
  <si>
    <t>503884</t>
  </si>
  <si>
    <t>503886</t>
  </si>
  <si>
    <t>503887</t>
  </si>
  <si>
    <t>520773</t>
  </si>
  <si>
    <t>503888</t>
  </si>
  <si>
    <t>503889</t>
  </si>
  <si>
    <t>503891</t>
  </si>
  <si>
    <t>503892</t>
  </si>
  <si>
    <t>504443</t>
  </si>
  <si>
    <t>504444</t>
  </si>
  <si>
    <t>504446</t>
  </si>
  <si>
    <t>504448</t>
  </si>
  <si>
    <t>504447</t>
  </si>
  <si>
    <t>200272</t>
  </si>
  <si>
    <t>200273</t>
  </si>
  <si>
    <t>505273</t>
  </si>
  <si>
    <t>200274</t>
  </si>
  <si>
    <t>505278</t>
  </si>
  <si>
    <t>505279</t>
  </si>
  <si>
    <t>141870</t>
  </si>
  <si>
    <t>141871</t>
  </si>
  <si>
    <t>220822</t>
  </si>
  <si>
    <t>220826</t>
  </si>
  <si>
    <t>220831</t>
  </si>
  <si>
    <t>220833</t>
  </si>
  <si>
    <t>220837</t>
  </si>
  <si>
    <t>220824</t>
  </si>
  <si>
    <t>220825</t>
  </si>
  <si>
    <t>220840</t>
  </si>
  <si>
    <t>220827</t>
  </si>
  <si>
    <t>220828</t>
  </si>
  <si>
    <t>220838</t>
  </si>
  <si>
    <t>220839</t>
  </si>
  <si>
    <t>220835</t>
  </si>
  <si>
    <t>220832</t>
  </si>
  <si>
    <t>220841</t>
  </si>
  <si>
    <t>220842</t>
  </si>
  <si>
    <t>220830</t>
  </si>
  <si>
    <t>204751</t>
  </si>
  <si>
    <t>204752</t>
  </si>
  <si>
    <t>204753</t>
  </si>
  <si>
    <t>204754</t>
  </si>
  <si>
    <t>204756</t>
  </si>
  <si>
    <t>204755</t>
  </si>
  <si>
    <t>204757</t>
  </si>
  <si>
    <t>501597</t>
  </si>
  <si>
    <t>204760</t>
  </si>
  <si>
    <t>762575</t>
  </si>
  <si>
    <t>504031</t>
  </si>
  <si>
    <t>762622</t>
  </si>
  <si>
    <t>527148</t>
  </si>
  <si>
    <t>527144</t>
  </si>
  <si>
    <t>527140</t>
  </si>
  <si>
    <t>527142</t>
  </si>
  <si>
    <t>527154</t>
  </si>
  <si>
    <t>527155</t>
  </si>
  <si>
    <t>527157</t>
  </si>
  <si>
    <t>504771</t>
  </si>
  <si>
    <t>505525</t>
  </si>
  <si>
    <t>504767</t>
  </si>
  <si>
    <t>505527</t>
  </si>
  <si>
    <t>505530</t>
  </si>
  <si>
    <t>505532</t>
  </si>
  <si>
    <t>526030</t>
  </si>
  <si>
    <t>505534</t>
  </si>
  <si>
    <t>526031</t>
  </si>
  <si>
    <t>531281</t>
  </si>
  <si>
    <t>531280</t>
  </si>
  <si>
    <t>531279</t>
  </si>
  <si>
    <t>762611</t>
  </si>
  <si>
    <t>527436</t>
  </si>
  <si>
    <t>762644</t>
  </si>
  <si>
    <t>204761</t>
  </si>
  <si>
    <t>762597</t>
  </si>
  <si>
    <t>762633</t>
  </si>
  <si>
    <t>119308</t>
  </si>
  <si>
    <t>225825</t>
  </si>
  <si>
    <t>168166</t>
  </si>
  <si>
    <t>225826</t>
  </si>
  <si>
    <t>225828</t>
  </si>
  <si>
    <t>225833</t>
  </si>
  <si>
    <t>168177</t>
  </si>
  <si>
    <t>530628</t>
  </si>
  <si>
    <t>531303</t>
  </si>
  <si>
    <t>530629</t>
  </si>
  <si>
    <t>145431</t>
  </si>
  <si>
    <t>160075</t>
  </si>
  <si>
    <t>167709</t>
  </si>
  <si>
    <t>167731</t>
  </si>
  <si>
    <t>167764</t>
  </si>
  <si>
    <t>167742</t>
  </si>
  <si>
    <t>167753</t>
  </si>
  <si>
    <t>167695</t>
  </si>
  <si>
    <t>167775</t>
  </si>
  <si>
    <t>167797</t>
  </si>
  <si>
    <t>167968</t>
  </si>
  <si>
    <t>167957</t>
  </si>
  <si>
    <t>167786</t>
  </si>
  <si>
    <t>531307</t>
  </si>
  <si>
    <t>530633</t>
  </si>
  <si>
    <t>159566</t>
  </si>
  <si>
    <t>159567</t>
  </si>
  <si>
    <t>159568</t>
  </si>
  <si>
    <t>530632</t>
  </si>
  <si>
    <t>225434</t>
  </si>
  <si>
    <t>225435</t>
  </si>
  <si>
    <t>225829</t>
  </si>
  <si>
    <t>159569</t>
  </si>
  <si>
    <t>119327</t>
  </si>
  <si>
    <t>225835</t>
  </si>
  <si>
    <t>527166</t>
  </si>
  <si>
    <t>509387</t>
  </si>
  <si>
    <t>185092</t>
  </si>
  <si>
    <t>185093</t>
  </si>
  <si>
    <t>526156</t>
  </si>
  <si>
    <t>527164</t>
  </si>
  <si>
    <t>119967</t>
  </si>
  <si>
    <t>145432</t>
  </si>
  <si>
    <t>185094</t>
  </si>
  <si>
    <t>209836</t>
  </si>
  <si>
    <t>500470</t>
  </si>
  <si>
    <t>510386</t>
  </si>
  <si>
    <t>213662</t>
  </si>
  <si>
    <t>521076</t>
  </si>
  <si>
    <t>524120</t>
  </si>
  <si>
    <t>500449</t>
  </si>
  <si>
    <t>167979</t>
  </si>
  <si>
    <t>119769</t>
  </si>
  <si>
    <t>119768</t>
  </si>
  <si>
    <t>225830</t>
  </si>
  <si>
    <t>225831</t>
  </si>
  <si>
    <t>119778</t>
  </si>
  <si>
    <t>225836</t>
  </si>
  <si>
    <t>202829</t>
  </si>
  <si>
    <t>202830</t>
  </si>
  <si>
    <t>202834</t>
  </si>
  <si>
    <t>202833</t>
  </si>
  <si>
    <t>202835</t>
  </si>
  <si>
    <t>202831</t>
  </si>
  <si>
    <t>202836</t>
  </si>
  <si>
    <t>147357</t>
  </si>
  <si>
    <t>147356</t>
  </si>
  <si>
    <t>219643</t>
  </si>
  <si>
    <t>147358</t>
  </si>
  <si>
    <t>147360</t>
  </si>
  <si>
    <t>147361</t>
  </si>
  <si>
    <t>142910</t>
  </si>
  <si>
    <t>142913</t>
  </si>
  <si>
    <t>142915</t>
  </si>
  <si>
    <t>142917</t>
  </si>
  <si>
    <t>148581</t>
  </si>
  <si>
    <t>148582</t>
  </si>
  <si>
    <t>148583</t>
  </si>
  <si>
    <t>148585</t>
  </si>
  <si>
    <t>148584</t>
  </si>
  <si>
    <t>148586</t>
  </si>
  <si>
    <t>148587</t>
  </si>
  <si>
    <t>148590</t>
  </si>
  <si>
    <t>148591</t>
  </si>
  <si>
    <t>148592</t>
  </si>
  <si>
    <t>148589</t>
  </si>
  <si>
    <t>148593</t>
  </si>
  <si>
    <t>148594</t>
  </si>
  <si>
    <t>148595</t>
  </si>
  <si>
    <t>148596</t>
  </si>
  <si>
    <t>148597</t>
  </si>
  <si>
    <t>148598</t>
  </si>
  <si>
    <t>148600</t>
  </si>
  <si>
    <t>225857</t>
  </si>
  <si>
    <t>313389</t>
  </si>
  <si>
    <t>313403</t>
  </si>
  <si>
    <t>313425</t>
  </si>
  <si>
    <t>313414</t>
  </si>
  <si>
    <t>313436</t>
  </si>
  <si>
    <t>500360</t>
  </si>
  <si>
    <t>500361</t>
  </si>
  <si>
    <t>500363</t>
  </si>
  <si>
    <t>500362</t>
  </si>
  <si>
    <t>500365</t>
  </si>
  <si>
    <t>500366</t>
  </si>
  <si>
    <t>148603</t>
  </si>
  <si>
    <t>148604</t>
  </si>
  <si>
    <t>530268</t>
  </si>
  <si>
    <t>531814</t>
  </si>
  <si>
    <t>202062</t>
  </si>
  <si>
    <t>526204</t>
  </si>
  <si>
    <t>526205</t>
  </si>
  <si>
    <t>202845</t>
  </si>
  <si>
    <t>225858</t>
  </si>
  <si>
    <t>500443</t>
  </si>
  <si>
    <t>775078</t>
  </si>
  <si>
    <t>531815</t>
  </si>
  <si>
    <t>500445</t>
  </si>
  <si>
    <t>530269</t>
  </si>
  <si>
    <t>104747</t>
  </si>
  <si>
    <t>104748</t>
  </si>
  <si>
    <t>202014</t>
  </si>
  <si>
    <t>202015</t>
  </si>
  <si>
    <t>202019</t>
  </si>
  <si>
    <t>202020</t>
  </si>
  <si>
    <t>202021</t>
  </si>
  <si>
    <t>202028</t>
  </si>
  <si>
    <t>202029</t>
  </si>
  <si>
    <t>202022</t>
  </si>
  <si>
    <t>202030</t>
  </si>
  <si>
    <t>202031</t>
  </si>
  <si>
    <t>202032</t>
  </si>
  <si>
    <t>202035</t>
  </si>
  <si>
    <t>202033</t>
  </si>
  <si>
    <t>202034</t>
  </si>
  <si>
    <t>202036</t>
  </si>
  <si>
    <t>202037</t>
  </si>
  <si>
    <t>202041</t>
  </si>
  <si>
    <t>202043</t>
  </si>
  <si>
    <t>202044</t>
  </si>
  <si>
    <t>202042</t>
  </si>
  <si>
    <t>202045</t>
  </si>
  <si>
    <t>202046</t>
  </si>
  <si>
    <t>202047</t>
  </si>
  <si>
    <t>202147</t>
  </si>
  <si>
    <t>206007</t>
  </si>
  <si>
    <t>202146</t>
  </si>
  <si>
    <t>223077</t>
  </si>
  <si>
    <t>223078</t>
  </si>
  <si>
    <t>223076</t>
  </si>
  <si>
    <t>223075</t>
  </si>
  <si>
    <t>223081</t>
  </si>
  <si>
    <t>223079</t>
  </si>
  <si>
    <t>223080</t>
  </si>
  <si>
    <t>223083</t>
  </si>
  <si>
    <t>223084</t>
  </si>
  <si>
    <t>223085</t>
  </si>
  <si>
    <t>223087</t>
  </si>
  <si>
    <t>223086</t>
  </si>
  <si>
    <t>225588</t>
  </si>
  <si>
    <t>225589</t>
  </si>
  <si>
    <t>225590</t>
  </si>
  <si>
    <t>340439</t>
  </si>
  <si>
    <t>500482</t>
  </si>
  <si>
    <t>527238</t>
  </si>
  <si>
    <t>528180</t>
  </si>
  <si>
    <t>527322</t>
  </si>
  <si>
    <t>520003</t>
  </si>
  <si>
    <t>745463</t>
  </si>
  <si>
    <t>768731</t>
  </si>
  <si>
    <t>104735</t>
  </si>
  <si>
    <t>104736</t>
  </si>
  <si>
    <t>104740</t>
  </si>
  <si>
    <t>104734</t>
  </si>
  <si>
    <t>104741</t>
  </si>
  <si>
    <t>104743</t>
  </si>
  <si>
    <t>141860</t>
  </si>
  <si>
    <t>141861</t>
  </si>
  <si>
    <t>202867</t>
  </si>
  <si>
    <t>202869</t>
  </si>
  <si>
    <t>202868</t>
  </si>
  <si>
    <t>202866</t>
  </si>
  <si>
    <t>503209</t>
  </si>
  <si>
    <t>524712</t>
  </si>
  <si>
    <t>503208</t>
  </si>
  <si>
    <t>524711</t>
  </si>
  <si>
    <t>524713</t>
  </si>
  <si>
    <t>524714</t>
  </si>
  <si>
    <t>524724</t>
  </si>
  <si>
    <t>524725</t>
  </si>
  <si>
    <t>524717</t>
  </si>
  <si>
    <t>524716</t>
  </si>
  <si>
    <t>524727</t>
  </si>
  <si>
    <t>524728</t>
  </si>
  <si>
    <t>524729</t>
  </si>
  <si>
    <t>524730</t>
  </si>
  <si>
    <t>526064</t>
  </si>
  <si>
    <t>526063</t>
  </si>
  <si>
    <t>527226</t>
  </si>
  <si>
    <t>527237</t>
  </si>
  <si>
    <t>527406</t>
  </si>
  <si>
    <t>527409</t>
  </si>
  <si>
    <t>527408</t>
  </si>
  <si>
    <t>527410</t>
  </si>
  <si>
    <t>527411</t>
  </si>
  <si>
    <t>527413</t>
  </si>
  <si>
    <t>527412</t>
  </si>
  <si>
    <t>527414</t>
  </si>
  <si>
    <t>527415</t>
  </si>
  <si>
    <t>527416</t>
  </si>
  <si>
    <t>530270</t>
  </si>
  <si>
    <t>587511</t>
  </si>
  <si>
    <t>587522</t>
  </si>
  <si>
    <t>530271</t>
  </si>
  <si>
    <t>587544</t>
  </si>
  <si>
    <t>657741</t>
  </si>
  <si>
    <t>657785</t>
  </si>
  <si>
    <t>657796</t>
  </si>
  <si>
    <t>657832</t>
  </si>
  <si>
    <t>657821</t>
  </si>
  <si>
    <t>657854</t>
  </si>
  <si>
    <t>657865</t>
  </si>
  <si>
    <t>657876</t>
  </si>
  <si>
    <t>657887</t>
  </si>
  <si>
    <t>657843</t>
  </si>
  <si>
    <t>524706</t>
  </si>
  <si>
    <t>524705</t>
  </si>
  <si>
    <t>209604</t>
  </si>
  <si>
    <t>209603</t>
  </si>
  <si>
    <t>225642</t>
  </si>
  <si>
    <t>225644</t>
  </si>
  <si>
    <t>225643</t>
  </si>
  <si>
    <t>402636</t>
  </si>
  <si>
    <t>340428</t>
  </si>
  <si>
    <t>225640</t>
  </si>
  <si>
    <t>500320</t>
  </si>
  <si>
    <t>340417</t>
  </si>
  <si>
    <t>510688</t>
  </si>
  <si>
    <t>510690</t>
  </si>
  <si>
    <t>402637</t>
  </si>
  <si>
    <t>523499</t>
  </si>
  <si>
    <t>523540</t>
  </si>
  <si>
    <t>523500</t>
  </si>
  <si>
    <t>523542</t>
  </si>
  <si>
    <t>523543</t>
  </si>
  <si>
    <t>523544</t>
  </si>
  <si>
    <t>523545</t>
  </si>
  <si>
    <t>523546</t>
  </si>
  <si>
    <t>523547</t>
  </si>
  <si>
    <t>523553</t>
  </si>
  <si>
    <t>523548</t>
  </si>
  <si>
    <t>523549</t>
  </si>
  <si>
    <t>523554</t>
  </si>
  <si>
    <t>523550</t>
  </si>
  <si>
    <t>523555</t>
  </si>
  <si>
    <t>528373</t>
  </si>
  <si>
    <t>532308</t>
  </si>
  <si>
    <t>528368</t>
  </si>
  <si>
    <t>532310</t>
  </si>
  <si>
    <t>528369</t>
  </si>
  <si>
    <t>523551</t>
  </si>
  <si>
    <t>532311</t>
  </si>
  <si>
    <t>656997</t>
  </si>
  <si>
    <t>656953</t>
  </si>
  <si>
    <t>656964</t>
  </si>
  <si>
    <t>656975</t>
  </si>
  <si>
    <t>528375</t>
  </si>
  <si>
    <t>657049</t>
  </si>
  <si>
    <t>657027</t>
  </si>
  <si>
    <t>657016</t>
  </si>
  <si>
    <t>657093</t>
  </si>
  <si>
    <t>657071</t>
  </si>
  <si>
    <t>657005</t>
  </si>
  <si>
    <t>657082</t>
  </si>
  <si>
    <t>117688</t>
  </si>
  <si>
    <t>117689</t>
  </si>
  <si>
    <t>117690</t>
  </si>
  <si>
    <t>657923</t>
  </si>
  <si>
    <t>117687</t>
  </si>
  <si>
    <t>218528</t>
  </si>
  <si>
    <t>218529</t>
  </si>
  <si>
    <t>218530</t>
  </si>
  <si>
    <t>218533</t>
  </si>
  <si>
    <t>218534</t>
  </si>
  <si>
    <t>218532</t>
  </si>
  <si>
    <t>218535</t>
  </si>
  <si>
    <t>218531</t>
  </si>
  <si>
    <t>218540</t>
  </si>
  <si>
    <t>218541</t>
  </si>
  <si>
    <t>218539</t>
  </si>
  <si>
    <t>218542</t>
  </si>
  <si>
    <t>218543</t>
  </si>
  <si>
    <t>218538</t>
  </si>
  <si>
    <t>218546</t>
  </si>
  <si>
    <t>218545</t>
  </si>
  <si>
    <t>218544</t>
  </si>
  <si>
    <t>218547</t>
  </si>
  <si>
    <t>218549</t>
  </si>
  <si>
    <t>222880</t>
  </si>
  <si>
    <t>222881</t>
  </si>
  <si>
    <t>222882</t>
  </si>
  <si>
    <t>222883</t>
  </si>
  <si>
    <t>222886</t>
  </si>
  <si>
    <t>222887</t>
  </si>
  <si>
    <t>222888</t>
  </si>
  <si>
    <t>222885</t>
  </si>
  <si>
    <t>224453</t>
  </si>
  <si>
    <t>510616</t>
  </si>
  <si>
    <t>510615</t>
  </si>
  <si>
    <t>510617</t>
  </si>
  <si>
    <t>510618</t>
  </si>
  <si>
    <t>510620</t>
  </si>
  <si>
    <t>510621</t>
  </si>
  <si>
    <t>510623</t>
  </si>
  <si>
    <t>510622</t>
  </si>
  <si>
    <t>510625</t>
  </si>
  <si>
    <t>510624</t>
  </si>
  <si>
    <t>510626</t>
  </si>
  <si>
    <t>510627</t>
  </si>
  <si>
    <t>510628</t>
  </si>
  <si>
    <t>510629</t>
  </si>
  <si>
    <t>510630</t>
  </si>
  <si>
    <t>510631</t>
  </si>
  <si>
    <t>510633</t>
  </si>
  <si>
    <t>510632</t>
  </si>
  <si>
    <t>510634</t>
  </si>
  <si>
    <t>510635</t>
  </si>
  <si>
    <t>510637</t>
  </si>
  <si>
    <t>510636</t>
  </si>
  <si>
    <t>510638</t>
  </si>
  <si>
    <t>510640</t>
  </si>
  <si>
    <t>510642</t>
  </si>
  <si>
    <t>510643</t>
  </si>
  <si>
    <t>510644</t>
  </si>
  <si>
    <t>510645</t>
  </si>
  <si>
    <t>510639</t>
  </si>
  <si>
    <t>510646</t>
  </si>
  <si>
    <t>510648</t>
  </si>
  <si>
    <t>510649</t>
  </si>
  <si>
    <t>510651</t>
  </si>
  <si>
    <t>510647</t>
  </si>
  <si>
    <t>510650</t>
  </si>
  <si>
    <t>510654</t>
  </si>
  <si>
    <t>510655</t>
  </si>
  <si>
    <t>510656</t>
  </si>
  <si>
    <t>510657</t>
  </si>
  <si>
    <t>523892</t>
  </si>
  <si>
    <t>523742</t>
  </si>
  <si>
    <t>510653</t>
  </si>
  <si>
    <t>523893</t>
  </si>
  <si>
    <t>523895</t>
  </si>
  <si>
    <t>627864</t>
  </si>
  <si>
    <t>523896</t>
  </si>
  <si>
    <t>523743</t>
  </si>
  <si>
    <t>627842</t>
  </si>
  <si>
    <t>969041</t>
  </si>
  <si>
    <t>627853</t>
  </si>
  <si>
    <t>218550</t>
  </si>
  <si>
    <t>218554</t>
  </si>
  <si>
    <t>218553</t>
  </si>
  <si>
    <t>218555</t>
  </si>
  <si>
    <t>218551</t>
  </si>
  <si>
    <t>218552</t>
  </si>
  <si>
    <t>252874</t>
  </si>
  <si>
    <t>252885</t>
  </si>
  <si>
    <t>252954</t>
  </si>
  <si>
    <t>252943</t>
  </si>
  <si>
    <t>252998</t>
  </si>
  <si>
    <t>253006</t>
  </si>
  <si>
    <t>523659</t>
  </si>
  <si>
    <t>523660</t>
  </si>
  <si>
    <t>523664</t>
  </si>
  <si>
    <t>523666</t>
  </si>
  <si>
    <t>523662</t>
  </si>
  <si>
    <t>523661</t>
  </si>
  <si>
    <t>523667</t>
  </si>
  <si>
    <t>523672</t>
  </si>
  <si>
    <t>523671</t>
  </si>
  <si>
    <t>523668</t>
  </si>
  <si>
    <t>523670</t>
  </si>
  <si>
    <t>523669</t>
  </si>
  <si>
    <t>523673</t>
  </si>
  <si>
    <t>523675</t>
  </si>
  <si>
    <t>523677</t>
  </si>
  <si>
    <t>523674</t>
  </si>
  <si>
    <t>523678</t>
  </si>
  <si>
    <t>523679</t>
  </si>
  <si>
    <t>523680</t>
  </si>
  <si>
    <t>523681</t>
  </si>
  <si>
    <t>523682</t>
  </si>
  <si>
    <t>523683</t>
  </si>
  <si>
    <t>523684</t>
  </si>
  <si>
    <t>523685</t>
  </si>
  <si>
    <t>523686</t>
  </si>
  <si>
    <t>523688</t>
  </si>
  <si>
    <t>523689</t>
  </si>
  <si>
    <t>523690</t>
  </si>
  <si>
    <t>523691</t>
  </si>
  <si>
    <t>523692</t>
  </si>
  <si>
    <t>523694</t>
  </si>
  <si>
    <t>523693</t>
  </si>
  <si>
    <t>523695</t>
  </si>
  <si>
    <t>523696</t>
  </si>
  <si>
    <t>523697</t>
  </si>
  <si>
    <t>523699</t>
  </si>
  <si>
    <t>523700</t>
  </si>
  <si>
    <t>523702</t>
  </si>
  <si>
    <t>523703</t>
  </si>
  <si>
    <t>523704</t>
  </si>
  <si>
    <t>523705</t>
  </si>
  <si>
    <t>523706</t>
  </si>
  <si>
    <t>523716</t>
  </si>
  <si>
    <t>523707</t>
  </si>
  <si>
    <t>523739</t>
  </si>
  <si>
    <t>523708</t>
  </si>
  <si>
    <t>523740</t>
  </si>
  <si>
    <t>523741</t>
  </si>
  <si>
    <t>627252</t>
  </si>
  <si>
    <t>627241</t>
  </si>
  <si>
    <t>526152</t>
  </si>
  <si>
    <t>627263</t>
  </si>
  <si>
    <t>627274</t>
  </si>
  <si>
    <t>627285</t>
  </si>
  <si>
    <t>627296</t>
  </si>
  <si>
    <t>627332</t>
  </si>
  <si>
    <t>627343</t>
  </si>
  <si>
    <t>627412</t>
  </si>
  <si>
    <t>627423</t>
  </si>
  <si>
    <t>629939</t>
  </si>
  <si>
    <t>629961</t>
  </si>
  <si>
    <t>629983</t>
  </si>
  <si>
    <t>629994</t>
  </si>
  <si>
    <t>503910</t>
  </si>
  <si>
    <t>503909</t>
  </si>
  <si>
    <t>503911</t>
  </si>
  <si>
    <t>503913</t>
  </si>
  <si>
    <t>503916</t>
  </si>
  <si>
    <t>503914</t>
  </si>
  <si>
    <t>531997</t>
  </si>
  <si>
    <t>531998</t>
  </si>
  <si>
    <t>503915</t>
  </si>
  <si>
    <t>533465</t>
  </si>
  <si>
    <t>101656</t>
  </si>
  <si>
    <t>147466</t>
  </si>
  <si>
    <t>503898</t>
  </si>
  <si>
    <t>503955</t>
  </si>
  <si>
    <t>503956</t>
  </si>
  <si>
    <t>510869</t>
  </si>
  <si>
    <t>510870</t>
  </si>
  <si>
    <t>510871</t>
  </si>
  <si>
    <t>520005</t>
  </si>
  <si>
    <t>510872</t>
  </si>
  <si>
    <t>510875</t>
  </si>
  <si>
    <t>520006</t>
  </si>
  <si>
    <t>510874</t>
  </si>
  <si>
    <t>520010</t>
  </si>
  <si>
    <t>520007</t>
  </si>
  <si>
    <t>520008</t>
  </si>
  <si>
    <t>520223</t>
  </si>
  <si>
    <t>520009</t>
  </si>
  <si>
    <t>520020</t>
  </si>
  <si>
    <t>520225</t>
  </si>
  <si>
    <t>520224</t>
  </si>
  <si>
    <t>520227</t>
  </si>
  <si>
    <t>520228</t>
  </si>
  <si>
    <t>520021</t>
  </si>
  <si>
    <t>520229</t>
  </si>
  <si>
    <t>524510</t>
  </si>
  <si>
    <t>524650</t>
  </si>
  <si>
    <t>527356</t>
  </si>
  <si>
    <t>527360</t>
  </si>
  <si>
    <t>520230</t>
  </si>
  <si>
    <t>529692</t>
  </si>
  <si>
    <t>529697</t>
  </si>
  <si>
    <t>529696</t>
  </si>
  <si>
    <t>529698</t>
  </si>
  <si>
    <t>529703</t>
  </si>
  <si>
    <t>529700</t>
  </si>
  <si>
    <t>529699</t>
  </si>
  <si>
    <t>529704</t>
  </si>
  <si>
    <t>529705</t>
  </si>
  <si>
    <t>529706</t>
  </si>
  <si>
    <t>529707</t>
  </si>
  <si>
    <t>530170</t>
  </si>
  <si>
    <t>530171</t>
  </si>
  <si>
    <t>529709</t>
  </si>
  <si>
    <t>530173</t>
  </si>
  <si>
    <t>530174</t>
  </si>
  <si>
    <t>530180</t>
  </si>
  <si>
    <t>530181</t>
  </si>
  <si>
    <t>530184</t>
  </si>
  <si>
    <t>772058</t>
  </si>
  <si>
    <t>530182</t>
  </si>
  <si>
    <t>772091</t>
  </si>
  <si>
    <t>772105</t>
  </si>
  <si>
    <t>772116</t>
  </si>
  <si>
    <t>970517</t>
  </si>
  <si>
    <t>970528</t>
  </si>
  <si>
    <t>772127</t>
  </si>
  <si>
    <t>117887</t>
  </si>
  <si>
    <t>142847</t>
  </si>
  <si>
    <t>142851</t>
  </si>
  <si>
    <t>142853</t>
  </si>
  <si>
    <t>142864</t>
  </si>
  <si>
    <t>206115</t>
  </si>
  <si>
    <t>224330</t>
  </si>
  <si>
    <t>206116</t>
  </si>
  <si>
    <t>477524</t>
  </si>
  <si>
    <t>503920</t>
  </si>
  <si>
    <t>503918</t>
  </si>
  <si>
    <t>503921</t>
  </si>
  <si>
    <t>503922</t>
  </si>
  <si>
    <t>477546</t>
  </si>
  <si>
    <t>503923</t>
  </si>
  <si>
    <t>503926</t>
  </si>
  <si>
    <t>503925</t>
  </si>
  <si>
    <t>503924</t>
  </si>
  <si>
    <t>503934</t>
  </si>
  <si>
    <t>503935</t>
  </si>
  <si>
    <t>503940</t>
  </si>
  <si>
    <t>503944</t>
  </si>
  <si>
    <t>503942</t>
  </si>
  <si>
    <t>503943</t>
  </si>
  <si>
    <t>503946</t>
  </si>
  <si>
    <t>503945</t>
  </si>
  <si>
    <t>503948</t>
  </si>
  <si>
    <t>503947</t>
  </si>
  <si>
    <t>503949</t>
  </si>
  <si>
    <t>510821</t>
  </si>
  <si>
    <t>510820</t>
  </si>
  <si>
    <t>503950</t>
  </si>
  <si>
    <t>510861</t>
  </si>
  <si>
    <t>510862</t>
  </si>
  <si>
    <t>510866</t>
  </si>
  <si>
    <t>510863</t>
  </si>
  <si>
    <t>510868</t>
  </si>
  <si>
    <t>510864</t>
  </si>
  <si>
    <t>520018</t>
  </si>
  <si>
    <t>520019</t>
  </si>
  <si>
    <t>520505</t>
  </si>
  <si>
    <t>520504</t>
  </si>
  <si>
    <t>526065</t>
  </si>
  <si>
    <t>526066</t>
  </si>
  <si>
    <t>526067</t>
  </si>
  <si>
    <t>526068</t>
  </si>
  <si>
    <t>526069</t>
  </si>
  <si>
    <t>526070</t>
  </si>
  <si>
    <t>526071</t>
  </si>
  <si>
    <t>526072</t>
  </si>
  <si>
    <t>527357</t>
  </si>
  <si>
    <t>531833</t>
  </si>
  <si>
    <t>531835</t>
  </si>
  <si>
    <t>531999</t>
  </si>
  <si>
    <t>532000</t>
  </si>
  <si>
    <t>532001</t>
  </si>
  <si>
    <t>533487</t>
  </si>
  <si>
    <t>533476</t>
  </si>
  <si>
    <t>117663</t>
  </si>
  <si>
    <t>117662</t>
  </si>
  <si>
    <t>142784</t>
  </si>
  <si>
    <t>142786</t>
  </si>
  <si>
    <t>142791</t>
  </si>
  <si>
    <t>142792</t>
  </si>
  <si>
    <t>210302</t>
  </si>
  <si>
    <t>210303</t>
  </si>
  <si>
    <t>210305</t>
  </si>
  <si>
    <t>210306</t>
  </si>
  <si>
    <t>210307</t>
  </si>
  <si>
    <t>210308</t>
  </si>
  <si>
    <t>210312</t>
  </si>
  <si>
    <t>210313</t>
  </si>
  <si>
    <t>210310</t>
  </si>
  <si>
    <t>210316</t>
  </si>
  <si>
    <t>210315</t>
  </si>
  <si>
    <t>210317</t>
  </si>
  <si>
    <t>224283</t>
  </si>
  <si>
    <t>210318</t>
  </si>
  <si>
    <t>210319</t>
  </si>
  <si>
    <t>224285</t>
  </si>
  <si>
    <t>224286</t>
  </si>
  <si>
    <t>224284</t>
  </si>
  <si>
    <t>224324</t>
  </si>
  <si>
    <t>224326</t>
  </si>
  <si>
    <t>224327</t>
  </si>
  <si>
    <t>224329</t>
  </si>
  <si>
    <t>224328</t>
  </si>
  <si>
    <t>225718</t>
  </si>
  <si>
    <t>225720</t>
  </si>
  <si>
    <t>225723</t>
  </si>
  <si>
    <t>225721</t>
  </si>
  <si>
    <t>225722</t>
  </si>
  <si>
    <t>225724</t>
  </si>
  <si>
    <t>225719</t>
  </si>
  <si>
    <t>225728</t>
  </si>
  <si>
    <t>225729</t>
  </si>
  <si>
    <t>225730</t>
  </si>
  <si>
    <t>225733</t>
  </si>
  <si>
    <t>225734</t>
  </si>
  <si>
    <t>225726</t>
  </si>
  <si>
    <t>225737</t>
  </si>
  <si>
    <t>225738</t>
  </si>
  <si>
    <t>225731</t>
  </si>
  <si>
    <t>225741</t>
  </si>
  <si>
    <t>225740</t>
  </si>
  <si>
    <t>225735</t>
  </si>
  <si>
    <t>435193</t>
  </si>
  <si>
    <t>225739</t>
  </si>
  <si>
    <t>435218</t>
  </si>
  <si>
    <t>501603</t>
  </si>
  <si>
    <t>501604</t>
  </si>
  <si>
    <t>435171</t>
  </si>
  <si>
    <t>501606</t>
  </si>
  <si>
    <t>501613</t>
  </si>
  <si>
    <t>501612</t>
  </si>
  <si>
    <t>501614</t>
  </si>
  <si>
    <t>501616</t>
  </si>
  <si>
    <t>501605</t>
  </si>
  <si>
    <t>503928</t>
  </si>
  <si>
    <t>503929</t>
  </si>
  <si>
    <t>503930</t>
  </si>
  <si>
    <t>503931</t>
  </si>
  <si>
    <t>503932</t>
  </si>
  <si>
    <t>503927</t>
  </si>
  <si>
    <t>504032</t>
  </si>
  <si>
    <t>504033</t>
  </si>
  <si>
    <t>504034</t>
  </si>
  <si>
    <t>504035</t>
  </si>
  <si>
    <t>504036</t>
  </si>
  <si>
    <t>504038</t>
  </si>
  <si>
    <t>504039</t>
  </si>
  <si>
    <t>504041</t>
  </si>
  <si>
    <t>504040</t>
  </si>
  <si>
    <t>510893</t>
  </si>
  <si>
    <t>510892</t>
  </si>
  <si>
    <t>510894</t>
  </si>
  <si>
    <t>510895</t>
  </si>
  <si>
    <t>510897</t>
  </si>
  <si>
    <t>510898</t>
  </si>
  <si>
    <t>520012</t>
  </si>
  <si>
    <t>510901</t>
  </si>
  <si>
    <t>520013</t>
  </si>
  <si>
    <t>510899</t>
  </si>
  <si>
    <t>520014</t>
  </si>
  <si>
    <t>520015</t>
  </si>
  <si>
    <t>524652</t>
  </si>
  <si>
    <t>524653</t>
  </si>
  <si>
    <t>520017</t>
  </si>
  <si>
    <t>520016</t>
  </si>
  <si>
    <t>526096</t>
  </si>
  <si>
    <t>526097</t>
  </si>
  <si>
    <t>526100</t>
  </si>
  <si>
    <t>526101</t>
  </si>
  <si>
    <t>526104</t>
  </si>
  <si>
    <t>527361</t>
  </si>
  <si>
    <t>526105</t>
  </si>
  <si>
    <t>531989</t>
  </si>
  <si>
    <t>531990</t>
  </si>
  <si>
    <t>531992</t>
  </si>
  <si>
    <t>531993</t>
  </si>
  <si>
    <t>531995</t>
  </si>
  <si>
    <t>531994</t>
  </si>
  <si>
    <t>533159</t>
  </si>
  <si>
    <t>533148</t>
  </si>
  <si>
    <t>533181</t>
  </si>
  <si>
    <t>533206</t>
  </si>
  <si>
    <t>533192</t>
  </si>
  <si>
    <t>533217</t>
  </si>
  <si>
    <t>695547</t>
  </si>
  <si>
    <t>695558</t>
  </si>
  <si>
    <t>707679</t>
  </si>
  <si>
    <t>707715</t>
  </si>
  <si>
    <t>707704</t>
  </si>
  <si>
    <t>701016</t>
  </si>
  <si>
    <t>707748</t>
  </si>
  <si>
    <t>701005</t>
  </si>
  <si>
    <t>707828</t>
  </si>
  <si>
    <t>905876</t>
  </si>
  <si>
    <t>707839</t>
  </si>
  <si>
    <t>905887</t>
  </si>
  <si>
    <t>707759</t>
  </si>
  <si>
    <t>707817</t>
  </si>
  <si>
    <t>112445</t>
  </si>
  <si>
    <t>112467</t>
  </si>
  <si>
    <t>112456</t>
  </si>
  <si>
    <t>112489</t>
  </si>
  <si>
    <t>112478</t>
  </si>
  <si>
    <t>112503</t>
  </si>
  <si>
    <t>112547</t>
  </si>
  <si>
    <t>112536</t>
  </si>
  <si>
    <t>112558</t>
  </si>
  <si>
    <t>112569</t>
  </si>
  <si>
    <t>112591</t>
  </si>
  <si>
    <t>112605</t>
  </si>
  <si>
    <t>112627</t>
  </si>
  <si>
    <t>112616</t>
  </si>
  <si>
    <t>157876</t>
  </si>
  <si>
    <t>157878</t>
  </si>
  <si>
    <t>157882</t>
  </si>
  <si>
    <t>157886</t>
  </si>
  <si>
    <t>157890</t>
  </si>
  <si>
    <t>157892</t>
  </si>
  <si>
    <t>157897</t>
  </si>
  <si>
    <t>157900</t>
  </si>
  <si>
    <t>157904</t>
  </si>
  <si>
    <t>157906</t>
  </si>
  <si>
    <t>157911</t>
  </si>
  <si>
    <t>157914</t>
  </si>
  <si>
    <t>157920</t>
  </si>
  <si>
    <t>157924</t>
  </si>
  <si>
    <t>157927</t>
  </si>
  <si>
    <t>159543</t>
  </si>
  <si>
    <t>159544</t>
  </si>
  <si>
    <t>159545</t>
  </si>
  <si>
    <t>159546</t>
  </si>
  <si>
    <t>159547</t>
  </si>
  <si>
    <t>159548</t>
  </si>
  <si>
    <t>159549</t>
  </si>
  <si>
    <t>159550</t>
  </si>
  <si>
    <t>159552</t>
  </si>
  <si>
    <t>159553</t>
  </si>
  <si>
    <t>159554</t>
  </si>
  <si>
    <t>159555</t>
  </si>
  <si>
    <t>185708</t>
  </si>
  <si>
    <t>185707</t>
  </si>
  <si>
    <t>185709</t>
  </si>
  <si>
    <t>185710</t>
  </si>
  <si>
    <t>185712</t>
  </si>
  <si>
    <t>185713</t>
  </si>
  <si>
    <t>185714</t>
  </si>
  <si>
    <t>185715</t>
  </si>
  <si>
    <t>185716</t>
  </si>
  <si>
    <t>185717</t>
  </si>
  <si>
    <t>185718</t>
  </si>
  <si>
    <t>185719</t>
  </si>
  <si>
    <t>185720</t>
  </si>
  <si>
    <t>185721</t>
  </si>
  <si>
    <t>185723</t>
  </si>
  <si>
    <t>185724</t>
  </si>
  <si>
    <t>204627</t>
  </si>
  <si>
    <t>204628</t>
  </si>
  <si>
    <t>204633</t>
  </si>
  <si>
    <t>204629</t>
  </si>
  <si>
    <t>204636</t>
  </si>
  <si>
    <t>204637</t>
  </si>
  <si>
    <t>204642</t>
  </si>
  <si>
    <t>204812</t>
  </si>
  <si>
    <t>204813</t>
  </si>
  <si>
    <t>204638</t>
  </si>
  <si>
    <t>204814</t>
  </si>
  <si>
    <t>204817</t>
  </si>
  <si>
    <t>206122</t>
  </si>
  <si>
    <t>206123</t>
  </si>
  <si>
    <t>206125</t>
  </si>
  <si>
    <t>206121</t>
  </si>
  <si>
    <t>220515</t>
  </si>
  <si>
    <t>220516</t>
  </si>
  <si>
    <t>220519</t>
  </si>
  <si>
    <t>220518</t>
  </si>
  <si>
    <t>220520</t>
  </si>
  <si>
    <t>220521</t>
  </si>
  <si>
    <t>220522</t>
  </si>
  <si>
    <t>220523</t>
  </si>
  <si>
    <t>220525</t>
  </si>
  <si>
    <t>220524</t>
  </si>
  <si>
    <t>220526</t>
  </si>
  <si>
    <t>220527</t>
  </si>
  <si>
    <t>220529</t>
  </si>
  <si>
    <t>220530</t>
  </si>
  <si>
    <t>220531</t>
  </si>
  <si>
    <t>220532</t>
  </si>
  <si>
    <t>220533</t>
  </si>
  <si>
    <t>220534</t>
  </si>
  <si>
    <t>220535</t>
  </si>
  <si>
    <t>220537</t>
  </si>
  <si>
    <t>220536</t>
  </si>
  <si>
    <t>220538</t>
  </si>
  <si>
    <t>220541</t>
  </si>
  <si>
    <t>220542</t>
  </si>
  <si>
    <t>220543</t>
  </si>
  <si>
    <t>220544</t>
  </si>
  <si>
    <t>220546</t>
  </si>
  <si>
    <t>220540</t>
  </si>
  <si>
    <t>220547</t>
  </si>
  <si>
    <t>220548</t>
  </si>
  <si>
    <t>220549</t>
  </si>
  <si>
    <t>220545</t>
  </si>
  <si>
    <t>503285</t>
  </si>
  <si>
    <t>503286</t>
  </si>
  <si>
    <t>503287</t>
  </si>
  <si>
    <t>503288</t>
  </si>
  <si>
    <t>503289</t>
  </si>
  <si>
    <t>503290</t>
  </si>
  <si>
    <t>503895</t>
  </si>
  <si>
    <t>503870</t>
  </si>
  <si>
    <t>503871</t>
  </si>
  <si>
    <t>504173</t>
  </si>
  <si>
    <t>504174</t>
  </si>
  <si>
    <t>504175</t>
  </si>
  <si>
    <t>503893</t>
  </si>
  <si>
    <t>504177</t>
  </si>
  <si>
    <t>504176</t>
  </si>
  <si>
    <t>504178</t>
  </si>
  <si>
    <t>504179</t>
  </si>
  <si>
    <t>504180</t>
  </si>
  <si>
    <t>504181</t>
  </si>
  <si>
    <t>504182</t>
  </si>
  <si>
    <t>504184</t>
  </si>
  <si>
    <t>504185</t>
  </si>
  <si>
    <t>504186</t>
  </si>
  <si>
    <t>504187</t>
  </si>
  <si>
    <t>504220</t>
  </si>
  <si>
    <t>504224</t>
  </si>
  <si>
    <t>504188</t>
  </si>
  <si>
    <t>510700</t>
  </si>
  <si>
    <t>510702</t>
  </si>
  <si>
    <t>522780</t>
  </si>
  <si>
    <t>524680</t>
  </si>
  <si>
    <t>524681</t>
  </si>
  <si>
    <t>527309</t>
  </si>
  <si>
    <t>527310</t>
  </si>
  <si>
    <t>527311</t>
  </si>
  <si>
    <t>527312</t>
  </si>
  <si>
    <t>527330</t>
  </si>
  <si>
    <t>527331</t>
  </si>
  <si>
    <t>527334</t>
  </si>
  <si>
    <t>527332</t>
  </si>
  <si>
    <t>527335</t>
  </si>
  <si>
    <t>527336</t>
  </si>
  <si>
    <t>527333</t>
  </si>
  <si>
    <t>527337</t>
  </si>
  <si>
    <t>527340</t>
  </si>
  <si>
    <t>527341</t>
  </si>
  <si>
    <t>527919</t>
  </si>
  <si>
    <t>527921</t>
  </si>
  <si>
    <t>527922</t>
  </si>
  <si>
    <t>527923</t>
  </si>
  <si>
    <t>527925</t>
  </si>
  <si>
    <t>527924</t>
  </si>
  <si>
    <t>527927</t>
  </si>
  <si>
    <t>527930</t>
  </si>
  <si>
    <t>527929</t>
  </si>
  <si>
    <t>527931</t>
  </si>
  <si>
    <t>530750</t>
  </si>
  <si>
    <t>530754</t>
  </si>
  <si>
    <t>530753</t>
  </si>
  <si>
    <t>658245</t>
  </si>
  <si>
    <t>658256</t>
  </si>
  <si>
    <t>658267</t>
  </si>
  <si>
    <t>658278</t>
  </si>
  <si>
    <t>687108</t>
  </si>
  <si>
    <t>687152</t>
  </si>
  <si>
    <t>687141</t>
  </si>
  <si>
    <t>687119</t>
  </si>
  <si>
    <t>687163</t>
  </si>
  <si>
    <t>687174</t>
  </si>
  <si>
    <t>709594</t>
  </si>
  <si>
    <t>709608</t>
  </si>
  <si>
    <t>709619</t>
  </si>
  <si>
    <t>709641</t>
  </si>
  <si>
    <t>709652</t>
  </si>
  <si>
    <t>709685</t>
  </si>
  <si>
    <t>709674</t>
  </si>
  <si>
    <t>709663</t>
  </si>
  <si>
    <t>709721</t>
  </si>
  <si>
    <t>709696</t>
  </si>
  <si>
    <t>709732</t>
  </si>
  <si>
    <t>709754</t>
  </si>
  <si>
    <t>709765</t>
  </si>
  <si>
    <t>709743</t>
  </si>
  <si>
    <t>709776</t>
  </si>
  <si>
    <t>709787</t>
  </si>
  <si>
    <t>725171</t>
  </si>
  <si>
    <t>772466</t>
  </si>
  <si>
    <t>725218</t>
  </si>
  <si>
    <t>725182</t>
  </si>
  <si>
    <t>772477</t>
  </si>
  <si>
    <t>725193</t>
  </si>
  <si>
    <t>772524</t>
  </si>
  <si>
    <t>772488</t>
  </si>
  <si>
    <t>772535</t>
  </si>
  <si>
    <t>772502</t>
  </si>
  <si>
    <t>772499</t>
  </si>
  <si>
    <t>725207</t>
  </si>
  <si>
    <t>772557</t>
  </si>
  <si>
    <t>772546</t>
  </si>
  <si>
    <t>772615</t>
  </si>
  <si>
    <t>772568</t>
  </si>
  <si>
    <t>772626</t>
  </si>
  <si>
    <t>772604</t>
  </si>
  <si>
    <t>772637</t>
  </si>
  <si>
    <t>772648</t>
  </si>
  <si>
    <t>772761</t>
  </si>
  <si>
    <t>772772</t>
  </si>
  <si>
    <t>772783</t>
  </si>
  <si>
    <t>772794</t>
  </si>
  <si>
    <t>772808</t>
  </si>
  <si>
    <t>117597</t>
  </si>
  <si>
    <t>117598</t>
  </si>
  <si>
    <t>117599</t>
  </si>
  <si>
    <t>204630</t>
  </si>
  <si>
    <t>204639</t>
  </si>
  <si>
    <t>222548</t>
  </si>
  <si>
    <t>224455</t>
  </si>
  <si>
    <t>224456</t>
  </si>
  <si>
    <t>224457</t>
  </si>
  <si>
    <t>224458</t>
  </si>
  <si>
    <t>224459</t>
  </si>
  <si>
    <t>510662</t>
  </si>
  <si>
    <t>510664</t>
  </si>
  <si>
    <t>510665</t>
  </si>
  <si>
    <t>510667</t>
  </si>
  <si>
    <t>510666</t>
  </si>
  <si>
    <t>510668</t>
  </si>
  <si>
    <t>510669</t>
  </si>
  <si>
    <t>510670</t>
  </si>
  <si>
    <t>523562</t>
  </si>
  <si>
    <t>523564</t>
  </si>
  <si>
    <t>523561</t>
  </si>
  <si>
    <t>523565</t>
  </si>
  <si>
    <t>523566</t>
  </si>
  <si>
    <t>523898</t>
  </si>
  <si>
    <t>524718</t>
  </si>
  <si>
    <t>524719</t>
  </si>
  <si>
    <t>524720</t>
  </si>
  <si>
    <t>524721</t>
  </si>
  <si>
    <t>524722</t>
  </si>
  <si>
    <t>524723</t>
  </si>
  <si>
    <t>524732</t>
  </si>
  <si>
    <t>524731</t>
  </si>
  <si>
    <t>524733</t>
  </si>
  <si>
    <t>524734</t>
  </si>
  <si>
    <t>524735</t>
  </si>
  <si>
    <t>524736</t>
  </si>
  <si>
    <t>531825</t>
  </si>
  <si>
    <t>530752</t>
  </si>
  <si>
    <t>587533</t>
  </si>
  <si>
    <t>587555</t>
  </si>
  <si>
    <t>587566</t>
  </si>
  <si>
    <t>657898</t>
  </si>
  <si>
    <t>687378</t>
  </si>
  <si>
    <t>657912</t>
  </si>
  <si>
    <t>657901</t>
  </si>
  <si>
    <t>101130</t>
  </si>
  <si>
    <t>101131</t>
  </si>
  <si>
    <t>101133</t>
  </si>
  <si>
    <t>204801</t>
  </si>
  <si>
    <t>204803</t>
  </si>
  <si>
    <t>204806</t>
  </si>
  <si>
    <t>101107</t>
  </si>
  <si>
    <t>101108</t>
  </si>
  <si>
    <t>101109</t>
  </si>
  <si>
    <t>101110</t>
  </si>
  <si>
    <t>101111</t>
  </si>
  <si>
    <t>101118</t>
  </si>
  <si>
    <t>101119</t>
  </si>
  <si>
    <t>101117</t>
  </si>
  <si>
    <t>101120</t>
  </si>
  <si>
    <t>101123</t>
  </si>
  <si>
    <t>101122</t>
  </si>
  <si>
    <t>225639</t>
  </si>
  <si>
    <t>369022</t>
  </si>
  <si>
    <t>369011</t>
  </si>
  <si>
    <t>369033</t>
  </si>
  <si>
    <t>369055</t>
  </si>
  <si>
    <t>369088</t>
  </si>
  <si>
    <t>369044</t>
  </si>
  <si>
    <t>369077</t>
  </si>
  <si>
    <t>369066</t>
  </si>
  <si>
    <t>369099</t>
  </si>
  <si>
    <t>369102</t>
  </si>
  <si>
    <t>369113</t>
  </si>
  <si>
    <t>369124</t>
  </si>
  <si>
    <t>369146</t>
  </si>
  <si>
    <t>369135</t>
  </si>
  <si>
    <t>369157</t>
  </si>
  <si>
    <t>369179</t>
  </si>
  <si>
    <t>369204</t>
  </si>
  <si>
    <t>369168</t>
  </si>
  <si>
    <t>951534</t>
  </si>
  <si>
    <t>400661</t>
  </si>
  <si>
    <t>709357</t>
  </si>
  <si>
    <t>709379</t>
  </si>
  <si>
    <t>768695</t>
  </si>
  <si>
    <t>306204</t>
  </si>
  <si>
    <t>306215</t>
  </si>
  <si>
    <t>306226</t>
  </si>
  <si>
    <t>306237</t>
  </si>
  <si>
    <t>306259</t>
  </si>
  <si>
    <t>306328</t>
  </si>
  <si>
    <t>306339</t>
  </si>
  <si>
    <t>341384</t>
  </si>
  <si>
    <t>306248</t>
  </si>
  <si>
    <t>341395</t>
  </si>
  <si>
    <t>341431</t>
  </si>
  <si>
    <t>341453</t>
  </si>
  <si>
    <t>341442</t>
  </si>
  <si>
    <t>341475</t>
  </si>
  <si>
    <t>341409</t>
  </si>
  <si>
    <t>114021</t>
  </si>
  <si>
    <t>103575</t>
  </si>
  <si>
    <t>341464</t>
  </si>
  <si>
    <t>114032</t>
  </si>
  <si>
    <t>114043</t>
  </si>
  <si>
    <t>114203</t>
  </si>
  <si>
    <t>114305</t>
  </si>
  <si>
    <t>114247</t>
  </si>
  <si>
    <t>115352</t>
  </si>
  <si>
    <t>116333</t>
  </si>
  <si>
    <t>116355</t>
  </si>
  <si>
    <t>116344</t>
  </si>
  <si>
    <t>116366</t>
  </si>
  <si>
    <t>116377</t>
  </si>
  <si>
    <t>116446</t>
  </si>
  <si>
    <t>116457</t>
  </si>
  <si>
    <t>116435</t>
  </si>
  <si>
    <t>116468</t>
  </si>
  <si>
    <t>116424</t>
  </si>
  <si>
    <t>116479</t>
  </si>
  <si>
    <t>205022</t>
  </si>
  <si>
    <t>205028</t>
  </si>
  <si>
    <t>225580</t>
  </si>
  <si>
    <t>225582</t>
  </si>
  <si>
    <t>225581</t>
  </si>
  <si>
    <t>205023</t>
  </si>
  <si>
    <t>521539</t>
  </si>
  <si>
    <t>524644</t>
  </si>
  <si>
    <t>521540</t>
  </si>
  <si>
    <t>526078</t>
  </si>
  <si>
    <t>526093</t>
  </si>
  <si>
    <t>526094</t>
  </si>
  <si>
    <t>530043</t>
  </si>
  <si>
    <t>526098</t>
  </si>
  <si>
    <t>526102</t>
  </si>
  <si>
    <t>526099</t>
  </si>
  <si>
    <t>526103</t>
  </si>
  <si>
    <t>530044</t>
  </si>
  <si>
    <t>530045</t>
  </si>
  <si>
    <t>530046</t>
  </si>
  <si>
    <t>708263</t>
  </si>
  <si>
    <t>708274</t>
  </si>
  <si>
    <t>101139</t>
  </si>
  <si>
    <t>101140</t>
  </si>
  <si>
    <t>101141</t>
  </si>
  <si>
    <t>204650</t>
  </si>
  <si>
    <t>204651</t>
  </si>
  <si>
    <t>503933</t>
  </si>
  <si>
    <t>510672</t>
  </si>
  <si>
    <t>510675</t>
  </si>
  <si>
    <t>510673</t>
  </si>
  <si>
    <t>510676</t>
  </si>
  <si>
    <t>510677</t>
  </si>
  <si>
    <t>510678</t>
  </si>
  <si>
    <t>510679</t>
  </si>
  <si>
    <t>510680</t>
  </si>
  <si>
    <t>510681</t>
  </si>
  <si>
    <t>510682</t>
  </si>
  <si>
    <t>510683</t>
  </si>
  <si>
    <t>510684</t>
  </si>
  <si>
    <t>510686</t>
  </si>
  <si>
    <t>510687</t>
  </si>
  <si>
    <t>510706</t>
  </si>
  <si>
    <t>510709</t>
  </si>
  <si>
    <t>520232</t>
  </si>
  <si>
    <t>520234</t>
  </si>
  <si>
    <t>520233</t>
  </si>
  <si>
    <t>520235</t>
  </si>
  <si>
    <t>520236</t>
  </si>
  <si>
    <t>524512</t>
  </si>
  <si>
    <t>530175</t>
  </si>
  <si>
    <t>520238</t>
  </si>
  <si>
    <t>530176</t>
  </si>
  <si>
    <t>530177</t>
  </si>
  <si>
    <t>530178</t>
  </si>
  <si>
    <t>657967</t>
  </si>
  <si>
    <t>657978</t>
  </si>
  <si>
    <t>657945</t>
  </si>
  <si>
    <t>658008</t>
  </si>
  <si>
    <t>658019</t>
  </si>
  <si>
    <t>658041</t>
  </si>
  <si>
    <t>658052</t>
  </si>
  <si>
    <t>658074</t>
  </si>
  <si>
    <t>658096</t>
  </si>
  <si>
    <t>657956</t>
  </si>
  <si>
    <t>658121</t>
  </si>
  <si>
    <t>658176</t>
  </si>
  <si>
    <t>725069</t>
  </si>
  <si>
    <t>725105</t>
  </si>
  <si>
    <t>725116</t>
  </si>
  <si>
    <t>115239</t>
  </si>
  <si>
    <t>205030</t>
  </si>
  <si>
    <t>306372</t>
  </si>
  <si>
    <t>306383</t>
  </si>
  <si>
    <t>510807</t>
  </si>
  <si>
    <t>504044</t>
  </si>
  <si>
    <t>510809</t>
  </si>
  <si>
    <t>510810</t>
  </si>
  <si>
    <t>510814</t>
  </si>
  <si>
    <t>510813</t>
  </si>
  <si>
    <t>510808-0001</t>
  </si>
  <si>
    <t>510808-0003</t>
  </si>
  <si>
    <t>510808-0004</t>
  </si>
  <si>
    <t>510808-0005</t>
  </si>
  <si>
    <t>510816</t>
  </si>
  <si>
    <t>510819</t>
  </si>
  <si>
    <t>510811-0001</t>
  </si>
  <si>
    <t>510811-0003</t>
  </si>
  <si>
    <t>510811-0004</t>
  </si>
  <si>
    <t>510811-0005</t>
  </si>
  <si>
    <t>520239</t>
  </si>
  <si>
    <t>526079</t>
  </si>
  <si>
    <t>510817</t>
  </si>
  <si>
    <t>510815-0001</t>
  </si>
  <si>
    <t>510815-0003</t>
  </si>
  <si>
    <t>510815-0004</t>
  </si>
  <si>
    <t>510815-0005</t>
  </si>
  <si>
    <t>530879</t>
  </si>
  <si>
    <t>530179</t>
  </si>
  <si>
    <t>709437</t>
  </si>
  <si>
    <t>510818</t>
  </si>
  <si>
    <t>369215</t>
  </si>
  <si>
    <t>369226</t>
  </si>
  <si>
    <t>369306</t>
  </si>
  <si>
    <t>510660</t>
  </si>
  <si>
    <t>510661</t>
  </si>
  <si>
    <t>523557</t>
  </si>
  <si>
    <t>523558</t>
  </si>
  <si>
    <t>523559</t>
  </si>
  <si>
    <t>523560</t>
  </si>
  <si>
    <t>523571</t>
  </si>
  <si>
    <t>523663</t>
  </si>
  <si>
    <t>523572</t>
  </si>
  <si>
    <t>708081</t>
  </si>
  <si>
    <t>708106</t>
  </si>
  <si>
    <t>905854</t>
  </si>
  <si>
    <t>117600</t>
  </si>
  <si>
    <t>147371</t>
  </si>
  <si>
    <t>225583</t>
  </si>
  <si>
    <t>225584</t>
  </si>
  <si>
    <t>225585</t>
  </si>
  <si>
    <t>206000</t>
  </si>
  <si>
    <t>225586</t>
  </si>
  <si>
    <t>306394</t>
  </si>
  <si>
    <t>468501</t>
  </si>
  <si>
    <t>508946</t>
  </si>
  <si>
    <t>510671</t>
  </si>
  <si>
    <t>468512</t>
  </si>
  <si>
    <t>520002</t>
  </si>
  <si>
    <t>524709</t>
  </si>
  <si>
    <t>529712</t>
  </si>
  <si>
    <t>530637</t>
  </si>
  <si>
    <t>762688</t>
  </si>
  <si>
    <t>772182</t>
  </si>
  <si>
    <t>530639</t>
  </si>
  <si>
    <t>141927</t>
  </si>
  <si>
    <t>141928</t>
  </si>
  <si>
    <t>141934</t>
  </si>
  <si>
    <t>204712</t>
  </si>
  <si>
    <t>148926</t>
  </si>
  <si>
    <t>148927</t>
  </si>
  <si>
    <t>204665</t>
  </si>
  <si>
    <t>227737</t>
  </si>
  <si>
    <t>227738</t>
  </si>
  <si>
    <t>224980</t>
  </si>
  <si>
    <t>224982</t>
  </si>
  <si>
    <t>224901</t>
  </si>
  <si>
    <t>224902</t>
  </si>
  <si>
    <t>224903</t>
  </si>
  <si>
    <t>224954</t>
  </si>
  <si>
    <t>224905</t>
  </si>
  <si>
    <t>224956</t>
  </si>
  <si>
    <t>224979</t>
  </si>
  <si>
    <t>224957</t>
  </si>
  <si>
    <t>224955</t>
  </si>
  <si>
    <t>225571</t>
  </si>
  <si>
    <t>225572</t>
  </si>
  <si>
    <t>225573</t>
  </si>
  <si>
    <t>225574</t>
  </si>
  <si>
    <t>225569</t>
  </si>
  <si>
    <t>225570</t>
  </si>
  <si>
    <t>225575</t>
  </si>
  <si>
    <t>225577</t>
  </si>
  <si>
    <t>507598</t>
  </si>
  <si>
    <t>507595</t>
  </si>
  <si>
    <t>507592</t>
  </si>
  <si>
    <t>507605</t>
  </si>
  <si>
    <t>507608</t>
  </si>
  <si>
    <t>507601</t>
  </si>
  <si>
    <t>507611</t>
  </si>
  <si>
    <t>507615</t>
  </si>
  <si>
    <t>531337</t>
  </si>
  <si>
    <t>508470</t>
  </si>
  <si>
    <t>531338</t>
  </si>
  <si>
    <t>531339</t>
  </si>
  <si>
    <t>531340</t>
  </si>
  <si>
    <t>531350</t>
  </si>
  <si>
    <t>531351</t>
  </si>
  <si>
    <t>531352</t>
  </si>
  <si>
    <t>531363</t>
  </si>
  <si>
    <t>531353</t>
  </si>
  <si>
    <t>531364</t>
  </si>
  <si>
    <t>531371</t>
  </si>
  <si>
    <t>531365</t>
  </si>
  <si>
    <t>531367</t>
  </si>
  <si>
    <t>531370</t>
  </si>
  <si>
    <t>531369</t>
  </si>
  <si>
    <t>531399</t>
  </si>
  <si>
    <t>531401</t>
  </si>
  <si>
    <t>531400</t>
  </si>
  <si>
    <t>531408</t>
  </si>
  <si>
    <t>531410</t>
  </si>
  <si>
    <t>531409</t>
  </si>
  <si>
    <t>531411</t>
  </si>
  <si>
    <t>531414</t>
  </si>
  <si>
    <t>531413</t>
  </si>
  <si>
    <t>531416</t>
  </si>
  <si>
    <t>531412</t>
  </si>
  <si>
    <t>531417</t>
  </si>
  <si>
    <t>531418</t>
  </si>
  <si>
    <t>532210</t>
  </si>
  <si>
    <t>532213</t>
  </si>
  <si>
    <t>532220</t>
  </si>
  <si>
    <t>532217</t>
  </si>
  <si>
    <t>532227</t>
  </si>
  <si>
    <t>532230</t>
  </si>
  <si>
    <t>532237</t>
  </si>
  <si>
    <t>532233</t>
  </si>
  <si>
    <t>532223</t>
  </si>
  <si>
    <t>532239</t>
  </si>
  <si>
    <t>532240</t>
  </si>
  <si>
    <t>532241</t>
  </si>
  <si>
    <t>532243</t>
  </si>
  <si>
    <t>532242</t>
  </si>
  <si>
    <t>532244</t>
  </si>
  <si>
    <t>532238</t>
  </si>
  <si>
    <t>532245</t>
  </si>
  <si>
    <t>532246</t>
  </si>
  <si>
    <t>532248</t>
  </si>
  <si>
    <t>532249</t>
  </si>
  <si>
    <t>532250</t>
  </si>
  <si>
    <t>532251</t>
  </si>
  <si>
    <t>532252</t>
  </si>
  <si>
    <t>532253</t>
  </si>
  <si>
    <t>545974</t>
  </si>
  <si>
    <t>546886</t>
  </si>
  <si>
    <t>552856</t>
  </si>
  <si>
    <t>552867</t>
  </si>
  <si>
    <t>552845</t>
  </si>
  <si>
    <t>552889</t>
  </si>
  <si>
    <t>552914</t>
  </si>
  <si>
    <t>552936</t>
  </si>
  <si>
    <t>553021</t>
  </si>
  <si>
    <t>552947</t>
  </si>
  <si>
    <t>552958</t>
  </si>
  <si>
    <t>553032</t>
  </si>
  <si>
    <t>553065</t>
  </si>
  <si>
    <t>553043</t>
  </si>
  <si>
    <t>553087</t>
  </si>
  <si>
    <t>553076</t>
  </si>
  <si>
    <t>553098</t>
  </si>
  <si>
    <t>553112</t>
  </si>
  <si>
    <t>553145</t>
  </si>
  <si>
    <t>553203</t>
  </si>
  <si>
    <t>553225</t>
  </si>
  <si>
    <t>553247</t>
  </si>
  <si>
    <t>553236</t>
  </si>
  <si>
    <t>553258</t>
  </si>
  <si>
    <t>553291</t>
  </si>
  <si>
    <t>553305</t>
  </si>
  <si>
    <t>553327</t>
  </si>
  <si>
    <t>553338</t>
  </si>
  <si>
    <t>553371</t>
  </si>
  <si>
    <t>553382</t>
  </si>
  <si>
    <t>553393</t>
  </si>
  <si>
    <t>553418</t>
  </si>
  <si>
    <t>553429</t>
  </si>
  <si>
    <t>185726</t>
  </si>
  <si>
    <t>185725</t>
  </si>
  <si>
    <t>507882</t>
  </si>
  <si>
    <t>507886</t>
  </si>
  <si>
    <t>507889</t>
  </si>
  <si>
    <t>507910</t>
  </si>
  <si>
    <t>507892</t>
  </si>
  <si>
    <t>507906</t>
  </si>
  <si>
    <t>507917</t>
  </si>
  <si>
    <t>507920</t>
  </si>
  <si>
    <t>507923</t>
  </si>
  <si>
    <t>507926</t>
  </si>
  <si>
    <t>507936</t>
  </si>
  <si>
    <t>507939</t>
  </si>
  <si>
    <t>507943</t>
  </si>
  <si>
    <t>507946</t>
  </si>
  <si>
    <t>507954</t>
  </si>
  <si>
    <t>507972</t>
  </si>
  <si>
    <t>507961</t>
  </si>
  <si>
    <t>507965</t>
  </si>
  <si>
    <t>507976</t>
  </si>
  <si>
    <t>531424</t>
  </si>
  <si>
    <t>507981</t>
  </si>
  <si>
    <t>532257</t>
  </si>
  <si>
    <t>531425</t>
  </si>
  <si>
    <t>532254</t>
  </si>
  <si>
    <t>532261</t>
  </si>
  <si>
    <t>532264</t>
  </si>
  <si>
    <t>532267</t>
  </si>
  <si>
    <t>532272</t>
  </si>
  <si>
    <t>532271</t>
  </si>
  <si>
    <t>532273</t>
  </si>
  <si>
    <t>532274</t>
  </si>
  <si>
    <t>532276</t>
  </si>
  <si>
    <t>532277</t>
  </si>
  <si>
    <t>532283</t>
  </si>
  <si>
    <t>532280</t>
  </si>
  <si>
    <t>532286</t>
  </si>
  <si>
    <t>532275</t>
  </si>
  <si>
    <t>532293</t>
  </si>
  <si>
    <t>532298</t>
  </si>
  <si>
    <t>532294</t>
  </si>
  <si>
    <t>532301</t>
  </si>
  <si>
    <t>532295</t>
  </si>
  <si>
    <t>532292</t>
  </si>
  <si>
    <t>553892</t>
  </si>
  <si>
    <t>553906</t>
  </si>
  <si>
    <t>532304</t>
  </si>
  <si>
    <t>553939</t>
  </si>
  <si>
    <t>553917</t>
  </si>
  <si>
    <t>553961</t>
  </si>
  <si>
    <t>553983</t>
  </si>
  <si>
    <t>554002</t>
  </si>
  <si>
    <t>553972</t>
  </si>
  <si>
    <t>554192</t>
  </si>
  <si>
    <t>554206</t>
  </si>
  <si>
    <t>554126</t>
  </si>
  <si>
    <t>554217</t>
  </si>
  <si>
    <t>554228</t>
  </si>
  <si>
    <t>557816</t>
  </si>
  <si>
    <t>554261</t>
  </si>
  <si>
    <t>554283</t>
  </si>
  <si>
    <t>554272</t>
  </si>
  <si>
    <t>557827</t>
  </si>
  <si>
    <t>557849</t>
  </si>
  <si>
    <t>557838</t>
  </si>
  <si>
    <t>558149</t>
  </si>
  <si>
    <t>557929</t>
  </si>
  <si>
    <t>558138</t>
  </si>
  <si>
    <t>558182</t>
  </si>
  <si>
    <t>558171</t>
  </si>
  <si>
    <t>225671</t>
  </si>
  <si>
    <t>225674</t>
  </si>
  <si>
    <t>225675</t>
  </si>
  <si>
    <t>225673</t>
  </si>
  <si>
    <t>508283</t>
  </si>
  <si>
    <t>508285</t>
  </si>
  <si>
    <t>508290</t>
  </si>
  <si>
    <t>508346</t>
  </si>
  <si>
    <t>508349</t>
  </si>
  <si>
    <t>508347</t>
  </si>
  <si>
    <t>508348</t>
  </si>
  <si>
    <t>508362</t>
  </si>
  <si>
    <t>508308</t>
  </si>
  <si>
    <t>508393</t>
  </si>
  <si>
    <t>508395</t>
  </si>
  <si>
    <t>508418</t>
  </si>
  <si>
    <t>508409</t>
  </si>
  <si>
    <t>508423</t>
  </si>
  <si>
    <t>508391</t>
  </si>
  <si>
    <t>508576</t>
  </si>
  <si>
    <t>508426</t>
  </si>
  <si>
    <t>508428</t>
  </si>
  <si>
    <t>508575</t>
  </si>
  <si>
    <t>508577</t>
  </si>
  <si>
    <t>508579</t>
  </si>
  <si>
    <t>508582</t>
  </si>
  <si>
    <t>509624</t>
  </si>
  <si>
    <t>508580</t>
  </si>
  <si>
    <t>509623</t>
  </si>
  <si>
    <t>554421</t>
  </si>
  <si>
    <t>554465</t>
  </si>
  <si>
    <t>558433</t>
  </si>
  <si>
    <t>558444</t>
  </si>
  <si>
    <t>558455</t>
  </si>
  <si>
    <t>558466</t>
  </si>
  <si>
    <t>558477</t>
  </si>
  <si>
    <t>558488</t>
  </si>
  <si>
    <t>558502</t>
  </si>
  <si>
    <t>558499</t>
  </si>
  <si>
    <t>558557</t>
  </si>
  <si>
    <t>558535</t>
  </si>
  <si>
    <t>558568</t>
  </si>
  <si>
    <t>558579</t>
  </si>
  <si>
    <t>558604</t>
  </si>
  <si>
    <t>558615</t>
  </si>
  <si>
    <t>558626</t>
  </si>
  <si>
    <t>558637</t>
  </si>
  <si>
    <t>558648</t>
  </si>
  <si>
    <t>558717</t>
  </si>
  <si>
    <t>558728</t>
  </si>
  <si>
    <t>558739</t>
  </si>
  <si>
    <t>558761</t>
  </si>
  <si>
    <t>558841</t>
  </si>
  <si>
    <t>559323</t>
  </si>
  <si>
    <t>559334</t>
  </si>
  <si>
    <t>559345</t>
  </si>
  <si>
    <t>559356</t>
  </si>
  <si>
    <t>559367</t>
  </si>
  <si>
    <t>559527</t>
  </si>
  <si>
    <t>559538</t>
  </si>
  <si>
    <t>559549</t>
  </si>
  <si>
    <t>559571</t>
  </si>
  <si>
    <t>559582</t>
  </si>
  <si>
    <t>559593</t>
  </si>
  <si>
    <t>559662</t>
  </si>
  <si>
    <t>559673</t>
  </si>
  <si>
    <t>559684</t>
  </si>
  <si>
    <t>559695</t>
  </si>
  <si>
    <t>559709</t>
  </si>
  <si>
    <t>559731</t>
  </si>
  <si>
    <t>559742</t>
  </si>
  <si>
    <t>559753</t>
  </si>
  <si>
    <t>559764</t>
  </si>
  <si>
    <t>559775</t>
  </si>
  <si>
    <t>559786</t>
  </si>
  <si>
    <t>559797</t>
  </si>
  <si>
    <t>559811</t>
  </si>
  <si>
    <t>560118</t>
  </si>
  <si>
    <t>559822</t>
  </si>
  <si>
    <t>559833</t>
  </si>
  <si>
    <t>560129</t>
  </si>
  <si>
    <t>559855</t>
  </si>
  <si>
    <t>560151</t>
  </si>
  <si>
    <t>560195</t>
  </si>
  <si>
    <t>560242</t>
  </si>
  <si>
    <t>559844</t>
  </si>
  <si>
    <t>560264</t>
  </si>
  <si>
    <t>560231</t>
  </si>
  <si>
    <t>560276</t>
  </si>
  <si>
    <t>560297</t>
  </si>
  <si>
    <t>560286</t>
  </si>
  <si>
    <t>560209</t>
  </si>
  <si>
    <t>560333</t>
  </si>
  <si>
    <t>560344</t>
  </si>
  <si>
    <t>560355</t>
  </si>
  <si>
    <t>560399</t>
  </si>
  <si>
    <t>560435</t>
  </si>
  <si>
    <t>560377</t>
  </si>
  <si>
    <t>560446</t>
  </si>
  <si>
    <t>560457</t>
  </si>
  <si>
    <t>509622</t>
  </si>
  <si>
    <t>225670</t>
  </si>
  <si>
    <t>509621</t>
  </si>
  <si>
    <t>547222</t>
  </si>
  <si>
    <t>547233</t>
  </si>
  <si>
    <t>547244</t>
  </si>
  <si>
    <t>547313</t>
  </si>
  <si>
    <t>560468</t>
  </si>
  <si>
    <t>547255</t>
  </si>
  <si>
    <t>560504</t>
  </si>
  <si>
    <t>560526</t>
  </si>
  <si>
    <t>560515</t>
  </si>
  <si>
    <t>560628</t>
  </si>
  <si>
    <t>560537</t>
  </si>
  <si>
    <t>560617</t>
  </si>
  <si>
    <t>560672</t>
  </si>
  <si>
    <t>560683</t>
  </si>
  <si>
    <t>560741</t>
  </si>
  <si>
    <t>560763</t>
  </si>
  <si>
    <t>560785</t>
  </si>
  <si>
    <t>560774</t>
  </si>
  <si>
    <t>560796</t>
  </si>
  <si>
    <t>560821</t>
  </si>
  <si>
    <t>561096</t>
  </si>
  <si>
    <t>561132</t>
  </si>
  <si>
    <t>561143</t>
  </si>
  <si>
    <t>561121</t>
  </si>
  <si>
    <t>561154</t>
  </si>
  <si>
    <t>561165</t>
  </si>
  <si>
    <t>561507</t>
  </si>
  <si>
    <t>561518</t>
  </si>
  <si>
    <t>561573</t>
  </si>
  <si>
    <t>561529</t>
  </si>
  <si>
    <t>561584</t>
  </si>
  <si>
    <t>561609</t>
  </si>
  <si>
    <t>561631</t>
  </si>
  <si>
    <t>568018</t>
  </si>
  <si>
    <t>567988</t>
  </si>
  <si>
    <t>561642</t>
  </si>
  <si>
    <t>568029</t>
  </si>
  <si>
    <t>568051</t>
  </si>
  <si>
    <t>568131</t>
  </si>
  <si>
    <t>568153</t>
  </si>
  <si>
    <t>568164</t>
  </si>
  <si>
    <t>568175</t>
  </si>
  <si>
    <t>568142</t>
  </si>
  <si>
    <t>568186</t>
  </si>
  <si>
    <t>568266</t>
  </si>
  <si>
    <t>568277</t>
  </si>
  <si>
    <t>699796</t>
  </si>
  <si>
    <t>141935</t>
  </si>
  <si>
    <t>141936</t>
  </si>
  <si>
    <t>141937</t>
  </si>
  <si>
    <t>141939</t>
  </si>
  <si>
    <t>141940</t>
  </si>
  <si>
    <t>141943</t>
  </si>
  <si>
    <t>141944</t>
  </si>
  <si>
    <t>141938</t>
  </si>
  <si>
    <t>141941</t>
  </si>
  <si>
    <t>141946</t>
  </si>
  <si>
    <t>141947</t>
  </si>
  <si>
    <t>141945</t>
  </si>
  <si>
    <t>206135</t>
  </si>
  <si>
    <t>159509</t>
  </si>
  <si>
    <t>224914</t>
  </si>
  <si>
    <t>224917</t>
  </si>
  <si>
    <t>224916</t>
  </si>
  <si>
    <t>224918</t>
  </si>
  <si>
    <t>224919</t>
  </si>
  <si>
    <t>508070</t>
  </si>
  <si>
    <t>508026</t>
  </si>
  <si>
    <t>508035</t>
  </si>
  <si>
    <t>508072</t>
  </si>
  <si>
    <t>508079</t>
  </si>
  <si>
    <t>508076</t>
  </si>
  <si>
    <t>508092</t>
  </si>
  <si>
    <t>508471</t>
  </si>
  <si>
    <t>508086</t>
  </si>
  <si>
    <t>508090</t>
  </si>
  <si>
    <t>508472</t>
  </si>
  <si>
    <t>508473</t>
  </si>
  <si>
    <t>508474</t>
  </si>
  <si>
    <t>508480</t>
  </si>
  <si>
    <t>508476</t>
  </si>
  <si>
    <t>508478</t>
  </si>
  <si>
    <t>508481</t>
  </si>
  <si>
    <t>508482</t>
  </si>
  <si>
    <t>508483</t>
  </si>
  <si>
    <t>508485</t>
  </si>
  <si>
    <t>508686</t>
  </si>
  <si>
    <t>508486</t>
  </si>
  <si>
    <t>525713</t>
  </si>
  <si>
    <t>508484</t>
  </si>
  <si>
    <t>525714</t>
  </si>
  <si>
    <t>525716</t>
  </si>
  <si>
    <t>525720</t>
  </si>
  <si>
    <t>525717</t>
  </si>
  <si>
    <t>525721</t>
  </si>
  <si>
    <t>525722</t>
  </si>
  <si>
    <t>525715</t>
  </si>
  <si>
    <t>525725</t>
  </si>
  <si>
    <t>525724</t>
  </si>
  <si>
    <t>525719</t>
  </si>
  <si>
    <t>525727</t>
  </si>
  <si>
    <t>525723</t>
  </si>
  <si>
    <t>525730</t>
  </si>
  <si>
    <t>525731</t>
  </si>
  <si>
    <t>525726</t>
  </si>
  <si>
    <t>525732</t>
  </si>
  <si>
    <t>525734</t>
  </si>
  <si>
    <t>525736</t>
  </si>
  <si>
    <t>525728</t>
  </si>
  <si>
    <t>525738</t>
  </si>
  <si>
    <t>525733</t>
  </si>
  <si>
    <t>525737</t>
  </si>
  <si>
    <t>525740</t>
  </si>
  <si>
    <t>525735</t>
  </si>
  <si>
    <t>525741</t>
  </si>
  <si>
    <t>525742</t>
  </si>
  <si>
    <t>525739</t>
  </si>
  <si>
    <t>525744</t>
  </si>
  <si>
    <t>525745</t>
  </si>
  <si>
    <t>525747</t>
  </si>
  <si>
    <t>525746</t>
  </si>
  <si>
    <t>525748</t>
  </si>
  <si>
    <t>525743</t>
  </si>
  <si>
    <t>525752</t>
  </si>
  <si>
    <t>525750</t>
  </si>
  <si>
    <t>525753</t>
  </si>
  <si>
    <t>525754</t>
  </si>
  <si>
    <t>525755</t>
  </si>
  <si>
    <t>525749</t>
  </si>
  <si>
    <t>525758</t>
  </si>
  <si>
    <t>525757</t>
  </si>
  <si>
    <t>525759</t>
  </si>
  <si>
    <t>525761</t>
  </si>
  <si>
    <t>525760</t>
  </si>
  <si>
    <t>525756</t>
  </si>
  <si>
    <t>561675</t>
  </si>
  <si>
    <t>561664</t>
  </si>
  <si>
    <t>561686</t>
  </si>
  <si>
    <t>561733</t>
  </si>
  <si>
    <t>561697</t>
  </si>
  <si>
    <t>547368</t>
  </si>
  <si>
    <t>561788</t>
  </si>
  <si>
    <t>561777</t>
  </si>
  <si>
    <t>561799</t>
  </si>
  <si>
    <t>561802</t>
  </si>
  <si>
    <t>561813</t>
  </si>
  <si>
    <t>561835</t>
  </si>
  <si>
    <t>561766</t>
  </si>
  <si>
    <t>561824</t>
  </si>
  <si>
    <t>561846</t>
  </si>
  <si>
    <t>561868</t>
  </si>
  <si>
    <t>561857</t>
  </si>
  <si>
    <t>561915</t>
  </si>
  <si>
    <t>561879</t>
  </si>
  <si>
    <t>561926</t>
  </si>
  <si>
    <t>561937</t>
  </si>
  <si>
    <t>561981</t>
  </si>
  <si>
    <t>561948</t>
  </si>
  <si>
    <t>561992</t>
  </si>
  <si>
    <t>562033</t>
  </si>
  <si>
    <t>562044</t>
  </si>
  <si>
    <t>562113</t>
  </si>
  <si>
    <t>562157</t>
  </si>
  <si>
    <t>562179</t>
  </si>
  <si>
    <t>562281</t>
  </si>
  <si>
    <t>562306</t>
  </si>
  <si>
    <t>562248</t>
  </si>
  <si>
    <t>562394</t>
  </si>
  <si>
    <t>562372</t>
  </si>
  <si>
    <t>562408</t>
  </si>
  <si>
    <t>562907</t>
  </si>
  <si>
    <t>562918</t>
  </si>
  <si>
    <t>562893</t>
  </si>
  <si>
    <t>562929</t>
  </si>
  <si>
    <t>563262</t>
  </si>
  <si>
    <t>562995</t>
  </si>
  <si>
    <t>563273</t>
  </si>
  <si>
    <t>563364</t>
  </si>
  <si>
    <t>563375</t>
  </si>
  <si>
    <t>563411</t>
  </si>
  <si>
    <t>563386</t>
  </si>
  <si>
    <t>563535</t>
  </si>
  <si>
    <t>563546</t>
  </si>
  <si>
    <t>563557</t>
  </si>
  <si>
    <t>563568</t>
  </si>
  <si>
    <t>563681</t>
  </si>
  <si>
    <t>563692</t>
  </si>
  <si>
    <t>563706</t>
  </si>
  <si>
    <t>563717</t>
  </si>
  <si>
    <t>563808</t>
  </si>
  <si>
    <t>563819</t>
  </si>
  <si>
    <t>563852</t>
  </si>
  <si>
    <t>563943</t>
  </si>
  <si>
    <t>564072</t>
  </si>
  <si>
    <t>564083</t>
  </si>
  <si>
    <t>564094</t>
  </si>
  <si>
    <t>564108</t>
  </si>
  <si>
    <t>564196</t>
  </si>
  <si>
    <t>564221</t>
  </si>
  <si>
    <t>564243</t>
  </si>
  <si>
    <t>564232</t>
  </si>
  <si>
    <t>564254</t>
  </si>
  <si>
    <t>564265</t>
  </si>
  <si>
    <t>564389</t>
  </si>
  <si>
    <t>564403</t>
  </si>
  <si>
    <t>564414</t>
  </si>
  <si>
    <t>564425</t>
  </si>
  <si>
    <t>225682</t>
  </si>
  <si>
    <t>564447</t>
  </si>
  <si>
    <t>905683</t>
  </si>
  <si>
    <t>225687</t>
  </si>
  <si>
    <t>508441</t>
  </si>
  <si>
    <t>508440</t>
  </si>
  <si>
    <t>566249</t>
  </si>
  <si>
    <t>566227</t>
  </si>
  <si>
    <t>566282</t>
  </si>
  <si>
    <t>566238</t>
  </si>
  <si>
    <t>566293</t>
  </si>
  <si>
    <t>566307</t>
  </si>
  <si>
    <t>566442</t>
  </si>
  <si>
    <t>566464</t>
  </si>
  <si>
    <t>566497</t>
  </si>
  <si>
    <t>566486</t>
  </si>
  <si>
    <t>566533</t>
  </si>
  <si>
    <t>566511</t>
  </si>
  <si>
    <t>566555</t>
  </si>
  <si>
    <t>566544</t>
  </si>
  <si>
    <t>566577</t>
  </si>
  <si>
    <t>566588</t>
  </si>
  <si>
    <t>566599</t>
  </si>
  <si>
    <t>566715</t>
  </si>
  <si>
    <t>566748</t>
  </si>
  <si>
    <t>566726</t>
  </si>
  <si>
    <t>566781</t>
  </si>
  <si>
    <t>566828</t>
  </si>
  <si>
    <t>566883</t>
  </si>
  <si>
    <t>566861</t>
  </si>
  <si>
    <t>566919</t>
  </si>
  <si>
    <t>566974</t>
  </si>
  <si>
    <t>566952</t>
  </si>
  <si>
    <t>566996</t>
  </si>
  <si>
    <t>567037</t>
  </si>
  <si>
    <t>567015</t>
  </si>
  <si>
    <t>567059</t>
  </si>
  <si>
    <t>567106</t>
  </si>
  <si>
    <t>567092</t>
  </si>
  <si>
    <t>699832</t>
  </si>
  <si>
    <t>855428</t>
  </si>
  <si>
    <t>855417</t>
  </si>
  <si>
    <t>855461</t>
  </si>
  <si>
    <t>520051</t>
  </si>
  <si>
    <t>520053</t>
  </si>
  <si>
    <t>520052</t>
  </si>
  <si>
    <t>520056</t>
  </si>
  <si>
    <t>520054</t>
  </si>
  <si>
    <t>520058</t>
  </si>
  <si>
    <t>520057</t>
  </si>
  <si>
    <t>520060</t>
  </si>
  <si>
    <t>520059</t>
  </si>
  <si>
    <t>520062</t>
  </si>
  <si>
    <t>520064</t>
  </si>
  <si>
    <t>520061</t>
  </si>
  <si>
    <t>520063</t>
  </si>
  <si>
    <t>520065</t>
  </si>
  <si>
    <t>520067</t>
  </si>
  <si>
    <t>520069</t>
  </si>
  <si>
    <t>520068</t>
  </si>
  <si>
    <t>520070</t>
  </si>
  <si>
    <t>520071</t>
  </si>
  <si>
    <t>520072</t>
  </si>
  <si>
    <t>520073</t>
  </si>
  <si>
    <t>520074</t>
  </si>
  <si>
    <t>520075</t>
  </si>
  <si>
    <t>520078</t>
  </si>
  <si>
    <t>520076</t>
  </si>
  <si>
    <t>520080</t>
  </si>
  <si>
    <t>520079</t>
  </si>
  <si>
    <t>520081</t>
  </si>
  <si>
    <t>520083</t>
  </si>
  <si>
    <t>520082</t>
  </si>
  <si>
    <t>520085</t>
  </si>
  <si>
    <t>520090</t>
  </si>
  <si>
    <t>520087</t>
  </si>
  <si>
    <t>520092</t>
  </si>
  <si>
    <t>520094</t>
  </si>
  <si>
    <t>520098</t>
  </si>
  <si>
    <t>520096</t>
  </si>
  <si>
    <t>520104</t>
  </si>
  <si>
    <t>520100</t>
  </si>
  <si>
    <t>520105</t>
  </si>
  <si>
    <t>520106</t>
  </si>
  <si>
    <t>520107</t>
  </si>
  <si>
    <t>149198-0011</t>
  </si>
  <si>
    <t>149198-0012</t>
  </si>
  <si>
    <t>149198-0013</t>
  </si>
  <si>
    <t>149198-0014</t>
  </si>
  <si>
    <t>149198-0015</t>
  </si>
  <si>
    <t>149200-0011</t>
  </si>
  <si>
    <t>149200-0012</t>
  </si>
  <si>
    <t>149200-0013</t>
  </si>
  <si>
    <t>149200-0014</t>
  </si>
  <si>
    <t>149200-0015</t>
  </si>
  <si>
    <t>149202-0011</t>
  </si>
  <si>
    <t>149202-0012</t>
  </si>
  <si>
    <t>149202-0013</t>
  </si>
  <si>
    <t>149202-0014</t>
  </si>
  <si>
    <t>149202-0015</t>
  </si>
  <si>
    <t>149204-0011</t>
  </si>
  <si>
    <t>149204-0012</t>
  </si>
  <si>
    <t>149204-0013</t>
  </si>
  <si>
    <t>149204-0014</t>
  </si>
  <si>
    <t>149204-0015</t>
  </si>
  <si>
    <t>149211-0011</t>
  </si>
  <si>
    <t>149211-0012</t>
  </si>
  <si>
    <t>149211-0013</t>
  </si>
  <si>
    <t>149211-0014</t>
  </si>
  <si>
    <t>149211-0015</t>
  </si>
  <si>
    <t>149206-0011</t>
  </si>
  <si>
    <t>149206-0012</t>
  </si>
  <si>
    <t>149206-0013</t>
  </si>
  <si>
    <t>149206-0014</t>
  </si>
  <si>
    <t>149206-0015</t>
  </si>
  <si>
    <t>149209-0011</t>
  </si>
  <si>
    <t>149209-0012</t>
  </si>
  <si>
    <t>149209-0013</t>
  </si>
  <si>
    <t>149209-0014</t>
  </si>
  <si>
    <t>149209-0015</t>
  </si>
  <si>
    <t>149224-0011</t>
  </si>
  <si>
    <t>149224-0012</t>
  </si>
  <si>
    <t>149224-0013</t>
  </si>
  <si>
    <t>149224-0014</t>
  </si>
  <si>
    <t>149224-0015</t>
  </si>
  <si>
    <t>149222-0011</t>
  </si>
  <si>
    <t>149222-0012</t>
  </si>
  <si>
    <t>149222-0013</t>
  </si>
  <si>
    <t>149222-0014</t>
  </si>
  <si>
    <t>149222-0015</t>
  </si>
  <si>
    <t>149213-0006</t>
  </si>
  <si>
    <t>149213-0007</t>
  </si>
  <si>
    <t>149213-0008</t>
  </si>
  <si>
    <t>149213-0009</t>
  </si>
  <si>
    <t>149213-0010</t>
  </si>
  <si>
    <t>149215-0006</t>
  </si>
  <si>
    <t>149215-0007</t>
  </si>
  <si>
    <t>149215-0008</t>
  </si>
  <si>
    <t>149215-0009</t>
  </si>
  <si>
    <t>149215-0010</t>
  </si>
  <si>
    <t>149217-0006</t>
  </si>
  <si>
    <t>149217-0007</t>
  </si>
  <si>
    <t>149217-0008</t>
  </si>
  <si>
    <t>149217-0009</t>
  </si>
  <si>
    <t>149217-0010</t>
  </si>
  <si>
    <t>149237-0011</t>
  </si>
  <si>
    <t>149237-0012</t>
  </si>
  <si>
    <t>149237-0013</t>
  </si>
  <si>
    <t>149237-0014</t>
  </si>
  <si>
    <t>149237-0015</t>
  </si>
  <si>
    <t>149226</t>
  </si>
  <si>
    <t>149220-0006</t>
  </si>
  <si>
    <t>149220-0007</t>
  </si>
  <si>
    <t>149220-0008</t>
  </si>
  <si>
    <t>149220-0009</t>
  </si>
  <si>
    <t>149220-0010</t>
  </si>
  <si>
    <t>149228-0011</t>
  </si>
  <si>
    <t>149228-0012</t>
  </si>
  <si>
    <t>149228-0013</t>
  </si>
  <si>
    <t>149228-0014</t>
  </si>
  <si>
    <t>149228-0015</t>
  </si>
  <si>
    <t>149230-0011</t>
  </si>
  <si>
    <t>149230-0012</t>
  </si>
  <si>
    <t>149230-0013</t>
  </si>
  <si>
    <t>149230-0014</t>
  </si>
  <si>
    <t>149230-0015</t>
  </si>
  <si>
    <t>149239-0011</t>
  </si>
  <si>
    <t>149239-0012</t>
  </si>
  <si>
    <t>149239-0013</t>
  </si>
  <si>
    <t>149239-0014</t>
  </si>
  <si>
    <t>149239-0015</t>
  </si>
  <si>
    <t>149235-0006</t>
  </si>
  <si>
    <t>149235-0007</t>
  </si>
  <si>
    <t>149235-0008</t>
  </si>
  <si>
    <t>149235-0009</t>
  </si>
  <si>
    <t>149235-0010</t>
  </si>
  <si>
    <t>149246-0006</t>
  </si>
  <si>
    <t>149246-0007</t>
  </si>
  <si>
    <t>149246-0008</t>
  </si>
  <si>
    <t>149246-0009</t>
  </si>
  <si>
    <t>149246-0010</t>
  </si>
  <si>
    <t>149232-0014</t>
  </si>
  <si>
    <t>149232-0015</t>
  </si>
  <si>
    <t>149232-0016</t>
  </si>
  <si>
    <t>149232-0017</t>
  </si>
  <si>
    <t>149232-0018</t>
  </si>
  <si>
    <t>149248-0006</t>
  </si>
  <si>
    <t>149248-0007</t>
  </si>
  <si>
    <t>149248-0008</t>
  </si>
  <si>
    <t>149248-0009</t>
  </si>
  <si>
    <t>149248-0010</t>
  </si>
  <si>
    <t>149250-0006</t>
  </si>
  <si>
    <t>149250-0007</t>
  </si>
  <si>
    <t>149250-0008</t>
  </si>
  <si>
    <t>149250-0009</t>
  </si>
  <si>
    <t>149250-0010</t>
  </si>
  <si>
    <t>149257-0006</t>
  </si>
  <si>
    <t>149257-0007</t>
  </si>
  <si>
    <t>149257-0008</t>
  </si>
  <si>
    <t>149257-0009</t>
  </si>
  <si>
    <t>149257-0010</t>
  </si>
  <si>
    <t>149253-0006</t>
  </si>
  <si>
    <t>149253-0007</t>
  </si>
  <si>
    <t>149253-0008</t>
  </si>
  <si>
    <t>149253-0009</t>
  </si>
  <si>
    <t>149253-0010</t>
  </si>
  <si>
    <t>149242-0011</t>
  </si>
  <si>
    <t>149242-0012</t>
  </si>
  <si>
    <t>149242-0013</t>
  </si>
  <si>
    <t>149242-0014</t>
  </si>
  <si>
    <t>149242-0015</t>
  </si>
  <si>
    <t>149259-0011</t>
  </si>
  <si>
    <t>149259-0012</t>
  </si>
  <si>
    <t>149259-0013</t>
  </si>
  <si>
    <t>149259-0014</t>
  </si>
  <si>
    <t>149259-0015</t>
  </si>
  <si>
    <t>149261-0011</t>
  </si>
  <si>
    <t>149261-0012</t>
  </si>
  <si>
    <t>149261-0013</t>
  </si>
  <si>
    <t>149261-0014</t>
  </si>
  <si>
    <t>149261-0015</t>
  </si>
  <si>
    <t>149264-0011</t>
  </si>
  <si>
    <t>149264-0012</t>
  </si>
  <si>
    <t>149264-0013</t>
  </si>
  <si>
    <t>149264-0014</t>
  </si>
  <si>
    <t>149264-0015</t>
  </si>
  <si>
    <t>149268-0011</t>
  </si>
  <si>
    <t>149268-0012</t>
  </si>
  <si>
    <t>149268-0013</t>
  </si>
  <si>
    <t>149268-0014</t>
  </si>
  <si>
    <t>149268-0015</t>
  </si>
  <si>
    <t>149244-0006</t>
  </si>
  <si>
    <t>149244-0007</t>
  </si>
  <si>
    <t>149244-0008</t>
  </si>
  <si>
    <t>149244-0009</t>
  </si>
  <si>
    <t>149244-0010</t>
  </si>
  <si>
    <t>149272-0011</t>
  </si>
  <si>
    <t>149272-0012</t>
  </si>
  <si>
    <t>149272-0013</t>
  </si>
  <si>
    <t>149272-0014</t>
  </si>
  <si>
    <t>149272-0015</t>
  </si>
  <si>
    <t>149275</t>
  </si>
  <si>
    <t>149277-0006</t>
  </si>
  <si>
    <t>149277-0007</t>
  </si>
  <si>
    <t>149277-0008</t>
  </si>
  <si>
    <t>149277-0009</t>
  </si>
  <si>
    <t>149277-0010</t>
  </si>
  <si>
    <t>149255-0006</t>
  </si>
  <si>
    <t>149255-0007</t>
  </si>
  <si>
    <t>149255-0008</t>
  </si>
  <si>
    <t>149255-0009</t>
  </si>
  <si>
    <t>149255-0010</t>
  </si>
  <si>
    <t>149279-0006</t>
  </si>
  <si>
    <t>149279-0007</t>
  </si>
  <si>
    <t>149279-0008</t>
  </si>
  <si>
    <t>149279-0009</t>
  </si>
  <si>
    <t>149279-0010</t>
  </si>
  <si>
    <t>149286</t>
  </si>
  <si>
    <t>149270-0007</t>
  </si>
  <si>
    <t>149270-0008</t>
  </si>
  <si>
    <t>149270-0009</t>
  </si>
  <si>
    <t>149270-0010</t>
  </si>
  <si>
    <t>149270-0011</t>
  </si>
  <si>
    <t>149283-0011</t>
  </si>
  <si>
    <t>149283-0012</t>
  </si>
  <si>
    <t>149283-0013</t>
  </si>
  <si>
    <t>149283-0014</t>
  </si>
  <si>
    <t>149283-0015</t>
  </si>
  <si>
    <t>149288</t>
  </si>
  <si>
    <t>149290</t>
  </si>
  <si>
    <t>527131</t>
  </si>
  <si>
    <t>527129</t>
  </si>
  <si>
    <t>149281-0011</t>
  </si>
  <si>
    <t>149281-0012</t>
  </si>
  <si>
    <t>149281-0013</t>
  </si>
  <si>
    <t>149281-0014</t>
  </si>
  <si>
    <t>149281-0015</t>
  </si>
  <si>
    <t>527132</t>
  </si>
  <si>
    <t>565698</t>
  </si>
  <si>
    <t>149266-0007</t>
  </si>
  <si>
    <t>149266-0008</t>
  </si>
  <si>
    <t>149266-0009</t>
  </si>
  <si>
    <t>149266-0010</t>
  </si>
  <si>
    <t>149266-0011</t>
  </si>
  <si>
    <t>565701</t>
  </si>
  <si>
    <t>149292</t>
  </si>
  <si>
    <t>565767-0006</t>
  </si>
  <si>
    <t>565767-0007</t>
  </si>
  <si>
    <t>565767-0008</t>
  </si>
  <si>
    <t>565767-0009</t>
  </si>
  <si>
    <t>565767-0010</t>
  </si>
  <si>
    <t>565734-0011</t>
  </si>
  <si>
    <t>565734-0012</t>
  </si>
  <si>
    <t>565734-0013</t>
  </si>
  <si>
    <t>565734-0014</t>
  </si>
  <si>
    <t>565734-0015</t>
  </si>
  <si>
    <t>565756-0011</t>
  </si>
  <si>
    <t>565756-0012</t>
  </si>
  <si>
    <t>565756-0013</t>
  </si>
  <si>
    <t>565756-0014</t>
  </si>
  <si>
    <t>565756-0015</t>
  </si>
  <si>
    <t>565803-0011</t>
  </si>
  <si>
    <t>565803-0012</t>
  </si>
  <si>
    <t>565803-0013</t>
  </si>
  <si>
    <t>565803-0014</t>
  </si>
  <si>
    <t>565803-0015</t>
  </si>
  <si>
    <t>565712-0006</t>
  </si>
  <si>
    <t>565712-0007</t>
  </si>
  <si>
    <t>565712-0008</t>
  </si>
  <si>
    <t>565712-0009</t>
  </si>
  <si>
    <t>565712-0010</t>
  </si>
  <si>
    <t>565814-0006</t>
  </si>
  <si>
    <t>565814-0007</t>
  </si>
  <si>
    <t>565814-0008</t>
  </si>
  <si>
    <t>565814-0009</t>
  </si>
  <si>
    <t>565814-0010</t>
  </si>
  <si>
    <t>546412-0011</t>
  </si>
  <si>
    <t>546412-0012</t>
  </si>
  <si>
    <t>546412-0013</t>
  </si>
  <si>
    <t>546412-0014</t>
  </si>
  <si>
    <t>546412-0015</t>
  </si>
  <si>
    <t>565869-0006</t>
  </si>
  <si>
    <t>565869-0007</t>
  </si>
  <si>
    <t>565869-0008</t>
  </si>
  <si>
    <t>565869-0009</t>
  </si>
  <si>
    <t>565869-0010</t>
  </si>
  <si>
    <t>565971-0006</t>
  </si>
  <si>
    <t>565971-0007</t>
  </si>
  <si>
    <t>565971-0008</t>
  </si>
  <si>
    <t>565971-0009</t>
  </si>
  <si>
    <t>565971-0010</t>
  </si>
  <si>
    <t>565836-0011</t>
  </si>
  <si>
    <t>565836-0012</t>
  </si>
  <si>
    <t>565836-0013</t>
  </si>
  <si>
    <t>565836-0014</t>
  </si>
  <si>
    <t>565836-0015</t>
  </si>
  <si>
    <t>565993-0011</t>
  </si>
  <si>
    <t>565993-0012</t>
  </si>
  <si>
    <t>565993-0013</t>
  </si>
  <si>
    <t>565993-0014</t>
  </si>
  <si>
    <t>565993-0015</t>
  </si>
  <si>
    <t>566103-0011</t>
  </si>
  <si>
    <t>566103-0012</t>
  </si>
  <si>
    <t>566103-0013</t>
  </si>
  <si>
    <t>566103-0014</t>
  </si>
  <si>
    <t>566103-0015</t>
  </si>
  <si>
    <t>566067-0007</t>
  </si>
  <si>
    <t>566067-0008</t>
  </si>
  <si>
    <t>566067-0009</t>
  </si>
  <si>
    <t>566067-0010</t>
  </si>
  <si>
    <t>565916-0014</t>
  </si>
  <si>
    <t>565916-0015</t>
  </si>
  <si>
    <t>565916-0016</t>
  </si>
  <si>
    <t>565916-0017</t>
  </si>
  <si>
    <t>565916-0018</t>
  </si>
  <si>
    <t>566158-0011</t>
  </si>
  <si>
    <t>566158-0012</t>
  </si>
  <si>
    <t>566158-0013</t>
  </si>
  <si>
    <t>566158-0014</t>
  </si>
  <si>
    <t>566158-0015</t>
  </si>
  <si>
    <t>566216-0011</t>
  </si>
  <si>
    <t>566216-0012</t>
  </si>
  <si>
    <t>566216-0013</t>
  </si>
  <si>
    <t>566216-0014</t>
  </si>
  <si>
    <t>566216-0015</t>
  </si>
  <si>
    <t>566045-0011</t>
  </si>
  <si>
    <t>566045-0012</t>
  </si>
  <si>
    <t>566045-0013</t>
  </si>
  <si>
    <t>566045-0014</t>
  </si>
  <si>
    <t>566045-0015</t>
  </si>
  <si>
    <t>566089-0007</t>
  </si>
  <si>
    <t>566089-0008</t>
  </si>
  <si>
    <t>566089-0009</t>
  </si>
  <si>
    <t>566089-0010</t>
  </si>
  <si>
    <t>143163</t>
  </si>
  <si>
    <t>143164</t>
  </si>
  <si>
    <t>143166</t>
  </si>
  <si>
    <t>143168</t>
  </si>
  <si>
    <t>143167</t>
  </si>
  <si>
    <t>143170</t>
  </si>
  <si>
    <t>143171</t>
  </si>
  <si>
    <t>143172</t>
  </si>
  <si>
    <t>143169</t>
  </si>
  <si>
    <t>143174</t>
  </si>
  <si>
    <t>143173</t>
  </si>
  <si>
    <t>143178</t>
  </si>
  <si>
    <t>143177</t>
  </si>
  <si>
    <t>143179</t>
  </si>
  <si>
    <t>143175</t>
  </si>
  <si>
    <t>143195</t>
  </si>
  <si>
    <t>143196</t>
  </si>
  <si>
    <t>143199</t>
  </si>
  <si>
    <t>143197</t>
  </si>
  <si>
    <t>143200</t>
  </si>
  <si>
    <t>143206</t>
  </si>
  <si>
    <t>143202</t>
  </si>
  <si>
    <t>143207</t>
  </si>
  <si>
    <t>143208</t>
  </si>
  <si>
    <t>143209</t>
  </si>
  <si>
    <t>143210</t>
  </si>
  <si>
    <t>143213</t>
  </si>
  <si>
    <t>143211</t>
  </si>
  <si>
    <t>143214</t>
  </si>
  <si>
    <t>159510</t>
  </si>
  <si>
    <t>508437</t>
  </si>
  <si>
    <t>508438</t>
  </si>
  <si>
    <t>508433</t>
  </si>
  <si>
    <t>508434</t>
  </si>
  <si>
    <t>565246</t>
  </si>
  <si>
    <t>565359</t>
  </si>
  <si>
    <t>565257</t>
  </si>
  <si>
    <t>565381</t>
  </si>
  <si>
    <t>565392</t>
  </si>
  <si>
    <t>565406</t>
  </si>
  <si>
    <t>565417</t>
  </si>
  <si>
    <t>565472</t>
  </si>
  <si>
    <t>565439</t>
  </si>
  <si>
    <t>565483</t>
  </si>
  <si>
    <t>565494</t>
  </si>
  <si>
    <t>565508</t>
  </si>
  <si>
    <t>565519</t>
  </si>
  <si>
    <t>565541</t>
  </si>
  <si>
    <t>565552</t>
  </si>
  <si>
    <t>565563</t>
  </si>
  <si>
    <t>565574</t>
  </si>
  <si>
    <t>565585</t>
  </si>
  <si>
    <t>565596</t>
  </si>
  <si>
    <t>567274</t>
  </si>
  <si>
    <t>567241</t>
  </si>
  <si>
    <t>567263</t>
  </si>
  <si>
    <t>567285</t>
  </si>
  <si>
    <t>567296</t>
  </si>
  <si>
    <t>567343</t>
  </si>
  <si>
    <t>567423</t>
  </si>
  <si>
    <t>567467</t>
  </si>
  <si>
    <t>567387</t>
  </si>
  <si>
    <t>508442</t>
  </si>
  <si>
    <t>508443</t>
  </si>
  <si>
    <t>531402</t>
  </si>
  <si>
    <t>531403</t>
  </si>
  <si>
    <t>531405</t>
  </si>
  <si>
    <t>531406</t>
  </si>
  <si>
    <t>565665</t>
  </si>
  <si>
    <t>545952</t>
  </si>
  <si>
    <t>565676</t>
  </si>
  <si>
    <t>567547</t>
  </si>
  <si>
    <t>567536</t>
  </si>
  <si>
    <t>567591</t>
  </si>
  <si>
    <t>567558</t>
  </si>
  <si>
    <t>567569</t>
  </si>
  <si>
    <t>225676</t>
  </si>
  <si>
    <t>225677</t>
  </si>
  <si>
    <t>225681</t>
  </si>
  <si>
    <t>225683</t>
  </si>
  <si>
    <t>567605</t>
  </si>
  <si>
    <t>225684</t>
  </si>
  <si>
    <t>225679</t>
  </si>
  <si>
    <t>225685</t>
  </si>
  <si>
    <t>225688</t>
  </si>
  <si>
    <t>225691</t>
  </si>
  <si>
    <t>225686</t>
  </si>
  <si>
    <t>225690</t>
  </si>
  <si>
    <t>225692</t>
  </si>
  <si>
    <t>225693</t>
  </si>
  <si>
    <t>101940</t>
  </si>
  <si>
    <t>101942</t>
  </si>
  <si>
    <t>101941</t>
  </si>
  <si>
    <t>101945</t>
  </si>
  <si>
    <t>101943</t>
  </si>
  <si>
    <t>102039</t>
  </si>
  <si>
    <t>142138</t>
  </si>
  <si>
    <t>102040</t>
  </si>
  <si>
    <t>102041</t>
  </si>
  <si>
    <t>142140</t>
  </si>
  <si>
    <t>218389</t>
  </si>
  <si>
    <t>504637</t>
  </si>
  <si>
    <t>210254</t>
  </si>
  <si>
    <t>504640</t>
  </si>
  <si>
    <t>504642</t>
  </si>
  <si>
    <t>504635</t>
  </si>
  <si>
    <t>508160</t>
  </si>
  <si>
    <t>142139</t>
  </si>
  <si>
    <t>508165</t>
  </si>
  <si>
    <t>504651</t>
  </si>
  <si>
    <t>142141</t>
  </si>
  <si>
    <t>104017</t>
  </si>
  <si>
    <t>104006</t>
  </si>
  <si>
    <t>104061</t>
  </si>
  <si>
    <t>104028</t>
  </si>
  <si>
    <t>104072</t>
  </si>
  <si>
    <t>104083</t>
  </si>
  <si>
    <t>210256</t>
  </si>
  <si>
    <t>210258</t>
  </si>
  <si>
    <t>210259</t>
  </si>
  <si>
    <t>504399</t>
  </si>
  <si>
    <t>509033</t>
  </si>
  <si>
    <t>102064</t>
  </si>
  <si>
    <t>142447</t>
  </si>
  <si>
    <t>142449</t>
  </si>
  <si>
    <t>142448</t>
  </si>
  <si>
    <t>142451</t>
  </si>
  <si>
    <t>142452</t>
  </si>
  <si>
    <t>142450</t>
  </si>
  <si>
    <t>142459</t>
  </si>
  <si>
    <t>142453</t>
  </si>
  <si>
    <t>142458</t>
  </si>
  <si>
    <t>142460</t>
  </si>
  <si>
    <t>142461</t>
  </si>
  <si>
    <t>142462</t>
  </si>
  <si>
    <t>142465</t>
  </si>
  <si>
    <t>142463</t>
  </si>
  <si>
    <t>529185</t>
  </si>
  <si>
    <t>142464</t>
  </si>
  <si>
    <t>142315</t>
  </si>
  <si>
    <t>142316</t>
  </si>
  <si>
    <t>142318</t>
  </si>
  <si>
    <t>142319</t>
  </si>
  <si>
    <t>142317</t>
  </si>
  <si>
    <t>142455</t>
  </si>
  <si>
    <t>142456</t>
  </si>
  <si>
    <t>142454</t>
  </si>
  <si>
    <t>504402</t>
  </si>
  <si>
    <t>504403</t>
  </si>
  <si>
    <t>523517</t>
  </si>
  <si>
    <t>523518</t>
  </si>
  <si>
    <t>103155</t>
  </si>
  <si>
    <t>504400</t>
  </si>
  <si>
    <t>103156</t>
  </si>
  <si>
    <t>103102</t>
  </si>
  <si>
    <t>103103</t>
  </si>
  <si>
    <t>103106</t>
  </si>
  <si>
    <t>103104</t>
  </si>
  <si>
    <t>103108</t>
  </si>
  <si>
    <t>103109</t>
  </si>
  <si>
    <t>103101</t>
  </si>
  <si>
    <t>103114</t>
  </si>
  <si>
    <t>103117</t>
  </si>
  <si>
    <t>103115</t>
  </si>
  <si>
    <t>103118</t>
  </si>
  <si>
    <t>103120</t>
  </si>
  <si>
    <t>103107</t>
  </si>
  <si>
    <t>103128</t>
  </si>
  <si>
    <t>103122</t>
  </si>
  <si>
    <t>103121</t>
  </si>
  <si>
    <t>103129</t>
  </si>
  <si>
    <t>103130</t>
  </si>
  <si>
    <t>103119</t>
  </si>
  <si>
    <t>103132</t>
  </si>
  <si>
    <t>103133</t>
  </si>
  <si>
    <t>103134</t>
  </si>
  <si>
    <t>103135</t>
  </si>
  <si>
    <t>103136</t>
  </si>
  <si>
    <t>103131</t>
  </si>
  <si>
    <t>103141</t>
  </si>
  <si>
    <t>103140</t>
  </si>
  <si>
    <t>103139</t>
  </si>
  <si>
    <t>103142</t>
  </si>
  <si>
    <t>103143</t>
  </si>
  <si>
    <t>103137</t>
  </si>
  <si>
    <t>103145</t>
  </si>
  <si>
    <t>103146</t>
  </si>
  <si>
    <t>103144</t>
  </si>
  <si>
    <t>103147</t>
  </si>
  <si>
    <t>103148</t>
  </si>
  <si>
    <t>103150</t>
  </si>
  <si>
    <t>103151</t>
  </si>
  <si>
    <t>103154</t>
  </si>
  <si>
    <t>103153</t>
  </si>
  <si>
    <t>523526</t>
  </si>
  <si>
    <t>523527</t>
  </si>
  <si>
    <t>523528</t>
  </si>
  <si>
    <t>523529</t>
  </si>
  <si>
    <t>523530</t>
  </si>
  <si>
    <t>523531</t>
  </si>
  <si>
    <t>523532</t>
  </si>
  <si>
    <t>523533</t>
  </si>
  <si>
    <t>504613</t>
  </si>
  <si>
    <t>102955</t>
  </si>
  <si>
    <t>102953</t>
  </si>
  <si>
    <t>103163</t>
  </si>
  <si>
    <t>103162</t>
  </si>
  <si>
    <t>142323</t>
  </si>
  <si>
    <t>142329</t>
  </si>
  <si>
    <t>142332</t>
  </si>
  <si>
    <t>142335</t>
  </si>
  <si>
    <t>142336</t>
  </si>
  <si>
    <t>142337</t>
  </si>
  <si>
    <t>142338</t>
  </si>
  <si>
    <t>210238</t>
  </si>
  <si>
    <t>210239</t>
  </si>
  <si>
    <t>210240</t>
  </si>
  <si>
    <t>210241</t>
  </si>
  <si>
    <t>210242</t>
  </si>
  <si>
    <t>210255</t>
  </si>
  <si>
    <t>210253</t>
  </si>
  <si>
    <t>504636</t>
  </si>
  <si>
    <t>504404</t>
  </si>
  <si>
    <t>504405</t>
  </si>
  <si>
    <t>504639</t>
  </si>
  <si>
    <t>504641</t>
  </si>
  <si>
    <t>504406</t>
  </si>
  <si>
    <t>508178</t>
  </si>
  <si>
    <t>504644</t>
  </si>
  <si>
    <t>504652</t>
  </si>
  <si>
    <t>103159</t>
  </si>
  <si>
    <t>508177</t>
  </si>
  <si>
    <t>210250</t>
  </si>
  <si>
    <t>221924</t>
  </si>
  <si>
    <t>523534</t>
  </si>
  <si>
    <t>142269</t>
  </si>
  <si>
    <t>142271</t>
  </si>
  <si>
    <t>100524-0026</t>
  </si>
  <si>
    <t>100524-0035</t>
  </si>
  <si>
    <t>100524-0036</t>
  </si>
  <si>
    <t>100524-0037</t>
  </si>
  <si>
    <t>100524-0042</t>
  </si>
  <si>
    <t>100524-0083</t>
  </si>
  <si>
    <t>142273</t>
  </si>
  <si>
    <t>142276</t>
  </si>
  <si>
    <t>100527-0026</t>
  </si>
  <si>
    <t>100527-0035</t>
  </si>
  <si>
    <t>100527-0036</t>
  </si>
  <si>
    <t>100527-0037</t>
  </si>
  <si>
    <t>100527-0042</t>
  </si>
  <si>
    <t>100527-0083</t>
  </si>
  <si>
    <t>100525-0026</t>
  </si>
  <si>
    <t>100525-0035</t>
  </si>
  <si>
    <t>100525-0036</t>
  </si>
  <si>
    <t>100525-0037</t>
  </si>
  <si>
    <t>100525-0042</t>
  </si>
  <si>
    <t>100525-0083</t>
  </si>
  <si>
    <t>142278</t>
  </si>
  <si>
    <t>142280</t>
  </si>
  <si>
    <t>142270-0023</t>
  </si>
  <si>
    <t>142270-0024</t>
  </si>
  <si>
    <t>142270-0025</t>
  </si>
  <si>
    <t>142270-0026</t>
  </si>
  <si>
    <t>142270-0027</t>
  </si>
  <si>
    <t>142284</t>
  </si>
  <si>
    <t>142272-0023</t>
  </si>
  <si>
    <t>142272-0024</t>
  </si>
  <si>
    <t>142272-0025</t>
  </si>
  <si>
    <t>142272-0026</t>
  </si>
  <si>
    <t>142272-0027</t>
  </si>
  <si>
    <t>142274-0023</t>
  </si>
  <si>
    <t>142274-0024</t>
  </si>
  <si>
    <t>142274-0025</t>
  </si>
  <si>
    <t>142274-0026</t>
  </si>
  <si>
    <t>142274-0027</t>
  </si>
  <si>
    <t>142279-0023</t>
  </si>
  <si>
    <t>142279-0024</t>
  </si>
  <si>
    <t>142279-0025</t>
  </si>
  <si>
    <t>142279-0026</t>
  </si>
  <si>
    <t>142279-0027</t>
  </si>
  <si>
    <t>142283-0023</t>
  </si>
  <si>
    <t>142283-0024</t>
  </si>
  <si>
    <t>142283-0025</t>
  </si>
  <si>
    <t>142283-0026</t>
  </si>
  <si>
    <t>142283-0027</t>
  </si>
  <si>
    <t>142277-0023</t>
  </si>
  <si>
    <t>142277-0024</t>
  </si>
  <si>
    <t>142277-0025</t>
  </si>
  <si>
    <t>142277-0026</t>
  </si>
  <si>
    <t>142277-0027</t>
  </si>
  <si>
    <t>142291-0023</t>
  </si>
  <si>
    <t>142291-0024</t>
  </si>
  <si>
    <t>142291-0025</t>
  </si>
  <si>
    <t>142291-0026</t>
  </si>
  <si>
    <t>142291-0027</t>
  </si>
  <si>
    <t>142281-0023</t>
  </si>
  <si>
    <t>142281-0024</t>
  </si>
  <si>
    <t>142281-0025</t>
  </si>
  <si>
    <t>142281-0026</t>
  </si>
  <si>
    <t>142281-0027</t>
  </si>
  <si>
    <t>142282</t>
  </si>
  <si>
    <t>142288</t>
  </si>
  <si>
    <t>142294</t>
  </si>
  <si>
    <t>142293-0023</t>
  </si>
  <si>
    <t>142293-0024</t>
  </si>
  <si>
    <t>142293-0025</t>
  </si>
  <si>
    <t>142293-0026</t>
  </si>
  <si>
    <t>142293-0027</t>
  </si>
  <si>
    <t>142296</t>
  </si>
  <si>
    <t>142285-0023</t>
  </si>
  <si>
    <t>142285-0024</t>
  </si>
  <si>
    <t>142285-0025</t>
  </si>
  <si>
    <t>142285-0026</t>
  </si>
  <si>
    <t>142285-0027</t>
  </si>
  <si>
    <t>142295-0023</t>
  </si>
  <si>
    <t>142295-0024</t>
  </si>
  <si>
    <t>142295-0025</t>
  </si>
  <si>
    <t>142295-0026</t>
  </si>
  <si>
    <t>142295-0027</t>
  </si>
  <si>
    <t>142299</t>
  </si>
  <si>
    <t>142340</t>
  </si>
  <si>
    <t>142298-0023</t>
  </si>
  <si>
    <t>142298-0024</t>
  </si>
  <si>
    <t>142298-0025</t>
  </si>
  <si>
    <t>142298-0026</t>
  </si>
  <si>
    <t>142298-0027</t>
  </si>
  <si>
    <t>142289-0023</t>
  </si>
  <si>
    <t>142289-0024</t>
  </si>
  <si>
    <t>142289-0025</t>
  </si>
  <si>
    <t>142289-0026</t>
  </si>
  <si>
    <t>142289-0027</t>
  </si>
  <si>
    <t>142339</t>
  </si>
  <si>
    <t>142345</t>
  </si>
  <si>
    <t>142300-0023</t>
  </si>
  <si>
    <t>142300-0024</t>
  </si>
  <si>
    <t>142300-0025</t>
  </si>
  <si>
    <t>142300-0026</t>
  </si>
  <si>
    <t>142300-0027</t>
  </si>
  <si>
    <t>142290</t>
  </si>
  <si>
    <t>142343</t>
  </si>
  <si>
    <t>142292</t>
  </si>
  <si>
    <t>205360-0035</t>
  </si>
  <si>
    <t>205360-0036</t>
  </si>
  <si>
    <t>205360-0037</t>
  </si>
  <si>
    <t>205360-0042</t>
  </si>
  <si>
    <t>205361-0035</t>
  </si>
  <si>
    <t>205361-0036</t>
  </si>
  <si>
    <t>205361-0037</t>
  </si>
  <si>
    <t>205361-0042</t>
  </si>
  <si>
    <t>205362-0035</t>
  </si>
  <si>
    <t>205362-0036</t>
  </si>
  <si>
    <t>205362-0037</t>
  </si>
  <si>
    <t>205362-0042</t>
  </si>
  <si>
    <t>205363-0035</t>
  </si>
  <si>
    <t>205363-0036</t>
  </si>
  <si>
    <t>205363-0037</t>
  </si>
  <si>
    <t>205363-0042</t>
  </si>
  <si>
    <t>205365-0035</t>
  </si>
  <si>
    <t>205365-0036</t>
  </si>
  <si>
    <t>205365-0037</t>
  </si>
  <si>
    <t>205365-0042</t>
  </si>
  <si>
    <t>205366-0035</t>
  </si>
  <si>
    <t>205366-0036</t>
  </si>
  <si>
    <t>205366-0037</t>
  </si>
  <si>
    <t>205366-0042</t>
  </si>
  <si>
    <t>205369-0035</t>
  </si>
  <si>
    <t>205369-0036</t>
  </si>
  <si>
    <t>205369-0037</t>
  </si>
  <si>
    <t>205369-0042</t>
  </si>
  <si>
    <t>205367-0035</t>
  </si>
  <si>
    <t>205367-0036</t>
  </si>
  <si>
    <t>205367-0037</t>
  </si>
  <si>
    <t>205367-0042</t>
  </si>
  <si>
    <t>205370-0035</t>
  </si>
  <si>
    <t>205370-0036</t>
  </si>
  <si>
    <t>205370-0037</t>
  </si>
  <si>
    <t>205370-0042</t>
  </si>
  <si>
    <t>205368-0035</t>
  </si>
  <si>
    <t>205368-0036</t>
  </si>
  <si>
    <t>205368-0037</t>
  </si>
  <si>
    <t>205368-0042</t>
  </si>
  <si>
    <t>205376-0035</t>
  </si>
  <si>
    <t>205376-0036</t>
  </si>
  <si>
    <t>205376-0037</t>
  </si>
  <si>
    <t>205376-0042</t>
  </si>
  <si>
    <t>210136</t>
  </si>
  <si>
    <t>205377-0035</t>
  </si>
  <si>
    <t>205377-0036</t>
  </si>
  <si>
    <t>205377-0037</t>
  </si>
  <si>
    <t>205377-0042</t>
  </si>
  <si>
    <t>210139</t>
  </si>
  <si>
    <t>210143</t>
  </si>
  <si>
    <t>210137-0023</t>
  </si>
  <si>
    <t>210137-0024</t>
  </si>
  <si>
    <t>210137-0025</t>
  </si>
  <si>
    <t>210137-0026</t>
  </si>
  <si>
    <t>210137-0027</t>
  </si>
  <si>
    <t>210140-0023</t>
  </si>
  <si>
    <t>210140-0024</t>
  </si>
  <si>
    <t>210140-0025</t>
  </si>
  <si>
    <t>210140-0026</t>
  </si>
  <si>
    <t>210140-0027</t>
  </si>
  <si>
    <t>210145</t>
  </si>
  <si>
    <t>210150</t>
  </si>
  <si>
    <t>210144-0023</t>
  </si>
  <si>
    <t>210144-0024</t>
  </si>
  <si>
    <t>210144-0025</t>
  </si>
  <si>
    <t>210144-0026</t>
  </si>
  <si>
    <t>210144-0027</t>
  </si>
  <si>
    <t>210148-0023</t>
  </si>
  <si>
    <t>210148-0024</t>
  </si>
  <si>
    <t>210148-0025</t>
  </si>
  <si>
    <t>210148-0026</t>
  </si>
  <si>
    <t>210148-0027</t>
  </si>
  <si>
    <t>210147</t>
  </si>
  <si>
    <t>210146-0023</t>
  </si>
  <si>
    <t>210146-0024</t>
  </si>
  <si>
    <t>210146-0025</t>
  </si>
  <si>
    <t>210146-0026</t>
  </si>
  <si>
    <t>210146-0027</t>
  </si>
  <si>
    <t>210152</t>
  </si>
  <si>
    <t>210155-0023</t>
  </si>
  <si>
    <t>210155-0024</t>
  </si>
  <si>
    <t>210155-0025</t>
  </si>
  <si>
    <t>210155-0026</t>
  </si>
  <si>
    <t>210155-0027</t>
  </si>
  <si>
    <t>210151-0023</t>
  </si>
  <si>
    <t>210151-0024</t>
  </si>
  <si>
    <t>210151-0025</t>
  </si>
  <si>
    <t>210151-0026</t>
  </si>
  <si>
    <t>210151-0027</t>
  </si>
  <si>
    <t>210153-0023</t>
  </si>
  <si>
    <t>210153-0024</t>
  </si>
  <si>
    <t>210153-0025</t>
  </si>
  <si>
    <t>210153-0026</t>
  </si>
  <si>
    <t>210153-0027</t>
  </si>
  <si>
    <t>218599</t>
  </si>
  <si>
    <t>218596-0035</t>
  </si>
  <si>
    <t>218596-0036</t>
  </si>
  <si>
    <t>218596-0037</t>
  </si>
  <si>
    <t>218596-0042</t>
  </si>
  <si>
    <t>218595-0035</t>
  </si>
  <si>
    <t>218595-0036</t>
  </si>
  <si>
    <t>218595-0037</t>
  </si>
  <si>
    <t>218595-0042</t>
  </si>
  <si>
    <t>218600</t>
  </si>
  <si>
    <t>222919</t>
  </si>
  <si>
    <t>383227</t>
  </si>
  <si>
    <t>383238</t>
  </si>
  <si>
    <t>383271</t>
  </si>
  <si>
    <t>383249</t>
  </si>
  <si>
    <t>383282</t>
  </si>
  <si>
    <t>401289</t>
  </si>
  <si>
    <t>383293</t>
  </si>
  <si>
    <t>401291</t>
  </si>
  <si>
    <t>401296</t>
  </si>
  <si>
    <t>401294</t>
  </si>
  <si>
    <t>401290-0023</t>
  </si>
  <si>
    <t>401290-0024</t>
  </si>
  <si>
    <t>401290-0025</t>
  </si>
  <si>
    <t>401290-0026</t>
  </si>
  <si>
    <t>401290-0027</t>
  </si>
  <si>
    <t>401292-0023</t>
  </si>
  <si>
    <t>401292-0024</t>
  </si>
  <si>
    <t>401292-0025</t>
  </si>
  <si>
    <t>401292-0026</t>
  </si>
  <si>
    <t>401292-0027</t>
  </si>
  <si>
    <t>401298</t>
  </si>
  <si>
    <t>401295-0023</t>
  </si>
  <si>
    <t>401295-0024</t>
  </si>
  <si>
    <t>401295-0025</t>
  </si>
  <si>
    <t>401295-0026</t>
  </si>
  <si>
    <t>401295-0027</t>
  </si>
  <si>
    <t>401300</t>
  </si>
  <si>
    <t>401301-0023</t>
  </si>
  <si>
    <t>401301-0024</t>
  </si>
  <si>
    <t>401301-0025</t>
  </si>
  <si>
    <t>401301-0026</t>
  </si>
  <si>
    <t>401301-0027</t>
  </si>
  <si>
    <t>401297-0023</t>
  </si>
  <si>
    <t>401297-0024</t>
  </si>
  <si>
    <t>401297-0025</t>
  </si>
  <si>
    <t>401297-0026</t>
  </si>
  <si>
    <t>401297-0027</t>
  </si>
  <si>
    <t>401302</t>
  </si>
  <si>
    <t>401299-0023</t>
  </si>
  <si>
    <t>401299-0024</t>
  </si>
  <si>
    <t>401299-0025</t>
  </si>
  <si>
    <t>401299-0026</t>
  </si>
  <si>
    <t>401299-0027</t>
  </si>
  <si>
    <t>401303-0023</t>
  </si>
  <si>
    <t>401303-0024</t>
  </si>
  <si>
    <t>401303-0025</t>
  </si>
  <si>
    <t>401303-0026</t>
  </si>
  <si>
    <t>401303-0027</t>
  </si>
  <si>
    <t>401305-0023</t>
  </si>
  <si>
    <t>401305-0024</t>
  </si>
  <si>
    <t>401305-0025</t>
  </si>
  <si>
    <t>401305-0026</t>
  </si>
  <si>
    <t>401305-0027</t>
  </si>
  <si>
    <t>401304</t>
  </si>
  <si>
    <t>401306</t>
  </si>
  <si>
    <t>401309</t>
  </si>
  <si>
    <t>401311</t>
  </si>
  <si>
    <t>401308-0023</t>
  </si>
  <si>
    <t>401308-0024</t>
  </si>
  <si>
    <t>401308-0025</t>
  </si>
  <si>
    <t>401308-0026</t>
  </si>
  <si>
    <t>401308-0027</t>
  </si>
  <si>
    <t>401313</t>
  </si>
  <si>
    <t>401310-0023</t>
  </si>
  <si>
    <t>401310-0024</t>
  </si>
  <si>
    <t>401310-0025</t>
  </si>
  <si>
    <t>401310-0026</t>
  </si>
  <si>
    <t>401310-0027</t>
  </si>
  <si>
    <t>401312-0023</t>
  </si>
  <si>
    <t>401312-0024</t>
  </si>
  <si>
    <t>401312-0025</t>
  </si>
  <si>
    <t>401312-0026</t>
  </si>
  <si>
    <t>401312-0027</t>
  </si>
  <si>
    <t>401314-0023</t>
  </si>
  <si>
    <t>401314-0024</t>
  </si>
  <si>
    <t>401314-0025</t>
  </si>
  <si>
    <t>401314-0026</t>
  </si>
  <si>
    <t>401314-0027</t>
  </si>
  <si>
    <t>401317</t>
  </si>
  <si>
    <t>401315</t>
  </si>
  <si>
    <t>402246</t>
  </si>
  <si>
    <t>401316-0023</t>
  </si>
  <si>
    <t>401316-0024</t>
  </si>
  <si>
    <t>401316-0025</t>
  </si>
  <si>
    <t>401316-0026</t>
  </si>
  <si>
    <t>401316-0027</t>
  </si>
  <si>
    <t>402248</t>
  </si>
  <si>
    <t>401319-0023</t>
  </si>
  <si>
    <t>401319-0024</t>
  </si>
  <si>
    <t>401319-0025</t>
  </si>
  <si>
    <t>401319-0026</t>
  </si>
  <si>
    <t>401319-0027</t>
  </si>
  <si>
    <t>402253</t>
  </si>
  <si>
    <t>402422-0023</t>
  </si>
  <si>
    <t>402422-0024</t>
  </si>
  <si>
    <t>402422-0025</t>
  </si>
  <si>
    <t>402422-0026</t>
  </si>
  <si>
    <t>402422-0027</t>
  </si>
  <si>
    <t>402425-0023</t>
  </si>
  <si>
    <t>402425-0024</t>
  </si>
  <si>
    <t>402425-0025</t>
  </si>
  <si>
    <t>402425-0026</t>
  </si>
  <si>
    <t>402425-0027</t>
  </si>
  <si>
    <t>402426</t>
  </si>
  <si>
    <t>402428</t>
  </si>
  <si>
    <t>402429-0023</t>
  </si>
  <si>
    <t>402429-0024</t>
  </si>
  <si>
    <t>402429-0025</t>
  </si>
  <si>
    <t>402429-0026</t>
  </si>
  <si>
    <t>402429-0027</t>
  </si>
  <si>
    <t>402247-0024</t>
  </si>
  <si>
    <t>402247-0033</t>
  </si>
  <si>
    <t>402247-0034</t>
  </si>
  <si>
    <t>402247-0035</t>
  </si>
  <si>
    <t>402247-0039</t>
  </si>
  <si>
    <t>402430</t>
  </si>
  <si>
    <t>402251-0024</t>
  </si>
  <si>
    <t>402251-0033</t>
  </si>
  <si>
    <t>402251-0034</t>
  </si>
  <si>
    <t>402251-0035</t>
  </si>
  <si>
    <t>402251-0039</t>
  </si>
  <si>
    <t>402249-0024</t>
  </si>
  <si>
    <t>402249-0033</t>
  </si>
  <si>
    <t>402249-0034</t>
  </si>
  <si>
    <t>402249-0035</t>
  </si>
  <si>
    <t>402249-0039</t>
  </si>
  <si>
    <t>402421</t>
  </si>
  <si>
    <t>402432</t>
  </si>
  <si>
    <t>402431-0023</t>
  </si>
  <si>
    <t>402431-0024</t>
  </si>
  <si>
    <t>402431-0025</t>
  </si>
  <si>
    <t>402431-0026</t>
  </si>
  <si>
    <t>402431-0027</t>
  </si>
  <si>
    <t>402250</t>
  </si>
  <si>
    <t>402424</t>
  </si>
  <si>
    <t>402254-0024</t>
  </si>
  <si>
    <t>402254-0033</t>
  </si>
  <si>
    <t>402254-0034</t>
  </si>
  <si>
    <t>402254-0035</t>
  </si>
  <si>
    <t>402254-0039</t>
  </si>
  <si>
    <t>405034</t>
  </si>
  <si>
    <t>405037</t>
  </si>
  <si>
    <t>402433-0023</t>
  </si>
  <si>
    <t>402433-0024</t>
  </si>
  <si>
    <t>402433-0025</t>
  </si>
  <si>
    <t>402433-0026</t>
  </si>
  <si>
    <t>402433-0027</t>
  </si>
  <si>
    <t>405036-0023</t>
  </si>
  <si>
    <t>405036-0024</t>
  </si>
  <si>
    <t>405036-0025</t>
  </si>
  <si>
    <t>405036-0026</t>
  </si>
  <si>
    <t>405036-0027</t>
  </si>
  <si>
    <t>405038-0023</t>
  </si>
  <si>
    <t>405038-0024</t>
  </si>
  <si>
    <t>405038-0025</t>
  </si>
  <si>
    <t>405038-0026</t>
  </si>
  <si>
    <t>405038-0027</t>
  </si>
  <si>
    <t>405039</t>
  </si>
  <si>
    <t>402427-0023</t>
  </si>
  <si>
    <t>402427-0024</t>
  </si>
  <si>
    <t>402427-0025</t>
  </si>
  <si>
    <t>402427-0026</t>
  </si>
  <si>
    <t>402427-0027</t>
  </si>
  <si>
    <t>405043</t>
  </si>
  <si>
    <t>405041</t>
  </si>
  <si>
    <t>405045</t>
  </si>
  <si>
    <t>405040-0023</t>
  </si>
  <si>
    <t>405040-0024</t>
  </si>
  <si>
    <t>405040-0025</t>
  </si>
  <si>
    <t>405040-0026</t>
  </si>
  <si>
    <t>405040-0027</t>
  </si>
  <si>
    <t>405042-0023</t>
  </si>
  <si>
    <t>405042-0024</t>
  </si>
  <si>
    <t>405042-0025</t>
  </si>
  <si>
    <t>405042-0026</t>
  </si>
  <si>
    <t>405042-0027</t>
  </si>
  <si>
    <t>405044-0023</t>
  </si>
  <si>
    <t>405044-0024</t>
  </si>
  <si>
    <t>405044-0025</t>
  </si>
  <si>
    <t>405044-0026</t>
  </si>
  <si>
    <t>405044-0027</t>
  </si>
  <si>
    <t>405047-0023</t>
  </si>
  <si>
    <t>405047-0024</t>
  </si>
  <si>
    <t>405047-0025</t>
  </si>
  <si>
    <t>405047-0026</t>
  </si>
  <si>
    <t>405047-0027</t>
  </si>
  <si>
    <t>405069</t>
  </si>
  <si>
    <t>405071</t>
  </si>
  <si>
    <t>405072-0035</t>
  </si>
  <si>
    <t>405072-0036</t>
  </si>
  <si>
    <t>405072-0037</t>
  </si>
  <si>
    <t>405072-0042</t>
  </si>
  <si>
    <t>405070-0035</t>
  </si>
  <si>
    <t>405070-0036</t>
  </si>
  <si>
    <t>405070-0037</t>
  </si>
  <si>
    <t>405070-0042</t>
  </si>
  <si>
    <t>405073</t>
  </si>
  <si>
    <t>405075</t>
  </si>
  <si>
    <t>405074-0035</t>
  </si>
  <si>
    <t>405074-0036</t>
  </si>
  <si>
    <t>405074-0037</t>
  </si>
  <si>
    <t>405074-0042</t>
  </si>
  <si>
    <t>405077</t>
  </si>
  <si>
    <t>405080</t>
  </si>
  <si>
    <t>405078-0035</t>
  </si>
  <si>
    <t>405078-0036</t>
  </si>
  <si>
    <t>405078-0037</t>
  </si>
  <si>
    <t>405078-0042</t>
  </si>
  <si>
    <t>405076-0035</t>
  </si>
  <si>
    <t>405076-0036</t>
  </si>
  <si>
    <t>405076-0037</t>
  </si>
  <si>
    <t>405076-0042</t>
  </si>
  <si>
    <t>406803</t>
  </si>
  <si>
    <t>405081-0035</t>
  </si>
  <si>
    <t>405081-0036</t>
  </si>
  <si>
    <t>405081-0037</t>
  </si>
  <si>
    <t>405081-0042</t>
  </si>
  <si>
    <t>406838</t>
  </si>
  <si>
    <t>407892</t>
  </si>
  <si>
    <t>406826</t>
  </si>
  <si>
    <t>406814</t>
  </si>
  <si>
    <t>407895</t>
  </si>
  <si>
    <t>503659</t>
  </si>
  <si>
    <t>503661</t>
  </si>
  <si>
    <t>501787</t>
  </si>
  <si>
    <t>501788-0023</t>
  </si>
  <si>
    <t>501788-0024</t>
  </si>
  <si>
    <t>501788-0025</t>
  </si>
  <si>
    <t>501788-0026</t>
  </si>
  <si>
    <t>501788-0027</t>
  </si>
  <si>
    <t>503665</t>
  </si>
  <si>
    <t>503660-0035</t>
  </si>
  <si>
    <t>503660-0036</t>
  </si>
  <si>
    <t>503660-0037</t>
  </si>
  <si>
    <t>503660-0042</t>
  </si>
  <si>
    <t>503662-0035</t>
  </si>
  <si>
    <t>503662-0036</t>
  </si>
  <si>
    <t>503662-0037</t>
  </si>
  <si>
    <t>503662-0042</t>
  </si>
  <si>
    <t>503663</t>
  </si>
  <si>
    <t>503666-0035</t>
  </si>
  <si>
    <t>503666-0036</t>
  </si>
  <si>
    <t>503666-0037</t>
  </si>
  <si>
    <t>503666-0042</t>
  </si>
  <si>
    <t>503664-0035</t>
  </si>
  <si>
    <t>503664-0036</t>
  </si>
  <si>
    <t>503664-0037</t>
  </si>
  <si>
    <t>503664-0042</t>
  </si>
  <si>
    <t>506127</t>
  </si>
  <si>
    <t>506125</t>
  </si>
  <si>
    <t>507994</t>
  </si>
  <si>
    <t>506128-0024</t>
  </si>
  <si>
    <t>506128-0033</t>
  </si>
  <si>
    <t>506128-0034</t>
  </si>
  <si>
    <t>506128-0035</t>
  </si>
  <si>
    <t>506128-0039</t>
  </si>
  <si>
    <t>520155</t>
  </si>
  <si>
    <t>520158</t>
  </si>
  <si>
    <t>520111-0001</t>
  </si>
  <si>
    <t>520111-0002</t>
  </si>
  <si>
    <t>520112-0001</t>
  </si>
  <si>
    <t>520112-0002</t>
  </si>
  <si>
    <t>520490</t>
  </si>
  <si>
    <t>520492</t>
  </si>
  <si>
    <t>520491-0024</t>
  </si>
  <si>
    <t>520491-0033</t>
  </si>
  <si>
    <t>520491-0034</t>
  </si>
  <si>
    <t>520491-0035</t>
  </si>
  <si>
    <t>520491-0039</t>
  </si>
  <si>
    <t>520493-0024</t>
  </si>
  <si>
    <t>520493-0033</t>
  </si>
  <si>
    <t>520493-0034</t>
  </si>
  <si>
    <t>520493-0035</t>
  </si>
  <si>
    <t>520493-0039</t>
  </si>
  <si>
    <t>506126-0024</t>
  </si>
  <si>
    <t>506126-0033</t>
  </si>
  <si>
    <t>506126-0034</t>
  </si>
  <si>
    <t>506126-0035</t>
  </si>
  <si>
    <t>506126-0039</t>
  </si>
  <si>
    <t>521571</t>
  </si>
  <si>
    <t>521558</t>
  </si>
  <si>
    <t>521559-0023</t>
  </si>
  <si>
    <t>521559-0024</t>
  </si>
  <si>
    <t>521559-0025</t>
  </si>
  <si>
    <t>521559-0026</t>
  </si>
  <si>
    <t>521559-0027</t>
  </si>
  <si>
    <t>522022</t>
  </si>
  <si>
    <t>521572-0023</t>
  </si>
  <si>
    <t>521572-0024</t>
  </si>
  <si>
    <t>521572-0025</t>
  </si>
  <si>
    <t>521572-0026</t>
  </si>
  <si>
    <t>521572-0027</t>
  </si>
  <si>
    <t>522343</t>
  </si>
  <si>
    <t>520156</t>
  </si>
  <si>
    <t>522498-0002</t>
  </si>
  <si>
    <t>522498-0003</t>
  </si>
  <si>
    <t>522498-0001</t>
  </si>
  <si>
    <t>522026</t>
  </si>
  <si>
    <t>522580</t>
  </si>
  <si>
    <t>522581</t>
  </si>
  <si>
    <t>522584</t>
  </si>
  <si>
    <t>522583</t>
  </si>
  <si>
    <t>522650</t>
  </si>
  <si>
    <t>522652</t>
  </si>
  <si>
    <t>524766</t>
  </si>
  <si>
    <t>522654</t>
  </si>
  <si>
    <t>522653</t>
  </si>
  <si>
    <t>524767-0035</t>
  </si>
  <si>
    <t>524767-0036</t>
  </si>
  <si>
    <t>524767-0037</t>
  </si>
  <si>
    <t>524767-0042</t>
  </si>
  <si>
    <t>524768</t>
  </si>
  <si>
    <t>524772-0035</t>
  </si>
  <si>
    <t>524772-0036</t>
  </si>
  <si>
    <t>524772-0037</t>
  </si>
  <si>
    <t>524772-0042</t>
  </si>
  <si>
    <t>524773</t>
  </si>
  <si>
    <t>524769-0035</t>
  </si>
  <si>
    <t>524769-0036</t>
  </si>
  <si>
    <t>524769-0037</t>
  </si>
  <si>
    <t>524769-0042</t>
  </si>
  <si>
    <t>524771</t>
  </si>
  <si>
    <t>524770-0035</t>
  </si>
  <si>
    <t>524770-0036</t>
  </si>
  <si>
    <t>524770-0037</t>
  </si>
  <si>
    <t>524770-0042</t>
  </si>
  <si>
    <t>524774-0035</t>
  </si>
  <si>
    <t>524774-0036</t>
  </si>
  <si>
    <t>524774-0037</t>
  </si>
  <si>
    <t>524774-0042</t>
  </si>
  <si>
    <t>524775</t>
  </si>
  <si>
    <t>530124</t>
  </si>
  <si>
    <t>530123</t>
  </si>
  <si>
    <t>524776-0035</t>
  </si>
  <si>
    <t>524776-0036</t>
  </si>
  <si>
    <t>524776-0037</t>
  </si>
  <si>
    <t>524776-0042</t>
  </si>
  <si>
    <t>525663</t>
  </si>
  <si>
    <t>735404</t>
  </si>
  <si>
    <t>735801</t>
  </si>
  <si>
    <t>735856</t>
  </si>
  <si>
    <t>735798</t>
  </si>
  <si>
    <t>735415</t>
  </si>
  <si>
    <t>735867</t>
  </si>
  <si>
    <t>953132</t>
  </si>
  <si>
    <t>953143</t>
  </si>
  <si>
    <t>953154</t>
  </si>
  <si>
    <t>778349-0002</t>
  </si>
  <si>
    <t>778349-0003</t>
  </si>
  <si>
    <t>778349-0001</t>
  </si>
  <si>
    <t>778429-0002</t>
  </si>
  <si>
    <t>778429-0003</t>
  </si>
  <si>
    <t>778429-0001</t>
  </si>
  <si>
    <t>953198-0024</t>
  </si>
  <si>
    <t>953198-0033</t>
  </si>
  <si>
    <t>953198-0034</t>
  </si>
  <si>
    <t>953198-0035</t>
  </si>
  <si>
    <t>953198-0039</t>
  </si>
  <si>
    <t>953165</t>
  </si>
  <si>
    <t>953201-0024</t>
  </si>
  <si>
    <t>953201-0033</t>
  </si>
  <si>
    <t>953201-0034</t>
  </si>
  <si>
    <t>953201-0035</t>
  </si>
  <si>
    <t>953201-0039</t>
  </si>
  <si>
    <t>953212-0024</t>
  </si>
  <si>
    <t>953212-0033</t>
  </si>
  <si>
    <t>953212-0034</t>
  </si>
  <si>
    <t>953212-0035</t>
  </si>
  <si>
    <t>953212-0039</t>
  </si>
  <si>
    <t>953176</t>
  </si>
  <si>
    <t>953223-0024</t>
  </si>
  <si>
    <t>953223-0033</t>
  </si>
  <si>
    <t>953223-0034</t>
  </si>
  <si>
    <t>953223-0035</t>
  </si>
  <si>
    <t>953223-0039</t>
  </si>
  <si>
    <t>965903-0002</t>
  </si>
  <si>
    <t>965903-0003</t>
  </si>
  <si>
    <t>965903-0001</t>
  </si>
  <si>
    <t>953234-0024</t>
  </si>
  <si>
    <t>953234-0033</t>
  </si>
  <si>
    <t>953234-0034</t>
  </si>
  <si>
    <t>953234-0035</t>
  </si>
  <si>
    <t>953234-0039</t>
  </si>
  <si>
    <t>953245-0024</t>
  </si>
  <si>
    <t>953245-0033</t>
  </si>
  <si>
    <t>953245-0034</t>
  </si>
  <si>
    <t>953245-0035</t>
  </si>
  <si>
    <t>953245-0039</t>
  </si>
  <si>
    <t>965925-0002</t>
  </si>
  <si>
    <t>965925-0003</t>
  </si>
  <si>
    <t>965925-0001</t>
  </si>
  <si>
    <t>100990</t>
  </si>
  <si>
    <t>100992</t>
  </si>
  <si>
    <t>100996</t>
  </si>
  <si>
    <t>100991-0023</t>
  </si>
  <si>
    <t>100991-0024</t>
  </si>
  <si>
    <t>100991-0025</t>
  </si>
  <si>
    <t>100991-0026</t>
  </si>
  <si>
    <t>100991-0027</t>
  </si>
  <si>
    <t>884153-0026</t>
  </si>
  <si>
    <t>884153-0035</t>
  </si>
  <si>
    <t>884153-0036</t>
  </si>
  <si>
    <t>884153-0037</t>
  </si>
  <si>
    <t>884153-0042</t>
  </si>
  <si>
    <t>884153-0083</t>
  </si>
  <si>
    <t>100993-0023</t>
  </si>
  <si>
    <t>100993-0024</t>
  </si>
  <si>
    <t>100993-0025</t>
  </si>
  <si>
    <t>100993-0026</t>
  </si>
  <si>
    <t>100993-0027</t>
  </si>
  <si>
    <t>100998</t>
  </si>
  <si>
    <t>100997-0023</t>
  </si>
  <si>
    <t>100997-0024</t>
  </si>
  <si>
    <t>100997-0025</t>
  </si>
  <si>
    <t>100997-0026</t>
  </si>
  <si>
    <t>100997-0027</t>
  </si>
  <si>
    <t>953187</t>
  </si>
  <si>
    <t>101000</t>
  </si>
  <si>
    <t>101001-0023</t>
  </si>
  <si>
    <t>101001-0024</t>
  </si>
  <si>
    <t>101001-0025</t>
  </si>
  <si>
    <t>101001-0026</t>
  </si>
  <si>
    <t>101001-0027</t>
  </si>
  <si>
    <t>100999-0023</t>
  </si>
  <si>
    <t>100999-0024</t>
  </si>
  <si>
    <t>100999-0025</t>
  </si>
  <si>
    <t>100999-0026</t>
  </si>
  <si>
    <t>100999-0027</t>
  </si>
  <si>
    <t>101002</t>
  </si>
  <si>
    <t>101003-0023</t>
  </si>
  <si>
    <t>101003-0024</t>
  </si>
  <si>
    <t>101003-0025</t>
  </si>
  <si>
    <t>101003-0026</t>
  </si>
  <si>
    <t>101003-0027</t>
  </si>
  <si>
    <t>101006</t>
  </si>
  <si>
    <t>101004</t>
  </si>
  <si>
    <t>101007-0023</t>
  </si>
  <si>
    <t>101007-0024</t>
  </si>
  <si>
    <t>101007-0025</t>
  </si>
  <si>
    <t>101007-0026</t>
  </si>
  <si>
    <t>101007-0027</t>
  </si>
  <si>
    <t>101005-0023</t>
  </si>
  <si>
    <t>101005-0024</t>
  </si>
  <si>
    <t>101005-0025</t>
  </si>
  <si>
    <t>101005-0026</t>
  </si>
  <si>
    <t>101005-0027</t>
  </si>
  <si>
    <t>101009</t>
  </si>
  <si>
    <t>101011</t>
  </si>
  <si>
    <t>101010-0023</t>
  </si>
  <si>
    <t>101010-0024</t>
  </si>
  <si>
    <t>101010-0025</t>
  </si>
  <si>
    <t>101010-0026</t>
  </si>
  <si>
    <t>101010-0027</t>
  </si>
  <si>
    <t>101012-0023</t>
  </si>
  <si>
    <t>101012-0024</t>
  </si>
  <si>
    <t>101012-0025</t>
  </si>
  <si>
    <t>101012-0026</t>
  </si>
  <si>
    <t>101012-0027</t>
  </si>
  <si>
    <t>405186</t>
  </si>
  <si>
    <t>405188</t>
  </si>
  <si>
    <t>405187-0035</t>
  </si>
  <si>
    <t>405187-0036</t>
  </si>
  <si>
    <t>405187-0037</t>
  </si>
  <si>
    <t>405187-0042</t>
  </si>
  <si>
    <t>405190</t>
  </si>
  <si>
    <t>405193</t>
  </si>
  <si>
    <t>405195</t>
  </si>
  <si>
    <t>405189-0035</t>
  </si>
  <si>
    <t>405189-0036</t>
  </si>
  <si>
    <t>405189-0037</t>
  </si>
  <si>
    <t>405189-0042</t>
  </si>
  <si>
    <t>405191-0035</t>
  </si>
  <si>
    <t>405191-0036</t>
  </si>
  <si>
    <t>405191-0037</t>
  </si>
  <si>
    <t>405191-0042</t>
  </si>
  <si>
    <t>405194-0035</t>
  </si>
  <si>
    <t>405194-0036</t>
  </si>
  <si>
    <t>405194-0037</t>
  </si>
  <si>
    <t>405194-0042</t>
  </si>
  <si>
    <t>405199</t>
  </si>
  <si>
    <t>405197</t>
  </si>
  <si>
    <t>405200-0035</t>
  </si>
  <si>
    <t>405200-0036</t>
  </si>
  <si>
    <t>405200-0037</t>
  </si>
  <si>
    <t>405200-0042</t>
  </si>
  <si>
    <t>405196-0035</t>
  </si>
  <si>
    <t>405196-0036</t>
  </si>
  <si>
    <t>405196-0037</t>
  </si>
  <si>
    <t>405196-0042</t>
  </si>
  <si>
    <t>405198-0035</t>
  </si>
  <si>
    <t>405198-0036</t>
  </si>
  <si>
    <t>405198-0037</t>
  </si>
  <si>
    <t>405198-0042</t>
  </si>
  <si>
    <t>405203</t>
  </si>
  <si>
    <t>405201</t>
  </si>
  <si>
    <t>405202-0035</t>
  </si>
  <si>
    <t>405202-0036</t>
  </si>
  <si>
    <t>405202-0037</t>
  </si>
  <si>
    <t>405202-0042</t>
  </si>
  <si>
    <t>405205</t>
  </si>
  <si>
    <t>405204-0035</t>
  </si>
  <si>
    <t>405204-0036</t>
  </si>
  <si>
    <t>405204-0037</t>
  </si>
  <si>
    <t>405204-0042</t>
  </si>
  <si>
    <t>405208</t>
  </si>
  <si>
    <t>405210</t>
  </si>
  <si>
    <t>405207-0035</t>
  </si>
  <si>
    <t>405207-0036</t>
  </si>
  <si>
    <t>405207-0037</t>
  </si>
  <si>
    <t>405207-0042</t>
  </si>
  <si>
    <t>405209-0035</t>
  </si>
  <si>
    <t>405209-0036</t>
  </si>
  <si>
    <t>405209-0037</t>
  </si>
  <si>
    <t>405209-0042</t>
  </si>
  <si>
    <t>510072</t>
  </si>
  <si>
    <t>510077</t>
  </si>
  <si>
    <t>405211-0035</t>
  </si>
  <si>
    <t>405211-0036</t>
  </si>
  <si>
    <t>405211-0037</t>
  </si>
  <si>
    <t>405211-0042</t>
  </si>
  <si>
    <t>510081</t>
  </si>
  <si>
    <t>510078-0023</t>
  </si>
  <si>
    <t>510078-0024</t>
  </si>
  <si>
    <t>510078-0025</t>
  </si>
  <si>
    <t>510078-0026</t>
  </si>
  <si>
    <t>510078-0027</t>
  </si>
  <si>
    <t>510074-0023</t>
  </si>
  <si>
    <t>510074-0024</t>
  </si>
  <si>
    <t>510074-0025</t>
  </si>
  <si>
    <t>510074-0026</t>
  </si>
  <si>
    <t>510074-0027</t>
  </si>
  <si>
    <t>510086</t>
  </si>
  <si>
    <t>510082-0023</t>
  </si>
  <si>
    <t>510082-0024</t>
  </si>
  <si>
    <t>510082-0025</t>
  </si>
  <si>
    <t>510082-0026</t>
  </si>
  <si>
    <t>510082-0027</t>
  </si>
  <si>
    <t>510087-0023</t>
  </si>
  <si>
    <t>510087-0024</t>
  </si>
  <si>
    <t>510087-0025</t>
  </si>
  <si>
    <t>510087-0026</t>
  </si>
  <si>
    <t>510087-0027</t>
  </si>
  <si>
    <t>510094</t>
  </si>
  <si>
    <t>510090</t>
  </si>
  <si>
    <t>510091-0023</t>
  </si>
  <si>
    <t>510091-0024</t>
  </si>
  <si>
    <t>510091-0025</t>
  </si>
  <si>
    <t>510091-0026</t>
  </si>
  <si>
    <t>510091-0027</t>
  </si>
  <si>
    <t>510099</t>
  </si>
  <si>
    <t>510107</t>
  </si>
  <si>
    <t>510103</t>
  </si>
  <si>
    <t>510100-0023</t>
  </si>
  <si>
    <t>510100-0024</t>
  </si>
  <si>
    <t>510100-0025</t>
  </si>
  <si>
    <t>510100-0026</t>
  </si>
  <si>
    <t>510100-0027</t>
  </si>
  <si>
    <t>510096-0023</t>
  </si>
  <si>
    <t>510096-0024</t>
  </si>
  <si>
    <t>510096-0025</t>
  </si>
  <si>
    <t>510096-0026</t>
  </si>
  <si>
    <t>510096-0027</t>
  </si>
  <si>
    <t>856679</t>
  </si>
  <si>
    <t>510104-0023</t>
  </si>
  <si>
    <t>510104-0024</t>
  </si>
  <si>
    <t>510104-0025</t>
  </si>
  <si>
    <t>510104-0026</t>
  </si>
  <si>
    <t>510104-0027</t>
  </si>
  <si>
    <t>856715</t>
  </si>
  <si>
    <t>856704</t>
  </si>
  <si>
    <t>856668</t>
  </si>
  <si>
    <t>510108-0023</t>
  </si>
  <si>
    <t>510108-0024</t>
  </si>
  <si>
    <t>510108-0025</t>
  </si>
  <si>
    <t>510108-0026</t>
  </si>
  <si>
    <t>510108-0027</t>
  </si>
  <si>
    <t>856737</t>
  </si>
  <si>
    <t>856726</t>
  </si>
  <si>
    <t>856759</t>
  </si>
  <si>
    <t>856748</t>
  </si>
  <si>
    <t>856806-0023</t>
  </si>
  <si>
    <t>856806-0024</t>
  </si>
  <si>
    <t>856806-0025</t>
  </si>
  <si>
    <t>856806-0026</t>
  </si>
  <si>
    <t>856806-0027</t>
  </si>
  <si>
    <t>856792-0023</t>
  </si>
  <si>
    <t>856792-0024</t>
  </si>
  <si>
    <t>856792-0025</t>
  </si>
  <si>
    <t>856792-0026</t>
  </si>
  <si>
    <t>856792-0027</t>
  </si>
  <si>
    <t>856839-0023</t>
  </si>
  <si>
    <t>856839-0024</t>
  </si>
  <si>
    <t>856839-0025</t>
  </si>
  <si>
    <t>856839-0026</t>
  </si>
  <si>
    <t>856839-0027</t>
  </si>
  <si>
    <t>856861-0023</t>
  </si>
  <si>
    <t>856861-0024</t>
  </si>
  <si>
    <t>856861-0025</t>
  </si>
  <si>
    <t>856861-0026</t>
  </si>
  <si>
    <t>856861-0027</t>
  </si>
  <si>
    <t>856828-0023</t>
  </si>
  <si>
    <t>856828-0024</t>
  </si>
  <si>
    <t>856828-0025</t>
  </si>
  <si>
    <t>856828-0026</t>
  </si>
  <si>
    <t>856828-0027</t>
  </si>
  <si>
    <t>856872-0023</t>
  </si>
  <si>
    <t>856872-0024</t>
  </si>
  <si>
    <t>856872-0025</t>
  </si>
  <si>
    <t>856872-0026</t>
  </si>
  <si>
    <t>856872-0027</t>
  </si>
  <si>
    <t>856883-0023</t>
  </si>
  <si>
    <t>856883-0024</t>
  </si>
  <si>
    <t>856883-0025</t>
  </si>
  <si>
    <t>856883-0026</t>
  </si>
  <si>
    <t>856883-0027</t>
  </si>
  <si>
    <t>856817-0023</t>
  </si>
  <si>
    <t>856817-0024</t>
  </si>
  <si>
    <t>856817-0025</t>
  </si>
  <si>
    <t>856817-0026</t>
  </si>
  <si>
    <t>856817-0027</t>
  </si>
  <si>
    <t>503648</t>
  </si>
  <si>
    <t>503649</t>
  </si>
  <si>
    <t>503650</t>
  </si>
  <si>
    <t>503651</t>
  </si>
  <si>
    <t>503652</t>
  </si>
  <si>
    <t>503647</t>
  </si>
  <si>
    <t>503653</t>
  </si>
  <si>
    <t>503654</t>
  </si>
  <si>
    <t>503655</t>
  </si>
  <si>
    <t>503656</t>
  </si>
  <si>
    <t>503658</t>
  </si>
  <si>
    <t>405090</t>
  </si>
  <si>
    <t>405092</t>
  </si>
  <si>
    <t>405094</t>
  </si>
  <si>
    <t>405091-0023</t>
  </si>
  <si>
    <t>405091-0024</t>
  </si>
  <si>
    <t>405091-0025</t>
  </si>
  <si>
    <t>405091-0026</t>
  </si>
  <si>
    <t>405091-0027</t>
  </si>
  <si>
    <t>405093-0023</t>
  </si>
  <si>
    <t>405093-0024</t>
  </si>
  <si>
    <t>405093-0025</t>
  </si>
  <si>
    <t>405093-0026</t>
  </si>
  <si>
    <t>405093-0027</t>
  </si>
  <si>
    <t>405095-0023</t>
  </si>
  <si>
    <t>405095-0024</t>
  </si>
  <si>
    <t>405095-0025</t>
  </si>
  <si>
    <t>405095-0026</t>
  </si>
  <si>
    <t>405095-0027</t>
  </si>
  <si>
    <t>405096-0023</t>
  </si>
  <si>
    <t>405096-0024</t>
  </si>
  <si>
    <t>405096-0025</t>
  </si>
  <si>
    <t>405096-0026</t>
  </si>
  <si>
    <t>405096-0027</t>
  </si>
  <si>
    <t>405098-0023</t>
  </si>
  <si>
    <t>405098-0024</t>
  </si>
  <si>
    <t>405098-0025</t>
  </si>
  <si>
    <t>405098-0026</t>
  </si>
  <si>
    <t>405098-0027</t>
  </si>
  <si>
    <t>405100-0023</t>
  </si>
  <si>
    <t>405100-0024</t>
  </si>
  <si>
    <t>405100-0025</t>
  </si>
  <si>
    <t>405100-0026</t>
  </si>
  <si>
    <t>405100-0027</t>
  </si>
  <si>
    <t>405097-0023</t>
  </si>
  <si>
    <t>405097-0024</t>
  </si>
  <si>
    <t>405097-0025</t>
  </si>
  <si>
    <t>405097-0026</t>
  </si>
  <si>
    <t>405097-0027</t>
  </si>
  <si>
    <t>405099-0023</t>
  </si>
  <si>
    <t>405099-0024</t>
  </si>
  <si>
    <t>405099-0025</t>
  </si>
  <si>
    <t>405099-0026</t>
  </si>
  <si>
    <t>405099-0027</t>
  </si>
  <si>
    <t>405101-0023</t>
  </si>
  <si>
    <t>405101-0024</t>
  </si>
  <si>
    <t>405101-0025</t>
  </si>
  <si>
    <t>405101-0026</t>
  </si>
  <si>
    <t>405101-0027</t>
  </si>
  <si>
    <t>405102</t>
  </si>
  <si>
    <t>405105</t>
  </si>
  <si>
    <t>405103-0023</t>
  </si>
  <si>
    <t>405103-0024</t>
  </si>
  <si>
    <t>405103-0025</t>
  </si>
  <si>
    <t>405103-0026</t>
  </si>
  <si>
    <t>405103-0027</t>
  </si>
  <si>
    <t>405107</t>
  </si>
  <si>
    <t>887639</t>
  </si>
  <si>
    <t>405106-0023</t>
  </si>
  <si>
    <t>405106-0024</t>
  </si>
  <si>
    <t>405106-0025</t>
  </si>
  <si>
    <t>405106-0026</t>
  </si>
  <si>
    <t>405106-0027</t>
  </si>
  <si>
    <t>405108-0023</t>
  </si>
  <si>
    <t>405108-0024</t>
  </si>
  <si>
    <t>405108-0025</t>
  </si>
  <si>
    <t>405108-0026</t>
  </si>
  <si>
    <t>405108-0027</t>
  </si>
  <si>
    <t>887752</t>
  </si>
  <si>
    <t>887694</t>
  </si>
  <si>
    <t>887854</t>
  </si>
  <si>
    <t>887796</t>
  </si>
  <si>
    <t>887898</t>
  </si>
  <si>
    <t>205223</t>
  </si>
  <si>
    <t>205225</t>
  </si>
  <si>
    <t>205224-0023</t>
  </si>
  <si>
    <t>205224-0024</t>
  </si>
  <si>
    <t>205224-0025</t>
  </si>
  <si>
    <t>205224-0026</t>
  </si>
  <si>
    <t>205224-0027</t>
  </si>
  <si>
    <t>205227</t>
  </si>
  <si>
    <t>205230</t>
  </si>
  <si>
    <t>205226-0023</t>
  </si>
  <si>
    <t>205226-0024</t>
  </si>
  <si>
    <t>205226-0025</t>
  </si>
  <si>
    <t>205226-0026</t>
  </si>
  <si>
    <t>205226-0027</t>
  </si>
  <si>
    <t>205228-0023</t>
  </si>
  <si>
    <t>205228-0024</t>
  </si>
  <si>
    <t>205228-0025</t>
  </si>
  <si>
    <t>205228-0026</t>
  </si>
  <si>
    <t>205228-0027</t>
  </si>
  <si>
    <t>205231-0023</t>
  </si>
  <si>
    <t>205231-0024</t>
  </si>
  <si>
    <t>205231-0025</t>
  </si>
  <si>
    <t>205231-0026</t>
  </si>
  <si>
    <t>205231-0027</t>
  </si>
  <si>
    <t>520116-0001</t>
  </si>
  <si>
    <t>520116-0002</t>
  </si>
  <si>
    <t>522344</t>
  </si>
  <si>
    <t>522500-0002</t>
  </si>
  <si>
    <t>522500-0003</t>
  </si>
  <si>
    <t>522500-0001</t>
  </si>
  <si>
    <t>520117-0001</t>
  </si>
  <si>
    <t>520117-0002</t>
  </si>
  <si>
    <t>522655</t>
  </si>
  <si>
    <t>522585</t>
  </si>
  <si>
    <t>522656</t>
  </si>
  <si>
    <t>524829</t>
  </si>
  <si>
    <t>522586</t>
  </si>
  <si>
    <t>524830-0035</t>
  </si>
  <si>
    <t>524830-0036</t>
  </si>
  <si>
    <t>524830-0037</t>
  </si>
  <si>
    <t>524830-0042</t>
  </si>
  <si>
    <t>524831</t>
  </si>
  <si>
    <t>524833</t>
  </si>
  <si>
    <t>524835</t>
  </si>
  <si>
    <t>524832-0035</t>
  </si>
  <si>
    <t>524832-0036</t>
  </si>
  <si>
    <t>524832-0037</t>
  </si>
  <si>
    <t>524832-0042</t>
  </si>
  <si>
    <t>524836-0035</t>
  </si>
  <si>
    <t>524836-0036</t>
  </si>
  <si>
    <t>524836-0037</t>
  </si>
  <si>
    <t>524836-0042</t>
  </si>
  <si>
    <t>524834-0035</t>
  </si>
  <si>
    <t>524834-0036</t>
  </si>
  <si>
    <t>524834-0037</t>
  </si>
  <si>
    <t>524834-0042</t>
  </si>
  <si>
    <t>524852</t>
  </si>
  <si>
    <t>524853-0035</t>
  </si>
  <si>
    <t>524853-0036</t>
  </si>
  <si>
    <t>524853-0037</t>
  </si>
  <si>
    <t>524853-0042</t>
  </si>
  <si>
    <t>532124</t>
  </si>
  <si>
    <t>524854</t>
  </si>
  <si>
    <t>524855-0035</t>
  </si>
  <si>
    <t>524855-0036</t>
  </si>
  <si>
    <t>524855-0037</t>
  </si>
  <si>
    <t>524855-0042</t>
  </si>
  <si>
    <t>532126</t>
  </si>
  <si>
    <t>532125-0035</t>
  </si>
  <si>
    <t>532125-0036</t>
  </si>
  <si>
    <t>532125-0037</t>
  </si>
  <si>
    <t>532125-0042</t>
  </si>
  <si>
    <t>532127-0035</t>
  </si>
  <si>
    <t>532127-0036</t>
  </si>
  <si>
    <t>532127-0037</t>
  </si>
  <si>
    <t>532127-0042</t>
  </si>
  <si>
    <t>205299</t>
  </si>
  <si>
    <t>205301</t>
  </si>
  <si>
    <t>503844</t>
  </si>
  <si>
    <t>205300-0023</t>
  </si>
  <si>
    <t>205300-0024</t>
  </si>
  <si>
    <t>205300-0025</t>
  </si>
  <si>
    <t>205300-0026</t>
  </si>
  <si>
    <t>205300-0027</t>
  </si>
  <si>
    <t>205302-0023</t>
  </si>
  <si>
    <t>205302-0024</t>
  </si>
  <si>
    <t>205302-0025</t>
  </si>
  <si>
    <t>205302-0026</t>
  </si>
  <si>
    <t>205302-0027</t>
  </si>
  <si>
    <t>401334-0023</t>
  </si>
  <si>
    <t>401334-0024</t>
  </si>
  <si>
    <t>401334-0025</t>
  </si>
  <si>
    <t>401334-0026</t>
  </si>
  <si>
    <t>401334-0027</t>
  </si>
  <si>
    <t>401333-0023</t>
  </si>
  <si>
    <t>401333-0024</t>
  </si>
  <si>
    <t>401333-0025</t>
  </si>
  <si>
    <t>401333-0026</t>
  </si>
  <si>
    <t>401333-0027</t>
  </si>
  <si>
    <t>527125</t>
  </si>
  <si>
    <t>522040</t>
  </si>
  <si>
    <t>503845</t>
  </si>
  <si>
    <t>527126</t>
  </si>
  <si>
    <t>522041</t>
  </si>
  <si>
    <t>522043</t>
  </si>
  <si>
    <t>589095</t>
  </si>
  <si>
    <t>589084</t>
  </si>
  <si>
    <t>778065</t>
  </si>
  <si>
    <t>778087</t>
  </si>
  <si>
    <t>404845</t>
  </si>
  <si>
    <t>404843</t>
  </si>
  <si>
    <t>405500-0035</t>
  </si>
  <si>
    <t>405500-0036</t>
  </si>
  <si>
    <t>405500-0037</t>
  </si>
  <si>
    <t>405500-0042</t>
  </si>
  <si>
    <t>405502-0035</t>
  </si>
  <si>
    <t>405502-0036</t>
  </si>
  <si>
    <t>405502-0037</t>
  </si>
  <si>
    <t>405502-0042</t>
  </si>
  <si>
    <t>521560</t>
  </si>
  <si>
    <t>521564</t>
  </si>
  <si>
    <t>521569</t>
  </si>
  <si>
    <t>521561-0023</t>
  </si>
  <si>
    <t>521561-0024</t>
  </si>
  <si>
    <t>521561-0025</t>
  </si>
  <si>
    <t>521561-0026</t>
  </si>
  <si>
    <t>521561-0027</t>
  </si>
  <si>
    <t>521577</t>
  </si>
  <si>
    <t>521570-0023</t>
  </si>
  <si>
    <t>521570-0024</t>
  </si>
  <si>
    <t>521570-0025</t>
  </si>
  <si>
    <t>521570-0026</t>
  </si>
  <si>
    <t>521570-0027</t>
  </si>
  <si>
    <t>521565-0023</t>
  </si>
  <si>
    <t>521565-0024</t>
  </si>
  <si>
    <t>521565-0025</t>
  </si>
  <si>
    <t>521565-0026</t>
  </si>
  <si>
    <t>521565-0027</t>
  </si>
  <si>
    <t>521580</t>
  </si>
  <si>
    <t>521598</t>
  </si>
  <si>
    <t>521581-0023</t>
  </si>
  <si>
    <t>521581-0024</t>
  </si>
  <si>
    <t>521581-0025</t>
  </si>
  <si>
    <t>521581-0026</t>
  </si>
  <si>
    <t>521581-0027</t>
  </si>
  <si>
    <t>521578-0023</t>
  </si>
  <si>
    <t>521578-0024</t>
  </si>
  <si>
    <t>521578-0025</t>
  </si>
  <si>
    <t>521578-0026</t>
  </si>
  <si>
    <t>521578-0027</t>
  </si>
  <si>
    <t>521582</t>
  </si>
  <si>
    <t>521603</t>
  </si>
  <si>
    <t>521583-0023</t>
  </si>
  <si>
    <t>521583-0024</t>
  </si>
  <si>
    <t>521583-0025</t>
  </si>
  <si>
    <t>521583-0026</t>
  </si>
  <si>
    <t>521583-0027</t>
  </si>
  <si>
    <t>522000</t>
  </si>
  <si>
    <t>521995</t>
  </si>
  <si>
    <t>521609</t>
  </si>
  <si>
    <t>522013</t>
  </si>
  <si>
    <t>522009</t>
  </si>
  <si>
    <t>522018</t>
  </si>
  <si>
    <t>522031</t>
  </si>
  <si>
    <t>522568</t>
  </si>
  <si>
    <t>522567</t>
  </si>
  <si>
    <t>522574</t>
  </si>
  <si>
    <t>522587</t>
  </si>
  <si>
    <t>522588</t>
  </si>
  <si>
    <t>522575</t>
  </si>
  <si>
    <t>522595</t>
  </si>
  <si>
    <t>522594</t>
  </si>
  <si>
    <t>522600</t>
  </si>
  <si>
    <t>522601</t>
  </si>
  <si>
    <t>522637</t>
  </si>
  <si>
    <t>522639</t>
  </si>
  <si>
    <t>522645</t>
  </si>
  <si>
    <t>522644</t>
  </si>
  <si>
    <t>522657</t>
  </si>
  <si>
    <t>522665</t>
  </si>
  <si>
    <t>522658</t>
  </si>
  <si>
    <t>522664</t>
  </si>
  <si>
    <t>522671</t>
  </si>
  <si>
    <t>522670</t>
  </si>
  <si>
    <t>524791</t>
  </si>
  <si>
    <t>524794</t>
  </si>
  <si>
    <t>524793-0035</t>
  </si>
  <si>
    <t>524793-0036</t>
  </si>
  <si>
    <t>524793-0037</t>
  </si>
  <si>
    <t>524793-0042</t>
  </si>
  <si>
    <t>524796</t>
  </si>
  <si>
    <t>524795-0035</t>
  </si>
  <si>
    <t>524795-0036</t>
  </si>
  <si>
    <t>524795-0037</t>
  </si>
  <si>
    <t>524795-0042</t>
  </si>
  <si>
    <t>524798</t>
  </si>
  <si>
    <t>524797-0035</t>
  </si>
  <si>
    <t>524797-0036</t>
  </si>
  <si>
    <t>524797-0037</t>
  </si>
  <si>
    <t>524797-0042</t>
  </si>
  <si>
    <t>524800</t>
  </si>
  <si>
    <t>524802</t>
  </si>
  <si>
    <t>524799-0035</t>
  </si>
  <si>
    <t>524799-0036</t>
  </si>
  <si>
    <t>524799-0037</t>
  </si>
  <si>
    <t>524799-0042</t>
  </si>
  <si>
    <t>524804</t>
  </si>
  <si>
    <t>524801-0035</t>
  </si>
  <si>
    <t>524801-0036</t>
  </si>
  <si>
    <t>524801-0037</t>
  </si>
  <si>
    <t>524801-0042</t>
  </si>
  <si>
    <t>524803-0035</t>
  </si>
  <si>
    <t>524803-0036</t>
  </si>
  <si>
    <t>524803-0037</t>
  </si>
  <si>
    <t>524803-0042</t>
  </si>
  <si>
    <t>524805-0035</t>
  </si>
  <si>
    <t>524805-0036</t>
  </si>
  <si>
    <t>524805-0037</t>
  </si>
  <si>
    <t>524805-0042</t>
  </si>
  <si>
    <t>530118</t>
  </si>
  <si>
    <t>524807</t>
  </si>
  <si>
    <t>524808-0035</t>
  </si>
  <si>
    <t>524808-0036</t>
  </si>
  <si>
    <t>524808-0037</t>
  </si>
  <si>
    <t>524808-0042</t>
  </si>
  <si>
    <t>530116</t>
  </si>
  <si>
    <t>530120</t>
  </si>
  <si>
    <t>530125</t>
  </si>
  <si>
    <t>530121</t>
  </si>
  <si>
    <t>530150</t>
  </si>
  <si>
    <t>530122</t>
  </si>
  <si>
    <t>530151</t>
  </si>
  <si>
    <t>530153</t>
  </si>
  <si>
    <t>530155</t>
  </si>
  <si>
    <t>530156</t>
  </si>
  <si>
    <t>530154</t>
  </si>
  <si>
    <t>530158</t>
  </si>
  <si>
    <t>530159</t>
  </si>
  <si>
    <t>530160</t>
  </si>
  <si>
    <t>530164</t>
  </si>
  <si>
    <t>530165</t>
  </si>
  <si>
    <t>530162</t>
  </si>
  <si>
    <t>530163</t>
  </si>
  <si>
    <t>530166</t>
  </si>
  <si>
    <t>530167</t>
  </si>
  <si>
    <t>530168</t>
  </si>
  <si>
    <t>946057</t>
  </si>
  <si>
    <t>946046</t>
  </si>
  <si>
    <t>946068</t>
  </si>
  <si>
    <t>946035</t>
  </si>
  <si>
    <t>946079</t>
  </si>
  <si>
    <t>946727</t>
  </si>
  <si>
    <t>946104</t>
  </si>
  <si>
    <t>946705</t>
  </si>
  <si>
    <t>946738</t>
  </si>
  <si>
    <t>946716</t>
  </si>
  <si>
    <t>946749</t>
  </si>
  <si>
    <t>946782</t>
  </si>
  <si>
    <t>946818</t>
  </si>
  <si>
    <t>522591</t>
  </si>
  <si>
    <t>522507-0002</t>
  </si>
  <si>
    <t>522507-0003</t>
  </si>
  <si>
    <t>522507-0001</t>
  </si>
  <si>
    <t>522526-0002</t>
  </si>
  <si>
    <t>522526-0003</t>
  </si>
  <si>
    <t>522526-0001</t>
  </si>
  <si>
    <t>522599</t>
  </si>
  <si>
    <t>522513-0002</t>
  </si>
  <si>
    <t>522513-0003</t>
  </si>
  <si>
    <t>522513-0001</t>
  </si>
  <si>
    <t>522520-0002</t>
  </si>
  <si>
    <t>522520-0003</t>
  </si>
  <si>
    <t>522520-0001</t>
  </si>
  <si>
    <t>522533-0002</t>
  </si>
  <si>
    <t>522533-0003</t>
  </si>
  <si>
    <t>522533-0001</t>
  </si>
  <si>
    <t>522592</t>
  </si>
  <si>
    <t>522598</t>
  </si>
  <si>
    <t>522604</t>
  </si>
  <si>
    <t>522605</t>
  </si>
  <si>
    <t>522663</t>
  </si>
  <si>
    <t>522661</t>
  </si>
  <si>
    <t>522668</t>
  </si>
  <si>
    <t>522669</t>
  </si>
  <si>
    <t>222920</t>
  </si>
  <si>
    <t>522675</t>
  </si>
  <si>
    <t>209377</t>
  </si>
  <si>
    <t>222921</t>
  </si>
  <si>
    <t>222925</t>
  </si>
  <si>
    <t>222922</t>
  </si>
  <si>
    <t>222926</t>
  </si>
  <si>
    <t>222923</t>
  </si>
  <si>
    <t>522676</t>
  </si>
  <si>
    <t>222924</t>
  </si>
  <si>
    <t>222929</t>
  </si>
  <si>
    <t>222927</t>
  </si>
  <si>
    <t>222933</t>
  </si>
  <si>
    <t>222928</t>
  </si>
  <si>
    <t>222932</t>
  </si>
  <si>
    <t>222930</t>
  </si>
  <si>
    <t>222934</t>
  </si>
  <si>
    <t>222935</t>
  </si>
  <si>
    <t>222937</t>
  </si>
  <si>
    <t>222936</t>
  </si>
  <si>
    <t>222938</t>
  </si>
  <si>
    <t>296133</t>
  </si>
  <si>
    <t>296144</t>
  </si>
  <si>
    <t>296155</t>
  </si>
  <si>
    <t>296381</t>
  </si>
  <si>
    <t>296392</t>
  </si>
  <si>
    <t>296508</t>
  </si>
  <si>
    <t>296406</t>
  </si>
  <si>
    <t>296665</t>
  </si>
  <si>
    <t>296654</t>
  </si>
  <si>
    <t>296519</t>
  </si>
  <si>
    <t>296541</t>
  </si>
  <si>
    <t>522346</t>
  </si>
  <si>
    <t>522347</t>
  </si>
  <si>
    <t>522348</t>
  </si>
  <si>
    <t>522351</t>
  </si>
  <si>
    <t>522349</t>
  </si>
  <si>
    <t>522350</t>
  </si>
  <si>
    <t>522352</t>
  </si>
  <si>
    <t>522353</t>
  </si>
  <si>
    <t>522357</t>
  </si>
  <si>
    <t>522358</t>
  </si>
  <si>
    <t>522354</t>
  </si>
  <si>
    <t>522355</t>
  </si>
  <si>
    <t>522359</t>
  </si>
  <si>
    <t>522360</t>
  </si>
  <si>
    <t>522362</t>
  </si>
  <si>
    <t>522361</t>
  </si>
  <si>
    <t>522363</t>
  </si>
  <si>
    <t>522366</t>
  </si>
  <si>
    <t>522364</t>
  </si>
  <si>
    <t>522368</t>
  </si>
  <si>
    <t>522369</t>
  </si>
  <si>
    <t>522370</t>
  </si>
  <si>
    <t>522371</t>
  </si>
  <si>
    <t>522372</t>
  </si>
  <si>
    <t>522365</t>
  </si>
  <si>
    <t>222966-0002</t>
  </si>
  <si>
    <t>222966-0003</t>
  </si>
  <si>
    <t>222966-0001</t>
  </si>
  <si>
    <t>222962-0002</t>
  </si>
  <si>
    <t>222962-0003</t>
  </si>
  <si>
    <t>222962-0001</t>
  </si>
  <si>
    <t>222969-0002</t>
  </si>
  <si>
    <t>222969-0003</t>
  </si>
  <si>
    <t>222969-0001</t>
  </si>
  <si>
    <t>222972-0002</t>
  </si>
  <si>
    <t>222972-0003</t>
  </si>
  <si>
    <t>222972-0001</t>
  </si>
  <si>
    <t>522509-0002</t>
  </si>
  <si>
    <t>522509-0003</t>
  </si>
  <si>
    <t>522509-0001</t>
  </si>
  <si>
    <t>522502-0002</t>
  </si>
  <si>
    <t>522502-0003</t>
  </si>
  <si>
    <t>522502-0001</t>
  </si>
  <si>
    <t>522589</t>
  </si>
  <si>
    <t>522515-0002</t>
  </si>
  <si>
    <t>522515-0003</t>
  </si>
  <si>
    <t>522515-0001</t>
  </si>
  <si>
    <t>522522-0002</t>
  </si>
  <si>
    <t>522522-0003</t>
  </si>
  <si>
    <t>522522-0001</t>
  </si>
  <si>
    <t>522529-0002</t>
  </si>
  <si>
    <t>522529-0003</t>
  </si>
  <si>
    <t>522529-0001</t>
  </si>
  <si>
    <t>522596</t>
  </si>
  <si>
    <t>522590</t>
  </si>
  <si>
    <t>522602</t>
  </si>
  <si>
    <t>522597</t>
  </si>
  <si>
    <t>522659</t>
  </si>
  <si>
    <t>522603</t>
  </si>
  <si>
    <t>522666</t>
  </si>
  <si>
    <t>522672</t>
  </si>
  <si>
    <t>522660</t>
  </si>
  <si>
    <t>522667</t>
  </si>
  <si>
    <t>522674</t>
  </si>
  <si>
    <t>522504-0002</t>
  </si>
  <si>
    <t>522504-0003</t>
  </si>
  <si>
    <t>522504-0001</t>
  </si>
  <si>
    <t>522511-0002</t>
  </si>
  <si>
    <t>522511-0003</t>
  </si>
  <si>
    <t>522511-0001</t>
  </si>
  <si>
    <t>522518-0002</t>
  </si>
  <si>
    <t>522518-0003</t>
  </si>
  <si>
    <t>522518-0001</t>
  </si>
  <si>
    <t>522531-0002</t>
  </si>
  <si>
    <t>522531-0003</t>
  </si>
  <si>
    <t>522531-0001</t>
  </si>
  <si>
    <t>522524-0002</t>
  </si>
  <si>
    <t>522524-0003</t>
  </si>
  <si>
    <t>522524-0001</t>
  </si>
  <si>
    <t>148826</t>
  </si>
  <si>
    <t>404200</t>
  </si>
  <si>
    <t>148827</t>
  </si>
  <si>
    <t>404188</t>
  </si>
  <si>
    <t>404177</t>
  </si>
  <si>
    <t>454471-0023</t>
  </si>
  <si>
    <t>454471-0024</t>
  </si>
  <si>
    <t>454471-0025</t>
  </si>
  <si>
    <t>454471-0026</t>
  </si>
  <si>
    <t>454471-0027</t>
  </si>
  <si>
    <t>404201-0023</t>
  </si>
  <si>
    <t>404201-0024</t>
  </si>
  <si>
    <t>404201-0025</t>
  </si>
  <si>
    <t>404201-0026</t>
  </si>
  <si>
    <t>404201-0027</t>
  </si>
  <si>
    <t>454482-0023</t>
  </si>
  <si>
    <t>454482-0024</t>
  </si>
  <si>
    <t>454482-0025</t>
  </si>
  <si>
    <t>454482-0026</t>
  </si>
  <si>
    <t>454482-0027</t>
  </si>
  <si>
    <t>124223-0003</t>
  </si>
  <si>
    <t>124223-0002</t>
  </si>
  <si>
    <t>124223-0004</t>
  </si>
  <si>
    <t>124223-0001</t>
  </si>
  <si>
    <t>124261-0003</t>
  </si>
  <si>
    <t>124261-0002</t>
  </si>
  <si>
    <t>124261-0004</t>
  </si>
  <si>
    <t>124261-0001</t>
  </si>
  <si>
    <t>124392-0003</t>
  </si>
  <si>
    <t>124392-0002</t>
  </si>
  <si>
    <t>124392-0004</t>
  </si>
  <si>
    <t>124392-0001</t>
  </si>
  <si>
    <t>124436-0003</t>
  </si>
  <si>
    <t>124436-0002</t>
  </si>
  <si>
    <t>124436-0004</t>
  </si>
  <si>
    <t>124436-0001</t>
  </si>
  <si>
    <t>148838</t>
  </si>
  <si>
    <t>148841</t>
  </si>
  <si>
    <t>148840</t>
  </si>
  <si>
    <t>148842</t>
  </si>
  <si>
    <t>401381</t>
  </si>
  <si>
    <t>148848</t>
  </si>
  <si>
    <t>401383</t>
  </si>
  <si>
    <t>148847</t>
  </si>
  <si>
    <t>404180</t>
  </si>
  <si>
    <t>404181</t>
  </si>
  <si>
    <t>404183</t>
  </si>
  <si>
    <t>404179</t>
  </si>
  <si>
    <t>404202</t>
  </si>
  <si>
    <t>404194</t>
  </si>
  <si>
    <t>404192</t>
  </si>
  <si>
    <t>404207</t>
  </si>
  <si>
    <t>404205</t>
  </si>
  <si>
    <t>404233</t>
  </si>
  <si>
    <t>404211</t>
  </si>
  <si>
    <t>404244</t>
  </si>
  <si>
    <t>401382-0023</t>
  </si>
  <si>
    <t>401382-0024</t>
  </si>
  <si>
    <t>401382-0025</t>
  </si>
  <si>
    <t>401382-0026</t>
  </si>
  <si>
    <t>401382-0027</t>
  </si>
  <si>
    <t>401385-0023</t>
  </si>
  <si>
    <t>401385-0024</t>
  </si>
  <si>
    <t>401385-0025</t>
  </si>
  <si>
    <t>401385-0026</t>
  </si>
  <si>
    <t>401385-0027</t>
  </si>
  <si>
    <t>404190</t>
  </si>
  <si>
    <t>404191</t>
  </si>
  <si>
    <t>404204-0023</t>
  </si>
  <si>
    <t>404204-0024</t>
  </si>
  <si>
    <t>404204-0025</t>
  </si>
  <si>
    <t>404204-0026</t>
  </si>
  <si>
    <t>404204-0027</t>
  </si>
  <si>
    <t>454551-0023</t>
  </si>
  <si>
    <t>454551-0024</t>
  </si>
  <si>
    <t>454551-0025</t>
  </si>
  <si>
    <t>454551-0026</t>
  </si>
  <si>
    <t>454551-0027</t>
  </si>
  <si>
    <t>404206-0023</t>
  </si>
  <si>
    <t>404206-0024</t>
  </si>
  <si>
    <t>404206-0025</t>
  </si>
  <si>
    <t>404206-0026</t>
  </si>
  <si>
    <t>404206-0027</t>
  </si>
  <si>
    <t>454562-0023</t>
  </si>
  <si>
    <t>454562-0024</t>
  </si>
  <si>
    <t>454562-0025</t>
  </si>
  <si>
    <t>454562-0026</t>
  </si>
  <si>
    <t>454562-0027</t>
  </si>
  <si>
    <t>404208-0023</t>
  </si>
  <si>
    <t>404208-0024</t>
  </si>
  <si>
    <t>404208-0025</t>
  </si>
  <si>
    <t>404208-0026</t>
  </si>
  <si>
    <t>404208-0027</t>
  </si>
  <si>
    <t>454595-0023</t>
  </si>
  <si>
    <t>454595-0024</t>
  </si>
  <si>
    <t>454595-0025</t>
  </si>
  <si>
    <t>454595-0026</t>
  </si>
  <si>
    <t>454595-0027</t>
  </si>
  <si>
    <t>404212-0023</t>
  </si>
  <si>
    <t>404212-0024</t>
  </si>
  <si>
    <t>404212-0025</t>
  </si>
  <si>
    <t>404212-0026</t>
  </si>
  <si>
    <t>404212-0027</t>
  </si>
  <si>
    <t>454609-0023</t>
  </si>
  <si>
    <t>454609-0024</t>
  </si>
  <si>
    <t>454609-0025</t>
  </si>
  <si>
    <t>454609-0026</t>
  </si>
  <si>
    <t>454609-0027</t>
  </si>
  <si>
    <t>454733-0023</t>
  </si>
  <si>
    <t>454733-0024</t>
  </si>
  <si>
    <t>454733-0025</t>
  </si>
  <si>
    <t>454733-0026</t>
  </si>
  <si>
    <t>454733-0027</t>
  </si>
  <si>
    <t>404245-0023</t>
  </si>
  <si>
    <t>404245-0024</t>
  </si>
  <si>
    <t>404245-0025</t>
  </si>
  <si>
    <t>404245-0026</t>
  </si>
  <si>
    <t>404245-0027</t>
  </si>
  <si>
    <t>500738</t>
  </si>
  <si>
    <t>454507-0023</t>
  </si>
  <si>
    <t>454507-0024</t>
  </si>
  <si>
    <t>454507-0025</t>
  </si>
  <si>
    <t>454507-0026</t>
  </si>
  <si>
    <t>454507-0027</t>
  </si>
  <si>
    <t>454493-0023</t>
  </si>
  <si>
    <t>454493-0024</t>
  </si>
  <si>
    <t>454493-0025</t>
  </si>
  <si>
    <t>454493-0026</t>
  </si>
  <si>
    <t>454493-0027</t>
  </si>
  <si>
    <t>500743</t>
  </si>
  <si>
    <t>454518-0023</t>
  </si>
  <si>
    <t>454518-0024</t>
  </si>
  <si>
    <t>454518-0025</t>
  </si>
  <si>
    <t>454518-0026</t>
  </si>
  <si>
    <t>454518-0027</t>
  </si>
  <si>
    <t>500744-0023</t>
  </si>
  <si>
    <t>500744-0024</t>
  </si>
  <si>
    <t>500744-0025</t>
  </si>
  <si>
    <t>500744-0026</t>
  </si>
  <si>
    <t>500744-0027</t>
  </si>
  <si>
    <t>500747-0023</t>
  </si>
  <si>
    <t>500747-0024</t>
  </si>
  <si>
    <t>500747-0025</t>
  </si>
  <si>
    <t>500747-0026</t>
  </si>
  <si>
    <t>500747-0027</t>
  </si>
  <si>
    <t>500746</t>
  </si>
  <si>
    <t>454529-0023</t>
  </si>
  <si>
    <t>454529-0024</t>
  </si>
  <si>
    <t>454529-0025</t>
  </si>
  <si>
    <t>454529-0026</t>
  </si>
  <si>
    <t>454529-0027</t>
  </si>
  <si>
    <t>500749-0023</t>
  </si>
  <si>
    <t>500749-0024</t>
  </si>
  <si>
    <t>500749-0025</t>
  </si>
  <si>
    <t>500749-0026</t>
  </si>
  <si>
    <t>500749-0027</t>
  </si>
  <si>
    <t>500748</t>
  </si>
  <si>
    <t>500750</t>
  </si>
  <si>
    <t>500751-0023</t>
  </si>
  <si>
    <t>500751-0024</t>
  </si>
  <si>
    <t>500751-0025</t>
  </si>
  <si>
    <t>500751-0026</t>
  </si>
  <si>
    <t>500751-0027</t>
  </si>
  <si>
    <t>508493-0001</t>
  </si>
  <si>
    <t>508493-0002</t>
  </si>
  <si>
    <t>508522-0001</t>
  </si>
  <si>
    <t>508522-0002</t>
  </si>
  <si>
    <t>508541-0001</t>
  </si>
  <si>
    <t>508541-0002</t>
  </si>
  <si>
    <t>508516-0001</t>
  </si>
  <si>
    <t>508516-0002</t>
  </si>
  <si>
    <t>508552-0001</t>
  </si>
  <si>
    <t>508552-0002</t>
  </si>
  <si>
    <t>508551-0001</t>
  </si>
  <si>
    <t>508551-0002</t>
  </si>
  <si>
    <t>500598-0128</t>
  </si>
  <si>
    <t>500598-0134</t>
  </si>
  <si>
    <t>500598-0196</t>
  </si>
  <si>
    <t>500598-0200</t>
  </si>
  <si>
    <t>500598-0202</t>
  </si>
  <si>
    <t>500598-0230</t>
  </si>
  <si>
    <t>500598-0234</t>
  </si>
  <si>
    <t>500598-0236</t>
  </si>
  <si>
    <t>500602-0128</t>
  </si>
  <si>
    <t>500602-0134</t>
  </si>
  <si>
    <t>500602-0196</t>
  </si>
  <si>
    <t>500602-0200</t>
  </si>
  <si>
    <t>500602-0202</t>
  </si>
  <si>
    <t>500602-0230</t>
  </si>
  <si>
    <t>500602-0234</t>
  </si>
  <si>
    <t>500602-0236</t>
  </si>
  <si>
    <t>500607-0128</t>
  </si>
  <si>
    <t>500607-0134</t>
  </si>
  <si>
    <t>500607-0196</t>
  </si>
  <si>
    <t>500607-0200</t>
  </si>
  <si>
    <t>500607-0202</t>
  </si>
  <si>
    <t>500607-0230</t>
  </si>
  <si>
    <t>500607-0234</t>
  </si>
  <si>
    <t>500607-0236</t>
  </si>
  <si>
    <t>500741</t>
  </si>
  <si>
    <t>500740-0023</t>
  </si>
  <si>
    <t>500740-0024</t>
  </si>
  <si>
    <t>500740-0025</t>
  </si>
  <si>
    <t>500740-0026</t>
  </si>
  <si>
    <t>500740-0027</t>
  </si>
  <si>
    <t>500742-0023</t>
  </si>
  <si>
    <t>500742-0024</t>
  </si>
  <si>
    <t>500742-0025</t>
  </si>
  <si>
    <t>500742-0026</t>
  </si>
  <si>
    <t>500742-0027</t>
  </si>
  <si>
    <t>530474-0001</t>
  </si>
  <si>
    <t>530474-0002</t>
  </si>
  <si>
    <t>530472-0001</t>
  </si>
  <si>
    <t>530472-0002</t>
  </si>
  <si>
    <t>530480-0001</t>
  </si>
  <si>
    <t>530480-0002</t>
  </si>
  <si>
    <t>530481-0001</t>
  </si>
  <si>
    <t>530481-0002</t>
  </si>
  <si>
    <t>530482-0001</t>
  </si>
  <si>
    <t>530482-0002</t>
  </si>
  <si>
    <t>530487-0001</t>
  </si>
  <si>
    <t>530487-0002</t>
  </si>
  <si>
    <t>530493-0001</t>
  </si>
  <si>
    <t>530493-0002</t>
  </si>
  <si>
    <t>526223-0128</t>
  </si>
  <si>
    <t>526223-0134</t>
  </si>
  <si>
    <t>526223-0196</t>
  </si>
  <si>
    <t>526223-0200</t>
  </si>
  <si>
    <t>526223-0202</t>
  </si>
  <si>
    <t>526223-0230</t>
  </si>
  <si>
    <t>526223-0234</t>
  </si>
  <si>
    <t>526223-0236</t>
  </si>
  <si>
    <t>526227-0128</t>
  </si>
  <si>
    <t>526227-0134</t>
  </si>
  <si>
    <t>526227-0196</t>
  </si>
  <si>
    <t>526227-0200</t>
  </si>
  <si>
    <t>526227-0202</t>
  </si>
  <si>
    <t>526227-0230</t>
  </si>
  <si>
    <t>526227-0234</t>
  </si>
  <si>
    <t>526227-0236</t>
  </si>
  <si>
    <t>530463-0001</t>
  </si>
  <si>
    <t>530463-0002</t>
  </si>
  <si>
    <t>526218-0128</t>
  </si>
  <si>
    <t>526218-0134</t>
  </si>
  <si>
    <t>526218-0196</t>
  </si>
  <si>
    <t>526218-0200</t>
  </si>
  <si>
    <t>526218-0202</t>
  </si>
  <si>
    <t>526218-0230</t>
  </si>
  <si>
    <t>526218-0234</t>
  </si>
  <si>
    <t>526218-0236</t>
  </si>
  <si>
    <t>530466-0001</t>
  </si>
  <si>
    <t>530466-0002</t>
  </si>
  <si>
    <t>530471-0001</t>
  </si>
  <si>
    <t>530471-0002</t>
  </si>
  <si>
    <t>124737-0003</t>
  </si>
  <si>
    <t>124737-0002</t>
  </si>
  <si>
    <t>124737-0004</t>
  </si>
  <si>
    <t>124737-0001</t>
  </si>
  <si>
    <t>124762-0003</t>
  </si>
  <si>
    <t>124762-0002</t>
  </si>
  <si>
    <t>124762-0004</t>
  </si>
  <si>
    <t>124762-0001</t>
  </si>
  <si>
    <t>148802</t>
  </si>
  <si>
    <t>148803</t>
  </si>
  <si>
    <t>148807</t>
  </si>
  <si>
    <t>148808</t>
  </si>
  <si>
    <t>148810</t>
  </si>
  <si>
    <t>148815</t>
  </si>
  <si>
    <t>148816</t>
  </si>
  <si>
    <t>148818</t>
  </si>
  <si>
    <t>148819</t>
  </si>
  <si>
    <t>148821</t>
  </si>
  <si>
    <t>148822</t>
  </si>
  <si>
    <t>148809</t>
  </si>
  <si>
    <t>148823</t>
  </si>
  <si>
    <t>148820</t>
  </si>
  <si>
    <t>401386</t>
  </si>
  <si>
    <t>401388</t>
  </si>
  <si>
    <t>401390</t>
  </si>
  <si>
    <t>401392</t>
  </si>
  <si>
    <t>401394</t>
  </si>
  <si>
    <t>401397</t>
  </si>
  <si>
    <t>404184</t>
  </si>
  <si>
    <t>404213</t>
  </si>
  <si>
    <t>404195</t>
  </si>
  <si>
    <t>404223</t>
  </si>
  <si>
    <t>404222</t>
  </si>
  <si>
    <t>404229</t>
  </si>
  <si>
    <t>404228</t>
  </si>
  <si>
    <t>404235</t>
  </si>
  <si>
    <t>401387-0023</t>
  </si>
  <si>
    <t>401387-0024</t>
  </si>
  <si>
    <t>401387-0025</t>
  </si>
  <si>
    <t>401387-0026</t>
  </si>
  <si>
    <t>401387-0027</t>
  </si>
  <si>
    <t>404234</t>
  </si>
  <si>
    <t>404240</t>
  </si>
  <si>
    <t>401391-0023</t>
  </si>
  <si>
    <t>401391-0024</t>
  </si>
  <si>
    <t>401391-0025</t>
  </si>
  <si>
    <t>401391-0026</t>
  </si>
  <si>
    <t>401391-0027</t>
  </si>
  <si>
    <t>401389-0023</t>
  </si>
  <si>
    <t>401389-0024</t>
  </si>
  <si>
    <t>401389-0025</t>
  </si>
  <si>
    <t>401389-0026</t>
  </si>
  <si>
    <t>401389-0027</t>
  </si>
  <si>
    <t>404239</t>
  </si>
  <si>
    <t>401393-0023</t>
  </si>
  <si>
    <t>401393-0024</t>
  </si>
  <si>
    <t>401393-0025</t>
  </si>
  <si>
    <t>401393-0026</t>
  </si>
  <si>
    <t>401393-0027</t>
  </si>
  <si>
    <t>401398-0023</t>
  </si>
  <si>
    <t>401398-0024</t>
  </si>
  <si>
    <t>401398-0025</t>
  </si>
  <si>
    <t>401398-0026</t>
  </si>
  <si>
    <t>401398-0027</t>
  </si>
  <si>
    <t>404246</t>
  </si>
  <si>
    <t>404249</t>
  </si>
  <si>
    <t>404215-0023</t>
  </si>
  <si>
    <t>404215-0024</t>
  </si>
  <si>
    <t>404215-0025</t>
  </si>
  <si>
    <t>404215-0026</t>
  </si>
  <si>
    <t>404215-0027</t>
  </si>
  <si>
    <t>401396-0023</t>
  </si>
  <si>
    <t>401396-0024</t>
  </si>
  <si>
    <t>401396-0025</t>
  </si>
  <si>
    <t>401396-0026</t>
  </si>
  <si>
    <t>401396-0027</t>
  </si>
  <si>
    <t>404224</t>
  </si>
  <si>
    <t>404256-0023</t>
  </si>
  <si>
    <t>404256-0024</t>
  </si>
  <si>
    <t>404256-0025</t>
  </si>
  <si>
    <t>404256-0026</t>
  </si>
  <si>
    <t>404256-0027</t>
  </si>
  <si>
    <t>404259-0023</t>
  </si>
  <si>
    <t>404259-0024</t>
  </si>
  <si>
    <t>404259-0025</t>
  </si>
  <si>
    <t>404259-0026</t>
  </si>
  <si>
    <t>404259-0027</t>
  </si>
  <si>
    <t>454744-0023</t>
  </si>
  <si>
    <t>454744-0024</t>
  </si>
  <si>
    <t>454744-0025</t>
  </si>
  <si>
    <t>454744-0026</t>
  </si>
  <si>
    <t>454744-0027</t>
  </si>
  <si>
    <t>454631-0023</t>
  </si>
  <si>
    <t>454631-0024</t>
  </si>
  <si>
    <t>454631-0025</t>
  </si>
  <si>
    <t>454631-0026</t>
  </si>
  <si>
    <t>454631-0027</t>
  </si>
  <si>
    <t>454722-0023</t>
  </si>
  <si>
    <t>454722-0024</t>
  </si>
  <si>
    <t>454722-0025</t>
  </si>
  <si>
    <t>454722-0026</t>
  </si>
  <si>
    <t>454722-0027</t>
  </si>
  <si>
    <t>454755-0023</t>
  </si>
  <si>
    <t>454755-0024</t>
  </si>
  <si>
    <t>454755-0025</t>
  </si>
  <si>
    <t>454755-0026</t>
  </si>
  <si>
    <t>454755-0027</t>
  </si>
  <si>
    <t>454766-0023</t>
  </si>
  <si>
    <t>454766-0024</t>
  </si>
  <si>
    <t>454766-0025</t>
  </si>
  <si>
    <t>454766-0026</t>
  </si>
  <si>
    <t>454766-0027</t>
  </si>
  <si>
    <t>454777-0023</t>
  </si>
  <si>
    <t>454777-0024</t>
  </si>
  <si>
    <t>454777-0025</t>
  </si>
  <si>
    <t>454777-0026</t>
  </si>
  <si>
    <t>454777-0027</t>
  </si>
  <si>
    <t>454824-0023</t>
  </si>
  <si>
    <t>454824-0024</t>
  </si>
  <si>
    <t>454824-0025</t>
  </si>
  <si>
    <t>454824-0026</t>
  </si>
  <si>
    <t>454824-0027</t>
  </si>
  <si>
    <t>404248-0023</t>
  </si>
  <si>
    <t>404248-0024</t>
  </si>
  <si>
    <t>404248-0025</t>
  </si>
  <si>
    <t>404248-0026</t>
  </si>
  <si>
    <t>404248-0027</t>
  </si>
  <si>
    <t>454835-0023</t>
  </si>
  <si>
    <t>454835-0024</t>
  </si>
  <si>
    <t>454835-0025</t>
  </si>
  <si>
    <t>454835-0026</t>
  </si>
  <si>
    <t>454835-0027</t>
  </si>
  <si>
    <t>454846-0023</t>
  </si>
  <si>
    <t>454846-0024</t>
  </si>
  <si>
    <t>454846-0025</t>
  </si>
  <si>
    <t>454846-0026</t>
  </si>
  <si>
    <t>454846-0027</t>
  </si>
  <si>
    <t>404255</t>
  </si>
  <si>
    <t>454857-0023</t>
  </si>
  <si>
    <t>454857-0024</t>
  </si>
  <si>
    <t>454857-0025</t>
  </si>
  <si>
    <t>454857-0026</t>
  </si>
  <si>
    <t>454857-0027</t>
  </si>
  <si>
    <t>404250-0023</t>
  </si>
  <si>
    <t>404250-0024</t>
  </si>
  <si>
    <t>404250-0025</t>
  </si>
  <si>
    <t>404250-0026</t>
  </si>
  <si>
    <t>404250-0027</t>
  </si>
  <si>
    <t>404257</t>
  </si>
  <si>
    <t>454642-0023</t>
  </si>
  <si>
    <t>454642-0024</t>
  </si>
  <si>
    <t>454642-0025</t>
  </si>
  <si>
    <t>454642-0026</t>
  </si>
  <si>
    <t>454642-0027</t>
  </si>
  <si>
    <t>500599-0128</t>
  </si>
  <si>
    <t>500599-0134</t>
  </si>
  <si>
    <t>500599-0196</t>
  </si>
  <si>
    <t>500599-0200</t>
  </si>
  <si>
    <t>500599-0202</t>
  </si>
  <si>
    <t>500599-0230</t>
  </si>
  <si>
    <t>500599-0234</t>
  </si>
  <si>
    <t>500599-0236</t>
  </si>
  <si>
    <t>500601-0128</t>
  </si>
  <si>
    <t>500601-0134</t>
  </si>
  <si>
    <t>500601-0196</t>
  </si>
  <si>
    <t>500601-0200</t>
  </si>
  <si>
    <t>500601-0202</t>
  </si>
  <si>
    <t>500601-0230</t>
  </si>
  <si>
    <t>500601-0234</t>
  </si>
  <si>
    <t>500601-0236</t>
  </si>
  <si>
    <t>500606-0128</t>
  </si>
  <si>
    <t>500606-0134</t>
  </si>
  <si>
    <t>500606-0196</t>
  </si>
  <si>
    <t>500606-0200</t>
  </si>
  <si>
    <t>500606-0202</t>
  </si>
  <si>
    <t>500606-0230</t>
  </si>
  <si>
    <t>500606-0234</t>
  </si>
  <si>
    <t>500606-0236</t>
  </si>
  <si>
    <t>500633-0128</t>
  </si>
  <si>
    <t>500633-0134</t>
  </si>
  <si>
    <t>500633-0196</t>
  </si>
  <si>
    <t>500633-0200</t>
  </si>
  <si>
    <t>500633-0202</t>
  </si>
  <si>
    <t>500633-0230</t>
  </si>
  <si>
    <t>500633-0234</t>
  </si>
  <si>
    <t>500633-0236</t>
  </si>
  <si>
    <t>500608-0128</t>
  </si>
  <si>
    <t>500608-0134</t>
  </si>
  <si>
    <t>500608-0196</t>
  </si>
  <si>
    <t>500608-0200</t>
  </si>
  <si>
    <t>500608-0202</t>
  </si>
  <si>
    <t>500608-0230</t>
  </si>
  <si>
    <t>500608-0234</t>
  </si>
  <si>
    <t>500608-0236</t>
  </si>
  <si>
    <t>500610-0128</t>
  </si>
  <si>
    <t>500610-0134</t>
  </si>
  <si>
    <t>500610-0196</t>
  </si>
  <si>
    <t>500610-0200</t>
  </si>
  <si>
    <t>500610-0202</t>
  </si>
  <si>
    <t>500610-0230</t>
  </si>
  <si>
    <t>500610-0234</t>
  </si>
  <si>
    <t>500610-0236</t>
  </si>
  <si>
    <t>500603-0128</t>
  </si>
  <si>
    <t>500603-0134</t>
  </si>
  <si>
    <t>500603-0196</t>
  </si>
  <si>
    <t>500603-0200</t>
  </si>
  <si>
    <t>500603-0202</t>
  </si>
  <si>
    <t>500603-0230</t>
  </si>
  <si>
    <t>500603-0234</t>
  </si>
  <si>
    <t>500603-0236</t>
  </si>
  <si>
    <t>500636-0128</t>
  </si>
  <si>
    <t>500636-0134</t>
  </si>
  <si>
    <t>500636-0196</t>
  </si>
  <si>
    <t>500636-0200</t>
  </si>
  <si>
    <t>500636-0202</t>
  </si>
  <si>
    <t>500636-0230</t>
  </si>
  <si>
    <t>500636-0234</t>
  </si>
  <si>
    <t>500636-0236</t>
  </si>
  <si>
    <t>500638-0128</t>
  </si>
  <si>
    <t>500638-0134</t>
  </si>
  <si>
    <t>500638-0196</t>
  </si>
  <si>
    <t>500638-0200</t>
  </si>
  <si>
    <t>500638-0202</t>
  </si>
  <si>
    <t>500638-0230</t>
  </si>
  <si>
    <t>500638-0234</t>
  </si>
  <si>
    <t>500638-0236</t>
  </si>
  <si>
    <t>500639-0128</t>
  </si>
  <si>
    <t>500639-0134</t>
  </si>
  <si>
    <t>500639-0196</t>
  </si>
  <si>
    <t>500639-0200</t>
  </si>
  <si>
    <t>500639-0202</t>
  </si>
  <si>
    <t>500639-0230</t>
  </si>
  <si>
    <t>500639-0234</t>
  </si>
  <si>
    <t>500639-0236</t>
  </si>
  <si>
    <t>500641-0128</t>
  </si>
  <si>
    <t>500641-0134</t>
  </si>
  <si>
    <t>500641-0196</t>
  </si>
  <si>
    <t>500641-0200</t>
  </si>
  <si>
    <t>500641-0202</t>
  </si>
  <si>
    <t>500641-0230</t>
  </si>
  <si>
    <t>500641-0234</t>
  </si>
  <si>
    <t>500641-0236</t>
  </si>
  <si>
    <t>500643-0128</t>
  </si>
  <si>
    <t>500643-0134</t>
  </si>
  <si>
    <t>500643-0196</t>
  </si>
  <si>
    <t>500643-0200</t>
  </si>
  <si>
    <t>500643-0202</t>
  </si>
  <si>
    <t>500643-0230</t>
  </si>
  <si>
    <t>500643-0234</t>
  </si>
  <si>
    <t>500643-0236</t>
  </si>
  <si>
    <t>500634-0128</t>
  </si>
  <si>
    <t>500634-0134</t>
  </si>
  <si>
    <t>500634-0196</t>
  </si>
  <si>
    <t>500634-0200</t>
  </si>
  <si>
    <t>500634-0202</t>
  </si>
  <si>
    <t>500634-0230</t>
  </si>
  <si>
    <t>500634-0234</t>
  </si>
  <si>
    <t>500634-0236</t>
  </si>
  <si>
    <t>500702-0128</t>
  </si>
  <si>
    <t>500702-0134</t>
  </si>
  <si>
    <t>500702-0196</t>
  </si>
  <si>
    <t>500702-0200</t>
  </si>
  <si>
    <t>500702-0202</t>
  </si>
  <si>
    <t>500702-0230</t>
  </si>
  <si>
    <t>500702-0234</t>
  </si>
  <si>
    <t>500702-0236</t>
  </si>
  <si>
    <t>500707-0128</t>
  </si>
  <si>
    <t>500707-0134</t>
  </si>
  <si>
    <t>500707-0196</t>
  </si>
  <si>
    <t>500707-0200</t>
  </si>
  <si>
    <t>500707-0202</t>
  </si>
  <si>
    <t>500707-0230</t>
  </si>
  <si>
    <t>500707-0234</t>
  </si>
  <si>
    <t>500707-0236</t>
  </si>
  <si>
    <t>500711-0128</t>
  </si>
  <si>
    <t>500711-0134</t>
  </si>
  <si>
    <t>500711-0196</t>
  </si>
  <si>
    <t>500711-0200</t>
  </si>
  <si>
    <t>500711-0202</t>
  </si>
  <si>
    <t>500711-0230</t>
  </si>
  <si>
    <t>500711-0234</t>
  </si>
  <si>
    <t>500711-0236</t>
  </si>
  <si>
    <t>500752</t>
  </si>
  <si>
    <t>500642-0128</t>
  </si>
  <si>
    <t>500642-0134</t>
  </si>
  <si>
    <t>500642-0196</t>
  </si>
  <si>
    <t>500642-0200</t>
  </si>
  <si>
    <t>500642-0202</t>
  </si>
  <si>
    <t>500642-0230</t>
  </si>
  <si>
    <t>500642-0234</t>
  </si>
  <si>
    <t>500642-0236</t>
  </si>
  <si>
    <t>500754</t>
  </si>
  <si>
    <t>500758</t>
  </si>
  <si>
    <t>500756</t>
  </si>
  <si>
    <t>500755-0023</t>
  </si>
  <si>
    <t>500755-0024</t>
  </si>
  <si>
    <t>500755-0025</t>
  </si>
  <si>
    <t>500755-0026</t>
  </si>
  <si>
    <t>500755-0027</t>
  </si>
  <si>
    <t>500762</t>
  </si>
  <si>
    <t>500645-0128</t>
  </si>
  <si>
    <t>500645-0134</t>
  </si>
  <si>
    <t>500645-0196</t>
  </si>
  <si>
    <t>500645-0200</t>
  </si>
  <si>
    <t>500645-0202</t>
  </si>
  <si>
    <t>500645-0230</t>
  </si>
  <si>
    <t>500645-0234</t>
  </si>
  <si>
    <t>500645-0236</t>
  </si>
  <si>
    <t>500757-0023</t>
  </si>
  <si>
    <t>500757-0024</t>
  </si>
  <si>
    <t>500757-0025</t>
  </si>
  <si>
    <t>500757-0026</t>
  </si>
  <si>
    <t>500757-0027</t>
  </si>
  <si>
    <t>500766</t>
  </si>
  <si>
    <t>500765-0023</t>
  </si>
  <si>
    <t>500765-0024</t>
  </si>
  <si>
    <t>500765-0025</t>
  </si>
  <si>
    <t>500765-0026</t>
  </si>
  <si>
    <t>500765-0027</t>
  </si>
  <si>
    <t>500768</t>
  </si>
  <si>
    <t>500763-0023</t>
  </si>
  <si>
    <t>500763-0024</t>
  </si>
  <si>
    <t>500763-0025</t>
  </si>
  <si>
    <t>500763-0026</t>
  </si>
  <si>
    <t>500763-0027</t>
  </si>
  <si>
    <t>500770</t>
  </si>
  <si>
    <t>500773</t>
  </si>
  <si>
    <t>500767-0023</t>
  </si>
  <si>
    <t>500767-0024</t>
  </si>
  <si>
    <t>500767-0025</t>
  </si>
  <si>
    <t>500767-0026</t>
  </si>
  <si>
    <t>500767-0027</t>
  </si>
  <si>
    <t>500753-0023</t>
  </si>
  <si>
    <t>500753-0024</t>
  </si>
  <si>
    <t>500753-0025</t>
  </si>
  <si>
    <t>500753-0026</t>
  </si>
  <si>
    <t>500753-0027</t>
  </si>
  <si>
    <t>500769-0023</t>
  </si>
  <si>
    <t>500769-0024</t>
  </si>
  <si>
    <t>500769-0025</t>
  </si>
  <si>
    <t>500769-0026</t>
  </si>
  <si>
    <t>500769-0027</t>
  </si>
  <si>
    <t>500764</t>
  </si>
  <si>
    <t>500775</t>
  </si>
  <si>
    <t>500777</t>
  </si>
  <si>
    <t>500774-0023</t>
  </si>
  <si>
    <t>500774-0024</t>
  </si>
  <si>
    <t>500774-0025</t>
  </si>
  <si>
    <t>500774-0026</t>
  </si>
  <si>
    <t>500774-0027</t>
  </si>
  <si>
    <t>500776-0023</t>
  </si>
  <si>
    <t>500776-0024</t>
  </si>
  <si>
    <t>500776-0025</t>
  </si>
  <si>
    <t>500776-0026</t>
  </si>
  <si>
    <t>500776-0027</t>
  </si>
  <si>
    <t>500760-0023</t>
  </si>
  <si>
    <t>500760-0024</t>
  </si>
  <si>
    <t>500760-0025</t>
  </si>
  <si>
    <t>500760-0026</t>
  </si>
  <si>
    <t>500760-0027</t>
  </si>
  <si>
    <t>500771-0023</t>
  </si>
  <si>
    <t>500771-0024</t>
  </si>
  <si>
    <t>500771-0025</t>
  </si>
  <si>
    <t>500771-0026</t>
  </si>
  <si>
    <t>500771-0027</t>
  </si>
  <si>
    <t>508497-0001</t>
  </si>
  <si>
    <t>508497-0002</t>
  </si>
  <si>
    <t>508492-0001</t>
  </si>
  <si>
    <t>508492-0002</t>
  </si>
  <si>
    <t>500778-0023</t>
  </si>
  <si>
    <t>500778-0024</t>
  </si>
  <si>
    <t>500778-0025</t>
  </si>
  <si>
    <t>500778-0026</t>
  </si>
  <si>
    <t>500778-0027</t>
  </si>
  <si>
    <t>508499-0001</t>
  </si>
  <si>
    <t>508499-0002</t>
  </si>
  <si>
    <t>508524-0001</t>
  </si>
  <si>
    <t>508524-0002</t>
  </si>
  <si>
    <t>508543-0001</t>
  </si>
  <si>
    <t>508543-0002</t>
  </si>
  <si>
    <t>508554-0001</t>
  </si>
  <si>
    <t>508554-0002</t>
  </si>
  <si>
    <t>508553-0001</t>
  </si>
  <si>
    <t>508553-0002</t>
  </si>
  <si>
    <t>508556-0001</t>
  </si>
  <si>
    <t>508556-0002</t>
  </si>
  <si>
    <t>508555-0001</t>
  </si>
  <si>
    <t>508555-0002</t>
  </si>
  <si>
    <t>508560-0001</t>
  </si>
  <si>
    <t>508560-0002</t>
  </si>
  <si>
    <t>508545-0001</t>
  </si>
  <si>
    <t>508545-0002</t>
  </si>
  <si>
    <t>508562-0001</t>
  </si>
  <si>
    <t>508562-0002</t>
  </si>
  <si>
    <t>508563-0001</t>
  </si>
  <si>
    <t>508563-0002</t>
  </si>
  <si>
    <t>508566-0001</t>
  </si>
  <si>
    <t>508566-0002</t>
  </si>
  <si>
    <t>508567-0001</t>
  </si>
  <si>
    <t>508567-0002</t>
  </si>
  <si>
    <t>508565-0001</t>
  </si>
  <si>
    <t>508565-0002</t>
  </si>
  <si>
    <t>508561-0001</t>
  </si>
  <si>
    <t>508561-0002</t>
  </si>
  <si>
    <t>508572-0001</t>
  </si>
  <si>
    <t>508572-0002</t>
  </si>
  <si>
    <t>508573-0001</t>
  </si>
  <si>
    <t>508573-0002</t>
  </si>
  <si>
    <t>508564-0001</t>
  </si>
  <si>
    <t>508564-0002</t>
  </si>
  <si>
    <t>526219-0128</t>
  </si>
  <si>
    <t>526219-0134</t>
  </si>
  <si>
    <t>526219-0196</t>
  </si>
  <si>
    <t>526219-0200</t>
  </si>
  <si>
    <t>526219-0202</t>
  </si>
  <si>
    <t>526219-0230</t>
  </si>
  <si>
    <t>526219-0234</t>
  </si>
  <si>
    <t>526219-0236</t>
  </si>
  <si>
    <t>526221-0128</t>
  </si>
  <si>
    <t>526221-0134</t>
  </si>
  <si>
    <t>526221-0196</t>
  </si>
  <si>
    <t>526221-0200</t>
  </si>
  <si>
    <t>526221-0202</t>
  </si>
  <si>
    <t>526221-0230</t>
  </si>
  <si>
    <t>526221-0234</t>
  </si>
  <si>
    <t>526221-0236</t>
  </si>
  <si>
    <t>526224-0128</t>
  </si>
  <si>
    <t>526224-0134</t>
  </si>
  <si>
    <t>526224-0196</t>
  </si>
  <si>
    <t>526224-0200</t>
  </si>
  <si>
    <t>526224-0202</t>
  </si>
  <si>
    <t>526224-0230</t>
  </si>
  <si>
    <t>526224-0234</t>
  </si>
  <si>
    <t>526224-0236</t>
  </si>
  <si>
    <t>526230-0128</t>
  </si>
  <si>
    <t>526230-0134</t>
  </si>
  <si>
    <t>526230-0196</t>
  </si>
  <si>
    <t>526230-0200</t>
  </si>
  <si>
    <t>526230-0202</t>
  </si>
  <si>
    <t>526230-0230</t>
  </si>
  <si>
    <t>526230-0234</t>
  </si>
  <si>
    <t>526230-0236</t>
  </si>
  <si>
    <t>526228-0128</t>
  </si>
  <si>
    <t>526228-0134</t>
  </si>
  <si>
    <t>526228-0196</t>
  </si>
  <si>
    <t>526228-0200</t>
  </si>
  <si>
    <t>526228-0202</t>
  </si>
  <si>
    <t>526228-0230</t>
  </si>
  <si>
    <t>526228-0234</t>
  </si>
  <si>
    <t>526228-0236</t>
  </si>
  <si>
    <t>526226-0128</t>
  </si>
  <si>
    <t>526226-0134</t>
  </si>
  <si>
    <t>526226-0196</t>
  </si>
  <si>
    <t>526226-0200</t>
  </si>
  <si>
    <t>526226-0202</t>
  </si>
  <si>
    <t>526226-0230</t>
  </si>
  <si>
    <t>526226-0234</t>
  </si>
  <si>
    <t>526226-0236</t>
  </si>
  <si>
    <t>526237-0128</t>
  </si>
  <si>
    <t>526237-0134</t>
  </si>
  <si>
    <t>526237-0196</t>
  </si>
  <si>
    <t>526237-0200</t>
  </si>
  <si>
    <t>526237-0202</t>
  </si>
  <si>
    <t>526237-0230</t>
  </si>
  <si>
    <t>526237-0234</t>
  </si>
  <si>
    <t>526237-0236</t>
  </si>
  <si>
    <t>526236-0128</t>
  </si>
  <si>
    <t>526236-0134</t>
  </si>
  <si>
    <t>526236-0196</t>
  </si>
  <si>
    <t>526236-0200</t>
  </si>
  <si>
    <t>526236-0202</t>
  </si>
  <si>
    <t>526236-0230</t>
  </si>
  <si>
    <t>526236-0234</t>
  </si>
  <si>
    <t>526236-0236</t>
  </si>
  <si>
    <t>526239-0128</t>
  </si>
  <si>
    <t>526239-0134</t>
  </si>
  <si>
    <t>526239-0196</t>
  </si>
  <si>
    <t>526239-0200</t>
  </si>
  <si>
    <t>526239-0202</t>
  </si>
  <si>
    <t>526239-0230</t>
  </si>
  <si>
    <t>526239-0234</t>
  </si>
  <si>
    <t>526239-0236</t>
  </si>
  <si>
    <t>526241-0128</t>
  </si>
  <si>
    <t>526241-0134</t>
  </si>
  <si>
    <t>526241-0196</t>
  </si>
  <si>
    <t>526241-0200</t>
  </si>
  <si>
    <t>526241-0202</t>
  </si>
  <si>
    <t>526241-0230</t>
  </si>
  <si>
    <t>526241-0234</t>
  </si>
  <si>
    <t>526241-0236</t>
  </si>
  <si>
    <t>526243-0128</t>
  </si>
  <si>
    <t>526243-0134</t>
  </si>
  <si>
    <t>526243-0196</t>
  </si>
  <si>
    <t>526243-0200</t>
  </si>
  <si>
    <t>526243-0202</t>
  </si>
  <si>
    <t>526243-0230</t>
  </si>
  <si>
    <t>526243-0234</t>
  </si>
  <si>
    <t>526243-0236</t>
  </si>
  <si>
    <t>526240-0128</t>
  </si>
  <si>
    <t>526240-0134</t>
  </si>
  <si>
    <t>526240-0196</t>
  </si>
  <si>
    <t>526240-0200</t>
  </si>
  <si>
    <t>526240-0202</t>
  </si>
  <si>
    <t>526240-0230</t>
  </si>
  <si>
    <t>526240-0234</t>
  </si>
  <si>
    <t>526240-0236</t>
  </si>
  <si>
    <t>526271-0128</t>
  </si>
  <si>
    <t>526271-0134</t>
  </si>
  <si>
    <t>526271-0196</t>
  </si>
  <si>
    <t>526271-0200</t>
  </si>
  <si>
    <t>526271-0202</t>
  </si>
  <si>
    <t>526271-0230</t>
  </si>
  <si>
    <t>526271-0234</t>
  </si>
  <si>
    <t>526271-0236</t>
  </si>
  <si>
    <t>526246-0128</t>
  </si>
  <si>
    <t>526246-0134</t>
  </si>
  <si>
    <t>526246-0196</t>
  </si>
  <si>
    <t>526246-0200</t>
  </si>
  <si>
    <t>526246-0202</t>
  </si>
  <si>
    <t>526246-0230</t>
  </si>
  <si>
    <t>526246-0234</t>
  </si>
  <si>
    <t>526246-0236</t>
  </si>
  <si>
    <t>526248-0128</t>
  </si>
  <si>
    <t>526248-0134</t>
  </si>
  <si>
    <t>526248-0196</t>
  </si>
  <si>
    <t>526248-0200</t>
  </si>
  <si>
    <t>526248-0202</t>
  </si>
  <si>
    <t>526248-0230</t>
  </si>
  <si>
    <t>526248-0234</t>
  </si>
  <si>
    <t>526248-0236</t>
  </si>
  <si>
    <t>526275-0128</t>
  </si>
  <si>
    <t>526275-0134</t>
  </si>
  <si>
    <t>526275-0196</t>
  </si>
  <si>
    <t>526275-0200</t>
  </si>
  <si>
    <t>526275-0202</t>
  </si>
  <si>
    <t>526275-0230</t>
  </si>
  <si>
    <t>526275-0234</t>
  </si>
  <si>
    <t>526275-0236</t>
  </si>
  <si>
    <t>526280-0128</t>
  </si>
  <si>
    <t>526280-0134</t>
  </si>
  <si>
    <t>526280-0196</t>
  </si>
  <si>
    <t>526280-0200</t>
  </si>
  <si>
    <t>526280-0202</t>
  </si>
  <si>
    <t>526280-0230</t>
  </si>
  <si>
    <t>526280-0234</t>
  </si>
  <si>
    <t>526280-0236</t>
  </si>
  <si>
    <t>526245-0128</t>
  </si>
  <si>
    <t>526245-0134</t>
  </si>
  <si>
    <t>526245-0196</t>
  </si>
  <si>
    <t>526245-0200</t>
  </si>
  <si>
    <t>526245-0202</t>
  </si>
  <si>
    <t>526245-0230</t>
  </si>
  <si>
    <t>526245-0234</t>
  </si>
  <si>
    <t>526245-0236</t>
  </si>
  <si>
    <t>527899-0003</t>
  </si>
  <si>
    <t>527899-0002</t>
  </si>
  <si>
    <t>527899-0004</t>
  </si>
  <si>
    <t>527899-0001</t>
  </si>
  <si>
    <t>527898-0003</t>
  </si>
  <si>
    <t>527898-0002</t>
  </si>
  <si>
    <t>527898-0004</t>
  </si>
  <si>
    <t>527898-0001</t>
  </si>
  <si>
    <t>527900-0003</t>
  </si>
  <si>
    <t>527900-0002</t>
  </si>
  <si>
    <t>527900-0004</t>
  </si>
  <si>
    <t>527900-0001</t>
  </si>
  <si>
    <t>527905-0003</t>
  </si>
  <si>
    <t>527905-0002</t>
  </si>
  <si>
    <t>527905-0004</t>
  </si>
  <si>
    <t>527905-0001</t>
  </si>
  <si>
    <t>527907-0003</t>
  </si>
  <si>
    <t>527907-0002</t>
  </si>
  <si>
    <t>527907-0004</t>
  </si>
  <si>
    <t>527907-0001</t>
  </si>
  <si>
    <t>527909-0003</t>
  </si>
  <si>
    <t>527909-0002</t>
  </si>
  <si>
    <t>527909-0004</t>
  </si>
  <si>
    <t>527909-0001</t>
  </si>
  <si>
    <t>527911-0003</t>
  </si>
  <si>
    <t>527911-0002</t>
  </si>
  <si>
    <t>527911-0004</t>
  </si>
  <si>
    <t>527911-0001</t>
  </si>
  <si>
    <t>527910-0003</t>
  </si>
  <si>
    <t>527910-0002</t>
  </si>
  <si>
    <t>527910-0004</t>
  </si>
  <si>
    <t>527910-0001</t>
  </si>
  <si>
    <t>527897-0003</t>
  </si>
  <si>
    <t>527897-0002</t>
  </si>
  <si>
    <t>527897-0004</t>
  </si>
  <si>
    <t>527897-0001</t>
  </si>
  <si>
    <t>527912-0003</t>
  </si>
  <si>
    <t>527912-0002</t>
  </si>
  <si>
    <t>527912-0004</t>
  </si>
  <si>
    <t>527912-0001</t>
  </si>
  <si>
    <t>527913-0003</t>
  </si>
  <si>
    <t>527913-0002</t>
  </si>
  <si>
    <t>527913-0004</t>
  </si>
  <si>
    <t>527913-0001</t>
  </si>
  <si>
    <t>527957-0003</t>
  </si>
  <si>
    <t>527957-0002</t>
  </si>
  <si>
    <t>527957-0004</t>
  </si>
  <si>
    <t>527957-0001</t>
  </si>
  <si>
    <t>527966-0003</t>
  </si>
  <si>
    <t>527966-0002</t>
  </si>
  <si>
    <t>527966-0004</t>
  </si>
  <si>
    <t>527966-0001</t>
  </si>
  <si>
    <t>527959-0003</t>
  </si>
  <si>
    <t>527959-0002</t>
  </si>
  <si>
    <t>527959-0004</t>
  </si>
  <si>
    <t>527959-0001</t>
  </si>
  <si>
    <t>527908-0003</t>
  </si>
  <si>
    <t>527908-0002</t>
  </si>
  <si>
    <t>527908-0004</t>
  </si>
  <si>
    <t>527908-0001</t>
  </si>
  <si>
    <t>527968-0003</t>
  </si>
  <si>
    <t>527968-0002</t>
  </si>
  <si>
    <t>527968-0004</t>
  </si>
  <si>
    <t>527968-0001</t>
  </si>
  <si>
    <t>530462-0001</t>
  </si>
  <si>
    <t>530462-0002</t>
  </si>
  <si>
    <t>530464-0001</t>
  </si>
  <si>
    <t>530464-0002</t>
  </si>
  <si>
    <t>530468-0001</t>
  </si>
  <si>
    <t>530468-0002</t>
  </si>
  <si>
    <t>530465-0001</t>
  </si>
  <si>
    <t>530465-0002</t>
  </si>
  <si>
    <t>530469-0001</t>
  </si>
  <si>
    <t>530469-0002</t>
  </si>
  <si>
    <t>530470-0001</t>
  </si>
  <si>
    <t>530470-0002</t>
  </si>
  <si>
    <t>530475-0001</t>
  </si>
  <si>
    <t>530475-0002</t>
  </si>
  <si>
    <t>530483-0001</t>
  </si>
  <si>
    <t>530483-0002</t>
  </si>
  <si>
    <t>530488-0001</t>
  </si>
  <si>
    <t>530488-0002</t>
  </si>
  <si>
    <t>530484-0001</t>
  </si>
  <si>
    <t>530484-0002</t>
  </si>
  <si>
    <t>530473-0001</t>
  </si>
  <si>
    <t>530473-0002</t>
  </si>
  <si>
    <t>530490-0001</t>
  </si>
  <si>
    <t>530490-0002</t>
  </si>
  <si>
    <t>530495-0001</t>
  </si>
  <si>
    <t>530495-0002</t>
  </si>
  <si>
    <t>530497</t>
  </si>
  <si>
    <t>530498-0001</t>
  </si>
  <si>
    <t>530498-0002</t>
  </si>
  <si>
    <t>530499-0001</t>
  </si>
  <si>
    <t>530499-0002</t>
  </si>
  <si>
    <t>530494-0001</t>
  </si>
  <si>
    <t>530494-0002</t>
  </si>
  <si>
    <t>530500-0001</t>
  </si>
  <si>
    <t>530500-0002</t>
  </si>
  <si>
    <t>530504-0001</t>
  </si>
  <si>
    <t>530504-0002</t>
  </si>
  <si>
    <t>530505-0001</t>
  </si>
  <si>
    <t>530505-0002</t>
  </si>
  <si>
    <t>530506-0001</t>
  </si>
  <si>
    <t>530506-0002</t>
  </si>
  <si>
    <t>530507-0001</t>
  </si>
  <si>
    <t>530507-0002</t>
  </si>
  <si>
    <t>530510-0001</t>
  </si>
  <si>
    <t>530510-0002</t>
  </si>
  <si>
    <t>530509-0001</t>
  </si>
  <si>
    <t>530509-0002</t>
  </si>
  <si>
    <t>530511-0001</t>
  </si>
  <si>
    <t>530511-0002</t>
  </si>
  <si>
    <t>530512-0001</t>
  </si>
  <si>
    <t>530512-0002</t>
  </si>
  <si>
    <t>530515-0001</t>
  </si>
  <si>
    <t>530515-0002</t>
  </si>
  <si>
    <t>530516-0001</t>
  </si>
  <si>
    <t>530516-0002</t>
  </si>
  <si>
    <t>530520-0001</t>
  </si>
  <si>
    <t>530520-0002</t>
  </si>
  <si>
    <t>530517-0001</t>
  </si>
  <si>
    <t>530517-0002</t>
  </si>
  <si>
    <t>530521-0001</t>
  </si>
  <si>
    <t>530521-0002</t>
  </si>
  <si>
    <t>530522-0001</t>
  </si>
  <si>
    <t>530522-0002</t>
  </si>
  <si>
    <t>401399</t>
  </si>
  <si>
    <t>401401</t>
  </si>
  <si>
    <t>401400-0023</t>
  </si>
  <si>
    <t>401400-0024</t>
  </si>
  <si>
    <t>401400-0025</t>
  </si>
  <si>
    <t>401400-0026</t>
  </si>
  <si>
    <t>401400-0027</t>
  </si>
  <si>
    <t>404230</t>
  </si>
  <si>
    <t>401402-0023</t>
  </si>
  <si>
    <t>401402-0024</t>
  </si>
  <si>
    <t>401402-0025</t>
  </si>
  <si>
    <t>401402-0026</t>
  </si>
  <si>
    <t>401402-0027</t>
  </si>
  <si>
    <t>404261</t>
  </si>
  <si>
    <t>404241</t>
  </si>
  <si>
    <t>454879-0023</t>
  </si>
  <si>
    <t>454879-0024</t>
  </si>
  <si>
    <t>454879-0025</t>
  </si>
  <si>
    <t>454879-0026</t>
  </si>
  <si>
    <t>454879-0027</t>
  </si>
  <si>
    <t>404262-0023</t>
  </si>
  <si>
    <t>404262-0024</t>
  </si>
  <si>
    <t>404262-0025</t>
  </si>
  <si>
    <t>404262-0026</t>
  </si>
  <si>
    <t>404262-0027</t>
  </si>
  <si>
    <t>454868-0023</t>
  </si>
  <si>
    <t>454868-0024</t>
  </si>
  <si>
    <t>454868-0025</t>
  </si>
  <si>
    <t>454868-0026</t>
  </si>
  <si>
    <t>454868-0027</t>
  </si>
  <si>
    <t>500668-0128</t>
  </si>
  <si>
    <t>500668-0134</t>
  </si>
  <si>
    <t>500668-0196</t>
  </si>
  <si>
    <t>500668-0200</t>
  </si>
  <si>
    <t>500668-0202</t>
  </si>
  <si>
    <t>500668-0230</t>
  </si>
  <si>
    <t>500668-0234</t>
  </si>
  <si>
    <t>500668-0236</t>
  </si>
  <si>
    <t>500670-0128</t>
  </si>
  <si>
    <t>500670-0134</t>
  </si>
  <si>
    <t>500670-0196</t>
  </si>
  <si>
    <t>500670-0200</t>
  </si>
  <si>
    <t>500670-0202</t>
  </si>
  <si>
    <t>500670-0230</t>
  </si>
  <si>
    <t>500670-0234</t>
  </si>
  <si>
    <t>500670-0236</t>
  </si>
  <si>
    <t>500672-0128</t>
  </si>
  <si>
    <t>500672-0134</t>
  </si>
  <si>
    <t>500672-0196</t>
  </si>
  <si>
    <t>500672-0200</t>
  </si>
  <si>
    <t>500672-0202</t>
  </si>
  <si>
    <t>500672-0230</t>
  </si>
  <si>
    <t>500672-0234</t>
  </si>
  <si>
    <t>500672-0236</t>
  </si>
  <si>
    <t>500674-0128</t>
  </si>
  <si>
    <t>500674-0134</t>
  </si>
  <si>
    <t>500674-0196</t>
  </si>
  <si>
    <t>500674-0200</t>
  </si>
  <si>
    <t>500674-0202</t>
  </si>
  <si>
    <t>500674-0230</t>
  </si>
  <si>
    <t>500674-0234</t>
  </si>
  <si>
    <t>500674-0236</t>
  </si>
  <si>
    <t>500676-0128</t>
  </si>
  <si>
    <t>500676-0134</t>
  </si>
  <si>
    <t>500676-0196</t>
  </si>
  <si>
    <t>500676-0200</t>
  </si>
  <si>
    <t>500676-0202</t>
  </si>
  <si>
    <t>500676-0230</t>
  </si>
  <si>
    <t>500676-0234</t>
  </si>
  <si>
    <t>500676-0236</t>
  </si>
  <si>
    <t>500704-0128</t>
  </si>
  <si>
    <t>500704-0134</t>
  </si>
  <si>
    <t>500704-0196</t>
  </si>
  <si>
    <t>500704-0200</t>
  </si>
  <si>
    <t>500704-0202</t>
  </si>
  <si>
    <t>500704-0230</t>
  </si>
  <si>
    <t>500704-0234</t>
  </si>
  <si>
    <t>500704-0236</t>
  </si>
  <si>
    <t>500779</t>
  </si>
  <si>
    <t>500781</t>
  </si>
  <si>
    <t>500678-0128</t>
  </si>
  <si>
    <t>500678-0134</t>
  </si>
  <si>
    <t>500678-0196</t>
  </si>
  <si>
    <t>500678-0200</t>
  </si>
  <si>
    <t>500678-0202</t>
  </si>
  <si>
    <t>500678-0230</t>
  </si>
  <si>
    <t>500678-0234</t>
  </si>
  <si>
    <t>500678-0236</t>
  </si>
  <si>
    <t>500780-0023</t>
  </si>
  <si>
    <t>500780-0024</t>
  </si>
  <si>
    <t>500780-0025</t>
  </si>
  <si>
    <t>500780-0026</t>
  </si>
  <si>
    <t>500780-0027</t>
  </si>
  <si>
    <t>500713-0128</t>
  </si>
  <si>
    <t>500713-0134</t>
  </si>
  <si>
    <t>500713-0196</t>
  </si>
  <si>
    <t>500713-0200</t>
  </si>
  <si>
    <t>500713-0202</t>
  </si>
  <si>
    <t>500713-0230</t>
  </si>
  <si>
    <t>500713-0234</t>
  </si>
  <si>
    <t>500713-0236</t>
  </si>
  <si>
    <t>500786</t>
  </si>
  <si>
    <t>500709-0128</t>
  </si>
  <si>
    <t>500709-0134</t>
  </si>
  <si>
    <t>500709-0196</t>
  </si>
  <si>
    <t>500709-0200</t>
  </si>
  <si>
    <t>500709-0202</t>
  </si>
  <si>
    <t>500709-0230</t>
  </si>
  <si>
    <t>500709-0234</t>
  </si>
  <si>
    <t>500709-0236</t>
  </si>
  <si>
    <t>500788</t>
  </si>
  <si>
    <t>500784</t>
  </si>
  <si>
    <t>500790</t>
  </si>
  <si>
    <t>500782-0023</t>
  </si>
  <si>
    <t>500782-0024</t>
  </si>
  <si>
    <t>500782-0025</t>
  </si>
  <si>
    <t>500782-0026</t>
  </si>
  <si>
    <t>500782-0027</t>
  </si>
  <si>
    <t>500789-0023</t>
  </si>
  <si>
    <t>500789-0024</t>
  </si>
  <si>
    <t>500789-0025</t>
  </si>
  <si>
    <t>500789-0026</t>
  </si>
  <si>
    <t>500789-0027</t>
  </si>
  <si>
    <t>500787-0023</t>
  </si>
  <si>
    <t>500787-0024</t>
  </si>
  <si>
    <t>500787-0025</t>
  </si>
  <si>
    <t>500787-0026</t>
  </si>
  <si>
    <t>500787-0027</t>
  </si>
  <si>
    <t>500785-0023</t>
  </si>
  <si>
    <t>500785-0024</t>
  </si>
  <si>
    <t>500785-0025</t>
  </si>
  <si>
    <t>500785-0026</t>
  </si>
  <si>
    <t>500785-0027</t>
  </si>
  <si>
    <t>508569-0001</t>
  </si>
  <si>
    <t>508569-0002</t>
  </si>
  <si>
    <t>500791-0023</t>
  </si>
  <si>
    <t>500791-0024</t>
  </si>
  <si>
    <t>500791-0025</t>
  </si>
  <si>
    <t>500791-0026</t>
  </si>
  <si>
    <t>500791-0027</t>
  </si>
  <si>
    <t>508574-0001</t>
  </si>
  <si>
    <t>508574-0002</t>
  </si>
  <si>
    <t>508568-0001</t>
  </si>
  <si>
    <t>508568-0002</t>
  </si>
  <si>
    <t>526256-0128</t>
  </si>
  <si>
    <t>526256-0134</t>
  </si>
  <si>
    <t>526256-0196</t>
  </si>
  <si>
    <t>526256-0200</t>
  </si>
  <si>
    <t>526256-0202</t>
  </si>
  <si>
    <t>526256-0230</t>
  </si>
  <si>
    <t>526256-0234</t>
  </si>
  <si>
    <t>526256-0236</t>
  </si>
  <si>
    <t>526253-0128</t>
  </si>
  <si>
    <t>526253-0134</t>
  </si>
  <si>
    <t>526253-0196</t>
  </si>
  <si>
    <t>526253-0200</t>
  </si>
  <si>
    <t>526253-0202</t>
  </si>
  <si>
    <t>526253-0230</t>
  </si>
  <si>
    <t>526253-0234</t>
  </si>
  <si>
    <t>526253-0236</t>
  </si>
  <si>
    <t>526258-0128</t>
  </si>
  <si>
    <t>526258-0134</t>
  </si>
  <si>
    <t>526258-0196</t>
  </si>
  <si>
    <t>526258-0200</t>
  </si>
  <si>
    <t>526258-0202</t>
  </si>
  <si>
    <t>526258-0230</t>
  </si>
  <si>
    <t>526258-0234</t>
  </si>
  <si>
    <t>526258-0236</t>
  </si>
  <si>
    <t>526262-0128</t>
  </si>
  <si>
    <t>526262-0134</t>
  </si>
  <si>
    <t>526262-0196</t>
  </si>
  <si>
    <t>526262-0200</t>
  </si>
  <si>
    <t>526262-0202</t>
  </si>
  <si>
    <t>526262-0230</t>
  </si>
  <si>
    <t>526262-0234</t>
  </si>
  <si>
    <t>526262-0236</t>
  </si>
  <si>
    <t>526264-0128</t>
  </si>
  <si>
    <t>526264-0134</t>
  </si>
  <si>
    <t>526264-0196</t>
  </si>
  <si>
    <t>526264-0200</t>
  </si>
  <si>
    <t>526264-0202</t>
  </si>
  <si>
    <t>526264-0230</t>
  </si>
  <si>
    <t>526264-0234</t>
  </si>
  <si>
    <t>526264-0236</t>
  </si>
  <si>
    <t>526273-0128</t>
  </si>
  <si>
    <t>526273-0134</t>
  </si>
  <si>
    <t>526273-0196</t>
  </si>
  <si>
    <t>526273-0200</t>
  </si>
  <si>
    <t>526273-0202</t>
  </si>
  <si>
    <t>526273-0230</t>
  </si>
  <si>
    <t>526273-0234</t>
  </si>
  <si>
    <t>526273-0236</t>
  </si>
  <si>
    <t>527914-0003</t>
  </si>
  <si>
    <t>527914-0002</t>
  </si>
  <si>
    <t>527914-0004</t>
  </si>
  <si>
    <t>527914-0001</t>
  </si>
  <si>
    <t>527916-0003</t>
  </si>
  <si>
    <t>527916-0002</t>
  </si>
  <si>
    <t>527916-0004</t>
  </si>
  <si>
    <t>527916-0001</t>
  </si>
  <si>
    <t>527915-0003</t>
  </si>
  <si>
    <t>527915-0002</t>
  </si>
  <si>
    <t>527915-0004</t>
  </si>
  <si>
    <t>527915-0001</t>
  </si>
  <si>
    <t>526260-0128</t>
  </si>
  <si>
    <t>526260-0134</t>
  </si>
  <si>
    <t>526260-0196</t>
  </si>
  <si>
    <t>526260-0200</t>
  </si>
  <si>
    <t>526260-0202</t>
  </si>
  <si>
    <t>526260-0230</t>
  </si>
  <si>
    <t>526260-0234</t>
  </si>
  <si>
    <t>526260-0236</t>
  </si>
  <si>
    <t>526282-0128</t>
  </si>
  <si>
    <t>526282-0134</t>
  </si>
  <si>
    <t>526282-0196</t>
  </si>
  <si>
    <t>526282-0200</t>
  </si>
  <si>
    <t>526282-0202</t>
  </si>
  <si>
    <t>526282-0230</t>
  </si>
  <si>
    <t>526282-0234</t>
  </si>
  <si>
    <t>526282-0236</t>
  </si>
  <si>
    <t>530501-0001</t>
  </si>
  <si>
    <t>530501-0002</t>
  </si>
  <si>
    <t>530513-0001</t>
  </si>
  <si>
    <t>530513-0002</t>
  </si>
  <si>
    <t>530508-0001</t>
  </si>
  <si>
    <t>530508-0002</t>
  </si>
  <si>
    <t>527970-0003</t>
  </si>
  <si>
    <t>527970-0002</t>
  </si>
  <si>
    <t>527970-0004</t>
  </si>
  <si>
    <t>527970-0001</t>
  </si>
  <si>
    <t>526278-0128</t>
  </si>
  <si>
    <t>526278-0134</t>
  </si>
  <si>
    <t>526278-0196</t>
  </si>
  <si>
    <t>526278-0200</t>
  </si>
  <si>
    <t>526278-0202</t>
  </si>
  <si>
    <t>526278-0230</t>
  </si>
  <si>
    <t>526278-0234</t>
  </si>
  <si>
    <t>526278-0236</t>
  </si>
  <si>
    <t>530523-0001</t>
  </si>
  <si>
    <t>530523-0002</t>
  </si>
  <si>
    <t>527973-0003</t>
  </si>
  <si>
    <t>527973-0002</t>
  </si>
  <si>
    <t>527973-0004</t>
  </si>
  <si>
    <t>527973-0001</t>
  </si>
  <si>
    <t>527918-0003</t>
  </si>
  <si>
    <t>527918-0002</t>
  </si>
  <si>
    <t>527918-0004</t>
  </si>
  <si>
    <t>527918-0001</t>
  </si>
  <si>
    <t>530518-0001</t>
  </si>
  <si>
    <t>530518-0002</t>
  </si>
  <si>
    <t>401403</t>
  </si>
  <si>
    <t>401405</t>
  </si>
  <si>
    <t>401407</t>
  </si>
  <si>
    <t>401406-0023</t>
  </si>
  <si>
    <t>401406-0024</t>
  </si>
  <si>
    <t>401406-0025</t>
  </si>
  <si>
    <t>401406-0026</t>
  </si>
  <si>
    <t>401406-0027</t>
  </si>
  <si>
    <t>401410</t>
  </si>
  <si>
    <t>401412</t>
  </si>
  <si>
    <t>401404-0023</t>
  </si>
  <si>
    <t>401404-0024</t>
  </si>
  <si>
    <t>401404-0025</t>
  </si>
  <si>
    <t>401404-0026</t>
  </si>
  <si>
    <t>401404-0027</t>
  </si>
  <si>
    <t>401408-0023</t>
  </si>
  <si>
    <t>401408-0024</t>
  </si>
  <si>
    <t>401408-0025</t>
  </si>
  <si>
    <t>401408-0026</t>
  </si>
  <si>
    <t>401408-0027</t>
  </si>
  <si>
    <t>401414</t>
  </si>
  <si>
    <t>401418</t>
  </si>
  <si>
    <t>401413-0023</t>
  </si>
  <si>
    <t>401413-0024</t>
  </si>
  <si>
    <t>401413-0025</t>
  </si>
  <si>
    <t>401413-0026</t>
  </si>
  <si>
    <t>401413-0027</t>
  </si>
  <si>
    <t>401417-0023</t>
  </si>
  <si>
    <t>401417-0024</t>
  </si>
  <si>
    <t>401417-0025</t>
  </si>
  <si>
    <t>401417-0026</t>
  </si>
  <si>
    <t>401417-0027</t>
  </si>
  <si>
    <t>401420</t>
  </si>
  <si>
    <t>401416</t>
  </si>
  <si>
    <t>401411-0023</t>
  </si>
  <si>
    <t>401411-0024</t>
  </si>
  <si>
    <t>401411-0025</t>
  </si>
  <si>
    <t>401411-0026</t>
  </si>
  <si>
    <t>401411-0027</t>
  </si>
  <si>
    <t>401422</t>
  </si>
  <si>
    <t>401419-0023</t>
  </si>
  <si>
    <t>401419-0024</t>
  </si>
  <si>
    <t>401419-0025</t>
  </si>
  <si>
    <t>401419-0026</t>
  </si>
  <si>
    <t>401419-0027</t>
  </si>
  <si>
    <t>401421-0023</t>
  </si>
  <si>
    <t>401421-0024</t>
  </si>
  <si>
    <t>401421-0025</t>
  </si>
  <si>
    <t>401421-0026</t>
  </si>
  <si>
    <t>401421-0027</t>
  </si>
  <si>
    <t>401425-0023</t>
  </si>
  <si>
    <t>401425-0024</t>
  </si>
  <si>
    <t>401425-0025</t>
  </si>
  <si>
    <t>401425-0026</t>
  </si>
  <si>
    <t>401425-0027</t>
  </si>
  <si>
    <t>401427-0023</t>
  </si>
  <si>
    <t>401427-0024</t>
  </si>
  <si>
    <t>401427-0025</t>
  </si>
  <si>
    <t>401427-0026</t>
  </si>
  <si>
    <t>401427-0027</t>
  </si>
  <si>
    <t>401415-0023</t>
  </si>
  <si>
    <t>401415-0024</t>
  </si>
  <si>
    <t>401415-0025</t>
  </si>
  <si>
    <t>401415-0026</t>
  </si>
  <si>
    <t>401415-0027</t>
  </si>
  <si>
    <t>401428</t>
  </si>
  <si>
    <t>401426</t>
  </si>
  <si>
    <t>401429-0023</t>
  </si>
  <si>
    <t>401429-0024</t>
  </si>
  <si>
    <t>401429-0025</t>
  </si>
  <si>
    <t>401429-0026</t>
  </si>
  <si>
    <t>401429-0027</t>
  </si>
  <si>
    <t>401423-0023</t>
  </si>
  <si>
    <t>401423-0024</t>
  </si>
  <si>
    <t>401423-0025</t>
  </si>
  <si>
    <t>401423-0026</t>
  </si>
  <si>
    <t>401423-0027</t>
  </si>
  <si>
    <t>401424</t>
  </si>
  <si>
    <t>401432-0023</t>
  </si>
  <si>
    <t>401432-0024</t>
  </si>
  <si>
    <t>401432-0025</t>
  </si>
  <si>
    <t>401432-0026</t>
  </si>
  <si>
    <t>401432-0027</t>
  </si>
  <si>
    <t>401430</t>
  </si>
  <si>
    <t>401436-0023</t>
  </si>
  <si>
    <t>401436-0024</t>
  </si>
  <si>
    <t>401436-0025</t>
  </si>
  <si>
    <t>401436-0026</t>
  </si>
  <si>
    <t>401436-0027</t>
  </si>
  <si>
    <t>401435</t>
  </si>
  <si>
    <t>401433</t>
  </si>
  <si>
    <t>401434-0023</t>
  </si>
  <si>
    <t>401434-0024</t>
  </si>
  <si>
    <t>401434-0025</t>
  </si>
  <si>
    <t>401434-0026</t>
  </si>
  <si>
    <t>401434-0027</t>
  </si>
  <si>
    <t>500675-0128</t>
  </si>
  <si>
    <t>500675-0134</t>
  </si>
  <si>
    <t>500675-0196</t>
  </si>
  <si>
    <t>500675-0200</t>
  </si>
  <si>
    <t>500675-0202</t>
  </si>
  <si>
    <t>500675-0230</t>
  </si>
  <si>
    <t>500675-0234</t>
  </si>
  <si>
    <t>500675-0236</t>
  </si>
  <si>
    <t>500671-0128</t>
  </si>
  <si>
    <t>500671-0134</t>
  </si>
  <si>
    <t>500671-0196</t>
  </si>
  <si>
    <t>500671-0200</t>
  </si>
  <si>
    <t>500671-0202</t>
  </si>
  <si>
    <t>500671-0230</t>
  </si>
  <si>
    <t>500671-0234</t>
  </si>
  <si>
    <t>500671-0236</t>
  </si>
  <si>
    <t>526257-0128</t>
  </si>
  <si>
    <t>526257-0134</t>
  </si>
  <si>
    <t>526257-0196</t>
  </si>
  <si>
    <t>526257-0200</t>
  </si>
  <si>
    <t>526257-0202</t>
  </si>
  <si>
    <t>526257-0230</t>
  </si>
  <si>
    <t>526257-0234</t>
  </si>
  <si>
    <t>526257-0236</t>
  </si>
  <si>
    <t>500705-0128</t>
  </si>
  <si>
    <t>500705-0134</t>
  </si>
  <si>
    <t>500705-0196</t>
  </si>
  <si>
    <t>500705-0200</t>
  </si>
  <si>
    <t>500705-0202</t>
  </si>
  <si>
    <t>500705-0230</t>
  </si>
  <si>
    <t>500705-0234</t>
  </si>
  <si>
    <t>500705-0236</t>
  </si>
  <si>
    <t>500679-0128</t>
  </si>
  <si>
    <t>500679-0134</t>
  </si>
  <si>
    <t>500679-0196</t>
  </si>
  <si>
    <t>500679-0200</t>
  </si>
  <si>
    <t>500679-0202</t>
  </si>
  <si>
    <t>500679-0230</t>
  </si>
  <si>
    <t>500679-0234</t>
  </si>
  <si>
    <t>500679-0236</t>
  </si>
  <si>
    <t>500714-0128</t>
  </si>
  <si>
    <t>500714-0134</t>
  </si>
  <si>
    <t>500714-0196</t>
  </si>
  <si>
    <t>500714-0200</t>
  </si>
  <si>
    <t>500714-0202</t>
  </si>
  <si>
    <t>500714-0230</t>
  </si>
  <si>
    <t>500714-0234</t>
  </si>
  <si>
    <t>500714-0236</t>
  </si>
  <si>
    <t>526265-0128</t>
  </si>
  <si>
    <t>526265-0134</t>
  </si>
  <si>
    <t>526265-0196</t>
  </si>
  <si>
    <t>526265-0200</t>
  </si>
  <si>
    <t>526265-0202</t>
  </si>
  <si>
    <t>526265-0230</t>
  </si>
  <si>
    <t>526265-0234</t>
  </si>
  <si>
    <t>526265-0236</t>
  </si>
  <si>
    <t>500710-0128</t>
  </si>
  <si>
    <t>500710-0134</t>
  </si>
  <si>
    <t>500710-0196</t>
  </si>
  <si>
    <t>500710-0200</t>
  </si>
  <si>
    <t>500710-0202</t>
  </si>
  <si>
    <t>500710-0230</t>
  </si>
  <si>
    <t>500710-0234</t>
  </si>
  <si>
    <t>500710-0236</t>
  </si>
  <si>
    <t>526279-0128</t>
  </si>
  <si>
    <t>526279-0134</t>
  </si>
  <si>
    <t>526279-0196</t>
  </si>
  <si>
    <t>526279-0200</t>
  </si>
  <si>
    <t>526279-0202</t>
  </si>
  <si>
    <t>526279-0230</t>
  </si>
  <si>
    <t>526279-0234</t>
  </si>
  <si>
    <t>526279-0236</t>
  </si>
  <si>
    <t>526274-0128</t>
  </si>
  <si>
    <t>526274-0134</t>
  </si>
  <si>
    <t>526274-0196</t>
  </si>
  <si>
    <t>526274-0200</t>
  </si>
  <si>
    <t>526274-0202</t>
  </si>
  <si>
    <t>526274-0230</t>
  </si>
  <si>
    <t>526274-0234</t>
  </si>
  <si>
    <t>526274-0236</t>
  </si>
  <si>
    <t>526261-0128</t>
  </si>
  <si>
    <t>526261-0134</t>
  </si>
  <si>
    <t>526261-0196</t>
  </si>
  <si>
    <t>526261-0200</t>
  </si>
  <si>
    <t>526261-0202</t>
  </si>
  <si>
    <t>526261-0230</t>
  </si>
  <si>
    <t>526261-0234</t>
  </si>
  <si>
    <t>526261-0236</t>
  </si>
  <si>
    <t>526283-0128</t>
  </si>
  <si>
    <t>526283-0134</t>
  </si>
  <si>
    <t>526283-0196</t>
  </si>
  <si>
    <t>526283-0200</t>
  </si>
  <si>
    <t>526283-0202</t>
  </si>
  <si>
    <t>526283-0230</t>
  </si>
  <si>
    <t>526283-0234</t>
  </si>
  <si>
    <t>526283-0236</t>
  </si>
  <si>
    <t>139129</t>
  </si>
  <si>
    <t>183528</t>
  </si>
  <si>
    <t>183535</t>
  </si>
  <si>
    <t>183529</t>
  </si>
  <si>
    <t>183537</t>
  </si>
  <si>
    <t>183536</t>
  </si>
  <si>
    <t>183538</t>
  </si>
  <si>
    <t>183540</t>
  </si>
  <si>
    <t>183539</t>
  </si>
  <si>
    <t>210889-0023</t>
  </si>
  <si>
    <t>210889-0024</t>
  </si>
  <si>
    <t>210889-0025</t>
  </si>
  <si>
    <t>210889-0026</t>
  </si>
  <si>
    <t>210889-0027</t>
  </si>
  <si>
    <t>210890</t>
  </si>
  <si>
    <t>402126</t>
  </si>
  <si>
    <t>402129</t>
  </si>
  <si>
    <t>402127-0023</t>
  </si>
  <si>
    <t>402127-0024</t>
  </si>
  <si>
    <t>402127-0025</t>
  </si>
  <si>
    <t>402127-0026</t>
  </si>
  <si>
    <t>402127-0027</t>
  </si>
  <si>
    <t>402131</t>
  </si>
  <si>
    <t>402133</t>
  </si>
  <si>
    <t>402144</t>
  </si>
  <si>
    <t>402146</t>
  </si>
  <si>
    <t>402130-0023</t>
  </si>
  <si>
    <t>402130-0024</t>
  </si>
  <si>
    <t>402130-0025</t>
  </si>
  <si>
    <t>402130-0026</t>
  </si>
  <si>
    <t>402130-0027</t>
  </si>
  <si>
    <t>402134-0023</t>
  </si>
  <si>
    <t>402134-0024</t>
  </si>
  <si>
    <t>402134-0025</t>
  </si>
  <si>
    <t>402134-0026</t>
  </si>
  <si>
    <t>402134-0027</t>
  </si>
  <si>
    <t>402148</t>
  </si>
  <si>
    <t>402152</t>
  </si>
  <si>
    <t>402132-0023</t>
  </si>
  <si>
    <t>402132-0024</t>
  </si>
  <si>
    <t>402132-0025</t>
  </si>
  <si>
    <t>402132-0026</t>
  </si>
  <si>
    <t>402132-0027</t>
  </si>
  <si>
    <t>402149-0023</t>
  </si>
  <si>
    <t>402149-0024</t>
  </si>
  <si>
    <t>402149-0025</t>
  </si>
  <si>
    <t>402149-0026</t>
  </si>
  <si>
    <t>402149-0027</t>
  </si>
  <si>
    <t>402163</t>
  </si>
  <si>
    <t>402145-0023</t>
  </si>
  <si>
    <t>402145-0024</t>
  </si>
  <si>
    <t>402145-0025</t>
  </si>
  <si>
    <t>402145-0026</t>
  </si>
  <si>
    <t>402145-0027</t>
  </si>
  <si>
    <t>402165</t>
  </si>
  <si>
    <t>402151-0023</t>
  </si>
  <si>
    <t>402151-0024</t>
  </si>
  <si>
    <t>402151-0025</t>
  </si>
  <si>
    <t>402151-0026</t>
  </si>
  <si>
    <t>402151-0027</t>
  </si>
  <si>
    <t>402147-0023</t>
  </si>
  <si>
    <t>402147-0024</t>
  </si>
  <si>
    <t>402147-0025</t>
  </si>
  <si>
    <t>402147-0026</t>
  </si>
  <si>
    <t>402147-0027</t>
  </si>
  <si>
    <t>402164-0023</t>
  </si>
  <si>
    <t>402164-0024</t>
  </si>
  <si>
    <t>402164-0025</t>
  </si>
  <si>
    <t>402164-0026</t>
  </si>
  <si>
    <t>402164-0027</t>
  </si>
  <si>
    <t>402150</t>
  </si>
  <si>
    <t>402169</t>
  </si>
  <si>
    <t>402168-0023</t>
  </si>
  <si>
    <t>402168-0024</t>
  </si>
  <si>
    <t>402168-0025</t>
  </si>
  <si>
    <t>402168-0026</t>
  </si>
  <si>
    <t>402168-0027</t>
  </si>
  <si>
    <t>402166-0023</t>
  </si>
  <si>
    <t>402166-0024</t>
  </si>
  <si>
    <t>402166-0025</t>
  </si>
  <si>
    <t>402166-0026</t>
  </si>
  <si>
    <t>402166-0027</t>
  </si>
  <si>
    <t>402182</t>
  </si>
  <si>
    <t>402171</t>
  </si>
  <si>
    <t>402153-0023</t>
  </si>
  <si>
    <t>402153-0024</t>
  </si>
  <si>
    <t>402153-0025</t>
  </si>
  <si>
    <t>402153-0026</t>
  </si>
  <si>
    <t>402153-0027</t>
  </si>
  <si>
    <t>402170-0023</t>
  </si>
  <si>
    <t>402170-0024</t>
  </si>
  <si>
    <t>402170-0025</t>
  </si>
  <si>
    <t>402170-0026</t>
  </si>
  <si>
    <t>402170-0027</t>
  </si>
  <si>
    <t>402173-0023</t>
  </si>
  <si>
    <t>402173-0024</t>
  </si>
  <si>
    <t>402173-0025</t>
  </si>
  <si>
    <t>402173-0026</t>
  </si>
  <si>
    <t>402173-0027</t>
  </si>
  <si>
    <t>402167</t>
  </si>
  <si>
    <t>402187</t>
  </si>
  <si>
    <t>402185</t>
  </si>
  <si>
    <t>402188-0023</t>
  </si>
  <si>
    <t>402188-0024</t>
  </si>
  <si>
    <t>402188-0025</t>
  </si>
  <si>
    <t>402188-0026</t>
  </si>
  <si>
    <t>402188-0027</t>
  </si>
  <si>
    <t>402189</t>
  </si>
  <si>
    <t>402184-0023</t>
  </si>
  <si>
    <t>402184-0024</t>
  </si>
  <si>
    <t>402184-0025</t>
  </si>
  <si>
    <t>402184-0026</t>
  </si>
  <si>
    <t>402184-0027</t>
  </si>
  <si>
    <t>402186-0023</t>
  </si>
  <si>
    <t>402186-0024</t>
  </si>
  <si>
    <t>402186-0025</t>
  </si>
  <si>
    <t>402186-0026</t>
  </si>
  <si>
    <t>402186-0027</t>
  </si>
  <si>
    <t>402738</t>
  </si>
  <si>
    <t>402190-0023</t>
  </si>
  <si>
    <t>402190-0024</t>
  </si>
  <si>
    <t>402190-0025</t>
  </si>
  <si>
    <t>402190-0026</t>
  </si>
  <si>
    <t>402190-0027</t>
  </si>
  <si>
    <t>402191</t>
  </si>
  <si>
    <t>402740</t>
  </si>
  <si>
    <t>402739</t>
  </si>
  <si>
    <t>402192-0023</t>
  </si>
  <si>
    <t>402192-0024</t>
  </si>
  <si>
    <t>402192-0025</t>
  </si>
  <si>
    <t>402192-0026</t>
  </si>
  <si>
    <t>402192-0027</t>
  </si>
  <si>
    <t>402743</t>
  </si>
  <si>
    <t>402742</t>
  </si>
  <si>
    <t>402746</t>
  </si>
  <si>
    <t>402744</t>
  </si>
  <si>
    <t>402747</t>
  </si>
  <si>
    <t>402748</t>
  </si>
  <si>
    <t>402750</t>
  </si>
  <si>
    <t>402752</t>
  </si>
  <si>
    <t>402753</t>
  </si>
  <si>
    <t>402755-0023</t>
  </si>
  <si>
    <t>402755-0024</t>
  </si>
  <si>
    <t>402755-0025</t>
  </si>
  <si>
    <t>402755-0026</t>
  </si>
  <si>
    <t>402755-0027</t>
  </si>
  <si>
    <t>402757-0023</t>
  </si>
  <si>
    <t>402757-0024</t>
  </si>
  <si>
    <t>402757-0025</t>
  </si>
  <si>
    <t>402757-0026</t>
  </si>
  <si>
    <t>402757-0027</t>
  </si>
  <si>
    <t>402759-0023</t>
  </si>
  <si>
    <t>402759-0024</t>
  </si>
  <si>
    <t>402759-0025</t>
  </si>
  <si>
    <t>402759-0026</t>
  </si>
  <si>
    <t>402759-0027</t>
  </si>
  <si>
    <t>402760-0023</t>
  </si>
  <si>
    <t>402760-0024</t>
  </si>
  <si>
    <t>402760-0025</t>
  </si>
  <si>
    <t>402760-0026</t>
  </si>
  <si>
    <t>402760-0027</t>
  </si>
  <si>
    <t>402756-0023</t>
  </si>
  <si>
    <t>402756-0024</t>
  </si>
  <si>
    <t>402756-0025</t>
  </si>
  <si>
    <t>402756-0026</t>
  </si>
  <si>
    <t>402756-0027</t>
  </si>
  <si>
    <t>402761-0023</t>
  </si>
  <si>
    <t>402761-0024</t>
  </si>
  <si>
    <t>402761-0025</t>
  </si>
  <si>
    <t>402761-0026</t>
  </si>
  <si>
    <t>402761-0027</t>
  </si>
  <si>
    <t>402764-0023</t>
  </si>
  <si>
    <t>402764-0024</t>
  </si>
  <si>
    <t>402764-0025</t>
  </si>
  <si>
    <t>402764-0026</t>
  </si>
  <si>
    <t>402764-0027</t>
  </si>
  <si>
    <t>402765-0023</t>
  </si>
  <si>
    <t>402765-0024</t>
  </si>
  <si>
    <t>402765-0025</t>
  </si>
  <si>
    <t>402765-0026</t>
  </si>
  <si>
    <t>402765-0027</t>
  </si>
  <si>
    <t>402769-0023</t>
  </si>
  <si>
    <t>402769-0024</t>
  </si>
  <si>
    <t>402769-0025</t>
  </si>
  <si>
    <t>402769-0026</t>
  </si>
  <si>
    <t>402769-0027</t>
  </si>
  <si>
    <t>402768-0023</t>
  </si>
  <si>
    <t>402768-0024</t>
  </si>
  <si>
    <t>402768-0025</t>
  </si>
  <si>
    <t>402768-0026</t>
  </si>
  <si>
    <t>402768-0027</t>
  </si>
  <si>
    <t>402766-0023</t>
  </si>
  <si>
    <t>402766-0024</t>
  </si>
  <si>
    <t>402766-0025</t>
  </si>
  <si>
    <t>402766-0026</t>
  </si>
  <si>
    <t>402766-0027</t>
  </si>
  <si>
    <t>402772</t>
  </si>
  <si>
    <t>402770-0023</t>
  </si>
  <si>
    <t>402770-0024</t>
  </si>
  <si>
    <t>402770-0025</t>
  </si>
  <si>
    <t>402770-0026</t>
  </si>
  <si>
    <t>402770-0027</t>
  </si>
  <si>
    <t>402777</t>
  </si>
  <si>
    <t>402774</t>
  </si>
  <si>
    <t>402779</t>
  </si>
  <si>
    <t>402776</t>
  </si>
  <si>
    <t>402783</t>
  </si>
  <si>
    <t>402781</t>
  </si>
  <si>
    <t>402785</t>
  </si>
  <si>
    <t>402787-0023</t>
  </si>
  <si>
    <t>402787-0024</t>
  </si>
  <si>
    <t>402787-0025</t>
  </si>
  <si>
    <t>402787-0026</t>
  </si>
  <si>
    <t>402787-0027</t>
  </si>
  <si>
    <t>402790-0023</t>
  </si>
  <si>
    <t>402790-0024</t>
  </si>
  <si>
    <t>402790-0025</t>
  </si>
  <si>
    <t>402790-0026</t>
  </si>
  <si>
    <t>402790-0027</t>
  </si>
  <si>
    <t>402791-0023</t>
  </si>
  <si>
    <t>402791-0024</t>
  </si>
  <si>
    <t>402791-0025</t>
  </si>
  <si>
    <t>402791-0026</t>
  </si>
  <si>
    <t>402791-0027</t>
  </si>
  <si>
    <t>402793-0023</t>
  </si>
  <si>
    <t>402793-0024</t>
  </si>
  <si>
    <t>402793-0025</t>
  </si>
  <si>
    <t>402793-0026</t>
  </si>
  <si>
    <t>402793-0027</t>
  </si>
  <si>
    <t>402794-0023</t>
  </si>
  <si>
    <t>402794-0024</t>
  </si>
  <si>
    <t>402794-0025</t>
  </si>
  <si>
    <t>402794-0026</t>
  </si>
  <si>
    <t>402794-0027</t>
  </si>
  <si>
    <t>402797-0023</t>
  </si>
  <si>
    <t>402797-0024</t>
  </si>
  <si>
    <t>402797-0025</t>
  </si>
  <si>
    <t>402797-0026</t>
  </si>
  <si>
    <t>402797-0027</t>
  </si>
  <si>
    <t>402788-0023</t>
  </si>
  <si>
    <t>402788-0024</t>
  </si>
  <si>
    <t>402788-0025</t>
  </si>
  <si>
    <t>402788-0026</t>
  </si>
  <si>
    <t>402788-0027</t>
  </si>
  <si>
    <t>403327</t>
  </si>
  <si>
    <t>403329</t>
  </si>
  <si>
    <t>402798-0023</t>
  </si>
  <si>
    <t>402798-0024</t>
  </si>
  <si>
    <t>402798-0025</t>
  </si>
  <si>
    <t>402798-0026</t>
  </si>
  <si>
    <t>402798-0027</t>
  </si>
  <si>
    <t>403331</t>
  </si>
  <si>
    <t>403333</t>
  </si>
  <si>
    <t>403338</t>
  </si>
  <si>
    <t>403340</t>
  </si>
  <si>
    <t>403349</t>
  </si>
  <si>
    <t>403328-0026</t>
  </si>
  <si>
    <t>403328-0035</t>
  </si>
  <si>
    <t>403328-0036</t>
  </si>
  <si>
    <t>403328-0037</t>
  </si>
  <si>
    <t>403328-0042</t>
  </si>
  <si>
    <t>403328-0083</t>
  </si>
  <si>
    <t>403330-0026</t>
  </si>
  <si>
    <t>403330-0035</t>
  </si>
  <si>
    <t>403330-0036</t>
  </si>
  <si>
    <t>403330-0037</t>
  </si>
  <si>
    <t>403330-0042</t>
  </si>
  <si>
    <t>403330-0083</t>
  </si>
  <si>
    <t>403351</t>
  </si>
  <si>
    <t>403336</t>
  </si>
  <si>
    <t>403337-0026</t>
  </si>
  <si>
    <t>403337-0035</t>
  </si>
  <si>
    <t>403337-0036</t>
  </si>
  <si>
    <t>403337-0037</t>
  </si>
  <si>
    <t>403337-0042</t>
  </si>
  <si>
    <t>403337-0083</t>
  </si>
  <si>
    <t>403334-0026</t>
  </si>
  <si>
    <t>403334-0035</t>
  </si>
  <si>
    <t>403334-0036</t>
  </si>
  <si>
    <t>403334-0037</t>
  </si>
  <si>
    <t>403334-0042</t>
  </si>
  <si>
    <t>403334-0083</t>
  </si>
  <si>
    <t>403332-0026</t>
  </si>
  <si>
    <t>403332-0035</t>
  </si>
  <si>
    <t>403332-0036</t>
  </si>
  <si>
    <t>403332-0037</t>
  </si>
  <si>
    <t>403332-0042</t>
  </si>
  <si>
    <t>403332-0083</t>
  </si>
  <si>
    <t>403348-0026</t>
  </si>
  <si>
    <t>403348-0035</t>
  </si>
  <si>
    <t>403348-0036</t>
  </si>
  <si>
    <t>403348-0037</t>
  </si>
  <si>
    <t>403348-0042</t>
  </si>
  <si>
    <t>403348-0083</t>
  </si>
  <si>
    <t>403354-0026</t>
  </si>
  <si>
    <t>403354-0035</t>
  </si>
  <si>
    <t>403354-0036</t>
  </si>
  <si>
    <t>403354-0037</t>
  </si>
  <si>
    <t>403354-0042</t>
  </si>
  <si>
    <t>403354-0083</t>
  </si>
  <si>
    <t>403353</t>
  </si>
  <si>
    <t>403339-0026</t>
  </si>
  <si>
    <t>403339-0035</t>
  </si>
  <si>
    <t>403339-0036</t>
  </si>
  <si>
    <t>403339-0037</t>
  </si>
  <si>
    <t>403339-0042</t>
  </si>
  <si>
    <t>403339-0083</t>
  </si>
  <si>
    <t>403341-0026</t>
  </si>
  <si>
    <t>403341-0035</t>
  </si>
  <si>
    <t>403341-0036</t>
  </si>
  <si>
    <t>403341-0037</t>
  </si>
  <si>
    <t>403341-0042</t>
  </si>
  <si>
    <t>403341-0083</t>
  </si>
  <si>
    <t>403358</t>
  </si>
  <si>
    <t>403356-0026</t>
  </si>
  <si>
    <t>403356-0035</t>
  </si>
  <si>
    <t>403356-0036</t>
  </si>
  <si>
    <t>403356-0037</t>
  </si>
  <si>
    <t>403356-0042</t>
  </si>
  <si>
    <t>403356-0083</t>
  </si>
  <si>
    <t>403359-0026</t>
  </si>
  <si>
    <t>403359-0035</t>
  </si>
  <si>
    <t>403359-0036</t>
  </si>
  <si>
    <t>403359-0037</t>
  </si>
  <si>
    <t>403359-0042</t>
  </si>
  <si>
    <t>403359-0083</t>
  </si>
  <si>
    <t>403347</t>
  </si>
  <si>
    <t>403350-0026</t>
  </si>
  <si>
    <t>403350-0035</t>
  </si>
  <si>
    <t>403350-0036</t>
  </si>
  <si>
    <t>403350-0037</t>
  </si>
  <si>
    <t>403350-0042</t>
  </si>
  <si>
    <t>403350-0083</t>
  </si>
  <si>
    <t>403369</t>
  </si>
  <si>
    <t>403366</t>
  </si>
  <si>
    <t>403360</t>
  </si>
  <si>
    <t>403361-0026</t>
  </si>
  <si>
    <t>403361-0035</t>
  </si>
  <si>
    <t>403361-0036</t>
  </si>
  <si>
    <t>403361-0037</t>
  </si>
  <si>
    <t>403361-0042</t>
  </si>
  <si>
    <t>403361-0083</t>
  </si>
  <si>
    <t>403367-0026</t>
  </si>
  <si>
    <t>403367-0035</t>
  </si>
  <si>
    <t>403367-0036</t>
  </si>
  <si>
    <t>403367-0037</t>
  </si>
  <si>
    <t>403367-0042</t>
  </si>
  <si>
    <t>403367-0083</t>
  </si>
  <si>
    <t>403352-0026</t>
  </si>
  <si>
    <t>403352-0035</t>
  </si>
  <si>
    <t>403352-0036</t>
  </si>
  <si>
    <t>403352-0037</t>
  </si>
  <si>
    <t>403352-0042</t>
  </si>
  <si>
    <t>403352-0083</t>
  </si>
  <si>
    <t>403355</t>
  </si>
  <si>
    <t>403370-0026</t>
  </si>
  <si>
    <t>403370-0035</t>
  </si>
  <si>
    <t>403370-0036</t>
  </si>
  <si>
    <t>403370-0037</t>
  </si>
  <si>
    <t>403370-0042</t>
  </si>
  <si>
    <t>403370-0083</t>
  </si>
  <si>
    <t>403372-0026</t>
  </si>
  <si>
    <t>403372-0035</t>
  </si>
  <si>
    <t>403372-0036</t>
  </si>
  <si>
    <t>403372-0037</t>
  </si>
  <si>
    <t>403372-0042</t>
  </si>
  <si>
    <t>403372-0083</t>
  </si>
  <si>
    <t>403371</t>
  </si>
  <si>
    <t>403374</t>
  </si>
  <si>
    <t>403375-0026</t>
  </si>
  <si>
    <t>403375-0035</t>
  </si>
  <si>
    <t>403375-0036</t>
  </si>
  <si>
    <t>403375-0037</t>
  </si>
  <si>
    <t>403375-0042</t>
  </si>
  <si>
    <t>403375-0083</t>
  </si>
  <si>
    <t>403376</t>
  </si>
  <si>
    <t>403378</t>
  </si>
  <si>
    <t>403377-0026</t>
  </si>
  <si>
    <t>403377-0035</t>
  </si>
  <si>
    <t>403377-0036</t>
  </si>
  <si>
    <t>403377-0037</t>
  </si>
  <si>
    <t>403377-0042</t>
  </si>
  <si>
    <t>403377-0083</t>
  </si>
  <si>
    <t>403380-0026</t>
  </si>
  <si>
    <t>403380-0035</t>
  </si>
  <si>
    <t>403380-0036</t>
  </si>
  <si>
    <t>403380-0037</t>
  </si>
  <si>
    <t>403380-0042</t>
  </si>
  <si>
    <t>403380-0083</t>
  </si>
  <si>
    <t>403381</t>
  </si>
  <si>
    <t>403382-0026</t>
  </si>
  <si>
    <t>403382-0035</t>
  </si>
  <si>
    <t>403382-0036</t>
  </si>
  <si>
    <t>403382-0037</t>
  </si>
  <si>
    <t>403382-0042</t>
  </si>
  <si>
    <t>403382-0083</t>
  </si>
  <si>
    <t>403388-0026</t>
  </si>
  <si>
    <t>403388-0035</t>
  </si>
  <si>
    <t>403388-0036</t>
  </si>
  <si>
    <t>403388-0037</t>
  </si>
  <si>
    <t>403388-0042</t>
  </si>
  <si>
    <t>403388-0083</t>
  </si>
  <si>
    <t>403393</t>
  </si>
  <si>
    <t>403389</t>
  </si>
  <si>
    <t>403391</t>
  </si>
  <si>
    <t>403387</t>
  </si>
  <si>
    <t>403395</t>
  </si>
  <si>
    <t>403390-0026</t>
  </si>
  <si>
    <t>403390-0035</t>
  </si>
  <si>
    <t>403390-0036</t>
  </si>
  <si>
    <t>403390-0037</t>
  </si>
  <si>
    <t>403390-0042</t>
  </si>
  <si>
    <t>403390-0083</t>
  </si>
  <si>
    <t>403396-0026</t>
  </si>
  <si>
    <t>403396-0035</t>
  </si>
  <si>
    <t>403396-0036</t>
  </si>
  <si>
    <t>403396-0037</t>
  </si>
  <si>
    <t>403396-0042</t>
  </si>
  <si>
    <t>403396-0083</t>
  </si>
  <si>
    <t>403394-0026</t>
  </si>
  <si>
    <t>403394-0035</t>
  </si>
  <si>
    <t>403394-0036</t>
  </si>
  <si>
    <t>403394-0037</t>
  </si>
  <si>
    <t>403394-0042</t>
  </si>
  <si>
    <t>403394-0083</t>
  </si>
  <si>
    <t>403399</t>
  </si>
  <si>
    <t>403406</t>
  </si>
  <si>
    <t>403398-0026</t>
  </si>
  <si>
    <t>403398-0035</t>
  </si>
  <si>
    <t>403398-0036</t>
  </si>
  <si>
    <t>403398-0037</t>
  </si>
  <si>
    <t>403398-0042</t>
  </si>
  <si>
    <t>403398-0083</t>
  </si>
  <si>
    <t>403392-0026</t>
  </si>
  <si>
    <t>403392-0035</t>
  </si>
  <si>
    <t>403392-0036</t>
  </si>
  <si>
    <t>403392-0037</t>
  </si>
  <si>
    <t>403392-0042</t>
  </si>
  <si>
    <t>403392-0083</t>
  </si>
  <si>
    <t>403407-0026</t>
  </si>
  <si>
    <t>403407-0035</t>
  </si>
  <si>
    <t>403407-0036</t>
  </si>
  <si>
    <t>403407-0037</t>
  </si>
  <si>
    <t>403407-0042</t>
  </si>
  <si>
    <t>403407-0083</t>
  </si>
  <si>
    <t>403410</t>
  </si>
  <si>
    <t>403397</t>
  </si>
  <si>
    <t>403400-0026</t>
  </si>
  <si>
    <t>403400-0035</t>
  </si>
  <si>
    <t>403400-0036</t>
  </si>
  <si>
    <t>403400-0037</t>
  </si>
  <si>
    <t>403400-0042</t>
  </si>
  <si>
    <t>403400-0083</t>
  </si>
  <si>
    <t>403409-0026</t>
  </si>
  <si>
    <t>403409-0035</t>
  </si>
  <si>
    <t>403409-0036</t>
  </si>
  <si>
    <t>403409-0037</t>
  </si>
  <si>
    <t>403409-0042</t>
  </si>
  <si>
    <t>403409-0083</t>
  </si>
  <si>
    <t>403411-0026</t>
  </si>
  <si>
    <t>403411-0035</t>
  </si>
  <si>
    <t>403411-0036</t>
  </si>
  <si>
    <t>403411-0037</t>
  </si>
  <si>
    <t>403411-0042</t>
  </si>
  <si>
    <t>403411-0083</t>
  </si>
  <si>
    <t>403412</t>
  </si>
  <si>
    <t>403414</t>
  </si>
  <si>
    <t>403408</t>
  </si>
  <si>
    <t>403417</t>
  </si>
  <si>
    <t>403416-0026</t>
  </si>
  <si>
    <t>403416-0035</t>
  </si>
  <si>
    <t>403416-0036</t>
  </si>
  <si>
    <t>403416-0037</t>
  </si>
  <si>
    <t>403416-0042</t>
  </si>
  <si>
    <t>403416-0083</t>
  </si>
  <si>
    <t>403418-0026</t>
  </si>
  <si>
    <t>403418-0035</t>
  </si>
  <si>
    <t>403418-0036</t>
  </si>
  <si>
    <t>403418-0037</t>
  </si>
  <si>
    <t>403418-0042</t>
  </si>
  <si>
    <t>403418-0083</t>
  </si>
  <si>
    <t>403425</t>
  </si>
  <si>
    <t>403419</t>
  </si>
  <si>
    <t>403413-0026</t>
  </si>
  <si>
    <t>403413-0035</t>
  </si>
  <si>
    <t>403413-0036</t>
  </si>
  <si>
    <t>403413-0037</t>
  </si>
  <si>
    <t>403413-0042</t>
  </si>
  <si>
    <t>403413-0083</t>
  </si>
  <si>
    <t>403427-0026</t>
  </si>
  <si>
    <t>403427-0035</t>
  </si>
  <si>
    <t>403427-0036</t>
  </si>
  <si>
    <t>403427-0037</t>
  </si>
  <si>
    <t>403427-0042</t>
  </si>
  <si>
    <t>403427-0083</t>
  </si>
  <si>
    <t>403428</t>
  </si>
  <si>
    <t>403420-0026</t>
  </si>
  <si>
    <t>403420-0035</t>
  </si>
  <si>
    <t>403420-0036</t>
  </si>
  <si>
    <t>403420-0037</t>
  </si>
  <si>
    <t>403420-0042</t>
  </si>
  <si>
    <t>403420-0083</t>
  </si>
  <si>
    <t>403430</t>
  </si>
  <si>
    <t>403434</t>
  </si>
  <si>
    <t>403432</t>
  </si>
  <si>
    <t>403431-0026</t>
  </si>
  <si>
    <t>403431-0035</t>
  </si>
  <si>
    <t>403431-0036</t>
  </si>
  <si>
    <t>403431-0037</t>
  </si>
  <si>
    <t>403431-0042</t>
  </si>
  <si>
    <t>403431-0083</t>
  </si>
  <si>
    <t>403429-0026</t>
  </si>
  <si>
    <t>403429-0035</t>
  </si>
  <si>
    <t>403429-0036</t>
  </si>
  <si>
    <t>403429-0037</t>
  </si>
  <si>
    <t>403429-0042</t>
  </si>
  <si>
    <t>403429-0083</t>
  </si>
  <si>
    <t>403435-0026</t>
  </si>
  <si>
    <t>403435-0035</t>
  </si>
  <si>
    <t>403435-0036</t>
  </si>
  <si>
    <t>403435-0037</t>
  </si>
  <si>
    <t>403435-0042</t>
  </si>
  <si>
    <t>403435-0083</t>
  </si>
  <si>
    <t>403433-0026</t>
  </si>
  <si>
    <t>403433-0035</t>
  </si>
  <si>
    <t>403433-0036</t>
  </si>
  <si>
    <t>403433-0037</t>
  </si>
  <si>
    <t>403433-0042</t>
  </si>
  <si>
    <t>403433-0083</t>
  </si>
  <si>
    <t>403436</t>
  </si>
  <si>
    <t>403439</t>
  </si>
  <si>
    <t>403440-0026</t>
  </si>
  <si>
    <t>403440-0035</t>
  </si>
  <si>
    <t>403440-0036</t>
  </si>
  <si>
    <t>403440-0037</t>
  </si>
  <si>
    <t>403440-0042</t>
  </si>
  <si>
    <t>403440-0083</t>
  </si>
  <si>
    <t>403438-0026</t>
  </si>
  <si>
    <t>403438-0035</t>
  </si>
  <si>
    <t>403438-0036</t>
  </si>
  <si>
    <t>403438-0037</t>
  </si>
  <si>
    <t>403438-0042</t>
  </si>
  <si>
    <t>403438-0083</t>
  </si>
  <si>
    <t>403446</t>
  </si>
  <si>
    <t>403451</t>
  </si>
  <si>
    <t>403447-0026</t>
  </si>
  <si>
    <t>403447-0035</t>
  </si>
  <si>
    <t>403447-0036</t>
  </si>
  <si>
    <t>403447-0037</t>
  </si>
  <si>
    <t>403447-0042</t>
  </si>
  <si>
    <t>403447-0083</t>
  </si>
  <si>
    <t>403449</t>
  </si>
  <si>
    <t>403455</t>
  </si>
  <si>
    <t>403450-0026</t>
  </si>
  <si>
    <t>403450-0035</t>
  </si>
  <si>
    <t>403450-0036</t>
  </si>
  <si>
    <t>403450-0037</t>
  </si>
  <si>
    <t>403450-0042</t>
  </si>
  <si>
    <t>403450-0083</t>
  </si>
  <si>
    <t>403452-0026</t>
  </si>
  <si>
    <t>403452-0035</t>
  </si>
  <si>
    <t>403452-0036</t>
  </si>
  <si>
    <t>403452-0037</t>
  </si>
  <si>
    <t>403452-0042</t>
  </si>
  <si>
    <t>403452-0083</t>
  </si>
  <si>
    <t>403454-0026</t>
  </si>
  <si>
    <t>403454-0035</t>
  </si>
  <si>
    <t>403454-0036</t>
  </si>
  <si>
    <t>403454-0037</t>
  </si>
  <si>
    <t>403454-0042</t>
  </si>
  <si>
    <t>403454-0083</t>
  </si>
  <si>
    <t>403453</t>
  </si>
  <si>
    <t>403456-0026</t>
  </si>
  <si>
    <t>403456-0035</t>
  </si>
  <si>
    <t>403456-0036</t>
  </si>
  <si>
    <t>403456-0037</t>
  </si>
  <si>
    <t>403456-0042</t>
  </si>
  <si>
    <t>403456-0083</t>
  </si>
  <si>
    <t>403457</t>
  </si>
  <si>
    <t>403461-0026</t>
  </si>
  <si>
    <t>403461-0035</t>
  </si>
  <si>
    <t>403461-0036</t>
  </si>
  <si>
    <t>403461-0037</t>
  </si>
  <si>
    <t>403461-0042</t>
  </si>
  <si>
    <t>403461-0083</t>
  </si>
  <si>
    <t>403458-0026</t>
  </si>
  <si>
    <t>403458-0035</t>
  </si>
  <si>
    <t>403458-0036</t>
  </si>
  <si>
    <t>403458-0037</t>
  </si>
  <si>
    <t>403458-0042</t>
  </si>
  <si>
    <t>403458-0083</t>
  </si>
  <si>
    <t>403466</t>
  </si>
  <si>
    <t>403460</t>
  </si>
  <si>
    <t>403467-0026</t>
  </si>
  <si>
    <t>403467-0035</t>
  </si>
  <si>
    <t>403467-0036</t>
  </si>
  <si>
    <t>403467-0037</t>
  </si>
  <si>
    <t>403467-0042</t>
  </si>
  <si>
    <t>403467-0083</t>
  </si>
  <si>
    <t>403469-0026</t>
  </si>
  <si>
    <t>403469-0035</t>
  </si>
  <si>
    <t>403469-0036</t>
  </si>
  <si>
    <t>403469-0037</t>
  </si>
  <si>
    <t>403469-0042</t>
  </si>
  <si>
    <t>403469-0083</t>
  </si>
  <si>
    <t>403470</t>
  </si>
  <si>
    <t>403468</t>
  </si>
  <si>
    <t>403472</t>
  </si>
  <si>
    <t>403474</t>
  </si>
  <si>
    <t>403476</t>
  </si>
  <si>
    <t>403471-0026</t>
  </si>
  <si>
    <t>403471-0035</t>
  </si>
  <si>
    <t>403471-0036</t>
  </si>
  <si>
    <t>403471-0037</t>
  </si>
  <si>
    <t>403471-0042</t>
  </si>
  <si>
    <t>403471-0083</t>
  </si>
  <si>
    <t>403477-0026</t>
  </si>
  <si>
    <t>403477-0035</t>
  </si>
  <si>
    <t>403477-0036</t>
  </si>
  <si>
    <t>403477-0037</t>
  </si>
  <si>
    <t>403477-0042</t>
  </si>
  <si>
    <t>403477-0083</t>
  </si>
  <si>
    <t>403473-0026</t>
  </si>
  <si>
    <t>403473-0035</t>
  </si>
  <si>
    <t>403473-0036</t>
  </si>
  <si>
    <t>403473-0037</t>
  </si>
  <si>
    <t>403473-0042</t>
  </si>
  <si>
    <t>403473-0083</t>
  </si>
  <si>
    <t>403478</t>
  </si>
  <si>
    <t>403475-0026</t>
  </si>
  <si>
    <t>403475-0035</t>
  </si>
  <si>
    <t>403475-0036</t>
  </si>
  <si>
    <t>403475-0037</t>
  </si>
  <si>
    <t>403475-0042</t>
  </si>
  <si>
    <t>403475-0083</t>
  </si>
  <si>
    <t>403479-0026</t>
  </si>
  <si>
    <t>403479-0035</t>
  </si>
  <si>
    <t>403479-0036</t>
  </si>
  <si>
    <t>403479-0037</t>
  </si>
  <si>
    <t>403479-0042</t>
  </si>
  <si>
    <t>403479-0083</t>
  </si>
  <si>
    <t>403487-0018</t>
  </si>
  <si>
    <t>403487-0022</t>
  </si>
  <si>
    <t>403487-0026</t>
  </si>
  <si>
    <t>403487-0019</t>
  </si>
  <si>
    <t>403487-0023</t>
  </si>
  <si>
    <t>403487-0027</t>
  </si>
  <si>
    <t>403489-0018</t>
  </si>
  <si>
    <t>403489-0022</t>
  </si>
  <si>
    <t>403489-0026</t>
  </si>
  <si>
    <t>403489-0019</t>
  </si>
  <si>
    <t>403489-0023</t>
  </si>
  <si>
    <t>403489-0027</t>
  </si>
  <si>
    <t>403488-0018</t>
  </si>
  <si>
    <t>403488-0022</t>
  </si>
  <si>
    <t>403488-0026</t>
  </si>
  <si>
    <t>403488-0019</t>
  </si>
  <si>
    <t>403488-0023</t>
  </si>
  <si>
    <t>403488-0027</t>
  </si>
  <si>
    <t>403485-0018</t>
  </si>
  <si>
    <t>403485-0022</t>
  </si>
  <si>
    <t>403485-0026</t>
  </si>
  <si>
    <t>403485-0019</t>
  </si>
  <si>
    <t>403485-0023</t>
  </si>
  <si>
    <t>403485-0027</t>
  </si>
  <si>
    <t>403486-0018</t>
  </si>
  <si>
    <t>403486-0022</t>
  </si>
  <si>
    <t>403486-0026</t>
  </si>
  <si>
    <t>403486-0019</t>
  </si>
  <si>
    <t>403486-0023</t>
  </si>
  <si>
    <t>403486-0027</t>
  </si>
  <si>
    <t>403491-0018</t>
  </si>
  <si>
    <t>403491-0022</t>
  </si>
  <si>
    <t>403491-0026</t>
  </si>
  <si>
    <t>403491-0019</t>
  </si>
  <si>
    <t>403491-0023</t>
  </si>
  <si>
    <t>403491-0027</t>
  </si>
  <si>
    <t>403498-0018</t>
  </si>
  <si>
    <t>403498-0022</t>
  </si>
  <si>
    <t>403498-0026</t>
  </si>
  <si>
    <t>403498-0019</t>
  </si>
  <si>
    <t>403498-0023</t>
  </si>
  <si>
    <t>403498-0027</t>
  </si>
  <si>
    <t>403496-0018</t>
  </si>
  <si>
    <t>403496-0022</t>
  </si>
  <si>
    <t>403496-0026</t>
  </si>
  <si>
    <t>403496-0019</t>
  </si>
  <si>
    <t>403496-0023</t>
  </si>
  <si>
    <t>403496-0027</t>
  </si>
  <si>
    <t>403495-0018</t>
  </si>
  <si>
    <t>403495-0022</t>
  </si>
  <si>
    <t>403495-0026</t>
  </si>
  <si>
    <t>403495-0019</t>
  </si>
  <si>
    <t>403495-0023</t>
  </si>
  <si>
    <t>403495-0027</t>
  </si>
  <si>
    <t>403490-0018</t>
  </si>
  <si>
    <t>403490-0022</t>
  </si>
  <si>
    <t>403490-0026</t>
  </si>
  <si>
    <t>403490-0019</t>
  </si>
  <si>
    <t>403490-0023</t>
  </si>
  <si>
    <t>403490-0027</t>
  </si>
  <si>
    <t>403497-0018</t>
  </si>
  <si>
    <t>403497-0022</t>
  </si>
  <si>
    <t>403497-0026</t>
  </si>
  <si>
    <t>403497-0019</t>
  </si>
  <si>
    <t>403497-0023</t>
  </si>
  <si>
    <t>403497-0027</t>
  </si>
  <si>
    <t>403500-0018</t>
  </si>
  <si>
    <t>403500-0022</t>
  </si>
  <si>
    <t>403500-0026</t>
  </si>
  <si>
    <t>403500-0019</t>
  </si>
  <si>
    <t>403500-0023</t>
  </si>
  <si>
    <t>403500-0027</t>
  </si>
  <si>
    <t>403499-0018</t>
  </si>
  <si>
    <t>403499-0022</t>
  </si>
  <si>
    <t>403499-0026</t>
  </si>
  <si>
    <t>403499-0019</t>
  </si>
  <si>
    <t>403499-0023</t>
  </si>
  <si>
    <t>403499-0027</t>
  </si>
  <si>
    <t>403501-0018</t>
  </si>
  <si>
    <t>403501-0022</t>
  </si>
  <si>
    <t>403501-0026</t>
  </si>
  <si>
    <t>403501-0019</t>
  </si>
  <si>
    <t>403501-0023</t>
  </si>
  <si>
    <t>403501-0027</t>
  </si>
  <si>
    <t>403504-0018</t>
  </si>
  <si>
    <t>403504-0022</t>
  </si>
  <si>
    <t>403504-0026</t>
  </si>
  <si>
    <t>403504-0019</t>
  </si>
  <si>
    <t>403504-0023</t>
  </si>
  <si>
    <t>403504-0027</t>
  </si>
  <si>
    <t>403507-0018</t>
  </si>
  <si>
    <t>403507-0022</t>
  </si>
  <si>
    <t>403507-0026</t>
  </si>
  <si>
    <t>403507-0019</t>
  </si>
  <si>
    <t>403507-0023</t>
  </si>
  <si>
    <t>403507-0027</t>
  </si>
  <si>
    <t>403505-0018</t>
  </si>
  <si>
    <t>403505-0022</t>
  </si>
  <si>
    <t>403505-0026</t>
  </si>
  <si>
    <t>403505-0019</t>
  </si>
  <si>
    <t>403505-0023</t>
  </si>
  <si>
    <t>403505-0027</t>
  </si>
  <si>
    <t>403508-0018</t>
  </si>
  <si>
    <t>403508-0022</t>
  </si>
  <si>
    <t>403508-0026</t>
  </si>
  <si>
    <t>403508-0019</t>
  </si>
  <si>
    <t>403508-0023</t>
  </si>
  <si>
    <t>403508-0027</t>
  </si>
  <si>
    <t>403510-0018</t>
  </si>
  <si>
    <t>403510-0022</t>
  </si>
  <si>
    <t>403510-0026</t>
  </si>
  <si>
    <t>403510-0019</t>
  </si>
  <si>
    <t>403510-0023</t>
  </si>
  <si>
    <t>403510-0027</t>
  </si>
  <si>
    <t>403509-0018</t>
  </si>
  <si>
    <t>403509-0022</t>
  </si>
  <si>
    <t>403509-0026</t>
  </si>
  <si>
    <t>403509-0019</t>
  </si>
  <si>
    <t>403509-0023</t>
  </si>
  <si>
    <t>403509-0027</t>
  </si>
  <si>
    <t>403514-0018</t>
  </si>
  <si>
    <t>403514-0022</t>
  </si>
  <si>
    <t>403514-0026</t>
  </si>
  <si>
    <t>403514-0019</t>
  </si>
  <si>
    <t>403514-0023</t>
  </si>
  <si>
    <t>403514-0027</t>
  </si>
  <si>
    <t>403519-0018</t>
  </si>
  <si>
    <t>403519-0022</t>
  </si>
  <si>
    <t>403519-0026</t>
  </si>
  <si>
    <t>403519-0019</t>
  </si>
  <si>
    <t>403519-0023</t>
  </si>
  <si>
    <t>403519-0027</t>
  </si>
  <si>
    <t>403515-0018</t>
  </si>
  <si>
    <t>403515-0022</t>
  </si>
  <si>
    <t>403515-0026</t>
  </si>
  <si>
    <t>403515-0019</t>
  </si>
  <si>
    <t>403515-0023</t>
  </si>
  <si>
    <t>403515-0027</t>
  </si>
  <si>
    <t>403511-0018</t>
  </si>
  <si>
    <t>403511-0022</t>
  </si>
  <si>
    <t>403511-0026</t>
  </si>
  <si>
    <t>403511-0019</t>
  </si>
  <si>
    <t>403511-0023</t>
  </si>
  <si>
    <t>403511-0027</t>
  </si>
  <si>
    <t>403516-0018</t>
  </si>
  <si>
    <t>403516-0022</t>
  </si>
  <si>
    <t>403516-0026</t>
  </si>
  <si>
    <t>403516-0019</t>
  </si>
  <si>
    <t>403516-0023</t>
  </si>
  <si>
    <t>403516-0027</t>
  </si>
  <si>
    <t>403518-0018</t>
  </si>
  <si>
    <t>403518-0022</t>
  </si>
  <si>
    <t>403518-0026</t>
  </si>
  <si>
    <t>403518-0019</t>
  </si>
  <si>
    <t>403518-0023</t>
  </si>
  <si>
    <t>403518-0027</t>
  </si>
  <si>
    <t>403520-0018</t>
  </si>
  <si>
    <t>403520-0022</t>
  </si>
  <si>
    <t>403520-0026</t>
  </si>
  <si>
    <t>403520-0019</t>
  </si>
  <si>
    <t>403520-0023</t>
  </si>
  <si>
    <t>403520-0027</t>
  </si>
  <si>
    <t>403521-0018</t>
  </si>
  <si>
    <t>403521-0022</t>
  </si>
  <si>
    <t>403521-0026</t>
  </si>
  <si>
    <t>403521-0019</t>
  </si>
  <si>
    <t>403521-0023</t>
  </si>
  <si>
    <t>403521-0027</t>
  </si>
  <si>
    <t>403716</t>
  </si>
  <si>
    <t>403718</t>
  </si>
  <si>
    <t>403719-0026</t>
  </si>
  <si>
    <t>403719-0035</t>
  </si>
  <si>
    <t>403719-0036</t>
  </si>
  <si>
    <t>403719-0037</t>
  </si>
  <si>
    <t>403719-0042</t>
  </si>
  <si>
    <t>403719-0083</t>
  </si>
  <si>
    <t>403717-0026</t>
  </si>
  <si>
    <t>403717-0035</t>
  </si>
  <si>
    <t>403717-0036</t>
  </si>
  <si>
    <t>403717-0037</t>
  </si>
  <si>
    <t>403717-0042</t>
  </si>
  <si>
    <t>403717-0083</t>
  </si>
  <si>
    <t>403720</t>
  </si>
  <si>
    <t>403723</t>
  </si>
  <si>
    <t>403724-0026</t>
  </si>
  <si>
    <t>403724-0035</t>
  </si>
  <si>
    <t>403724-0036</t>
  </si>
  <si>
    <t>403724-0037</t>
  </si>
  <si>
    <t>403724-0042</t>
  </si>
  <si>
    <t>403724-0083</t>
  </si>
  <si>
    <t>403725</t>
  </si>
  <si>
    <t>403726-0026</t>
  </si>
  <si>
    <t>403726-0035</t>
  </si>
  <si>
    <t>403726-0036</t>
  </si>
  <si>
    <t>403726-0037</t>
  </si>
  <si>
    <t>403726-0042</t>
  </si>
  <si>
    <t>403726-0083</t>
  </si>
  <si>
    <t>403722-0026</t>
  </si>
  <si>
    <t>403722-0035</t>
  </si>
  <si>
    <t>403722-0036</t>
  </si>
  <si>
    <t>403722-0037</t>
  </si>
  <si>
    <t>403722-0042</t>
  </si>
  <si>
    <t>403722-0083</t>
  </si>
  <si>
    <t>403727</t>
  </si>
  <si>
    <t>403729</t>
  </si>
  <si>
    <t>403728-0026</t>
  </si>
  <si>
    <t>403728-0035</t>
  </si>
  <si>
    <t>403728-0036</t>
  </si>
  <si>
    <t>403728-0037</t>
  </si>
  <si>
    <t>403728-0042</t>
  </si>
  <si>
    <t>403728-0083</t>
  </si>
  <si>
    <t>403730-0026</t>
  </si>
  <si>
    <t>403730-0035</t>
  </si>
  <si>
    <t>403730-0036</t>
  </si>
  <si>
    <t>403730-0037</t>
  </si>
  <si>
    <t>403730-0042</t>
  </si>
  <si>
    <t>403730-0083</t>
  </si>
  <si>
    <t>403737-0026</t>
  </si>
  <si>
    <t>403737-0035</t>
  </si>
  <si>
    <t>403737-0036</t>
  </si>
  <si>
    <t>403737-0037</t>
  </si>
  <si>
    <t>403737-0042</t>
  </si>
  <si>
    <t>403737-0083</t>
  </si>
  <si>
    <t>403736</t>
  </si>
  <si>
    <t>403740</t>
  </si>
  <si>
    <t>403745</t>
  </si>
  <si>
    <t>403741-0026</t>
  </si>
  <si>
    <t>403741-0035</t>
  </si>
  <si>
    <t>403741-0036</t>
  </si>
  <si>
    <t>403741-0037</t>
  </si>
  <si>
    <t>403741-0042</t>
  </si>
  <si>
    <t>403741-0083</t>
  </si>
  <si>
    <t>403747</t>
  </si>
  <si>
    <t>403739-0026</t>
  </si>
  <si>
    <t>403739-0035</t>
  </si>
  <si>
    <t>403739-0036</t>
  </si>
  <si>
    <t>403739-0037</t>
  </si>
  <si>
    <t>403739-0042</t>
  </si>
  <si>
    <t>403739-0083</t>
  </si>
  <si>
    <t>403738</t>
  </si>
  <si>
    <t>403749</t>
  </si>
  <si>
    <t>403742</t>
  </si>
  <si>
    <t>403746-0026</t>
  </si>
  <si>
    <t>403746-0035</t>
  </si>
  <si>
    <t>403746-0036</t>
  </si>
  <si>
    <t>403746-0037</t>
  </si>
  <si>
    <t>403746-0042</t>
  </si>
  <si>
    <t>403746-0083</t>
  </si>
  <si>
    <t>403758</t>
  </si>
  <si>
    <t>403744-0026</t>
  </si>
  <si>
    <t>403744-0035</t>
  </si>
  <si>
    <t>403744-0036</t>
  </si>
  <si>
    <t>403744-0037</t>
  </si>
  <si>
    <t>403744-0042</t>
  </si>
  <si>
    <t>403744-0083</t>
  </si>
  <si>
    <t>403750-0026</t>
  </si>
  <si>
    <t>403750-0035</t>
  </si>
  <si>
    <t>403750-0036</t>
  </si>
  <si>
    <t>403750-0037</t>
  </si>
  <si>
    <t>403750-0042</t>
  </si>
  <si>
    <t>403750-0083</t>
  </si>
  <si>
    <t>403759-0026</t>
  </si>
  <si>
    <t>403759-0035</t>
  </si>
  <si>
    <t>403759-0036</t>
  </si>
  <si>
    <t>403759-0037</t>
  </si>
  <si>
    <t>403759-0042</t>
  </si>
  <si>
    <t>403759-0083</t>
  </si>
  <si>
    <t>403756</t>
  </si>
  <si>
    <t>403748-0026</t>
  </si>
  <si>
    <t>403748-0035</t>
  </si>
  <si>
    <t>403748-0036</t>
  </si>
  <si>
    <t>403748-0037</t>
  </si>
  <si>
    <t>403748-0042</t>
  </si>
  <si>
    <t>403748-0083</t>
  </si>
  <si>
    <t>403762</t>
  </si>
  <si>
    <t>403764</t>
  </si>
  <si>
    <t>403757-0026</t>
  </si>
  <si>
    <t>403757-0035</t>
  </si>
  <si>
    <t>403757-0036</t>
  </si>
  <si>
    <t>403757-0037</t>
  </si>
  <si>
    <t>403757-0042</t>
  </si>
  <si>
    <t>403757-0083</t>
  </si>
  <si>
    <t>403769</t>
  </si>
  <si>
    <t>403766-0026</t>
  </si>
  <si>
    <t>403766-0035</t>
  </si>
  <si>
    <t>403766-0036</t>
  </si>
  <si>
    <t>403766-0037</t>
  </si>
  <si>
    <t>403766-0042</t>
  </si>
  <si>
    <t>403766-0083</t>
  </si>
  <si>
    <t>403760</t>
  </si>
  <si>
    <t>403775</t>
  </si>
  <si>
    <t>403761-0026</t>
  </si>
  <si>
    <t>403761-0035</t>
  </si>
  <si>
    <t>403761-0036</t>
  </si>
  <si>
    <t>403761-0037</t>
  </si>
  <si>
    <t>403761-0042</t>
  </si>
  <si>
    <t>403761-0083</t>
  </si>
  <si>
    <t>403780</t>
  </si>
  <si>
    <t>403768-0026</t>
  </si>
  <si>
    <t>403768-0035</t>
  </si>
  <si>
    <t>403768-0036</t>
  </si>
  <si>
    <t>403768-0037</t>
  </si>
  <si>
    <t>403768-0042</t>
  </si>
  <si>
    <t>403768-0083</t>
  </si>
  <si>
    <t>403767</t>
  </si>
  <si>
    <t>403763-0026</t>
  </si>
  <si>
    <t>403763-0035</t>
  </si>
  <si>
    <t>403763-0036</t>
  </si>
  <si>
    <t>403763-0037</t>
  </si>
  <si>
    <t>403763-0042</t>
  </si>
  <si>
    <t>403763-0083</t>
  </si>
  <si>
    <t>403777-0026</t>
  </si>
  <si>
    <t>403777-0035</t>
  </si>
  <si>
    <t>403777-0036</t>
  </si>
  <si>
    <t>403777-0037</t>
  </si>
  <si>
    <t>403777-0042</t>
  </si>
  <si>
    <t>403777-0083</t>
  </si>
  <si>
    <t>403781-0026</t>
  </si>
  <si>
    <t>403781-0035</t>
  </si>
  <si>
    <t>403781-0036</t>
  </si>
  <si>
    <t>403781-0037</t>
  </si>
  <si>
    <t>403781-0042</t>
  </si>
  <si>
    <t>403781-0083</t>
  </si>
  <si>
    <t>403778</t>
  </si>
  <si>
    <t>403782</t>
  </si>
  <si>
    <t>403784</t>
  </si>
  <si>
    <t>403770-0026</t>
  </si>
  <si>
    <t>403770-0035</t>
  </si>
  <si>
    <t>403770-0036</t>
  </si>
  <si>
    <t>403770-0037</t>
  </si>
  <si>
    <t>403770-0042</t>
  </si>
  <si>
    <t>403770-0083</t>
  </si>
  <si>
    <t>403779-0026</t>
  </si>
  <si>
    <t>403779-0035</t>
  </si>
  <si>
    <t>403779-0036</t>
  </si>
  <si>
    <t>403779-0037</t>
  </si>
  <si>
    <t>403779-0042</t>
  </si>
  <si>
    <t>403779-0083</t>
  </si>
  <si>
    <t>403786</t>
  </si>
  <si>
    <t>403783-0026</t>
  </si>
  <si>
    <t>403783-0035</t>
  </si>
  <si>
    <t>403783-0036</t>
  </si>
  <si>
    <t>403783-0037</t>
  </si>
  <si>
    <t>403783-0042</t>
  </si>
  <si>
    <t>403783-0083</t>
  </si>
  <si>
    <t>403788-0026</t>
  </si>
  <si>
    <t>403788-0035</t>
  </si>
  <si>
    <t>403788-0036</t>
  </si>
  <si>
    <t>403788-0037</t>
  </si>
  <si>
    <t>403788-0042</t>
  </si>
  <si>
    <t>403788-0083</t>
  </si>
  <si>
    <t>403785-0026</t>
  </si>
  <si>
    <t>403785-0035</t>
  </si>
  <si>
    <t>403785-0036</t>
  </si>
  <si>
    <t>403785-0037</t>
  </si>
  <si>
    <t>403785-0042</t>
  </si>
  <si>
    <t>403785-0083</t>
  </si>
  <si>
    <t>403790-0026</t>
  </si>
  <si>
    <t>403790-0035</t>
  </si>
  <si>
    <t>403790-0036</t>
  </si>
  <si>
    <t>403790-0037</t>
  </si>
  <si>
    <t>403790-0042</t>
  </si>
  <si>
    <t>403790-0083</t>
  </si>
  <si>
    <t>403807-0026</t>
  </si>
  <si>
    <t>403807-0035</t>
  </si>
  <si>
    <t>403807-0036</t>
  </si>
  <si>
    <t>403807-0037</t>
  </si>
  <si>
    <t>403807-0042</t>
  </si>
  <si>
    <t>403807-0083</t>
  </si>
  <si>
    <t>403806</t>
  </si>
  <si>
    <t>403808</t>
  </si>
  <si>
    <t>403809-0026</t>
  </si>
  <si>
    <t>403809-0035</t>
  </si>
  <si>
    <t>403809-0036</t>
  </si>
  <si>
    <t>403809-0037</t>
  </si>
  <si>
    <t>403809-0042</t>
  </si>
  <si>
    <t>403809-0083</t>
  </si>
  <si>
    <t>403789</t>
  </si>
  <si>
    <t>403818</t>
  </si>
  <si>
    <t>403810</t>
  </si>
  <si>
    <t>403811-0026</t>
  </si>
  <si>
    <t>403811-0035</t>
  </si>
  <si>
    <t>403811-0036</t>
  </si>
  <si>
    <t>403811-0037</t>
  </si>
  <si>
    <t>403811-0042</t>
  </si>
  <si>
    <t>403811-0083</t>
  </si>
  <si>
    <t>403819-0026</t>
  </si>
  <si>
    <t>403819-0035</t>
  </si>
  <si>
    <t>403819-0036</t>
  </si>
  <si>
    <t>403819-0037</t>
  </si>
  <si>
    <t>403819-0042</t>
  </si>
  <si>
    <t>403819-0083</t>
  </si>
  <si>
    <t>403814-0026</t>
  </si>
  <si>
    <t>403814-0035</t>
  </si>
  <si>
    <t>403814-0036</t>
  </si>
  <si>
    <t>403814-0037</t>
  </si>
  <si>
    <t>403814-0042</t>
  </si>
  <si>
    <t>403814-0083</t>
  </si>
  <si>
    <t>403813</t>
  </si>
  <si>
    <t>403822</t>
  </si>
  <si>
    <t>403824-0026</t>
  </si>
  <si>
    <t>403824-0035</t>
  </si>
  <si>
    <t>403824-0036</t>
  </si>
  <si>
    <t>403824-0037</t>
  </si>
  <si>
    <t>403824-0042</t>
  </si>
  <si>
    <t>403824-0083</t>
  </si>
  <si>
    <t>403829</t>
  </si>
  <si>
    <t>403821-0026</t>
  </si>
  <si>
    <t>403821-0035</t>
  </si>
  <si>
    <t>403821-0036</t>
  </si>
  <si>
    <t>403821-0037</t>
  </si>
  <si>
    <t>403821-0042</t>
  </si>
  <si>
    <t>403821-0083</t>
  </si>
  <si>
    <t>403820</t>
  </si>
  <si>
    <t>403833</t>
  </si>
  <si>
    <t>403830-0026</t>
  </si>
  <si>
    <t>403830-0035</t>
  </si>
  <si>
    <t>403830-0036</t>
  </si>
  <si>
    <t>403830-0037</t>
  </si>
  <si>
    <t>403830-0042</t>
  </si>
  <si>
    <t>403830-0083</t>
  </si>
  <si>
    <t>403838</t>
  </si>
  <si>
    <t>403836</t>
  </si>
  <si>
    <t>403832-0026</t>
  </si>
  <si>
    <t>403832-0035</t>
  </si>
  <si>
    <t>403832-0036</t>
  </si>
  <si>
    <t>403832-0037</t>
  </si>
  <si>
    <t>403832-0042</t>
  </si>
  <si>
    <t>403832-0083</t>
  </si>
  <si>
    <t>403835-0026</t>
  </si>
  <si>
    <t>403835-0035</t>
  </si>
  <si>
    <t>403835-0036</t>
  </si>
  <si>
    <t>403835-0037</t>
  </si>
  <si>
    <t>403835-0042</t>
  </si>
  <si>
    <t>403835-0083</t>
  </si>
  <si>
    <t>403839-0026</t>
  </si>
  <si>
    <t>403839-0035</t>
  </si>
  <si>
    <t>403839-0036</t>
  </si>
  <si>
    <t>403839-0037</t>
  </si>
  <si>
    <t>403839-0042</t>
  </si>
  <si>
    <t>403839-0083</t>
  </si>
  <si>
    <t>403840</t>
  </si>
  <si>
    <t>403831</t>
  </si>
  <si>
    <t>403843-0026</t>
  </si>
  <si>
    <t>403843-0035</t>
  </si>
  <si>
    <t>403843-0036</t>
  </si>
  <si>
    <t>403843-0037</t>
  </si>
  <si>
    <t>403843-0042</t>
  </si>
  <si>
    <t>403843-0083</t>
  </si>
  <si>
    <t>403841-0026</t>
  </si>
  <si>
    <t>403841-0035</t>
  </si>
  <si>
    <t>403841-0036</t>
  </si>
  <si>
    <t>403841-0037</t>
  </si>
  <si>
    <t>403841-0042</t>
  </si>
  <si>
    <t>403841-0083</t>
  </si>
  <si>
    <t>403842</t>
  </si>
  <si>
    <t>403849</t>
  </si>
  <si>
    <t>403853</t>
  </si>
  <si>
    <t>403851</t>
  </si>
  <si>
    <t>403837-0026</t>
  </si>
  <si>
    <t>403837-0035</t>
  </si>
  <si>
    <t>403837-0036</t>
  </si>
  <si>
    <t>403837-0037</t>
  </si>
  <si>
    <t>403837-0042</t>
  </si>
  <si>
    <t>403837-0083</t>
  </si>
  <si>
    <t>403852-0026</t>
  </si>
  <si>
    <t>403852-0035</t>
  </si>
  <si>
    <t>403852-0036</t>
  </si>
  <si>
    <t>403852-0037</t>
  </si>
  <si>
    <t>403852-0042</t>
  </si>
  <si>
    <t>403852-0083</t>
  </si>
  <si>
    <t>403854-0026</t>
  </si>
  <si>
    <t>403854-0035</t>
  </si>
  <si>
    <t>403854-0036</t>
  </si>
  <si>
    <t>403854-0037</t>
  </si>
  <si>
    <t>403854-0042</t>
  </si>
  <si>
    <t>403854-0083</t>
  </si>
  <si>
    <t>403855</t>
  </si>
  <si>
    <t>403858</t>
  </si>
  <si>
    <t>403857-0026</t>
  </si>
  <si>
    <t>403857-0035</t>
  </si>
  <si>
    <t>403857-0036</t>
  </si>
  <si>
    <t>403857-0037</t>
  </si>
  <si>
    <t>403857-0042</t>
  </si>
  <si>
    <t>403857-0083</t>
  </si>
  <si>
    <t>403860</t>
  </si>
  <si>
    <t>403850-0026</t>
  </si>
  <si>
    <t>403850-0035</t>
  </si>
  <si>
    <t>403850-0036</t>
  </si>
  <si>
    <t>403850-0037</t>
  </si>
  <si>
    <t>403850-0042</t>
  </si>
  <si>
    <t>403850-0083</t>
  </si>
  <si>
    <t>403859-0026</t>
  </si>
  <si>
    <t>403859-0035</t>
  </si>
  <si>
    <t>403859-0036</t>
  </si>
  <si>
    <t>403859-0037</t>
  </si>
  <si>
    <t>403859-0042</t>
  </si>
  <si>
    <t>403859-0083</t>
  </si>
  <si>
    <t>403861-0026</t>
  </si>
  <si>
    <t>403861-0035</t>
  </si>
  <si>
    <t>403861-0036</t>
  </si>
  <si>
    <t>403861-0037</t>
  </si>
  <si>
    <t>403861-0042</t>
  </si>
  <si>
    <t>403861-0083</t>
  </si>
  <si>
    <t>403862</t>
  </si>
  <si>
    <t>403863-0026</t>
  </si>
  <si>
    <t>403863-0035</t>
  </si>
  <si>
    <t>403863-0036</t>
  </si>
  <si>
    <t>403863-0037</t>
  </si>
  <si>
    <t>403863-0042</t>
  </si>
  <si>
    <t>403863-0083</t>
  </si>
  <si>
    <t>403871</t>
  </si>
  <si>
    <t>403869</t>
  </si>
  <si>
    <t>403870-0026</t>
  </si>
  <si>
    <t>403870-0035</t>
  </si>
  <si>
    <t>403870-0036</t>
  </si>
  <si>
    <t>403870-0037</t>
  </si>
  <si>
    <t>403870-0042</t>
  </si>
  <si>
    <t>403870-0083</t>
  </si>
  <si>
    <t>403873</t>
  </si>
  <si>
    <t>403872-0026</t>
  </si>
  <si>
    <t>403872-0035</t>
  </si>
  <si>
    <t>403872-0036</t>
  </si>
  <si>
    <t>403872-0037</t>
  </si>
  <si>
    <t>403872-0042</t>
  </si>
  <si>
    <t>403872-0083</t>
  </si>
  <si>
    <t>403874-0026</t>
  </si>
  <si>
    <t>403874-0035</t>
  </si>
  <si>
    <t>403874-0036</t>
  </si>
  <si>
    <t>403874-0037</t>
  </si>
  <si>
    <t>403874-0042</t>
  </si>
  <si>
    <t>403874-0083</t>
  </si>
  <si>
    <t>403875</t>
  </si>
  <si>
    <t>403877</t>
  </si>
  <si>
    <t>403876-0026</t>
  </si>
  <si>
    <t>403876-0035</t>
  </si>
  <si>
    <t>403876-0036</t>
  </si>
  <si>
    <t>403876-0037</t>
  </si>
  <si>
    <t>403876-0042</t>
  </si>
  <si>
    <t>403876-0083</t>
  </si>
  <si>
    <t>403880</t>
  </si>
  <si>
    <t>403882</t>
  </si>
  <si>
    <t>403881-0026</t>
  </si>
  <si>
    <t>403881-0035</t>
  </si>
  <si>
    <t>403881-0036</t>
  </si>
  <si>
    <t>403881-0037</t>
  </si>
  <si>
    <t>403881-0042</t>
  </si>
  <si>
    <t>403881-0083</t>
  </si>
  <si>
    <t>403879-0026</t>
  </si>
  <si>
    <t>403879-0035</t>
  </si>
  <si>
    <t>403879-0036</t>
  </si>
  <si>
    <t>403879-0037</t>
  </si>
  <si>
    <t>403879-0042</t>
  </si>
  <si>
    <t>403879-0083</t>
  </si>
  <si>
    <t>404896</t>
  </si>
  <si>
    <t>403883-0026</t>
  </si>
  <si>
    <t>403883-0035</t>
  </si>
  <si>
    <t>403883-0036</t>
  </si>
  <si>
    <t>403883-0037</t>
  </si>
  <si>
    <t>403883-0042</t>
  </si>
  <si>
    <t>403883-0083</t>
  </si>
  <si>
    <t>406793</t>
  </si>
  <si>
    <t>406794</t>
  </si>
  <si>
    <t>406804</t>
  </si>
  <si>
    <t>406805</t>
  </si>
  <si>
    <t>406815</t>
  </si>
  <si>
    <t>406827</t>
  </si>
  <si>
    <t>406816</t>
  </si>
  <si>
    <t>406840</t>
  </si>
  <si>
    <t>406828</t>
  </si>
  <si>
    <t>406841</t>
  </si>
  <si>
    <t>406846</t>
  </si>
  <si>
    <t>406842</t>
  </si>
  <si>
    <t>406845</t>
  </si>
  <si>
    <t>406847</t>
  </si>
  <si>
    <t>406850</t>
  </si>
  <si>
    <t>406849</t>
  </si>
  <si>
    <t>406855</t>
  </si>
  <si>
    <t>406851</t>
  </si>
  <si>
    <t>406856</t>
  </si>
  <si>
    <t>406858</t>
  </si>
  <si>
    <t>406860</t>
  </si>
  <si>
    <t>406859</t>
  </si>
  <si>
    <t>406861</t>
  </si>
  <si>
    <t>406853</t>
  </si>
  <si>
    <t>406864</t>
  </si>
  <si>
    <t>406866</t>
  </si>
  <si>
    <t>406867</t>
  </si>
  <si>
    <t>406863</t>
  </si>
  <si>
    <t>406862</t>
  </si>
  <si>
    <t>406873</t>
  </si>
  <si>
    <t>406868-0026</t>
  </si>
  <si>
    <t>406868-0035</t>
  </si>
  <si>
    <t>406868-0036</t>
  </si>
  <si>
    <t>406868-0037</t>
  </si>
  <si>
    <t>406868-0042</t>
  </si>
  <si>
    <t>406868-0083</t>
  </si>
  <si>
    <t>406875</t>
  </si>
  <si>
    <t>406869</t>
  </si>
  <si>
    <t>406870-0026</t>
  </si>
  <si>
    <t>406870-0035</t>
  </si>
  <si>
    <t>406870-0036</t>
  </si>
  <si>
    <t>406870-0037</t>
  </si>
  <si>
    <t>406870-0042</t>
  </si>
  <si>
    <t>406870-0083</t>
  </si>
  <si>
    <t>406874-0026</t>
  </si>
  <si>
    <t>406874-0035</t>
  </si>
  <si>
    <t>406874-0036</t>
  </si>
  <si>
    <t>406874-0037</t>
  </si>
  <si>
    <t>406874-0042</t>
  </si>
  <si>
    <t>406874-0083</t>
  </si>
  <si>
    <t>406881-0026</t>
  </si>
  <si>
    <t>406881-0035</t>
  </si>
  <si>
    <t>406881-0036</t>
  </si>
  <si>
    <t>406881-0037</t>
  </si>
  <si>
    <t>406881-0042</t>
  </si>
  <si>
    <t>406881-0083</t>
  </si>
  <si>
    <t>406880</t>
  </si>
  <si>
    <t>406877-0026</t>
  </si>
  <si>
    <t>406877-0035</t>
  </si>
  <si>
    <t>406877-0036</t>
  </si>
  <si>
    <t>406877-0037</t>
  </si>
  <si>
    <t>406877-0042</t>
  </si>
  <si>
    <t>406877-0083</t>
  </si>
  <si>
    <t>406886</t>
  </si>
  <si>
    <t>406883-0026</t>
  </si>
  <si>
    <t>406883-0035</t>
  </si>
  <si>
    <t>406883-0036</t>
  </si>
  <si>
    <t>406883-0037</t>
  </si>
  <si>
    <t>406883-0042</t>
  </si>
  <si>
    <t>406883-0083</t>
  </si>
  <si>
    <t>406882</t>
  </si>
  <si>
    <t>406889</t>
  </si>
  <si>
    <t>406911</t>
  </si>
  <si>
    <t>406914</t>
  </si>
  <si>
    <t>406890-0026</t>
  </si>
  <si>
    <t>406890-0035</t>
  </si>
  <si>
    <t>406890-0036</t>
  </si>
  <si>
    <t>406890-0037</t>
  </si>
  <si>
    <t>406890-0042</t>
  </si>
  <si>
    <t>406890-0083</t>
  </si>
  <si>
    <t>406888-0026</t>
  </si>
  <si>
    <t>406888-0035</t>
  </si>
  <si>
    <t>406888-0036</t>
  </si>
  <si>
    <t>406888-0037</t>
  </si>
  <si>
    <t>406888-0042</t>
  </si>
  <si>
    <t>406888-0083</t>
  </si>
  <si>
    <t>406913-0026</t>
  </si>
  <si>
    <t>406913-0035</t>
  </si>
  <si>
    <t>406913-0036</t>
  </si>
  <si>
    <t>406913-0037</t>
  </si>
  <si>
    <t>406913-0042</t>
  </si>
  <si>
    <t>406913-0083</t>
  </si>
  <si>
    <t>406924</t>
  </si>
  <si>
    <t>406915-0026</t>
  </si>
  <si>
    <t>406915-0035</t>
  </si>
  <si>
    <t>406915-0036</t>
  </si>
  <si>
    <t>406915-0037</t>
  </si>
  <si>
    <t>406915-0042</t>
  </si>
  <si>
    <t>406915-0083</t>
  </si>
  <si>
    <t>406918</t>
  </si>
  <si>
    <t>406925-0026</t>
  </si>
  <si>
    <t>406925-0035</t>
  </si>
  <si>
    <t>406925-0036</t>
  </si>
  <si>
    <t>406925-0037</t>
  </si>
  <si>
    <t>406925-0042</t>
  </si>
  <si>
    <t>406925-0083</t>
  </si>
  <si>
    <t>406919-0026</t>
  </si>
  <si>
    <t>406919-0035</t>
  </si>
  <si>
    <t>406919-0036</t>
  </si>
  <si>
    <t>406919-0037</t>
  </si>
  <si>
    <t>406919-0042</t>
  </si>
  <si>
    <t>406919-0083</t>
  </si>
  <si>
    <t>406926</t>
  </si>
  <si>
    <t>406920-0026</t>
  </si>
  <si>
    <t>406920-0035</t>
  </si>
  <si>
    <t>406920-0036</t>
  </si>
  <si>
    <t>406920-0037</t>
  </si>
  <si>
    <t>406920-0042</t>
  </si>
  <si>
    <t>406920-0083</t>
  </si>
  <si>
    <t>406930</t>
  </si>
  <si>
    <t>406932</t>
  </si>
  <si>
    <t>406927-0026</t>
  </si>
  <si>
    <t>406927-0035</t>
  </si>
  <si>
    <t>406927-0036</t>
  </si>
  <si>
    <t>406927-0037</t>
  </si>
  <si>
    <t>406927-0042</t>
  </si>
  <si>
    <t>406927-0083</t>
  </si>
  <si>
    <t>406931-0026</t>
  </si>
  <si>
    <t>406931-0035</t>
  </si>
  <si>
    <t>406931-0036</t>
  </si>
  <si>
    <t>406931-0037</t>
  </si>
  <si>
    <t>406931-0042</t>
  </si>
  <si>
    <t>406931-0083</t>
  </si>
  <si>
    <t>406946</t>
  </si>
  <si>
    <t>406944</t>
  </si>
  <si>
    <t>406942</t>
  </si>
  <si>
    <t>406933-0026</t>
  </si>
  <si>
    <t>406933-0035</t>
  </si>
  <si>
    <t>406933-0036</t>
  </si>
  <si>
    <t>406933-0037</t>
  </si>
  <si>
    <t>406933-0042</t>
  </si>
  <si>
    <t>406933-0083</t>
  </si>
  <si>
    <t>406943</t>
  </si>
  <si>
    <t>406947</t>
  </si>
  <si>
    <t>406954</t>
  </si>
  <si>
    <t>406948</t>
  </si>
  <si>
    <t>406949</t>
  </si>
  <si>
    <t>406953</t>
  </si>
  <si>
    <t>406952</t>
  </si>
  <si>
    <t>406955</t>
  </si>
  <si>
    <t>406959</t>
  </si>
  <si>
    <t>406957</t>
  </si>
  <si>
    <t>406958</t>
  </si>
  <si>
    <t>406962</t>
  </si>
  <si>
    <t>406963</t>
  </si>
  <si>
    <t>406964</t>
  </si>
  <si>
    <t>406966</t>
  </si>
  <si>
    <t>406969</t>
  </si>
  <si>
    <t>406965</t>
  </si>
  <si>
    <t>406968</t>
  </si>
  <si>
    <t>406972</t>
  </si>
  <si>
    <t>406977</t>
  </si>
  <si>
    <t>406973</t>
  </si>
  <si>
    <t>406975</t>
  </si>
  <si>
    <t>406974</t>
  </si>
  <si>
    <t>406976</t>
  </si>
  <si>
    <t>406979</t>
  </si>
  <si>
    <t>406984</t>
  </si>
  <si>
    <t>406983</t>
  </si>
  <si>
    <t>406982</t>
  </si>
  <si>
    <t>406985</t>
  </si>
  <si>
    <t>406987</t>
  </si>
  <si>
    <t>406986</t>
  </si>
  <si>
    <t>406988</t>
  </si>
  <si>
    <t>406994</t>
  </si>
  <si>
    <t>406995</t>
  </si>
  <si>
    <t>406993</t>
  </si>
  <si>
    <t>406996</t>
  </si>
  <si>
    <t>406992</t>
  </si>
  <si>
    <t>406997</t>
  </si>
  <si>
    <t>407004</t>
  </si>
  <si>
    <t>406998</t>
  </si>
  <si>
    <t>407003</t>
  </si>
  <si>
    <t>407002</t>
  </si>
  <si>
    <t>407001</t>
  </si>
  <si>
    <t>407005</t>
  </si>
  <si>
    <t>407012</t>
  </si>
  <si>
    <t>407011</t>
  </si>
  <si>
    <t>407006</t>
  </si>
  <si>
    <t>407007</t>
  </si>
  <si>
    <t>407013</t>
  </si>
  <si>
    <t>407016</t>
  </si>
  <si>
    <t>407015</t>
  </si>
  <si>
    <t>407014</t>
  </si>
  <si>
    <t>407017</t>
  </si>
  <si>
    <t>407107</t>
  </si>
  <si>
    <t>407108</t>
  </si>
  <si>
    <t>407109</t>
  </si>
  <si>
    <t>407111</t>
  </si>
  <si>
    <t>407110</t>
  </si>
  <si>
    <t>407112</t>
  </si>
  <si>
    <t>407116</t>
  </si>
  <si>
    <t>407113</t>
  </si>
  <si>
    <t>407120</t>
  </si>
  <si>
    <t>407118</t>
  </si>
  <si>
    <t>407119</t>
  </si>
  <si>
    <t>407122</t>
  </si>
  <si>
    <t>407123</t>
  </si>
  <si>
    <t>407117</t>
  </si>
  <si>
    <t>407127</t>
  </si>
  <si>
    <t>407126</t>
  </si>
  <si>
    <t>407128</t>
  </si>
  <si>
    <t>407131</t>
  </si>
  <si>
    <t>407130</t>
  </si>
  <si>
    <t>407129</t>
  </si>
  <si>
    <t>407133</t>
  </si>
  <si>
    <t>407136</t>
  </si>
  <si>
    <t>407138</t>
  </si>
  <si>
    <t>407137</t>
  </si>
  <si>
    <t>407140</t>
  </si>
  <si>
    <t>407139</t>
  </si>
  <si>
    <t>407141</t>
  </si>
  <si>
    <t>407142</t>
  </si>
  <si>
    <t>407226</t>
  </si>
  <si>
    <t>407227</t>
  </si>
  <si>
    <t>407228</t>
  </si>
  <si>
    <t>407229</t>
  </si>
  <si>
    <t>407230</t>
  </si>
  <si>
    <t>407231</t>
  </si>
  <si>
    <t>407232</t>
  </si>
  <si>
    <t>407236</t>
  </si>
  <si>
    <t>407237</t>
  </si>
  <si>
    <t>407240</t>
  </si>
  <si>
    <t>407239</t>
  </si>
  <si>
    <t>407238</t>
  </si>
  <si>
    <t>407241</t>
  </si>
  <si>
    <t>407242</t>
  </si>
  <si>
    <t>407246</t>
  </si>
  <si>
    <t>407248</t>
  </si>
  <si>
    <t>407247</t>
  </si>
  <si>
    <t>407249</t>
  </si>
  <si>
    <t>407250</t>
  </si>
  <si>
    <t>407251</t>
  </si>
  <si>
    <t>407252</t>
  </si>
  <si>
    <t>407258</t>
  </si>
  <si>
    <t>407257</t>
  </si>
  <si>
    <t>407255</t>
  </si>
  <si>
    <t>407259</t>
  </si>
  <si>
    <t>407261</t>
  </si>
  <si>
    <t>407260</t>
  </si>
  <si>
    <t>407262</t>
  </si>
  <si>
    <t>483119-0026</t>
  </si>
  <si>
    <t>483119-0035</t>
  </si>
  <si>
    <t>483119-0036</t>
  </si>
  <si>
    <t>483119-0037</t>
  </si>
  <si>
    <t>483119-0042</t>
  </si>
  <si>
    <t>483119-0083</t>
  </si>
  <si>
    <t>483141-0026</t>
  </si>
  <si>
    <t>483141-0035</t>
  </si>
  <si>
    <t>483141-0036</t>
  </si>
  <si>
    <t>483141-0037</t>
  </si>
  <si>
    <t>483141-0042</t>
  </si>
  <si>
    <t>483141-0083</t>
  </si>
  <si>
    <t>483152-0026</t>
  </si>
  <si>
    <t>483152-0035</t>
  </si>
  <si>
    <t>483152-0036</t>
  </si>
  <si>
    <t>483152-0037</t>
  </si>
  <si>
    <t>483152-0042</t>
  </si>
  <si>
    <t>483152-0083</t>
  </si>
  <si>
    <t>483108-0026</t>
  </si>
  <si>
    <t>483108-0035</t>
  </si>
  <si>
    <t>483108-0036</t>
  </si>
  <si>
    <t>483108-0037</t>
  </si>
  <si>
    <t>483108-0042</t>
  </si>
  <si>
    <t>483108-0083</t>
  </si>
  <si>
    <t>483163-0026</t>
  </si>
  <si>
    <t>483163-0035</t>
  </si>
  <si>
    <t>483163-0036</t>
  </si>
  <si>
    <t>483163-0037</t>
  </si>
  <si>
    <t>483163-0042</t>
  </si>
  <si>
    <t>483163-0083</t>
  </si>
  <si>
    <t>483185-0026</t>
  </si>
  <si>
    <t>483185-0035</t>
  </si>
  <si>
    <t>483185-0036</t>
  </si>
  <si>
    <t>483185-0037</t>
  </si>
  <si>
    <t>483185-0042</t>
  </si>
  <si>
    <t>483185-0083</t>
  </si>
  <si>
    <t>483221-0026</t>
  </si>
  <si>
    <t>483221-0035</t>
  </si>
  <si>
    <t>483221-0036</t>
  </si>
  <si>
    <t>483221-0037</t>
  </si>
  <si>
    <t>483221-0042</t>
  </si>
  <si>
    <t>483221-0083</t>
  </si>
  <si>
    <t>483232-0026</t>
  </si>
  <si>
    <t>483232-0035</t>
  </si>
  <si>
    <t>483232-0036</t>
  </si>
  <si>
    <t>483232-0037</t>
  </si>
  <si>
    <t>483232-0042</t>
  </si>
  <si>
    <t>483232-0083</t>
  </si>
  <si>
    <t>483174-0026</t>
  </si>
  <si>
    <t>483174-0035</t>
  </si>
  <si>
    <t>483174-0036</t>
  </si>
  <si>
    <t>483174-0037</t>
  </si>
  <si>
    <t>483174-0042</t>
  </si>
  <si>
    <t>483174-0083</t>
  </si>
  <si>
    <t>483196-0026</t>
  </si>
  <si>
    <t>483196-0035</t>
  </si>
  <si>
    <t>483196-0036</t>
  </si>
  <si>
    <t>483196-0037</t>
  </si>
  <si>
    <t>483196-0042</t>
  </si>
  <si>
    <t>483196-0083</t>
  </si>
  <si>
    <t>483265-0026</t>
  </si>
  <si>
    <t>483265-0035</t>
  </si>
  <si>
    <t>483265-0036</t>
  </si>
  <si>
    <t>483265-0037</t>
  </si>
  <si>
    <t>483265-0042</t>
  </si>
  <si>
    <t>483265-0083</t>
  </si>
  <si>
    <t>483276-0026</t>
  </si>
  <si>
    <t>483276-0035</t>
  </si>
  <si>
    <t>483276-0036</t>
  </si>
  <si>
    <t>483276-0037</t>
  </si>
  <si>
    <t>483276-0042</t>
  </si>
  <si>
    <t>483276-0083</t>
  </si>
  <si>
    <t>483287-0026</t>
  </si>
  <si>
    <t>483287-0035</t>
  </si>
  <si>
    <t>483287-0036</t>
  </si>
  <si>
    <t>483287-0037</t>
  </si>
  <si>
    <t>483287-0042</t>
  </si>
  <si>
    <t>483287-0083</t>
  </si>
  <si>
    <t>483298-0026</t>
  </si>
  <si>
    <t>483298-0035</t>
  </si>
  <si>
    <t>483298-0036</t>
  </si>
  <si>
    <t>483298-0037</t>
  </si>
  <si>
    <t>483298-0042</t>
  </si>
  <si>
    <t>483298-0083</t>
  </si>
  <si>
    <t>483312-0026</t>
  </si>
  <si>
    <t>483312-0035</t>
  </si>
  <si>
    <t>483312-0036</t>
  </si>
  <si>
    <t>483312-0037</t>
  </si>
  <si>
    <t>483312-0042</t>
  </si>
  <si>
    <t>483312-0083</t>
  </si>
  <si>
    <t>483323-0026</t>
  </si>
  <si>
    <t>483323-0035</t>
  </si>
  <si>
    <t>483323-0036</t>
  </si>
  <si>
    <t>483323-0037</t>
  </si>
  <si>
    <t>483323-0042</t>
  </si>
  <si>
    <t>483323-0083</t>
  </si>
  <si>
    <t>483301-0026</t>
  </si>
  <si>
    <t>483301-0035</t>
  </si>
  <si>
    <t>483301-0036</t>
  </si>
  <si>
    <t>483301-0037</t>
  </si>
  <si>
    <t>483301-0042</t>
  </si>
  <si>
    <t>483301-0083</t>
  </si>
  <si>
    <t>483334-0026</t>
  </si>
  <si>
    <t>483334-0035</t>
  </si>
  <si>
    <t>483334-0036</t>
  </si>
  <si>
    <t>483334-0037</t>
  </si>
  <si>
    <t>483334-0042</t>
  </si>
  <si>
    <t>483334-0083</t>
  </si>
  <si>
    <t>483345-0026</t>
  </si>
  <si>
    <t>483345-0035</t>
  </si>
  <si>
    <t>483345-0036</t>
  </si>
  <si>
    <t>483345-0037</t>
  </si>
  <si>
    <t>483345-0042</t>
  </si>
  <si>
    <t>483345-0083</t>
  </si>
  <si>
    <t>483356-0026</t>
  </si>
  <si>
    <t>483356-0035</t>
  </si>
  <si>
    <t>483356-0036</t>
  </si>
  <si>
    <t>483356-0037</t>
  </si>
  <si>
    <t>483356-0042</t>
  </si>
  <si>
    <t>483356-0083</t>
  </si>
  <si>
    <t>483505-0026</t>
  </si>
  <si>
    <t>483505-0035</t>
  </si>
  <si>
    <t>483505-0036</t>
  </si>
  <si>
    <t>483505-0037</t>
  </si>
  <si>
    <t>483505-0042</t>
  </si>
  <si>
    <t>483505-0083</t>
  </si>
  <si>
    <t>483527-0026</t>
  </si>
  <si>
    <t>483527-0035</t>
  </si>
  <si>
    <t>483527-0036</t>
  </si>
  <si>
    <t>483527-0037</t>
  </si>
  <si>
    <t>483527-0042</t>
  </si>
  <si>
    <t>483527-0083</t>
  </si>
  <si>
    <t>483516-0026</t>
  </si>
  <si>
    <t>483516-0035</t>
  </si>
  <si>
    <t>483516-0036</t>
  </si>
  <si>
    <t>483516-0037</t>
  </si>
  <si>
    <t>483516-0042</t>
  </si>
  <si>
    <t>483516-0083</t>
  </si>
  <si>
    <t>483538-0026</t>
  </si>
  <si>
    <t>483538-0035</t>
  </si>
  <si>
    <t>483538-0036</t>
  </si>
  <si>
    <t>483538-0037</t>
  </si>
  <si>
    <t>483538-0042</t>
  </si>
  <si>
    <t>483538-0083</t>
  </si>
  <si>
    <t>483549-0026</t>
  </si>
  <si>
    <t>483549-0035</t>
  </si>
  <si>
    <t>483549-0036</t>
  </si>
  <si>
    <t>483549-0037</t>
  </si>
  <si>
    <t>483549-0042</t>
  </si>
  <si>
    <t>483549-0083</t>
  </si>
  <si>
    <t>483582-0026</t>
  </si>
  <si>
    <t>483582-0035</t>
  </si>
  <si>
    <t>483582-0036</t>
  </si>
  <si>
    <t>483582-0037</t>
  </si>
  <si>
    <t>483582-0042</t>
  </si>
  <si>
    <t>483582-0083</t>
  </si>
  <si>
    <t>483571-0026</t>
  </si>
  <si>
    <t>483571-0035</t>
  </si>
  <si>
    <t>483571-0036</t>
  </si>
  <si>
    <t>483571-0037</t>
  </si>
  <si>
    <t>483571-0042</t>
  </si>
  <si>
    <t>483571-0083</t>
  </si>
  <si>
    <t>483593-0026</t>
  </si>
  <si>
    <t>483593-0035</t>
  </si>
  <si>
    <t>483593-0036</t>
  </si>
  <si>
    <t>483593-0037</t>
  </si>
  <si>
    <t>483593-0042</t>
  </si>
  <si>
    <t>483593-0083</t>
  </si>
  <si>
    <t>483629-0026</t>
  </si>
  <si>
    <t>483629-0035</t>
  </si>
  <si>
    <t>483629-0036</t>
  </si>
  <si>
    <t>483629-0037</t>
  </si>
  <si>
    <t>483629-0042</t>
  </si>
  <si>
    <t>483629-0083</t>
  </si>
  <si>
    <t>483651-0026</t>
  </si>
  <si>
    <t>483651-0035</t>
  </si>
  <si>
    <t>483651-0036</t>
  </si>
  <si>
    <t>483651-0037</t>
  </si>
  <si>
    <t>483651-0042</t>
  </si>
  <si>
    <t>483651-0083</t>
  </si>
  <si>
    <t>483662-0026</t>
  </si>
  <si>
    <t>483662-0035</t>
  </si>
  <si>
    <t>483662-0036</t>
  </si>
  <si>
    <t>483662-0037</t>
  </si>
  <si>
    <t>483662-0042</t>
  </si>
  <si>
    <t>483662-0083</t>
  </si>
  <si>
    <t>483673-0026</t>
  </si>
  <si>
    <t>483673-0035</t>
  </si>
  <si>
    <t>483673-0036</t>
  </si>
  <si>
    <t>483673-0037</t>
  </si>
  <si>
    <t>483673-0042</t>
  </si>
  <si>
    <t>483673-0083</t>
  </si>
  <si>
    <t>483684-0026</t>
  </si>
  <si>
    <t>483684-0035</t>
  </si>
  <si>
    <t>483684-0036</t>
  </si>
  <si>
    <t>483684-0037</t>
  </si>
  <si>
    <t>483684-0042</t>
  </si>
  <si>
    <t>483684-0083</t>
  </si>
  <si>
    <t>483731-0026</t>
  </si>
  <si>
    <t>483731-0035</t>
  </si>
  <si>
    <t>483731-0036</t>
  </si>
  <si>
    <t>483731-0037</t>
  </si>
  <si>
    <t>483731-0042</t>
  </si>
  <si>
    <t>483731-0083</t>
  </si>
  <si>
    <t>483742-0026</t>
  </si>
  <si>
    <t>483742-0035</t>
  </si>
  <si>
    <t>483742-0036</t>
  </si>
  <si>
    <t>483742-0037</t>
  </si>
  <si>
    <t>483742-0042</t>
  </si>
  <si>
    <t>483742-0083</t>
  </si>
  <si>
    <t>483753-0026</t>
  </si>
  <si>
    <t>483753-0035</t>
  </si>
  <si>
    <t>483753-0036</t>
  </si>
  <si>
    <t>483753-0037</t>
  </si>
  <si>
    <t>483753-0042</t>
  </si>
  <si>
    <t>483753-0083</t>
  </si>
  <si>
    <t>483764-0026</t>
  </si>
  <si>
    <t>483764-0035</t>
  </si>
  <si>
    <t>483764-0036</t>
  </si>
  <si>
    <t>483764-0037</t>
  </si>
  <si>
    <t>483764-0042</t>
  </si>
  <si>
    <t>483764-0083</t>
  </si>
  <si>
    <t>483775-0026</t>
  </si>
  <si>
    <t>483775-0035</t>
  </si>
  <si>
    <t>483775-0036</t>
  </si>
  <si>
    <t>483775-0037</t>
  </si>
  <si>
    <t>483775-0042</t>
  </si>
  <si>
    <t>483775-0083</t>
  </si>
  <si>
    <t>483786-0026</t>
  </si>
  <si>
    <t>483786-0035</t>
  </si>
  <si>
    <t>483786-0036</t>
  </si>
  <si>
    <t>483786-0037</t>
  </si>
  <si>
    <t>483786-0042</t>
  </si>
  <si>
    <t>483786-0083</t>
  </si>
  <si>
    <t>483797-0026</t>
  </si>
  <si>
    <t>483797-0035</t>
  </si>
  <si>
    <t>483797-0036</t>
  </si>
  <si>
    <t>483797-0037</t>
  </si>
  <si>
    <t>483797-0042</t>
  </si>
  <si>
    <t>483797-0083</t>
  </si>
  <si>
    <t>483833-0026</t>
  </si>
  <si>
    <t>483833-0035</t>
  </si>
  <si>
    <t>483833-0036</t>
  </si>
  <si>
    <t>483833-0037</t>
  </si>
  <si>
    <t>483833-0042</t>
  </si>
  <si>
    <t>483833-0083</t>
  </si>
  <si>
    <t>483855-0026</t>
  </si>
  <si>
    <t>483855-0035</t>
  </si>
  <si>
    <t>483855-0036</t>
  </si>
  <si>
    <t>483855-0037</t>
  </si>
  <si>
    <t>483855-0042</t>
  </si>
  <si>
    <t>483855-0083</t>
  </si>
  <si>
    <t>483877-0026</t>
  </si>
  <si>
    <t>483877-0035</t>
  </si>
  <si>
    <t>483877-0036</t>
  </si>
  <si>
    <t>483877-0037</t>
  </si>
  <si>
    <t>483877-0042</t>
  </si>
  <si>
    <t>483877-0083</t>
  </si>
  <si>
    <t>483866-0026</t>
  </si>
  <si>
    <t>483866-0035</t>
  </si>
  <si>
    <t>483866-0036</t>
  </si>
  <si>
    <t>483866-0037</t>
  </si>
  <si>
    <t>483866-0042</t>
  </si>
  <si>
    <t>483866-0083</t>
  </si>
  <si>
    <t>483844-0026</t>
  </si>
  <si>
    <t>483844-0035</t>
  </si>
  <si>
    <t>483844-0036</t>
  </si>
  <si>
    <t>483844-0037</t>
  </si>
  <si>
    <t>483844-0042</t>
  </si>
  <si>
    <t>483844-0083</t>
  </si>
  <si>
    <t>483888-0026</t>
  </si>
  <si>
    <t>483888-0035</t>
  </si>
  <si>
    <t>483888-0036</t>
  </si>
  <si>
    <t>483888-0037</t>
  </si>
  <si>
    <t>483888-0042</t>
  </si>
  <si>
    <t>483888-0083</t>
  </si>
  <si>
    <t>501778</t>
  </si>
  <si>
    <t>483913-0026</t>
  </si>
  <si>
    <t>483913-0035</t>
  </si>
  <si>
    <t>483913-0036</t>
  </si>
  <si>
    <t>483913-0037</t>
  </si>
  <si>
    <t>483913-0042</t>
  </si>
  <si>
    <t>483913-0083</t>
  </si>
  <si>
    <t>501780</t>
  </si>
  <si>
    <t>484632-0026</t>
  </si>
  <si>
    <t>484632-0035</t>
  </si>
  <si>
    <t>484632-0036</t>
  </si>
  <si>
    <t>484632-0037</t>
  </si>
  <si>
    <t>484632-0042</t>
  </si>
  <si>
    <t>484632-0083</t>
  </si>
  <si>
    <t>484643-0026</t>
  </si>
  <si>
    <t>484643-0035</t>
  </si>
  <si>
    <t>484643-0036</t>
  </si>
  <si>
    <t>484643-0037</t>
  </si>
  <si>
    <t>484643-0042</t>
  </si>
  <si>
    <t>484643-0083</t>
  </si>
  <si>
    <t>483924-0026</t>
  </si>
  <si>
    <t>483924-0035</t>
  </si>
  <si>
    <t>483924-0036</t>
  </si>
  <si>
    <t>483924-0037</t>
  </si>
  <si>
    <t>483924-0042</t>
  </si>
  <si>
    <t>483924-0083</t>
  </si>
  <si>
    <t>501779-0023</t>
  </si>
  <si>
    <t>501779-0024</t>
  </si>
  <si>
    <t>501779-0025</t>
  </si>
  <si>
    <t>501779-0026</t>
  </si>
  <si>
    <t>501779-0027</t>
  </si>
  <si>
    <t>521643</t>
  </si>
  <si>
    <t>501784</t>
  </si>
  <si>
    <t>501781-0023</t>
  </si>
  <si>
    <t>501781-0024</t>
  </si>
  <si>
    <t>501781-0025</t>
  </si>
  <si>
    <t>501781-0026</t>
  </si>
  <si>
    <t>501781-0027</t>
  </si>
  <si>
    <t>501785-0023</t>
  </si>
  <si>
    <t>501785-0024</t>
  </si>
  <si>
    <t>501785-0025</t>
  </si>
  <si>
    <t>501785-0026</t>
  </si>
  <si>
    <t>501785-0027</t>
  </si>
  <si>
    <t>521641</t>
  </si>
  <si>
    <t>521642-0023</t>
  </si>
  <si>
    <t>521642-0024</t>
  </si>
  <si>
    <t>521642-0025</t>
  </si>
  <si>
    <t>521642-0026</t>
  </si>
  <si>
    <t>521642-0027</t>
  </si>
  <si>
    <t>521645</t>
  </si>
  <si>
    <t>521647</t>
  </si>
  <si>
    <t>521646-0023</t>
  </si>
  <si>
    <t>521646-0024</t>
  </si>
  <si>
    <t>521646-0025</t>
  </si>
  <si>
    <t>521646-0026</t>
  </si>
  <si>
    <t>521646-0027</t>
  </si>
  <si>
    <t>521652</t>
  </si>
  <si>
    <t>521656</t>
  </si>
  <si>
    <t>521654</t>
  </si>
  <si>
    <t>521644-0023</t>
  </si>
  <si>
    <t>521644-0024</t>
  </si>
  <si>
    <t>521644-0025</t>
  </si>
  <si>
    <t>521644-0026</t>
  </si>
  <si>
    <t>521644-0027</t>
  </si>
  <si>
    <t>521655-0023</t>
  </si>
  <si>
    <t>521655-0024</t>
  </si>
  <si>
    <t>521655-0025</t>
  </si>
  <si>
    <t>521655-0026</t>
  </si>
  <si>
    <t>521655-0027</t>
  </si>
  <si>
    <t>521649-0023</t>
  </si>
  <si>
    <t>521649-0024</t>
  </si>
  <si>
    <t>521649-0025</t>
  </si>
  <si>
    <t>521649-0026</t>
  </si>
  <si>
    <t>521649-0027</t>
  </si>
  <si>
    <t>521661-0023</t>
  </si>
  <si>
    <t>521661-0024</t>
  </si>
  <si>
    <t>521661-0025</t>
  </si>
  <si>
    <t>521661-0026</t>
  </si>
  <si>
    <t>521661-0027</t>
  </si>
  <si>
    <t>521653-0023</t>
  </si>
  <si>
    <t>521653-0024</t>
  </si>
  <si>
    <t>521653-0025</t>
  </si>
  <si>
    <t>521653-0026</t>
  </si>
  <si>
    <t>521653-0027</t>
  </si>
  <si>
    <t>521657-0023</t>
  </si>
  <si>
    <t>521657-0024</t>
  </si>
  <si>
    <t>521657-0025</t>
  </si>
  <si>
    <t>521657-0026</t>
  </si>
  <si>
    <t>521657-0027</t>
  </si>
  <si>
    <t>525514-0026</t>
  </si>
  <si>
    <t>525514-0035</t>
  </si>
  <si>
    <t>525514-0036</t>
  </si>
  <si>
    <t>525514-0037</t>
  </si>
  <si>
    <t>525514-0042</t>
  </si>
  <si>
    <t>525514-0083</t>
  </si>
  <si>
    <t>525536-0026</t>
  </si>
  <si>
    <t>525536-0035</t>
  </si>
  <si>
    <t>525536-0036</t>
  </si>
  <si>
    <t>525536-0037</t>
  </si>
  <si>
    <t>525536-0042</t>
  </si>
  <si>
    <t>525536-0083</t>
  </si>
  <si>
    <t>521660</t>
  </si>
  <si>
    <t>525525-0026</t>
  </si>
  <si>
    <t>525525-0035</t>
  </si>
  <si>
    <t>525525-0036</t>
  </si>
  <si>
    <t>525525-0037</t>
  </si>
  <si>
    <t>525525-0042</t>
  </si>
  <si>
    <t>525525-0083</t>
  </si>
  <si>
    <t>525547-0026</t>
  </si>
  <si>
    <t>525547-0035</t>
  </si>
  <si>
    <t>525547-0036</t>
  </si>
  <si>
    <t>525547-0037</t>
  </si>
  <si>
    <t>525547-0042</t>
  </si>
  <si>
    <t>525547-0083</t>
  </si>
  <si>
    <t>525569-0026</t>
  </si>
  <si>
    <t>525569-0035</t>
  </si>
  <si>
    <t>525569-0036</t>
  </si>
  <si>
    <t>525569-0037</t>
  </si>
  <si>
    <t>525569-0042</t>
  </si>
  <si>
    <t>525569-0083</t>
  </si>
  <si>
    <t>525773-0026</t>
  </si>
  <si>
    <t>525773-0035</t>
  </si>
  <si>
    <t>525773-0036</t>
  </si>
  <si>
    <t>525773-0037</t>
  </si>
  <si>
    <t>525773-0042</t>
  </si>
  <si>
    <t>525773-0083</t>
  </si>
  <si>
    <t>525591-0026</t>
  </si>
  <si>
    <t>525591-0035</t>
  </si>
  <si>
    <t>525591-0036</t>
  </si>
  <si>
    <t>525591-0037</t>
  </si>
  <si>
    <t>525591-0042</t>
  </si>
  <si>
    <t>525591-0083</t>
  </si>
  <si>
    <t>525751-0026</t>
  </si>
  <si>
    <t>525751-0035</t>
  </si>
  <si>
    <t>525751-0036</t>
  </si>
  <si>
    <t>525751-0037</t>
  </si>
  <si>
    <t>525751-0042</t>
  </si>
  <si>
    <t>525751-0083</t>
  </si>
  <si>
    <t>525762-0026</t>
  </si>
  <si>
    <t>525762-0035</t>
  </si>
  <si>
    <t>525762-0036</t>
  </si>
  <si>
    <t>525762-0037</t>
  </si>
  <si>
    <t>525762-0042</t>
  </si>
  <si>
    <t>525762-0083</t>
  </si>
  <si>
    <t>525558-0026</t>
  </si>
  <si>
    <t>525558-0035</t>
  </si>
  <si>
    <t>525558-0036</t>
  </si>
  <si>
    <t>525558-0037</t>
  </si>
  <si>
    <t>525558-0042</t>
  </si>
  <si>
    <t>525558-0083</t>
  </si>
  <si>
    <t>525809-0026</t>
  </si>
  <si>
    <t>525809-0035</t>
  </si>
  <si>
    <t>525809-0036</t>
  </si>
  <si>
    <t>525809-0037</t>
  </si>
  <si>
    <t>525809-0042</t>
  </si>
  <si>
    <t>525809-0083</t>
  </si>
  <si>
    <t>525795-0026</t>
  </si>
  <si>
    <t>525795-0035</t>
  </si>
  <si>
    <t>525795-0036</t>
  </si>
  <si>
    <t>525795-0037</t>
  </si>
  <si>
    <t>525795-0042</t>
  </si>
  <si>
    <t>525795-0083</t>
  </si>
  <si>
    <t>525831-0026</t>
  </si>
  <si>
    <t>525831-0035</t>
  </si>
  <si>
    <t>525831-0036</t>
  </si>
  <si>
    <t>525831-0037</t>
  </si>
  <si>
    <t>525831-0042</t>
  </si>
  <si>
    <t>525831-0083</t>
  </si>
  <si>
    <t>525784-0026</t>
  </si>
  <si>
    <t>525784-0035</t>
  </si>
  <si>
    <t>525784-0036</t>
  </si>
  <si>
    <t>525784-0037</t>
  </si>
  <si>
    <t>525784-0042</t>
  </si>
  <si>
    <t>525784-0083</t>
  </si>
  <si>
    <t>525875-0026</t>
  </si>
  <si>
    <t>525875-0035</t>
  </si>
  <si>
    <t>525875-0036</t>
  </si>
  <si>
    <t>525875-0037</t>
  </si>
  <si>
    <t>525875-0042</t>
  </si>
  <si>
    <t>525875-0083</t>
  </si>
  <si>
    <t>525886-0026</t>
  </si>
  <si>
    <t>525886-0035</t>
  </si>
  <si>
    <t>525886-0036</t>
  </si>
  <si>
    <t>525886-0037</t>
  </si>
  <si>
    <t>525886-0042</t>
  </si>
  <si>
    <t>525886-0083</t>
  </si>
  <si>
    <t>525911-0026</t>
  </si>
  <si>
    <t>525911-0035</t>
  </si>
  <si>
    <t>525911-0036</t>
  </si>
  <si>
    <t>525911-0037</t>
  </si>
  <si>
    <t>525911-0042</t>
  </si>
  <si>
    <t>525911-0083</t>
  </si>
  <si>
    <t>525922-0026</t>
  </si>
  <si>
    <t>525922-0035</t>
  </si>
  <si>
    <t>525922-0036</t>
  </si>
  <si>
    <t>525922-0037</t>
  </si>
  <si>
    <t>525922-0042</t>
  </si>
  <si>
    <t>525922-0083</t>
  </si>
  <si>
    <t>525933-0026</t>
  </si>
  <si>
    <t>525933-0035</t>
  </si>
  <si>
    <t>525933-0036</t>
  </si>
  <si>
    <t>525933-0037</t>
  </si>
  <si>
    <t>525933-0042</t>
  </si>
  <si>
    <t>525933-0083</t>
  </si>
  <si>
    <t>525966-0026</t>
  </si>
  <si>
    <t>525966-0035</t>
  </si>
  <si>
    <t>525966-0036</t>
  </si>
  <si>
    <t>525966-0037</t>
  </si>
  <si>
    <t>525966-0042</t>
  </si>
  <si>
    <t>525966-0083</t>
  </si>
  <si>
    <t>525864-0026</t>
  </si>
  <si>
    <t>525864-0035</t>
  </si>
  <si>
    <t>525864-0036</t>
  </si>
  <si>
    <t>525864-0037</t>
  </si>
  <si>
    <t>525864-0042</t>
  </si>
  <si>
    <t>525864-0083</t>
  </si>
  <si>
    <t>525999-0026</t>
  </si>
  <si>
    <t>525999-0035</t>
  </si>
  <si>
    <t>525999-0036</t>
  </si>
  <si>
    <t>525999-0037</t>
  </si>
  <si>
    <t>525999-0042</t>
  </si>
  <si>
    <t>525999-0083</t>
  </si>
  <si>
    <t>525977-0026</t>
  </si>
  <si>
    <t>525977-0035</t>
  </si>
  <si>
    <t>525977-0036</t>
  </si>
  <si>
    <t>525977-0037</t>
  </si>
  <si>
    <t>525977-0042</t>
  </si>
  <si>
    <t>525977-0083</t>
  </si>
  <si>
    <t>526018-0026</t>
  </si>
  <si>
    <t>526018-0035</t>
  </si>
  <si>
    <t>526018-0036</t>
  </si>
  <si>
    <t>526018-0037</t>
  </si>
  <si>
    <t>526018-0042</t>
  </si>
  <si>
    <t>526018-0083</t>
  </si>
  <si>
    <t>526109-0026</t>
  </si>
  <si>
    <t>526109-0035</t>
  </si>
  <si>
    <t>526109-0036</t>
  </si>
  <si>
    <t>526109-0037</t>
  </si>
  <si>
    <t>526109-0042</t>
  </si>
  <si>
    <t>526109-0083</t>
  </si>
  <si>
    <t>525955-0026</t>
  </si>
  <si>
    <t>525955-0035</t>
  </si>
  <si>
    <t>525955-0036</t>
  </si>
  <si>
    <t>525955-0037</t>
  </si>
  <si>
    <t>525955-0042</t>
  </si>
  <si>
    <t>525955-0083</t>
  </si>
  <si>
    <t>526142-0026</t>
  </si>
  <si>
    <t>526142-0035</t>
  </si>
  <si>
    <t>526142-0036</t>
  </si>
  <si>
    <t>526142-0037</t>
  </si>
  <si>
    <t>526142-0042</t>
  </si>
  <si>
    <t>526142-0083</t>
  </si>
  <si>
    <t>526175-0026</t>
  </si>
  <si>
    <t>526175-0035</t>
  </si>
  <si>
    <t>526175-0036</t>
  </si>
  <si>
    <t>526175-0037</t>
  </si>
  <si>
    <t>526175-0042</t>
  </si>
  <si>
    <t>526175-0083</t>
  </si>
  <si>
    <t>526186-0026</t>
  </si>
  <si>
    <t>526186-0035</t>
  </si>
  <si>
    <t>526186-0036</t>
  </si>
  <si>
    <t>526186-0037</t>
  </si>
  <si>
    <t>526186-0042</t>
  </si>
  <si>
    <t>526186-0083</t>
  </si>
  <si>
    <t>526164-0026</t>
  </si>
  <si>
    <t>526164-0035</t>
  </si>
  <si>
    <t>526164-0036</t>
  </si>
  <si>
    <t>526164-0037</t>
  </si>
  <si>
    <t>526164-0042</t>
  </si>
  <si>
    <t>526164-0083</t>
  </si>
  <si>
    <t>526131-0026</t>
  </si>
  <si>
    <t>526131-0035</t>
  </si>
  <si>
    <t>526131-0036</t>
  </si>
  <si>
    <t>526131-0037</t>
  </si>
  <si>
    <t>526131-0042</t>
  </si>
  <si>
    <t>526131-0083</t>
  </si>
  <si>
    <t>526335-0026</t>
  </si>
  <si>
    <t>526335-0035</t>
  </si>
  <si>
    <t>526335-0036</t>
  </si>
  <si>
    <t>526335-0037</t>
  </si>
  <si>
    <t>526335-0042</t>
  </si>
  <si>
    <t>526335-0083</t>
  </si>
  <si>
    <t>526346-0026</t>
  </si>
  <si>
    <t>526346-0035</t>
  </si>
  <si>
    <t>526346-0036</t>
  </si>
  <si>
    <t>526346-0037</t>
  </si>
  <si>
    <t>526346-0042</t>
  </si>
  <si>
    <t>526346-0083</t>
  </si>
  <si>
    <t>526368-0026</t>
  </si>
  <si>
    <t>526368-0035</t>
  </si>
  <si>
    <t>526368-0036</t>
  </si>
  <si>
    <t>526368-0037</t>
  </si>
  <si>
    <t>526368-0042</t>
  </si>
  <si>
    <t>526368-0083</t>
  </si>
  <si>
    <t>526404-0026</t>
  </si>
  <si>
    <t>526404-0035</t>
  </si>
  <si>
    <t>526404-0036</t>
  </si>
  <si>
    <t>526404-0037</t>
  </si>
  <si>
    <t>526404-0042</t>
  </si>
  <si>
    <t>526404-0083</t>
  </si>
  <si>
    <t>526379-0026</t>
  </si>
  <si>
    <t>526379-0035</t>
  </si>
  <si>
    <t>526379-0036</t>
  </si>
  <si>
    <t>526379-0037</t>
  </si>
  <si>
    <t>526379-0042</t>
  </si>
  <si>
    <t>526379-0083</t>
  </si>
  <si>
    <t>526357-0026</t>
  </si>
  <si>
    <t>526357-0035</t>
  </si>
  <si>
    <t>526357-0036</t>
  </si>
  <si>
    <t>526357-0037</t>
  </si>
  <si>
    <t>526357-0042</t>
  </si>
  <si>
    <t>526357-0083</t>
  </si>
  <si>
    <t>526415-0026</t>
  </si>
  <si>
    <t>526415-0035</t>
  </si>
  <si>
    <t>526415-0036</t>
  </si>
  <si>
    <t>526415-0037</t>
  </si>
  <si>
    <t>526415-0042</t>
  </si>
  <si>
    <t>526415-0083</t>
  </si>
  <si>
    <t>526594-0026</t>
  </si>
  <si>
    <t>526594-0035</t>
  </si>
  <si>
    <t>526594-0036</t>
  </si>
  <si>
    <t>526594-0037</t>
  </si>
  <si>
    <t>526594-0042</t>
  </si>
  <si>
    <t>526594-0083</t>
  </si>
  <si>
    <t>526583-0026</t>
  </si>
  <si>
    <t>526583-0035</t>
  </si>
  <si>
    <t>526583-0036</t>
  </si>
  <si>
    <t>526583-0037</t>
  </si>
  <si>
    <t>526583-0042</t>
  </si>
  <si>
    <t>526583-0083</t>
  </si>
  <si>
    <t>526608-0026</t>
  </si>
  <si>
    <t>526608-0035</t>
  </si>
  <si>
    <t>526608-0036</t>
  </si>
  <si>
    <t>526608-0037</t>
  </si>
  <si>
    <t>526608-0042</t>
  </si>
  <si>
    <t>526608-0083</t>
  </si>
  <si>
    <t>526641-0026</t>
  </si>
  <si>
    <t>526641-0035</t>
  </si>
  <si>
    <t>526641-0036</t>
  </si>
  <si>
    <t>526641-0037</t>
  </si>
  <si>
    <t>526641-0042</t>
  </si>
  <si>
    <t>526641-0083</t>
  </si>
  <si>
    <t>526572-0026</t>
  </si>
  <si>
    <t>526572-0035</t>
  </si>
  <si>
    <t>526572-0036</t>
  </si>
  <si>
    <t>526572-0037</t>
  </si>
  <si>
    <t>526572-0042</t>
  </si>
  <si>
    <t>526572-0083</t>
  </si>
  <si>
    <t>526685-0026</t>
  </si>
  <si>
    <t>526685-0035</t>
  </si>
  <si>
    <t>526685-0036</t>
  </si>
  <si>
    <t>526685-0037</t>
  </si>
  <si>
    <t>526685-0042</t>
  </si>
  <si>
    <t>526685-0083</t>
  </si>
  <si>
    <t>526721-0026</t>
  </si>
  <si>
    <t>526721-0035</t>
  </si>
  <si>
    <t>526721-0036</t>
  </si>
  <si>
    <t>526721-0037</t>
  </si>
  <si>
    <t>526721-0042</t>
  </si>
  <si>
    <t>526721-0083</t>
  </si>
  <si>
    <t>526696-0026</t>
  </si>
  <si>
    <t>526696-0035</t>
  </si>
  <si>
    <t>526696-0036</t>
  </si>
  <si>
    <t>526696-0037</t>
  </si>
  <si>
    <t>526696-0042</t>
  </si>
  <si>
    <t>526696-0083</t>
  </si>
  <si>
    <t>526619-0026</t>
  </si>
  <si>
    <t>526619-0035</t>
  </si>
  <si>
    <t>526619-0036</t>
  </si>
  <si>
    <t>526619-0037</t>
  </si>
  <si>
    <t>526619-0042</t>
  </si>
  <si>
    <t>526619-0083</t>
  </si>
  <si>
    <t>526743-0026</t>
  </si>
  <si>
    <t>526743-0035</t>
  </si>
  <si>
    <t>526743-0036</t>
  </si>
  <si>
    <t>526743-0037</t>
  </si>
  <si>
    <t>526743-0042</t>
  </si>
  <si>
    <t>526743-0083</t>
  </si>
  <si>
    <t>526652-0026</t>
  </si>
  <si>
    <t>526652-0035</t>
  </si>
  <si>
    <t>526652-0036</t>
  </si>
  <si>
    <t>526652-0037</t>
  </si>
  <si>
    <t>526652-0042</t>
  </si>
  <si>
    <t>526652-0083</t>
  </si>
  <si>
    <t>526765-0026</t>
  </si>
  <si>
    <t>526765-0035</t>
  </si>
  <si>
    <t>526765-0036</t>
  </si>
  <si>
    <t>526765-0037</t>
  </si>
  <si>
    <t>526765-0042</t>
  </si>
  <si>
    <t>526765-0083</t>
  </si>
  <si>
    <t>526798-0026</t>
  </si>
  <si>
    <t>526798-0035</t>
  </si>
  <si>
    <t>526798-0036</t>
  </si>
  <si>
    <t>526798-0037</t>
  </si>
  <si>
    <t>526798-0042</t>
  </si>
  <si>
    <t>526798-0083</t>
  </si>
  <si>
    <t>526801-0026</t>
  </si>
  <si>
    <t>526801-0035</t>
  </si>
  <si>
    <t>526801-0036</t>
  </si>
  <si>
    <t>526801-0037</t>
  </si>
  <si>
    <t>526801-0042</t>
  </si>
  <si>
    <t>526801-0083</t>
  </si>
  <si>
    <t>526889-0026</t>
  </si>
  <si>
    <t>526889-0035</t>
  </si>
  <si>
    <t>526889-0036</t>
  </si>
  <si>
    <t>526889-0037</t>
  </si>
  <si>
    <t>526889-0042</t>
  </si>
  <si>
    <t>526889-0083</t>
  </si>
  <si>
    <t>526732-0026</t>
  </si>
  <si>
    <t>526732-0035</t>
  </si>
  <si>
    <t>526732-0036</t>
  </si>
  <si>
    <t>526732-0037</t>
  </si>
  <si>
    <t>526732-0042</t>
  </si>
  <si>
    <t>526732-0083</t>
  </si>
  <si>
    <t>526754-0026</t>
  </si>
  <si>
    <t>526754-0035</t>
  </si>
  <si>
    <t>526754-0036</t>
  </si>
  <si>
    <t>526754-0037</t>
  </si>
  <si>
    <t>526754-0042</t>
  </si>
  <si>
    <t>526754-0083</t>
  </si>
  <si>
    <t>526903-0026</t>
  </si>
  <si>
    <t>526903-0035</t>
  </si>
  <si>
    <t>526903-0036</t>
  </si>
  <si>
    <t>526903-0037</t>
  </si>
  <si>
    <t>526903-0042</t>
  </si>
  <si>
    <t>526903-0083</t>
  </si>
  <si>
    <t>526914-0026</t>
  </si>
  <si>
    <t>526914-0035</t>
  </si>
  <si>
    <t>526914-0036</t>
  </si>
  <si>
    <t>526914-0037</t>
  </si>
  <si>
    <t>526914-0042</t>
  </si>
  <si>
    <t>526914-0083</t>
  </si>
  <si>
    <t>526925-0026</t>
  </si>
  <si>
    <t>526925-0035</t>
  </si>
  <si>
    <t>526925-0036</t>
  </si>
  <si>
    <t>526925-0037</t>
  </si>
  <si>
    <t>526925-0042</t>
  </si>
  <si>
    <t>526925-0083</t>
  </si>
  <si>
    <t>526947-0026</t>
  </si>
  <si>
    <t>526947-0035</t>
  </si>
  <si>
    <t>526947-0036</t>
  </si>
  <si>
    <t>526947-0037</t>
  </si>
  <si>
    <t>526947-0042</t>
  </si>
  <si>
    <t>526947-0083</t>
  </si>
  <si>
    <t>526936-0026</t>
  </si>
  <si>
    <t>526936-0035</t>
  </si>
  <si>
    <t>526936-0036</t>
  </si>
  <si>
    <t>526936-0037</t>
  </si>
  <si>
    <t>526936-0042</t>
  </si>
  <si>
    <t>526936-0083</t>
  </si>
  <si>
    <t>527021-0026</t>
  </si>
  <si>
    <t>527021-0035</t>
  </si>
  <si>
    <t>527021-0036</t>
  </si>
  <si>
    <t>527021-0037</t>
  </si>
  <si>
    <t>527021-0042</t>
  </si>
  <si>
    <t>527021-0083</t>
  </si>
  <si>
    <t>527032-0026</t>
  </si>
  <si>
    <t>527032-0035</t>
  </si>
  <si>
    <t>527032-0036</t>
  </si>
  <si>
    <t>527032-0037</t>
  </si>
  <si>
    <t>527032-0042</t>
  </si>
  <si>
    <t>527032-0083</t>
  </si>
  <si>
    <t>527349-0026</t>
  </si>
  <si>
    <t>527349-0035</t>
  </si>
  <si>
    <t>527349-0036</t>
  </si>
  <si>
    <t>527349-0037</t>
  </si>
  <si>
    <t>527349-0042</t>
  </si>
  <si>
    <t>527349-0083</t>
  </si>
  <si>
    <t>526958-0026</t>
  </si>
  <si>
    <t>526958-0035</t>
  </si>
  <si>
    <t>526958-0036</t>
  </si>
  <si>
    <t>526958-0037</t>
  </si>
  <si>
    <t>526958-0042</t>
  </si>
  <si>
    <t>526958-0083</t>
  </si>
  <si>
    <t>527531-0026</t>
  </si>
  <si>
    <t>527531-0035</t>
  </si>
  <si>
    <t>527531-0036</t>
  </si>
  <si>
    <t>527531-0037</t>
  </si>
  <si>
    <t>527531-0042</t>
  </si>
  <si>
    <t>527531-0083</t>
  </si>
  <si>
    <t>527542-0026</t>
  </si>
  <si>
    <t>527542-0035</t>
  </si>
  <si>
    <t>527542-0036</t>
  </si>
  <si>
    <t>527542-0037</t>
  </si>
  <si>
    <t>527542-0042</t>
  </si>
  <si>
    <t>527542-0083</t>
  </si>
  <si>
    <t>527575-0026</t>
  </si>
  <si>
    <t>527575-0035</t>
  </si>
  <si>
    <t>527575-0036</t>
  </si>
  <si>
    <t>527575-0037</t>
  </si>
  <si>
    <t>527575-0042</t>
  </si>
  <si>
    <t>527575-0083</t>
  </si>
  <si>
    <t>527564-0026</t>
  </si>
  <si>
    <t>527564-0035</t>
  </si>
  <si>
    <t>527564-0036</t>
  </si>
  <si>
    <t>527564-0037</t>
  </si>
  <si>
    <t>527564-0042</t>
  </si>
  <si>
    <t>527564-0083</t>
  </si>
  <si>
    <t>527586-0026</t>
  </si>
  <si>
    <t>527586-0035</t>
  </si>
  <si>
    <t>527586-0036</t>
  </si>
  <si>
    <t>527586-0037</t>
  </si>
  <si>
    <t>527586-0042</t>
  </si>
  <si>
    <t>527586-0083</t>
  </si>
  <si>
    <t>527633-0026</t>
  </si>
  <si>
    <t>527633-0035</t>
  </si>
  <si>
    <t>527633-0036</t>
  </si>
  <si>
    <t>527633-0037</t>
  </si>
  <si>
    <t>527633-0042</t>
  </si>
  <si>
    <t>527633-0083</t>
  </si>
  <si>
    <t>527597-0026</t>
  </si>
  <si>
    <t>527597-0035</t>
  </si>
  <si>
    <t>527597-0036</t>
  </si>
  <si>
    <t>527597-0037</t>
  </si>
  <si>
    <t>527597-0042</t>
  </si>
  <si>
    <t>527597-0083</t>
  </si>
  <si>
    <t>527553-0026</t>
  </si>
  <si>
    <t>527553-0035</t>
  </si>
  <si>
    <t>527553-0036</t>
  </si>
  <si>
    <t>527553-0037</t>
  </si>
  <si>
    <t>527553-0042</t>
  </si>
  <si>
    <t>527553-0083</t>
  </si>
  <si>
    <t>527677-0026</t>
  </si>
  <si>
    <t>527677-0035</t>
  </si>
  <si>
    <t>527677-0036</t>
  </si>
  <si>
    <t>527677-0037</t>
  </si>
  <si>
    <t>527677-0042</t>
  </si>
  <si>
    <t>527677-0083</t>
  </si>
  <si>
    <t>527666-0026</t>
  </si>
  <si>
    <t>527666-0035</t>
  </si>
  <si>
    <t>527666-0036</t>
  </si>
  <si>
    <t>527666-0037</t>
  </si>
  <si>
    <t>527666-0042</t>
  </si>
  <si>
    <t>527666-0083</t>
  </si>
  <si>
    <t>527688-0026</t>
  </si>
  <si>
    <t>527688-0035</t>
  </si>
  <si>
    <t>527688-0036</t>
  </si>
  <si>
    <t>527688-0037</t>
  </si>
  <si>
    <t>527688-0042</t>
  </si>
  <si>
    <t>527688-0083</t>
  </si>
  <si>
    <t>527702-0026</t>
  </si>
  <si>
    <t>527702-0035</t>
  </si>
  <si>
    <t>527702-0036</t>
  </si>
  <si>
    <t>527702-0037</t>
  </si>
  <si>
    <t>527702-0042</t>
  </si>
  <si>
    <t>527702-0083</t>
  </si>
  <si>
    <t>527713-0026</t>
  </si>
  <si>
    <t>527713-0035</t>
  </si>
  <si>
    <t>527713-0036</t>
  </si>
  <si>
    <t>527713-0037</t>
  </si>
  <si>
    <t>527713-0042</t>
  </si>
  <si>
    <t>527713-0083</t>
  </si>
  <si>
    <t>527655-0026</t>
  </si>
  <si>
    <t>527655-0035</t>
  </si>
  <si>
    <t>527655-0036</t>
  </si>
  <si>
    <t>527655-0037</t>
  </si>
  <si>
    <t>527655-0042</t>
  </si>
  <si>
    <t>527655-0083</t>
  </si>
  <si>
    <t>527746-0026</t>
  </si>
  <si>
    <t>527746-0035</t>
  </si>
  <si>
    <t>527746-0036</t>
  </si>
  <si>
    <t>527746-0037</t>
  </si>
  <si>
    <t>527746-0042</t>
  </si>
  <si>
    <t>527746-0083</t>
  </si>
  <si>
    <t>527757-0026</t>
  </si>
  <si>
    <t>527757-0035</t>
  </si>
  <si>
    <t>527757-0036</t>
  </si>
  <si>
    <t>527757-0037</t>
  </si>
  <si>
    <t>527757-0042</t>
  </si>
  <si>
    <t>527757-0083</t>
  </si>
  <si>
    <t>527768-0026</t>
  </si>
  <si>
    <t>527768-0035</t>
  </si>
  <si>
    <t>527768-0036</t>
  </si>
  <si>
    <t>527768-0037</t>
  </si>
  <si>
    <t>527768-0042</t>
  </si>
  <si>
    <t>527768-0083</t>
  </si>
  <si>
    <t>884018-0026</t>
  </si>
  <si>
    <t>884018-0035</t>
  </si>
  <si>
    <t>884018-0036</t>
  </si>
  <si>
    <t>884018-0037</t>
  </si>
  <si>
    <t>884018-0042</t>
  </si>
  <si>
    <t>884018-0083</t>
  </si>
  <si>
    <t>884007-0026</t>
  </si>
  <si>
    <t>884007-0035</t>
  </si>
  <si>
    <t>884007-0036</t>
  </si>
  <si>
    <t>884007-0037</t>
  </si>
  <si>
    <t>884007-0042</t>
  </si>
  <si>
    <t>884007-0083</t>
  </si>
  <si>
    <t>527699-0026</t>
  </si>
  <si>
    <t>527699-0035</t>
  </si>
  <si>
    <t>527699-0036</t>
  </si>
  <si>
    <t>527699-0037</t>
  </si>
  <si>
    <t>527699-0042</t>
  </si>
  <si>
    <t>527699-0083</t>
  </si>
  <si>
    <t>884062-0026</t>
  </si>
  <si>
    <t>884062-0035</t>
  </si>
  <si>
    <t>884062-0036</t>
  </si>
  <si>
    <t>884062-0037</t>
  </si>
  <si>
    <t>884062-0042</t>
  </si>
  <si>
    <t>884062-0083</t>
  </si>
  <si>
    <t>884084-0026</t>
  </si>
  <si>
    <t>884084-0035</t>
  </si>
  <si>
    <t>884084-0036</t>
  </si>
  <si>
    <t>884084-0037</t>
  </si>
  <si>
    <t>884084-0042</t>
  </si>
  <si>
    <t>884084-0083</t>
  </si>
  <si>
    <t>884095-0026</t>
  </si>
  <si>
    <t>884095-0035</t>
  </si>
  <si>
    <t>884095-0036</t>
  </si>
  <si>
    <t>884095-0037</t>
  </si>
  <si>
    <t>884095-0042</t>
  </si>
  <si>
    <t>884095-0083</t>
  </si>
  <si>
    <t>884142-0026</t>
  </si>
  <si>
    <t>884142-0035</t>
  </si>
  <si>
    <t>884142-0036</t>
  </si>
  <si>
    <t>884142-0037</t>
  </si>
  <si>
    <t>884142-0042</t>
  </si>
  <si>
    <t>884142-0083</t>
  </si>
  <si>
    <t>884131-0026</t>
  </si>
  <si>
    <t>884131-0035</t>
  </si>
  <si>
    <t>884131-0036</t>
  </si>
  <si>
    <t>884131-0037</t>
  </si>
  <si>
    <t>884131-0042</t>
  </si>
  <si>
    <t>884131-0083</t>
  </si>
  <si>
    <t>884051-0026</t>
  </si>
  <si>
    <t>884051-0035</t>
  </si>
  <si>
    <t>884051-0036</t>
  </si>
  <si>
    <t>884051-0037</t>
  </si>
  <si>
    <t>884051-0042</t>
  </si>
  <si>
    <t>884051-0083</t>
  </si>
  <si>
    <t>183544</t>
  </si>
  <si>
    <t>183541</t>
  </si>
  <si>
    <t>183542</t>
  </si>
  <si>
    <t>183546</t>
  </si>
  <si>
    <t>183547</t>
  </si>
  <si>
    <t>183548</t>
  </si>
  <si>
    <t>183549</t>
  </si>
  <si>
    <t>183543</t>
  </si>
  <si>
    <t>402528</t>
  </si>
  <si>
    <t>402530</t>
  </si>
  <si>
    <t>402532</t>
  </si>
  <si>
    <t>402529-0023</t>
  </si>
  <si>
    <t>402529-0024</t>
  </si>
  <si>
    <t>402529-0025</t>
  </si>
  <si>
    <t>402529-0026</t>
  </si>
  <si>
    <t>402529-0027</t>
  </si>
  <si>
    <t>402534</t>
  </si>
  <si>
    <t>402531-0023</t>
  </si>
  <si>
    <t>402531-0024</t>
  </si>
  <si>
    <t>402531-0025</t>
  </si>
  <si>
    <t>402531-0026</t>
  </si>
  <si>
    <t>402531-0027</t>
  </si>
  <si>
    <t>402533-0023</t>
  </si>
  <si>
    <t>402533-0024</t>
  </si>
  <si>
    <t>402533-0025</t>
  </si>
  <si>
    <t>402533-0026</t>
  </si>
  <si>
    <t>402533-0027</t>
  </si>
  <si>
    <t>402543</t>
  </si>
  <si>
    <t>402535-0023</t>
  </si>
  <si>
    <t>402535-0024</t>
  </si>
  <si>
    <t>402535-0025</t>
  </si>
  <si>
    <t>402535-0026</t>
  </si>
  <si>
    <t>402535-0027</t>
  </si>
  <si>
    <t>402537</t>
  </si>
  <si>
    <t>402545</t>
  </si>
  <si>
    <t>402538-0023</t>
  </si>
  <si>
    <t>402538-0024</t>
  </si>
  <si>
    <t>402538-0025</t>
  </si>
  <si>
    <t>402538-0026</t>
  </si>
  <si>
    <t>402538-0027</t>
  </si>
  <si>
    <t>402544-0023</t>
  </si>
  <si>
    <t>402544-0024</t>
  </si>
  <si>
    <t>402544-0025</t>
  </si>
  <si>
    <t>402544-0026</t>
  </si>
  <si>
    <t>402544-0027</t>
  </si>
  <si>
    <t>402548</t>
  </si>
  <si>
    <t>402550</t>
  </si>
  <si>
    <t>402546-0023</t>
  </si>
  <si>
    <t>402546-0024</t>
  </si>
  <si>
    <t>402546-0025</t>
  </si>
  <si>
    <t>402546-0026</t>
  </si>
  <si>
    <t>402546-0027</t>
  </si>
  <si>
    <t>402549-0023</t>
  </si>
  <si>
    <t>402549-0024</t>
  </si>
  <si>
    <t>402549-0025</t>
  </si>
  <si>
    <t>402549-0026</t>
  </si>
  <si>
    <t>402549-0027</t>
  </si>
  <si>
    <t>402552</t>
  </si>
  <si>
    <t>402551-0023</t>
  </si>
  <si>
    <t>402551-0024</t>
  </si>
  <si>
    <t>402551-0025</t>
  </si>
  <si>
    <t>402551-0026</t>
  </si>
  <si>
    <t>402551-0027</t>
  </si>
  <si>
    <t>402802</t>
  </si>
  <si>
    <t>402800</t>
  </si>
  <si>
    <t>402801</t>
  </si>
  <si>
    <t>402553-0023</t>
  </si>
  <si>
    <t>402553-0024</t>
  </si>
  <si>
    <t>402553-0025</t>
  </si>
  <si>
    <t>402553-0026</t>
  </si>
  <si>
    <t>402553-0027</t>
  </si>
  <si>
    <t>402805</t>
  </si>
  <si>
    <t>402804</t>
  </si>
  <si>
    <t>402806</t>
  </si>
  <si>
    <t>402808-0023</t>
  </si>
  <si>
    <t>402808-0024</t>
  </si>
  <si>
    <t>402808-0025</t>
  </si>
  <si>
    <t>402808-0026</t>
  </si>
  <si>
    <t>402808-0027</t>
  </si>
  <si>
    <t>402816-0023</t>
  </si>
  <si>
    <t>402816-0024</t>
  </si>
  <si>
    <t>402816-0025</t>
  </si>
  <si>
    <t>402816-0026</t>
  </si>
  <si>
    <t>402816-0027</t>
  </si>
  <si>
    <t>402810-0023</t>
  </si>
  <si>
    <t>402810-0024</t>
  </si>
  <si>
    <t>402810-0025</t>
  </si>
  <si>
    <t>402810-0026</t>
  </si>
  <si>
    <t>402810-0027</t>
  </si>
  <si>
    <t>402817-0023</t>
  </si>
  <si>
    <t>402817-0024</t>
  </si>
  <si>
    <t>402817-0025</t>
  </si>
  <si>
    <t>402817-0026</t>
  </si>
  <si>
    <t>402817-0027</t>
  </si>
  <si>
    <t>402825</t>
  </si>
  <si>
    <t>402818-0023</t>
  </si>
  <si>
    <t>402818-0024</t>
  </si>
  <si>
    <t>402818-0025</t>
  </si>
  <si>
    <t>402818-0026</t>
  </si>
  <si>
    <t>402818-0027</t>
  </si>
  <si>
    <t>402820</t>
  </si>
  <si>
    <t>402824</t>
  </si>
  <si>
    <t>402811-0023</t>
  </si>
  <si>
    <t>402811-0024</t>
  </si>
  <si>
    <t>402811-0025</t>
  </si>
  <si>
    <t>402811-0026</t>
  </si>
  <si>
    <t>402811-0027</t>
  </si>
  <si>
    <t>402827-0023</t>
  </si>
  <si>
    <t>402827-0024</t>
  </si>
  <si>
    <t>402827-0025</t>
  </si>
  <si>
    <t>402827-0026</t>
  </si>
  <si>
    <t>402827-0027</t>
  </si>
  <si>
    <t>402830-0023</t>
  </si>
  <si>
    <t>402830-0024</t>
  </si>
  <si>
    <t>402830-0025</t>
  </si>
  <si>
    <t>402830-0026</t>
  </si>
  <si>
    <t>402830-0027</t>
  </si>
  <si>
    <t>402828-0023</t>
  </si>
  <si>
    <t>402828-0024</t>
  </si>
  <si>
    <t>402828-0025</t>
  </si>
  <si>
    <t>402828-0026</t>
  </si>
  <si>
    <t>402828-0027</t>
  </si>
  <si>
    <t>402832-0023</t>
  </si>
  <si>
    <t>402832-0024</t>
  </si>
  <si>
    <t>402832-0025</t>
  </si>
  <si>
    <t>402832-0026</t>
  </si>
  <si>
    <t>402832-0027</t>
  </si>
  <si>
    <t>402821</t>
  </si>
  <si>
    <t>403056</t>
  </si>
  <si>
    <t>403058</t>
  </si>
  <si>
    <t>403060</t>
  </si>
  <si>
    <t>403059-0026</t>
  </si>
  <si>
    <t>403059-0035</t>
  </si>
  <si>
    <t>403059-0036</t>
  </si>
  <si>
    <t>403059-0037</t>
  </si>
  <si>
    <t>403059-0042</t>
  </si>
  <si>
    <t>403059-0083</t>
  </si>
  <si>
    <t>403061-0026</t>
  </si>
  <si>
    <t>403061-0035</t>
  </si>
  <si>
    <t>403061-0036</t>
  </si>
  <si>
    <t>403061-0037</t>
  </si>
  <si>
    <t>403061-0042</t>
  </si>
  <si>
    <t>403061-0083</t>
  </si>
  <si>
    <t>403063</t>
  </si>
  <si>
    <t>403065</t>
  </si>
  <si>
    <t>403057-0026</t>
  </si>
  <si>
    <t>403057-0035</t>
  </si>
  <si>
    <t>403057-0036</t>
  </si>
  <si>
    <t>403057-0037</t>
  </si>
  <si>
    <t>403057-0042</t>
  </si>
  <si>
    <t>403057-0083</t>
  </si>
  <si>
    <t>403067</t>
  </si>
  <si>
    <t>403066-0026</t>
  </si>
  <si>
    <t>403066-0035</t>
  </si>
  <si>
    <t>403066-0036</t>
  </si>
  <si>
    <t>403066-0037</t>
  </si>
  <si>
    <t>403066-0042</t>
  </si>
  <si>
    <t>403066-0083</t>
  </si>
  <si>
    <t>403068-0026</t>
  </si>
  <si>
    <t>403068-0035</t>
  </si>
  <si>
    <t>403068-0036</t>
  </si>
  <si>
    <t>403068-0037</t>
  </si>
  <si>
    <t>403068-0042</t>
  </si>
  <si>
    <t>403068-0083</t>
  </si>
  <si>
    <t>403070-0026</t>
  </si>
  <si>
    <t>403070-0035</t>
  </si>
  <si>
    <t>403070-0036</t>
  </si>
  <si>
    <t>403070-0037</t>
  </si>
  <si>
    <t>403070-0042</t>
  </si>
  <si>
    <t>403070-0083</t>
  </si>
  <si>
    <t>403076</t>
  </si>
  <si>
    <t>403064-0026</t>
  </si>
  <si>
    <t>403064-0035</t>
  </si>
  <si>
    <t>403064-0036</t>
  </si>
  <si>
    <t>403064-0037</t>
  </si>
  <si>
    <t>403064-0042</t>
  </si>
  <si>
    <t>403064-0083</t>
  </si>
  <si>
    <t>403077-0026</t>
  </si>
  <si>
    <t>403077-0035</t>
  </si>
  <si>
    <t>403077-0036</t>
  </si>
  <si>
    <t>403077-0037</t>
  </si>
  <si>
    <t>403077-0042</t>
  </si>
  <si>
    <t>403077-0083</t>
  </si>
  <si>
    <t>403078</t>
  </si>
  <si>
    <t>403080</t>
  </si>
  <si>
    <t>403069</t>
  </si>
  <si>
    <t>403079-0026</t>
  </si>
  <si>
    <t>403079-0035</t>
  </si>
  <si>
    <t>403079-0036</t>
  </si>
  <si>
    <t>403079-0037</t>
  </si>
  <si>
    <t>403079-0042</t>
  </si>
  <si>
    <t>403079-0083</t>
  </si>
  <si>
    <t>403086</t>
  </si>
  <si>
    <t>403081-0026</t>
  </si>
  <si>
    <t>403081-0035</t>
  </si>
  <si>
    <t>403081-0036</t>
  </si>
  <si>
    <t>403081-0037</t>
  </si>
  <si>
    <t>403081-0042</t>
  </si>
  <si>
    <t>403081-0083</t>
  </si>
  <si>
    <t>403088</t>
  </si>
  <si>
    <t>403085-0026</t>
  </si>
  <si>
    <t>403085-0035</t>
  </si>
  <si>
    <t>403085-0036</t>
  </si>
  <si>
    <t>403085-0037</t>
  </si>
  <si>
    <t>403085-0042</t>
  </si>
  <si>
    <t>403085-0083</t>
  </si>
  <si>
    <t>403083</t>
  </si>
  <si>
    <t>403087-0026</t>
  </si>
  <si>
    <t>403087-0035</t>
  </si>
  <si>
    <t>403087-0036</t>
  </si>
  <si>
    <t>403087-0037</t>
  </si>
  <si>
    <t>403087-0042</t>
  </si>
  <si>
    <t>403087-0083</t>
  </si>
  <si>
    <t>403089-0026</t>
  </si>
  <si>
    <t>403089-0035</t>
  </si>
  <si>
    <t>403089-0036</t>
  </si>
  <si>
    <t>403089-0037</t>
  </si>
  <si>
    <t>403089-0042</t>
  </si>
  <si>
    <t>403089-0083</t>
  </si>
  <si>
    <t>403098</t>
  </si>
  <si>
    <t>403099-0026</t>
  </si>
  <si>
    <t>403099-0035</t>
  </si>
  <si>
    <t>403099-0036</t>
  </si>
  <si>
    <t>403099-0037</t>
  </si>
  <si>
    <t>403099-0042</t>
  </si>
  <si>
    <t>403099-0083</t>
  </si>
  <si>
    <t>403091-0026</t>
  </si>
  <si>
    <t>403091-0035</t>
  </si>
  <si>
    <t>403091-0036</t>
  </si>
  <si>
    <t>403091-0037</t>
  </si>
  <si>
    <t>403091-0042</t>
  </si>
  <si>
    <t>403091-0083</t>
  </si>
  <si>
    <t>403090</t>
  </si>
  <si>
    <t>403102</t>
  </si>
  <si>
    <t>403101-0026</t>
  </si>
  <si>
    <t>403101-0035</t>
  </si>
  <si>
    <t>403101-0036</t>
  </si>
  <si>
    <t>403101-0037</t>
  </si>
  <si>
    <t>403101-0042</t>
  </si>
  <si>
    <t>403101-0083</t>
  </si>
  <si>
    <t>403103-0026</t>
  </si>
  <si>
    <t>403103-0035</t>
  </si>
  <si>
    <t>403103-0036</t>
  </si>
  <si>
    <t>403103-0037</t>
  </si>
  <si>
    <t>403103-0042</t>
  </si>
  <si>
    <t>403103-0083</t>
  </si>
  <si>
    <t>403104</t>
  </si>
  <si>
    <t>403100</t>
  </si>
  <si>
    <t>403106</t>
  </si>
  <si>
    <t>403108</t>
  </si>
  <si>
    <t>403105-0026</t>
  </si>
  <si>
    <t>403105-0035</t>
  </si>
  <si>
    <t>403105-0036</t>
  </si>
  <si>
    <t>403105-0037</t>
  </si>
  <si>
    <t>403105-0042</t>
  </si>
  <si>
    <t>403105-0083</t>
  </si>
  <si>
    <t>403110-0026</t>
  </si>
  <si>
    <t>403110-0035</t>
  </si>
  <si>
    <t>403110-0036</t>
  </si>
  <si>
    <t>403110-0037</t>
  </si>
  <si>
    <t>403110-0042</t>
  </si>
  <si>
    <t>403110-0083</t>
  </si>
  <si>
    <t>403107-0026</t>
  </si>
  <si>
    <t>403107-0035</t>
  </si>
  <si>
    <t>403107-0036</t>
  </si>
  <si>
    <t>403107-0037</t>
  </si>
  <si>
    <t>403107-0042</t>
  </si>
  <si>
    <t>403107-0083</t>
  </si>
  <si>
    <t>403112-0026</t>
  </si>
  <si>
    <t>403112-0035</t>
  </si>
  <si>
    <t>403112-0036</t>
  </si>
  <si>
    <t>403112-0037</t>
  </si>
  <si>
    <t>403112-0042</t>
  </si>
  <si>
    <t>403112-0083</t>
  </si>
  <si>
    <t>403111</t>
  </si>
  <si>
    <t>403121</t>
  </si>
  <si>
    <t>403122-0026</t>
  </si>
  <si>
    <t>403122-0035</t>
  </si>
  <si>
    <t>403122-0036</t>
  </si>
  <si>
    <t>403122-0037</t>
  </si>
  <si>
    <t>403122-0042</t>
  </si>
  <si>
    <t>403122-0083</t>
  </si>
  <si>
    <t>403118-0026</t>
  </si>
  <si>
    <t>403118-0035</t>
  </si>
  <si>
    <t>403118-0036</t>
  </si>
  <si>
    <t>403118-0037</t>
  </si>
  <si>
    <t>403118-0042</t>
  </si>
  <si>
    <t>403118-0083</t>
  </si>
  <si>
    <t>403125</t>
  </si>
  <si>
    <t>403119</t>
  </si>
  <si>
    <t>403117</t>
  </si>
  <si>
    <t>403127</t>
  </si>
  <si>
    <t>403120-0026</t>
  </si>
  <si>
    <t>403120-0035</t>
  </si>
  <si>
    <t>403120-0036</t>
  </si>
  <si>
    <t>403120-0037</t>
  </si>
  <si>
    <t>403120-0042</t>
  </si>
  <si>
    <t>403120-0083</t>
  </si>
  <si>
    <t>403126-0026</t>
  </si>
  <si>
    <t>403126-0035</t>
  </si>
  <si>
    <t>403126-0036</t>
  </si>
  <si>
    <t>403126-0037</t>
  </si>
  <si>
    <t>403126-0042</t>
  </si>
  <si>
    <t>403126-0083</t>
  </si>
  <si>
    <t>403123</t>
  </si>
  <si>
    <t>403128-0026</t>
  </si>
  <si>
    <t>403128-0035</t>
  </si>
  <si>
    <t>403128-0036</t>
  </si>
  <si>
    <t>403128-0037</t>
  </si>
  <si>
    <t>403128-0042</t>
  </si>
  <si>
    <t>403128-0083</t>
  </si>
  <si>
    <t>403147-0026</t>
  </si>
  <si>
    <t>403147-0035</t>
  </si>
  <si>
    <t>403147-0036</t>
  </si>
  <si>
    <t>403147-0037</t>
  </si>
  <si>
    <t>403147-0042</t>
  </si>
  <si>
    <t>403147-0083</t>
  </si>
  <si>
    <t>403124-0026</t>
  </si>
  <si>
    <t>403124-0035</t>
  </si>
  <si>
    <t>403124-0036</t>
  </si>
  <si>
    <t>403124-0037</t>
  </si>
  <si>
    <t>403124-0042</t>
  </si>
  <si>
    <t>403124-0083</t>
  </si>
  <si>
    <t>403148</t>
  </si>
  <si>
    <t>403149-0026</t>
  </si>
  <si>
    <t>403149-0035</t>
  </si>
  <si>
    <t>403149-0036</t>
  </si>
  <si>
    <t>403149-0037</t>
  </si>
  <si>
    <t>403149-0042</t>
  </si>
  <si>
    <t>403149-0083</t>
  </si>
  <si>
    <t>403129</t>
  </si>
  <si>
    <t>403130-0026</t>
  </si>
  <si>
    <t>403130-0035</t>
  </si>
  <si>
    <t>403130-0036</t>
  </si>
  <si>
    <t>403130-0037</t>
  </si>
  <si>
    <t>403130-0042</t>
  </si>
  <si>
    <t>403130-0083</t>
  </si>
  <si>
    <t>403150</t>
  </si>
  <si>
    <t>403146</t>
  </si>
  <si>
    <t>403156-0026</t>
  </si>
  <si>
    <t>403156-0035</t>
  </si>
  <si>
    <t>403156-0036</t>
  </si>
  <si>
    <t>403156-0037</t>
  </si>
  <si>
    <t>403156-0042</t>
  </si>
  <si>
    <t>403156-0083</t>
  </si>
  <si>
    <t>403154-0026</t>
  </si>
  <si>
    <t>403154-0035</t>
  </si>
  <si>
    <t>403154-0036</t>
  </si>
  <si>
    <t>403154-0037</t>
  </si>
  <si>
    <t>403154-0042</t>
  </si>
  <si>
    <t>403154-0083</t>
  </si>
  <si>
    <t>403155</t>
  </si>
  <si>
    <t>403158-0026</t>
  </si>
  <si>
    <t>403158-0035</t>
  </si>
  <si>
    <t>403158-0036</t>
  </si>
  <si>
    <t>403158-0037</t>
  </si>
  <si>
    <t>403158-0042</t>
  </si>
  <si>
    <t>403158-0083</t>
  </si>
  <si>
    <t>403152</t>
  </si>
  <si>
    <t>403151-0026</t>
  </si>
  <si>
    <t>403151-0035</t>
  </si>
  <si>
    <t>403151-0036</t>
  </si>
  <si>
    <t>403151-0037</t>
  </si>
  <si>
    <t>403151-0042</t>
  </si>
  <si>
    <t>403151-0083</t>
  </si>
  <si>
    <t>403166</t>
  </si>
  <si>
    <t>403159</t>
  </si>
  <si>
    <t>403157</t>
  </si>
  <si>
    <t>403167-0026</t>
  </si>
  <si>
    <t>403167-0035</t>
  </si>
  <si>
    <t>403167-0036</t>
  </si>
  <si>
    <t>403167-0037</t>
  </si>
  <si>
    <t>403167-0042</t>
  </si>
  <si>
    <t>403167-0083</t>
  </si>
  <si>
    <t>403170</t>
  </si>
  <si>
    <t>403160-0026</t>
  </si>
  <si>
    <t>403160-0035</t>
  </si>
  <si>
    <t>403160-0036</t>
  </si>
  <si>
    <t>403160-0037</t>
  </si>
  <si>
    <t>403160-0042</t>
  </si>
  <si>
    <t>403160-0083</t>
  </si>
  <si>
    <t>403172</t>
  </si>
  <si>
    <t>403177</t>
  </si>
  <si>
    <t>403171-0026</t>
  </si>
  <si>
    <t>403171-0035</t>
  </si>
  <si>
    <t>403171-0036</t>
  </si>
  <si>
    <t>403171-0037</t>
  </si>
  <si>
    <t>403171-0042</t>
  </si>
  <si>
    <t>403171-0083</t>
  </si>
  <si>
    <t>403179</t>
  </si>
  <si>
    <t>403169-0026</t>
  </si>
  <si>
    <t>403169-0035</t>
  </si>
  <si>
    <t>403169-0036</t>
  </si>
  <si>
    <t>403169-0037</t>
  </si>
  <si>
    <t>403169-0042</t>
  </si>
  <si>
    <t>403169-0083</t>
  </si>
  <si>
    <t>403173-0026</t>
  </si>
  <si>
    <t>403173-0035</t>
  </si>
  <si>
    <t>403173-0036</t>
  </si>
  <si>
    <t>403173-0037</t>
  </si>
  <si>
    <t>403173-0042</t>
  </si>
  <si>
    <t>403173-0083</t>
  </si>
  <si>
    <t>403168</t>
  </si>
  <si>
    <t>403174</t>
  </si>
  <si>
    <t>403188</t>
  </si>
  <si>
    <t>403176-0026</t>
  </si>
  <si>
    <t>403176-0035</t>
  </si>
  <si>
    <t>403176-0036</t>
  </si>
  <si>
    <t>403176-0037</t>
  </si>
  <si>
    <t>403176-0042</t>
  </si>
  <si>
    <t>403176-0083</t>
  </si>
  <si>
    <t>403190</t>
  </si>
  <si>
    <t>403178-0026</t>
  </si>
  <si>
    <t>403178-0035</t>
  </si>
  <si>
    <t>403178-0036</t>
  </si>
  <si>
    <t>403178-0037</t>
  </si>
  <si>
    <t>403178-0042</t>
  </si>
  <si>
    <t>403178-0083</t>
  </si>
  <si>
    <t>403187-0026</t>
  </si>
  <si>
    <t>403187-0035</t>
  </si>
  <si>
    <t>403187-0036</t>
  </si>
  <si>
    <t>403187-0037</t>
  </si>
  <si>
    <t>403187-0042</t>
  </si>
  <si>
    <t>403187-0083</t>
  </si>
  <si>
    <t>403180-0026</t>
  </si>
  <si>
    <t>403180-0035</t>
  </si>
  <si>
    <t>403180-0036</t>
  </si>
  <si>
    <t>403180-0037</t>
  </si>
  <si>
    <t>403180-0042</t>
  </si>
  <si>
    <t>403180-0083</t>
  </si>
  <si>
    <t>403194</t>
  </si>
  <si>
    <t>403185</t>
  </si>
  <si>
    <t>403191-0026</t>
  </si>
  <si>
    <t>403191-0035</t>
  </si>
  <si>
    <t>403191-0036</t>
  </si>
  <si>
    <t>403191-0037</t>
  </si>
  <si>
    <t>403191-0042</t>
  </si>
  <si>
    <t>403191-0083</t>
  </si>
  <si>
    <t>403195-0026</t>
  </si>
  <si>
    <t>403195-0035</t>
  </si>
  <si>
    <t>403195-0036</t>
  </si>
  <si>
    <t>403195-0037</t>
  </si>
  <si>
    <t>403195-0042</t>
  </si>
  <si>
    <t>403195-0083</t>
  </si>
  <si>
    <t>403189-0026</t>
  </si>
  <si>
    <t>403189-0035</t>
  </si>
  <si>
    <t>403189-0036</t>
  </si>
  <si>
    <t>403189-0037</t>
  </si>
  <si>
    <t>403189-0042</t>
  </si>
  <si>
    <t>403189-0083</t>
  </si>
  <si>
    <t>403192</t>
  </si>
  <si>
    <t>403205</t>
  </si>
  <si>
    <t>403199</t>
  </si>
  <si>
    <t>403196</t>
  </si>
  <si>
    <t>403193-0026</t>
  </si>
  <si>
    <t>403193-0035</t>
  </si>
  <si>
    <t>403193-0036</t>
  </si>
  <si>
    <t>403193-0037</t>
  </si>
  <si>
    <t>403193-0042</t>
  </si>
  <si>
    <t>403193-0083</t>
  </si>
  <si>
    <t>403207</t>
  </si>
  <si>
    <t>403198-0026</t>
  </si>
  <si>
    <t>403198-0035</t>
  </si>
  <si>
    <t>403198-0036</t>
  </si>
  <si>
    <t>403198-0037</t>
  </si>
  <si>
    <t>403198-0042</t>
  </si>
  <si>
    <t>403198-0083</t>
  </si>
  <si>
    <t>403210</t>
  </si>
  <si>
    <t>403213</t>
  </si>
  <si>
    <t>403200-0026</t>
  </si>
  <si>
    <t>403200-0035</t>
  </si>
  <si>
    <t>403200-0036</t>
  </si>
  <si>
    <t>403200-0037</t>
  </si>
  <si>
    <t>403200-0042</t>
  </si>
  <si>
    <t>403200-0083</t>
  </si>
  <si>
    <t>403217</t>
  </si>
  <si>
    <t>403206-0026</t>
  </si>
  <si>
    <t>403206-0035</t>
  </si>
  <si>
    <t>403206-0036</t>
  </si>
  <si>
    <t>403206-0037</t>
  </si>
  <si>
    <t>403206-0042</t>
  </si>
  <si>
    <t>403206-0083</t>
  </si>
  <si>
    <t>403214-0026</t>
  </si>
  <si>
    <t>403214-0035</t>
  </si>
  <si>
    <t>403214-0036</t>
  </si>
  <si>
    <t>403214-0037</t>
  </si>
  <si>
    <t>403214-0042</t>
  </si>
  <si>
    <t>403214-0083</t>
  </si>
  <si>
    <t>403208-0026</t>
  </si>
  <si>
    <t>403208-0035</t>
  </si>
  <si>
    <t>403208-0036</t>
  </si>
  <si>
    <t>403208-0037</t>
  </si>
  <si>
    <t>403208-0042</t>
  </si>
  <si>
    <t>403208-0083</t>
  </si>
  <si>
    <t>403218-0026</t>
  </si>
  <si>
    <t>403218-0035</t>
  </si>
  <si>
    <t>403218-0036</t>
  </si>
  <si>
    <t>403218-0037</t>
  </si>
  <si>
    <t>403218-0042</t>
  </si>
  <si>
    <t>403218-0083</t>
  </si>
  <si>
    <t>403215</t>
  </si>
  <si>
    <t>403212-0026</t>
  </si>
  <si>
    <t>403212-0035</t>
  </si>
  <si>
    <t>403212-0036</t>
  </si>
  <si>
    <t>403212-0037</t>
  </si>
  <si>
    <t>403212-0042</t>
  </si>
  <si>
    <t>403212-0083</t>
  </si>
  <si>
    <t>403220-0026</t>
  </si>
  <si>
    <t>403220-0035</t>
  </si>
  <si>
    <t>403220-0036</t>
  </si>
  <si>
    <t>403220-0037</t>
  </si>
  <si>
    <t>403220-0042</t>
  </si>
  <si>
    <t>403220-0083</t>
  </si>
  <si>
    <t>403545-0026</t>
  </si>
  <si>
    <t>403545-0035</t>
  </si>
  <si>
    <t>403545-0036</t>
  </si>
  <si>
    <t>403545-0037</t>
  </si>
  <si>
    <t>403545-0042</t>
  </si>
  <si>
    <t>403545-0083</t>
  </si>
  <si>
    <t>403216-0026</t>
  </si>
  <si>
    <t>403216-0035</t>
  </si>
  <si>
    <t>403216-0036</t>
  </si>
  <si>
    <t>403216-0037</t>
  </si>
  <si>
    <t>403216-0042</t>
  </si>
  <si>
    <t>403216-0083</t>
  </si>
  <si>
    <t>403546</t>
  </si>
  <si>
    <t>403549-0026</t>
  </si>
  <si>
    <t>403549-0035</t>
  </si>
  <si>
    <t>403549-0036</t>
  </si>
  <si>
    <t>403549-0037</t>
  </si>
  <si>
    <t>403549-0042</t>
  </si>
  <si>
    <t>403549-0083</t>
  </si>
  <si>
    <t>403548</t>
  </si>
  <si>
    <t>403219</t>
  </si>
  <si>
    <t>403552</t>
  </si>
  <si>
    <t>403544</t>
  </si>
  <si>
    <t>403554</t>
  </si>
  <si>
    <t>403560</t>
  </si>
  <si>
    <t>403555-0026</t>
  </si>
  <si>
    <t>403555-0035</t>
  </si>
  <si>
    <t>403555-0036</t>
  </si>
  <si>
    <t>403555-0037</t>
  </si>
  <si>
    <t>403555-0042</t>
  </si>
  <si>
    <t>403555-0083</t>
  </si>
  <si>
    <t>403562-0026</t>
  </si>
  <si>
    <t>403562-0035</t>
  </si>
  <si>
    <t>403562-0036</t>
  </si>
  <si>
    <t>403562-0037</t>
  </si>
  <si>
    <t>403562-0042</t>
  </si>
  <si>
    <t>403562-0083</t>
  </si>
  <si>
    <t>403547-0026</t>
  </si>
  <si>
    <t>403547-0035</t>
  </si>
  <si>
    <t>403547-0036</t>
  </si>
  <si>
    <t>403547-0037</t>
  </si>
  <si>
    <t>403547-0042</t>
  </si>
  <si>
    <t>403547-0083</t>
  </si>
  <si>
    <t>403564-0026</t>
  </si>
  <si>
    <t>403564-0035</t>
  </si>
  <si>
    <t>403564-0036</t>
  </si>
  <si>
    <t>403564-0037</t>
  </si>
  <si>
    <t>403564-0042</t>
  </si>
  <si>
    <t>403564-0083</t>
  </si>
  <si>
    <t>403553-0026</t>
  </si>
  <si>
    <t>403553-0035</t>
  </si>
  <si>
    <t>403553-0036</t>
  </si>
  <si>
    <t>403553-0037</t>
  </si>
  <si>
    <t>403553-0042</t>
  </si>
  <si>
    <t>403553-0083</t>
  </si>
  <si>
    <t>403556</t>
  </si>
  <si>
    <t>403570-0026</t>
  </si>
  <si>
    <t>403570-0035</t>
  </si>
  <si>
    <t>403570-0036</t>
  </si>
  <si>
    <t>403570-0037</t>
  </si>
  <si>
    <t>403570-0042</t>
  </si>
  <si>
    <t>403570-0083</t>
  </si>
  <si>
    <t>403566-0026</t>
  </si>
  <si>
    <t>403566-0035</t>
  </si>
  <si>
    <t>403566-0036</t>
  </si>
  <si>
    <t>403566-0037</t>
  </si>
  <si>
    <t>403566-0042</t>
  </si>
  <si>
    <t>403566-0083</t>
  </si>
  <si>
    <t>403573</t>
  </si>
  <si>
    <t>403563</t>
  </si>
  <si>
    <t>403565</t>
  </si>
  <si>
    <t>403557-0026</t>
  </si>
  <si>
    <t>403557-0035</t>
  </si>
  <si>
    <t>403557-0036</t>
  </si>
  <si>
    <t>403557-0037</t>
  </si>
  <si>
    <t>403557-0042</t>
  </si>
  <si>
    <t>403557-0083</t>
  </si>
  <si>
    <t>403575</t>
  </si>
  <si>
    <t>403586</t>
  </si>
  <si>
    <t>403569</t>
  </si>
  <si>
    <t>403576-0026</t>
  </si>
  <si>
    <t>403576-0035</t>
  </si>
  <si>
    <t>403576-0036</t>
  </si>
  <si>
    <t>403576-0037</t>
  </si>
  <si>
    <t>403576-0042</t>
  </si>
  <si>
    <t>403576-0083</t>
  </si>
  <si>
    <t>403574-0026</t>
  </si>
  <si>
    <t>403574-0035</t>
  </si>
  <si>
    <t>403574-0036</t>
  </si>
  <si>
    <t>403574-0037</t>
  </si>
  <si>
    <t>403574-0042</t>
  </si>
  <si>
    <t>403574-0083</t>
  </si>
  <si>
    <t>403585-0026</t>
  </si>
  <si>
    <t>403585-0035</t>
  </si>
  <si>
    <t>403585-0036</t>
  </si>
  <si>
    <t>403585-0037</t>
  </si>
  <si>
    <t>403585-0042</t>
  </si>
  <si>
    <t>403585-0083</t>
  </si>
  <si>
    <t>403592</t>
  </si>
  <si>
    <t>403588</t>
  </si>
  <si>
    <t>403584</t>
  </si>
  <si>
    <t>403593-0026</t>
  </si>
  <si>
    <t>403593-0035</t>
  </si>
  <si>
    <t>403593-0036</t>
  </si>
  <si>
    <t>403593-0037</t>
  </si>
  <si>
    <t>403593-0042</t>
  </si>
  <si>
    <t>403593-0083</t>
  </si>
  <si>
    <t>403587-0026</t>
  </si>
  <si>
    <t>403587-0035</t>
  </si>
  <si>
    <t>403587-0036</t>
  </si>
  <si>
    <t>403587-0037</t>
  </si>
  <si>
    <t>403587-0042</t>
  </si>
  <si>
    <t>403587-0083</t>
  </si>
  <si>
    <t>403589-0026</t>
  </si>
  <si>
    <t>403589-0035</t>
  </si>
  <si>
    <t>403589-0036</t>
  </si>
  <si>
    <t>403589-0037</t>
  </si>
  <si>
    <t>403589-0042</t>
  </si>
  <si>
    <t>403589-0083</t>
  </si>
  <si>
    <t>403595</t>
  </si>
  <si>
    <t>403598-0026</t>
  </si>
  <si>
    <t>403598-0035</t>
  </si>
  <si>
    <t>403598-0036</t>
  </si>
  <si>
    <t>403598-0037</t>
  </si>
  <si>
    <t>403598-0042</t>
  </si>
  <si>
    <t>403598-0083</t>
  </si>
  <si>
    <t>403602-0026</t>
  </si>
  <si>
    <t>403602-0035</t>
  </si>
  <si>
    <t>403602-0036</t>
  </si>
  <si>
    <t>403602-0037</t>
  </si>
  <si>
    <t>403602-0042</t>
  </si>
  <si>
    <t>403602-0083</t>
  </si>
  <si>
    <t>403603</t>
  </si>
  <si>
    <t>403596-0026</t>
  </si>
  <si>
    <t>403596-0035</t>
  </si>
  <si>
    <t>403596-0036</t>
  </si>
  <si>
    <t>403596-0037</t>
  </si>
  <si>
    <t>403596-0042</t>
  </si>
  <si>
    <t>403596-0083</t>
  </si>
  <si>
    <t>403605</t>
  </si>
  <si>
    <t>403601</t>
  </si>
  <si>
    <t>403604-0026</t>
  </si>
  <si>
    <t>403604-0035</t>
  </si>
  <si>
    <t>403604-0036</t>
  </si>
  <si>
    <t>403604-0037</t>
  </si>
  <si>
    <t>403604-0042</t>
  </si>
  <si>
    <t>403604-0083</t>
  </si>
  <si>
    <t>403597</t>
  </si>
  <si>
    <t>403612</t>
  </si>
  <si>
    <t>403606-0026</t>
  </si>
  <si>
    <t>403606-0035</t>
  </si>
  <si>
    <t>403606-0036</t>
  </si>
  <si>
    <t>403606-0037</t>
  </si>
  <si>
    <t>403606-0042</t>
  </si>
  <si>
    <t>403606-0083</t>
  </si>
  <si>
    <t>403679</t>
  </si>
  <si>
    <t>403610</t>
  </si>
  <si>
    <t>403681</t>
  </si>
  <si>
    <t>403613-0026</t>
  </si>
  <si>
    <t>403613-0035</t>
  </si>
  <si>
    <t>403613-0036</t>
  </si>
  <si>
    <t>403613-0037</t>
  </si>
  <si>
    <t>403613-0042</t>
  </si>
  <si>
    <t>403613-0083</t>
  </si>
  <si>
    <t>403683</t>
  </si>
  <si>
    <t>403611-0026</t>
  </si>
  <si>
    <t>403611-0035</t>
  </si>
  <si>
    <t>403611-0036</t>
  </si>
  <si>
    <t>403611-0037</t>
  </si>
  <si>
    <t>403611-0042</t>
  </si>
  <si>
    <t>403611-0083</t>
  </si>
  <si>
    <t>403680-0026</t>
  </si>
  <si>
    <t>403680-0035</t>
  </si>
  <si>
    <t>403680-0036</t>
  </si>
  <si>
    <t>403680-0037</t>
  </si>
  <si>
    <t>403680-0042</t>
  </si>
  <si>
    <t>403680-0083</t>
  </si>
  <si>
    <t>403615-0026</t>
  </si>
  <si>
    <t>403615-0035</t>
  </si>
  <si>
    <t>403615-0036</t>
  </si>
  <si>
    <t>403615-0037</t>
  </si>
  <si>
    <t>403615-0042</t>
  </si>
  <si>
    <t>403615-0083</t>
  </si>
  <si>
    <t>403614</t>
  </si>
  <si>
    <t>403687-0026</t>
  </si>
  <si>
    <t>403687-0035</t>
  </si>
  <si>
    <t>403687-0036</t>
  </si>
  <si>
    <t>403687-0037</t>
  </si>
  <si>
    <t>403687-0042</t>
  </si>
  <si>
    <t>403687-0083</t>
  </si>
  <si>
    <t>403682-0026</t>
  </si>
  <si>
    <t>403682-0035</t>
  </si>
  <si>
    <t>403682-0036</t>
  </si>
  <si>
    <t>403682-0037</t>
  </si>
  <si>
    <t>403682-0042</t>
  </si>
  <si>
    <t>403682-0083</t>
  </si>
  <si>
    <t>403888</t>
  </si>
  <si>
    <t>403890-0026</t>
  </si>
  <si>
    <t>403890-0035</t>
  </si>
  <si>
    <t>403890-0036</t>
  </si>
  <si>
    <t>403890-0037</t>
  </si>
  <si>
    <t>403890-0042</t>
  </si>
  <si>
    <t>403890-0083</t>
  </si>
  <si>
    <t>403891</t>
  </si>
  <si>
    <t>403684-0026</t>
  </si>
  <si>
    <t>403684-0035</t>
  </si>
  <si>
    <t>403684-0036</t>
  </si>
  <si>
    <t>403684-0037</t>
  </si>
  <si>
    <t>403684-0042</t>
  </si>
  <si>
    <t>403684-0083</t>
  </si>
  <si>
    <t>403686</t>
  </si>
  <si>
    <t>403892-0026</t>
  </si>
  <si>
    <t>403892-0035</t>
  </si>
  <si>
    <t>403892-0036</t>
  </si>
  <si>
    <t>403892-0037</t>
  </si>
  <si>
    <t>403892-0042</t>
  </si>
  <si>
    <t>403892-0083</t>
  </si>
  <si>
    <t>403898-0026</t>
  </si>
  <si>
    <t>403898-0035</t>
  </si>
  <si>
    <t>403898-0036</t>
  </si>
  <si>
    <t>403898-0037</t>
  </si>
  <si>
    <t>403898-0042</t>
  </si>
  <si>
    <t>403898-0083</t>
  </si>
  <si>
    <t>403896-0026</t>
  </si>
  <si>
    <t>403896-0035</t>
  </si>
  <si>
    <t>403896-0036</t>
  </si>
  <si>
    <t>403896-0037</t>
  </si>
  <si>
    <t>403896-0042</t>
  </si>
  <si>
    <t>403896-0083</t>
  </si>
  <si>
    <t>403894-0026</t>
  </si>
  <si>
    <t>403894-0035</t>
  </si>
  <si>
    <t>403894-0036</t>
  </si>
  <si>
    <t>403894-0037</t>
  </si>
  <si>
    <t>403894-0042</t>
  </si>
  <si>
    <t>403894-0083</t>
  </si>
  <si>
    <t>403893</t>
  </si>
  <si>
    <t>403899</t>
  </si>
  <si>
    <t>403895</t>
  </si>
  <si>
    <t>403897</t>
  </si>
  <si>
    <t>403901</t>
  </si>
  <si>
    <t>403900-0026</t>
  </si>
  <si>
    <t>403900-0035</t>
  </si>
  <si>
    <t>403900-0036</t>
  </si>
  <si>
    <t>403900-0037</t>
  </si>
  <si>
    <t>403900-0042</t>
  </si>
  <si>
    <t>403900-0083</t>
  </si>
  <si>
    <t>403902-0026</t>
  </si>
  <si>
    <t>403902-0035</t>
  </si>
  <si>
    <t>403902-0036</t>
  </si>
  <si>
    <t>403902-0037</t>
  </si>
  <si>
    <t>403902-0042</t>
  </si>
  <si>
    <t>403902-0083</t>
  </si>
  <si>
    <t>403910</t>
  </si>
  <si>
    <t>403908</t>
  </si>
  <si>
    <t>403909-0026</t>
  </si>
  <si>
    <t>403909-0035</t>
  </si>
  <si>
    <t>403909-0036</t>
  </si>
  <si>
    <t>403909-0037</t>
  </si>
  <si>
    <t>403909-0042</t>
  </si>
  <si>
    <t>403909-0083</t>
  </si>
  <si>
    <t>403912</t>
  </si>
  <si>
    <t>403913-0026</t>
  </si>
  <si>
    <t>403913-0035</t>
  </si>
  <si>
    <t>403913-0036</t>
  </si>
  <si>
    <t>403913-0037</t>
  </si>
  <si>
    <t>403913-0042</t>
  </si>
  <si>
    <t>403913-0083</t>
  </si>
  <si>
    <t>403911-0026</t>
  </si>
  <si>
    <t>403911-0035</t>
  </si>
  <si>
    <t>403911-0036</t>
  </si>
  <si>
    <t>403911-0037</t>
  </si>
  <si>
    <t>403911-0042</t>
  </si>
  <si>
    <t>403911-0083</t>
  </si>
  <si>
    <t>403917</t>
  </si>
  <si>
    <t>403915</t>
  </si>
  <si>
    <t>403916-0026</t>
  </si>
  <si>
    <t>403916-0035</t>
  </si>
  <si>
    <t>403916-0036</t>
  </si>
  <si>
    <t>403916-0037</t>
  </si>
  <si>
    <t>403916-0042</t>
  </si>
  <si>
    <t>403916-0083</t>
  </si>
  <si>
    <t>403919</t>
  </si>
  <si>
    <t>403920-0026</t>
  </si>
  <si>
    <t>403920-0035</t>
  </si>
  <si>
    <t>403920-0036</t>
  </si>
  <si>
    <t>403920-0037</t>
  </si>
  <si>
    <t>403920-0042</t>
  </si>
  <si>
    <t>403920-0083</t>
  </si>
  <si>
    <t>403921</t>
  </si>
  <si>
    <t>403918-0026</t>
  </si>
  <si>
    <t>403918-0035</t>
  </si>
  <si>
    <t>403918-0036</t>
  </si>
  <si>
    <t>403918-0037</t>
  </si>
  <si>
    <t>403918-0042</t>
  </si>
  <si>
    <t>403918-0083</t>
  </si>
  <si>
    <t>403929-0026</t>
  </si>
  <si>
    <t>403929-0035</t>
  </si>
  <si>
    <t>403929-0036</t>
  </si>
  <si>
    <t>403929-0037</t>
  </si>
  <si>
    <t>403929-0042</t>
  </si>
  <si>
    <t>403929-0083</t>
  </si>
  <si>
    <t>403930</t>
  </si>
  <si>
    <t>403922-0026</t>
  </si>
  <si>
    <t>403922-0035</t>
  </si>
  <si>
    <t>403922-0036</t>
  </si>
  <si>
    <t>403922-0037</t>
  </si>
  <si>
    <t>403922-0042</t>
  </si>
  <si>
    <t>403922-0083</t>
  </si>
  <si>
    <t>403931-0026</t>
  </si>
  <si>
    <t>403931-0035</t>
  </si>
  <si>
    <t>403931-0036</t>
  </si>
  <si>
    <t>403931-0037</t>
  </si>
  <si>
    <t>403931-0042</t>
  </si>
  <si>
    <t>403931-0083</t>
  </si>
  <si>
    <t>403932</t>
  </si>
  <si>
    <t>403928</t>
  </si>
  <si>
    <t>403937</t>
  </si>
  <si>
    <t>403939</t>
  </si>
  <si>
    <t>403938-0026</t>
  </si>
  <si>
    <t>403938-0035</t>
  </si>
  <si>
    <t>403938-0036</t>
  </si>
  <si>
    <t>403938-0037</t>
  </si>
  <si>
    <t>403938-0042</t>
  </si>
  <si>
    <t>403938-0083</t>
  </si>
  <si>
    <t>403933-0026</t>
  </si>
  <si>
    <t>403933-0035</t>
  </si>
  <si>
    <t>403933-0036</t>
  </si>
  <si>
    <t>403933-0037</t>
  </si>
  <si>
    <t>403933-0042</t>
  </si>
  <si>
    <t>403933-0083</t>
  </si>
  <si>
    <t>403935-0026</t>
  </si>
  <si>
    <t>403935-0035</t>
  </si>
  <si>
    <t>403935-0036</t>
  </si>
  <si>
    <t>403935-0037</t>
  </si>
  <si>
    <t>403935-0042</t>
  </si>
  <si>
    <t>403935-0083</t>
  </si>
  <si>
    <t>403934</t>
  </si>
  <si>
    <t>403950</t>
  </si>
  <si>
    <t>403942-0026</t>
  </si>
  <si>
    <t>403942-0035</t>
  </si>
  <si>
    <t>403942-0036</t>
  </si>
  <si>
    <t>403942-0037</t>
  </si>
  <si>
    <t>403942-0042</t>
  </si>
  <si>
    <t>403942-0083</t>
  </si>
  <si>
    <t>403941</t>
  </si>
  <si>
    <t>403949-0026</t>
  </si>
  <si>
    <t>403949-0035</t>
  </si>
  <si>
    <t>403949-0036</t>
  </si>
  <si>
    <t>403949-0037</t>
  </si>
  <si>
    <t>403949-0042</t>
  </si>
  <si>
    <t>403949-0083</t>
  </si>
  <si>
    <t>403948</t>
  </si>
  <si>
    <t>403940-0026</t>
  </si>
  <si>
    <t>403940-0035</t>
  </si>
  <si>
    <t>403940-0036</t>
  </si>
  <si>
    <t>403940-0037</t>
  </si>
  <si>
    <t>403940-0042</t>
  </si>
  <si>
    <t>403940-0083</t>
  </si>
  <si>
    <t>403956</t>
  </si>
  <si>
    <t>403954</t>
  </si>
  <si>
    <t>403953-0026</t>
  </si>
  <si>
    <t>403953-0035</t>
  </si>
  <si>
    <t>403953-0036</t>
  </si>
  <si>
    <t>403953-0037</t>
  </si>
  <si>
    <t>403953-0042</t>
  </si>
  <si>
    <t>403953-0083</t>
  </si>
  <si>
    <t>403952</t>
  </si>
  <si>
    <t>403955-0026</t>
  </si>
  <si>
    <t>403955-0035</t>
  </si>
  <si>
    <t>403955-0036</t>
  </si>
  <si>
    <t>403955-0037</t>
  </si>
  <si>
    <t>403955-0042</t>
  </si>
  <si>
    <t>403955-0083</t>
  </si>
  <si>
    <t>404490</t>
  </si>
  <si>
    <t>403959</t>
  </si>
  <si>
    <t>403951-0026</t>
  </si>
  <si>
    <t>403951-0035</t>
  </si>
  <si>
    <t>403951-0036</t>
  </si>
  <si>
    <t>403951-0037</t>
  </si>
  <si>
    <t>403951-0042</t>
  </si>
  <si>
    <t>403951-0083</t>
  </si>
  <si>
    <t>403960-0026</t>
  </si>
  <si>
    <t>403960-0035</t>
  </si>
  <si>
    <t>403960-0036</t>
  </si>
  <si>
    <t>403960-0037</t>
  </si>
  <si>
    <t>403960-0042</t>
  </si>
  <si>
    <t>403960-0083</t>
  </si>
  <si>
    <t>403961</t>
  </si>
  <si>
    <t>403962-0026</t>
  </si>
  <si>
    <t>403962-0035</t>
  </si>
  <si>
    <t>403962-0036</t>
  </si>
  <si>
    <t>403962-0037</t>
  </si>
  <si>
    <t>403962-0042</t>
  </si>
  <si>
    <t>403962-0083</t>
  </si>
  <si>
    <t>404492</t>
  </si>
  <si>
    <t>404494</t>
  </si>
  <si>
    <t>403957-0026</t>
  </si>
  <si>
    <t>403957-0035</t>
  </si>
  <si>
    <t>403957-0036</t>
  </si>
  <si>
    <t>403957-0037</t>
  </si>
  <si>
    <t>403957-0042</t>
  </si>
  <si>
    <t>403957-0083</t>
  </si>
  <si>
    <t>404493</t>
  </si>
  <si>
    <t>404500</t>
  </si>
  <si>
    <t>404496</t>
  </si>
  <si>
    <t>404497</t>
  </si>
  <si>
    <t>404502</t>
  </si>
  <si>
    <t>404504</t>
  </si>
  <si>
    <t>404491</t>
  </si>
  <si>
    <t>404510</t>
  </si>
  <si>
    <t>404505</t>
  </si>
  <si>
    <t>404506</t>
  </si>
  <si>
    <t>404511</t>
  </si>
  <si>
    <t>404513</t>
  </si>
  <si>
    <t>404503</t>
  </si>
  <si>
    <t>404514</t>
  </si>
  <si>
    <t>404515</t>
  </si>
  <si>
    <t>404519</t>
  </si>
  <si>
    <t>404516</t>
  </si>
  <si>
    <t>404520</t>
  </si>
  <si>
    <t>404512</t>
  </si>
  <si>
    <t>404522</t>
  </si>
  <si>
    <t>404523</t>
  </si>
  <si>
    <t>404730</t>
  </si>
  <si>
    <t>404525</t>
  </si>
  <si>
    <t>404524</t>
  </si>
  <si>
    <t>404521</t>
  </si>
  <si>
    <t>406679</t>
  </si>
  <si>
    <t>406680</t>
  </si>
  <si>
    <t>406684</t>
  </si>
  <si>
    <t>406682</t>
  </si>
  <si>
    <t>406685</t>
  </si>
  <si>
    <t>406678</t>
  </si>
  <si>
    <t>406688</t>
  </si>
  <si>
    <t>406689</t>
  </si>
  <si>
    <t>406692</t>
  </si>
  <si>
    <t>406691</t>
  </si>
  <si>
    <t>406687</t>
  </si>
  <si>
    <t>406693</t>
  </si>
  <si>
    <t>406697</t>
  </si>
  <si>
    <t>406698</t>
  </si>
  <si>
    <t>406700</t>
  </si>
  <si>
    <t>406696</t>
  </si>
  <si>
    <t>406701</t>
  </si>
  <si>
    <t>406699</t>
  </si>
  <si>
    <t>406702</t>
  </si>
  <si>
    <t>406703</t>
  </si>
  <si>
    <t>407021</t>
  </si>
  <si>
    <t>407023</t>
  </si>
  <si>
    <t>407024</t>
  </si>
  <si>
    <t>407022</t>
  </si>
  <si>
    <t>407025</t>
  </si>
  <si>
    <t>407026</t>
  </si>
  <si>
    <t>407031</t>
  </si>
  <si>
    <t>407032</t>
  </si>
  <si>
    <t>407030</t>
  </si>
  <si>
    <t>407027</t>
  </si>
  <si>
    <t>407033</t>
  </si>
  <si>
    <t>407034</t>
  </si>
  <si>
    <t>407039</t>
  </si>
  <si>
    <t>407043</t>
  </si>
  <si>
    <t>407042</t>
  </si>
  <si>
    <t>407036</t>
  </si>
  <si>
    <t>407044</t>
  </si>
  <si>
    <t>407035</t>
  </si>
  <si>
    <t>407045</t>
  </si>
  <si>
    <t>407049</t>
  </si>
  <si>
    <t>407040</t>
  </si>
  <si>
    <t>407050</t>
  </si>
  <si>
    <t>407051</t>
  </si>
  <si>
    <t>407053</t>
  </si>
  <si>
    <t>407055</t>
  </si>
  <si>
    <t>407054</t>
  </si>
  <si>
    <t>407046</t>
  </si>
  <si>
    <t>483946-0026</t>
  </si>
  <si>
    <t>483946-0035</t>
  </si>
  <si>
    <t>483946-0036</t>
  </si>
  <si>
    <t>483946-0037</t>
  </si>
  <si>
    <t>483946-0042</t>
  </si>
  <si>
    <t>483946-0083</t>
  </si>
  <si>
    <t>483957-0026</t>
  </si>
  <si>
    <t>483957-0035</t>
  </si>
  <si>
    <t>483957-0036</t>
  </si>
  <si>
    <t>483957-0037</t>
  </si>
  <si>
    <t>483957-0042</t>
  </si>
  <si>
    <t>483957-0083</t>
  </si>
  <si>
    <t>483968-0026</t>
  </si>
  <si>
    <t>483968-0035</t>
  </si>
  <si>
    <t>483968-0036</t>
  </si>
  <si>
    <t>483968-0037</t>
  </si>
  <si>
    <t>483968-0042</t>
  </si>
  <si>
    <t>483968-0083</t>
  </si>
  <si>
    <t>484654-0026</t>
  </si>
  <si>
    <t>484654-0035</t>
  </si>
  <si>
    <t>484654-0036</t>
  </si>
  <si>
    <t>484654-0037</t>
  </si>
  <si>
    <t>484654-0042</t>
  </si>
  <si>
    <t>484654-0083</t>
  </si>
  <si>
    <t>484009-0026</t>
  </si>
  <si>
    <t>484009-0035</t>
  </si>
  <si>
    <t>484009-0036</t>
  </si>
  <si>
    <t>484009-0037</t>
  </si>
  <si>
    <t>484009-0042</t>
  </si>
  <si>
    <t>484009-0083</t>
  </si>
  <si>
    <t>407056</t>
  </si>
  <si>
    <t>529231-0026</t>
  </si>
  <si>
    <t>529231-0035</t>
  </si>
  <si>
    <t>529231-0036</t>
  </si>
  <si>
    <t>529231-0037</t>
  </si>
  <si>
    <t>529231-0042</t>
  </si>
  <si>
    <t>529231-0083</t>
  </si>
  <si>
    <t>529242-0026</t>
  </si>
  <si>
    <t>529242-0035</t>
  </si>
  <si>
    <t>529242-0036</t>
  </si>
  <si>
    <t>529242-0037</t>
  </si>
  <si>
    <t>529242-0042</t>
  </si>
  <si>
    <t>529242-0083</t>
  </si>
  <si>
    <t>529253-0026</t>
  </si>
  <si>
    <t>529253-0035</t>
  </si>
  <si>
    <t>529253-0036</t>
  </si>
  <si>
    <t>529253-0037</t>
  </si>
  <si>
    <t>529253-0042</t>
  </si>
  <si>
    <t>529253-0083</t>
  </si>
  <si>
    <t>529264-0026</t>
  </si>
  <si>
    <t>529264-0035</t>
  </si>
  <si>
    <t>529264-0036</t>
  </si>
  <si>
    <t>529264-0037</t>
  </si>
  <si>
    <t>529264-0042</t>
  </si>
  <si>
    <t>529264-0083</t>
  </si>
  <si>
    <t>529275-0026</t>
  </si>
  <si>
    <t>529275-0035</t>
  </si>
  <si>
    <t>529275-0036</t>
  </si>
  <si>
    <t>529275-0037</t>
  </si>
  <si>
    <t>529275-0042</t>
  </si>
  <si>
    <t>529275-0083</t>
  </si>
  <si>
    <t>529209-0026</t>
  </si>
  <si>
    <t>529209-0035</t>
  </si>
  <si>
    <t>529209-0036</t>
  </si>
  <si>
    <t>529209-0037</t>
  </si>
  <si>
    <t>529209-0042</t>
  </si>
  <si>
    <t>529209-0083</t>
  </si>
  <si>
    <t>529286-0026</t>
  </si>
  <si>
    <t>529286-0035</t>
  </si>
  <si>
    <t>529286-0036</t>
  </si>
  <si>
    <t>529286-0037</t>
  </si>
  <si>
    <t>529286-0042</t>
  </si>
  <si>
    <t>529286-0083</t>
  </si>
  <si>
    <t>529297-0026</t>
  </si>
  <si>
    <t>529297-0035</t>
  </si>
  <si>
    <t>529297-0036</t>
  </si>
  <si>
    <t>529297-0037</t>
  </si>
  <si>
    <t>529297-0042</t>
  </si>
  <si>
    <t>529297-0083</t>
  </si>
  <si>
    <t>529311-0026</t>
  </si>
  <si>
    <t>529311-0035</t>
  </si>
  <si>
    <t>529311-0036</t>
  </si>
  <si>
    <t>529311-0037</t>
  </si>
  <si>
    <t>529311-0042</t>
  </si>
  <si>
    <t>529311-0083</t>
  </si>
  <si>
    <t>529344-0026</t>
  </si>
  <si>
    <t>529344-0035</t>
  </si>
  <si>
    <t>529344-0036</t>
  </si>
  <si>
    <t>529344-0037</t>
  </si>
  <si>
    <t>529344-0042</t>
  </si>
  <si>
    <t>529344-0083</t>
  </si>
  <si>
    <t>529355-0026</t>
  </si>
  <si>
    <t>529355-0035</t>
  </si>
  <si>
    <t>529355-0036</t>
  </si>
  <si>
    <t>529355-0037</t>
  </si>
  <si>
    <t>529355-0042</t>
  </si>
  <si>
    <t>529355-0083</t>
  </si>
  <si>
    <t>529366-0026</t>
  </si>
  <si>
    <t>529366-0035</t>
  </si>
  <si>
    <t>529366-0036</t>
  </si>
  <si>
    <t>529366-0037</t>
  </si>
  <si>
    <t>529366-0042</t>
  </si>
  <si>
    <t>529366-0083</t>
  </si>
  <si>
    <t>529388-0026</t>
  </si>
  <si>
    <t>529388-0035</t>
  </si>
  <si>
    <t>529388-0036</t>
  </si>
  <si>
    <t>529388-0037</t>
  </si>
  <si>
    <t>529388-0042</t>
  </si>
  <si>
    <t>529388-0083</t>
  </si>
  <si>
    <t>529377-0026</t>
  </si>
  <si>
    <t>529377-0035</t>
  </si>
  <si>
    <t>529377-0036</t>
  </si>
  <si>
    <t>529377-0037</t>
  </si>
  <si>
    <t>529377-0042</t>
  </si>
  <si>
    <t>529377-0083</t>
  </si>
  <si>
    <t>529399-0026</t>
  </si>
  <si>
    <t>529399-0035</t>
  </si>
  <si>
    <t>529399-0036</t>
  </si>
  <si>
    <t>529399-0037</t>
  </si>
  <si>
    <t>529399-0042</t>
  </si>
  <si>
    <t>529399-0083</t>
  </si>
  <si>
    <t>529435-0026</t>
  </si>
  <si>
    <t>529435-0035</t>
  </si>
  <si>
    <t>529435-0036</t>
  </si>
  <si>
    <t>529435-0037</t>
  </si>
  <si>
    <t>529435-0042</t>
  </si>
  <si>
    <t>529435-0083</t>
  </si>
  <si>
    <t>529402-0026</t>
  </si>
  <si>
    <t>529402-0035</t>
  </si>
  <si>
    <t>529402-0036</t>
  </si>
  <si>
    <t>529402-0037</t>
  </si>
  <si>
    <t>529402-0042</t>
  </si>
  <si>
    <t>529402-0083</t>
  </si>
  <si>
    <t>529468-0026</t>
  </si>
  <si>
    <t>529468-0035</t>
  </si>
  <si>
    <t>529468-0036</t>
  </si>
  <si>
    <t>529468-0037</t>
  </si>
  <si>
    <t>529468-0042</t>
  </si>
  <si>
    <t>529468-0083</t>
  </si>
  <si>
    <t>529457-0026</t>
  </si>
  <si>
    <t>529457-0035</t>
  </si>
  <si>
    <t>529457-0036</t>
  </si>
  <si>
    <t>529457-0037</t>
  </si>
  <si>
    <t>529457-0042</t>
  </si>
  <si>
    <t>529457-0083</t>
  </si>
  <si>
    <t>529446-0026</t>
  </si>
  <si>
    <t>529446-0035</t>
  </si>
  <si>
    <t>529446-0036</t>
  </si>
  <si>
    <t>529446-0037</t>
  </si>
  <si>
    <t>529446-0042</t>
  </si>
  <si>
    <t>529446-0083</t>
  </si>
  <si>
    <t>529479-0026</t>
  </si>
  <si>
    <t>529479-0035</t>
  </si>
  <si>
    <t>529479-0036</t>
  </si>
  <si>
    <t>529479-0037</t>
  </si>
  <si>
    <t>529479-0042</t>
  </si>
  <si>
    <t>529479-0083</t>
  </si>
  <si>
    <t>529504-0026</t>
  </si>
  <si>
    <t>529504-0035</t>
  </si>
  <si>
    <t>529504-0036</t>
  </si>
  <si>
    <t>529504-0037</t>
  </si>
  <si>
    <t>529504-0042</t>
  </si>
  <si>
    <t>529504-0083</t>
  </si>
  <si>
    <t>529515-0026</t>
  </si>
  <si>
    <t>529515-0035</t>
  </si>
  <si>
    <t>529515-0036</t>
  </si>
  <si>
    <t>529515-0037</t>
  </si>
  <si>
    <t>529515-0042</t>
  </si>
  <si>
    <t>529515-0083</t>
  </si>
  <si>
    <t>529559-0026</t>
  </si>
  <si>
    <t>529559-0035</t>
  </si>
  <si>
    <t>529559-0036</t>
  </si>
  <si>
    <t>529559-0037</t>
  </si>
  <si>
    <t>529559-0042</t>
  </si>
  <si>
    <t>529559-0083</t>
  </si>
  <si>
    <t>529548-0026</t>
  </si>
  <si>
    <t>529548-0035</t>
  </si>
  <si>
    <t>529548-0036</t>
  </si>
  <si>
    <t>529548-0037</t>
  </si>
  <si>
    <t>529548-0042</t>
  </si>
  <si>
    <t>529548-0083</t>
  </si>
  <si>
    <t>529581-0026</t>
  </si>
  <si>
    <t>529581-0035</t>
  </si>
  <si>
    <t>529581-0036</t>
  </si>
  <si>
    <t>529581-0037</t>
  </si>
  <si>
    <t>529581-0042</t>
  </si>
  <si>
    <t>529581-0083</t>
  </si>
  <si>
    <t>529606-0026</t>
  </si>
  <si>
    <t>529606-0035</t>
  </si>
  <si>
    <t>529606-0036</t>
  </si>
  <si>
    <t>529606-0037</t>
  </si>
  <si>
    <t>529606-0042</t>
  </si>
  <si>
    <t>529606-0083</t>
  </si>
  <si>
    <t>529617-0026</t>
  </si>
  <si>
    <t>529617-0035</t>
  </si>
  <si>
    <t>529617-0036</t>
  </si>
  <si>
    <t>529617-0037</t>
  </si>
  <si>
    <t>529617-0042</t>
  </si>
  <si>
    <t>529617-0083</t>
  </si>
  <si>
    <t>529628-0026</t>
  </si>
  <si>
    <t>529628-0035</t>
  </si>
  <si>
    <t>529628-0036</t>
  </si>
  <si>
    <t>529628-0037</t>
  </si>
  <si>
    <t>529628-0042</t>
  </si>
  <si>
    <t>529628-0083</t>
  </si>
  <si>
    <t>529661-0026</t>
  </si>
  <si>
    <t>529661-0035</t>
  </si>
  <si>
    <t>529661-0036</t>
  </si>
  <si>
    <t>529661-0037</t>
  </si>
  <si>
    <t>529661-0042</t>
  </si>
  <si>
    <t>529661-0083</t>
  </si>
  <si>
    <t>529683-0026</t>
  </si>
  <si>
    <t>529683-0035</t>
  </si>
  <si>
    <t>529683-0036</t>
  </si>
  <si>
    <t>529683-0037</t>
  </si>
  <si>
    <t>529683-0042</t>
  </si>
  <si>
    <t>529683-0083</t>
  </si>
  <si>
    <t>529672-0026</t>
  </si>
  <si>
    <t>529672-0035</t>
  </si>
  <si>
    <t>529672-0036</t>
  </si>
  <si>
    <t>529672-0037</t>
  </si>
  <si>
    <t>529672-0042</t>
  </si>
  <si>
    <t>529672-0083</t>
  </si>
  <si>
    <t>529708-0026</t>
  </si>
  <si>
    <t>529708-0035</t>
  </si>
  <si>
    <t>529708-0036</t>
  </si>
  <si>
    <t>529708-0037</t>
  </si>
  <si>
    <t>529708-0042</t>
  </si>
  <si>
    <t>529708-0083</t>
  </si>
  <si>
    <t>529719-0026</t>
  </si>
  <si>
    <t>529719-0035</t>
  </si>
  <si>
    <t>529719-0036</t>
  </si>
  <si>
    <t>529719-0037</t>
  </si>
  <si>
    <t>529719-0042</t>
  </si>
  <si>
    <t>529719-0083</t>
  </si>
  <si>
    <t>529741-0026</t>
  </si>
  <si>
    <t>529741-0035</t>
  </si>
  <si>
    <t>529741-0036</t>
  </si>
  <si>
    <t>529741-0037</t>
  </si>
  <si>
    <t>529741-0042</t>
  </si>
  <si>
    <t>529741-0083</t>
  </si>
  <si>
    <t>529763-0026</t>
  </si>
  <si>
    <t>529763-0035</t>
  </si>
  <si>
    <t>529763-0036</t>
  </si>
  <si>
    <t>529763-0037</t>
  </si>
  <si>
    <t>529763-0042</t>
  </si>
  <si>
    <t>529763-0083</t>
  </si>
  <si>
    <t>529785-0026</t>
  </si>
  <si>
    <t>529785-0035</t>
  </si>
  <si>
    <t>529785-0036</t>
  </si>
  <si>
    <t>529785-0037</t>
  </si>
  <si>
    <t>529785-0042</t>
  </si>
  <si>
    <t>529785-0083</t>
  </si>
  <si>
    <t>529774-0026</t>
  </si>
  <si>
    <t>529774-0035</t>
  </si>
  <si>
    <t>529774-0036</t>
  </si>
  <si>
    <t>529774-0037</t>
  </si>
  <si>
    <t>529774-0042</t>
  </si>
  <si>
    <t>529774-0083</t>
  </si>
  <si>
    <t>529796-0026</t>
  </si>
  <si>
    <t>529796-0035</t>
  </si>
  <si>
    <t>529796-0036</t>
  </si>
  <si>
    <t>529796-0037</t>
  </si>
  <si>
    <t>529796-0042</t>
  </si>
  <si>
    <t>529796-0083</t>
  </si>
  <si>
    <t>529821-0026</t>
  </si>
  <si>
    <t>529821-0035</t>
  </si>
  <si>
    <t>529821-0036</t>
  </si>
  <si>
    <t>529821-0037</t>
  </si>
  <si>
    <t>529821-0042</t>
  </si>
  <si>
    <t>529821-0083</t>
  </si>
  <si>
    <t>529832-0026</t>
  </si>
  <si>
    <t>529832-0035</t>
  </si>
  <si>
    <t>529832-0036</t>
  </si>
  <si>
    <t>529832-0037</t>
  </si>
  <si>
    <t>529832-0042</t>
  </si>
  <si>
    <t>529832-0083</t>
  </si>
  <si>
    <t>529843-0026</t>
  </si>
  <si>
    <t>529843-0035</t>
  </si>
  <si>
    <t>529843-0036</t>
  </si>
  <si>
    <t>529843-0037</t>
  </si>
  <si>
    <t>529843-0042</t>
  </si>
  <si>
    <t>529843-0083</t>
  </si>
  <si>
    <t>529865-0026</t>
  </si>
  <si>
    <t>529865-0035</t>
  </si>
  <si>
    <t>529865-0036</t>
  </si>
  <si>
    <t>529865-0037</t>
  </si>
  <si>
    <t>529865-0042</t>
  </si>
  <si>
    <t>529865-0083</t>
  </si>
  <si>
    <t>529854-0026</t>
  </si>
  <si>
    <t>529854-0035</t>
  </si>
  <si>
    <t>529854-0036</t>
  </si>
  <si>
    <t>529854-0037</t>
  </si>
  <si>
    <t>529854-0042</t>
  </si>
  <si>
    <t>529854-0083</t>
  </si>
  <si>
    <t>529876-0026</t>
  </si>
  <si>
    <t>529876-0035</t>
  </si>
  <si>
    <t>529876-0036</t>
  </si>
  <si>
    <t>529876-0037</t>
  </si>
  <si>
    <t>529876-0042</t>
  </si>
  <si>
    <t>529876-0083</t>
  </si>
  <si>
    <t>529898-0026</t>
  </si>
  <si>
    <t>529898-0035</t>
  </si>
  <si>
    <t>529898-0036</t>
  </si>
  <si>
    <t>529898-0037</t>
  </si>
  <si>
    <t>529898-0042</t>
  </si>
  <si>
    <t>529898-0083</t>
  </si>
  <si>
    <t>529901-0026</t>
  </si>
  <si>
    <t>529901-0035</t>
  </si>
  <si>
    <t>529901-0036</t>
  </si>
  <si>
    <t>529901-0037</t>
  </si>
  <si>
    <t>529901-0042</t>
  </si>
  <si>
    <t>529901-0083</t>
  </si>
  <si>
    <t>529887-0026</t>
  </si>
  <si>
    <t>529887-0035</t>
  </si>
  <si>
    <t>529887-0036</t>
  </si>
  <si>
    <t>529887-0037</t>
  </si>
  <si>
    <t>529887-0042</t>
  </si>
  <si>
    <t>529887-0083</t>
  </si>
  <si>
    <t>529912-0026</t>
  </si>
  <si>
    <t>529912-0035</t>
  </si>
  <si>
    <t>529912-0036</t>
  </si>
  <si>
    <t>529912-0037</t>
  </si>
  <si>
    <t>529912-0042</t>
  </si>
  <si>
    <t>529912-0083</t>
  </si>
  <si>
    <t>529956-0026</t>
  </si>
  <si>
    <t>529956-0035</t>
  </si>
  <si>
    <t>529956-0036</t>
  </si>
  <si>
    <t>529956-0037</t>
  </si>
  <si>
    <t>529956-0042</t>
  </si>
  <si>
    <t>529956-0083</t>
  </si>
  <si>
    <t>529923-0026</t>
  </si>
  <si>
    <t>529923-0035</t>
  </si>
  <si>
    <t>529923-0036</t>
  </si>
  <si>
    <t>529923-0037</t>
  </si>
  <si>
    <t>529923-0042</t>
  </si>
  <si>
    <t>529923-0083</t>
  </si>
  <si>
    <t>529967-0026</t>
  </si>
  <si>
    <t>529967-0035</t>
  </si>
  <si>
    <t>529967-0036</t>
  </si>
  <si>
    <t>529967-0037</t>
  </si>
  <si>
    <t>529967-0042</t>
  </si>
  <si>
    <t>529967-0083</t>
  </si>
  <si>
    <t>529989-0026</t>
  </si>
  <si>
    <t>529989-0035</t>
  </si>
  <si>
    <t>529989-0036</t>
  </si>
  <si>
    <t>529989-0037</t>
  </si>
  <si>
    <t>529989-0042</t>
  </si>
  <si>
    <t>529989-0083</t>
  </si>
  <si>
    <t>529978-0026</t>
  </si>
  <si>
    <t>529978-0035</t>
  </si>
  <si>
    <t>529978-0036</t>
  </si>
  <si>
    <t>529978-0037</t>
  </si>
  <si>
    <t>529978-0042</t>
  </si>
  <si>
    <t>529978-0083</t>
  </si>
  <si>
    <t>530004-0026</t>
  </si>
  <si>
    <t>530004-0035</t>
  </si>
  <si>
    <t>530004-0036</t>
  </si>
  <si>
    <t>530004-0037</t>
  </si>
  <si>
    <t>530004-0042</t>
  </si>
  <si>
    <t>530004-0083</t>
  </si>
  <si>
    <t>530015-0026</t>
  </si>
  <si>
    <t>530015-0035</t>
  </si>
  <si>
    <t>530015-0036</t>
  </si>
  <si>
    <t>530015-0037</t>
  </si>
  <si>
    <t>530015-0042</t>
  </si>
  <si>
    <t>530015-0083</t>
  </si>
  <si>
    <t>530026-0026</t>
  </si>
  <si>
    <t>530026-0035</t>
  </si>
  <si>
    <t>530026-0036</t>
  </si>
  <si>
    <t>530026-0037</t>
  </si>
  <si>
    <t>530026-0042</t>
  </si>
  <si>
    <t>530026-0083</t>
  </si>
  <si>
    <t>530059-0026</t>
  </si>
  <si>
    <t>530059-0035</t>
  </si>
  <si>
    <t>530059-0036</t>
  </si>
  <si>
    <t>530059-0037</t>
  </si>
  <si>
    <t>530059-0042</t>
  </si>
  <si>
    <t>530059-0083</t>
  </si>
  <si>
    <t>530081-0026</t>
  </si>
  <si>
    <t>530081-0035</t>
  </si>
  <si>
    <t>530081-0036</t>
  </si>
  <si>
    <t>530081-0037</t>
  </si>
  <si>
    <t>530081-0042</t>
  </si>
  <si>
    <t>530081-0083</t>
  </si>
  <si>
    <t>530092-0026</t>
  </si>
  <si>
    <t>530092-0035</t>
  </si>
  <si>
    <t>530092-0036</t>
  </si>
  <si>
    <t>530092-0037</t>
  </si>
  <si>
    <t>530092-0042</t>
  </si>
  <si>
    <t>530092-0083</t>
  </si>
  <si>
    <t>530106-0026</t>
  </si>
  <si>
    <t>530106-0035</t>
  </si>
  <si>
    <t>530106-0036</t>
  </si>
  <si>
    <t>530106-0037</t>
  </si>
  <si>
    <t>530106-0042</t>
  </si>
  <si>
    <t>530106-0083</t>
  </si>
  <si>
    <t>530128-0026</t>
  </si>
  <si>
    <t>530128-0035</t>
  </si>
  <si>
    <t>530128-0036</t>
  </si>
  <si>
    <t>530128-0037</t>
  </si>
  <si>
    <t>530128-0042</t>
  </si>
  <si>
    <t>530128-0083</t>
  </si>
  <si>
    <t>530139-0026</t>
  </si>
  <si>
    <t>530139-0035</t>
  </si>
  <si>
    <t>530139-0036</t>
  </si>
  <si>
    <t>530139-0037</t>
  </si>
  <si>
    <t>530139-0042</t>
  </si>
  <si>
    <t>530139-0083</t>
  </si>
  <si>
    <t>530183-0026</t>
  </si>
  <si>
    <t>530183-0035</t>
  </si>
  <si>
    <t>530183-0036</t>
  </si>
  <si>
    <t>530183-0037</t>
  </si>
  <si>
    <t>530183-0042</t>
  </si>
  <si>
    <t>530183-0083</t>
  </si>
  <si>
    <t>530194-0026</t>
  </si>
  <si>
    <t>530194-0035</t>
  </si>
  <si>
    <t>530194-0036</t>
  </si>
  <si>
    <t>530194-0037</t>
  </si>
  <si>
    <t>530194-0042</t>
  </si>
  <si>
    <t>530194-0083</t>
  </si>
  <si>
    <t>530208-0026</t>
  </si>
  <si>
    <t>530208-0035</t>
  </si>
  <si>
    <t>530208-0036</t>
  </si>
  <si>
    <t>530208-0037</t>
  </si>
  <si>
    <t>530208-0042</t>
  </si>
  <si>
    <t>530208-0083</t>
  </si>
  <si>
    <t>530117-0026</t>
  </si>
  <si>
    <t>530117-0035</t>
  </si>
  <si>
    <t>530117-0036</t>
  </si>
  <si>
    <t>530117-0037</t>
  </si>
  <si>
    <t>530117-0042</t>
  </si>
  <si>
    <t>530117-0083</t>
  </si>
  <si>
    <t>530241-0026</t>
  </si>
  <si>
    <t>530241-0035</t>
  </si>
  <si>
    <t>530241-0036</t>
  </si>
  <si>
    <t>530241-0037</t>
  </si>
  <si>
    <t>530241-0042</t>
  </si>
  <si>
    <t>530241-0083</t>
  </si>
  <si>
    <t>530252-0026</t>
  </si>
  <si>
    <t>530252-0035</t>
  </si>
  <si>
    <t>530252-0036</t>
  </si>
  <si>
    <t>530252-0037</t>
  </si>
  <si>
    <t>530252-0042</t>
  </si>
  <si>
    <t>530252-0083</t>
  </si>
  <si>
    <t>204340</t>
  </si>
  <si>
    <t>530263-0026</t>
  </si>
  <si>
    <t>530263-0035</t>
  </si>
  <si>
    <t>530263-0036</t>
  </si>
  <si>
    <t>530263-0037</t>
  </si>
  <si>
    <t>530263-0042</t>
  </si>
  <si>
    <t>530263-0083</t>
  </si>
  <si>
    <t>204337</t>
  </si>
  <si>
    <t>204336-0026</t>
  </si>
  <si>
    <t>204336-0035</t>
  </si>
  <si>
    <t>204336-0036</t>
  </si>
  <si>
    <t>204336-0037</t>
  </si>
  <si>
    <t>204336-0042</t>
  </si>
  <si>
    <t>204336-0083</t>
  </si>
  <si>
    <t>204341-0026</t>
  </si>
  <si>
    <t>204341-0035</t>
  </si>
  <si>
    <t>204341-0036</t>
  </si>
  <si>
    <t>204341-0037</t>
  </si>
  <si>
    <t>204341-0042</t>
  </si>
  <si>
    <t>204341-0083</t>
  </si>
  <si>
    <t>530219-0026</t>
  </si>
  <si>
    <t>530219-0035</t>
  </si>
  <si>
    <t>530219-0036</t>
  </si>
  <si>
    <t>530219-0037</t>
  </si>
  <si>
    <t>530219-0042</t>
  </si>
  <si>
    <t>530219-0083</t>
  </si>
  <si>
    <t>204343-0026</t>
  </si>
  <si>
    <t>204343-0035</t>
  </si>
  <si>
    <t>204343-0036</t>
  </si>
  <si>
    <t>204343-0037</t>
  </si>
  <si>
    <t>204343-0042</t>
  </si>
  <si>
    <t>204343-0083</t>
  </si>
  <si>
    <t>204363</t>
  </si>
  <si>
    <t>204360</t>
  </si>
  <si>
    <t>204362</t>
  </si>
  <si>
    <t>204338-0026</t>
  </si>
  <si>
    <t>204338-0035</t>
  </si>
  <si>
    <t>204338-0036</t>
  </si>
  <si>
    <t>204338-0037</t>
  </si>
  <si>
    <t>204338-0042</t>
  </si>
  <si>
    <t>204338-0083</t>
  </si>
  <si>
    <t>204335</t>
  </si>
  <si>
    <t>204364</t>
  </si>
  <si>
    <t>204342</t>
  </si>
  <si>
    <t>484315-0026</t>
  </si>
  <si>
    <t>484315-0035</t>
  </si>
  <si>
    <t>484315-0036</t>
  </si>
  <si>
    <t>484315-0037</t>
  </si>
  <si>
    <t>484315-0042</t>
  </si>
  <si>
    <t>484315-0083</t>
  </si>
  <si>
    <t>484304-0026</t>
  </si>
  <si>
    <t>484304-0035</t>
  </si>
  <si>
    <t>484304-0036</t>
  </si>
  <si>
    <t>484304-0037</t>
  </si>
  <si>
    <t>484304-0042</t>
  </si>
  <si>
    <t>484304-0083</t>
  </si>
  <si>
    <t>530186</t>
  </si>
  <si>
    <t>515645-0026</t>
  </si>
  <si>
    <t>515645-0035</t>
  </si>
  <si>
    <t>515645-0036</t>
  </si>
  <si>
    <t>515645-0037</t>
  </si>
  <si>
    <t>515645-0042</t>
  </si>
  <si>
    <t>515645-0083</t>
  </si>
  <si>
    <t>530192</t>
  </si>
  <si>
    <t>530188</t>
  </si>
  <si>
    <t>515634-0026</t>
  </si>
  <si>
    <t>515634-0035</t>
  </si>
  <si>
    <t>515634-0036</t>
  </si>
  <si>
    <t>515634-0037</t>
  </si>
  <si>
    <t>515634-0042</t>
  </si>
  <si>
    <t>515634-0083</t>
  </si>
  <si>
    <t>530190</t>
  </si>
  <si>
    <t>530195</t>
  </si>
  <si>
    <t>530203</t>
  </si>
  <si>
    <t>530187-0023</t>
  </si>
  <si>
    <t>530187-0024</t>
  </si>
  <si>
    <t>530187-0025</t>
  </si>
  <si>
    <t>530187-0026</t>
  </si>
  <si>
    <t>530187-0027</t>
  </si>
  <si>
    <t>530189-0023</t>
  </si>
  <si>
    <t>530189-0024</t>
  </si>
  <si>
    <t>530189-0025</t>
  </si>
  <si>
    <t>530189-0026</t>
  </si>
  <si>
    <t>530189-0027</t>
  </si>
  <si>
    <t>530191-0023</t>
  </si>
  <si>
    <t>530191-0024</t>
  </si>
  <si>
    <t>530191-0025</t>
  </si>
  <si>
    <t>530191-0026</t>
  </si>
  <si>
    <t>530191-0027</t>
  </si>
  <si>
    <t>530197</t>
  </si>
  <si>
    <t>530198-0023</t>
  </si>
  <si>
    <t>530198-0024</t>
  </si>
  <si>
    <t>530198-0025</t>
  </si>
  <si>
    <t>530198-0026</t>
  </si>
  <si>
    <t>530198-0027</t>
  </si>
  <si>
    <t>530196-0023</t>
  </si>
  <si>
    <t>530196-0024</t>
  </si>
  <si>
    <t>530196-0025</t>
  </si>
  <si>
    <t>530196-0026</t>
  </si>
  <si>
    <t>530196-0027</t>
  </si>
  <si>
    <t>530193-0023</t>
  </si>
  <si>
    <t>530193-0024</t>
  </si>
  <si>
    <t>530193-0025</t>
  </si>
  <si>
    <t>530193-0026</t>
  </si>
  <si>
    <t>530193-0027</t>
  </si>
  <si>
    <t>530207</t>
  </si>
  <si>
    <t>530201</t>
  </si>
  <si>
    <t>530200-0023</t>
  </si>
  <si>
    <t>530200-0024</t>
  </si>
  <si>
    <t>530200-0025</t>
  </si>
  <si>
    <t>530200-0026</t>
  </si>
  <si>
    <t>530200-0027</t>
  </si>
  <si>
    <t>530202-0023</t>
  </si>
  <si>
    <t>530202-0024</t>
  </si>
  <si>
    <t>530202-0025</t>
  </si>
  <si>
    <t>530202-0026</t>
  </si>
  <si>
    <t>530202-0027</t>
  </si>
  <si>
    <t>530199</t>
  </si>
  <si>
    <t>204379</t>
  </si>
  <si>
    <t>530210</t>
  </si>
  <si>
    <t>530211-0023</t>
  </si>
  <si>
    <t>530211-0024</t>
  </si>
  <si>
    <t>530211-0025</t>
  </si>
  <si>
    <t>530211-0026</t>
  </si>
  <si>
    <t>530211-0027</t>
  </si>
  <si>
    <t>204380</t>
  </si>
  <si>
    <t>530204-0023</t>
  </si>
  <si>
    <t>530204-0024</t>
  </si>
  <si>
    <t>530204-0025</t>
  </si>
  <si>
    <t>530204-0026</t>
  </si>
  <si>
    <t>530204-0027</t>
  </si>
  <si>
    <t>530209-0023</t>
  </si>
  <si>
    <t>530209-0024</t>
  </si>
  <si>
    <t>530209-0025</t>
  </si>
  <si>
    <t>530209-0026</t>
  </si>
  <si>
    <t>530209-0027</t>
  </si>
  <si>
    <t>204382</t>
  </si>
  <si>
    <t>204384</t>
  </si>
  <si>
    <t>204381</t>
  </si>
  <si>
    <t>204385</t>
  </si>
  <si>
    <t>530205</t>
  </si>
  <si>
    <t>484188-0026</t>
  </si>
  <si>
    <t>484188-0035</t>
  </si>
  <si>
    <t>484188-0036</t>
  </si>
  <si>
    <t>484188-0037</t>
  </si>
  <si>
    <t>484188-0042</t>
  </si>
  <si>
    <t>484188-0083</t>
  </si>
  <si>
    <t>484199-0026</t>
  </si>
  <si>
    <t>484199-0035</t>
  </si>
  <si>
    <t>484199-0036</t>
  </si>
  <si>
    <t>484199-0037</t>
  </si>
  <si>
    <t>484199-0042</t>
  </si>
  <si>
    <t>484199-0083</t>
  </si>
  <si>
    <t>484202-0026</t>
  </si>
  <si>
    <t>484202-0035</t>
  </si>
  <si>
    <t>484202-0036</t>
  </si>
  <si>
    <t>484202-0037</t>
  </si>
  <si>
    <t>484202-0042</t>
  </si>
  <si>
    <t>484202-0083</t>
  </si>
  <si>
    <t>761266-0026</t>
  </si>
  <si>
    <t>761266-0035</t>
  </si>
  <si>
    <t>761266-0036</t>
  </si>
  <si>
    <t>761266-0037</t>
  </si>
  <si>
    <t>761266-0042</t>
  </si>
  <si>
    <t>761266-0083</t>
  </si>
  <si>
    <t>761277-0026</t>
  </si>
  <si>
    <t>761277-0035</t>
  </si>
  <si>
    <t>761277-0036</t>
  </si>
  <si>
    <t>761277-0037</t>
  </si>
  <si>
    <t>761277-0042</t>
  </si>
  <si>
    <t>761277-0083</t>
  </si>
  <si>
    <t>530206-0023</t>
  </si>
  <si>
    <t>530206-0024</t>
  </si>
  <si>
    <t>530206-0025</t>
  </si>
  <si>
    <t>530206-0026</t>
  </si>
  <si>
    <t>530206-0027</t>
  </si>
  <si>
    <t>185571</t>
  </si>
  <si>
    <t>210156</t>
  </si>
  <si>
    <t>210157-0023</t>
  </si>
  <si>
    <t>210157-0024</t>
  </si>
  <si>
    <t>210157-0025</t>
  </si>
  <si>
    <t>210157-0026</t>
  </si>
  <si>
    <t>210157-0027</t>
  </si>
  <si>
    <t>210158</t>
  </si>
  <si>
    <t>761288-0026</t>
  </si>
  <si>
    <t>761288-0035</t>
  </si>
  <si>
    <t>761288-0036</t>
  </si>
  <si>
    <t>761288-0037</t>
  </si>
  <si>
    <t>761288-0042</t>
  </si>
  <si>
    <t>761288-0083</t>
  </si>
  <si>
    <t>185570</t>
  </si>
  <si>
    <t>210161-0023</t>
  </si>
  <si>
    <t>210161-0024</t>
  </si>
  <si>
    <t>210161-0025</t>
  </si>
  <si>
    <t>210161-0026</t>
  </si>
  <si>
    <t>210161-0027</t>
  </si>
  <si>
    <t>210159-0023</t>
  </si>
  <si>
    <t>210159-0024</t>
  </si>
  <si>
    <t>210159-0025</t>
  </si>
  <si>
    <t>210159-0026</t>
  </si>
  <si>
    <t>210159-0027</t>
  </si>
  <si>
    <t>185569</t>
  </si>
  <si>
    <t>210160</t>
  </si>
  <si>
    <t>402255</t>
  </si>
  <si>
    <t>402257</t>
  </si>
  <si>
    <t>402872</t>
  </si>
  <si>
    <t>402874</t>
  </si>
  <si>
    <t>402881</t>
  </si>
  <si>
    <t>402883</t>
  </si>
  <si>
    <t>402885-0023</t>
  </si>
  <si>
    <t>402885-0024</t>
  </si>
  <si>
    <t>402885-0025</t>
  </si>
  <si>
    <t>402885-0026</t>
  </si>
  <si>
    <t>402885-0027</t>
  </si>
  <si>
    <t>402888-0023</t>
  </si>
  <si>
    <t>402888-0024</t>
  </si>
  <si>
    <t>402888-0025</t>
  </si>
  <si>
    <t>402888-0026</t>
  </si>
  <si>
    <t>402888-0027</t>
  </si>
  <si>
    <t>406800</t>
  </si>
  <si>
    <t>406810</t>
  </si>
  <si>
    <t>406811</t>
  </si>
  <si>
    <t>406822</t>
  </si>
  <si>
    <t>406834</t>
  </si>
  <si>
    <t>406823</t>
  </si>
  <si>
    <t>406835</t>
  </si>
  <si>
    <t>402256-0024</t>
  </si>
  <si>
    <t>402256-0033</t>
  </si>
  <si>
    <t>402256-0034</t>
  </si>
  <si>
    <t>402256-0035</t>
  </si>
  <si>
    <t>402256-0039</t>
  </si>
  <si>
    <t>402258-0024</t>
  </si>
  <si>
    <t>402258-0033</t>
  </si>
  <si>
    <t>402258-0034</t>
  </si>
  <si>
    <t>402258-0035</t>
  </si>
  <si>
    <t>402258-0039</t>
  </si>
  <si>
    <t>484359-0026</t>
  </si>
  <si>
    <t>484359-0035</t>
  </si>
  <si>
    <t>484359-0036</t>
  </si>
  <si>
    <t>484359-0037</t>
  </si>
  <si>
    <t>484359-0042</t>
  </si>
  <si>
    <t>484359-0083</t>
  </si>
  <si>
    <t>484392-0026</t>
  </si>
  <si>
    <t>484392-0035</t>
  </si>
  <si>
    <t>484392-0036</t>
  </si>
  <si>
    <t>484392-0037</t>
  </si>
  <si>
    <t>484392-0042</t>
  </si>
  <si>
    <t>484392-0083</t>
  </si>
  <si>
    <t>484406-0026</t>
  </si>
  <si>
    <t>484406-0035</t>
  </si>
  <si>
    <t>484406-0036</t>
  </si>
  <si>
    <t>484406-0037</t>
  </si>
  <si>
    <t>484406-0042</t>
  </si>
  <si>
    <t>484406-0083</t>
  </si>
  <si>
    <t>484417-0026</t>
  </si>
  <si>
    <t>484417-0035</t>
  </si>
  <si>
    <t>484417-0036</t>
  </si>
  <si>
    <t>484417-0037</t>
  </si>
  <si>
    <t>484417-0042</t>
  </si>
  <si>
    <t>484417-0083</t>
  </si>
  <si>
    <t>501782</t>
  </si>
  <si>
    <t>402877-0023</t>
  </si>
  <si>
    <t>402877-0024</t>
  </si>
  <si>
    <t>402877-0025</t>
  </si>
  <si>
    <t>402877-0026</t>
  </si>
  <si>
    <t>402877-0027</t>
  </si>
  <si>
    <t>402879-0023</t>
  </si>
  <si>
    <t>402879-0024</t>
  </si>
  <si>
    <t>402879-0025</t>
  </si>
  <si>
    <t>402879-0026</t>
  </si>
  <si>
    <t>402879-0027</t>
  </si>
  <si>
    <t>501789</t>
  </si>
  <si>
    <t>501783-0023</t>
  </si>
  <si>
    <t>501783-0024</t>
  </si>
  <si>
    <t>501783-0025</t>
  </si>
  <si>
    <t>501783-0026</t>
  </si>
  <si>
    <t>501783-0027</t>
  </si>
  <si>
    <t>406799</t>
  </si>
  <si>
    <t>501790-0023</t>
  </si>
  <si>
    <t>501790-0024</t>
  </si>
  <si>
    <t>501790-0025</t>
  </si>
  <si>
    <t>501790-0026</t>
  </si>
  <si>
    <t>501790-0027</t>
  </si>
  <si>
    <t>516444-0026</t>
  </si>
  <si>
    <t>516444-0035</t>
  </si>
  <si>
    <t>516444-0036</t>
  </si>
  <si>
    <t>516444-0037</t>
  </si>
  <si>
    <t>516444-0042</t>
  </si>
  <si>
    <t>516444-0083</t>
  </si>
  <si>
    <t>516397-0026</t>
  </si>
  <si>
    <t>516397-0035</t>
  </si>
  <si>
    <t>516397-0036</t>
  </si>
  <si>
    <t>516397-0037</t>
  </si>
  <si>
    <t>516397-0042</t>
  </si>
  <si>
    <t>516397-0083</t>
  </si>
  <si>
    <t>520119-0001</t>
  </si>
  <si>
    <t>520119-0002</t>
  </si>
  <si>
    <t>520115-0001</t>
  </si>
  <si>
    <t>520115-0002</t>
  </si>
  <si>
    <t>516433-0026</t>
  </si>
  <si>
    <t>516433-0035</t>
  </si>
  <si>
    <t>516433-0036</t>
  </si>
  <si>
    <t>516433-0037</t>
  </si>
  <si>
    <t>516433-0042</t>
  </si>
  <si>
    <t>516433-0083</t>
  </si>
  <si>
    <t>528015</t>
  </si>
  <si>
    <t>528018</t>
  </si>
  <si>
    <t>528016</t>
  </si>
  <si>
    <t>953303</t>
  </si>
  <si>
    <t>528890</t>
  </si>
  <si>
    <t>594583-0026</t>
  </si>
  <si>
    <t>594583-0035</t>
  </si>
  <si>
    <t>594583-0036</t>
  </si>
  <si>
    <t>594583-0037</t>
  </si>
  <si>
    <t>594583-0042</t>
  </si>
  <si>
    <t>594583-0083</t>
  </si>
  <si>
    <t>528017</t>
  </si>
  <si>
    <t>528891-0023</t>
  </si>
  <si>
    <t>528891-0024</t>
  </si>
  <si>
    <t>528891-0025</t>
  </si>
  <si>
    <t>528891-0026</t>
  </si>
  <si>
    <t>528891-0027</t>
  </si>
  <si>
    <t>529532-0023</t>
  </si>
  <si>
    <t>529532-0024</t>
  </si>
  <si>
    <t>529532-0025</t>
  </si>
  <si>
    <t>529532-0026</t>
  </si>
  <si>
    <t>529532-0027</t>
  </si>
  <si>
    <t>520568</t>
  </si>
  <si>
    <t>528894</t>
  </si>
  <si>
    <t>520566</t>
  </si>
  <si>
    <t>520570</t>
  </si>
  <si>
    <t>520569-0023</t>
  </si>
  <si>
    <t>520569-0024</t>
  </si>
  <si>
    <t>520569-0025</t>
  </si>
  <si>
    <t>520569-0026</t>
  </si>
  <si>
    <t>520569-0027</t>
  </si>
  <si>
    <t>520572</t>
  </si>
  <si>
    <t>520571-0023</t>
  </si>
  <si>
    <t>520571-0024</t>
  </si>
  <si>
    <t>520571-0025</t>
  </si>
  <si>
    <t>520571-0026</t>
  </si>
  <si>
    <t>520571-0027</t>
  </si>
  <si>
    <t>953314-0024</t>
  </si>
  <si>
    <t>953314-0033</t>
  </si>
  <si>
    <t>953314-0034</t>
  </si>
  <si>
    <t>953314-0035</t>
  </si>
  <si>
    <t>953314-0039</t>
  </si>
  <si>
    <t>210162</t>
  </si>
  <si>
    <t>520573-0023</t>
  </si>
  <si>
    <t>520573-0024</t>
  </si>
  <si>
    <t>520573-0025</t>
  </si>
  <si>
    <t>520573-0026</t>
  </si>
  <si>
    <t>520573-0027</t>
  </si>
  <si>
    <t>210164</t>
  </si>
  <si>
    <t>400534</t>
  </si>
  <si>
    <t>210163-0023</t>
  </si>
  <si>
    <t>210163-0024</t>
  </si>
  <si>
    <t>210163-0025</t>
  </si>
  <si>
    <t>210163-0026</t>
  </si>
  <si>
    <t>210163-0027</t>
  </si>
  <si>
    <t>400535-0023</t>
  </si>
  <si>
    <t>400535-0024</t>
  </si>
  <si>
    <t>400535-0025</t>
  </si>
  <si>
    <t>400535-0026</t>
  </si>
  <si>
    <t>400535-0027</t>
  </si>
  <si>
    <t>520567-0023</t>
  </si>
  <si>
    <t>520567-0024</t>
  </si>
  <si>
    <t>520567-0025</t>
  </si>
  <si>
    <t>520567-0026</t>
  </si>
  <si>
    <t>520567-0027</t>
  </si>
  <si>
    <t>210165-0023</t>
  </si>
  <si>
    <t>210165-0024</t>
  </si>
  <si>
    <t>210165-0025</t>
  </si>
  <si>
    <t>210165-0026</t>
  </si>
  <si>
    <t>210165-0027</t>
  </si>
  <si>
    <t>402873</t>
  </si>
  <si>
    <t>402878-0023</t>
  </si>
  <si>
    <t>402878-0024</t>
  </si>
  <si>
    <t>402878-0025</t>
  </si>
  <si>
    <t>402878-0026</t>
  </si>
  <si>
    <t>402878-0027</t>
  </si>
  <si>
    <t>402882</t>
  </si>
  <si>
    <t>402880-0023</t>
  </si>
  <si>
    <t>402880-0024</t>
  </si>
  <si>
    <t>402880-0025</t>
  </si>
  <si>
    <t>402880-0026</t>
  </si>
  <si>
    <t>402880-0027</t>
  </si>
  <si>
    <t>402884</t>
  </si>
  <si>
    <t>402876</t>
  </si>
  <si>
    <t>402889-0023</t>
  </si>
  <si>
    <t>402889-0024</t>
  </si>
  <si>
    <t>402889-0025</t>
  </si>
  <si>
    <t>402889-0026</t>
  </si>
  <si>
    <t>402889-0027</t>
  </si>
  <si>
    <t>402887-0023</t>
  </si>
  <si>
    <t>402887-0024</t>
  </si>
  <si>
    <t>402887-0025</t>
  </si>
  <si>
    <t>402887-0026</t>
  </si>
  <si>
    <t>402887-0027</t>
  </si>
  <si>
    <t>406802</t>
  </si>
  <si>
    <t>406801</t>
  </si>
  <si>
    <t>406813</t>
  </si>
  <si>
    <t>406812</t>
  </si>
  <si>
    <t>406825</t>
  </si>
  <si>
    <t>406836</t>
  </si>
  <si>
    <t>406837</t>
  </si>
  <si>
    <t>406824</t>
  </si>
  <si>
    <t>484439-0026</t>
  </si>
  <si>
    <t>484439-0035</t>
  </si>
  <si>
    <t>484439-0036</t>
  </si>
  <si>
    <t>484439-0037</t>
  </si>
  <si>
    <t>484439-0042</t>
  </si>
  <si>
    <t>484439-0083</t>
  </si>
  <si>
    <t>484472-0026</t>
  </si>
  <si>
    <t>484472-0035</t>
  </si>
  <si>
    <t>484472-0036</t>
  </si>
  <si>
    <t>484472-0037</t>
  </si>
  <si>
    <t>484472-0042</t>
  </si>
  <si>
    <t>484472-0083</t>
  </si>
  <si>
    <t>501792-0023</t>
  </si>
  <si>
    <t>501792-0024</t>
  </si>
  <si>
    <t>501792-0025</t>
  </si>
  <si>
    <t>501792-0026</t>
  </si>
  <si>
    <t>501792-0027</t>
  </si>
  <si>
    <t>484483-0026</t>
  </si>
  <si>
    <t>484483-0035</t>
  </si>
  <si>
    <t>484483-0036</t>
  </si>
  <si>
    <t>484483-0037</t>
  </si>
  <si>
    <t>484483-0042</t>
  </si>
  <si>
    <t>484483-0083</t>
  </si>
  <si>
    <t>516411-0026</t>
  </si>
  <si>
    <t>516411-0035</t>
  </si>
  <si>
    <t>516411-0036</t>
  </si>
  <si>
    <t>516411-0037</t>
  </si>
  <si>
    <t>516411-0042</t>
  </si>
  <si>
    <t>516411-0083</t>
  </si>
  <si>
    <t>484461-0026</t>
  </si>
  <si>
    <t>484461-0035</t>
  </si>
  <si>
    <t>484461-0036</t>
  </si>
  <si>
    <t>484461-0037</t>
  </si>
  <si>
    <t>484461-0042</t>
  </si>
  <si>
    <t>484461-0083</t>
  </si>
  <si>
    <t>516422-0026</t>
  </si>
  <si>
    <t>516422-0035</t>
  </si>
  <si>
    <t>516422-0036</t>
  </si>
  <si>
    <t>516422-0037</t>
  </si>
  <si>
    <t>516422-0042</t>
  </si>
  <si>
    <t>516422-0083</t>
  </si>
  <si>
    <t>501791</t>
  </si>
  <si>
    <t>516466-0026</t>
  </si>
  <si>
    <t>516466-0035</t>
  </si>
  <si>
    <t>516466-0036</t>
  </si>
  <si>
    <t>516466-0037</t>
  </si>
  <si>
    <t>516466-0042</t>
  </si>
  <si>
    <t>516466-0083</t>
  </si>
  <si>
    <t>520118-0001</t>
  </si>
  <si>
    <t>520118-0002</t>
  </si>
  <si>
    <t>516455-0026</t>
  </si>
  <si>
    <t>516455-0035</t>
  </si>
  <si>
    <t>516455-0036</t>
  </si>
  <si>
    <t>516455-0037</t>
  </si>
  <si>
    <t>516455-0042</t>
  </si>
  <si>
    <t>516455-0083</t>
  </si>
  <si>
    <t>100889</t>
  </si>
  <si>
    <t>100893</t>
  </si>
  <si>
    <t>520114-0001</t>
  </si>
  <si>
    <t>520114-0002</t>
  </si>
  <si>
    <t>100890-0023</t>
  </si>
  <si>
    <t>100890-0024</t>
  </si>
  <si>
    <t>100890-0025</t>
  </si>
  <si>
    <t>100890-0026</t>
  </si>
  <si>
    <t>100890-0027</t>
  </si>
  <si>
    <t>100897</t>
  </si>
  <si>
    <t>100891</t>
  </si>
  <si>
    <t>100902-0023</t>
  </si>
  <si>
    <t>100902-0024</t>
  </si>
  <si>
    <t>100902-0025</t>
  </si>
  <si>
    <t>100902-0026</t>
  </si>
  <si>
    <t>100902-0027</t>
  </si>
  <si>
    <t>100900</t>
  </si>
  <si>
    <t>100907</t>
  </si>
  <si>
    <t>100903</t>
  </si>
  <si>
    <t>100892-0023</t>
  </si>
  <si>
    <t>100892-0024</t>
  </si>
  <si>
    <t>100892-0025</t>
  </si>
  <si>
    <t>100892-0026</t>
  </si>
  <si>
    <t>100892-0027</t>
  </si>
  <si>
    <t>100894-0023</t>
  </si>
  <si>
    <t>100894-0024</t>
  </si>
  <si>
    <t>100894-0025</t>
  </si>
  <si>
    <t>100894-0026</t>
  </si>
  <si>
    <t>100894-0027</t>
  </si>
  <si>
    <t>100916</t>
  </si>
  <si>
    <t>100910-0023</t>
  </si>
  <si>
    <t>100910-0024</t>
  </si>
  <si>
    <t>100910-0025</t>
  </si>
  <si>
    <t>100910-0026</t>
  </si>
  <si>
    <t>100910-0027</t>
  </si>
  <si>
    <t>100908-0023</t>
  </si>
  <si>
    <t>100908-0024</t>
  </si>
  <si>
    <t>100908-0025</t>
  </si>
  <si>
    <t>100908-0026</t>
  </si>
  <si>
    <t>100908-0027</t>
  </si>
  <si>
    <t>100913-0023</t>
  </si>
  <si>
    <t>100913-0024</t>
  </si>
  <si>
    <t>100913-0025</t>
  </si>
  <si>
    <t>100913-0026</t>
  </si>
  <si>
    <t>100913-0027</t>
  </si>
  <si>
    <t>100899-0023</t>
  </si>
  <si>
    <t>100899-0024</t>
  </si>
  <si>
    <t>100899-0025</t>
  </si>
  <si>
    <t>100899-0026</t>
  </si>
  <si>
    <t>100899-0027</t>
  </si>
  <si>
    <t>100904-0023</t>
  </si>
  <si>
    <t>100904-0024</t>
  </si>
  <si>
    <t>100904-0025</t>
  </si>
  <si>
    <t>100904-0026</t>
  </si>
  <si>
    <t>100904-0027</t>
  </si>
  <si>
    <t>100918</t>
  </si>
  <si>
    <t>100920</t>
  </si>
  <si>
    <t>100919-0023</t>
  </si>
  <si>
    <t>100919-0024</t>
  </si>
  <si>
    <t>100919-0025</t>
  </si>
  <si>
    <t>100919-0026</t>
  </si>
  <si>
    <t>100919-0027</t>
  </si>
  <si>
    <t>100917-0023</t>
  </si>
  <si>
    <t>100917-0024</t>
  </si>
  <si>
    <t>100917-0025</t>
  </si>
  <si>
    <t>100917-0026</t>
  </si>
  <si>
    <t>100917-0027</t>
  </si>
  <si>
    <t>100909</t>
  </si>
  <si>
    <t>100911</t>
  </si>
  <si>
    <t>138599</t>
  </si>
  <si>
    <t>138600-0023</t>
  </si>
  <si>
    <t>138600-0024</t>
  </si>
  <si>
    <t>138600-0025</t>
  </si>
  <si>
    <t>138600-0026</t>
  </si>
  <si>
    <t>138600-0027</t>
  </si>
  <si>
    <t>100921-0023</t>
  </si>
  <si>
    <t>100921-0024</t>
  </si>
  <si>
    <t>100921-0025</t>
  </si>
  <si>
    <t>100921-0026</t>
  </si>
  <si>
    <t>100921-0027</t>
  </si>
  <si>
    <t>138603</t>
  </si>
  <si>
    <t>138605</t>
  </si>
  <si>
    <t>138606-0023</t>
  </si>
  <si>
    <t>138606-0024</t>
  </si>
  <si>
    <t>138606-0025</t>
  </si>
  <si>
    <t>138606-0026</t>
  </si>
  <si>
    <t>138606-0027</t>
  </si>
  <si>
    <t>146102</t>
  </si>
  <si>
    <t>138604-0023</t>
  </si>
  <si>
    <t>138604-0024</t>
  </si>
  <si>
    <t>138604-0025</t>
  </si>
  <si>
    <t>138604-0026</t>
  </si>
  <si>
    <t>138604-0027</t>
  </si>
  <si>
    <t>138602-0023</t>
  </si>
  <si>
    <t>138602-0024</t>
  </si>
  <si>
    <t>138602-0025</t>
  </si>
  <si>
    <t>138602-0026</t>
  </si>
  <si>
    <t>138602-0027</t>
  </si>
  <si>
    <t>138601</t>
  </si>
  <si>
    <t>143293-0002</t>
  </si>
  <si>
    <t>143293-0003</t>
  </si>
  <si>
    <t>143293-0001</t>
  </si>
  <si>
    <t>146103</t>
  </si>
  <si>
    <t>146106</t>
  </si>
  <si>
    <t>146104</t>
  </si>
  <si>
    <t>146107</t>
  </si>
  <si>
    <t>143292-0002</t>
  </si>
  <si>
    <t>143292-0003</t>
  </si>
  <si>
    <t>143292-0001</t>
  </si>
  <si>
    <t>143291-0002</t>
  </si>
  <si>
    <t>143291-0003</t>
  </si>
  <si>
    <t>143291-0001</t>
  </si>
  <si>
    <t>146109</t>
  </si>
  <si>
    <t>146110</t>
  </si>
  <si>
    <t>146111</t>
  </si>
  <si>
    <t>146114</t>
  </si>
  <si>
    <t>146105</t>
  </si>
  <si>
    <t>146112</t>
  </si>
  <si>
    <t>146113</t>
  </si>
  <si>
    <t>185271</t>
  </si>
  <si>
    <t>185273</t>
  </si>
  <si>
    <t>185270</t>
  </si>
  <si>
    <t>185272</t>
  </si>
  <si>
    <t>204614</t>
  </si>
  <si>
    <t>204615</t>
  </si>
  <si>
    <t>204616</t>
  </si>
  <si>
    <t>204619</t>
  </si>
  <si>
    <t>204621</t>
  </si>
  <si>
    <t>204617</t>
  </si>
  <si>
    <t>204620</t>
  </si>
  <si>
    <t>205766</t>
  </si>
  <si>
    <t>204618</t>
  </si>
  <si>
    <t>205769</t>
  </si>
  <si>
    <t>205768</t>
  </si>
  <si>
    <t>205765</t>
  </si>
  <si>
    <t>205774</t>
  </si>
  <si>
    <t>205770</t>
  </si>
  <si>
    <t>205767</t>
  </si>
  <si>
    <t>205775</t>
  </si>
  <si>
    <t>205779</t>
  </si>
  <si>
    <t>205771</t>
  </si>
  <si>
    <t>205776</t>
  </si>
  <si>
    <t>205773</t>
  </si>
  <si>
    <t>205781</t>
  </si>
  <si>
    <t>205778</t>
  </si>
  <si>
    <t>205785</t>
  </si>
  <si>
    <t>205777</t>
  </si>
  <si>
    <t>205787</t>
  </si>
  <si>
    <t>205780</t>
  </si>
  <si>
    <t>205788</t>
  </si>
  <si>
    <t>205782</t>
  </si>
  <si>
    <t>205784</t>
  </si>
  <si>
    <t>205791</t>
  </si>
  <si>
    <t>205792</t>
  </si>
  <si>
    <t>205795</t>
  </si>
  <si>
    <t>205786</t>
  </si>
  <si>
    <t>205793</t>
  </si>
  <si>
    <t>205790</t>
  </si>
  <si>
    <t>205798</t>
  </si>
  <si>
    <t>205799</t>
  </si>
  <si>
    <t>205800</t>
  </si>
  <si>
    <t>205789</t>
  </si>
  <si>
    <t>205797</t>
  </si>
  <si>
    <t>205803</t>
  </si>
  <si>
    <t>205804</t>
  </si>
  <si>
    <t>205801</t>
  </si>
  <si>
    <t>205805</t>
  </si>
  <si>
    <t>205796</t>
  </si>
  <si>
    <t>205802</t>
  </si>
  <si>
    <t>205810</t>
  </si>
  <si>
    <t>205807</t>
  </si>
  <si>
    <t>205811</t>
  </si>
  <si>
    <t>205812</t>
  </si>
  <si>
    <t>205806</t>
  </si>
  <si>
    <t>205814</t>
  </si>
  <si>
    <t>205815</t>
  </si>
  <si>
    <t>205817</t>
  </si>
  <si>
    <t>205809</t>
  </si>
  <si>
    <t>205818</t>
  </si>
  <si>
    <t>205816</t>
  </si>
  <si>
    <t>205821</t>
  </si>
  <si>
    <t>205823</t>
  </si>
  <si>
    <t>205813</t>
  </si>
  <si>
    <t>205825</t>
  </si>
  <si>
    <t>205822</t>
  </si>
  <si>
    <t>205824</t>
  </si>
  <si>
    <t>205826</t>
  </si>
  <si>
    <t>205827</t>
  </si>
  <si>
    <t>205820</t>
  </si>
  <si>
    <t>205830</t>
  </si>
  <si>
    <t>205828</t>
  </si>
  <si>
    <t>205832</t>
  </si>
  <si>
    <t>205831</t>
  </si>
  <si>
    <t>205833</t>
  </si>
  <si>
    <t>205829</t>
  </si>
  <si>
    <t>205835</t>
  </si>
  <si>
    <t>205837</t>
  </si>
  <si>
    <t>205836</t>
  </si>
  <si>
    <t>205839</t>
  </si>
  <si>
    <t>205842</t>
  </si>
  <si>
    <t>205834</t>
  </si>
  <si>
    <t>205838</t>
  </si>
  <si>
    <t>205843</t>
  </si>
  <si>
    <t>205845</t>
  </si>
  <si>
    <t>205844</t>
  </si>
  <si>
    <t>209839</t>
  </si>
  <si>
    <t>205840</t>
  </si>
  <si>
    <t>205846</t>
  </si>
  <si>
    <t>209840</t>
  </si>
  <si>
    <t>209841</t>
  </si>
  <si>
    <t>209845</t>
  </si>
  <si>
    <t>209844</t>
  </si>
  <si>
    <t>209838</t>
  </si>
  <si>
    <t>209847</t>
  </si>
  <si>
    <t>209843</t>
  </si>
  <si>
    <t>209848</t>
  </si>
  <si>
    <t>209849</t>
  </si>
  <si>
    <t>209850</t>
  </si>
  <si>
    <t>209846</t>
  </si>
  <si>
    <t>400967</t>
  </si>
  <si>
    <t>400969</t>
  </si>
  <si>
    <t>400972</t>
  </si>
  <si>
    <t>400976</t>
  </si>
  <si>
    <t>400978</t>
  </si>
  <si>
    <t>400980</t>
  </si>
  <si>
    <t>400987</t>
  </si>
  <si>
    <t>400989</t>
  </si>
  <si>
    <t>400968-0023</t>
  </si>
  <si>
    <t>400968-0024</t>
  </si>
  <si>
    <t>400968-0025</t>
  </si>
  <si>
    <t>400968-0026</t>
  </si>
  <si>
    <t>400968-0027</t>
  </si>
  <si>
    <t>400970-0023</t>
  </si>
  <si>
    <t>400970-0024</t>
  </si>
  <si>
    <t>400970-0025</t>
  </si>
  <si>
    <t>400970-0026</t>
  </si>
  <si>
    <t>400970-0027</t>
  </si>
  <si>
    <t>400973-0023</t>
  </si>
  <si>
    <t>400973-0024</t>
  </si>
  <si>
    <t>400973-0025</t>
  </si>
  <si>
    <t>400973-0026</t>
  </si>
  <si>
    <t>400973-0027</t>
  </si>
  <si>
    <t>400977-0023</t>
  </si>
  <si>
    <t>400977-0024</t>
  </si>
  <si>
    <t>400977-0025</t>
  </si>
  <si>
    <t>400977-0026</t>
  </si>
  <si>
    <t>400977-0027</t>
  </si>
  <si>
    <t>400979-0023</t>
  </si>
  <si>
    <t>400979-0024</t>
  </si>
  <si>
    <t>400979-0025</t>
  </si>
  <si>
    <t>400979-0026</t>
  </si>
  <si>
    <t>400979-0027</t>
  </si>
  <si>
    <t>400988-0023</t>
  </si>
  <si>
    <t>400988-0024</t>
  </si>
  <si>
    <t>400988-0025</t>
  </si>
  <si>
    <t>400988-0026</t>
  </si>
  <si>
    <t>400988-0027</t>
  </si>
  <si>
    <t>400981-0023</t>
  </si>
  <si>
    <t>400981-0024</t>
  </si>
  <si>
    <t>400981-0025</t>
  </si>
  <si>
    <t>400981-0026</t>
  </si>
  <si>
    <t>400981-0027</t>
  </si>
  <si>
    <t>401000</t>
  </si>
  <si>
    <t>400990-0023</t>
  </si>
  <si>
    <t>400990-0024</t>
  </si>
  <si>
    <t>400990-0025</t>
  </si>
  <si>
    <t>400990-0026</t>
  </si>
  <si>
    <t>400990-0027</t>
  </si>
  <si>
    <t>400991</t>
  </si>
  <si>
    <t>401003</t>
  </si>
  <si>
    <t>401002-0023</t>
  </si>
  <si>
    <t>401002-0024</t>
  </si>
  <si>
    <t>401002-0025</t>
  </si>
  <si>
    <t>401002-0026</t>
  </si>
  <si>
    <t>401002-0027</t>
  </si>
  <si>
    <t>400992-0023</t>
  </si>
  <si>
    <t>400992-0024</t>
  </si>
  <si>
    <t>400992-0025</t>
  </si>
  <si>
    <t>400992-0026</t>
  </si>
  <si>
    <t>400992-0027</t>
  </si>
  <si>
    <t>401004-0023</t>
  </si>
  <si>
    <t>401004-0024</t>
  </si>
  <si>
    <t>401004-0025</t>
  </si>
  <si>
    <t>401004-0026</t>
  </si>
  <si>
    <t>401004-0027</t>
  </si>
  <si>
    <t>401027</t>
  </si>
  <si>
    <t>400998</t>
  </si>
  <si>
    <t>401025</t>
  </si>
  <si>
    <t>401026-0023</t>
  </si>
  <si>
    <t>401026-0024</t>
  </si>
  <si>
    <t>401026-0025</t>
  </si>
  <si>
    <t>401026-0026</t>
  </si>
  <si>
    <t>401026-0027</t>
  </si>
  <si>
    <t>400999-0023</t>
  </si>
  <si>
    <t>400999-0024</t>
  </si>
  <si>
    <t>400999-0025</t>
  </si>
  <si>
    <t>400999-0026</t>
  </si>
  <si>
    <t>400999-0027</t>
  </si>
  <si>
    <t>401033</t>
  </si>
  <si>
    <t>401029</t>
  </si>
  <si>
    <t>401028-0023</t>
  </si>
  <si>
    <t>401028-0024</t>
  </si>
  <si>
    <t>401028-0025</t>
  </si>
  <si>
    <t>401028-0026</t>
  </si>
  <si>
    <t>401028-0027</t>
  </si>
  <si>
    <t>401030-0023</t>
  </si>
  <si>
    <t>401030-0024</t>
  </si>
  <si>
    <t>401030-0025</t>
  </si>
  <si>
    <t>401030-0026</t>
  </si>
  <si>
    <t>401030-0027</t>
  </si>
  <si>
    <t>401035-0023</t>
  </si>
  <si>
    <t>401035-0024</t>
  </si>
  <si>
    <t>401035-0025</t>
  </si>
  <si>
    <t>401035-0026</t>
  </si>
  <si>
    <t>401035-0027</t>
  </si>
  <si>
    <t>401036</t>
  </si>
  <si>
    <t>401038</t>
  </si>
  <si>
    <t>401042</t>
  </si>
  <si>
    <t>401044</t>
  </si>
  <si>
    <t>401037-0023</t>
  </si>
  <si>
    <t>401037-0024</t>
  </si>
  <si>
    <t>401037-0025</t>
  </si>
  <si>
    <t>401037-0026</t>
  </si>
  <si>
    <t>401037-0027</t>
  </si>
  <si>
    <t>401039-0023</t>
  </si>
  <si>
    <t>401039-0024</t>
  </si>
  <si>
    <t>401039-0025</t>
  </si>
  <si>
    <t>401039-0026</t>
  </si>
  <si>
    <t>401039-0027</t>
  </si>
  <si>
    <t>401043-0023</t>
  </si>
  <si>
    <t>401043-0024</t>
  </si>
  <si>
    <t>401043-0025</t>
  </si>
  <si>
    <t>401043-0026</t>
  </si>
  <si>
    <t>401043-0027</t>
  </si>
  <si>
    <t>401046-0023</t>
  </si>
  <si>
    <t>401046-0024</t>
  </si>
  <si>
    <t>401046-0025</t>
  </si>
  <si>
    <t>401046-0026</t>
  </si>
  <si>
    <t>401046-0027</t>
  </si>
  <si>
    <t>401053</t>
  </si>
  <si>
    <t>401051</t>
  </si>
  <si>
    <t>401047</t>
  </si>
  <si>
    <t>401052-0023</t>
  </si>
  <si>
    <t>401052-0024</t>
  </si>
  <si>
    <t>401052-0025</t>
  </si>
  <si>
    <t>401052-0026</t>
  </si>
  <si>
    <t>401052-0027</t>
  </si>
  <si>
    <t>401048-0023</t>
  </si>
  <si>
    <t>401048-0024</t>
  </si>
  <si>
    <t>401048-0025</t>
  </si>
  <si>
    <t>401048-0026</t>
  </si>
  <si>
    <t>401048-0027</t>
  </si>
  <si>
    <t>401054-0023</t>
  </si>
  <si>
    <t>401054-0024</t>
  </si>
  <si>
    <t>401054-0025</t>
  </si>
  <si>
    <t>401054-0026</t>
  </si>
  <si>
    <t>401054-0027</t>
  </si>
  <si>
    <t>401062</t>
  </si>
  <si>
    <t>401060</t>
  </si>
  <si>
    <t>401057-0023</t>
  </si>
  <si>
    <t>401057-0024</t>
  </si>
  <si>
    <t>401057-0025</t>
  </si>
  <si>
    <t>401057-0026</t>
  </si>
  <si>
    <t>401057-0027</t>
  </si>
  <si>
    <t>401055</t>
  </si>
  <si>
    <t>401063-0023</t>
  </si>
  <si>
    <t>401063-0024</t>
  </si>
  <si>
    <t>401063-0025</t>
  </si>
  <si>
    <t>401063-0026</t>
  </si>
  <si>
    <t>401063-0027</t>
  </si>
  <si>
    <t>401064</t>
  </si>
  <si>
    <t>401071</t>
  </si>
  <si>
    <t>401073</t>
  </si>
  <si>
    <t>401061-0023</t>
  </si>
  <si>
    <t>401061-0024</t>
  </si>
  <si>
    <t>401061-0025</t>
  </si>
  <si>
    <t>401061-0026</t>
  </si>
  <si>
    <t>401061-0027</t>
  </si>
  <si>
    <t>401065-0023</t>
  </si>
  <si>
    <t>401065-0024</t>
  </si>
  <si>
    <t>401065-0025</t>
  </si>
  <si>
    <t>401065-0026</t>
  </si>
  <si>
    <t>401065-0027</t>
  </si>
  <si>
    <t>401072-0023</t>
  </si>
  <si>
    <t>401072-0024</t>
  </si>
  <si>
    <t>401072-0025</t>
  </si>
  <si>
    <t>401072-0026</t>
  </si>
  <si>
    <t>401072-0027</t>
  </si>
  <si>
    <t>401075</t>
  </si>
  <si>
    <t>401076-0023</t>
  </si>
  <si>
    <t>401076-0024</t>
  </si>
  <si>
    <t>401076-0025</t>
  </si>
  <si>
    <t>401076-0026</t>
  </si>
  <si>
    <t>401076-0027</t>
  </si>
  <si>
    <t>401082</t>
  </si>
  <si>
    <t>401074-0023</t>
  </si>
  <si>
    <t>401074-0024</t>
  </si>
  <si>
    <t>401074-0025</t>
  </si>
  <si>
    <t>401074-0026</t>
  </si>
  <si>
    <t>401074-0027</t>
  </si>
  <si>
    <t>401083-0023</t>
  </si>
  <si>
    <t>401083-0024</t>
  </si>
  <si>
    <t>401083-0025</t>
  </si>
  <si>
    <t>401083-0026</t>
  </si>
  <si>
    <t>401083-0027</t>
  </si>
  <si>
    <t>401081-0023</t>
  </si>
  <si>
    <t>401081-0024</t>
  </si>
  <si>
    <t>401081-0025</t>
  </si>
  <si>
    <t>401081-0026</t>
  </si>
  <si>
    <t>401081-0027</t>
  </si>
  <si>
    <t>401084</t>
  </si>
  <si>
    <t>401091</t>
  </si>
  <si>
    <t>401085-0023</t>
  </si>
  <si>
    <t>401085-0024</t>
  </si>
  <si>
    <t>401085-0025</t>
  </si>
  <si>
    <t>401085-0026</t>
  </si>
  <si>
    <t>401085-0027</t>
  </si>
  <si>
    <t>401080</t>
  </si>
  <si>
    <t>401093</t>
  </si>
  <si>
    <t>401095</t>
  </si>
  <si>
    <t>401094-0023</t>
  </si>
  <si>
    <t>401094-0024</t>
  </si>
  <si>
    <t>401094-0025</t>
  </si>
  <si>
    <t>401094-0026</t>
  </si>
  <si>
    <t>401094-0027</t>
  </si>
  <si>
    <t>404308</t>
  </si>
  <si>
    <t>401096-0023</t>
  </si>
  <si>
    <t>401096-0024</t>
  </si>
  <si>
    <t>401096-0025</t>
  </si>
  <si>
    <t>401096-0026</t>
  </si>
  <si>
    <t>401096-0027</t>
  </si>
  <si>
    <t>401092-0023</t>
  </si>
  <si>
    <t>401092-0024</t>
  </si>
  <si>
    <t>401092-0025</t>
  </si>
  <si>
    <t>401092-0026</t>
  </si>
  <si>
    <t>401092-0027</t>
  </si>
  <si>
    <t>404314</t>
  </si>
  <si>
    <t>404312</t>
  </si>
  <si>
    <t>404310</t>
  </si>
  <si>
    <t>404319</t>
  </si>
  <si>
    <t>404325-0018</t>
  </si>
  <si>
    <t>404325-0022</t>
  </si>
  <si>
    <t>404325-0026</t>
  </si>
  <si>
    <t>404325-0019</t>
  </si>
  <si>
    <t>404325-0023</t>
  </si>
  <si>
    <t>404325-0027</t>
  </si>
  <si>
    <t>404311-0026</t>
  </si>
  <si>
    <t>404311-0035</t>
  </si>
  <si>
    <t>404311-0036</t>
  </si>
  <si>
    <t>404311-0037</t>
  </si>
  <si>
    <t>404311-0042</t>
  </si>
  <si>
    <t>404311-0083</t>
  </si>
  <si>
    <t>404326-0018</t>
  </si>
  <si>
    <t>404326-0022</t>
  </si>
  <si>
    <t>404326-0026</t>
  </si>
  <si>
    <t>404326-0019</t>
  </si>
  <si>
    <t>404326-0023</t>
  </si>
  <si>
    <t>404326-0027</t>
  </si>
  <si>
    <t>404313-0026</t>
  </si>
  <si>
    <t>404313-0035</t>
  </si>
  <si>
    <t>404313-0036</t>
  </si>
  <si>
    <t>404313-0037</t>
  </si>
  <si>
    <t>404313-0042</t>
  </si>
  <si>
    <t>404313-0083</t>
  </si>
  <si>
    <t>404317</t>
  </si>
  <si>
    <t>404318-0026</t>
  </si>
  <si>
    <t>404318-0035</t>
  </si>
  <si>
    <t>404318-0036</t>
  </si>
  <si>
    <t>404318-0037</t>
  </si>
  <si>
    <t>404318-0042</t>
  </si>
  <si>
    <t>404318-0083</t>
  </si>
  <si>
    <t>404320-0026</t>
  </si>
  <si>
    <t>404320-0035</t>
  </si>
  <si>
    <t>404320-0036</t>
  </si>
  <si>
    <t>404320-0037</t>
  </si>
  <si>
    <t>404320-0042</t>
  </si>
  <si>
    <t>404320-0083</t>
  </si>
  <si>
    <t>404309-0026</t>
  </si>
  <si>
    <t>404309-0035</t>
  </si>
  <si>
    <t>404309-0036</t>
  </si>
  <si>
    <t>404309-0037</t>
  </si>
  <si>
    <t>404309-0042</t>
  </si>
  <si>
    <t>404309-0083</t>
  </si>
  <si>
    <t>404329-0018</t>
  </si>
  <si>
    <t>404329-0022</t>
  </si>
  <si>
    <t>404329-0026</t>
  </si>
  <si>
    <t>404329-0019</t>
  </si>
  <si>
    <t>404329-0023</t>
  </si>
  <si>
    <t>404329-0027</t>
  </si>
  <si>
    <t>404321</t>
  </si>
  <si>
    <t>404332</t>
  </si>
  <si>
    <t>404315-0026</t>
  </si>
  <si>
    <t>404315-0035</t>
  </si>
  <si>
    <t>404315-0036</t>
  </si>
  <si>
    <t>404315-0037</t>
  </si>
  <si>
    <t>404315-0042</t>
  </si>
  <si>
    <t>404315-0083</t>
  </si>
  <si>
    <t>404330-0018</t>
  </si>
  <si>
    <t>404330-0022</t>
  </si>
  <si>
    <t>404330-0026</t>
  </si>
  <si>
    <t>404330-0019</t>
  </si>
  <si>
    <t>404330-0023</t>
  </si>
  <si>
    <t>404330-0027</t>
  </si>
  <si>
    <t>404333-0026</t>
  </si>
  <si>
    <t>404333-0035</t>
  </si>
  <si>
    <t>404333-0036</t>
  </si>
  <si>
    <t>404333-0037</t>
  </si>
  <si>
    <t>404333-0042</t>
  </si>
  <si>
    <t>404333-0083</t>
  </si>
  <si>
    <t>404323-0018</t>
  </si>
  <si>
    <t>404323-0022</t>
  </si>
  <si>
    <t>404323-0026</t>
  </si>
  <si>
    <t>404323-0019</t>
  </si>
  <si>
    <t>404323-0023</t>
  </si>
  <si>
    <t>404323-0027</t>
  </si>
  <si>
    <t>404324-0018</t>
  </si>
  <si>
    <t>404324-0022</t>
  </si>
  <si>
    <t>404324-0026</t>
  </si>
  <si>
    <t>404324-0019</t>
  </si>
  <si>
    <t>404324-0023</t>
  </si>
  <si>
    <t>404324-0027</t>
  </si>
  <si>
    <t>404339</t>
  </si>
  <si>
    <t>404334</t>
  </si>
  <si>
    <t>404331-0018</t>
  </si>
  <si>
    <t>404331-0022</t>
  </si>
  <si>
    <t>404331-0026</t>
  </si>
  <si>
    <t>404331-0019</t>
  </si>
  <si>
    <t>404331-0023</t>
  </si>
  <si>
    <t>404331-0027</t>
  </si>
  <si>
    <t>404322-0026</t>
  </si>
  <si>
    <t>404322-0035</t>
  </si>
  <si>
    <t>404322-0036</t>
  </si>
  <si>
    <t>404322-0037</t>
  </si>
  <si>
    <t>404322-0042</t>
  </si>
  <si>
    <t>404322-0083</t>
  </si>
  <si>
    <t>404335-0026</t>
  </si>
  <si>
    <t>404335-0035</t>
  </si>
  <si>
    <t>404335-0036</t>
  </si>
  <si>
    <t>404335-0037</t>
  </si>
  <si>
    <t>404335-0042</t>
  </si>
  <si>
    <t>404335-0083</t>
  </si>
  <si>
    <t>404343</t>
  </si>
  <si>
    <t>404336</t>
  </si>
  <si>
    <t>404345</t>
  </si>
  <si>
    <t>404340-0026</t>
  </si>
  <si>
    <t>404340-0035</t>
  </si>
  <si>
    <t>404340-0036</t>
  </si>
  <si>
    <t>404340-0037</t>
  </si>
  <si>
    <t>404340-0042</t>
  </si>
  <si>
    <t>404340-0083</t>
  </si>
  <si>
    <t>404350-0018</t>
  </si>
  <si>
    <t>404350-0022</t>
  </si>
  <si>
    <t>404350-0026</t>
  </si>
  <si>
    <t>404350-0019</t>
  </si>
  <si>
    <t>404350-0023</t>
  </si>
  <si>
    <t>404350-0027</t>
  </si>
  <si>
    <t>404348-0018</t>
  </si>
  <si>
    <t>404348-0022</t>
  </si>
  <si>
    <t>404348-0026</t>
  </si>
  <si>
    <t>404348-0019</t>
  </si>
  <si>
    <t>404348-0023</t>
  </si>
  <si>
    <t>404348-0027</t>
  </si>
  <si>
    <t>404346-0026</t>
  </si>
  <si>
    <t>404346-0035</t>
  </si>
  <si>
    <t>404346-0036</t>
  </si>
  <si>
    <t>404346-0037</t>
  </si>
  <si>
    <t>404346-0042</t>
  </si>
  <si>
    <t>404346-0083</t>
  </si>
  <si>
    <t>404342-0026</t>
  </si>
  <si>
    <t>404342-0035</t>
  </si>
  <si>
    <t>404342-0036</t>
  </si>
  <si>
    <t>404342-0037</t>
  </si>
  <si>
    <t>404342-0042</t>
  </si>
  <si>
    <t>404342-0083</t>
  </si>
  <si>
    <t>404344-0026</t>
  </si>
  <si>
    <t>404344-0035</t>
  </si>
  <si>
    <t>404344-0036</t>
  </si>
  <si>
    <t>404344-0037</t>
  </si>
  <si>
    <t>404344-0042</t>
  </si>
  <si>
    <t>404344-0083</t>
  </si>
  <si>
    <t>404353-0018</t>
  </si>
  <si>
    <t>404353-0022</t>
  </si>
  <si>
    <t>404353-0026</t>
  </si>
  <si>
    <t>404353-0019</t>
  </si>
  <si>
    <t>404353-0023</t>
  </si>
  <si>
    <t>404353-0027</t>
  </si>
  <si>
    <t>404337-0026</t>
  </si>
  <si>
    <t>404337-0035</t>
  </si>
  <si>
    <t>404337-0036</t>
  </si>
  <si>
    <t>404337-0037</t>
  </si>
  <si>
    <t>404337-0042</t>
  </si>
  <si>
    <t>404337-0083</t>
  </si>
  <si>
    <t>404359</t>
  </si>
  <si>
    <t>404352-0018</t>
  </si>
  <si>
    <t>404352-0022</t>
  </si>
  <si>
    <t>404352-0026</t>
  </si>
  <si>
    <t>404352-0019</t>
  </si>
  <si>
    <t>404352-0023</t>
  </si>
  <si>
    <t>404352-0027</t>
  </si>
  <si>
    <t>404341</t>
  </si>
  <si>
    <t>404361</t>
  </si>
  <si>
    <t>404363</t>
  </si>
  <si>
    <t>404351-0018</t>
  </si>
  <si>
    <t>404351-0022</t>
  </si>
  <si>
    <t>404351-0026</t>
  </si>
  <si>
    <t>404351-0019</t>
  </si>
  <si>
    <t>404351-0023</t>
  </si>
  <si>
    <t>404351-0027</t>
  </si>
  <si>
    <t>404362-0026</t>
  </si>
  <si>
    <t>404362-0035</t>
  </si>
  <si>
    <t>404362-0036</t>
  </si>
  <si>
    <t>404362-0037</t>
  </si>
  <si>
    <t>404362-0042</t>
  </si>
  <si>
    <t>404362-0083</t>
  </si>
  <si>
    <t>404366</t>
  </si>
  <si>
    <t>404347-0018</t>
  </si>
  <si>
    <t>404347-0022</t>
  </si>
  <si>
    <t>404347-0026</t>
  </si>
  <si>
    <t>404347-0019</t>
  </si>
  <si>
    <t>404347-0023</t>
  </si>
  <si>
    <t>404347-0027</t>
  </si>
  <si>
    <t>404367-0026</t>
  </si>
  <si>
    <t>404367-0035</t>
  </si>
  <si>
    <t>404367-0036</t>
  </si>
  <si>
    <t>404367-0037</t>
  </si>
  <si>
    <t>404367-0042</t>
  </si>
  <si>
    <t>404367-0083</t>
  </si>
  <si>
    <t>404368</t>
  </si>
  <si>
    <t>404369-0026</t>
  </si>
  <si>
    <t>404369-0035</t>
  </si>
  <si>
    <t>404369-0036</t>
  </si>
  <si>
    <t>404369-0037</t>
  </si>
  <si>
    <t>404369-0042</t>
  </si>
  <si>
    <t>404369-0083</t>
  </si>
  <si>
    <t>404354-0018</t>
  </si>
  <si>
    <t>404354-0022</t>
  </si>
  <si>
    <t>404354-0026</t>
  </si>
  <si>
    <t>404354-0019</t>
  </si>
  <si>
    <t>404354-0023</t>
  </si>
  <si>
    <t>404354-0027</t>
  </si>
  <si>
    <t>404372-0026</t>
  </si>
  <si>
    <t>404372-0035</t>
  </si>
  <si>
    <t>404372-0036</t>
  </si>
  <si>
    <t>404372-0037</t>
  </si>
  <si>
    <t>404372-0042</t>
  </si>
  <si>
    <t>404372-0083</t>
  </si>
  <si>
    <t>404370</t>
  </si>
  <si>
    <t>404360-0026</t>
  </si>
  <si>
    <t>404360-0035</t>
  </si>
  <si>
    <t>404360-0036</t>
  </si>
  <si>
    <t>404360-0037</t>
  </si>
  <si>
    <t>404360-0042</t>
  </si>
  <si>
    <t>404360-0083</t>
  </si>
  <si>
    <t>404375-0018</t>
  </si>
  <si>
    <t>404375-0022</t>
  </si>
  <si>
    <t>404375-0026</t>
  </si>
  <si>
    <t>404375-0019</t>
  </si>
  <si>
    <t>404375-0023</t>
  </si>
  <si>
    <t>404375-0027</t>
  </si>
  <si>
    <t>404373</t>
  </si>
  <si>
    <t>404378-0018</t>
  </si>
  <si>
    <t>404378-0022</t>
  </si>
  <si>
    <t>404378-0026</t>
  </si>
  <si>
    <t>404378-0019</t>
  </si>
  <si>
    <t>404378-0023</t>
  </si>
  <si>
    <t>404378-0027</t>
  </si>
  <si>
    <t>404376-0018</t>
  </si>
  <si>
    <t>404376-0022</t>
  </si>
  <si>
    <t>404376-0026</t>
  </si>
  <si>
    <t>404376-0019</t>
  </si>
  <si>
    <t>404376-0023</t>
  </si>
  <si>
    <t>404376-0027</t>
  </si>
  <si>
    <t>404364-0026</t>
  </si>
  <si>
    <t>404364-0035</t>
  </si>
  <si>
    <t>404364-0036</t>
  </si>
  <si>
    <t>404364-0037</t>
  </si>
  <si>
    <t>404364-0042</t>
  </si>
  <si>
    <t>404364-0083</t>
  </si>
  <si>
    <t>404377-0018</t>
  </si>
  <si>
    <t>404377-0022</t>
  </si>
  <si>
    <t>404377-0026</t>
  </si>
  <si>
    <t>404377-0019</t>
  </si>
  <si>
    <t>404377-0023</t>
  </si>
  <si>
    <t>404377-0027</t>
  </si>
  <si>
    <t>404379-0018</t>
  </si>
  <si>
    <t>404379-0022</t>
  </si>
  <si>
    <t>404379-0026</t>
  </si>
  <si>
    <t>404379-0019</t>
  </si>
  <si>
    <t>404379-0023</t>
  </si>
  <si>
    <t>404379-0027</t>
  </si>
  <si>
    <t>404380-0018</t>
  </si>
  <si>
    <t>404380-0022</t>
  </si>
  <si>
    <t>404380-0026</t>
  </si>
  <si>
    <t>404380-0019</t>
  </si>
  <si>
    <t>404380-0023</t>
  </si>
  <si>
    <t>404380-0027</t>
  </si>
  <si>
    <t>404383</t>
  </si>
  <si>
    <t>404385</t>
  </si>
  <si>
    <t>404384-0026</t>
  </si>
  <si>
    <t>404384-0035</t>
  </si>
  <si>
    <t>404384-0036</t>
  </si>
  <si>
    <t>404384-0037</t>
  </si>
  <si>
    <t>404384-0042</t>
  </si>
  <si>
    <t>404384-0083</t>
  </si>
  <si>
    <t>404387</t>
  </si>
  <si>
    <t>404386-0026</t>
  </si>
  <si>
    <t>404386-0035</t>
  </si>
  <si>
    <t>404386-0036</t>
  </si>
  <si>
    <t>404386-0037</t>
  </si>
  <si>
    <t>404386-0042</t>
  </si>
  <si>
    <t>404386-0083</t>
  </si>
  <si>
    <t>404374-0026</t>
  </si>
  <si>
    <t>404374-0035</t>
  </si>
  <si>
    <t>404374-0036</t>
  </si>
  <si>
    <t>404374-0037</t>
  </si>
  <si>
    <t>404374-0042</t>
  </si>
  <si>
    <t>404374-0083</t>
  </si>
  <si>
    <t>404389</t>
  </si>
  <si>
    <t>404391</t>
  </si>
  <si>
    <t>404394</t>
  </si>
  <si>
    <t>404388-0026</t>
  </si>
  <si>
    <t>404388-0035</t>
  </si>
  <si>
    <t>404388-0036</t>
  </si>
  <si>
    <t>404388-0037</t>
  </si>
  <si>
    <t>404388-0042</t>
  </si>
  <si>
    <t>404388-0083</t>
  </si>
  <si>
    <t>404392-0026</t>
  </si>
  <si>
    <t>404392-0035</t>
  </si>
  <si>
    <t>404392-0036</t>
  </si>
  <si>
    <t>404392-0037</t>
  </si>
  <si>
    <t>404392-0042</t>
  </si>
  <si>
    <t>404392-0083</t>
  </si>
  <si>
    <t>404381-0018</t>
  </si>
  <si>
    <t>404381-0022</t>
  </si>
  <si>
    <t>404381-0026</t>
  </si>
  <si>
    <t>404381-0019</t>
  </si>
  <si>
    <t>404381-0023</t>
  </si>
  <si>
    <t>404381-0027</t>
  </si>
  <si>
    <t>404396</t>
  </si>
  <si>
    <t>404398-0018</t>
  </si>
  <si>
    <t>404398-0022</t>
  </si>
  <si>
    <t>404398-0026</t>
  </si>
  <si>
    <t>404398-0019</t>
  </si>
  <si>
    <t>404398-0023</t>
  </si>
  <si>
    <t>404398-0027</t>
  </si>
  <si>
    <t>404395-0026</t>
  </si>
  <si>
    <t>404395-0035</t>
  </si>
  <si>
    <t>404395-0036</t>
  </si>
  <si>
    <t>404395-0037</t>
  </si>
  <si>
    <t>404395-0042</t>
  </si>
  <si>
    <t>404395-0083</t>
  </si>
  <si>
    <t>404402-0018</t>
  </si>
  <si>
    <t>404402-0022</t>
  </si>
  <si>
    <t>404402-0026</t>
  </si>
  <si>
    <t>404402-0019</t>
  </si>
  <si>
    <t>404402-0023</t>
  </si>
  <si>
    <t>404402-0027</t>
  </si>
  <si>
    <t>404400-0018</t>
  </si>
  <si>
    <t>404400-0022</t>
  </si>
  <si>
    <t>404400-0026</t>
  </si>
  <si>
    <t>404400-0019</t>
  </si>
  <si>
    <t>404400-0023</t>
  </si>
  <si>
    <t>404400-0027</t>
  </si>
  <si>
    <t>404401-0018</t>
  </si>
  <si>
    <t>404401-0022</t>
  </si>
  <si>
    <t>404401-0026</t>
  </si>
  <si>
    <t>404401-0019</t>
  </si>
  <si>
    <t>404401-0023</t>
  </si>
  <si>
    <t>404401-0027</t>
  </si>
  <si>
    <t>404397-0026</t>
  </si>
  <si>
    <t>404397-0035</t>
  </si>
  <si>
    <t>404397-0036</t>
  </si>
  <si>
    <t>404397-0037</t>
  </si>
  <si>
    <t>404397-0042</t>
  </si>
  <si>
    <t>404397-0083</t>
  </si>
  <si>
    <t>404403-0018</t>
  </si>
  <si>
    <t>404403-0022</t>
  </si>
  <si>
    <t>404403-0026</t>
  </si>
  <si>
    <t>404403-0019</t>
  </si>
  <si>
    <t>404403-0023</t>
  </si>
  <si>
    <t>404403-0027</t>
  </si>
  <si>
    <t>404390-0026</t>
  </si>
  <si>
    <t>404390-0035</t>
  </si>
  <si>
    <t>404390-0036</t>
  </si>
  <si>
    <t>404390-0037</t>
  </si>
  <si>
    <t>404390-0042</t>
  </si>
  <si>
    <t>404390-0083</t>
  </si>
  <si>
    <t>404412</t>
  </si>
  <si>
    <t>404410</t>
  </si>
  <si>
    <t>404414</t>
  </si>
  <si>
    <t>404399-0018</t>
  </si>
  <si>
    <t>404399-0022</t>
  </si>
  <si>
    <t>404399-0026</t>
  </si>
  <si>
    <t>404399-0019</t>
  </si>
  <si>
    <t>404399-0023</t>
  </si>
  <si>
    <t>404399-0027</t>
  </si>
  <si>
    <t>404404-0018</t>
  </si>
  <si>
    <t>404404-0022</t>
  </si>
  <si>
    <t>404404-0026</t>
  </si>
  <si>
    <t>404404-0019</t>
  </si>
  <si>
    <t>404404-0023</t>
  </si>
  <si>
    <t>404404-0027</t>
  </si>
  <si>
    <t>404413-0026</t>
  </si>
  <si>
    <t>404413-0035</t>
  </si>
  <si>
    <t>404413-0036</t>
  </si>
  <si>
    <t>404413-0037</t>
  </si>
  <si>
    <t>404413-0042</t>
  </si>
  <si>
    <t>404413-0083</t>
  </si>
  <si>
    <t>404416</t>
  </si>
  <si>
    <t>404419</t>
  </si>
  <si>
    <t>404415-0026</t>
  </si>
  <si>
    <t>404415-0035</t>
  </si>
  <si>
    <t>404415-0036</t>
  </si>
  <si>
    <t>404415-0037</t>
  </si>
  <si>
    <t>404415-0042</t>
  </si>
  <si>
    <t>404415-0083</t>
  </si>
  <si>
    <t>404417-0026</t>
  </si>
  <si>
    <t>404417-0035</t>
  </si>
  <si>
    <t>404417-0036</t>
  </si>
  <si>
    <t>404417-0037</t>
  </si>
  <si>
    <t>404417-0042</t>
  </si>
  <si>
    <t>404417-0083</t>
  </si>
  <si>
    <t>404420-0026</t>
  </si>
  <si>
    <t>404420-0035</t>
  </si>
  <si>
    <t>404420-0036</t>
  </si>
  <si>
    <t>404420-0037</t>
  </si>
  <si>
    <t>404420-0042</t>
  </si>
  <si>
    <t>404420-0083</t>
  </si>
  <si>
    <t>404411-0026</t>
  </si>
  <si>
    <t>404411-0035</t>
  </si>
  <si>
    <t>404411-0036</t>
  </si>
  <si>
    <t>404411-0037</t>
  </si>
  <si>
    <t>404411-0042</t>
  </si>
  <si>
    <t>404411-0083</t>
  </si>
  <si>
    <t>404422-0026</t>
  </si>
  <si>
    <t>404422-0035</t>
  </si>
  <si>
    <t>404422-0036</t>
  </si>
  <si>
    <t>404422-0037</t>
  </si>
  <si>
    <t>404422-0042</t>
  </si>
  <si>
    <t>404422-0083</t>
  </si>
  <si>
    <t>404426-0018</t>
  </si>
  <si>
    <t>404426-0022</t>
  </si>
  <si>
    <t>404426-0026</t>
  </si>
  <si>
    <t>404426-0019</t>
  </si>
  <si>
    <t>404426-0023</t>
  </si>
  <si>
    <t>404426-0027</t>
  </si>
  <si>
    <t>404423</t>
  </si>
  <si>
    <t>404421</t>
  </si>
  <si>
    <t>404427-0018</t>
  </si>
  <si>
    <t>404427-0022</t>
  </si>
  <si>
    <t>404427-0026</t>
  </si>
  <si>
    <t>404427-0019</t>
  </si>
  <si>
    <t>404427-0023</t>
  </si>
  <si>
    <t>404427-0027</t>
  </si>
  <si>
    <t>404424-0026</t>
  </si>
  <si>
    <t>404424-0035</t>
  </si>
  <si>
    <t>404424-0036</t>
  </si>
  <si>
    <t>404424-0037</t>
  </si>
  <si>
    <t>404424-0042</t>
  </si>
  <si>
    <t>404424-0083</t>
  </si>
  <si>
    <t>404428-0018</t>
  </si>
  <si>
    <t>404428-0022</t>
  </si>
  <si>
    <t>404428-0026</t>
  </si>
  <si>
    <t>404428-0019</t>
  </si>
  <si>
    <t>404428-0023</t>
  </si>
  <si>
    <t>404428-0027</t>
  </si>
  <si>
    <t>404430-0018</t>
  </si>
  <si>
    <t>404430-0022</t>
  </si>
  <si>
    <t>404430-0026</t>
  </si>
  <si>
    <t>404430-0019</t>
  </si>
  <si>
    <t>404430-0023</t>
  </si>
  <si>
    <t>404430-0027</t>
  </si>
  <si>
    <t>404431-0018</t>
  </si>
  <si>
    <t>404431-0022</t>
  </si>
  <si>
    <t>404431-0026</t>
  </si>
  <si>
    <t>404431-0019</t>
  </si>
  <si>
    <t>404431-0023</t>
  </si>
  <si>
    <t>404431-0027</t>
  </si>
  <si>
    <t>404425-0018</t>
  </si>
  <si>
    <t>404425-0022</t>
  </si>
  <si>
    <t>404425-0026</t>
  </si>
  <si>
    <t>404425-0019</t>
  </si>
  <si>
    <t>404425-0023</t>
  </si>
  <si>
    <t>404425-0027</t>
  </si>
  <si>
    <t>404433</t>
  </si>
  <si>
    <t>404435</t>
  </si>
  <si>
    <t>404437</t>
  </si>
  <si>
    <t>404432-0018</t>
  </si>
  <si>
    <t>404432-0022</t>
  </si>
  <si>
    <t>404432-0026</t>
  </si>
  <si>
    <t>404432-0019</t>
  </si>
  <si>
    <t>404432-0023</t>
  </si>
  <si>
    <t>404432-0027</t>
  </si>
  <si>
    <t>404439</t>
  </si>
  <si>
    <t>404436-0026</t>
  </si>
  <si>
    <t>404436-0035</t>
  </si>
  <si>
    <t>404436-0036</t>
  </si>
  <si>
    <t>404436-0037</t>
  </si>
  <si>
    <t>404436-0042</t>
  </si>
  <si>
    <t>404436-0083</t>
  </si>
  <si>
    <t>404441</t>
  </si>
  <si>
    <t>404434-0026</t>
  </si>
  <si>
    <t>404434-0035</t>
  </si>
  <si>
    <t>404434-0036</t>
  </si>
  <si>
    <t>404434-0037</t>
  </si>
  <si>
    <t>404434-0042</t>
  </si>
  <si>
    <t>404434-0083</t>
  </si>
  <si>
    <t>404443</t>
  </si>
  <si>
    <t>404445</t>
  </si>
  <si>
    <t>404440-0026</t>
  </si>
  <si>
    <t>404440-0035</t>
  </si>
  <si>
    <t>404440-0036</t>
  </si>
  <si>
    <t>404440-0037</t>
  </si>
  <si>
    <t>404440-0042</t>
  </si>
  <si>
    <t>404440-0083</t>
  </si>
  <si>
    <t>404442-0026</t>
  </si>
  <si>
    <t>404442-0035</t>
  </si>
  <si>
    <t>404442-0036</t>
  </si>
  <si>
    <t>404442-0037</t>
  </si>
  <si>
    <t>404442-0042</t>
  </si>
  <si>
    <t>404442-0083</t>
  </si>
  <si>
    <t>404447-0018</t>
  </si>
  <si>
    <t>404447-0022</t>
  </si>
  <si>
    <t>404447-0026</t>
  </si>
  <si>
    <t>404447-0019</t>
  </si>
  <si>
    <t>404447-0023</t>
  </si>
  <si>
    <t>404447-0027</t>
  </si>
  <si>
    <t>404438-0026</t>
  </si>
  <si>
    <t>404438-0035</t>
  </si>
  <si>
    <t>404438-0036</t>
  </si>
  <si>
    <t>404438-0037</t>
  </si>
  <si>
    <t>404438-0042</t>
  </si>
  <si>
    <t>404438-0083</t>
  </si>
  <si>
    <t>404446-0026</t>
  </si>
  <si>
    <t>404446-0035</t>
  </si>
  <si>
    <t>404446-0036</t>
  </si>
  <si>
    <t>404446-0037</t>
  </si>
  <si>
    <t>404446-0042</t>
  </si>
  <si>
    <t>404446-0083</t>
  </si>
  <si>
    <t>404449-0018</t>
  </si>
  <si>
    <t>404449-0022</t>
  </si>
  <si>
    <t>404449-0026</t>
  </si>
  <si>
    <t>404449-0019</t>
  </si>
  <si>
    <t>404449-0023</t>
  </si>
  <si>
    <t>404449-0027</t>
  </si>
  <si>
    <t>404448-0018</t>
  </si>
  <si>
    <t>404448-0022</t>
  </si>
  <si>
    <t>404448-0026</t>
  </si>
  <si>
    <t>404448-0019</t>
  </si>
  <si>
    <t>404448-0023</t>
  </si>
  <si>
    <t>404448-0027</t>
  </si>
  <si>
    <t>404450-0018</t>
  </si>
  <si>
    <t>404450-0022</t>
  </si>
  <si>
    <t>404450-0026</t>
  </si>
  <si>
    <t>404450-0019</t>
  </si>
  <si>
    <t>404450-0023</t>
  </si>
  <si>
    <t>404450-0027</t>
  </si>
  <si>
    <t>404453-0018</t>
  </si>
  <si>
    <t>404453-0022</t>
  </si>
  <si>
    <t>404453-0026</t>
  </si>
  <si>
    <t>404453-0019</t>
  </si>
  <si>
    <t>404453-0023</t>
  </si>
  <si>
    <t>404453-0027</t>
  </si>
  <si>
    <t>404452-0018</t>
  </si>
  <si>
    <t>404452-0022</t>
  </si>
  <si>
    <t>404452-0026</t>
  </si>
  <si>
    <t>404452-0019</t>
  </si>
  <si>
    <t>404452-0023</t>
  </si>
  <si>
    <t>404452-0027</t>
  </si>
  <si>
    <t>404444-0026</t>
  </si>
  <si>
    <t>404444-0035</t>
  </si>
  <si>
    <t>404444-0036</t>
  </si>
  <si>
    <t>404444-0037</t>
  </si>
  <si>
    <t>404444-0042</t>
  </si>
  <si>
    <t>404444-0083</t>
  </si>
  <si>
    <t>404454-0018</t>
  </si>
  <si>
    <t>404454-0022</t>
  </si>
  <si>
    <t>404454-0026</t>
  </si>
  <si>
    <t>404454-0019</t>
  </si>
  <si>
    <t>404454-0023</t>
  </si>
  <si>
    <t>404454-0027</t>
  </si>
  <si>
    <t>482852-0026</t>
  </si>
  <si>
    <t>482852-0035</t>
  </si>
  <si>
    <t>482852-0036</t>
  </si>
  <si>
    <t>482852-0037</t>
  </si>
  <si>
    <t>482852-0042</t>
  </si>
  <si>
    <t>482852-0083</t>
  </si>
  <si>
    <t>482863-0026</t>
  </si>
  <si>
    <t>482863-0035</t>
  </si>
  <si>
    <t>482863-0036</t>
  </si>
  <si>
    <t>482863-0037</t>
  </si>
  <si>
    <t>482863-0042</t>
  </si>
  <si>
    <t>482863-0083</t>
  </si>
  <si>
    <t>482874-0026</t>
  </si>
  <si>
    <t>482874-0035</t>
  </si>
  <si>
    <t>482874-0036</t>
  </si>
  <si>
    <t>482874-0037</t>
  </si>
  <si>
    <t>482874-0042</t>
  </si>
  <si>
    <t>482874-0083</t>
  </si>
  <si>
    <t>482896-0026</t>
  </si>
  <si>
    <t>482896-0035</t>
  </si>
  <si>
    <t>482896-0036</t>
  </si>
  <si>
    <t>482896-0037</t>
  </si>
  <si>
    <t>482896-0042</t>
  </si>
  <si>
    <t>482896-0083</t>
  </si>
  <si>
    <t>482885-0026</t>
  </si>
  <si>
    <t>482885-0035</t>
  </si>
  <si>
    <t>482885-0036</t>
  </si>
  <si>
    <t>482885-0037</t>
  </si>
  <si>
    <t>482885-0042</t>
  </si>
  <si>
    <t>482885-0083</t>
  </si>
  <si>
    <t>484053-0026</t>
  </si>
  <si>
    <t>484053-0035</t>
  </si>
  <si>
    <t>484053-0036</t>
  </si>
  <si>
    <t>484053-0037</t>
  </si>
  <si>
    <t>484053-0042</t>
  </si>
  <si>
    <t>484053-0083</t>
  </si>
  <si>
    <t>482921-0026</t>
  </si>
  <si>
    <t>482921-0035</t>
  </si>
  <si>
    <t>482921-0036</t>
  </si>
  <si>
    <t>482921-0037</t>
  </si>
  <si>
    <t>482921-0042</t>
  </si>
  <si>
    <t>482921-0083</t>
  </si>
  <si>
    <t>484064-0026</t>
  </si>
  <si>
    <t>484064-0035</t>
  </si>
  <si>
    <t>484064-0036</t>
  </si>
  <si>
    <t>484064-0037</t>
  </si>
  <si>
    <t>484064-0042</t>
  </si>
  <si>
    <t>484064-0083</t>
  </si>
  <si>
    <t>484075-0026</t>
  </si>
  <si>
    <t>484075-0035</t>
  </si>
  <si>
    <t>484075-0036</t>
  </si>
  <si>
    <t>484075-0037</t>
  </si>
  <si>
    <t>484075-0042</t>
  </si>
  <si>
    <t>484075-0083</t>
  </si>
  <si>
    <t>484086-0026</t>
  </si>
  <si>
    <t>484086-0035</t>
  </si>
  <si>
    <t>484086-0036</t>
  </si>
  <si>
    <t>484086-0037</t>
  </si>
  <si>
    <t>484086-0042</t>
  </si>
  <si>
    <t>484086-0083</t>
  </si>
  <si>
    <t>484621-0026</t>
  </si>
  <si>
    <t>484621-0035</t>
  </si>
  <si>
    <t>484621-0036</t>
  </si>
  <si>
    <t>484621-0037</t>
  </si>
  <si>
    <t>484621-0042</t>
  </si>
  <si>
    <t>484621-0083</t>
  </si>
  <si>
    <t>501793</t>
  </si>
  <si>
    <t>485318-0026</t>
  </si>
  <si>
    <t>485318-0035</t>
  </si>
  <si>
    <t>485318-0036</t>
  </si>
  <si>
    <t>485318-0037</t>
  </si>
  <si>
    <t>485318-0042</t>
  </si>
  <si>
    <t>485318-0083</t>
  </si>
  <si>
    <t>501794-0023</t>
  </si>
  <si>
    <t>501794-0024</t>
  </si>
  <si>
    <t>501794-0025</t>
  </si>
  <si>
    <t>501794-0026</t>
  </si>
  <si>
    <t>501794-0027</t>
  </si>
  <si>
    <t>523194</t>
  </si>
  <si>
    <t>523195-0023</t>
  </si>
  <si>
    <t>523195-0024</t>
  </si>
  <si>
    <t>523195-0025</t>
  </si>
  <si>
    <t>523195-0026</t>
  </si>
  <si>
    <t>523195-0027</t>
  </si>
  <si>
    <t>523196</t>
  </si>
  <si>
    <t>523197-0023</t>
  </si>
  <si>
    <t>523197-0024</t>
  </si>
  <si>
    <t>523197-0025</t>
  </si>
  <si>
    <t>523197-0026</t>
  </si>
  <si>
    <t>523197-0027</t>
  </si>
  <si>
    <t>523198</t>
  </si>
  <si>
    <t>523200-0023</t>
  </si>
  <si>
    <t>523200-0024</t>
  </si>
  <si>
    <t>523200-0025</t>
  </si>
  <si>
    <t>523200-0026</t>
  </si>
  <si>
    <t>523200-0027</t>
  </si>
  <si>
    <t>523201</t>
  </si>
  <si>
    <t>523204</t>
  </si>
  <si>
    <t>523203-0023</t>
  </si>
  <si>
    <t>523203-0024</t>
  </si>
  <si>
    <t>523203-0025</t>
  </si>
  <si>
    <t>523203-0026</t>
  </si>
  <si>
    <t>523203-0027</t>
  </si>
  <si>
    <t>523206</t>
  </si>
  <si>
    <t>523205-0023</t>
  </si>
  <si>
    <t>523205-0024</t>
  </si>
  <si>
    <t>523205-0025</t>
  </si>
  <si>
    <t>523205-0026</t>
  </si>
  <si>
    <t>523205-0027</t>
  </si>
  <si>
    <t>523208</t>
  </si>
  <si>
    <t>523207-0023</t>
  </si>
  <si>
    <t>523207-0024</t>
  </si>
  <si>
    <t>523207-0025</t>
  </si>
  <si>
    <t>523207-0026</t>
  </si>
  <si>
    <t>523207-0027</t>
  </si>
  <si>
    <t>523210</t>
  </si>
  <si>
    <t>523212</t>
  </si>
  <si>
    <t>523209-0023</t>
  </si>
  <si>
    <t>523209-0024</t>
  </si>
  <si>
    <t>523209-0025</t>
  </si>
  <si>
    <t>523209-0026</t>
  </si>
  <si>
    <t>523209-0027</t>
  </si>
  <si>
    <t>523211-0023</t>
  </si>
  <si>
    <t>523211-0024</t>
  </si>
  <si>
    <t>523211-0025</t>
  </si>
  <si>
    <t>523211-0026</t>
  </si>
  <si>
    <t>523211-0027</t>
  </si>
  <si>
    <t>523215</t>
  </si>
  <si>
    <t>523214-0023</t>
  </si>
  <si>
    <t>523214-0024</t>
  </si>
  <si>
    <t>523214-0025</t>
  </si>
  <si>
    <t>523214-0026</t>
  </si>
  <si>
    <t>523214-0027</t>
  </si>
  <si>
    <t>523216-0023</t>
  </si>
  <si>
    <t>523216-0024</t>
  </si>
  <si>
    <t>523216-0025</t>
  </si>
  <si>
    <t>523216-0026</t>
  </si>
  <si>
    <t>523216-0027</t>
  </si>
  <si>
    <t>523217</t>
  </si>
  <si>
    <t>523218-0023</t>
  </si>
  <si>
    <t>523218-0024</t>
  </si>
  <si>
    <t>523218-0025</t>
  </si>
  <si>
    <t>523218-0026</t>
  </si>
  <si>
    <t>523218-0027</t>
  </si>
  <si>
    <t>523219</t>
  </si>
  <si>
    <t>523220-0023</t>
  </si>
  <si>
    <t>523220-0024</t>
  </si>
  <si>
    <t>523220-0025</t>
  </si>
  <si>
    <t>523220-0026</t>
  </si>
  <si>
    <t>523220-0027</t>
  </si>
  <si>
    <t>523221</t>
  </si>
  <si>
    <t>523223</t>
  </si>
  <si>
    <t>523226</t>
  </si>
  <si>
    <t>523222-0023</t>
  </si>
  <si>
    <t>523222-0024</t>
  </si>
  <si>
    <t>523222-0025</t>
  </si>
  <si>
    <t>523222-0026</t>
  </si>
  <si>
    <t>523222-0027</t>
  </si>
  <si>
    <t>523225-0023</t>
  </si>
  <si>
    <t>523225-0024</t>
  </si>
  <si>
    <t>523225-0025</t>
  </si>
  <si>
    <t>523225-0026</t>
  </si>
  <si>
    <t>523225-0027</t>
  </si>
  <si>
    <t>523228</t>
  </si>
  <si>
    <t>523227-0023</t>
  </si>
  <si>
    <t>523227-0024</t>
  </si>
  <si>
    <t>523227-0025</t>
  </si>
  <si>
    <t>523227-0026</t>
  </si>
  <si>
    <t>523227-0027</t>
  </si>
  <si>
    <t>523232</t>
  </si>
  <si>
    <t>523230</t>
  </si>
  <si>
    <t>523231-0023</t>
  </si>
  <si>
    <t>523231-0024</t>
  </si>
  <si>
    <t>523231-0025</t>
  </si>
  <si>
    <t>523231-0026</t>
  </si>
  <si>
    <t>523231-0027</t>
  </si>
  <si>
    <t>523229-0023</t>
  </si>
  <si>
    <t>523229-0024</t>
  </si>
  <si>
    <t>523229-0025</t>
  </si>
  <si>
    <t>523229-0026</t>
  </si>
  <si>
    <t>523229-0027</t>
  </si>
  <si>
    <t>523234</t>
  </si>
  <si>
    <t>523233-0023</t>
  </si>
  <si>
    <t>523233-0024</t>
  </si>
  <si>
    <t>523233-0025</t>
  </si>
  <si>
    <t>523233-0026</t>
  </si>
  <si>
    <t>523233-0027</t>
  </si>
  <si>
    <t>523239</t>
  </si>
  <si>
    <t>523238-0023</t>
  </si>
  <si>
    <t>523238-0024</t>
  </si>
  <si>
    <t>523238-0025</t>
  </si>
  <si>
    <t>523238-0026</t>
  </si>
  <si>
    <t>523238-0027</t>
  </si>
  <si>
    <t>523237</t>
  </si>
  <si>
    <t>523236-0023</t>
  </si>
  <si>
    <t>523236-0024</t>
  </si>
  <si>
    <t>523236-0025</t>
  </si>
  <si>
    <t>523236-0026</t>
  </si>
  <si>
    <t>523236-0027</t>
  </si>
  <si>
    <t>523240-0023</t>
  </si>
  <si>
    <t>523240-0024</t>
  </si>
  <si>
    <t>523240-0025</t>
  </si>
  <si>
    <t>523240-0026</t>
  </si>
  <si>
    <t>523240-0027</t>
  </si>
  <si>
    <t>523241</t>
  </si>
  <si>
    <t>523243</t>
  </si>
  <si>
    <t>523245</t>
  </si>
  <si>
    <t>523242-0023</t>
  </si>
  <si>
    <t>523242-0024</t>
  </si>
  <si>
    <t>523242-0025</t>
  </si>
  <si>
    <t>523242-0026</t>
  </si>
  <si>
    <t>523242-0027</t>
  </si>
  <si>
    <t>523244-0023</t>
  </si>
  <si>
    <t>523244-0024</t>
  </si>
  <si>
    <t>523244-0025</t>
  </si>
  <si>
    <t>523244-0026</t>
  </si>
  <si>
    <t>523244-0027</t>
  </si>
  <si>
    <t>523248</t>
  </si>
  <si>
    <t>523247-0023</t>
  </si>
  <si>
    <t>523247-0024</t>
  </si>
  <si>
    <t>523247-0025</t>
  </si>
  <si>
    <t>523247-0026</t>
  </si>
  <si>
    <t>523247-0027</t>
  </si>
  <si>
    <t>523249-0023</t>
  </si>
  <si>
    <t>523249-0024</t>
  </si>
  <si>
    <t>523249-0025</t>
  </si>
  <si>
    <t>523249-0026</t>
  </si>
  <si>
    <t>523249-0027</t>
  </si>
  <si>
    <t>523250</t>
  </si>
  <si>
    <t>523251-0023</t>
  </si>
  <si>
    <t>523251-0024</t>
  </si>
  <si>
    <t>523251-0025</t>
  </si>
  <si>
    <t>523251-0026</t>
  </si>
  <si>
    <t>523251-0027</t>
  </si>
  <si>
    <t>523252</t>
  </si>
  <si>
    <t>523254</t>
  </si>
  <si>
    <t>523253-0023</t>
  </si>
  <si>
    <t>523253-0024</t>
  </si>
  <si>
    <t>523253-0025</t>
  </si>
  <si>
    <t>523253-0026</t>
  </si>
  <si>
    <t>523253-0027</t>
  </si>
  <si>
    <t>523256</t>
  </si>
  <si>
    <t>523255-0023</t>
  </si>
  <si>
    <t>523255-0024</t>
  </si>
  <si>
    <t>523255-0025</t>
  </si>
  <si>
    <t>523255-0026</t>
  </si>
  <si>
    <t>523255-0027</t>
  </si>
  <si>
    <t>523258-0023</t>
  </si>
  <si>
    <t>523258-0024</t>
  </si>
  <si>
    <t>523258-0025</t>
  </si>
  <si>
    <t>523258-0026</t>
  </si>
  <si>
    <t>523258-0027</t>
  </si>
  <si>
    <t>523259</t>
  </si>
  <si>
    <t>523260-0023</t>
  </si>
  <si>
    <t>523260-0024</t>
  </si>
  <si>
    <t>523260-0025</t>
  </si>
  <si>
    <t>523260-0026</t>
  </si>
  <si>
    <t>523260-0027</t>
  </si>
  <si>
    <t>523261</t>
  </si>
  <si>
    <t>523265</t>
  </si>
  <si>
    <t>523262-0023</t>
  </si>
  <si>
    <t>523262-0024</t>
  </si>
  <si>
    <t>523262-0025</t>
  </si>
  <si>
    <t>523262-0026</t>
  </si>
  <si>
    <t>523262-0027</t>
  </si>
  <si>
    <t>523264-0023</t>
  </si>
  <si>
    <t>523264-0024</t>
  </si>
  <si>
    <t>523264-0025</t>
  </si>
  <si>
    <t>523264-0026</t>
  </si>
  <si>
    <t>523264-0027</t>
  </si>
  <si>
    <t>523267</t>
  </si>
  <si>
    <t>523266-0023</t>
  </si>
  <si>
    <t>523266-0024</t>
  </si>
  <si>
    <t>523266-0025</t>
  </si>
  <si>
    <t>523266-0026</t>
  </si>
  <si>
    <t>523266-0027</t>
  </si>
  <si>
    <t>523270</t>
  </si>
  <si>
    <t>523269-0023</t>
  </si>
  <si>
    <t>523269-0024</t>
  </si>
  <si>
    <t>523269-0025</t>
  </si>
  <si>
    <t>523269-0026</t>
  </si>
  <si>
    <t>523269-0027</t>
  </si>
  <si>
    <t>523263</t>
  </si>
  <si>
    <t>523272</t>
  </si>
  <si>
    <t>523274</t>
  </si>
  <si>
    <t>523273-0023</t>
  </si>
  <si>
    <t>523273-0024</t>
  </si>
  <si>
    <t>523273-0025</t>
  </si>
  <si>
    <t>523273-0026</t>
  </si>
  <si>
    <t>523273-0027</t>
  </si>
  <si>
    <t>523276</t>
  </si>
  <si>
    <t>523275-0023</t>
  </si>
  <si>
    <t>523275-0024</t>
  </si>
  <si>
    <t>523275-0025</t>
  </si>
  <si>
    <t>523275-0026</t>
  </si>
  <si>
    <t>523275-0027</t>
  </si>
  <si>
    <t>523278</t>
  </si>
  <si>
    <t>523271-0023</t>
  </si>
  <si>
    <t>523271-0024</t>
  </si>
  <si>
    <t>523271-0025</t>
  </si>
  <si>
    <t>523271-0026</t>
  </si>
  <si>
    <t>523271-0027</t>
  </si>
  <si>
    <t>523280-0023</t>
  </si>
  <si>
    <t>523280-0024</t>
  </si>
  <si>
    <t>523280-0025</t>
  </si>
  <si>
    <t>523280-0026</t>
  </si>
  <si>
    <t>523280-0027</t>
  </si>
  <si>
    <t>523281</t>
  </si>
  <si>
    <t>523282-0023</t>
  </si>
  <si>
    <t>523282-0024</t>
  </si>
  <si>
    <t>523282-0025</t>
  </si>
  <si>
    <t>523282-0026</t>
  </si>
  <si>
    <t>523282-0027</t>
  </si>
  <si>
    <t>523283</t>
  </si>
  <si>
    <t>523285</t>
  </si>
  <si>
    <t>523287</t>
  </si>
  <si>
    <t>523277-0023</t>
  </si>
  <si>
    <t>523277-0024</t>
  </si>
  <si>
    <t>523277-0025</t>
  </si>
  <si>
    <t>523277-0026</t>
  </si>
  <si>
    <t>523277-0027</t>
  </si>
  <si>
    <t>523286-0023</t>
  </si>
  <si>
    <t>523286-0024</t>
  </si>
  <si>
    <t>523286-0025</t>
  </si>
  <si>
    <t>523286-0026</t>
  </si>
  <si>
    <t>523286-0027</t>
  </si>
  <si>
    <t>523289</t>
  </si>
  <si>
    <t>523288-0023</t>
  </si>
  <si>
    <t>523288-0024</t>
  </si>
  <si>
    <t>523288-0025</t>
  </si>
  <si>
    <t>523288-0026</t>
  </si>
  <si>
    <t>523288-0027</t>
  </si>
  <si>
    <t>523290-0023</t>
  </si>
  <si>
    <t>523290-0024</t>
  </si>
  <si>
    <t>523290-0025</t>
  </si>
  <si>
    <t>523290-0026</t>
  </si>
  <si>
    <t>523290-0027</t>
  </si>
  <si>
    <t>523293</t>
  </si>
  <si>
    <t>523284-0023</t>
  </si>
  <si>
    <t>523284-0024</t>
  </si>
  <si>
    <t>523284-0025</t>
  </si>
  <si>
    <t>523284-0026</t>
  </si>
  <si>
    <t>523284-0027</t>
  </si>
  <si>
    <t>523295</t>
  </si>
  <si>
    <t>523292-0023</t>
  </si>
  <si>
    <t>523292-0024</t>
  </si>
  <si>
    <t>523292-0025</t>
  </si>
  <si>
    <t>523292-0026</t>
  </si>
  <si>
    <t>523292-0027</t>
  </si>
  <si>
    <t>523294-0023</t>
  </si>
  <si>
    <t>523294-0024</t>
  </si>
  <si>
    <t>523294-0025</t>
  </si>
  <si>
    <t>523294-0026</t>
  </si>
  <si>
    <t>523294-0027</t>
  </si>
  <si>
    <t>523297</t>
  </si>
  <si>
    <t>523291</t>
  </si>
  <si>
    <t>523296-0023</t>
  </si>
  <si>
    <t>523296-0024</t>
  </si>
  <si>
    <t>523296-0025</t>
  </si>
  <si>
    <t>523296-0026</t>
  </si>
  <si>
    <t>523296-0027</t>
  </si>
  <si>
    <t>523299</t>
  </si>
  <si>
    <t>523298-0023</t>
  </si>
  <si>
    <t>523298-0024</t>
  </si>
  <si>
    <t>523298-0025</t>
  </si>
  <si>
    <t>523298-0026</t>
  </si>
  <si>
    <t>523298-0027</t>
  </si>
  <si>
    <t>523300-0023</t>
  </si>
  <si>
    <t>523300-0024</t>
  </si>
  <si>
    <t>523300-0025</t>
  </si>
  <si>
    <t>523300-0026</t>
  </si>
  <si>
    <t>523300-0027</t>
  </si>
  <si>
    <t>523302-0023</t>
  </si>
  <si>
    <t>523302-0024</t>
  </si>
  <si>
    <t>523302-0025</t>
  </si>
  <si>
    <t>523302-0026</t>
  </si>
  <si>
    <t>523302-0027</t>
  </si>
  <si>
    <t>523301</t>
  </si>
  <si>
    <t>523303</t>
  </si>
  <si>
    <t>523305-0023</t>
  </si>
  <si>
    <t>523305-0024</t>
  </si>
  <si>
    <t>523305-0025</t>
  </si>
  <si>
    <t>523305-0026</t>
  </si>
  <si>
    <t>523305-0027</t>
  </si>
  <si>
    <t>523306</t>
  </si>
  <si>
    <t>523308</t>
  </si>
  <si>
    <t>523307-0023</t>
  </si>
  <si>
    <t>523307-0024</t>
  </si>
  <si>
    <t>523307-0025</t>
  </si>
  <si>
    <t>523307-0026</t>
  </si>
  <si>
    <t>523307-0027</t>
  </si>
  <si>
    <t>523310</t>
  </si>
  <si>
    <t>523309-0023</t>
  </si>
  <si>
    <t>523309-0024</t>
  </si>
  <si>
    <t>523309-0025</t>
  </si>
  <si>
    <t>523309-0026</t>
  </si>
  <si>
    <t>523309-0027</t>
  </si>
  <si>
    <t>523312</t>
  </si>
  <si>
    <t>523311-0023</t>
  </si>
  <si>
    <t>523311-0024</t>
  </si>
  <si>
    <t>523311-0025</t>
  </si>
  <si>
    <t>523311-0026</t>
  </si>
  <si>
    <t>523311-0027</t>
  </si>
  <si>
    <t>523314</t>
  </si>
  <si>
    <t>523317</t>
  </si>
  <si>
    <t>523313-0023</t>
  </si>
  <si>
    <t>523313-0024</t>
  </si>
  <si>
    <t>523313-0025</t>
  </si>
  <si>
    <t>523313-0026</t>
  </si>
  <si>
    <t>523313-0027</t>
  </si>
  <si>
    <t>523319</t>
  </si>
  <si>
    <t>523316-0023</t>
  </si>
  <si>
    <t>523316-0024</t>
  </si>
  <si>
    <t>523316-0025</t>
  </si>
  <si>
    <t>523316-0026</t>
  </si>
  <si>
    <t>523316-0027</t>
  </si>
  <si>
    <t>523318-0023</t>
  </si>
  <si>
    <t>523318-0024</t>
  </si>
  <si>
    <t>523318-0025</t>
  </si>
  <si>
    <t>523318-0026</t>
  </si>
  <si>
    <t>523318-0027</t>
  </si>
  <si>
    <t>523320-0023</t>
  </si>
  <si>
    <t>523320-0024</t>
  </si>
  <si>
    <t>523320-0025</t>
  </si>
  <si>
    <t>523320-0026</t>
  </si>
  <si>
    <t>523320-0027</t>
  </si>
  <si>
    <t>523321</t>
  </si>
  <si>
    <t>523322-0023</t>
  </si>
  <si>
    <t>523322-0024</t>
  </si>
  <si>
    <t>523322-0025</t>
  </si>
  <si>
    <t>523322-0026</t>
  </si>
  <si>
    <t>523322-0027</t>
  </si>
  <si>
    <t>523323</t>
  </si>
  <si>
    <t>523325</t>
  </si>
  <si>
    <t>523324-0023</t>
  </si>
  <si>
    <t>523324-0024</t>
  </si>
  <si>
    <t>523324-0025</t>
  </si>
  <si>
    <t>523324-0026</t>
  </si>
  <si>
    <t>523324-0027</t>
  </si>
  <si>
    <t>523328</t>
  </si>
  <si>
    <t>523327-0023</t>
  </si>
  <si>
    <t>523327-0024</t>
  </si>
  <si>
    <t>523327-0025</t>
  </si>
  <si>
    <t>523327-0026</t>
  </si>
  <si>
    <t>523327-0027</t>
  </si>
  <si>
    <t>523329-0023</t>
  </si>
  <si>
    <t>523329-0024</t>
  </si>
  <si>
    <t>523329-0025</t>
  </si>
  <si>
    <t>523329-0026</t>
  </si>
  <si>
    <t>523329-0027</t>
  </si>
  <si>
    <t>523331-0023</t>
  </si>
  <si>
    <t>523331-0024</t>
  </si>
  <si>
    <t>523331-0025</t>
  </si>
  <si>
    <t>523331-0026</t>
  </si>
  <si>
    <t>523331-0027</t>
  </si>
  <si>
    <t>523332</t>
  </si>
  <si>
    <t>523330</t>
  </si>
  <si>
    <t>523334</t>
  </si>
  <si>
    <t>523335-0023</t>
  </si>
  <si>
    <t>523335-0024</t>
  </si>
  <si>
    <t>523335-0025</t>
  </si>
  <si>
    <t>523335-0026</t>
  </si>
  <si>
    <t>523335-0027</t>
  </si>
  <si>
    <t>523336</t>
  </si>
  <si>
    <t>523339</t>
  </si>
  <si>
    <t>523333-0023</t>
  </si>
  <si>
    <t>523333-0024</t>
  </si>
  <si>
    <t>523333-0025</t>
  </si>
  <si>
    <t>523333-0026</t>
  </si>
  <si>
    <t>523333-0027</t>
  </si>
  <si>
    <t>523338-0023</t>
  </si>
  <si>
    <t>523338-0024</t>
  </si>
  <si>
    <t>523338-0025</t>
  </si>
  <si>
    <t>523338-0026</t>
  </si>
  <si>
    <t>523338-0027</t>
  </si>
  <si>
    <t>523343</t>
  </si>
  <si>
    <t>523345</t>
  </si>
  <si>
    <t>523342-0023</t>
  </si>
  <si>
    <t>523342-0024</t>
  </si>
  <si>
    <t>523342-0025</t>
  </si>
  <si>
    <t>523342-0026</t>
  </si>
  <si>
    <t>523342-0027</t>
  </si>
  <si>
    <t>523341</t>
  </si>
  <si>
    <t>523340-0023</t>
  </si>
  <si>
    <t>523340-0024</t>
  </si>
  <si>
    <t>523340-0025</t>
  </si>
  <si>
    <t>523340-0026</t>
  </si>
  <si>
    <t>523340-0027</t>
  </si>
  <si>
    <t>523344-0023</t>
  </si>
  <si>
    <t>523344-0024</t>
  </si>
  <si>
    <t>523344-0025</t>
  </si>
  <si>
    <t>523344-0026</t>
  </si>
  <si>
    <t>523344-0027</t>
  </si>
  <si>
    <t>523347</t>
  </si>
  <si>
    <t>523350</t>
  </si>
  <si>
    <t>523346-0023</t>
  </si>
  <si>
    <t>523346-0024</t>
  </si>
  <si>
    <t>523346-0025</t>
  </si>
  <si>
    <t>523346-0026</t>
  </si>
  <si>
    <t>523346-0027</t>
  </si>
  <si>
    <t>523351-0023</t>
  </si>
  <si>
    <t>523351-0024</t>
  </si>
  <si>
    <t>523351-0025</t>
  </si>
  <si>
    <t>523351-0026</t>
  </si>
  <si>
    <t>523351-0027</t>
  </si>
  <si>
    <t>523349-0023</t>
  </si>
  <si>
    <t>523349-0024</t>
  </si>
  <si>
    <t>523349-0025</t>
  </si>
  <si>
    <t>523349-0026</t>
  </si>
  <si>
    <t>523349-0027</t>
  </si>
  <si>
    <t>523353-0023</t>
  </si>
  <si>
    <t>523353-0024</t>
  </si>
  <si>
    <t>523353-0025</t>
  </si>
  <si>
    <t>523353-0026</t>
  </si>
  <si>
    <t>523353-0027</t>
  </si>
  <si>
    <t>523354</t>
  </si>
  <si>
    <t>523356</t>
  </si>
  <si>
    <t>523352</t>
  </si>
  <si>
    <t>523358</t>
  </si>
  <si>
    <t>523355-0023</t>
  </si>
  <si>
    <t>523355-0024</t>
  </si>
  <si>
    <t>523355-0025</t>
  </si>
  <si>
    <t>523355-0026</t>
  </si>
  <si>
    <t>523355-0027</t>
  </si>
  <si>
    <t>523361</t>
  </si>
  <si>
    <t>523360-0023</t>
  </si>
  <si>
    <t>523360-0024</t>
  </si>
  <si>
    <t>523360-0025</t>
  </si>
  <si>
    <t>523360-0026</t>
  </si>
  <si>
    <t>523360-0027</t>
  </si>
  <si>
    <t>523365</t>
  </si>
  <si>
    <t>523363</t>
  </si>
  <si>
    <t>523367</t>
  </si>
  <si>
    <t>523362-0023</t>
  </si>
  <si>
    <t>523362-0024</t>
  </si>
  <si>
    <t>523362-0025</t>
  </si>
  <si>
    <t>523362-0026</t>
  </si>
  <si>
    <t>523362-0027</t>
  </si>
  <si>
    <t>523357-0023</t>
  </si>
  <si>
    <t>523357-0024</t>
  </si>
  <si>
    <t>523357-0025</t>
  </si>
  <si>
    <t>523357-0026</t>
  </si>
  <si>
    <t>523357-0027</t>
  </si>
  <si>
    <t>523366-0023</t>
  </si>
  <si>
    <t>523366-0024</t>
  </si>
  <si>
    <t>523366-0025</t>
  </si>
  <si>
    <t>523366-0026</t>
  </si>
  <si>
    <t>523366-0027</t>
  </si>
  <si>
    <t>523369</t>
  </si>
  <si>
    <t>523368-0023</t>
  </si>
  <si>
    <t>523368-0024</t>
  </si>
  <si>
    <t>523368-0025</t>
  </si>
  <si>
    <t>523368-0026</t>
  </si>
  <si>
    <t>523368-0027</t>
  </si>
  <si>
    <t>523371</t>
  </si>
  <si>
    <t>523370-0023</t>
  </si>
  <si>
    <t>523370-0024</t>
  </si>
  <si>
    <t>523370-0025</t>
  </si>
  <si>
    <t>523370-0026</t>
  </si>
  <si>
    <t>523370-0027</t>
  </si>
  <si>
    <t>523364-0023</t>
  </si>
  <si>
    <t>523364-0024</t>
  </si>
  <si>
    <t>523364-0025</t>
  </si>
  <si>
    <t>523364-0026</t>
  </si>
  <si>
    <t>523364-0027</t>
  </si>
  <si>
    <t>523372-0023</t>
  </si>
  <si>
    <t>523372-0024</t>
  </si>
  <si>
    <t>523372-0025</t>
  </si>
  <si>
    <t>523372-0026</t>
  </si>
  <si>
    <t>523372-0027</t>
  </si>
  <si>
    <t>523373</t>
  </si>
  <si>
    <t>523374-0023</t>
  </si>
  <si>
    <t>523374-0024</t>
  </si>
  <si>
    <t>523374-0025</t>
  </si>
  <si>
    <t>523374-0026</t>
  </si>
  <si>
    <t>523374-0027</t>
  </si>
  <si>
    <t>523376-0023</t>
  </si>
  <si>
    <t>523376-0024</t>
  </si>
  <si>
    <t>523376-0025</t>
  </si>
  <si>
    <t>523376-0026</t>
  </si>
  <si>
    <t>523376-0027</t>
  </si>
  <si>
    <t>523377</t>
  </si>
  <si>
    <t>523375</t>
  </si>
  <si>
    <t>523379</t>
  </si>
  <si>
    <t>523378-0023</t>
  </si>
  <si>
    <t>523378-0024</t>
  </si>
  <si>
    <t>523378-0025</t>
  </si>
  <si>
    <t>523378-0026</t>
  </si>
  <si>
    <t>523378-0027</t>
  </si>
  <si>
    <t>523382</t>
  </si>
  <si>
    <t>523384</t>
  </si>
  <si>
    <t>523380-0023</t>
  </si>
  <si>
    <t>523380-0024</t>
  </si>
  <si>
    <t>523380-0025</t>
  </si>
  <si>
    <t>523380-0026</t>
  </si>
  <si>
    <t>523380-0027</t>
  </si>
  <si>
    <t>523383-0023</t>
  </si>
  <si>
    <t>523383-0024</t>
  </si>
  <si>
    <t>523383-0025</t>
  </si>
  <si>
    <t>523383-0026</t>
  </si>
  <si>
    <t>523383-0027</t>
  </si>
  <si>
    <t>523387-0023</t>
  </si>
  <si>
    <t>523387-0024</t>
  </si>
  <si>
    <t>523387-0025</t>
  </si>
  <si>
    <t>523387-0026</t>
  </si>
  <si>
    <t>523387-0027</t>
  </si>
  <si>
    <t>523385-0023</t>
  </si>
  <si>
    <t>523385-0024</t>
  </si>
  <si>
    <t>523385-0025</t>
  </si>
  <si>
    <t>523385-0026</t>
  </si>
  <si>
    <t>523385-0027</t>
  </si>
  <si>
    <t>523390</t>
  </si>
  <si>
    <t>523388</t>
  </si>
  <si>
    <t>523389-0023</t>
  </si>
  <si>
    <t>523389-0024</t>
  </si>
  <si>
    <t>523389-0025</t>
  </si>
  <si>
    <t>523389-0026</t>
  </si>
  <si>
    <t>523389-0027</t>
  </si>
  <si>
    <t>523391-0023</t>
  </si>
  <si>
    <t>523391-0024</t>
  </si>
  <si>
    <t>523391-0025</t>
  </si>
  <si>
    <t>523391-0026</t>
  </si>
  <si>
    <t>523391-0027</t>
  </si>
  <si>
    <t>523393</t>
  </si>
  <si>
    <t>523386</t>
  </si>
  <si>
    <t>523395</t>
  </si>
  <si>
    <t>523396-0023</t>
  </si>
  <si>
    <t>523396-0024</t>
  </si>
  <si>
    <t>523396-0025</t>
  </si>
  <si>
    <t>523396-0026</t>
  </si>
  <si>
    <t>523396-0027</t>
  </si>
  <si>
    <t>523397</t>
  </si>
  <si>
    <t>523394-0023</t>
  </si>
  <si>
    <t>523394-0024</t>
  </si>
  <si>
    <t>523394-0025</t>
  </si>
  <si>
    <t>523394-0026</t>
  </si>
  <si>
    <t>523394-0027</t>
  </si>
  <si>
    <t>523399</t>
  </si>
  <si>
    <t>523398-0023</t>
  </si>
  <si>
    <t>523398-0024</t>
  </si>
  <si>
    <t>523398-0025</t>
  </si>
  <si>
    <t>523398-0026</t>
  </si>
  <si>
    <t>523398-0027</t>
  </si>
  <si>
    <t>523400-0023</t>
  </si>
  <si>
    <t>523400-0024</t>
  </si>
  <si>
    <t>523400-0025</t>
  </si>
  <si>
    <t>523400-0026</t>
  </si>
  <si>
    <t>523400-0027</t>
  </si>
  <si>
    <t>523401</t>
  </si>
  <si>
    <t>528781</t>
  </si>
  <si>
    <t>528784</t>
  </si>
  <si>
    <t>523402-0023</t>
  </si>
  <si>
    <t>523402-0024</t>
  </si>
  <si>
    <t>523402-0025</t>
  </si>
  <si>
    <t>523402-0026</t>
  </si>
  <si>
    <t>523402-0027</t>
  </si>
  <si>
    <t>528783-0023</t>
  </si>
  <si>
    <t>528783-0024</t>
  </si>
  <si>
    <t>528783-0025</t>
  </si>
  <si>
    <t>528783-0026</t>
  </si>
  <si>
    <t>528783-0027</t>
  </si>
  <si>
    <t>528786</t>
  </si>
  <si>
    <t>528785-0023</t>
  </si>
  <si>
    <t>528785-0024</t>
  </si>
  <si>
    <t>528785-0025</t>
  </si>
  <si>
    <t>528785-0026</t>
  </si>
  <si>
    <t>528785-0027</t>
  </si>
  <si>
    <t>528787-0023</t>
  </si>
  <si>
    <t>528787-0024</t>
  </si>
  <si>
    <t>528787-0025</t>
  </si>
  <si>
    <t>528787-0026</t>
  </si>
  <si>
    <t>528787-0027</t>
  </si>
  <si>
    <t>528788</t>
  </si>
  <si>
    <t>528789-0023</t>
  </si>
  <si>
    <t>528789-0024</t>
  </si>
  <si>
    <t>528789-0025</t>
  </si>
  <si>
    <t>528789-0026</t>
  </si>
  <si>
    <t>528789-0027</t>
  </si>
  <si>
    <t>528790</t>
  </si>
  <si>
    <t>528792</t>
  </si>
  <si>
    <t>528794</t>
  </si>
  <si>
    <t>528791-0023</t>
  </si>
  <si>
    <t>528791-0024</t>
  </si>
  <si>
    <t>528791-0025</t>
  </si>
  <si>
    <t>528791-0026</t>
  </si>
  <si>
    <t>528791-0027</t>
  </si>
  <si>
    <t>528796</t>
  </si>
  <si>
    <t>528798</t>
  </si>
  <si>
    <t>528795-0023</t>
  </si>
  <si>
    <t>528795-0024</t>
  </si>
  <si>
    <t>528795-0025</t>
  </si>
  <si>
    <t>528795-0026</t>
  </si>
  <si>
    <t>528795-0027</t>
  </si>
  <si>
    <t>528797-0023</t>
  </si>
  <si>
    <t>528797-0024</t>
  </si>
  <si>
    <t>528797-0025</t>
  </si>
  <si>
    <t>528797-0026</t>
  </si>
  <si>
    <t>528797-0027</t>
  </si>
  <si>
    <t>528800</t>
  </si>
  <si>
    <t>528799-0023</t>
  </si>
  <si>
    <t>528799-0024</t>
  </si>
  <si>
    <t>528799-0025</t>
  </si>
  <si>
    <t>528799-0026</t>
  </si>
  <si>
    <t>528799-0027</t>
  </si>
  <si>
    <t>528804</t>
  </si>
  <si>
    <t>528801-0023</t>
  </si>
  <si>
    <t>528801-0024</t>
  </si>
  <si>
    <t>528801-0025</t>
  </si>
  <si>
    <t>528801-0026</t>
  </si>
  <si>
    <t>528801-0027</t>
  </si>
  <si>
    <t>528802</t>
  </si>
  <si>
    <t>528803-0023</t>
  </si>
  <si>
    <t>528803-0024</t>
  </si>
  <si>
    <t>528803-0025</t>
  </si>
  <si>
    <t>528803-0026</t>
  </si>
  <si>
    <t>528803-0027</t>
  </si>
  <si>
    <t>528806</t>
  </si>
  <si>
    <t>528805-0023</t>
  </si>
  <si>
    <t>528805-0024</t>
  </si>
  <si>
    <t>528805-0025</t>
  </si>
  <si>
    <t>528805-0026</t>
  </si>
  <si>
    <t>528805-0027</t>
  </si>
  <si>
    <t>528810</t>
  </si>
  <si>
    <t>528808</t>
  </si>
  <si>
    <t>528809-0023</t>
  </si>
  <si>
    <t>528809-0024</t>
  </si>
  <si>
    <t>528809-0025</t>
  </si>
  <si>
    <t>528809-0026</t>
  </si>
  <si>
    <t>528809-0027</t>
  </si>
  <si>
    <t>528811-0023</t>
  </si>
  <si>
    <t>528811-0024</t>
  </si>
  <si>
    <t>528811-0025</t>
  </si>
  <si>
    <t>528811-0026</t>
  </si>
  <si>
    <t>528811-0027</t>
  </si>
  <si>
    <t>528812</t>
  </si>
  <si>
    <t>528813-0023</t>
  </si>
  <si>
    <t>528813-0024</t>
  </si>
  <si>
    <t>528813-0025</t>
  </si>
  <si>
    <t>528813-0026</t>
  </si>
  <si>
    <t>528813-0027</t>
  </si>
  <si>
    <t>528816</t>
  </si>
  <si>
    <t>528814</t>
  </si>
  <si>
    <t>528815-0023</t>
  </si>
  <si>
    <t>528815-0024</t>
  </si>
  <si>
    <t>528815-0025</t>
  </si>
  <si>
    <t>528815-0026</t>
  </si>
  <si>
    <t>528815-0027</t>
  </si>
  <si>
    <t>528822</t>
  </si>
  <si>
    <t>528817-0023</t>
  </si>
  <si>
    <t>528817-0024</t>
  </si>
  <si>
    <t>528817-0025</t>
  </si>
  <si>
    <t>528817-0026</t>
  </si>
  <si>
    <t>528817-0027</t>
  </si>
  <si>
    <t>528820</t>
  </si>
  <si>
    <t>528826</t>
  </si>
  <si>
    <t>528823-0023</t>
  </si>
  <si>
    <t>528823-0024</t>
  </si>
  <si>
    <t>528823-0025</t>
  </si>
  <si>
    <t>528823-0026</t>
  </si>
  <si>
    <t>528823-0027</t>
  </si>
  <si>
    <t>528825-0023</t>
  </si>
  <si>
    <t>528825-0024</t>
  </si>
  <si>
    <t>528825-0025</t>
  </si>
  <si>
    <t>528825-0026</t>
  </si>
  <si>
    <t>528825-0027</t>
  </si>
  <si>
    <t>528828</t>
  </si>
  <si>
    <t>528831</t>
  </si>
  <si>
    <t>528819-0023</t>
  </si>
  <si>
    <t>528819-0024</t>
  </si>
  <si>
    <t>528819-0025</t>
  </si>
  <si>
    <t>528819-0026</t>
  </si>
  <si>
    <t>528819-0027</t>
  </si>
  <si>
    <t>528824</t>
  </si>
  <si>
    <t>528821-0023</t>
  </si>
  <si>
    <t>528821-0024</t>
  </si>
  <si>
    <t>528821-0025</t>
  </si>
  <si>
    <t>528821-0026</t>
  </si>
  <si>
    <t>528821-0027</t>
  </si>
  <si>
    <t>528833</t>
  </si>
  <si>
    <t>528832-0023</t>
  </si>
  <si>
    <t>528832-0024</t>
  </si>
  <si>
    <t>528832-0025</t>
  </si>
  <si>
    <t>528832-0026</t>
  </si>
  <si>
    <t>528832-0027</t>
  </si>
  <si>
    <t>528837</t>
  </si>
  <si>
    <t>528836-0023</t>
  </si>
  <si>
    <t>528836-0024</t>
  </si>
  <si>
    <t>528836-0025</t>
  </si>
  <si>
    <t>528836-0026</t>
  </si>
  <si>
    <t>528836-0027</t>
  </si>
  <si>
    <t>528827-0023</t>
  </si>
  <si>
    <t>528827-0024</t>
  </si>
  <si>
    <t>528827-0025</t>
  </si>
  <si>
    <t>528827-0026</t>
  </si>
  <si>
    <t>528827-0027</t>
  </si>
  <si>
    <t>528830-0023</t>
  </si>
  <si>
    <t>528830-0024</t>
  </si>
  <si>
    <t>528830-0025</t>
  </si>
  <si>
    <t>528830-0026</t>
  </si>
  <si>
    <t>528830-0027</t>
  </si>
  <si>
    <t>528839</t>
  </si>
  <si>
    <t>528838-0023</t>
  </si>
  <si>
    <t>528838-0024</t>
  </si>
  <si>
    <t>528838-0025</t>
  </si>
  <si>
    <t>528838-0026</t>
  </si>
  <si>
    <t>528838-0027</t>
  </si>
  <si>
    <t>528842-0023</t>
  </si>
  <si>
    <t>528842-0024</t>
  </si>
  <si>
    <t>528842-0025</t>
  </si>
  <si>
    <t>528842-0026</t>
  </si>
  <si>
    <t>528842-0027</t>
  </si>
  <si>
    <t>528835</t>
  </si>
  <si>
    <t>528834-0023</t>
  </si>
  <si>
    <t>528834-0024</t>
  </si>
  <si>
    <t>528834-0025</t>
  </si>
  <si>
    <t>528834-0026</t>
  </si>
  <si>
    <t>528834-0027</t>
  </si>
  <si>
    <t>528840-0023</t>
  </si>
  <si>
    <t>528840-0024</t>
  </si>
  <si>
    <t>528840-0025</t>
  </si>
  <si>
    <t>528840-0026</t>
  </si>
  <si>
    <t>528840-0027</t>
  </si>
  <si>
    <t>528844-0023</t>
  </si>
  <si>
    <t>528844-0024</t>
  </si>
  <si>
    <t>528844-0025</t>
  </si>
  <si>
    <t>528844-0026</t>
  </si>
  <si>
    <t>528844-0027</t>
  </si>
  <si>
    <t>528845</t>
  </si>
  <si>
    <t>528843</t>
  </si>
  <si>
    <t>528841</t>
  </si>
  <si>
    <t>528847</t>
  </si>
  <si>
    <t>528846-0023</t>
  </si>
  <si>
    <t>528846-0024</t>
  </si>
  <si>
    <t>528846-0025</t>
  </si>
  <si>
    <t>528846-0026</t>
  </si>
  <si>
    <t>528846-0027</t>
  </si>
  <si>
    <t>528849</t>
  </si>
  <si>
    <t>528850-0023</t>
  </si>
  <si>
    <t>528850-0024</t>
  </si>
  <si>
    <t>528850-0025</t>
  </si>
  <si>
    <t>528850-0026</t>
  </si>
  <si>
    <t>528850-0027</t>
  </si>
  <si>
    <t>528853</t>
  </si>
  <si>
    <t>528855</t>
  </si>
  <si>
    <t>528848-0023</t>
  </si>
  <si>
    <t>528848-0024</t>
  </si>
  <si>
    <t>528848-0025</t>
  </si>
  <si>
    <t>528848-0026</t>
  </si>
  <si>
    <t>528848-0027</t>
  </si>
  <si>
    <t>528852-0023</t>
  </si>
  <si>
    <t>528852-0024</t>
  </si>
  <si>
    <t>528852-0025</t>
  </si>
  <si>
    <t>528852-0026</t>
  </si>
  <si>
    <t>528852-0027</t>
  </si>
  <si>
    <t>528856-0023</t>
  </si>
  <si>
    <t>528856-0024</t>
  </si>
  <si>
    <t>528856-0025</t>
  </si>
  <si>
    <t>528856-0026</t>
  </si>
  <si>
    <t>528856-0027</t>
  </si>
  <si>
    <t>528857</t>
  </si>
  <si>
    <t>528859</t>
  </si>
  <si>
    <t>528858-0023</t>
  </si>
  <si>
    <t>528858-0024</t>
  </si>
  <si>
    <t>528858-0025</t>
  </si>
  <si>
    <t>528858-0026</t>
  </si>
  <si>
    <t>528858-0027</t>
  </si>
  <si>
    <t>528863</t>
  </si>
  <si>
    <t>528854-0023</t>
  </si>
  <si>
    <t>528854-0024</t>
  </si>
  <si>
    <t>528854-0025</t>
  </si>
  <si>
    <t>528854-0026</t>
  </si>
  <si>
    <t>528854-0027</t>
  </si>
  <si>
    <t>528860-0023</t>
  </si>
  <si>
    <t>528860-0024</t>
  </si>
  <si>
    <t>528860-0025</t>
  </si>
  <si>
    <t>528860-0026</t>
  </si>
  <si>
    <t>528860-0027</t>
  </si>
  <si>
    <t>528865</t>
  </si>
  <si>
    <t>528864-0023</t>
  </si>
  <si>
    <t>528864-0024</t>
  </si>
  <si>
    <t>528864-0025</t>
  </si>
  <si>
    <t>528864-0026</t>
  </si>
  <si>
    <t>528864-0027</t>
  </si>
  <si>
    <t>528866-0023</t>
  </si>
  <si>
    <t>528866-0024</t>
  </si>
  <si>
    <t>528866-0025</t>
  </si>
  <si>
    <t>528866-0026</t>
  </si>
  <si>
    <t>528866-0027</t>
  </si>
  <si>
    <t>528869</t>
  </si>
  <si>
    <t>528861</t>
  </si>
  <si>
    <t>528868-0023</t>
  </si>
  <si>
    <t>528868-0024</t>
  </si>
  <si>
    <t>528868-0025</t>
  </si>
  <si>
    <t>528868-0026</t>
  </si>
  <si>
    <t>528868-0027</t>
  </si>
  <si>
    <t>528870-0023</t>
  </si>
  <si>
    <t>528870-0024</t>
  </si>
  <si>
    <t>528870-0025</t>
  </si>
  <si>
    <t>528870-0026</t>
  </si>
  <si>
    <t>528870-0027</t>
  </si>
  <si>
    <t>528872-0023</t>
  </si>
  <si>
    <t>528872-0024</t>
  </si>
  <si>
    <t>528872-0025</t>
  </si>
  <si>
    <t>528872-0026</t>
  </si>
  <si>
    <t>528872-0027</t>
  </si>
  <si>
    <t>528871</t>
  </si>
  <si>
    <t>528867</t>
  </si>
  <si>
    <t>528874-0023</t>
  </si>
  <si>
    <t>528874-0024</t>
  </si>
  <si>
    <t>528874-0025</t>
  </si>
  <si>
    <t>528874-0026</t>
  </si>
  <si>
    <t>528874-0027</t>
  </si>
  <si>
    <t>528875</t>
  </si>
  <si>
    <t>528877</t>
  </si>
  <si>
    <t>528876-0023</t>
  </si>
  <si>
    <t>528876-0024</t>
  </si>
  <si>
    <t>528876-0025</t>
  </si>
  <si>
    <t>528876-0026</t>
  </si>
  <si>
    <t>528876-0027</t>
  </si>
  <si>
    <t>528878-0023</t>
  </si>
  <si>
    <t>528878-0024</t>
  </si>
  <si>
    <t>528878-0025</t>
  </si>
  <si>
    <t>528878-0026</t>
  </si>
  <si>
    <t>528878-0027</t>
  </si>
  <si>
    <t>529535</t>
  </si>
  <si>
    <t>529536</t>
  </si>
  <si>
    <t>529534-0023</t>
  </si>
  <si>
    <t>529534-0024</t>
  </si>
  <si>
    <t>529534-0025</t>
  </si>
  <si>
    <t>529534-0026</t>
  </si>
  <si>
    <t>529534-0027</t>
  </si>
  <si>
    <t>529538-0023</t>
  </si>
  <si>
    <t>529538-0024</t>
  </si>
  <si>
    <t>529538-0025</t>
  </si>
  <si>
    <t>529538-0026</t>
  </si>
  <si>
    <t>529538-0027</t>
  </si>
  <si>
    <t>529539</t>
  </si>
  <si>
    <t>529533-0023</t>
  </si>
  <si>
    <t>529533-0024</t>
  </si>
  <si>
    <t>529533-0025</t>
  </si>
  <si>
    <t>529533-0026</t>
  </si>
  <si>
    <t>529533-0027</t>
  </si>
  <si>
    <t>531980-0023</t>
  </si>
  <si>
    <t>531980-0024</t>
  </si>
  <si>
    <t>531980-0025</t>
  </si>
  <si>
    <t>531980-0026</t>
  </si>
  <si>
    <t>531980-0027</t>
  </si>
  <si>
    <t>531981</t>
  </si>
  <si>
    <t>531982-0023</t>
  </si>
  <si>
    <t>531982-0024</t>
  </si>
  <si>
    <t>531982-0025</t>
  </si>
  <si>
    <t>531982-0026</t>
  </si>
  <si>
    <t>531982-0027</t>
  </si>
  <si>
    <t>531983</t>
  </si>
  <si>
    <t>531979</t>
  </si>
  <si>
    <t>531984-0023</t>
  </si>
  <si>
    <t>531984-0024</t>
  </si>
  <si>
    <t>531984-0025</t>
  </si>
  <si>
    <t>531984-0026</t>
  </si>
  <si>
    <t>531984-0027</t>
  </si>
  <si>
    <t>655768-0026</t>
  </si>
  <si>
    <t>655768-0035</t>
  </si>
  <si>
    <t>655768-0036</t>
  </si>
  <si>
    <t>655768-0037</t>
  </si>
  <si>
    <t>655768-0042</t>
  </si>
  <si>
    <t>655768-0083</t>
  </si>
  <si>
    <t>655804-0026</t>
  </si>
  <si>
    <t>655804-0035</t>
  </si>
  <si>
    <t>655804-0036</t>
  </si>
  <si>
    <t>655804-0037</t>
  </si>
  <si>
    <t>655804-0042</t>
  </si>
  <si>
    <t>655804-0083</t>
  </si>
  <si>
    <t>655779-0026</t>
  </si>
  <si>
    <t>655779-0035</t>
  </si>
  <si>
    <t>655779-0036</t>
  </si>
  <si>
    <t>655779-0037</t>
  </si>
  <si>
    <t>655779-0042</t>
  </si>
  <si>
    <t>655779-0083</t>
  </si>
  <si>
    <t>655815-0026</t>
  </si>
  <si>
    <t>655815-0035</t>
  </si>
  <si>
    <t>655815-0036</t>
  </si>
  <si>
    <t>655815-0037</t>
  </si>
  <si>
    <t>655815-0042</t>
  </si>
  <si>
    <t>655815-0083</t>
  </si>
  <si>
    <t>531985</t>
  </si>
  <si>
    <t>531986-0023</t>
  </si>
  <si>
    <t>531986-0024</t>
  </si>
  <si>
    <t>531986-0025</t>
  </si>
  <si>
    <t>531986-0026</t>
  </si>
  <si>
    <t>531986-0027</t>
  </si>
  <si>
    <t>655848-0026</t>
  </si>
  <si>
    <t>655848-0035</t>
  </si>
  <si>
    <t>655848-0036</t>
  </si>
  <si>
    <t>655848-0037</t>
  </si>
  <si>
    <t>655848-0042</t>
  </si>
  <si>
    <t>655848-0083</t>
  </si>
  <si>
    <t>655859-0026</t>
  </si>
  <si>
    <t>655859-0035</t>
  </si>
  <si>
    <t>655859-0036</t>
  </si>
  <si>
    <t>655859-0037</t>
  </si>
  <si>
    <t>655859-0042</t>
  </si>
  <si>
    <t>655859-0083</t>
  </si>
  <si>
    <t>655881-0026</t>
  </si>
  <si>
    <t>655881-0035</t>
  </si>
  <si>
    <t>655881-0036</t>
  </si>
  <si>
    <t>655881-0037</t>
  </si>
  <si>
    <t>655881-0042</t>
  </si>
  <si>
    <t>655881-0083</t>
  </si>
  <si>
    <t>655892-0026</t>
  </si>
  <si>
    <t>655892-0035</t>
  </si>
  <si>
    <t>655892-0036</t>
  </si>
  <si>
    <t>655892-0037</t>
  </si>
  <si>
    <t>655892-0042</t>
  </si>
  <si>
    <t>655892-0083</t>
  </si>
  <si>
    <t>655826-0026</t>
  </si>
  <si>
    <t>655826-0035</t>
  </si>
  <si>
    <t>655826-0036</t>
  </si>
  <si>
    <t>655826-0037</t>
  </si>
  <si>
    <t>655826-0042</t>
  </si>
  <si>
    <t>655826-0083</t>
  </si>
  <si>
    <t>655837-0026</t>
  </si>
  <si>
    <t>655837-0035</t>
  </si>
  <si>
    <t>655837-0036</t>
  </si>
  <si>
    <t>655837-0037</t>
  </si>
  <si>
    <t>655837-0042</t>
  </si>
  <si>
    <t>655837-0083</t>
  </si>
  <si>
    <t>655928-0026</t>
  </si>
  <si>
    <t>655928-0035</t>
  </si>
  <si>
    <t>655928-0036</t>
  </si>
  <si>
    <t>655928-0037</t>
  </si>
  <si>
    <t>655928-0042</t>
  </si>
  <si>
    <t>655928-0083</t>
  </si>
  <si>
    <t>656352-0026</t>
  </si>
  <si>
    <t>656352-0035</t>
  </si>
  <si>
    <t>656352-0036</t>
  </si>
  <si>
    <t>656352-0037</t>
  </si>
  <si>
    <t>656352-0042</t>
  </si>
  <si>
    <t>656352-0083</t>
  </si>
  <si>
    <t>656363-0026</t>
  </si>
  <si>
    <t>656363-0035</t>
  </si>
  <si>
    <t>656363-0036</t>
  </si>
  <si>
    <t>656363-0037</t>
  </si>
  <si>
    <t>656363-0042</t>
  </si>
  <si>
    <t>656363-0083</t>
  </si>
  <si>
    <t>656374-0026</t>
  </si>
  <si>
    <t>656374-0035</t>
  </si>
  <si>
    <t>656374-0036</t>
  </si>
  <si>
    <t>656374-0037</t>
  </si>
  <si>
    <t>656374-0042</t>
  </si>
  <si>
    <t>656374-0083</t>
  </si>
  <si>
    <t>655917-0026</t>
  </si>
  <si>
    <t>655917-0035</t>
  </si>
  <si>
    <t>655917-0036</t>
  </si>
  <si>
    <t>655917-0037</t>
  </si>
  <si>
    <t>655917-0042</t>
  </si>
  <si>
    <t>655917-0083</t>
  </si>
  <si>
    <t>655906-0026</t>
  </si>
  <si>
    <t>655906-0035</t>
  </si>
  <si>
    <t>655906-0036</t>
  </si>
  <si>
    <t>655906-0037</t>
  </si>
  <si>
    <t>655906-0042</t>
  </si>
  <si>
    <t>655906-0083</t>
  </si>
  <si>
    <t>656421-0026</t>
  </si>
  <si>
    <t>656421-0035</t>
  </si>
  <si>
    <t>656421-0036</t>
  </si>
  <si>
    <t>656421-0037</t>
  </si>
  <si>
    <t>656421-0042</t>
  </si>
  <si>
    <t>656421-0083</t>
  </si>
  <si>
    <t>656432-0026</t>
  </si>
  <si>
    <t>656432-0035</t>
  </si>
  <si>
    <t>656432-0036</t>
  </si>
  <si>
    <t>656432-0037</t>
  </si>
  <si>
    <t>656432-0042</t>
  </si>
  <si>
    <t>656432-0083</t>
  </si>
  <si>
    <t>656454-0026</t>
  </si>
  <si>
    <t>656454-0035</t>
  </si>
  <si>
    <t>656454-0036</t>
  </si>
  <si>
    <t>656454-0037</t>
  </si>
  <si>
    <t>656454-0042</t>
  </si>
  <si>
    <t>656454-0083</t>
  </si>
  <si>
    <t>656443-0026</t>
  </si>
  <si>
    <t>656443-0035</t>
  </si>
  <si>
    <t>656443-0036</t>
  </si>
  <si>
    <t>656443-0037</t>
  </si>
  <si>
    <t>656443-0042</t>
  </si>
  <si>
    <t>656443-0083</t>
  </si>
  <si>
    <t>656385-0026</t>
  </si>
  <si>
    <t>656385-0035</t>
  </si>
  <si>
    <t>656385-0036</t>
  </si>
  <si>
    <t>656385-0037</t>
  </si>
  <si>
    <t>656385-0042</t>
  </si>
  <si>
    <t>656385-0083</t>
  </si>
  <si>
    <t>656396-0026</t>
  </si>
  <si>
    <t>656396-0035</t>
  </si>
  <si>
    <t>656396-0036</t>
  </si>
  <si>
    <t>656396-0037</t>
  </si>
  <si>
    <t>656396-0042</t>
  </si>
  <si>
    <t>656396-0083</t>
  </si>
  <si>
    <t>656476-0026</t>
  </si>
  <si>
    <t>656476-0035</t>
  </si>
  <si>
    <t>656476-0036</t>
  </si>
  <si>
    <t>656476-0037</t>
  </si>
  <si>
    <t>656476-0042</t>
  </si>
  <si>
    <t>656476-0083</t>
  </si>
  <si>
    <t>656487-0026</t>
  </si>
  <si>
    <t>656487-0035</t>
  </si>
  <si>
    <t>656487-0036</t>
  </si>
  <si>
    <t>656487-0037</t>
  </si>
  <si>
    <t>656487-0042</t>
  </si>
  <si>
    <t>656487-0083</t>
  </si>
  <si>
    <t>656501-0026</t>
  </si>
  <si>
    <t>656501-0035</t>
  </si>
  <si>
    <t>656501-0036</t>
  </si>
  <si>
    <t>656501-0037</t>
  </si>
  <si>
    <t>656501-0042</t>
  </si>
  <si>
    <t>656501-0083</t>
  </si>
  <si>
    <t>656498-0026</t>
  </si>
  <si>
    <t>656498-0035</t>
  </si>
  <si>
    <t>656498-0036</t>
  </si>
  <si>
    <t>656498-0037</t>
  </si>
  <si>
    <t>656498-0042</t>
  </si>
  <si>
    <t>656498-0083</t>
  </si>
  <si>
    <t>656512-0026</t>
  </si>
  <si>
    <t>656512-0035</t>
  </si>
  <si>
    <t>656512-0036</t>
  </si>
  <si>
    <t>656512-0037</t>
  </si>
  <si>
    <t>656512-0042</t>
  </si>
  <si>
    <t>656512-0083</t>
  </si>
  <si>
    <t>656465-0026</t>
  </si>
  <si>
    <t>656465-0035</t>
  </si>
  <si>
    <t>656465-0036</t>
  </si>
  <si>
    <t>656465-0037</t>
  </si>
  <si>
    <t>656465-0042</t>
  </si>
  <si>
    <t>656465-0083</t>
  </si>
  <si>
    <t>656534-0026</t>
  </si>
  <si>
    <t>656534-0035</t>
  </si>
  <si>
    <t>656534-0036</t>
  </si>
  <si>
    <t>656534-0037</t>
  </si>
  <si>
    <t>656534-0042</t>
  </si>
  <si>
    <t>656534-0083</t>
  </si>
  <si>
    <t>656545-0026</t>
  </si>
  <si>
    <t>656545-0035</t>
  </si>
  <si>
    <t>656545-0036</t>
  </si>
  <si>
    <t>656545-0037</t>
  </si>
  <si>
    <t>656545-0042</t>
  </si>
  <si>
    <t>656545-0083</t>
  </si>
  <si>
    <t>656556-0026</t>
  </si>
  <si>
    <t>656556-0035</t>
  </si>
  <si>
    <t>656556-0036</t>
  </si>
  <si>
    <t>656556-0037</t>
  </si>
  <si>
    <t>656556-0042</t>
  </si>
  <si>
    <t>656556-0083</t>
  </si>
  <si>
    <t>656567-0026</t>
  </si>
  <si>
    <t>656567-0035</t>
  </si>
  <si>
    <t>656567-0036</t>
  </si>
  <si>
    <t>656567-0037</t>
  </si>
  <si>
    <t>656567-0042</t>
  </si>
  <si>
    <t>656567-0083</t>
  </si>
  <si>
    <t>656578-0026</t>
  </si>
  <si>
    <t>656578-0035</t>
  </si>
  <si>
    <t>656578-0036</t>
  </si>
  <si>
    <t>656578-0037</t>
  </si>
  <si>
    <t>656578-0042</t>
  </si>
  <si>
    <t>656578-0083</t>
  </si>
  <si>
    <t>656523-0026</t>
  </si>
  <si>
    <t>656523-0035</t>
  </si>
  <si>
    <t>656523-0036</t>
  </si>
  <si>
    <t>656523-0037</t>
  </si>
  <si>
    <t>656523-0042</t>
  </si>
  <si>
    <t>656523-0083</t>
  </si>
  <si>
    <t>656603-0026</t>
  </si>
  <si>
    <t>656603-0035</t>
  </si>
  <si>
    <t>656603-0036</t>
  </si>
  <si>
    <t>656603-0037</t>
  </si>
  <si>
    <t>656603-0042</t>
  </si>
  <si>
    <t>656603-0083</t>
  </si>
  <si>
    <t>656614-0026</t>
  </si>
  <si>
    <t>656614-0035</t>
  </si>
  <si>
    <t>656614-0036</t>
  </si>
  <si>
    <t>656614-0037</t>
  </si>
  <si>
    <t>656614-0042</t>
  </si>
  <si>
    <t>656614-0083</t>
  </si>
  <si>
    <t>656625-0026</t>
  </si>
  <si>
    <t>656625-0035</t>
  </si>
  <si>
    <t>656625-0036</t>
  </si>
  <si>
    <t>656625-0037</t>
  </si>
  <si>
    <t>656625-0042</t>
  </si>
  <si>
    <t>656625-0083</t>
  </si>
  <si>
    <t>656636-0026</t>
  </si>
  <si>
    <t>656636-0035</t>
  </si>
  <si>
    <t>656636-0036</t>
  </si>
  <si>
    <t>656636-0037</t>
  </si>
  <si>
    <t>656636-0042</t>
  </si>
  <si>
    <t>656636-0083</t>
  </si>
  <si>
    <t>656647-0026</t>
  </si>
  <si>
    <t>656647-0035</t>
  </si>
  <si>
    <t>656647-0036</t>
  </si>
  <si>
    <t>656647-0037</t>
  </si>
  <si>
    <t>656647-0042</t>
  </si>
  <si>
    <t>656647-0083</t>
  </si>
  <si>
    <t>656589-0026</t>
  </si>
  <si>
    <t>656589-0035</t>
  </si>
  <si>
    <t>656589-0036</t>
  </si>
  <si>
    <t>656589-0037</t>
  </si>
  <si>
    <t>656589-0042</t>
  </si>
  <si>
    <t>656589-0083</t>
  </si>
  <si>
    <t>656658-0026</t>
  </si>
  <si>
    <t>656658-0035</t>
  </si>
  <si>
    <t>656658-0036</t>
  </si>
  <si>
    <t>656658-0037</t>
  </si>
  <si>
    <t>656658-0042</t>
  </si>
  <si>
    <t>656658-0083</t>
  </si>
  <si>
    <t>656669-0026</t>
  </si>
  <si>
    <t>656669-0035</t>
  </si>
  <si>
    <t>656669-0036</t>
  </si>
  <si>
    <t>656669-0037</t>
  </si>
  <si>
    <t>656669-0042</t>
  </si>
  <si>
    <t>656669-0083</t>
  </si>
  <si>
    <t>733828-0026</t>
  </si>
  <si>
    <t>733828-0035</t>
  </si>
  <si>
    <t>733828-0036</t>
  </si>
  <si>
    <t>733828-0037</t>
  </si>
  <si>
    <t>733828-0042</t>
  </si>
  <si>
    <t>733828-0083</t>
  </si>
  <si>
    <t>733839-0026</t>
  </si>
  <si>
    <t>733839-0035</t>
  </si>
  <si>
    <t>733839-0036</t>
  </si>
  <si>
    <t>733839-0037</t>
  </si>
  <si>
    <t>733839-0042</t>
  </si>
  <si>
    <t>733839-0083</t>
  </si>
  <si>
    <t>733861-0026</t>
  </si>
  <si>
    <t>733861-0035</t>
  </si>
  <si>
    <t>733861-0036</t>
  </si>
  <si>
    <t>733861-0037</t>
  </si>
  <si>
    <t>733861-0042</t>
  </si>
  <si>
    <t>733861-0083</t>
  </si>
  <si>
    <t>733872-0026</t>
  </si>
  <si>
    <t>733872-0035</t>
  </si>
  <si>
    <t>733872-0036</t>
  </si>
  <si>
    <t>733872-0037</t>
  </si>
  <si>
    <t>733872-0042</t>
  </si>
  <si>
    <t>733872-0083</t>
  </si>
  <si>
    <t>733883-0026</t>
  </si>
  <si>
    <t>733883-0035</t>
  </si>
  <si>
    <t>733883-0036</t>
  </si>
  <si>
    <t>733883-0037</t>
  </si>
  <si>
    <t>733883-0042</t>
  </si>
  <si>
    <t>733883-0083</t>
  </si>
  <si>
    <t>733894-0026</t>
  </si>
  <si>
    <t>733894-0035</t>
  </si>
  <si>
    <t>733894-0036</t>
  </si>
  <si>
    <t>733894-0037</t>
  </si>
  <si>
    <t>733894-0042</t>
  </si>
  <si>
    <t>733894-0083</t>
  </si>
  <si>
    <t>733919-0026</t>
  </si>
  <si>
    <t>733919-0035</t>
  </si>
  <si>
    <t>733919-0036</t>
  </si>
  <si>
    <t>733919-0037</t>
  </si>
  <si>
    <t>733919-0042</t>
  </si>
  <si>
    <t>733919-0083</t>
  </si>
  <si>
    <t>733908-0026</t>
  </si>
  <si>
    <t>733908-0035</t>
  </si>
  <si>
    <t>733908-0036</t>
  </si>
  <si>
    <t>733908-0037</t>
  </si>
  <si>
    <t>733908-0042</t>
  </si>
  <si>
    <t>733908-0083</t>
  </si>
  <si>
    <t>733941-0026</t>
  </si>
  <si>
    <t>733941-0035</t>
  </si>
  <si>
    <t>733941-0036</t>
  </si>
  <si>
    <t>733941-0037</t>
  </si>
  <si>
    <t>733941-0042</t>
  </si>
  <si>
    <t>733941-0083</t>
  </si>
  <si>
    <t>733952-0026</t>
  </si>
  <si>
    <t>733952-0035</t>
  </si>
  <si>
    <t>733952-0036</t>
  </si>
  <si>
    <t>733952-0037</t>
  </si>
  <si>
    <t>733952-0042</t>
  </si>
  <si>
    <t>733952-0083</t>
  </si>
  <si>
    <t>733963-0026</t>
  </si>
  <si>
    <t>733963-0035</t>
  </si>
  <si>
    <t>733963-0036</t>
  </si>
  <si>
    <t>733963-0037</t>
  </si>
  <si>
    <t>733963-0042</t>
  </si>
  <si>
    <t>733963-0083</t>
  </si>
  <si>
    <t>733974-0026</t>
  </si>
  <si>
    <t>733974-0035</t>
  </si>
  <si>
    <t>733974-0036</t>
  </si>
  <si>
    <t>733974-0037</t>
  </si>
  <si>
    <t>733974-0042</t>
  </si>
  <si>
    <t>733974-0083</t>
  </si>
  <si>
    <t>733985-0026</t>
  </si>
  <si>
    <t>733985-0035</t>
  </si>
  <si>
    <t>733985-0036</t>
  </si>
  <si>
    <t>733985-0037</t>
  </si>
  <si>
    <t>733985-0042</t>
  </si>
  <si>
    <t>733985-0083</t>
  </si>
  <si>
    <t>733996-0026</t>
  </si>
  <si>
    <t>733996-0035</t>
  </si>
  <si>
    <t>733996-0036</t>
  </si>
  <si>
    <t>733996-0037</t>
  </si>
  <si>
    <t>733996-0042</t>
  </si>
  <si>
    <t>733996-0083</t>
  </si>
  <si>
    <t>734004-0026</t>
  </si>
  <si>
    <t>734004-0035</t>
  </si>
  <si>
    <t>734004-0036</t>
  </si>
  <si>
    <t>734004-0037</t>
  </si>
  <si>
    <t>734004-0042</t>
  </si>
  <si>
    <t>734004-0083</t>
  </si>
  <si>
    <t>734015-0026</t>
  </si>
  <si>
    <t>734015-0035</t>
  </si>
  <si>
    <t>734015-0036</t>
  </si>
  <si>
    <t>734015-0037</t>
  </si>
  <si>
    <t>734015-0042</t>
  </si>
  <si>
    <t>734015-0083</t>
  </si>
  <si>
    <t>734026-0026</t>
  </si>
  <si>
    <t>734026-0035</t>
  </si>
  <si>
    <t>734026-0036</t>
  </si>
  <si>
    <t>734026-0037</t>
  </si>
  <si>
    <t>734026-0042</t>
  </si>
  <si>
    <t>734026-0083</t>
  </si>
  <si>
    <t>734037-0026</t>
  </si>
  <si>
    <t>734037-0035</t>
  </si>
  <si>
    <t>734037-0036</t>
  </si>
  <si>
    <t>734037-0037</t>
  </si>
  <si>
    <t>734037-0042</t>
  </si>
  <si>
    <t>734037-0083</t>
  </si>
  <si>
    <t>734059-0026</t>
  </si>
  <si>
    <t>734059-0035</t>
  </si>
  <si>
    <t>734059-0036</t>
  </si>
  <si>
    <t>734059-0037</t>
  </si>
  <si>
    <t>734059-0042</t>
  </si>
  <si>
    <t>734059-0083</t>
  </si>
  <si>
    <t>734081-0026</t>
  </si>
  <si>
    <t>734081-0035</t>
  </si>
  <si>
    <t>734081-0036</t>
  </si>
  <si>
    <t>734081-0037</t>
  </si>
  <si>
    <t>734081-0042</t>
  </si>
  <si>
    <t>734081-0083</t>
  </si>
  <si>
    <t>734106-0026</t>
  </si>
  <si>
    <t>734106-0035</t>
  </si>
  <si>
    <t>734106-0036</t>
  </si>
  <si>
    <t>734106-0037</t>
  </si>
  <si>
    <t>734106-0042</t>
  </si>
  <si>
    <t>734106-0083</t>
  </si>
  <si>
    <t>734092-0026</t>
  </si>
  <si>
    <t>734092-0035</t>
  </si>
  <si>
    <t>734092-0036</t>
  </si>
  <si>
    <t>734092-0037</t>
  </si>
  <si>
    <t>734092-0042</t>
  </si>
  <si>
    <t>734092-0083</t>
  </si>
  <si>
    <t>734117-0026</t>
  </si>
  <si>
    <t>734117-0035</t>
  </si>
  <si>
    <t>734117-0036</t>
  </si>
  <si>
    <t>734117-0037</t>
  </si>
  <si>
    <t>734117-0042</t>
  </si>
  <si>
    <t>734117-0083</t>
  </si>
  <si>
    <t>734048-0026</t>
  </si>
  <si>
    <t>734048-0035</t>
  </si>
  <si>
    <t>734048-0036</t>
  </si>
  <si>
    <t>734048-0037</t>
  </si>
  <si>
    <t>734048-0042</t>
  </si>
  <si>
    <t>734048-0083</t>
  </si>
  <si>
    <t>734139-0026</t>
  </si>
  <si>
    <t>734139-0035</t>
  </si>
  <si>
    <t>734139-0036</t>
  </si>
  <si>
    <t>734139-0037</t>
  </si>
  <si>
    <t>734139-0042</t>
  </si>
  <si>
    <t>734139-0083</t>
  </si>
  <si>
    <t>734161-0026</t>
  </si>
  <si>
    <t>734161-0035</t>
  </si>
  <si>
    <t>734161-0036</t>
  </si>
  <si>
    <t>734161-0037</t>
  </si>
  <si>
    <t>734161-0042</t>
  </si>
  <si>
    <t>734161-0083</t>
  </si>
  <si>
    <t>734183-0026</t>
  </si>
  <si>
    <t>734183-0035</t>
  </si>
  <si>
    <t>734183-0036</t>
  </si>
  <si>
    <t>734183-0037</t>
  </si>
  <si>
    <t>734183-0042</t>
  </si>
  <si>
    <t>734183-0083</t>
  </si>
  <si>
    <t>734194-0026</t>
  </si>
  <si>
    <t>734194-0035</t>
  </si>
  <si>
    <t>734194-0036</t>
  </si>
  <si>
    <t>734194-0037</t>
  </si>
  <si>
    <t>734194-0042</t>
  </si>
  <si>
    <t>734194-0083</t>
  </si>
  <si>
    <t>734172-0026</t>
  </si>
  <si>
    <t>734172-0035</t>
  </si>
  <si>
    <t>734172-0036</t>
  </si>
  <si>
    <t>734172-0037</t>
  </si>
  <si>
    <t>734172-0042</t>
  </si>
  <si>
    <t>734172-0083</t>
  </si>
  <si>
    <t>734128-0026</t>
  </si>
  <si>
    <t>734128-0035</t>
  </si>
  <si>
    <t>734128-0036</t>
  </si>
  <si>
    <t>734128-0037</t>
  </si>
  <si>
    <t>734128-0042</t>
  </si>
  <si>
    <t>734128-0083</t>
  </si>
  <si>
    <t>734241-0026</t>
  </si>
  <si>
    <t>734241-0035</t>
  </si>
  <si>
    <t>734241-0036</t>
  </si>
  <si>
    <t>734241-0037</t>
  </si>
  <si>
    <t>734241-0042</t>
  </si>
  <si>
    <t>734241-0083</t>
  </si>
  <si>
    <t>734219-0026</t>
  </si>
  <si>
    <t>734219-0035</t>
  </si>
  <si>
    <t>734219-0036</t>
  </si>
  <si>
    <t>734219-0037</t>
  </si>
  <si>
    <t>734219-0042</t>
  </si>
  <si>
    <t>734219-0083</t>
  </si>
  <si>
    <t>734252-0026</t>
  </si>
  <si>
    <t>734252-0035</t>
  </si>
  <si>
    <t>734252-0036</t>
  </si>
  <si>
    <t>734252-0037</t>
  </si>
  <si>
    <t>734252-0042</t>
  </si>
  <si>
    <t>734252-0083</t>
  </si>
  <si>
    <t>734274-0026</t>
  </si>
  <si>
    <t>734274-0035</t>
  </si>
  <si>
    <t>734274-0036</t>
  </si>
  <si>
    <t>734274-0037</t>
  </si>
  <si>
    <t>734274-0042</t>
  </si>
  <si>
    <t>734274-0083</t>
  </si>
  <si>
    <t>734263-0026</t>
  </si>
  <si>
    <t>734263-0035</t>
  </si>
  <si>
    <t>734263-0036</t>
  </si>
  <si>
    <t>734263-0037</t>
  </si>
  <si>
    <t>734263-0042</t>
  </si>
  <si>
    <t>734263-0083</t>
  </si>
  <si>
    <t>734208-0026</t>
  </si>
  <si>
    <t>734208-0035</t>
  </si>
  <si>
    <t>734208-0036</t>
  </si>
  <si>
    <t>734208-0037</t>
  </si>
  <si>
    <t>734208-0042</t>
  </si>
  <si>
    <t>734208-0083</t>
  </si>
  <si>
    <t>734321-0026</t>
  </si>
  <si>
    <t>734321-0035</t>
  </si>
  <si>
    <t>734321-0036</t>
  </si>
  <si>
    <t>734321-0037</t>
  </si>
  <si>
    <t>734321-0042</t>
  </si>
  <si>
    <t>734321-0083</t>
  </si>
  <si>
    <t>734296-0026</t>
  </si>
  <si>
    <t>734296-0035</t>
  </si>
  <si>
    <t>734296-0036</t>
  </si>
  <si>
    <t>734296-0037</t>
  </si>
  <si>
    <t>734296-0042</t>
  </si>
  <si>
    <t>734296-0083</t>
  </si>
  <si>
    <t>734332-0026</t>
  </si>
  <si>
    <t>734332-0035</t>
  </si>
  <si>
    <t>734332-0036</t>
  </si>
  <si>
    <t>734332-0037</t>
  </si>
  <si>
    <t>734332-0042</t>
  </si>
  <si>
    <t>734332-0083</t>
  </si>
  <si>
    <t>734343-0026</t>
  </si>
  <si>
    <t>734343-0035</t>
  </si>
  <si>
    <t>734343-0036</t>
  </si>
  <si>
    <t>734343-0037</t>
  </si>
  <si>
    <t>734343-0042</t>
  </si>
  <si>
    <t>734343-0083</t>
  </si>
  <si>
    <t>734354-0026</t>
  </si>
  <si>
    <t>734354-0035</t>
  </si>
  <si>
    <t>734354-0036</t>
  </si>
  <si>
    <t>734354-0037</t>
  </si>
  <si>
    <t>734354-0042</t>
  </si>
  <si>
    <t>734354-0083</t>
  </si>
  <si>
    <t>734285-0026</t>
  </si>
  <si>
    <t>734285-0035</t>
  </si>
  <si>
    <t>734285-0036</t>
  </si>
  <si>
    <t>734285-0037</t>
  </si>
  <si>
    <t>734285-0042</t>
  </si>
  <si>
    <t>734285-0083</t>
  </si>
  <si>
    <t>204427</t>
  </si>
  <si>
    <t>204428</t>
  </si>
  <si>
    <t>204429</t>
  </si>
  <si>
    <t>204433</t>
  </si>
  <si>
    <t>204434</t>
  </si>
  <si>
    <t>204432-0026</t>
  </si>
  <si>
    <t>204432-0035</t>
  </si>
  <si>
    <t>204432-0036</t>
  </si>
  <si>
    <t>204432-0037</t>
  </si>
  <si>
    <t>204432-0042</t>
  </si>
  <si>
    <t>204432-0083</t>
  </si>
  <si>
    <t>204435</t>
  </si>
  <si>
    <t>204430-0026</t>
  </si>
  <si>
    <t>204430-0035</t>
  </si>
  <si>
    <t>204430-0036</t>
  </si>
  <si>
    <t>204430-0037</t>
  </si>
  <si>
    <t>204430-0042</t>
  </si>
  <si>
    <t>204430-0083</t>
  </si>
  <si>
    <t>204431</t>
  </si>
  <si>
    <t>204439</t>
  </si>
  <si>
    <t>204436</t>
  </si>
  <si>
    <t>204438-0026</t>
  </si>
  <si>
    <t>204438-0035</t>
  </si>
  <si>
    <t>204438-0036</t>
  </si>
  <si>
    <t>204438-0037</t>
  </si>
  <si>
    <t>204438-0042</t>
  </si>
  <si>
    <t>204438-0083</t>
  </si>
  <si>
    <t>204437</t>
  </si>
  <si>
    <t>204443</t>
  </si>
  <si>
    <t>204444</t>
  </si>
  <si>
    <t>204442</t>
  </si>
  <si>
    <t>204440-0026</t>
  </si>
  <si>
    <t>204440-0035</t>
  </si>
  <si>
    <t>204440-0036</t>
  </si>
  <si>
    <t>204440-0037</t>
  </si>
  <si>
    <t>204440-0042</t>
  </si>
  <si>
    <t>204440-0083</t>
  </si>
  <si>
    <t>204448</t>
  </si>
  <si>
    <t>204445-0026</t>
  </si>
  <si>
    <t>204445-0035</t>
  </si>
  <si>
    <t>204445-0036</t>
  </si>
  <si>
    <t>204445-0037</t>
  </si>
  <si>
    <t>204445-0042</t>
  </si>
  <si>
    <t>204445-0083</t>
  </si>
  <si>
    <t>204449</t>
  </si>
  <si>
    <t>204451</t>
  </si>
  <si>
    <t>204447-0026</t>
  </si>
  <si>
    <t>204447-0035</t>
  </si>
  <si>
    <t>204447-0036</t>
  </si>
  <si>
    <t>204447-0037</t>
  </si>
  <si>
    <t>204447-0042</t>
  </si>
  <si>
    <t>204447-0083</t>
  </si>
  <si>
    <t>204446</t>
  </si>
  <si>
    <t>204450</t>
  </si>
  <si>
    <t>204455</t>
  </si>
  <si>
    <t>204453</t>
  </si>
  <si>
    <t>204454-0026</t>
  </si>
  <si>
    <t>204454-0035</t>
  </si>
  <si>
    <t>204454-0036</t>
  </si>
  <si>
    <t>204454-0037</t>
  </si>
  <si>
    <t>204454-0042</t>
  </si>
  <si>
    <t>204454-0083</t>
  </si>
  <si>
    <t>204461</t>
  </si>
  <si>
    <t>204456-0026</t>
  </si>
  <si>
    <t>204456-0035</t>
  </si>
  <si>
    <t>204456-0036</t>
  </si>
  <si>
    <t>204456-0037</t>
  </si>
  <si>
    <t>204456-0042</t>
  </si>
  <si>
    <t>204456-0083</t>
  </si>
  <si>
    <t>204475</t>
  </si>
  <si>
    <t>204476-0023</t>
  </si>
  <si>
    <t>204476-0024</t>
  </si>
  <si>
    <t>204476-0025</t>
  </si>
  <si>
    <t>204476-0026</t>
  </si>
  <si>
    <t>204476-0027</t>
  </si>
  <si>
    <t>339768-0026</t>
  </si>
  <si>
    <t>339768-0035</t>
  </si>
  <si>
    <t>339768-0036</t>
  </si>
  <si>
    <t>339768-0037</t>
  </si>
  <si>
    <t>339768-0042</t>
  </si>
  <si>
    <t>339768-0083</t>
  </si>
  <si>
    <t>204462-0023</t>
  </si>
  <si>
    <t>204462-0024</t>
  </si>
  <si>
    <t>204462-0025</t>
  </si>
  <si>
    <t>204462-0026</t>
  </si>
  <si>
    <t>204462-0027</t>
  </si>
  <si>
    <t>339779-0026</t>
  </si>
  <si>
    <t>339779-0035</t>
  </si>
  <si>
    <t>339779-0036</t>
  </si>
  <si>
    <t>339779-0037</t>
  </si>
  <si>
    <t>339779-0042</t>
  </si>
  <si>
    <t>339779-0083</t>
  </si>
  <si>
    <t>339757-0026</t>
  </si>
  <si>
    <t>339757-0035</t>
  </si>
  <si>
    <t>339757-0036</t>
  </si>
  <si>
    <t>339757-0037</t>
  </si>
  <si>
    <t>339757-0042</t>
  </si>
  <si>
    <t>339757-0083</t>
  </si>
  <si>
    <t>339804-0026</t>
  </si>
  <si>
    <t>339804-0035</t>
  </si>
  <si>
    <t>339804-0036</t>
  </si>
  <si>
    <t>339804-0037</t>
  </si>
  <si>
    <t>339804-0042</t>
  </si>
  <si>
    <t>339804-0083</t>
  </si>
  <si>
    <t>401857</t>
  </si>
  <si>
    <t>339815-0026</t>
  </si>
  <si>
    <t>339815-0035</t>
  </si>
  <si>
    <t>339815-0036</t>
  </si>
  <si>
    <t>339815-0037</t>
  </si>
  <si>
    <t>339815-0042</t>
  </si>
  <si>
    <t>339815-0083</t>
  </si>
  <si>
    <t>339826-0026</t>
  </si>
  <si>
    <t>339826-0035</t>
  </si>
  <si>
    <t>339826-0036</t>
  </si>
  <si>
    <t>339826-0037</t>
  </si>
  <si>
    <t>339826-0042</t>
  </si>
  <si>
    <t>339826-0083</t>
  </si>
  <si>
    <t>401858-0023</t>
  </si>
  <si>
    <t>401858-0024</t>
  </si>
  <si>
    <t>401858-0025</t>
  </si>
  <si>
    <t>401858-0026</t>
  </si>
  <si>
    <t>401858-0027</t>
  </si>
  <si>
    <t>403711</t>
  </si>
  <si>
    <t>403712-0023</t>
  </si>
  <si>
    <t>403712-0024</t>
  </si>
  <si>
    <t>403712-0025</t>
  </si>
  <si>
    <t>403712-0026</t>
  </si>
  <si>
    <t>403712-0027</t>
  </si>
  <si>
    <t>482998-0026</t>
  </si>
  <si>
    <t>482998-0035</t>
  </si>
  <si>
    <t>482998-0036</t>
  </si>
  <si>
    <t>482998-0037</t>
  </si>
  <si>
    <t>482998-0042</t>
  </si>
  <si>
    <t>482998-0083</t>
  </si>
  <si>
    <t>482987-0026</t>
  </si>
  <si>
    <t>482987-0035</t>
  </si>
  <si>
    <t>482987-0036</t>
  </si>
  <si>
    <t>482987-0037</t>
  </si>
  <si>
    <t>482987-0042</t>
  </si>
  <si>
    <t>482987-0083</t>
  </si>
  <si>
    <t>482976-0026</t>
  </si>
  <si>
    <t>482976-0035</t>
  </si>
  <si>
    <t>482976-0036</t>
  </si>
  <si>
    <t>482976-0037</t>
  </si>
  <si>
    <t>482976-0042</t>
  </si>
  <si>
    <t>482976-0083</t>
  </si>
  <si>
    <t>483006-0026</t>
  </si>
  <si>
    <t>483006-0035</t>
  </si>
  <si>
    <t>483006-0036</t>
  </si>
  <si>
    <t>483006-0037</t>
  </si>
  <si>
    <t>483006-0042</t>
  </si>
  <si>
    <t>483006-0083</t>
  </si>
  <si>
    <t>483028-0026</t>
  </si>
  <si>
    <t>483028-0035</t>
  </si>
  <si>
    <t>483028-0036</t>
  </si>
  <si>
    <t>483028-0037</t>
  </si>
  <si>
    <t>483028-0042</t>
  </si>
  <si>
    <t>483028-0083</t>
  </si>
  <si>
    <t>483017-0026</t>
  </si>
  <si>
    <t>483017-0035</t>
  </si>
  <si>
    <t>483017-0036</t>
  </si>
  <si>
    <t>483017-0037</t>
  </si>
  <si>
    <t>483017-0042</t>
  </si>
  <si>
    <t>483017-0083</t>
  </si>
  <si>
    <t>531080</t>
  </si>
  <si>
    <t>531082</t>
  </si>
  <si>
    <t>531081-0023</t>
  </si>
  <si>
    <t>531081-0024</t>
  </si>
  <si>
    <t>531081-0025</t>
  </si>
  <si>
    <t>531081-0026</t>
  </si>
  <si>
    <t>531081-0027</t>
  </si>
  <si>
    <t>531085</t>
  </si>
  <si>
    <t>531083-0023</t>
  </si>
  <si>
    <t>531083-0024</t>
  </si>
  <si>
    <t>531083-0025</t>
  </si>
  <si>
    <t>531083-0026</t>
  </si>
  <si>
    <t>531083-0027</t>
  </si>
  <si>
    <t>531087</t>
  </si>
  <si>
    <t>531086-0023</t>
  </si>
  <si>
    <t>531086-0024</t>
  </si>
  <si>
    <t>531086-0025</t>
  </si>
  <si>
    <t>531086-0026</t>
  </si>
  <si>
    <t>531086-0027</t>
  </si>
  <si>
    <t>531088-0023</t>
  </si>
  <si>
    <t>531088-0024</t>
  </si>
  <si>
    <t>531088-0025</t>
  </si>
  <si>
    <t>531088-0026</t>
  </si>
  <si>
    <t>531088-0027</t>
  </si>
  <si>
    <t>212891</t>
  </si>
  <si>
    <t>400333</t>
  </si>
  <si>
    <t>400332</t>
  </si>
  <si>
    <t>212905</t>
  </si>
  <si>
    <t>400334</t>
  </si>
  <si>
    <t>400335</t>
  </si>
  <si>
    <t>500563</t>
  </si>
  <si>
    <t>500562</t>
  </si>
  <si>
    <t>500564</t>
  </si>
  <si>
    <t>500565</t>
  </si>
  <si>
    <t>502984</t>
  </si>
  <si>
    <t>502985</t>
  </si>
  <si>
    <t>213442</t>
  </si>
  <si>
    <t>523612</t>
  </si>
  <si>
    <t>213453</t>
  </si>
  <si>
    <t>205999</t>
  </si>
  <si>
    <t>213511</t>
  </si>
  <si>
    <t>213522</t>
  </si>
  <si>
    <t>213544</t>
  </si>
  <si>
    <t>213497</t>
  </si>
  <si>
    <t>213577</t>
  </si>
  <si>
    <t>213588</t>
  </si>
  <si>
    <t>213599</t>
  </si>
  <si>
    <t>400126</t>
  </si>
  <si>
    <t>213555</t>
  </si>
  <si>
    <t>400129</t>
  </si>
  <si>
    <t>213533</t>
  </si>
  <si>
    <t>400130</t>
  </si>
  <si>
    <t>400132</t>
  </si>
  <si>
    <t>400135</t>
  </si>
  <si>
    <t>400128</t>
  </si>
  <si>
    <t>400127</t>
  </si>
  <si>
    <t>523728</t>
  </si>
  <si>
    <t>523729</t>
  </si>
  <si>
    <t>523730</t>
  </si>
  <si>
    <t>523731</t>
  </si>
  <si>
    <t>523727</t>
  </si>
  <si>
    <t>523733</t>
  </si>
  <si>
    <t>523726</t>
  </si>
  <si>
    <t>523736</t>
  </si>
  <si>
    <t>523737</t>
  </si>
  <si>
    <t>523732</t>
  </si>
  <si>
    <t>523738</t>
  </si>
  <si>
    <t>523735</t>
  </si>
  <si>
    <t>400139</t>
  </si>
  <si>
    <t>400140</t>
  </si>
  <si>
    <t>400141</t>
  </si>
  <si>
    <t>400142</t>
  </si>
  <si>
    <t>400137</t>
  </si>
  <si>
    <t>400136</t>
  </si>
  <si>
    <t>183315</t>
  </si>
  <si>
    <t>183316</t>
  </si>
  <si>
    <t>183314</t>
  </si>
  <si>
    <t>404991</t>
  </si>
  <si>
    <t>338834-0001</t>
  </si>
  <si>
    <t>338834-0002</t>
  </si>
  <si>
    <t>339054-0001</t>
  </si>
  <si>
    <t>339054-0002</t>
  </si>
  <si>
    <t>507014-0001</t>
  </si>
  <si>
    <t>507014-0002</t>
  </si>
  <si>
    <t>183317</t>
  </si>
  <si>
    <t>404993</t>
  </si>
  <si>
    <t>529793-0001</t>
  </si>
  <si>
    <t>529793-0002</t>
  </si>
  <si>
    <t>529800-0001</t>
  </si>
  <si>
    <t>529800-0002</t>
  </si>
  <si>
    <t>529791-0001</t>
  </si>
  <si>
    <t>529791-0002</t>
  </si>
  <si>
    <t>529802-0001</t>
  </si>
  <si>
    <t>529802-0002</t>
  </si>
  <si>
    <t>529798-0001</t>
  </si>
  <si>
    <t>529798-0002</t>
  </si>
  <si>
    <t>529810-0001</t>
  </si>
  <si>
    <t>529810-0002</t>
  </si>
  <si>
    <t>529795-0001</t>
  </si>
  <si>
    <t>529795-0002</t>
  </si>
  <si>
    <t>529808-0001</t>
  </si>
  <si>
    <t>529808-0002</t>
  </si>
  <si>
    <t>529792-0001</t>
  </si>
  <si>
    <t>529792-0002</t>
  </si>
  <si>
    <t>529794-0001</t>
  </si>
  <si>
    <t>529794-0002</t>
  </si>
  <si>
    <t>529804-0001</t>
  </si>
  <si>
    <t>529804-0002</t>
  </si>
  <si>
    <t>529806-0001</t>
  </si>
  <si>
    <t>529806-0002</t>
  </si>
  <si>
    <t>529799-0001</t>
  </si>
  <si>
    <t>529799-0002</t>
  </si>
  <si>
    <t>529801-0001</t>
  </si>
  <si>
    <t>529801-0002</t>
  </si>
  <si>
    <t>529805-0001</t>
  </si>
  <si>
    <t>529805-0002</t>
  </si>
  <si>
    <t>529803-0001</t>
  </si>
  <si>
    <t>529803-0002</t>
  </si>
  <si>
    <t>529809-0001</t>
  </si>
  <si>
    <t>529809-0002</t>
  </si>
  <si>
    <t>529811-0001</t>
  </si>
  <si>
    <t>529811-0002</t>
  </si>
  <si>
    <t>529797-0001</t>
  </si>
  <si>
    <t>529797-0002</t>
  </si>
  <si>
    <t>149511</t>
  </si>
  <si>
    <t>149510</t>
  </si>
  <si>
    <t>529807-0001</t>
  </si>
  <si>
    <t>529807-0002</t>
  </si>
  <si>
    <t>149515</t>
  </si>
  <si>
    <t>149509</t>
  </si>
  <si>
    <t>523080-0001</t>
  </si>
  <si>
    <t>523080-0002</t>
  </si>
  <si>
    <t>149513</t>
  </si>
  <si>
    <t>523083-0001</t>
  </si>
  <si>
    <t>523083-0002</t>
  </si>
  <si>
    <t>528350</t>
  </si>
  <si>
    <t>523090-0001</t>
  </si>
  <si>
    <t>523090-0002</t>
  </si>
  <si>
    <t>528353</t>
  </si>
  <si>
    <t>523077-0001</t>
  </si>
  <si>
    <t>523077-0002</t>
  </si>
  <si>
    <t>528351</t>
  </si>
  <si>
    <t>523087-0001</t>
  </si>
  <si>
    <t>523087-0002</t>
  </si>
  <si>
    <t>528402</t>
  </si>
  <si>
    <t>528403</t>
  </si>
  <si>
    <t>528401</t>
  </si>
  <si>
    <t>528404</t>
  </si>
  <si>
    <t>120124</t>
  </si>
  <si>
    <t>120119</t>
  </si>
  <si>
    <t>120122</t>
  </si>
  <si>
    <t>120130</t>
  </si>
  <si>
    <t>120133</t>
  </si>
  <si>
    <t>183397</t>
  </si>
  <si>
    <t>213123</t>
  </si>
  <si>
    <t>183399</t>
  </si>
  <si>
    <t>213124</t>
  </si>
  <si>
    <t>213126</t>
  </si>
  <si>
    <t>213128</t>
  </si>
  <si>
    <t>213129</t>
  </si>
  <si>
    <t>213159</t>
  </si>
  <si>
    <t>213160</t>
  </si>
  <si>
    <t>213127</t>
  </si>
  <si>
    <t>213161</t>
  </si>
  <si>
    <t>213163</t>
  </si>
  <si>
    <t>213157</t>
  </si>
  <si>
    <t>213165</t>
  </si>
  <si>
    <t>213166</t>
  </si>
  <si>
    <t>213167</t>
  </si>
  <si>
    <t>213168</t>
  </si>
  <si>
    <t>213162</t>
  </si>
  <si>
    <t>213164</t>
  </si>
  <si>
    <t>213171</t>
  </si>
  <si>
    <t>213172</t>
  </si>
  <si>
    <t>213175</t>
  </si>
  <si>
    <t>213174</t>
  </si>
  <si>
    <t>213173</t>
  </si>
  <si>
    <t>213170</t>
  </si>
  <si>
    <t>213177</t>
  </si>
  <si>
    <t>213178</t>
  </si>
  <si>
    <t>213179</t>
  </si>
  <si>
    <t>213180</t>
  </si>
  <si>
    <t>213181</t>
  </si>
  <si>
    <t>213176</t>
  </si>
  <si>
    <t>213183</t>
  </si>
  <si>
    <t>213184</t>
  </si>
  <si>
    <t>213186</t>
  </si>
  <si>
    <t>213185</t>
  </si>
  <si>
    <t>213187</t>
  </si>
  <si>
    <t>213182</t>
  </si>
  <si>
    <t>213189</t>
  </si>
  <si>
    <t>213190</t>
  </si>
  <si>
    <t>213193</t>
  </si>
  <si>
    <t>213192</t>
  </si>
  <si>
    <t>213194</t>
  </si>
  <si>
    <t>213188</t>
  </si>
  <si>
    <t>213195</t>
  </si>
  <si>
    <t>213196</t>
  </si>
  <si>
    <t>213198</t>
  </si>
  <si>
    <t>213197</t>
  </si>
  <si>
    <t>213199</t>
  </si>
  <si>
    <t>213200</t>
  </si>
  <si>
    <t>213201</t>
  </si>
  <si>
    <t>213202</t>
  </si>
  <si>
    <t>213204</t>
  </si>
  <si>
    <t>213203</t>
  </si>
  <si>
    <t>213206</t>
  </si>
  <si>
    <t>213207</t>
  </si>
  <si>
    <t>213208</t>
  </si>
  <si>
    <t>213209</t>
  </si>
  <si>
    <t>213211</t>
  </si>
  <si>
    <t>213210</t>
  </si>
  <si>
    <t>213212</t>
  </si>
  <si>
    <t>213213</t>
  </si>
  <si>
    <t>213214</t>
  </si>
  <si>
    <t>213215</t>
  </si>
  <si>
    <t>213217</t>
  </si>
  <si>
    <t>213218</t>
  </si>
  <si>
    <t>213219</t>
  </si>
  <si>
    <t>213220</t>
  </si>
  <si>
    <t>213222</t>
  </si>
  <si>
    <t>213223</t>
  </si>
  <si>
    <t>213224</t>
  </si>
  <si>
    <t>213221</t>
  </si>
  <si>
    <t>505284</t>
  </si>
  <si>
    <t>505285</t>
  </si>
  <si>
    <t>505287</t>
  </si>
  <si>
    <t>505286</t>
  </si>
  <si>
    <t>530570</t>
  </si>
  <si>
    <t>530568</t>
  </si>
  <si>
    <t>530571</t>
  </si>
  <si>
    <t>530572</t>
  </si>
  <si>
    <t>530573</t>
  </si>
  <si>
    <t>530574</t>
  </si>
  <si>
    <t>530576</t>
  </si>
  <si>
    <t>530575</t>
  </si>
  <si>
    <t>530577</t>
  </si>
  <si>
    <t>530578</t>
  </si>
  <si>
    <t>530579</t>
  </si>
  <si>
    <t>530580</t>
  </si>
  <si>
    <t>530581</t>
  </si>
  <si>
    <t>530583</t>
  </si>
  <si>
    <t>530582</t>
  </si>
  <si>
    <t>530594</t>
  </si>
  <si>
    <t>530595</t>
  </si>
  <si>
    <t>530596</t>
  </si>
  <si>
    <t>530597</t>
  </si>
  <si>
    <t>530599</t>
  </si>
  <si>
    <t>530600</t>
  </si>
  <si>
    <t>530598</t>
  </si>
  <si>
    <t>530601</t>
  </si>
  <si>
    <t>530602</t>
  </si>
  <si>
    <t>530603</t>
  </si>
  <si>
    <t>530607</t>
  </si>
  <si>
    <t>530604</t>
  </si>
  <si>
    <t>530606</t>
  </si>
  <si>
    <t>530608</t>
  </si>
  <si>
    <t>530609</t>
  </si>
  <si>
    <t>144724</t>
  </si>
  <si>
    <t>144727</t>
  </si>
  <si>
    <t>144726</t>
  </si>
  <si>
    <t>505242</t>
  </si>
  <si>
    <t>505243</t>
  </si>
  <si>
    <t>505245</t>
  </si>
  <si>
    <t>505246</t>
  </si>
  <si>
    <t>144715</t>
  </si>
  <si>
    <t>144716</t>
  </si>
  <si>
    <t>144717</t>
  </si>
  <si>
    <t>144719</t>
  </si>
  <si>
    <t>144718</t>
  </si>
  <si>
    <t>144720</t>
  </si>
  <si>
    <t>200120</t>
  </si>
  <si>
    <t>200121</t>
  </si>
  <si>
    <t>200125</t>
  </si>
  <si>
    <t>200126</t>
  </si>
  <si>
    <t>200138</t>
  </si>
  <si>
    <t>222014</t>
  </si>
  <si>
    <t>200139</t>
  </si>
  <si>
    <t>222016</t>
  </si>
  <si>
    <t>222015</t>
  </si>
  <si>
    <t>222019</t>
  </si>
  <si>
    <t>222017</t>
  </si>
  <si>
    <t>222018</t>
  </si>
  <si>
    <t>222021</t>
  </si>
  <si>
    <t>222020</t>
  </si>
  <si>
    <t>222022</t>
  </si>
  <si>
    <t>222026</t>
  </si>
  <si>
    <t>222023</t>
  </si>
  <si>
    <t>222025</t>
  </si>
  <si>
    <t>222029</t>
  </si>
  <si>
    <t>222027</t>
  </si>
  <si>
    <t>222028</t>
  </si>
  <si>
    <t>222030</t>
  </si>
  <si>
    <t>408038</t>
  </si>
  <si>
    <t>408039</t>
  </si>
  <si>
    <t>510904</t>
  </si>
  <si>
    <t>510906</t>
  </si>
  <si>
    <t>510905</t>
  </si>
  <si>
    <t>510907</t>
  </si>
  <si>
    <t>510908</t>
  </si>
  <si>
    <t>510909</t>
  </si>
  <si>
    <t>510911</t>
  </si>
  <si>
    <t>510912</t>
  </si>
  <si>
    <t>510913</t>
  </si>
  <si>
    <t>510915</t>
  </si>
  <si>
    <t>510916</t>
  </si>
  <si>
    <t>510918</t>
  </si>
  <si>
    <t>510910</t>
  </si>
  <si>
    <t>510919</t>
  </si>
  <si>
    <t>510921</t>
  </si>
  <si>
    <t>510923</t>
  </si>
  <si>
    <t>510917</t>
  </si>
  <si>
    <t>144744</t>
  </si>
  <si>
    <t>144745</t>
  </si>
  <si>
    <t>510922</t>
  </si>
  <si>
    <t>159949</t>
  </si>
  <si>
    <t>159950</t>
  </si>
  <si>
    <t>159945</t>
  </si>
  <si>
    <t>159947</t>
  </si>
  <si>
    <t>159946</t>
  </si>
  <si>
    <t>200472</t>
  </si>
  <si>
    <t>159951</t>
  </si>
  <si>
    <t>200485</t>
  </si>
  <si>
    <t>200486</t>
  </si>
  <si>
    <t>200471</t>
  </si>
  <si>
    <t>200493</t>
  </si>
  <si>
    <t>200488</t>
  </si>
  <si>
    <t>200490</t>
  </si>
  <si>
    <t>200492</t>
  </si>
  <si>
    <t>200487</t>
  </si>
  <si>
    <t>222478</t>
  </si>
  <si>
    <t>222479</t>
  </si>
  <si>
    <t>200491</t>
  </si>
  <si>
    <t>222483</t>
  </si>
  <si>
    <t>200489</t>
  </si>
  <si>
    <t>200494</t>
  </si>
  <si>
    <t>222480</t>
  </si>
  <si>
    <t>222486</t>
  </si>
  <si>
    <t>222482</t>
  </si>
  <si>
    <t>222489</t>
  </si>
  <si>
    <t>222481</t>
  </si>
  <si>
    <t>222485</t>
  </si>
  <si>
    <t>222484</t>
  </si>
  <si>
    <t>222490</t>
  </si>
  <si>
    <t>222488</t>
  </si>
  <si>
    <t>529849</t>
  </si>
  <si>
    <t>529851</t>
  </si>
  <si>
    <t>529848</t>
  </si>
  <si>
    <t>529847</t>
  </si>
  <si>
    <t>529856</t>
  </si>
  <si>
    <t>529850</t>
  </si>
  <si>
    <t>529852</t>
  </si>
  <si>
    <t>529858</t>
  </si>
  <si>
    <t>529855</t>
  </si>
  <si>
    <t>529853</t>
  </si>
  <si>
    <t>531806</t>
  </si>
  <si>
    <t>531807</t>
  </si>
  <si>
    <t>531802</t>
  </si>
  <si>
    <t>529857</t>
  </si>
  <si>
    <t>531803</t>
  </si>
  <si>
    <t>531809</t>
  </si>
  <si>
    <t>150113</t>
  </si>
  <si>
    <t>531810</t>
  </si>
  <si>
    <t>531805</t>
  </si>
  <si>
    <t>531804</t>
  </si>
  <si>
    <t>531808</t>
  </si>
  <si>
    <t>150115</t>
  </si>
  <si>
    <t>150118</t>
  </si>
  <si>
    <t>150117</t>
  </si>
  <si>
    <t>531811</t>
  </si>
  <si>
    <t>150112</t>
  </si>
  <si>
    <t>150120</t>
  </si>
  <si>
    <t>150114</t>
  </si>
  <si>
    <t>150121</t>
  </si>
  <si>
    <t>150119</t>
  </si>
  <si>
    <t>185279</t>
  </si>
  <si>
    <t>185281</t>
  </si>
  <si>
    <t>185283</t>
  </si>
  <si>
    <t>185284</t>
  </si>
  <si>
    <t>185285</t>
  </si>
  <si>
    <t>185286</t>
  </si>
  <si>
    <t>185280</t>
  </si>
  <si>
    <t>185552</t>
  </si>
  <si>
    <t>185282</t>
  </si>
  <si>
    <t>185553</t>
  </si>
  <si>
    <t>185554</t>
  </si>
  <si>
    <t>185557</t>
  </si>
  <si>
    <t>185555</t>
  </si>
  <si>
    <t>185558</t>
  </si>
  <si>
    <t>185560</t>
  </si>
  <si>
    <t>185559</t>
  </si>
  <si>
    <t>185556</t>
  </si>
  <si>
    <t>402271</t>
  </si>
  <si>
    <t>402283</t>
  </si>
  <si>
    <t>402270</t>
  </si>
  <si>
    <t>402286</t>
  </si>
  <si>
    <t>528001</t>
  </si>
  <si>
    <t>528004</t>
  </si>
  <si>
    <t>528008</t>
  </si>
  <si>
    <t>528010</t>
  </si>
  <si>
    <t>528011</t>
  </si>
  <si>
    <t>528012</t>
  </si>
  <si>
    <t>528014</t>
  </si>
  <si>
    <t>402287-0024</t>
  </si>
  <si>
    <t>402287-0033</t>
  </si>
  <si>
    <t>402287-0034</t>
  </si>
  <si>
    <t>402287-0035</t>
  </si>
  <si>
    <t>402287-0039</t>
  </si>
  <si>
    <t>406661-0024</t>
  </si>
  <si>
    <t>406661-0033</t>
  </si>
  <si>
    <t>406661-0034</t>
  </si>
  <si>
    <t>406661-0035</t>
  </si>
  <si>
    <t>406661-0039</t>
  </si>
  <si>
    <t>402284-0024</t>
  </si>
  <si>
    <t>402284-0033</t>
  </si>
  <si>
    <t>402284-0034</t>
  </si>
  <si>
    <t>402284-0035</t>
  </si>
  <si>
    <t>402284-0039</t>
  </si>
  <si>
    <t>406639-0024</t>
  </si>
  <si>
    <t>406639-0033</t>
  </si>
  <si>
    <t>406639-0034</t>
  </si>
  <si>
    <t>406639-0035</t>
  </si>
  <si>
    <t>406639-0039</t>
  </si>
  <si>
    <t>402362-0001</t>
  </si>
  <si>
    <t>402362-0002</t>
  </si>
  <si>
    <t>402362-0003</t>
  </si>
  <si>
    <t>528007</t>
  </si>
  <si>
    <t>528005</t>
  </si>
  <si>
    <t>528003</t>
  </si>
  <si>
    <t>528006</t>
  </si>
  <si>
    <t>402367-0001</t>
  </si>
  <si>
    <t>402367-0002</t>
  </si>
  <si>
    <t>402367-0003</t>
  </si>
  <si>
    <t>528009</t>
  </si>
  <si>
    <t>990671-0001</t>
  </si>
  <si>
    <t>990671-0002</t>
  </si>
  <si>
    <t>990671-0003</t>
  </si>
  <si>
    <t>402371-0001</t>
  </si>
  <si>
    <t>402371-0002</t>
  </si>
  <si>
    <t>402371-0003</t>
  </si>
  <si>
    <t>990649-0001</t>
  </si>
  <si>
    <t>990649-0002</t>
  </si>
  <si>
    <t>990649-0003</t>
  </si>
  <si>
    <t>990784</t>
  </si>
  <si>
    <t>990773</t>
  </si>
  <si>
    <t>990117-0001</t>
  </si>
  <si>
    <t>990117-0002</t>
  </si>
  <si>
    <t>990117-0003</t>
  </si>
  <si>
    <t>990682-0001</t>
  </si>
  <si>
    <t>990682-0002</t>
  </si>
  <si>
    <t>990682-0003</t>
  </si>
  <si>
    <t>990762</t>
  </si>
  <si>
    <t>990886-0024</t>
  </si>
  <si>
    <t>990886-0033</t>
  </si>
  <si>
    <t>990886-0034</t>
  </si>
  <si>
    <t>990886-0035</t>
  </si>
  <si>
    <t>990886-0039</t>
  </si>
  <si>
    <t>990911-0024</t>
  </si>
  <si>
    <t>990911-0033</t>
  </si>
  <si>
    <t>990911-0034</t>
  </si>
  <si>
    <t>990911-0035</t>
  </si>
  <si>
    <t>990911-0039</t>
  </si>
  <si>
    <t>185288</t>
  </si>
  <si>
    <t>185290</t>
  </si>
  <si>
    <t>185291</t>
  </si>
  <si>
    <t>185292</t>
  </si>
  <si>
    <t>185293</t>
  </si>
  <si>
    <t>185294</t>
  </si>
  <si>
    <t>185295</t>
  </si>
  <si>
    <t>402319-0001</t>
  </si>
  <si>
    <t>402319-0002</t>
  </si>
  <si>
    <t>402319-0005</t>
  </si>
  <si>
    <t>402320-0001</t>
  </si>
  <si>
    <t>402320-0002</t>
  </si>
  <si>
    <t>402320-0005</t>
  </si>
  <si>
    <t>402363-0064</t>
  </si>
  <si>
    <t>402363-0065</t>
  </si>
  <si>
    <t>402363-0066</t>
  </si>
  <si>
    <t>402363-0068</t>
  </si>
  <si>
    <t>402363-0069</t>
  </si>
  <si>
    <t>402363-0070</t>
  </si>
  <si>
    <t>402363-0072</t>
  </si>
  <si>
    <t>402363-0073</t>
  </si>
  <si>
    <t>402363-0074</t>
  </si>
  <si>
    <t>402363-0088</t>
  </si>
  <si>
    <t>402363-0089</t>
  </si>
  <si>
    <t>402363-0090</t>
  </si>
  <si>
    <t>402363-0121</t>
  </si>
  <si>
    <t>402363-0122</t>
  </si>
  <si>
    <t>402363-0123</t>
  </si>
  <si>
    <t>402363-0125</t>
  </si>
  <si>
    <t>402363-0126</t>
  </si>
  <si>
    <t>402363-0127</t>
  </si>
  <si>
    <t>402363-0129</t>
  </si>
  <si>
    <t>402363-0130</t>
  </si>
  <si>
    <t>402363-0131</t>
  </si>
  <si>
    <t>402363-0145</t>
  </si>
  <si>
    <t>402363-0146</t>
  </si>
  <si>
    <t>402363-0147</t>
  </si>
  <si>
    <t>402372-0064</t>
  </si>
  <si>
    <t>402372-0065</t>
  </si>
  <si>
    <t>402372-0066</t>
  </si>
  <si>
    <t>402372-0068</t>
  </si>
  <si>
    <t>402372-0069</t>
  </si>
  <si>
    <t>402372-0070</t>
  </si>
  <si>
    <t>402372-0072</t>
  </si>
  <si>
    <t>402372-0073</t>
  </si>
  <si>
    <t>402372-0074</t>
  </si>
  <si>
    <t>402372-0088</t>
  </si>
  <si>
    <t>402372-0089</t>
  </si>
  <si>
    <t>402372-0090</t>
  </si>
  <si>
    <t>402372-0121</t>
  </si>
  <si>
    <t>402372-0122</t>
  </si>
  <si>
    <t>402372-0123</t>
  </si>
  <si>
    <t>402372-0125</t>
  </si>
  <si>
    <t>402372-0126</t>
  </si>
  <si>
    <t>402372-0127</t>
  </si>
  <si>
    <t>402372-0129</t>
  </si>
  <si>
    <t>402372-0130</t>
  </si>
  <si>
    <t>402372-0131</t>
  </si>
  <si>
    <t>402372-0145</t>
  </si>
  <si>
    <t>402372-0146</t>
  </si>
  <si>
    <t>402372-0147</t>
  </si>
  <si>
    <t>402322-0001</t>
  </si>
  <si>
    <t>402322-0002</t>
  </si>
  <si>
    <t>402322-0005</t>
  </si>
  <si>
    <t>990751</t>
  </si>
  <si>
    <t>402323-0001</t>
  </si>
  <si>
    <t>402323-0002</t>
  </si>
  <si>
    <t>402323-0005</t>
  </si>
  <si>
    <t>990831-0064</t>
  </si>
  <si>
    <t>990831-0065</t>
  </si>
  <si>
    <t>990831-0066</t>
  </si>
  <si>
    <t>990831-0068</t>
  </si>
  <si>
    <t>990831-0069</t>
  </si>
  <si>
    <t>990831-0070</t>
  </si>
  <si>
    <t>990831-0072</t>
  </si>
  <si>
    <t>990831-0073</t>
  </si>
  <si>
    <t>990831-0074</t>
  </si>
  <si>
    <t>990831-0088</t>
  </si>
  <si>
    <t>990831-0089</t>
  </si>
  <si>
    <t>990831-0090</t>
  </si>
  <si>
    <t>990831-0121</t>
  </si>
  <si>
    <t>990831-0122</t>
  </si>
  <si>
    <t>990831-0123</t>
  </si>
  <si>
    <t>990831-0125</t>
  </si>
  <si>
    <t>990831-0126</t>
  </si>
  <si>
    <t>990831-0127</t>
  </si>
  <si>
    <t>990831-0129</t>
  </si>
  <si>
    <t>990831-0130</t>
  </si>
  <si>
    <t>990831-0131</t>
  </si>
  <si>
    <t>990831-0145</t>
  </si>
  <si>
    <t>990831-0146</t>
  </si>
  <si>
    <t>990831-0147</t>
  </si>
  <si>
    <t>402368-0064</t>
  </si>
  <si>
    <t>402368-0065</t>
  </si>
  <si>
    <t>402368-0066</t>
  </si>
  <si>
    <t>402368-0068</t>
  </si>
  <si>
    <t>402368-0069</t>
  </si>
  <si>
    <t>402368-0070</t>
  </si>
  <si>
    <t>402368-0072</t>
  </si>
  <si>
    <t>402368-0073</t>
  </si>
  <si>
    <t>402368-0074</t>
  </si>
  <si>
    <t>402368-0088</t>
  </si>
  <si>
    <t>402368-0089</t>
  </si>
  <si>
    <t>402368-0090</t>
  </si>
  <si>
    <t>402368-0121</t>
  </si>
  <si>
    <t>402368-0122</t>
  </si>
  <si>
    <t>402368-0123</t>
  </si>
  <si>
    <t>402368-0125</t>
  </si>
  <si>
    <t>402368-0126</t>
  </si>
  <si>
    <t>402368-0127</t>
  </si>
  <si>
    <t>402368-0129</t>
  </si>
  <si>
    <t>402368-0130</t>
  </si>
  <si>
    <t>402368-0131</t>
  </si>
  <si>
    <t>402368-0145</t>
  </si>
  <si>
    <t>402368-0146</t>
  </si>
  <si>
    <t>402368-0147</t>
  </si>
  <si>
    <t>402326-0001</t>
  </si>
  <si>
    <t>402326-0002</t>
  </si>
  <si>
    <t>402326-0005</t>
  </si>
  <si>
    <t>990795-0064</t>
  </si>
  <si>
    <t>990795-0065</t>
  </si>
  <si>
    <t>990795-0066</t>
  </si>
  <si>
    <t>990795-0068</t>
  </si>
  <si>
    <t>990795-0069</t>
  </si>
  <si>
    <t>990795-0070</t>
  </si>
  <si>
    <t>990795-0072</t>
  </si>
  <si>
    <t>990795-0073</t>
  </si>
  <si>
    <t>990795-0074</t>
  </si>
  <si>
    <t>990795-0088</t>
  </si>
  <si>
    <t>990795-0089</t>
  </si>
  <si>
    <t>990795-0090</t>
  </si>
  <si>
    <t>990795-0121</t>
  </si>
  <si>
    <t>990795-0122</t>
  </si>
  <si>
    <t>990795-0123</t>
  </si>
  <si>
    <t>990795-0125</t>
  </si>
  <si>
    <t>990795-0126</t>
  </si>
  <si>
    <t>990795-0127</t>
  </si>
  <si>
    <t>990795-0129</t>
  </si>
  <si>
    <t>990795-0130</t>
  </si>
  <si>
    <t>990795-0131</t>
  </si>
  <si>
    <t>990795-0145</t>
  </si>
  <si>
    <t>990795-0146</t>
  </si>
  <si>
    <t>990795-0147</t>
  </si>
  <si>
    <t>402325-0001</t>
  </si>
  <si>
    <t>402325-0002</t>
  </si>
  <si>
    <t>402325-0005</t>
  </si>
  <si>
    <t>990809-0064</t>
  </si>
  <si>
    <t>990809-0065</t>
  </si>
  <si>
    <t>990809-0066</t>
  </si>
  <si>
    <t>990809-0068</t>
  </si>
  <si>
    <t>990809-0069</t>
  </si>
  <si>
    <t>990809-0070</t>
  </si>
  <si>
    <t>990809-0072</t>
  </si>
  <si>
    <t>990809-0073</t>
  </si>
  <si>
    <t>990809-0074</t>
  </si>
  <si>
    <t>990809-0088</t>
  </si>
  <si>
    <t>990809-0089</t>
  </si>
  <si>
    <t>990809-0090</t>
  </si>
  <si>
    <t>990809-0121</t>
  </si>
  <si>
    <t>990809-0122</t>
  </si>
  <si>
    <t>990809-0123</t>
  </si>
  <si>
    <t>990809-0125</t>
  </si>
  <si>
    <t>990809-0126</t>
  </si>
  <si>
    <t>990809-0127</t>
  </si>
  <si>
    <t>990809-0129</t>
  </si>
  <si>
    <t>990809-0130</t>
  </si>
  <si>
    <t>990809-0131</t>
  </si>
  <si>
    <t>990809-0145</t>
  </si>
  <si>
    <t>990809-0146</t>
  </si>
  <si>
    <t>990809-0147</t>
  </si>
  <si>
    <t>524121</t>
  </si>
  <si>
    <t>402327-0001</t>
  </si>
  <si>
    <t>402327-0002</t>
  </si>
  <si>
    <t>402327-0005</t>
  </si>
  <si>
    <t>990922-0024</t>
  </si>
  <si>
    <t>990922-0033</t>
  </si>
  <si>
    <t>990922-0034</t>
  </si>
  <si>
    <t>990922-0035</t>
  </si>
  <si>
    <t>990922-0039</t>
  </si>
  <si>
    <t>402324-0001</t>
  </si>
  <si>
    <t>402324-0002</t>
  </si>
  <si>
    <t>402324-0005</t>
  </si>
  <si>
    <t>524126</t>
  </si>
  <si>
    <t>524127</t>
  </si>
  <si>
    <t>992451-0064</t>
  </si>
  <si>
    <t>992451-0065</t>
  </si>
  <si>
    <t>992451-0066</t>
  </si>
  <si>
    <t>992451-0068</t>
  </si>
  <si>
    <t>992451-0069</t>
  </si>
  <si>
    <t>992451-0070</t>
  </si>
  <si>
    <t>992451-0072</t>
  </si>
  <si>
    <t>992451-0073</t>
  </si>
  <si>
    <t>992451-0074</t>
  </si>
  <si>
    <t>992451-0088</t>
  </si>
  <si>
    <t>992451-0089</t>
  </si>
  <si>
    <t>992451-0090</t>
  </si>
  <si>
    <t>992451-0121</t>
  </si>
  <si>
    <t>992451-0122</t>
  </si>
  <si>
    <t>992451-0123</t>
  </si>
  <si>
    <t>992451-0125</t>
  </si>
  <si>
    <t>992451-0126</t>
  </si>
  <si>
    <t>992451-0127</t>
  </si>
  <si>
    <t>992451-0129</t>
  </si>
  <si>
    <t>992451-0130</t>
  </si>
  <si>
    <t>992451-0131</t>
  </si>
  <si>
    <t>992451-0145</t>
  </si>
  <si>
    <t>992451-0146</t>
  </si>
  <si>
    <t>992451-0147</t>
  </si>
  <si>
    <t>185287</t>
  </si>
  <si>
    <t>524123</t>
  </si>
  <si>
    <t>524129</t>
  </si>
  <si>
    <t>524130</t>
  </si>
  <si>
    <t>524122</t>
  </si>
  <si>
    <t>524131</t>
  </si>
  <si>
    <t>524124</t>
  </si>
  <si>
    <t>524133</t>
  </si>
  <si>
    <t>524135</t>
  </si>
  <si>
    <t>524134</t>
  </si>
  <si>
    <t>524137</t>
  </si>
  <si>
    <t>990897-0024</t>
  </si>
  <si>
    <t>990897-0033</t>
  </si>
  <si>
    <t>990897-0034</t>
  </si>
  <si>
    <t>990897-0035</t>
  </si>
  <si>
    <t>990897-0039</t>
  </si>
  <si>
    <t>524132</t>
  </si>
  <si>
    <t>524138</t>
  </si>
  <si>
    <t>524139</t>
  </si>
  <si>
    <t>524140</t>
  </si>
  <si>
    <t>524142</t>
  </si>
  <si>
    <t>524143</t>
  </si>
  <si>
    <t>524144</t>
  </si>
  <si>
    <t>524128</t>
  </si>
  <si>
    <t>524145</t>
  </si>
  <si>
    <t>524141</t>
  </si>
  <si>
    <t>869557-0001</t>
  </si>
  <si>
    <t>869557-0002</t>
  </si>
  <si>
    <t>869557-0005</t>
  </si>
  <si>
    <t>869568-0001</t>
  </si>
  <si>
    <t>869568-0002</t>
  </si>
  <si>
    <t>869568-0005</t>
  </si>
  <si>
    <t>869579-0001</t>
  </si>
  <si>
    <t>869579-0002</t>
  </si>
  <si>
    <t>869579-0005</t>
  </si>
  <si>
    <t>524146</t>
  </si>
  <si>
    <t>869535-0001</t>
  </si>
  <si>
    <t>869535-0002</t>
  </si>
  <si>
    <t>869535-0005</t>
  </si>
  <si>
    <t>869546-0001</t>
  </si>
  <si>
    <t>869546-0002</t>
  </si>
  <si>
    <t>869546-0005</t>
  </si>
  <si>
    <t>869637-0001</t>
  </si>
  <si>
    <t>869637-0002</t>
  </si>
  <si>
    <t>869637-0005</t>
  </si>
  <si>
    <t>869648-0001</t>
  </si>
  <si>
    <t>869648-0002</t>
  </si>
  <si>
    <t>869648-0005</t>
  </si>
  <si>
    <t>869681-0001</t>
  </si>
  <si>
    <t>869681-0002</t>
  </si>
  <si>
    <t>869681-0005</t>
  </si>
  <si>
    <t>869626-0001</t>
  </si>
  <si>
    <t>869626-0002</t>
  </si>
  <si>
    <t>869626-0005</t>
  </si>
  <si>
    <t>869659-0001</t>
  </si>
  <si>
    <t>869659-0002</t>
  </si>
  <si>
    <t>869659-0005</t>
  </si>
  <si>
    <t>869706-0001</t>
  </si>
  <si>
    <t>869706-0002</t>
  </si>
  <si>
    <t>869706-0005</t>
  </si>
  <si>
    <t>869717-0001</t>
  </si>
  <si>
    <t>869717-0002</t>
  </si>
  <si>
    <t>869717-0005</t>
  </si>
  <si>
    <t>869728-0001</t>
  </si>
  <si>
    <t>869728-0002</t>
  </si>
  <si>
    <t>869728-0005</t>
  </si>
  <si>
    <t>869615-0001</t>
  </si>
  <si>
    <t>869615-0002</t>
  </si>
  <si>
    <t>869615-0005</t>
  </si>
  <si>
    <t>980893-0001</t>
  </si>
  <si>
    <t>980893-0002</t>
  </si>
  <si>
    <t>980893-0005</t>
  </si>
  <si>
    <t>980907-0001</t>
  </si>
  <si>
    <t>980907-0002</t>
  </si>
  <si>
    <t>980907-0005</t>
  </si>
  <si>
    <t>980918-0001</t>
  </si>
  <si>
    <t>980918-0002</t>
  </si>
  <si>
    <t>980918-0005</t>
  </si>
  <si>
    <t>980929-0001</t>
  </si>
  <si>
    <t>980929-0002</t>
  </si>
  <si>
    <t>980929-0005</t>
  </si>
  <si>
    <t>869692-0001</t>
  </si>
  <si>
    <t>869692-0002</t>
  </si>
  <si>
    <t>869692-0005</t>
  </si>
  <si>
    <t>146002</t>
  </si>
  <si>
    <t>146005</t>
  </si>
  <si>
    <t>146016</t>
  </si>
  <si>
    <t>980882-0001</t>
  </si>
  <si>
    <t>980882-0002</t>
  </si>
  <si>
    <t>980882-0005</t>
  </si>
  <si>
    <t>148183-0001</t>
  </si>
  <si>
    <t>148183-0013</t>
  </si>
  <si>
    <t>148183-0002</t>
  </si>
  <si>
    <t>148183-0004</t>
  </si>
  <si>
    <t>148183-0005</t>
  </si>
  <si>
    <t>148183-0006</t>
  </si>
  <si>
    <t>148183-0007</t>
  </si>
  <si>
    <t>148183-0012</t>
  </si>
  <si>
    <t>148183-0014</t>
  </si>
  <si>
    <t>148184-0001</t>
  </si>
  <si>
    <t>148184-0013</t>
  </si>
  <si>
    <t>148184-0002</t>
  </si>
  <si>
    <t>148184-0004</t>
  </si>
  <si>
    <t>148184-0005</t>
  </si>
  <si>
    <t>148184-0006</t>
  </si>
  <si>
    <t>148184-0007</t>
  </si>
  <si>
    <t>148184-0012</t>
  </si>
  <si>
    <t>148184-0014</t>
  </si>
  <si>
    <t>148214-0001</t>
  </si>
  <si>
    <t>148214-0013</t>
  </si>
  <si>
    <t>148214-0002</t>
  </si>
  <si>
    <t>148214-0004</t>
  </si>
  <si>
    <t>148214-0005</t>
  </si>
  <si>
    <t>148214-0006</t>
  </si>
  <si>
    <t>148214-0007</t>
  </si>
  <si>
    <t>148214-0012</t>
  </si>
  <si>
    <t>148214-0014</t>
  </si>
  <si>
    <t>148215-0001</t>
  </si>
  <si>
    <t>148215-0013</t>
  </si>
  <si>
    <t>148215-0002</t>
  </si>
  <si>
    <t>148215-0004</t>
  </si>
  <si>
    <t>148215-0005</t>
  </si>
  <si>
    <t>148215-0006</t>
  </si>
  <si>
    <t>148215-0007</t>
  </si>
  <si>
    <t>148215-0012</t>
  </si>
  <si>
    <t>148215-0014</t>
  </si>
  <si>
    <t>148218-0001</t>
  </si>
  <si>
    <t>148218-0013</t>
  </si>
  <si>
    <t>148218-0002</t>
  </si>
  <si>
    <t>148218-0004</t>
  </si>
  <si>
    <t>148218-0005</t>
  </si>
  <si>
    <t>148218-0006</t>
  </si>
  <si>
    <t>148218-0007</t>
  </si>
  <si>
    <t>148218-0012</t>
  </si>
  <si>
    <t>148218-0014</t>
  </si>
  <si>
    <t>148219-0001</t>
  </si>
  <si>
    <t>148219-0013</t>
  </si>
  <si>
    <t>148219-0002</t>
  </si>
  <si>
    <t>148219-0004</t>
  </si>
  <si>
    <t>148219-0005</t>
  </si>
  <si>
    <t>148219-0006</t>
  </si>
  <si>
    <t>148219-0007</t>
  </si>
  <si>
    <t>148219-0012</t>
  </si>
  <si>
    <t>148219-0014</t>
  </si>
  <si>
    <t>149798</t>
  </si>
  <si>
    <t>149799</t>
  </si>
  <si>
    <t>148276-0001</t>
  </si>
  <si>
    <t>148276-0013</t>
  </si>
  <si>
    <t>148276-0002</t>
  </si>
  <si>
    <t>148276-0004</t>
  </si>
  <si>
    <t>148276-0005</t>
  </si>
  <si>
    <t>148276-0006</t>
  </si>
  <si>
    <t>148276-0007</t>
  </si>
  <si>
    <t>148276-0012</t>
  </si>
  <si>
    <t>148276-0014</t>
  </si>
  <si>
    <t>149803</t>
  </si>
  <si>
    <t>149800</t>
  </si>
  <si>
    <t>149801</t>
  </si>
  <si>
    <t>149802</t>
  </si>
  <si>
    <t>149807</t>
  </si>
  <si>
    <t>149804</t>
  </si>
  <si>
    <t>149808</t>
  </si>
  <si>
    <t>183076</t>
  </si>
  <si>
    <t>183077</t>
  </si>
  <si>
    <t>183078</t>
  </si>
  <si>
    <t>183080</t>
  </si>
  <si>
    <t>183081</t>
  </si>
  <si>
    <t>183083</t>
  </si>
  <si>
    <t>183082</t>
  </si>
  <si>
    <t>183084</t>
  </si>
  <si>
    <t>183085</t>
  </si>
  <si>
    <t>183086</t>
  </si>
  <si>
    <t>183108</t>
  </si>
  <si>
    <t>183110</t>
  </si>
  <si>
    <t>183109</t>
  </si>
  <si>
    <t>183111</t>
  </si>
  <si>
    <t>183112</t>
  </si>
  <si>
    <t>183113</t>
  </si>
  <si>
    <t>183114</t>
  </si>
  <si>
    <t>183117</t>
  </si>
  <si>
    <t>183116</t>
  </si>
  <si>
    <t>183118</t>
  </si>
  <si>
    <t>183173</t>
  </si>
  <si>
    <t>183175</t>
  </si>
  <si>
    <t>183174</t>
  </si>
  <si>
    <t>183176</t>
  </si>
  <si>
    <t>183177</t>
  </si>
  <si>
    <t>183178</t>
  </si>
  <si>
    <t>183179</t>
  </si>
  <si>
    <t>183180</t>
  </si>
  <si>
    <t>183182</t>
  </si>
  <si>
    <t>183183</t>
  </si>
  <si>
    <t>183205</t>
  </si>
  <si>
    <t>183207</t>
  </si>
  <si>
    <t>183208</t>
  </si>
  <si>
    <t>183209</t>
  </si>
  <si>
    <t>183210</t>
  </si>
  <si>
    <t>183211</t>
  </si>
  <si>
    <t>183212</t>
  </si>
  <si>
    <t>183213</t>
  </si>
  <si>
    <t>183214</t>
  </si>
  <si>
    <t>183215</t>
  </si>
  <si>
    <t>220285</t>
  </si>
  <si>
    <t>220294</t>
  </si>
  <si>
    <t>220333</t>
  </si>
  <si>
    <t>220332</t>
  </si>
  <si>
    <t>220334</t>
  </si>
  <si>
    <t>220336</t>
  </si>
  <si>
    <t>220337</t>
  </si>
  <si>
    <t>220338</t>
  </si>
  <si>
    <t>220340</t>
  </si>
  <si>
    <t>220339</t>
  </si>
  <si>
    <t>220341</t>
  </si>
  <si>
    <t>220342</t>
  </si>
  <si>
    <t>223512</t>
  </si>
  <si>
    <t>223513</t>
  </si>
  <si>
    <t>223516</t>
  </si>
  <si>
    <t>223514</t>
  </si>
  <si>
    <t>223517</t>
  </si>
  <si>
    <t>223519</t>
  </si>
  <si>
    <t>223518</t>
  </si>
  <si>
    <t>223520</t>
  </si>
  <si>
    <t>223521</t>
  </si>
  <si>
    <t>223522</t>
  </si>
  <si>
    <t>223523</t>
  </si>
  <si>
    <t>223524</t>
  </si>
  <si>
    <t>223525</t>
  </si>
  <si>
    <t>223527</t>
  </si>
  <si>
    <t>223528</t>
  </si>
  <si>
    <t>223529</t>
  </si>
  <si>
    <t>223530</t>
  </si>
  <si>
    <t>223532</t>
  </si>
  <si>
    <t>223531</t>
  </si>
  <si>
    <t>223533</t>
  </si>
  <si>
    <t>223534</t>
  </si>
  <si>
    <t>223535</t>
  </si>
  <si>
    <t>223536</t>
  </si>
  <si>
    <t>223538</t>
  </si>
  <si>
    <t>401458</t>
  </si>
  <si>
    <t>401457</t>
  </si>
  <si>
    <t>401459</t>
  </si>
  <si>
    <t>401468</t>
  </si>
  <si>
    <t>401467</t>
  </si>
  <si>
    <t>401469</t>
  </si>
  <si>
    <t>401472</t>
  </si>
  <si>
    <t>401474</t>
  </si>
  <si>
    <t>401476</t>
  </si>
  <si>
    <t>401470</t>
  </si>
  <si>
    <t>506246</t>
  </si>
  <si>
    <t>401473</t>
  </si>
  <si>
    <t>506248</t>
  </si>
  <si>
    <t>506249</t>
  </si>
  <si>
    <t>506250</t>
  </si>
  <si>
    <t>506252</t>
  </si>
  <si>
    <t>401471</t>
  </si>
  <si>
    <t>506251</t>
  </si>
  <si>
    <t>506253</t>
  </si>
  <si>
    <t>506255</t>
  </si>
  <si>
    <t>506256</t>
  </si>
  <si>
    <t>506259</t>
  </si>
  <si>
    <t>506303</t>
  </si>
  <si>
    <t>506257</t>
  </si>
  <si>
    <t>506306</t>
  </si>
  <si>
    <t>506254</t>
  </si>
  <si>
    <t>506313</t>
  </si>
  <si>
    <t>506317</t>
  </si>
  <si>
    <t>506314</t>
  </si>
  <si>
    <t>506315</t>
  </si>
  <si>
    <t>506319</t>
  </si>
  <si>
    <t>506304</t>
  </si>
  <si>
    <t>506318</t>
  </si>
  <si>
    <t>506469-0002</t>
  </si>
  <si>
    <t>506469-0007</t>
  </si>
  <si>
    <t>506469-0003</t>
  </si>
  <si>
    <t>506469-0063</t>
  </si>
  <si>
    <t>506469-0004</t>
  </si>
  <si>
    <t>506469-0005</t>
  </si>
  <si>
    <t>506469-0037</t>
  </si>
  <si>
    <t>506469-0042</t>
  </si>
  <si>
    <t>506469-0038</t>
  </si>
  <si>
    <t>506469-0068</t>
  </si>
  <si>
    <t>506469-0039</t>
  </si>
  <si>
    <t>506469-0040</t>
  </si>
  <si>
    <t>506469-0009</t>
  </si>
  <si>
    <t>506469-0014</t>
  </si>
  <si>
    <t>506469-0010</t>
  </si>
  <si>
    <t>506469-0064</t>
  </si>
  <si>
    <t>506469-0011</t>
  </si>
  <si>
    <t>506469-0012</t>
  </si>
  <si>
    <t>506469-0056</t>
  </si>
  <si>
    <t>506469-0061</t>
  </si>
  <si>
    <t>506469-0057</t>
  </si>
  <si>
    <t>506469-0070</t>
  </si>
  <si>
    <t>506469-0058</t>
  </si>
  <si>
    <t>506469-0059</t>
  </si>
  <si>
    <t>506469-0016</t>
  </si>
  <si>
    <t>506469-0021</t>
  </si>
  <si>
    <t>506469-0017</t>
  </si>
  <si>
    <t>506469-0065</t>
  </si>
  <si>
    <t>506469-0018</t>
  </si>
  <si>
    <t>506469-0019</t>
  </si>
  <si>
    <t>506469-0023</t>
  </si>
  <si>
    <t>506469-0028</t>
  </si>
  <si>
    <t>506469-0024</t>
  </si>
  <si>
    <t>506469-0066</t>
  </si>
  <si>
    <t>506469-0025</t>
  </si>
  <si>
    <t>506469-0026</t>
  </si>
  <si>
    <t>506470-0002</t>
  </si>
  <si>
    <t>506470-0007</t>
  </si>
  <si>
    <t>506470-0003</t>
  </si>
  <si>
    <t>506470-0063</t>
  </si>
  <si>
    <t>506470-0004</t>
  </si>
  <si>
    <t>506470-0005</t>
  </si>
  <si>
    <t>506470-0037</t>
  </si>
  <si>
    <t>506470-0042</t>
  </si>
  <si>
    <t>506470-0038</t>
  </si>
  <si>
    <t>506470-0068</t>
  </si>
  <si>
    <t>506470-0039</t>
  </si>
  <si>
    <t>506470-0040</t>
  </si>
  <si>
    <t>506470-0009</t>
  </si>
  <si>
    <t>506470-0014</t>
  </si>
  <si>
    <t>506470-0010</t>
  </si>
  <si>
    <t>506470-0064</t>
  </si>
  <si>
    <t>506470-0011</t>
  </si>
  <si>
    <t>506470-0012</t>
  </si>
  <si>
    <t>506470-0056</t>
  </si>
  <si>
    <t>506470-0061</t>
  </si>
  <si>
    <t>506470-0057</t>
  </si>
  <si>
    <t>506470-0070</t>
  </si>
  <si>
    <t>506470-0058</t>
  </si>
  <si>
    <t>506470-0059</t>
  </si>
  <si>
    <t>506470-0016</t>
  </si>
  <si>
    <t>506470-0021</t>
  </si>
  <si>
    <t>506470-0017</t>
  </si>
  <si>
    <t>506470-0065</t>
  </si>
  <si>
    <t>506470-0018</t>
  </si>
  <si>
    <t>506470-0019</t>
  </si>
  <si>
    <t>506470-0023</t>
  </si>
  <si>
    <t>506470-0028</t>
  </si>
  <si>
    <t>506470-0024</t>
  </si>
  <si>
    <t>506470-0066</t>
  </si>
  <si>
    <t>506470-0025</t>
  </si>
  <si>
    <t>506470-0026</t>
  </si>
  <si>
    <t>506471-0002</t>
  </si>
  <si>
    <t>506471-0007</t>
  </si>
  <si>
    <t>506471-0003</t>
  </si>
  <si>
    <t>506471-0063</t>
  </si>
  <si>
    <t>506471-0004</t>
  </si>
  <si>
    <t>506471-0005</t>
  </si>
  <si>
    <t>506471-0037</t>
  </si>
  <si>
    <t>506471-0042</t>
  </si>
  <si>
    <t>506471-0038</t>
  </si>
  <si>
    <t>506471-0068</t>
  </si>
  <si>
    <t>506471-0039</t>
  </si>
  <si>
    <t>506471-0040</t>
  </si>
  <si>
    <t>506471-0009</t>
  </si>
  <si>
    <t>506471-0014</t>
  </si>
  <si>
    <t>506471-0010</t>
  </si>
  <si>
    <t>506471-0064</t>
  </si>
  <si>
    <t>506471-0011</t>
  </si>
  <si>
    <t>506471-0012</t>
  </si>
  <si>
    <t>506471-0056</t>
  </si>
  <si>
    <t>506471-0061</t>
  </si>
  <si>
    <t>506471-0057</t>
  </si>
  <si>
    <t>506471-0070</t>
  </si>
  <si>
    <t>506471-0058</t>
  </si>
  <si>
    <t>506471-0059</t>
  </si>
  <si>
    <t>506471-0016</t>
  </si>
  <si>
    <t>506471-0021</t>
  </si>
  <si>
    <t>506471-0017</t>
  </si>
  <si>
    <t>506471-0065</t>
  </si>
  <si>
    <t>506471-0018</t>
  </si>
  <si>
    <t>506471-0019</t>
  </si>
  <si>
    <t>506471-0023</t>
  </si>
  <si>
    <t>506471-0028</t>
  </si>
  <si>
    <t>506471-0024</t>
  </si>
  <si>
    <t>506471-0066</t>
  </si>
  <si>
    <t>506471-0025</t>
  </si>
  <si>
    <t>506471-0026</t>
  </si>
  <si>
    <t>506472-0002</t>
  </si>
  <si>
    <t>506472-0007</t>
  </si>
  <si>
    <t>506472-0003</t>
  </si>
  <si>
    <t>506472-0063</t>
  </si>
  <si>
    <t>506472-0004</t>
  </si>
  <si>
    <t>506472-0005</t>
  </si>
  <si>
    <t>506472-0037</t>
  </si>
  <si>
    <t>506472-0042</t>
  </si>
  <si>
    <t>506472-0038</t>
  </si>
  <si>
    <t>506472-0068</t>
  </si>
  <si>
    <t>506472-0039</t>
  </si>
  <si>
    <t>506472-0040</t>
  </si>
  <si>
    <t>506472-0009</t>
  </si>
  <si>
    <t>506472-0014</t>
  </si>
  <si>
    <t>506472-0010</t>
  </si>
  <si>
    <t>506472-0064</t>
  </si>
  <si>
    <t>506472-0011</t>
  </si>
  <si>
    <t>506472-0012</t>
  </si>
  <si>
    <t>506472-0056</t>
  </si>
  <si>
    <t>506472-0061</t>
  </si>
  <si>
    <t>506472-0057</t>
  </si>
  <si>
    <t>506472-0070</t>
  </si>
  <si>
    <t>506472-0058</t>
  </si>
  <si>
    <t>506472-0059</t>
  </si>
  <si>
    <t>506472-0016</t>
  </si>
  <si>
    <t>506472-0021</t>
  </si>
  <si>
    <t>506472-0017</t>
  </si>
  <si>
    <t>506472-0065</t>
  </si>
  <si>
    <t>506472-0018</t>
  </si>
  <si>
    <t>506472-0019</t>
  </si>
  <si>
    <t>506472-0023</t>
  </si>
  <si>
    <t>506472-0028</t>
  </si>
  <si>
    <t>506472-0024</t>
  </si>
  <si>
    <t>506472-0066</t>
  </si>
  <si>
    <t>506472-0025</t>
  </si>
  <si>
    <t>506472-0026</t>
  </si>
  <si>
    <t>506474-0002</t>
  </si>
  <si>
    <t>506474-0007</t>
  </si>
  <si>
    <t>506474-0003</t>
  </si>
  <si>
    <t>506474-0063</t>
  </si>
  <si>
    <t>506474-0004</t>
  </si>
  <si>
    <t>506474-0005</t>
  </si>
  <si>
    <t>506474-0037</t>
  </si>
  <si>
    <t>506474-0042</t>
  </si>
  <si>
    <t>506474-0038</t>
  </si>
  <si>
    <t>506474-0068</t>
  </si>
  <si>
    <t>506474-0039</t>
  </si>
  <si>
    <t>506474-0040</t>
  </si>
  <si>
    <t>506474-0009</t>
  </si>
  <si>
    <t>506474-0014</t>
  </si>
  <si>
    <t>506474-0010</t>
  </si>
  <si>
    <t>506474-0064</t>
  </si>
  <si>
    <t>506474-0011</t>
  </si>
  <si>
    <t>506474-0012</t>
  </si>
  <si>
    <t>506474-0056</t>
  </si>
  <si>
    <t>506474-0061</t>
  </si>
  <si>
    <t>506474-0057</t>
  </si>
  <si>
    <t>506474-0070</t>
  </si>
  <si>
    <t>506474-0058</t>
  </si>
  <si>
    <t>506474-0059</t>
  </si>
  <si>
    <t>506474-0016</t>
  </si>
  <si>
    <t>506474-0021</t>
  </si>
  <si>
    <t>506474-0017</t>
  </si>
  <si>
    <t>506474-0065</t>
  </si>
  <si>
    <t>506474-0018</t>
  </si>
  <si>
    <t>506474-0019</t>
  </si>
  <si>
    <t>506474-0023</t>
  </si>
  <si>
    <t>506474-0028</t>
  </si>
  <si>
    <t>506474-0024</t>
  </si>
  <si>
    <t>506474-0066</t>
  </si>
  <si>
    <t>506474-0025</t>
  </si>
  <si>
    <t>506474-0026</t>
  </si>
  <si>
    <t>521497</t>
  </si>
  <si>
    <t>506475-0002</t>
  </si>
  <si>
    <t>506475-0007</t>
  </si>
  <si>
    <t>506475-0003</t>
  </si>
  <si>
    <t>506475-0063</t>
  </si>
  <si>
    <t>506475-0004</t>
  </si>
  <si>
    <t>506475-0005</t>
  </si>
  <si>
    <t>506475-0037</t>
  </si>
  <si>
    <t>506475-0042</t>
  </si>
  <si>
    <t>506475-0038</t>
  </si>
  <si>
    <t>506475-0068</t>
  </si>
  <si>
    <t>506475-0039</t>
  </si>
  <si>
    <t>506475-0040</t>
  </si>
  <si>
    <t>506475-0009</t>
  </si>
  <si>
    <t>506475-0014</t>
  </si>
  <si>
    <t>506475-0010</t>
  </si>
  <si>
    <t>506475-0064</t>
  </si>
  <si>
    <t>506475-0011</t>
  </si>
  <si>
    <t>506475-0012</t>
  </si>
  <si>
    <t>506475-0056</t>
  </si>
  <si>
    <t>506475-0061</t>
  </si>
  <si>
    <t>506475-0057</t>
  </si>
  <si>
    <t>506475-0070</t>
  </si>
  <si>
    <t>506475-0058</t>
  </si>
  <si>
    <t>506475-0059</t>
  </si>
  <si>
    <t>506475-0016</t>
  </si>
  <si>
    <t>506475-0021</t>
  </si>
  <si>
    <t>506475-0017</t>
  </si>
  <si>
    <t>506475-0065</t>
  </si>
  <si>
    <t>506475-0018</t>
  </si>
  <si>
    <t>506475-0019</t>
  </si>
  <si>
    <t>506475-0023</t>
  </si>
  <si>
    <t>506475-0028</t>
  </si>
  <si>
    <t>506475-0024</t>
  </si>
  <si>
    <t>506475-0066</t>
  </si>
  <si>
    <t>506475-0025</t>
  </si>
  <si>
    <t>506475-0026</t>
  </si>
  <si>
    <t>506476-0002</t>
  </si>
  <si>
    <t>506476-0007</t>
  </si>
  <si>
    <t>506476-0003</t>
  </si>
  <si>
    <t>506476-0063</t>
  </si>
  <si>
    <t>506476-0004</t>
  </si>
  <si>
    <t>506476-0005</t>
  </si>
  <si>
    <t>506476-0037</t>
  </si>
  <si>
    <t>506476-0042</t>
  </si>
  <si>
    <t>506476-0038</t>
  </si>
  <si>
    <t>506476-0068</t>
  </si>
  <si>
    <t>506476-0039</t>
  </si>
  <si>
    <t>506476-0040</t>
  </si>
  <si>
    <t>506476-0009</t>
  </si>
  <si>
    <t>506476-0014</t>
  </si>
  <si>
    <t>506476-0010</t>
  </si>
  <si>
    <t>506476-0064</t>
  </si>
  <si>
    <t>506476-0011</t>
  </si>
  <si>
    <t>506476-0012</t>
  </si>
  <si>
    <t>506476-0056</t>
  </si>
  <si>
    <t>506476-0061</t>
  </si>
  <si>
    <t>506476-0057</t>
  </si>
  <si>
    <t>506476-0070</t>
  </si>
  <si>
    <t>506476-0058</t>
  </si>
  <si>
    <t>506476-0059</t>
  </si>
  <si>
    <t>506476-0016</t>
  </si>
  <si>
    <t>506476-0021</t>
  </si>
  <si>
    <t>506476-0017</t>
  </si>
  <si>
    <t>506476-0065</t>
  </si>
  <si>
    <t>506476-0018</t>
  </si>
  <si>
    <t>506476-0019</t>
  </si>
  <si>
    <t>506476-0023</t>
  </si>
  <si>
    <t>506476-0028</t>
  </si>
  <si>
    <t>506476-0024</t>
  </si>
  <si>
    <t>506476-0066</t>
  </si>
  <si>
    <t>506476-0025</t>
  </si>
  <si>
    <t>506476-0026</t>
  </si>
  <si>
    <t>506493-0002</t>
  </si>
  <si>
    <t>506493-0007</t>
  </si>
  <si>
    <t>506493-0003</t>
  </si>
  <si>
    <t>506493-0063</t>
  </si>
  <si>
    <t>506493-0004</t>
  </si>
  <si>
    <t>506493-0005</t>
  </si>
  <si>
    <t>506493-0037</t>
  </si>
  <si>
    <t>506493-0042</t>
  </si>
  <si>
    <t>506493-0038</t>
  </si>
  <si>
    <t>506493-0068</t>
  </si>
  <si>
    <t>506493-0039</t>
  </si>
  <si>
    <t>506493-0040</t>
  </si>
  <si>
    <t>506493-0009</t>
  </si>
  <si>
    <t>506493-0014</t>
  </si>
  <si>
    <t>506493-0010</t>
  </si>
  <si>
    <t>506493-0064</t>
  </si>
  <si>
    <t>506493-0011</t>
  </si>
  <si>
    <t>506493-0012</t>
  </si>
  <si>
    <t>506493-0056</t>
  </si>
  <si>
    <t>506493-0061</t>
  </si>
  <si>
    <t>506493-0057</t>
  </si>
  <si>
    <t>506493-0070</t>
  </si>
  <si>
    <t>506493-0058</t>
  </si>
  <si>
    <t>506493-0059</t>
  </si>
  <si>
    <t>506493-0016</t>
  </si>
  <si>
    <t>506493-0021</t>
  </si>
  <si>
    <t>506493-0017</t>
  </si>
  <si>
    <t>506493-0065</t>
  </si>
  <si>
    <t>506493-0018</t>
  </si>
  <si>
    <t>506493-0019</t>
  </si>
  <si>
    <t>506493-0023</t>
  </si>
  <si>
    <t>506493-0028</t>
  </si>
  <si>
    <t>506493-0024</t>
  </si>
  <si>
    <t>506493-0066</t>
  </si>
  <si>
    <t>506493-0025</t>
  </si>
  <si>
    <t>506493-0026</t>
  </si>
  <si>
    <t>506477-0002</t>
  </si>
  <si>
    <t>506477-0007</t>
  </si>
  <si>
    <t>506477-0003</t>
  </si>
  <si>
    <t>506477-0063</t>
  </si>
  <si>
    <t>506477-0004</t>
  </si>
  <si>
    <t>506477-0005</t>
  </si>
  <si>
    <t>506477-0037</t>
  </si>
  <si>
    <t>506477-0042</t>
  </si>
  <si>
    <t>506477-0038</t>
  </si>
  <si>
    <t>506477-0068</t>
  </si>
  <si>
    <t>506477-0039</t>
  </si>
  <si>
    <t>506477-0040</t>
  </si>
  <si>
    <t>506477-0009</t>
  </si>
  <si>
    <t>506477-0014</t>
  </si>
  <si>
    <t>506477-0010</t>
  </si>
  <si>
    <t>506477-0064</t>
  </si>
  <si>
    <t>506477-0011</t>
  </si>
  <si>
    <t>506477-0012</t>
  </si>
  <si>
    <t>506477-0056</t>
  </si>
  <si>
    <t>506477-0061</t>
  </si>
  <si>
    <t>506477-0057</t>
  </si>
  <si>
    <t>506477-0070</t>
  </si>
  <si>
    <t>506477-0058</t>
  </si>
  <si>
    <t>506477-0059</t>
  </si>
  <si>
    <t>506477-0016</t>
  </si>
  <si>
    <t>506477-0021</t>
  </si>
  <si>
    <t>506477-0017</t>
  </si>
  <si>
    <t>506477-0065</t>
  </si>
  <si>
    <t>506477-0018</t>
  </si>
  <si>
    <t>506477-0019</t>
  </si>
  <si>
    <t>506477-0023</t>
  </si>
  <si>
    <t>506477-0028</t>
  </si>
  <si>
    <t>506477-0024</t>
  </si>
  <si>
    <t>506477-0066</t>
  </si>
  <si>
    <t>506477-0025</t>
  </si>
  <si>
    <t>506477-0026</t>
  </si>
  <si>
    <t>506494-0002</t>
  </si>
  <si>
    <t>506494-0007</t>
  </si>
  <si>
    <t>506494-0003</t>
  </si>
  <si>
    <t>506494-0063</t>
  </si>
  <si>
    <t>506494-0004</t>
  </si>
  <si>
    <t>506494-0005</t>
  </si>
  <si>
    <t>506494-0037</t>
  </si>
  <si>
    <t>506494-0042</t>
  </si>
  <si>
    <t>506494-0038</t>
  </si>
  <si>
    <t>506494-0068</t>
  </si>
  <si>
    <t>506494-0039</t>
  </si>
  <si>
    <t>506494-0040</t>
  </si>
  <si>
    <t>506494-0009</t>
  </si>
  <si>
    <t>506494-0014</t>
  </si>
  <si>
    <t>506494-0010</t>
  </si>
  <si>
    <t>506494-0064</t>
  </si>
  <si>
    <t>506494-0011</t>
  </si>
  <si>
    <t>506494-0012</t>
  </si>
  <si>
    <t>506494-0056</t>
  </si>
  <si>
    <t>506494-0061</t>
  </si>
  <si>
    <t>506494-0057</t>
  </si>
  <si>
    <t>506494-0070</t>
  </si>
  <si>
    <t>506494-0058</t>
  </si>
  <si>
    <t>506494-0059</t>
  </si>
  <si>
    <t>506494-0016</t>
  </si>
  <si>
    <t>506494-0021</t>
  </si>
  <si>
    <t>506494-0017</t>
  </si>
  <si>
    <t>506494-0065</t>
  </si>
  <si>
    <t>506494-0018</t>
  </si>
  <si>
    <t>506494-0019</t>
  </si>
  <si>
    <t>506494-0023</t>
  </si>
  <si>
    <t>506494-0028</t>
  </si>
  <si>
    <t>506494-0024</t>
  </si>
  <si>
    <t>506494-0066</t>
  </si>
  <si>
    <t>506494-0025</t>
  </si>
  <si>
    <t>506494-0026</t>
  </si>
  <si>
    <t>521498</t>
  </si>
  <si>
    <t>529383-0003</t>
  </si>
  <si>
    <t>529383-0002</t>
  </si>
  <si>
    <t>529383-0001</t>
  </si>
  <si>
    <t>521501</t>
  </si>
  <si>
    <t>529382-0003</t>
  </si>
  <si>
    <t>529382-0002</t>
  </si>
  <si>
    <t>529382-0001</t>
  </si>
  <si>
    <t>521500</t>
  </si>
  <si>
    <t>529384-0003</t>
  </si>
  <si>
    <t>529384-0002</t>
  </si>
  <si>
    <t>529384-0001</t>
  </si>
  <si>
    <t>524552-0002</t>
  </si>
  <si>
    <t>524552-0007</t>
  </si>
  <si>
    <t>524552-0003</t>
  </si>
  <si>
    <t>524552-0063</t>
  </si>
  <si>
    <t>524552-0004</t>
  </si>
  <si>
    <t>524552-0005</t>
  </si>
  <si>
    <t>524552-0037</t>
  </si>
  <si>
    <t>524552-0042</t>
  </si>
  <si>
    <t>524552-0038</t>
  </si>
  <si>
    <t>524552-0068</t>
  </si>
  <si>
    <t>524552-0039</t>
  </si>
  <si>
    <t>524552-0040</t>
  </si>
  <si>
    <t>524552-0009</t>
  </si>
  <si>
    <t>524552-0014</t>
  </si>
  <si>
    <t>524552-0010</t>
  </si>
  <si>
    <t>524552-0064</t>
  </si>
  <si>
    <t>524552-0011</t>
  </si>
  <si>
    <t>524552-0012</t>
  </si>
  <si>
    <t>524552-0056</t>
  </si>
  <si>
    <t>524552-0061</t>
  </si>
  <si>
    <t>524552-0057</t>
  </si>
  <si>
    <t>524552-0070</t>
  </si>
  <si>
    <t>524552-0058</t>
  </si>
  <si>
    <t>524552-0059</t>
  </si>
  <si>
    <t>524552-0016</t>
  </si>
  <si>
    <t>524552-0021</t>
  </si>
  <si>
    <t>524552-0017</t>
  </si>
  <si>
    <t>524552-0065</t>
  </si>
  <si>
    <t>524552-0018</t>
  </si>
  <si>
    <t>524552-0019</t>
  </si>
  <si>
    <t>524552-0023</t>
  </si>
  <si>
    <t>524552-0028</t>
  </si>
  <si>
    <t>524552-0024</t>
  </si>
  <si>
    <t>524552-0066</t>
  </si>
  <si>
    <t>524552-0025</t>
  </si>
  <si>
    <t>524552-0026</t>
  </si>
  <si>
    <t>524551-0002</t>
  </si>
  <si>
    <t>524551-0007</t>
  </si>
  <si>
    <t>524551-0003</t>
  </si>
  <si>
    <t>524551-0063</t>
  </si>
  <si>
    <t>524551-0004</t>
  </si>
  <si>
    <t>524551-0005</t>
  </si>
  <si>
    <t>524551-0037</t>
  </si>
  <si>
    <t>524551-0042</t>
  </si>
  <si>
    <t>524551-0038</t>
  </si>
  <si>
    <t>524551-0068</t>
  </si>
  <si>
    <t>524551-0039</t>
  </si>
  <si>
    <t>524551-0040</t>
  </si>
  <si>
    <t>524551-0009</t>
  </si>
  <si>
    <t>524551-0014</t>
  </si>
  <si>
    <t>524551-0010</t>
  </si>
  <si>
    <t>524551-0064</t>
  </si>
  <si>
    <t>524551-0011</t>
  </si>
  <si>
    <t>524551-0012</t>
  </si>
  <si>
    <t>524551-0056</t>
  </si>
  <si>
    <t>524551-0061</t>
  </si>
  <si>
    <t>524551-0057</t>
  </si>
  <si>
    <t>524551-0070</t>
  </si>
  <si>
    <t>524551-0058</t>
  </si>
  <si>
    <t>524551-0059</t>
  </si>
  <si>
    <t>524551-0016</t>
  </si>
  <si>
    <t>524551-0021</t>
  </si>
  <si>
    <t>524551-0017</t>
  </si>
  <si>
    <t>524551-0065</t>
  </si>
  <si>
    <t>524551-0018</t>
  </si>
  <si>
    <t>524551-0019</t>
  </si>
  <si>
    <t>524551-0023</t>
  </si>
  <si>
    <t>524551-0028</t>
  </si>
  <si>
    <t>524551-0024</t>
  </si>
  <si>
    <t>524551-0066</t>
  </si>
  <si>
    <t>524551-0025</t>
  </si>
  <si>
    <t>524551-0026</t>
  </si>
  <si>
    <t>529386-0003</t>
  </si>
  <si>
    <t>529386-0002</t>
  </si>
  <si>
    <t>529386-0001</t>
  </si>
  <si>
    <t>529390-0003</t>
  </si>
  <si>
    <t>529390-0002</t>
  </si>
  <si>
    <t>529390-0001</t>
  </si>
  <si>
    <t>529392-0003</t>
  </si>
  <si>
    <t>529392-0002</t>
  </si>
  <si>
    <t>529392-0001</t>
  </si>
  <si>
    <t>529385-0003</t>
  </si>
  <si>
    <t>529385-0002</t>
  </si>
  <si>
    <t>529385-0001</t>
  </si>
  <si>
    <t>529387-0003</t>
  </si>
  <si>
    <t>529387-0002</t>
  </si>
  <si>
    <t>529387-0001</t>
  </si>
  <si>
    <t>529389-0003</t>
  </si>
  <si>
    <t>529389-0002</t>
  </si>
  <si>
    <t>529389-0001</t>
  </si>
  <si>
    <t>529393-0003</t>
  </si>
  <si>
    <t>529393-0002</t>
  </si>
  <si>
    <t>529393-0001</t>
  </si>
  <si>
    <t>529574-0003</t>
  </si>
  <si>
    <t>529574-0002</t>
  </si>
  <si>
    <t>529574-0001</t>
  </si>
  <si>
    <t>531260</t>
  </si>
  <si>
    <t>529391-0003</t>
  </si>
  <si>
    <t>529391-0002</t>
  </si>
  <si>
    <t>529391-0001</t>
  </si>
  <si>
    <t>531263</t>
  </si>
  <si>
    <t>531261</t>
  </si>
  <si>
    <t>531262</t>
  </si>
  <si>
    <t>531264</t>
  </si>
  <si>
    <t>531259</t>
  </si>
  <si>
    <t>149787</t>
  </si>
  <si>
    <t>149817</t>
  </si>
  <si>
    <t>148167-0001</t>
  </si>
  <si>
    <t>148167-0013</t>
  </si>
  <si>
    <t>148167-0002</t>
  </si>
  <si>
    <t>148167-0004</t>
  </si>
  <si>
    <t>148167-0005</t>
  </si>
  <si>
    <t>148167-0006</t>
  </si>
  <si>
    <t>148167-0007</t>
  </si>
  <si>
    <t>148167-0012</t>
  </si>
  <si>
    <t>148167-0014</t>
  </si>
  <si>
    <t>148170-0001</t>
  </si>
  <si>
    <t>148170-0013</t>
  </si>
  <si>
    <t>148170-0002</t>
  </si>
  <si>
    <t>148170-0004</t>
  </si>
  <si>
    <t>148170-0005</t>
  </si>
  <si>
    <t>148170-0006</t>
  </si>
  <si>
    <t>148170-0007</t>
  </si>
  <si>
    <t>148170-0012</t>
  </si>
  <si>
    <t>148170-0014</t>
  </si>
  <si>
    <t>148168-0001</t>
  </si>
  <si>
    <t>148168-0013</t>
  </si>
  <si>
    <t>148168-0002</t>
  </si>
  <si>
    <t>148168-0004</t>
  </si>
  <si>
    <t>148168-0005</t>
  </si>
  <si>
    <t>148168-0006</t>
  </si>
  <si>
    <t>148168-0007</t>
  </si>
  <si>
    <t>148168-0012</t>
  </si>
  <si>
    <t>148168-0014</t>
  </si>
  <si>
    <t>149823</t>
  </si>
  <si>
    <t>149822</t>
  </si>
  <si>
    <t>149819</t>
  </si>
  <si>
    <t>149821</t>
  </si>
  <si>
    <t>149820</t>
  </si>
  <si>
    <t>183238</t>
  </si>
  <si>
    <t>183240</t>
  </si>
  <si>
    <t>183241</t>
  </si>
  <si>
    <t>149818</t>
  </si>
  <si>
    <t>183242</t>
  </si>
  <si>
    <t>183243</t>
  </si>
  <si>
    <t>183245</t>
  </si>
  <si>
    <t>183244</t>
  </si>
  <si>
    <t>183248</t>
  </si>
  <si>
    <t>149824</t>
  </si>
  <si>
    <t>183247</t>
  </si>
  <si>
    <t>220321</t>
  </si>
  <si>
    <t>220322</t>
  </si>
  <si>
    <t>220328</t>
  </si>
  <si>
    <t>220327</t>
  </si>
  <si>
    <t>220326</t>
  </si>
  <si>
    <t>183246</t>
  </si>
  <si>
    <t>220330</t>
  </si>
  <si>
    <t>223831</t>
  </si>
  <si>
    <t>220331</t>
  </si>
  <si>
    <t>223830</t>
  </si>
  <si>
    <t>220325</t>
  </si>
  <si>
    <t>223833</t>
  </si>
  <si>
    <t>223834</t>
  </si>
  <si>
    <t>223835</t>
  </si>
  <si>
    <t>223836</t>
  </si>
  <si>
    <t>223837</t>
  </si>
  <si>
    <t>223838</t>
  </si>
  <si>
    <t>223841</t>
  </si>
  <si>
    <t>223840</t>
  </si>
  <si>
    <t>223842</t>
  </si>
  <si>
    <t>223845</t>
  </si>
  <si>
    <t>223844</t>
  </si>
  <si>
    <t>223839</t>
  </si>
  <si>
    <t>223847</t>
  </si>
  <si>
    <t>223846</t>
  </si>
  <si>
    <t>506483-0002</t>
  </si>
  <si>
    <t>506483-0007</t>
  </si>
  <si>
    <t>506483-0003</t>
  </si>
  <si>
    <t>506483-0063</t>
  </si>
  <si>
    <t>506483-0004</t>
  </si>
  <si>
    <t>506483-0005</t>
  </si>
  <si>
    <t>506483-0037</t>
  </si>
  <si>
    <t>506483-0042</t>
  </si>
  <si>
    <t>506483-0038</t>
  </si>
  <si>
    <t>506483-0068</t>
  </si>
  <si>
    <t>506483-0039</t>
  </si>
  <si>
    <t>506483-0040</t>
  </si>
  <si>
    <t>506483-0009</t>
  </si>
  <si>
    <t>506483-0014</t>
  </si>
  <si>
    <t>506483-0010</t>
  </si>
  <si>
    <t>506483-0064</t>
  </si>
  <si>
    <t>506483-0011</t>
  </si>
  <si>
    <t>506483-0012</t>
  </si>
  <si>
    <t>506483-0056</t>
  </si>
  <si>
    <t>506483-0061</t>
  </si>
  <si>
    <t>506483-0057</t>
  </si>
  <si>
    <t>506483-0070</t>
  </si>
  <si>
    <t>506483-0058</t>
  </si>
  <si>
    <t>506483-0059</t>
  </si>
  <si>
    <t>506483-0016</t>
  </si>
  <si>
    <t>506483-0021</t>
  </si>
  <si>
    <t>506483-0017</t>
  </si>
  <si>
    <t>506483-0065</t>
  </si>
  <si>
    <t>506483-0018</t>
  </si>
  <si>
    <t>506483-0019</t>
  </si>
  <si>
    <t>506483-0023</t>
  </si>
  <si>
    <t>506483-0028</t>
  </si>
  <si>
    <t>506483-0024</t>
  </si>
  <si>
    <t>506483-0066</t>
  </si>
  <si>
    <t>506483-0025</t>
  </si>
  <si>
    <t>506483-0026</t>
  </si>
  <si>
    <t>506482-0002</t>
  </si>
  <si>
    <t>506482-0007</t>
  </si>
  <si>
    <t>506482-0003</t>
  </si>
  <si>
    <t>506482-0063</t>
  </si>
  <si>
    <t>506482-0004</t>
  </si>
  <si>
    <t>506482-0005</t>
  </si>
  <si>
    <t>506482-0037</t>
  </si>
  <si>
    <t>506482-0042</t>
  </si>
  <si>
    <t>506482-0038</t>
  </si>
  <si>
    <t>506482-0068</t>
  </si>
  <si>
    <t>506482-0039</t>
  </si>
  <si>
    <t>506482-0040</t>
  </si>
  <si>
    <t>506482-0009</t>
  </si>
  <si>
    <t>506482-0014</t>
  </si>
  <si>
    <t>506482-0010</t>
  </si>
  <si>
    <t>506482-0064</t>
  </si>
  <si>
    <t>506482-0011</t>
  </si>
  <si>
    <t>506482-0012</t>
  </si>
  <si>
    <t>506482-0056</t>
  </si>
  <si>
    <t>506482-0061</t>
  </si>
  <si>
    <t>506482-0057</t>
  </si>
  <si>
    <t>506482-0070</t>
  </si>
  <si>
    <t>506482-0058</t>
  </si>
  <si>
    <t>506482-0059</t>
  </si>
  <si>
    <t>506482-0016</t>
  </si>
  <si>
    <t>506482-0021</t>
  </si>
  <si>
    <t>506482-0017</t>
  </si>
  <si>
    <t>506482-0065</t>
  </si>
  <si>
    <t>506482-0018</t>
  </si>
  <si>
    <t>506482-0019</t>
  </si>
  <si>
    <t>506482-0023</t>
  </si>
  <si>
    <t>506482-0028</t>
  </si>
  <si>
    <t>506482-0024</t>
  </si>
  <si>
    <t>506482-0066</t>
  </si>
  <si>
    <t>506482-0025</t>
  </si>
  <si>
    <t>506482-0026</t>
  </si>
  <si>
    <t>506481-0002</t>
  </si>
  <si>
    <t>506481-0007</t>
  </si>
  <si>
    <t>506481-0003</t>
  </si>
  <si>
    <t>506481-0063</t>
  </si>
  <si>
    <t>506481-0004</t>
  </si>
  <si>
    <t>506481-0005</t>
  </si>
  <si>
    <t>506481-0037</t>
  </si>
  <si>
    <t>506481-0042</t>
  </si>
  <si>
    <t>506481-0038</t>
  </si>
  <si>
    <t>506481-0068</t>
  </si>
  <si>
    <t>506481-0039</t>
  </si>
  <si>
    <t>506481-0040</t>
  </si>
  <si>
    <t>506481-0009</t>
  </si>
  <si>
    <t>506481-0014</t>
  </si>
  <si>
    <t>506481-0010</t>
  </si>
  <si>
    <t>506481-0064</t>
  </si>
  <si>
    <t>506481-0011</t>
  </si>
  <si>
    <t>506481-0012</t>
  </si>
  <si>
    <t>506481-0056</t>
  </si>
  <si>
    <t>506481-0061</t>
  </si>
  <si>
    <t>506481-0057</t>
  </si>
  <si>
    <t>506481-0070</t>
  </si>
  <si>
    <t>506481-0058</t>
  </si>
  <si>
    <t>506481-0059</t>
  </si>
  <si>
    <t>506481-0016</t>
  </si>
  <si>
    <t>506481-0021</t>
  </si>
  <si>
    <t>506481-0017</t>
  </si>
  <si>
    <t>506481-0065</t>
  </si>
  <si>
    <t>506481-0018</t>
  </si>
  <si>
    <t>506481-0019</t>
  </si>
  <si>
    <t>506481-0023</t>
  </si>
  <si>
    <t>506481-0028</t>
  </si>
  <si>
    <t>506481-0024</t>
  </si>
  <si>
    <t>506481-0066</t>
  </si>
  <si>
    <t>506481-0025</t>
  </si>
  <si>
    <t>506481-0026</t>
  </si>
  <si>
    <t>506485-0002</t>
  </si>
  <si>
    <t>506485-0007</t>
  </si>
  <si>
    <t>506485-0003</t>
  </si>
  <si>
    <t>506485-0063</t>
  </si>
  <si>
    <t>506485-0004</t>
  </si>
  <si>
    <t>506485-0005</t>
  </si>
  <si>
    <t>506485-0037</t>
  </si>
  <si>
    <t>506485-0042</t>
  </si>
  <si>
    <t>506485-0038</t>
  </si>
  <si>
    <t>506485-0068</t>
  </si>
  <si>
    <t>506485-0039</t>
  </si>
  <si>
    <t>506485-0040</t>
  </si>
  <si>
    <t>506485-0009</t>
  </si>
  <si>
    <t>506485-0014</t>
  </si>
  <si>
    <t>506485-0010</t>
  </si>
  <si>
    <t>506485-0064</t>
  </si>
  <si>
    <t>506485-0011</t>
  </si>
  <si>
    <t>506485-0012</t>
  </si>
  <si>
    <t>506485-0056</t>
  </si>
  <si>
    <t>506485-0061</t>
  </si>
  <si>
    <t>506485-0057</t>
  </si>
  <si>
    <t>506485-0070</t>
  </si>
  <si>
    <t>506485-0058</t>
  </si>
  <si>
    <t>506485-0059</t>
  </si>
  <si>
    <t>506485-0016</t>
  </si>
  <si>
    <t>506485-0021</t>
  </si>
  <si>
    <t>506485-0017</t>
  </si>
  <si>
    <t>506485-0065</t>
  </si>
  <si>
    <t>506485-0018</t>
  </si>
  <si>
    <t>506485-0019</t>
  </si>
  <si>
    <t>506485-0023</t>
  </si>
  <si>
    <t>506485-0028</t>
  </si>
  <si>
    <t>506485-0024</t>
  </si>
  <si>
    <t>506485-0066</t>
  </si>
  <si>
    <t>506485-0025</t>
  </si>
  <si>
    <t>506485-0026</t>
  </si>
  <si>
    <t>506487-0002</t>
  </si>
  <si>
    <t>506487-0007</t>
  </si>
  <si>
    <t>506487-0003</t>
  </si>
  <si>
    <t>506487-0063</t>
  </si>
  <si>
    <t>506487-0004</t>
  </si>
  <si>
    <t>506487-0005</t>
  </si>
  <si>
    <t>506487-0037</t>
  </si>
  <si>
    <t>506487-0042</t>
  </si>
  <si>
    <t>506487-0038</t>
  </si>
  <si>
    <t>506487-0068</t>
  </si>
  <si>
    <t>506487-0039</t>
  </si>
  <si>
    <t>506487-0040</t>
  </si>
  <si>
    <t>506487-0009</t>
  </si>
  <si>
    <t>506487-0014</t>
  </si>
  <si>
    <t>506487-0010</t>
  </si>
  <si>
    <t>506487-0064</t>
  </si>
  <si>
    <t>506487-0011</t>
  </si>
  <si>
    <t>506487-0012</t>
  </si>
  <si>
    <t>506487-0056</t>
  </si>
  <si>
    <t>506487-0061</t>
  </si>
  <si>
    <t>506487-0057</t>
  </si>
  <si>
    <t>506487-0070</t>
  </si>
  <si>
    <t>506487-0058</t>
  </si>
  <si>
    <t>506487-0059</t>
  </si>
  <si>
    <t>506487-0016</t>
  </si>
  <si>
    <t>506487-0021</t>
  </si>
  <si>
    <t>506487-0017</t>
  </si>
  <si>
    <t>506487-0065</t>
  </si>
  <si>
    <t>506487-0018</t>
  </si>
  <si>
    <t>506487-0019</t>
  </si>
  <si>
    <t>506487-0023</t>
  </si>
  <si>
    <t>506487-0028</t>
  </si>
  <si>
    <t>506487-0024</t>
  </si>
  <si>
    <t>506487-0066</t>
  </si>
  <si>
    <t>506487-0025</t>
  </si>
  <si>
    <t>506487-0026</t>
  </si>
  <si>
    <t>506486-0002</t>
  </si>
  <si>
    <t>506486-0007</t>
  </si>
  <si>
    <t>506486-0003</t>
  </si>
  <si>
    <t>506486-0063</t>
  </si>
  <si>
    <t>506486-0004</t>
  </si>
  <si>
    <t>506486-0005</t>
  </si>
  <si>
    <t>506486-0037</t>
  </si>
  <si>
    <t>506486-0042</t>
  </si>
  <si>
    <t>506486-0038</t>
  </si>
  <si>
    <t>506486-0068</t>
  </si>
  <si>
    <t>506486-0039</t>
  </si>
  <si>
    <t>506486-0040</t>
  </si>
  <si>
    <t>506486-0009</t>
  </si>
  <si>
    <t>506486-0014</t>
  </si>
  <si>
    <t>506486-0010</t>
  </si>
  <si>
    <t>506486-0064</t>
  </si>
  <si>
    <t>506486-0011</t>
  </si>
  <si>
    <t>506486-0012</t>
  </si>
  <si>
    <t>506486-0056</t>
  </si>
  <si>
    <t>506486-0061</t>
  </si>
  <si>
    <t>506486-0057</t>
  </si>
  <si>
    <t>506486-0070</t>
  </si>
  <si>
    <t>506486-0058</t>
  </si>
  <si>
    <t>506486-0059</t>
  </si>
  <si>
    <t>506486-0016</t>
  </si>
  <si>
    <t>506486-0021</t>
  </si>
  <si>
    <t>506486-0017</t>
  </si>
  <si>
    <t>506486-0065</t>
  </si>
  <si>
    <t>506486-0018</t>
  </si>
  <si>
    <t>506486-0019</t>
  </si>
  <si>
    <t>506486-0023</t>
  </si>
  <si>
    <t>506486-0028</t>
  </si>
  <si>
    <t>506486-0024</t>
  </si>
  <si>
    <t>506486-0066</t>
  </si>
  <si>
    <t>506486-0025</t>
  </si>
  <si>
    <t>506486-0026</t>
  </si>
  <si>
    <t>506492</t>
  </si>
  <si>
    <t>521664</t>
  </si>
  <si>
    <t>506490-0002</t>
  </si>
  <si>
    <t>506490-0007</t>
  </si>
  <si>
    <t>506490-0003</t>
  </si>
  <si>
    <t>506490-0063</t>
  </si>
  <si>
    <t>506490-0004</t>
  </si>
  <si>
    <t>506490-0005</t>
  </si>
  <si>
    <t>506490-0037</t>
  </si>
  <si>
    <t>506490-0042</t>
  </si>
  <si>
    <t>506490-0038</t>
  </si>
  <si>
    <t>506490-0068</t>
  </si>
  <si>
    <t>506490-0039</t>
  </si>
  <si>
    <t>506490-0040</t>
  </si>
  <si>
    <t>506490-0009</t>
  </si>
  <si>
    <t>506490-0014</t>
  </si>
  <si>
    <t>506490-0010</t>
  </si>
  <si>
    <t>506490-0064</t>
  </si>
  <si>
    <t>506490-0011</t>
  </si>
  <si>
    <t>506490-0012</t>
  </si>
  <si>
    <t>506490-0056</t>
  </si>
  <si>
    <t>506490-0061</t>
  </si>
  <si>
    <t>506490-0057</t>
  </si>
  <si>
    <t>506490-0070</t>
  </si>
  <si>
    <t>506490-0058</t>
  </si>
  <si>
    <t>506490-0059</t>
  </si>
  <si>
    <t>506490-0016</t>
  </si>
  <si>
    <t>506490-0021</t>
  </si>
  <si>
    <t>506490-0017</t>
  </si>
  <si>
    <t>506490-0065</t>
  </si>
  <si>
    <t>506490-0018</t>
  </si>
  <si>
    <t>506490-0019</t>
  </si>
  <si>
    <t>506490-0023</t>
  </si>
  <si>
    <t>506490-0028</t>
  </si>
  <si>
    <t>506490-0024</t>
  </si>
  <si>
    <t>506490-0066</t>
  </si>
  <si>
    <t>506490-0025</t>
  </si>
  <si>
    <t>506490-0026</t>
  </si>
  <si>
    <t>506489-0002</t>
  </si>
  <si>
    <t>506489-0007</t>
  </si>
  <si>
    <t>506489-0003</t>
  </si>
  <si>
    <t>506489-0063</t>
  </si>
  <si>
    <t>506489-0004</t>
  </si>
  <si>
    <t>506489-0005</t>
  </si>
  <si>
    <t>506489-0037</t>
  </si>
  <si>
    <t>506489-0042</t>
  </si>
  <si>
    <t>506489-0038</t>
  </si>
  <si>
    <t>506489-0068</t>
  </si>
  <si>
    <t>506489-0039</t>
  </si>
  <si>
    <t>506489-0040</t>
  </si>
  <si>
    <t>506489-0009</t>
  </si>
  <si>
    <t>506489-0014</t>
  </si>
  <si>
    <t>506489-0010</t>
  </si>
  <si>
    <t>506489-0064</t>
  </si>
  <si>
    <t>506489-0011</t>
  </si>
  <si>
    <t>506489-0012</t>
  </si>
  <si>
    <t>506489-0056</t>
  </si>
  <si>
    <t>506489-0061</t>
  </si>
  <si>
    <t>506489-0057</t>
  </si>
  <si>
    <t>506489-0070</t>
  </si>
  <si>
    <t>506489-0058</t>
  </si>
  <si>
    <t>506489-0059</t>
  </si>
  <si>
    <t>506489-0016</t>
  </si>
  <si>
    <t>506489-0021</t>
  </si>
  <si>
    <t>506489-0017</t>
  </si>
  <si>
    <t>506489-0065</t>
  </si>
  <si>
    <t>506489-0018</t>
  </si>
  <si>
    <t>506489-0019</t>
  </si>
  <si>
    <t>506489-0023</t>
  </si>
  <si>
    <t>506489-0028</t>
  </si>
  <si>
    <t>506489-0024</t>
  </si>
  <si>
    <t>506489-0066</t>
  </si>
  <si>
    <t>506489-0025</t>
  </si>
  <si>
    <t>506489-0026</t>
  </si>
  <si>
    <t>521666</t>
  </si>
  <si>
    <t>506488-0002</t>
  </si>
  <si>
    <t>506488-0007</t>
  </si>
  <si>
    <t>506488-0003</t>
  </si>
  <si>
    <t>506488-0063</t>
  </si>
  <si>
    <t>506488-0004</t>
  </si>
  <si>
    <t>506488-0005</t>
  </si>
  <si>
    <t>506488-0037</t>
  </si>
  <si>
    <t>506488-0042</t>
  </si>
  <si>
    <t>506488-0038</t>
  </si>
  <si>
    <t>506488-0068</t>
  </si>
  <si>
    <t>506488-0039</t>
  </si>
  <si>
    <t>506488-0040</t>
  </si>
  <si>
    <t>506488-0009</t>
  </si>
  <si>
    <t>506488-0014</t>
  </si>
  <si>
    <t>506488-0010</t>
  </si>
  <si>
    <t>506488-0064</t>
  </si>
  <si>
    <t>506488-0011</t>
  </si>
  <si>
    <t>506488-0012</t>
  </si>
  <si>
    <t>506488-0056</t>
  </si>
  <si>
    <t>506488-0061</t>
  </si>
  <si>
    <t>506488-0057</t>
  </si>
  <si>
    <t>506488-0070</t>
  </si>
  <si>
    <t>506488-0058</t>
  </si>
  <si>
    <t>506488-0059</t>
  </si>
  <si>
    <t>506488-0016</t>
  </si>
  <si>
    <t>506488-0021</t>
  </si>
  <si>
    <t>506488-0017</t>
  </si>
  <si>
    <t>506488-0065</t>
  </si>
  <si>
    <t>506488-0018</t>
  </si>
  <si>
    <t>506488-0019</t>
  </si>
  <si>
    <t>506488-0023</t>
  </si>
  <si>
    <t>506488-0028</t>
  </si>
  <si>
    <t>506488-0024</t>
  </si>
  <si>
    <t>506488-0066</t>
  </si>
  <si>
    <t>506488-0025</t>
  </si>
  <si>
    <t>506488-0026</t>
  </si>
  <si>
    <t>521670</t>
  </si>
  <si>
    <t>521665</t>
  </si>
  <si>
    <t>521667</t>
  </si>
  <si>
    <t>521668</t>
  </si>
  <si>
    <t>521669</t>
  </si>
  <si>
    <t>521672</t>
  </si>
  <si>
    <t>521673</t>
  </si>
  <si>
    <t>521675</t>
  </si>
  <si>
    <t>521671</t>
  </si>
  <si>
    <t>521676</t>
  </si>
  <si>
    <t>521677</t>
  </si>
  <si>
    <t>529394-0003</t>
  </si>
  <si>
    <t>529394-0002</t>
  </si>
  <si>
    <t>529394-0001</t>
  </si>
  <si>
    <t>529395-0003</t>
  </si>
  <si>
    <t>529395-0002</t>
  </si>
  <si>
    <t>529395-0001</t>
  </si>
  <si>
    <t>529397-0003</t>
  </si>
  <si>
    <t>529397-0002</t>
  </si>
  <si>
    <t>529397-0001</t>
  </si>
  <si>
    <t>521674</t>
  </si>
  <si>
    <t>531245</t>
  </si>
  <si>
    <t>529398-0003</t>
  </si>
  <si>
    <t>529398-0002</t>
  </si>
  <si>
    <t>529398-0001</t>
  </si>
  <si>
    <t>529575-0003</t>
  </si>
  <si>
    <t>529575-0002</t>
  </si>
  <si>
    <t>529575-0001</t>
  </si>
  <si>
    <t>531246</t>
  </si>
  <si>
    <t>531247</t>
  </si>
  <si>
    <t>529396-0003</t>
  </si>
  <si>
    <t>529396-0002</t>
  </si>
  <si>
    <t>529396-0001</t>
  </si>
  <si>
    <t>506274</t>
  </si>
  <si>
    <t>506275</t>
  </si>
  <si>
    <t>521506</t>
  </si>
  <si>
    <t>145305</t>
  </si>
  <si>
    <t>145308</t>
  </si>
  <si>
    <t>145307</t>
  </si>
  <si>
    <t>506273</t>
  </si>
  <si>
    <t>145310</t>
  </si>
  <si>
    <t>145311</t>
  </si>
  <si>
    <t>145312</t>
  </si>
  <si>
    <t>145313</t>
  </si>
  <si>
    <t>145315</t>
  </si>
  <si>
    <t>145316</t>
  </si>
  <si>
    <t>145317</t>
  </si>
  <si>
    <t>145306</t>
  </si>
  <si>
    <t>145318</t>
  </si>
  <si>
    <t>145319</t>
  </si>
  <si>
    <t>145320</t>
  </si>
  <si>
    <t>145321</t>
  </si>
  <si>
    <t>145314</t>
  </si>
  <si>
    <t>145322</t>
  </si>
  <si>
    <t>145323</t>
  </si>
  <si>
    <t>145324</t>
  </si>
  <si>
    <t>145325</t>
  </si>
  <si>
    <t>145327</t>
  </si>
  <si>
    <t>145326</t>
  </si>
  <si>
    <t>145328</t>
  </si>
  <si>
    <t>145330</t>
  </si>
  <si>
    <t>145329</t>
  </si>
  <si>
    <t>145332</t>
  </si>
  <si>
    <t>149788</t>
  </si>
  <si>
    <t>148175-0001</t>
  </si>
  <si>
    <t>148175-0013</t>
  </si>
  <si>
    <t>148175-0002</t>
  </si>
  <si>
    <t>148175-0004</t>
  </si>
  <si>
    <t>148175-0005</t>
  </si>
  <si>
    <t>148175-0006</t>
  </si>
  <si>
    <t>148175-0007</t>
  </si>
  <si>
    <t>148175-0012</t>
  </si>
  <si>
    <t>148175-0014</t>
  </si>
  <si>
    <t>148176-0001</t>
  </si>
  <si>
    <t>148176-0013</t>
  </si>
  <si>
    <t>148176-0002</t>
  </si>
  <si>
    <t>148176-0004</t>
  </si>
  <si>
    <t>148176-0005</t>
  </si>
  <si>
    <t>148176-0006</t>
  </si>
  <si>
    <t>148176-0007</t>
  </si>
  <si>
    <t>148176-0012</t>
  </si>
  <si>
    <t>148176-0014</t>
  </si>
  <si>
    <t>149825</t>
  </si>
  <si>
    <t>149789</t>
  </si>
  <si>
    <t>149827</t>
  </si>
  <si>
    <t>148174-0001</t>
  </si>
  <si>
    <t>148174-0013</t>
  </si>
  <si>
    <t>148174-0002</t>
  </si>
  <si>
    <t>148174-0004</t>
  </si>
  <si>
    <t>148174-0005</t>
  </si>
  <si>
    <t>148174-0006</t>
  </si>
  <si>
    <t>148174-0007</t>
  </si>
  <si>
    <t>148174-0012</t>
  </si>
  <si>
    <t>148174-0014</t>
  </si>
  <si>
    <t>149828</t>
  </si>
  <si>
    <t>149826</t>
  </si>
  <si>
    <t>220296</t>
  </si>
  <si>
    <t>220298</t>
  </si>
  <si>
    <t>220300</t>
  </si>
  <si>
    <t>220304</t>
  </si>
  <si>
    <t>220297</t>
  </si>
  <si>
    <t>220303</t>
  </si>
  <si>
    <t>220301</t>
  </si>
  <si>
    <t>220307</t>
  </si>
  <si>
    <t>223849</t>
  </si>
  <si>
    <t>220305</t>
  </si>
  <si>
    <t>223850</t>
  </si>
  <si>
    <t>220306</t>
  </si>
  <si>
    <t>223848</t>
  </si>
  <si>
    <t>223851</t>
  </si>
  <si>
    <t>223853</t>
  </si>
  <si>
    <t>223852</t>
  </si>
  <si>
    <t>223855</t>
  </si>
  <si>
    <t>223856</t>
  </si>
  <si>
    <t>401492</t>
  </si>
  <si>
    <t>401490</t>
  </si>
  <si>
    <t>401491</t>
  </si>
  <si>
    <t>401496</t>
  </si>
  <si>
    <t>401498</t>
  </si>
  <si>
    <t>401499</t>
  </si>
  <si>
    <t>506241</t>
  </si>
  <si>
    <t>506240</t>
  </si>
  <si>
    <t>506244</t>
  </si>
  <si>
    <t>506243</t>
  </si>
  <si>
    <t>506242</t>
  </si>
  <si>
    <t>506245</t>
  </si>
  <si>
    <t>506501-0001</t>
  </si>
  <si>
    <t>506501-0006</t>
  </si>
  <si>
    <t>506501-0002</t>
  </si>
  <si>
    <t>506501-0008</t>
  </si>
  <si>
    <t>506501-0003</t>
  </si>
  <si>
    <t>506501-0004</t>
  </si>
  <si>
    <t>506500-0001</t>
  </si>
  <si>
    <t>506500-0006</t>
  </si>
  <si>
    <t>506500-0002</t>
  </si>
  <si>
    <t>506500-0008</t>
  </si>
  <si>
    <t>506500-0003</t>
  </si>
  <si>
    <t>506500-0004</t>
  </si>
  <si>
    <t>506502-0001</t>
  </si>
  <si>
    <t>506502-0006</t>
  </si>
  <si>
    <t>506502-0002</t>
  </si>
  <si>
    <t>506502-0008</t>
  </si>
  <si>
    <t>506502-0003</t>
  </si>
  <si>
    <t>506502-0004</t>
  </si>
  <si>
    <t>506503-0001</t>
  </si>
  <si>
    <t>506503-0006</t>
  </si>
  <si>
    <t>506503-0002</t>
  </si>
  <si>
    <t>506503-0008</t>
  </si>
  <si>
    <t>506503-0003</t>
  </si>
  <si>
    <t>506503-0004</t>
  </si>
  <si>
    <t>509383-0001</t>
  </si>
  <si>
    <t>509383-0006</t>
  </si>
  <si>
    <t>509383-0002</t>
  </si>
  <si>
    <t>509383-0007</t>
  </si>
  <si>
    <t>509383-0003</t>
  </si>
  <si>
    <t>509383-0004</t>
  </si>
  <si>
    <t>521503</t>
  </si>
  <si>
    <t>509385-0001</t>
  </si>
  <si>
    <t>509385-0006</t>
  </si>
  <si>
    <t>509385-0002</t>
  </si>
  <si>
    <t>509385-0007</t>
  </si>
  <si>
    <t>509385-0003</t>
  </si>
  <si>
    <t>509385-0004</t>
  </si>
  <si>
    <t>509386-0001</t>
  </si>
  <si>
    <t>509386-0006</t>
  </si>
  <si>
    <t>509386-0002</t>
  </si>
  <si>
    <t>509386-0007</t>
  </si>
  <si>
    <t>509386-0003</t>
  </si>
  <si>
    <t>509386-0004</t>
  </si>
  <si>
    <t>524553-0001</t>
  </si>
  <si>
    <t>524553-0006</t>
  </si>
  <si>
    <t>524553-0002</t>
  </si>
  <si>
    <t>524553-0008</t>
  </si>
  <si>
    <t>524553-0003</t>
  </si>
  <si>
    <t>524553-0004</t>
  </si>
  <si>
    <t>521504</t>
  </si>
  <si>
    <t>531248</t>
  </si>
  <si>
    <t>531249</t>
  </si>
  <si>
    <t>531250</t>
  </si>
  <si>
    <t>148253-0001</t>
  </si>
  <si>
    <t>148253-0013</t>
  </si>
  <si>
    <t>148253-0002</t>
  </si>
  <si>
    <t>148253-0004</t>
  </si>
  <si>
    <t>148253-0005</t>
  </si>
  <si>
    <t>148253-0006</t>
  </si>
  <si>
    <t>148253-0007</t>
  </si>
  <si>
    <t>148253-0012</t>
  </si>
  <si>
    <t>148253-0014</t>
  </si>
  <si>
    <t>148254-0001</t>
  </si>
  <si>
    <t>148254-0013</t>
  </si>
  <si>
    <t>148254-0002</t>
  </si>
  <si>
    <t>148254-0004</t>
  </si>
  <si>
    <t>148254-0005</t>
  </si>
  <si>
    <t>148254-0006</t>
  </si>
  <si>
    <t>148254-0007</t>
  </si>
  <si>
    <t>148254-0012</t>
  </si>
  <si>
    <t>148254-0014</t>
  </si>
  <si>
    <t>148262-0001</t>
  </si>
  <si>
    <t>148262-0013</t>
  </si>
  <si>
    <t>148262-0002</t>
  </si>
  <si>
    <t>148262-0004</t>
  </si>
  <si>
    <t>148262-0005</t>
  </si>
  <si>
    <t>148262-0006</t>
  </si>
  <si>
    <t>148262-0007</t>
  </si>
  <si>
    <t>148262-0012</t>
  </si>
  <si>
    <t>148262-0014</t>
  </si>
  <si>
    <t>149806</t>
  </si>
  <si>
    <t>149805</t>
  </si>
  <si>
    <t>183121</t>
  </si>
  <si>
    <t>183120</t>
  </si>
  <si>
    <t>183122</t>
  </si>
  <si>
    <t>183119</t>
  </si>
  <si>
    <t>183123</t>
  </si>
  <si>
    <t>183127</t>
  </si>
  <si>
    <t>183124</t>
  </si>
  <si>
    <t>183128</t>
  </si>
  <si>
    <t>183129</t>
  </si>
  <si>
    <t>183125</t>
  </si>
  <si>
    <t>183184</t>
  </si>
  <si>
    <t>183185</t>
  </si>
  <si>
    <t>183188</t>
  </si>
  <si>
    <t>183189</t>
  </si>
  <si>
    <t>183187</t>
  </si>
  <si>
    <t>183190</t>
  </si>
  <si>
    <t>183191</t>
  </si>
  <si>
    <t>183186</t>
  </si>
  <si>
    <t>183194</t>
  </si>
  <si>
    <t>183193</t>
  </si>
  <si>
    <t>401482</t>
  </si>
  <si>
    <t>401481</t>
  </si>
  <si>
    <t>401483</t>
  </si>
  <si>
    <t>401484</t>
  </si>
  <si>
    <t>401485</t>
  </si>
  <si>
    <t>149810</t>
  </si>
  <si>
    <t>401480</t>
  </si>
  <si>
    <t>149811</t>
  </si>
  <si>
    <t>506479-0001</t>
  </si>
  <si>
    <t>506479-0006</t>
  </si>
  <si>
    <t>506479-0002</t>
  </si>
  <si>
    <t>506479-0008</t>
  </si>
  <si>
    <t>506479-0003</t>
  </si>
  <si>
    <t>506479-0004</t>
  </si>
  <si>
    <t>149816</t>
  </si>
  <si>
    <t>506330</t>
  </si>
  <si>
    <t>506331</t>
  </si>
  <si>
    <t>506326</t>
  </si>
  <si>
    <t>506332</t>
  </si>
  <si>
    <t>506328</t>
  </si>
  <si>
    <t>506329</t>
  </si>
  <si>
    <t>506351</t>
  </si>
  <si>
    <t>506350</t>
  </si>
  <si>
    <t>506352</t>
  </si>
  <si>
    <t>400419</t>
  </si>
  <si>
    <t>400421</t>
  </si>
  <si>
    <t>400420</t>
  </si>
  <si>
    <t>400422</t>
  </si>
  <si>
    <t>400423</t>
  </si>
  <si>
    <t>400424</t>
  </si>
  <si>
    <t>400426</t>
  </si>
  <si>
    <t>400425</t>
  </si>
  <si>
    <t>400427</t>
  </si>
  <si>
    <t>400429</t>
  </si>
  <si>
    <t>400430</t>
  </si>
  <si>
    <t>400431</t>
  </si>
  <si>
    <t>209710</t>
  </si>
  <si>
    <t>209709</t>
  </si>
  <si>
    <t>209711</t>
  </si>
  <si>
    <t>209712</t>
  </si>
  <si>
    <t>209713</t>
  </si>
  <si>
    <t>209714</t>
  </si>
  <si>
    <t>209715</t>
  </si>
  <si>
    <t>209716</t>
  </si>
  <si>
    <t>209717</t>
  </si>
  <si>
    <t>209719</t>
  </si>
  <si>
    <t>246893-0024</t>
  </si>
  <si>
    <t>246893-0033</t>
  </si>
  <si>
    <t>246893-0034</t>
  </si>
  <si>
    <t>246893-0035</t>
  </si>
  <si>
    <t>246893-0039</t>
  </si>
  <si>
    <t>246918-0024</t>
  </si>
  <si>
    <t>246918-0033</t>
  </si>
  <si>
    <t>246918-0034</t>
  </si>
  <si>
    <t>246918-0035</t>
  </si>
  <si>
    <t>246918-0039</t>
  </si>
  <si>
    <t>246907-0024</t>
  </si>
  <si>
    <t>246907-0033</t>
  </si>
  <si>
    <t>246907-0034</t>
  </si>
  <si>
    <t>246907-0035</t>
  </si>
  <si>
    <t>246907-0039</t>
  </si>
  <si>
    <t>246929-0024</t>
  </si>
  <si>
    <t>246929-0033</t>
  </si>
  <si>
    <t>246929-0034</t>
  </si>
  <si>
    <t>246929-0035</t>
  </si>
  <si>
    <t>246929-0039</t>
  </si>
  <si>
    <t>402522-0024</t>
  </si>
  <si>
    <t>402522-0033</t>
  </si>
  <si>
    <t>402522-0034</t>
  </si>
  <si>
    <t>402522-0035</t>
  </si>
  <si>
    <t>402522-0039</t>
  </si>
  <si>
    <t>402521-0024</t>
  </si>
  <si>
    <t>402521-0033</t>
  </si>
  <si>
    <t>402521-0034</t>
  </si>
  <si>
    <t>402521-0035</t>
  </si>
  <si>
    <t>402521-0039</t>
  </si>
  <si>
    <t>402523-0024</t>
  </si>
  <si>
    <t>402523-0033</t>
  </si>
  <si>
    <t>402523-0034</t>
  </si>
  <si>
    <t>402523-0035</t>
  </si>
  <si>
    <t>402523-0039</t>
  </si>
  <si>
    <t>402526-0024</t>
  </si>
  <si>
    <t>402526-0033</t>
  </si>
  <si>
    <t>402526-0034</t>
  </si>
  <si>
    <t>402526-0035</t>
  </si>
  <si>
    <t>402526-0039</t>
  </si>
  <si>
    <t>402524-0024</t>
  </si>
  <si>
    <t>402524-0033</t>
  </si>
  <si>
    <t>402524-0034</t>
  </si>
  <si>
    <t>402524-0035</t>
  </si>
  <si>
    <t>402524-0039</t>
  </si>
  <si>
    <t>402527-0024</t>
  </si>
  <si>
    <t>402527-0033</t>
  </si>
  <si>
    <t>402527-0034</t>
  </si>
  <si>
    <t>402527-0035</t>
  </si>
  <si>
    <t>402527-0039</t>
  </si>
  <si>
    <t>138579</t>
  </si>
  <si>
    <t>149832</t>
  </si>
  <si>
    <t>148267-0001</t>
  </si>
  <si>
    <t>148267-0013</t>
  </si>
  <si>
    <t>148267-0002</t>
  </si>
  <si>
    <t>148267-0004</t>
  </si>
  <si>
    <t>148267-0005</t>
  </si>
  <si>
    <t>148267-0006</t>
  </si>
  <si>
    <t>148267-0007</t>
  </si>
  <si>
    <t>148267-0012</t>
  </si>
  <si>
    <t>148267-0014</t>
  </si>
  <si>
    <t>183087</t>
  </si>
  <si>
    <t>183088</t>
  </si>
  <si>
    <t>183089</t>
  </si>
  <si>
    <t>183091</t>
  </si>
  <si>
    <t>183090</t>
  </si>
  <si>
    <t>183093</t>
  </si>
  <si>
    <t>183092</t>
  </si>
  <si>
    <t>183094</t>
  </si>
  <si>
    <t>183095</t>
  </si>
  <si>
    <t>183096</t>
  </si>
  <si>
    <t>185257</t>
  </si>
  <si>
    <t>185259</t>
  </si>
  <si>
    <t>185258</t>
  </si>
  <si>
    <t>185260</t>
  </si>
  <si>
    <t>185261</t>
  </si>
  <si>
    <t>185263</t>
  </si>
  <si>
    <t>185262</t>
  </si>
  <si>
    <t>185264</t>
  </si>
  <si>
    <t>185265</t>
  </si>
  <si>
    <t>185266</t>
  </si>
  <si>
    <t>185268</t>
  </si>
  <si>
    <t>185269</t>
  </si>
  <si>
    <t>185592</t>
  </si>
  <si>
    <t>185593</t>
  </si>
  <si>
    <t>185596</t>
  </si>
  <si>
    <t>185597</t>
  </si>
  <si>
    <t>185598</t>
  </si>
  <si>
    <t>185599</t>
  </si>
  <si>
    <t>185594</t>
  </si>
  <si>
    <t>185600</t>
  </si>
  <si>
    <t>185602</t>
  </si>
  <si>
    <t>185603</t>
  </si>
  <si>
    <t>185604</t>
  </si>
  <si>
    <t>185601</t>
  </si>
  <si>
    <t>400412</t>
  </si>
  <si>
    <t>400413</t>
  </si>
  <si>
    <t>400415</t>
  </si>
  <si>
    <t>400416</t>
  </si>
  <si>
    <t>400418</t>
  </si>
  <si>
    <t>400414</t>
  </si>
  <si>
    <t>500556</t>
  </si>
  <si>
    <t>500558</t>
  </si>
  <si>
    <t>500559</t>
  </si>
  <si>
    <t>500560</t>
  </si>
  <si>
    <t>500561</t>
  </si>
  <si>
    <t>506170</t>
  </si>
  <si>
    <t>506171</t>
  </si>
  <si>
    <t>506172</t>
  </si>
  <si>
    <t>500555</t>
  </si>
  <si>
    <t>506173</t>
  </si>
  <si>
    <t>528048</t>
  </si>
  <si>
    <t>528049</t>
  </si>
  <si>
    <t>507984</t>
  </si>
  <si>
    <t>528050</t>
  </si>
  <si>
    <t>506169</t>
  </si>
  <si>
    <t>528054</t>
  </si>
  <si>
    <t>528053</t>
  </si>
  <si>
    <t>528059</t>
  </si>
  <si>
    <t>506498-0002</t>
  </si>
  <si>
    <t>506498-0007</t>
  </si>
  <si>
    <t>506498-0003</t>
  </si>
  <si>
    <t>506498-0063</t>
  </si>
  <si>
    <t>506498-0004</t>
  </si>
  <si>
    <t>506498-0005</t>
  </si>
  <si>
    <t>506498-0037</t>
  </si>
  <si>
    <t>506498-0042</t>
  </si>
  <si>
    <t>506498-0038</t>
  </si>
  <si>
    <t>506498-0068</t>
  </si>
  <si>
    <t>506498-0039</t>
  </si>
  <si>
    <t>506498-0040</t>
  </si>
  <si>
    <t>506498-0009</t>
  </si>
  <si>
    <t>506498-0014</t>
  </si>
  <si>
    <t>506498-0010</t>
  </si>
  <si>
    <t>506498-0064</t>
  </si>
  <si>
    <t>506498-0011</t>
  </si>
  <si>
    <t>506498-0012</t>
  </si>
  <si>
    <t>506498-0056</t>
  </si>
  <si>
    <t>506498-0061</t>
  </si>
  <si>
    <t>506498-0057</t>
  </si>
  <si>
    <t>506498-0070</t>
  </si>
  <si>
    <t>506498-0058</t>
  </si>
  <si>
    <t>506498-0059</t>
  </si>
  <si>
    <t>506498-0016</t>
  </si>
  <si>
    <t>506498-0021</t>
  </si>
  <si>
    <t>506498-0017</t>
  </si>
  <si>
    <t>506498-0065</t>
  </si>
  <si>
    <t>506498-0018</t>
  </si>
  <si>
    <t>506498-0019</t>
  </si>
  <si>
    <t>506498-0023</t>
  </si>
  <si>
    <t>506498-0028</t>
  </si>
  <si>
    <t>506498-0024</t>
  </si>
  <si>
    <t>506498-0066</t>
  </si>
  <si>
    <t>506498-0025</t>
  </si>
  <si>
    <t>506498-0026</t>
  </si>
  <si>
    <t>528060</t>
  </si>
  <si>
    <t>528063</t>
  </si>
  <si>
    <t>528052</t>
  </si>
  <si>
    <t>528064</t>
  </si>
  <si>
    <t>528062</t>
  </si>
  <si>
    <t>506499-0002</t>
  </si>
  <si>
    <t>506499-0007</t>
  </si>
  <si>
    <t>506499-0003</t>
  </si>
  <si>
    <t>506499-0063</t>
  </si>
  <si>
    <t>506499-0004</t>
  </si>
  <si>
    <t>506499-0005</t>
  </si>
  <si>
    <t>506499-0037</t>
  </si>
  <si>
    <t>506499-0042</t>
  </si>
  <si>
    <t>506499-0038</t>
  </si>
  <si>
    <t>506499-0068</t>
  </si>
  <si>
    <t>506499-0039</t>
  </si>
  <si>
    <t>506499-0040</t>
  </si>
  <si>
    <t>506499-0009</t>
  </si>
  <si>
    <t>506499-0014</t>
  </si>
  <si>
    <t>506499-0010</t>
  </si>
  <si>
    <t>506499-0064</t>
  </si>
  <si>
    <t>506499-0011</t>
  </si>
  <si>
    <t>506499-0012</t>
  </si>
  <si>
    <t>506499-0056</t>
  </si>
  <si>
    <t>506499-0061</t>
  </si>
  <si>
    <t>506499-0057</t>
  </si>
  <si>
    <t>506499-0070</t>
  </si>
  <si>
    <t>506499-0058</t>
  </si>
  <si>
    <t>506499-0059</t>
  </si>
  <si>
    <t>506499-0016</t>
  </si>
  <si>
    <t>506499-0021</t>
  </si>
  <si>
    <t>506499-0017</t>
  </si>
  <si>
    <t>506499-0065</t>
  </si>
  <si>
    <t>506499-0018</t>
  </si>
  <si>
    <t>506499-0019</t>
  </si>
  <si>
    <t>506499-0023</t>
  </si>
  <si>
    <t>506499-0028</t>
  </si>
  <si>
    <t>506499-0024</t>
  </si>
  <si>
    <t>506499-0066</t>
  </si>
  <si>
    <t>506499-0025</t>
  </si>
  <si>
    <t>506499-0026</t>
  </si>
  <si>
    <t>712533</t>
  </si>
  <si>
    <t>712544</t>
  </si>
  <si>
    <t>712588</t>
  </si>
  <si>
    <t>712599</t>
  </si>
  <si>
    <t>712577</t>
  </si>
  <si>
    <t>712522</t>
  </si>
  <si>
    <t>869411</t>
  </si>
  <si>
    <t>869433</t>
  </si>
  <si>
    <t>869455</t>
  </si>
  <si>
    <t>869477</t>
  </si>
  <si>
    <t>869499</t>
  </si>
  <si>
    <t>869513</t>
  </si>
  <si>
    <t>148301-0001</t>
  </si>
  <si>
    <t>148301-0013</t>
  </si>
  <si>
    <t>148301-0002</t>
  </si>
  <si>
    <t>148301-0004</t>
  </si>
  <si>
    <t>148301-0005</t>
  </si>
  <si>
    <t>148301-0006</t>
  </si>
  <si>
    <t>148301-0007</t>
  </si>
  <si>
    <t>148301-0012</t>
  </si>
  <si>
    <t>148301-0014</t>
  </si>
  <si>
    <t>148302-0001</t>
  </si>
  <si>
    <t>148302-0013</t>
  </si>
  <si>
    <t>148302-0002</t>
  </si>
  <si>
    <t>148302-0004</t>
  </si>
  <si>
    <t>148302-0005</t>
  </si>
  <si>
    <t>148302-0006</t>
  </si>
  <si>
    <t>148302-0007</t>
  </si>
  <si>
    <t>148302-0012</t>
  </si>
  <si>
    <t>148302-0014</t>
  </si>
  <si>
    <t>223028-0001</t>
  </si>
  <si>
    <t>223028-0006</t>
  </si>
  <si>
    <t>223028-0005</t>
  </si>
  <si>
    <t>223028-0002</t>
  </si>
  <si>
    <t>223028-0008</t>
  </si>
  <si>
    <t>223028-0004</t>
  </si>
  <si>
    <t>223028-0007</t>
  </si>
  <si>
    <t>223028-0010</t>
  </si>
  <si>
    <t>223028-0009</t>
  </si>
  <si>
    <t>146647</t>
  </si>
  <si>
    <t>148281-0001</t>
  </si>
  <si>
    <t>148281-0013</t>
  </si>
  <si>
    <t>148281-0002</t>
  </si>
  <si>
    <t>148281-0004</t>
  </si>
  <si>
    <t>148281-0005</t>
  </si>
  <si>
    <t>148281-0006</t>
  </si>
  <si>
    <t>148281-0007</t>
  </si>
  <si>
    <t>148281-0012</t>
  </si>
  <si>
    <t>148281-0014</t>
  </si>
  <si>
    <t>148280-0001</t>
  </si>
  <si>
    <t>148280-0013</t>
  </si>
  <si>
    <t>148280-0002</t>
  </si>
  <si>
    <t>148280-0004</t>
  </si>
  <si>
    <t>148280-0005</t>
  </si>
  <si>
    <t>148280-0006</t>
  </si>
  <si>
    <t>148280-0007</t>
  </si>
  <si>
    <t>148280-0012</t>
  </si>
  <si>
    <t>148280-0014</t>
  </si>
  <si>
    <t>148283-0001</t>
  </si>
  <si>
    <t>148283-0013</t>
  </si>
  <si>
    <t>148283-0002</t>
  </si>
  <si>
    <t>148283-0004</t>
  </si>
  <si>
    <t>148283-0005</t>
  </si>
  <si>
    <t>148283-0006</t>
  </si>
  <si>
    <t>148283-0007</t>
  </si>
  <si>
    <t>148283-0012</t>
  </si>
  <si>
    <t>148283-0014</t>
  </si>
  <si>
    <t>149785</t>
  </si>
  <si>
    <t>149786</t>
  </si>
  <si>
    <t>148284-0001</t>
  </si>
  <si>
    <t>148284-0013</t>
  </si>
  <si>
    <t>148284-0002</t>
  </si>
  <si>
    <t>148284-0004</t>
  </si>
  <si>
    <t>148284-0005</t>
  </si>
  <si>
    <t>148284-0006</t>
  </si>
  <si>
    <t>148284-0007</t>
  </si>
  <si>
    <t>148284-0012</t>
  </si>
  <si>
    <t>148284-0014</t>
  </si>
  <si>
    <t>183006</t>
  </si>
  <si>
    <t>183007</t>
  </si>
  <si>
    <t>183008</t>
  </si>
  <si>
    <t>183009</t>
  </si>
  <si>
    <t>183011</t>
  </si>
  <si>
    <t>183012</t>
  </si>
  <si>
    <t>183010</t>
  </si>
  <si>
    <t>183014</t>
  </si>
  <si>
    <t>183017</t>
  </si>
  <si>
    <t>183015</t>
  </si>
  <si>
    <t>183018</t>
  </si>
  <si>
    <t>183020</t>
  </si>
  <si>
    <t>183019</t>
  </si>
  <si>
    <t>183021</t>
  </si>
  <si>
    <t>183023</t>
  </si>
  <si>
    <t>183025</t>
  </si>
  <si>
    <t>183016</t>
  </si>
  <si>
    <t>183026</t>
  </si>
  <si>
    <t>183027</t>
  </si>
  <si>
    <t>185534</t>
  </si>
  <si>
    <t>185535</t>
  </si>
  <si>
    <t>183022</t>
  </si>
  <si>
    <t>185536</t>
  </si>
  <si>
    <t>185538</t>
  </si>
  <si>
    <t>185539</t>
  </si>
  <si>
    <t>185540</t>
  </si>
  <si>
    <t>185541</t>
  </si>
  <si>
    <t>185537</t>
  </si>
  <si>
    <t>220312</t>
  </si>
  <si>
    <t>220314</t>
  </si>
  <si>
    <t>220315</t>
  </si>
  <si>
    <t>220316</t>
  </si>
  <si>
    <t>220318</t>
  </si>
  <si>
    <t>220319</t>
  </si>
  <si>
    <t>220320</t>
  </si>
  <si>
    <t>220317</t>
  </si>
  <si>
    <t>401144</t>
  </si>
  <si>
    <t>401143</t>
  </si>
  <si>
    <t>401145</t>
  </si>
  <si>
    <t>401146</t>
  </si>
  <si>
    <t>401148</t>
  </si>
  <si>
    <t>401149</t>
  </si>
  <si>
    <t>506217</t>
  </si>
  <si>
    <t>506213</t>
  </si>
  <si>
    <t>506215</t>
  </si>
  <si>
    <t>506216</t>
  </si>
  <si>
    <t>506218</t>
  </si>
  <si>
    <t>507055</t>
  </si>
  <si>
    <t>506219</t>
  </si>
  <si>
    <t>506556-0001</t>
  </si>
  <si>
    <t>506556-0006</t>
  </si>
  <si>
    <t>506556-0002</t>
  </si>
  <si>
    <t>506556-0008</t>
  </si>
  <si>
    <t>506556-0003</t>
  </si>
  <si>
    <t>506556-0004</t>
  </si>
  <si>
    <t>506555-0001</t>
  </si>
  <si>
    <t>506555-0006</t>
  </si>
  <si>
    <t>506555-0002</t>
  </si>
  <si>
    <t>506555-0008</t>
  </si>
  <si>
    <t>506555-0003</t>
  </si>
  <si>
    <t>506555-0004</t>
  </si>
  <si>
    <t>507056</t>
  </si>
  <si>
    <t>507133-0001</t>
  </si>
  <si>
    <t>507133-0003</t>
  </si>
  <si>
    <t>507138-0001</t>
  </si>
  <si>
    <t>507138-0003</t>
  </si>
  <si>
    <t>507135-0001</t>
  </si>
  <si>
    <t>507135-0003</t>
  </si>
  <si>
    <t>507134-0001</t>
  </si>
  <si>
    <t>507134-0003</t>
  </si>
  <si>
    <t>507136-0001</t>
  </si>
  <si>
    <t>507136-0003</t>
  </si>
  <si>
    <t>507139-0001</t>
  </si>
  <si>
    <t>507139-0003</t>
  </si>
  <si>
    <t>507140-0001</t>
  </si>
  <si>
    <t>507140-0003</t>
  </si>
  <si>
    <t>520938</t>
  </si>
  <si>
    <t>521486</t>
  </si>
  <si>
    <t>507441-0001</t>
  </si>
  <si>
    <t>507441-0003</t>
  </si>
  <si>
    <t>524603-0001</t>
  </si>
  <si>
    <t>524603-0006</t>
  </si>
  <si>
    <t>524603-0002</t>
  </si>
  <si>
    <t>524603-0008</t>
  </si>
  <si>
    <t>524603-0003</t>
  </si>
  <si>
    <t>524603-0004</t>
  </si>
  <si>
    <t>528994</t>
  </si>
  <si>
    <t>521487</t>
  </si>
  <si>
    <t>529346-0003</t>
  </si>
  <si>
    <t>529346-0002</t>
  </si>
  <si>
    <t>529346-0001</t>
  </si>
  <si>
    <t>529347-0003</t>
  </si>
  <si>
    <t>529347-0002</t>
  </si>
  <si>
    <t>529347-0001</t>
  </si>
  <si>
    <t>529345-0003</t>
  </si>
  <si>
    <t>529345-0002</t>
  </si>
  <si>
    <t>529345-0001</t>
  </si>
  <si>
    <t>529348-0003</t>
  </si>
  <si>
    <t>529348-0002</t>
  </si>
  <si>
    <t>529348-0001</t>
  </si>
  <si>
    <t>529350-0003</t>
  </si>
  <si>
    <t>529350-0002</t>
  </si>
  <si>
    <t>529350-0001</t>
  </si>
  <si>
    <t>529349-0003</t>
  </si>
  <si>
    <t>529349-0002</t>
  </si>
  <si>
    <t>529349-0001</t>
  </si>
  <si>
    <t>529520</t>
  </si>
  <si>
    <t>529521</t>
  </si>
  <si>
    <t>529522</t>
  </si>
  <si>
    <t>529523</t>
  </si>
  <si>
    <t>529524</t>
  </si>
  <si>
    <t>529525</t>
  </si>
  <si>
    <t>531265-0001</t>
  </si>
  <si>
    <t>531265-0003</t>
  </si>
  <si>
    <t>531267-0001</t>
  </si>
  <si>
    <t>531267-0003</t>
  </si>
  <si>
    <t>786788</t>
  </si>
  <si>
    <t>786799</t>
  </si>
  <si>
    <t>905093</t>
  </si>
  <si>
    <t>905107</t>
  </si>
  <si>
    <t>958362</t>
  </si>
  <si>
    <t>958373</t>
  </si>
  <si>
    <t>148285-0001</t>
  </si>
  <si>
    <t>148285-0013</t>
  </si>
  <si>
    <t>148285-0002</t>
  </si>
  <si>
    <t>148285-0004</t>
  </si>
  <si>
    <t>148285-0005</t>
  </si>
  <si>
    <t>148285-0006</t>
  </si>
  <si>
    <t>148285-0007</t>
  </si>
  <si>
    <t>148285-0012</t>
  </si>
  <si>
    <t>148285-0014</t>
  </si>
  <si>
    <t>148286-0001</t>
  </si>
  <si>
    <t>148286-0013</t>
  </si>
  <si>
    <t>148286-0002</t>
  </si>
  <si>
    <t>148286-0004</t>
  </si>
  <si>
    <t>148286-0005</t>
  </si>
  <si>
    <t>148286-0006</t>
  </si>
  <si>
    <t>148286-0007</t>
  </si>
  <si>
    <t>148286-0012</t>
  </si>
  <si>
    <t>148286-0014</t>
  </si>
  <si>
    <t>220407</t>
  </si>
  <si>
    <t>148289-0001</t>
  </si>
  <si>
    <t>148289-0013</t>
  </si>
  <si>
    <t>148289-0002</t>
  </si>
  <si>
    <t>148289-0004</t>
  </si>
  <si>
    <t>148289-0005</t>
  </si>
  <si>
    <t>148289-0006</t>
  </si>
  <si>
    <t>148289-0007</t>
  </si>
  <si>
    <t>148289-0012</t>
  </si>
  <si>
    <t>148289-0014</t>
  </si>
  <si>
    <t>220409</t>
  </si>
  <si>
    <t>220410</t>
  </si>
  <si>
    <t>148290-0001</t>
  </si>
  <si>
    <t>148290-0013</t>
  </si>
  <si>
    <t>148290-0002</t>
  </si>
  <si>
    <t>148290-0004</t>
  </si>
  <si>
    <t>148290-0005</t>
  </si>
  <si>
    <t>148290-0006</t>
  </si>
  <si>
    <t>148290-0007</t>
  </si>
  <si>
    <t>148290-0012</t>
  </si>
  <si>
    <t>148290-0014</t>
  </si>
  <si>
    <t>220411</t>
  </si>
  <si>
    <t>220412</t>
  </si>
  <si>
    <t>220417</t>
  </si>
  <si>
    <t>220416</t>
  </si>
  <si>
    <t>223563</t>
  </si>
  <si>
    <t>220414</t>
  </si>
  <si>
    <t>223565</t>
  </si>
  <si>
    <t>223567</t>
  </si>
  <si>
    <t>223566</t>
  </si>
  <si>
    <t>223568</t>
  </si>
  <si>
    <t>223569</t>
  </si>
  <si>
    <t>223564</t>
  </si>
  <si>
    <t>505909</t>
  </si>
  <si>
    <t>505910</t>
  </si>
  <si>
    <t>505911</t>
  </si>
  <si>
    <t>505912</t>
  </si>
  <si>
    <t>505913</t>
  </si>
  <si>
    <t>505908</t>
  </si>
  <si>
    <t>506221</t>
  </si>
  <si>
    <t>506222</t>
  </si>
  <si>
    <t>506223</t>
  </si>
  <si>
    <t>506224</t>
  </si>
  <si>
    <t>506226</t>
  </si>
  <si>
    <t>506220</t>
  </si>
  <si>
    <t>507059</t>
  </si>
  <si>
    <t>507144-0001</t>
  </si>
  <si>
    <t>507144-0003</t>
  </si>
  <si>
    <t>507146-0001</t>
  </si>
  <si>
    <t>507146-0003</t>
  </si>
  <si>
    <t>507145-0001</t>
  </si>
  <si>
    <t>507145-0003</t>
  </si>
  <si>
    <t>507147-0001</t>
  </si>
  <si>
    <t>507147-0003</t>
  </si>
  <si>
    <t>507058</t>
  </si>
  <si>
    <t>507150-0001</t>
  </si>
  <si>
    <t>507150-0003</t>
  </si>
  <si>
    <t>507151-0001</t>
  </si>
  <si>
    <t>507151-0003</t>
  </si>
  <si>
    <t>507152-0001</t>
  </si>
  <si>
    <t>507152-0003</t>
  </si>
  <si>
    <t>507149-0001</t>
  </si>
  <si>
    <t>507149-0003</t>
  </si>
  <si>
    <t>521489</t>
  </si>
  <si>
    <t>521490</t>
  </si>
  <si>
    <t>507154-0001</t>
  </si>
  <si>
    <t>507154-0006</t>
  </si>
  <si>
    <t>507154-0002</t>
  </si>
  <si>
    <t>507154-0008</t>
  </si>
  <si>
    <t>507154-0003</t>
  </si>
  <si>
    <t>507154-0004</t>
  </si>
  <si>
    <t>529352-0003</t>
  </si>
  <si>
    <t>529352-0002</t>
  </si>
  <si>
    <t>529352-0001</t>
  </si>
  <si>
    <t>507153-0001</t>
  </si>
  <si>
    <t>507153-0006</t>
  </si>
  <si>
    <t>507153-0002</t>
  </si>
  <si>
    <t>507153-0008</t>
  </si>
  <si>
    <t>507153-0003</t>
  </si>
  <si>
    <t>507153-0004</t>
  </si>
  <si>
    <t>529354-0003</t>
  </si>
  <si>
    <t>529354-0002</t>
  </si>
  <si>
    <t>529354-0001</t>
  </si>
  <si>
    <t>529353-0003</t>
  </si>
  <si>
    <t>529353-0002</t>
  </si>
  <si>
    <t>529353-0001</t>
  </si>
  <si>
    <t>529356-0003</t>
  </si>
  <si>
    <t>529356-0002</t>
  </si>
  <si>
    <t>529356-0001</t>
  </si>
  <si>
    <t>529571-0003</t>
  </si>
  <si>
    <t>529571-0002</t>
  </si>
  <si>
    <t>529571-0001</t>
  </si>
  <si>
    <t>531268-0001</t>
  </si>
  <si>
    <t>531268-0003</t>
  </si>
  <si>
    <t>529351-0003</t>
  </si>
  <si>
    <t>529351-0002</t>
  </si>
  <si>
    <t>529351-0001</t>
  </si>
  <si>
    <t>531269-0001</t>
  </si>
  <si>
    <t>531269-0003</t>
  </si>
  <si>
    <t>499367</t>
  </si>
  <si>
    <t>530058</t>
  </si>
  <si>
    <t>530060</t>
  </si>
  <si>
    <t>530062</t>
  </si>
  <si>
    <t>530061</t>
  </si>
  <si>
    <t>530676</t>
  </si>
  <si>
    <t>530675</t>
  </si>
  <si>
    <t>954179</t>
  </si>
  <si>
    <t>701054</t>
  </si>
  <si>
    <t>701053</t>
  </si>
  <si>
    <t>701055</t>
  </si>
  <si>
    <t>143237-0002</t>
  </si>
  <si>
    <t>143237-0003</t>
  </si>
  <si>
    <t>143237-0001</t>
  </si>
  <si>
    <t>143238-0002</t>
  </si>
  <si>
    <t>143238-0003</t>
  </si>
  <si>
    <t>143238-0001</t>
  </si>
  <si>
    <t>143236-0002</t>
  </si>
  <si>
    <t>143236-0003</t>
  </si>
  <si>
    <t>143236-0001</t>
  </si>
  <si>
    <t>143239-0002</t>
  </si>
  <si>
    <t>143239-0003</t>
  </si>
  <si>
    <t>143239-0001</t>
  </si>
  <si>
    <t>143240-0002</t>
  </si>
  <si>
    <t>143240-0003</t>
  </si>
  <si>
    <t>143240-0001</t>
  </si>
  <si>
    <t>222992-0002</t>
  </si>
  <si>
    <t>222992-0003</t>
  </si>
  <si>
    <t>222992-0001</t>
  </si>
  <si>
    <t>222996-0002</t>
  </si>
  <si>
    <t>222996-0003</t>
  </si>
  <si>
    <t>222996-0001</t>
  </si>
  <si>
    <t>222999-0002</t>
  </si>
  <si>
    <t>222999-0003</t>
  </si>
  <si>
    <t>222999-0001</t>
  </si>
  <si>
    <t>222994-0002</t>
  </si>
  <si>
    <t>222994-0003</t>
  </si>
  <si>
    <t>222994-0001</t>
  </si>
  <si>
    <t>223002-0002</t>
  </si>
  <si>
    <t>223002-0003</t>
  </si>
  <si>
    <t>223002-0001</t>
  </si>
  <si>
    <t>223006-0002</t>
  </si>
  <si>
    <t>223006-0003</t>
  </si>
  <si>
    <t>223006-0001</t>
  </si>
  <si>
    <t>223807</t>
  </si>
  <si>
    <t>223805</t>
  </si>
  <si>
    <t>223809</t>
  </si>
  <si>
    <t>503756-0002</t>
  </si>
  <si>
    <t>503756-0003</t>
  </si>
  <si>
    <t>503756-0001</t>
  </si>
  <si>
    <t>503758-0002</t>
  </si>
  <si>
    <t>503758-0003</t>
  </si>
  <si>
    <t>503758-0001</t>
  </si>
  <si>
    <t>522537-0002</t>
  </si>
  <si>
    <t>522537-0003</t>
  </si>
  <si>
    <t>522537-0001</t>
  </si>
  <si>
    <t>522540-0002</t>
  </si>
  <si>
    <t>522540-0003</t>
  </si>
  <si>
    <t>522540-0001</t>
  </si>
  <si>
    <t>522544-0002</t>
  </si>
  <si>
    <t>522544-0003</t>
  </si>
  <si>
    <t>522544-0001</t>
  </si>
  <si>
    <t>522542-0002</t>
  </si>
  <si>
    <t>522542-0003</t>
  </si>
  <si>
    <t>522542-0001</t>
  </si>
  <si>
    <t>522548-0002</t>
  </si>
  <si>
    <t>522548-0003</t>
  </si>
  <si>
    <t>522548-0001</t>
  </si>
  <si>
    <t>522546-0002</t>
  </si>
  <si>
    <t>522546-0003</t>
  </si>
  <si>
    <t>522546-0001</t>
  </si>
  <si>
    <t>223806-0023</t>
  </si>
  <si>
    <t>223806-0024</t>
  </si>
  <si>
    <t>223806-0025</t>
  </si>
  <si>
    <t>223806-0026</t>
  </si>
  <si>
    <t>223806-0027</t>
  </si>
  <si>
    <t>223808-0023</t>
  </si>
  <si>
    <t>223808-0024</t>
  </si>
  <si>
    <t>223808-0025</t>
  </si>
  <si>
    <t>223808-0026</t>
  </si>
  <si>
    <t>223808-0027</t>
  </si>
  <si>
    <t>522551-0002</t>
  </si>
  <si>
    <t>522551-0003</t>
  </si>
  <si>
    <t>522551-0001</t>
  </si>
  <si>
    <t>223811</t>
  </si>
  <si>
    <t>223810-0023</t>
  </si>
  <si>
    <t>223810-0024</t>
  </si>
  <si>
    <t>223810-0025</t>
  </si>
  <si>
    <t>223810-0026</t>
  </si>
  <si>
    <t>223810-0027</t>
  </si>
  <si>
    <t>223812-0023</t>
  </si>
  <si>
    <t>223812-0024</t>
  </si>
  <si>
    <t>223812-0025</t>
  </si>
  <si>
    <t>223812-0026</t>
  </si>
  <si>
    <t>223812-0027</t>
  </si>
  <si>
    <t>503754-0002</t>
  </si>
  <si>
    <t>503754-0003</t>
  </si>
  <si>
    <t>503754-0001</t>
  </si>
  <si>
    <t>522535-0002</t>
  </si>
  <si>
    <t>522535-0003</t>
  </si>
  <si>
    <t>522535-0001</t>
  </si>
  <si>
    <t>503761-0002</t>
  </si>
  <si>
    <t>503761-0003</t>
  </si>
  <si>
    <t>503761-0001</t>
  </si>
  <si>
    <t>405022</t>
  </si>
  <si>
    <t>405020</t>
  </si>
  <si>
    <t>522004</t>
  </si>
  <si>
    <t>522044</t>
  </si>
  <si>
    <t>522711</t>
  </si>
  <si>
    <t>530119</t>
  </si>
  <si>
    <t>405021-0001</t>
  </si>
  <si>
    <t>405021-0002</t>
  </si>
  <si>
    <t>405021-0003</t>
  </si>
  <si>
    <t>405021-0004</t>
  </si>
  <si>
    <t>522045</t>
  </si>
  <si>
    <t>522712-0023</t>
  </si>
  <si>
    <t>522712-0024</t>
  </si>
  <si>
    <t>522712-0025</t>
  </si>
  <si>
    <t>522712-0026</t>
  </si>
  <si>
    <t>522712-0027</t>
  </si>
  <si>
    <t>531516</t>
  </si>
  <si>
    <t>531520</t>
  </si>
  <si>
    <t>531519</t>
  </si>
  <si>
    <t>522708</t>
  </si>
  <si>
    <t>530152</t>
  </si>
  <si>
    <t>531521</t>
  </si>
  <si>
    <t>531522</t>
  </si>
  <si>
    <t>531515</t>
  </si>
  <si>
    <t>880571</t>
  </si>
  <si>
    <t>531518</t>
  </si>
  <si>
    <t>405023-0023</t>
  </si>
  <si>
    <t>405023-0024</t>
  </si>
  <si>
    <t>405023-0025</t>
  </si>
  <si>
    <t>405023-0026</t>
  </si>
  <si>
    <t>405023-0027</t>
  </si>
  <si>
    <t>531523</t>
  </si>
  <si>
    <t>976375</t>
  </si>
  <si>
    <t>946024</t>
  </si>
  <si>
    <t>522710-0023</t>
  </si>
  <si>
    <t>522710-0024</t>
  </si>
  <si>
    <t>522710-0025</t>
  </si>
  <si>
    <t>522710-0026</t>
  </si>
  <si>
    <t>522710-0027</t>
  </si>
  <si>
    <t>976386</t>
  </si>
  <si>
    <t>215534</t>
  </si>
  <si>
    <t>215535</t>
  </si>
  <si>
    <t>215533</t>
  </si>
  <si>
    <t>218303</t>
  </si>
  <si>
    <t>218304</t>
  </si>
  <si>
    <t>218305</t>
  </si>
  <si>
    <t>218306</t>
  </si>
  <si>
    <t>218309</t>
  </si>
  <si>
    <t>218310</t>
  </si>
  <si>
    <t>227121</t>
  </si>
  <si>
    <t>227120</t>
  </si>
  <si>
    <t>148639</t>
  </si>
  <si>
    <t>148640</t>
  </si>
  <si>
    <t>148643</t>
  </si>
  <si>
    <t>148645</t>
  </si>
  <si>
    <t>148648</t>
  </si>
  <si>
    <t>148647</t>
  </si>
  <si>
    <t>148649</t>
  </si>
  <si>
    <t>148641</t>
  </si>
  <si>
    <t>148642</t>
  </si>
  <si>
    <t>148651</t>
  </si>
  <si>
    <t>148644</t>
  </si>
  <si>
    <t>148650</t>
  </si>
  <si>
    <t>218605</t>
  </si>
  <si>
    <t>218607</t>
  </si>
  <si>
    <t>218608</t>
  </si>
  <si>
    <t>218609</t>
  </si>
  <si>
    <t>218610</t>
  </si>
  <si>
    <t>218611</t>
  </si>
  <si>
    <t>218612</t>
  </si>
  <si>
    <t>218613</t>
  </si>
  <si>
    <t>218614</t>
  </si>
  <si>
    <t>218615</t>
  </si>
  <si>
    <t>218616</t>
  </si>
  <si>
    <t>218618</t>
  </si>
  <si>
    <t>138586</t>
  </si>
  <si>
    <t>138588</t>
  </si>
  <si>
    <t>138590</t>
  </si>
  <si>
    <t>138589-0023</t>
  </si>
  <si>
    <t>138589-0024</t>
  </si>
  <si>
    <t>138589-0025</t>
  </si>
  <si>
    <t>138589-0026</t>
  </si>
  <si>
    <t>138589-0027</t>
  </si>
  <si>
    <t>138591-0023</t>
  </si>
  <si>
    <t>138591-0024</t>
  </si>
  <si>
    <t>138591-0025</t>
  </si>
  <si>
    <t>138591-0026</t>
  </si>
  <si>
    <t>138591-0027</t>
  </si>
  <si>
    <t>138594</t>
  </si>
  <si>
    <t>138593-0023</t>
  </si>
  <si>
    <t>138593-0024</t>
  </si>
  <si>
    <t>138593-0025</t>
  </si>
  <si>
    <t>138593-0026</t>
  </si>
  <si>
    <t>138593-0027</t>
  </si>
  <si>
    <t>138597</t>
  </si>
  <si>
    <t>402272</t>
  </si>
  <si>
    <t>138596-0023</t>
  </si>
  <si>
    <t>138596-0024</t>
  </si>
  <si>
    <t>138596-0025</t>
  </si>
  <si>
    <t>138596-0026</t>
  </si>
  <si>
    <t>138596-0027</t>
  </si>
  <si>
    <t>402273</t>
  </si>
  <si>
    <t>138598-0023</t>
  </si>
  <si>
    <t>138598-0024</t>
  </si>
  <si>
    <t>138598-0025</t>
  </si>
  <si>
    <t>138598-0026</t>
  </si>
  <si>
    <t>138598-0027</t>
  </si>
  <si>
    <t>520147-0023</t>
  </si>
  <si>
    <t>520147-0024</t>
  </si>
  <si>
    <t>520147-0025</t>
  </si>
  <si>
    <t>520147-0026</t>
  </si>
  <si>
    <t>520147-0027</t>
  </si>
  <si>
    <t>520145</t>
  </si>
  <si>
    <t>138587-0023</t>
  </si>
  <si>
    <t>138587-0024</t>
  </si>
  <si>
    <t>138587-0025</t>
  </si>
  <si>
    <t>138587-0026</t>
  </si>
  <si>
    <t>138587-0027</t>
  </si>
  <si>
    <t>520152</t>
  </si>
  <si>
    <t>520149-0023</t>
  </si>
  <si>
    <t>520149-0024</t>
  </si>
  <si>
    <t>520149-0025</t>
  </si>
  <si>
    <t>520149-0026</t>
  </si>
  <si>
    <t>520149-0027</t>
  </si>
  <si>
    <t>520148</t>
  </si>
  <si>
    <t>138592</t>
  </si>
  <si>
    <t>520460-0001</t>
  </si>
  <si>
    <t>520460-0002</t>
  </si>
  <si>
    <t>520460-0003</t>
  </si>
  <si>
    <t>520460-0004</t>
  </si>
  <si>
    <t>520458-0001</t>
  </si>
  <si>
    <t>520458-0002</t>
  </si>
  <si>
    <t>520458-0003</t>
  </si>
  <si>
    <t>520458-0004</t>
  </si>
  <si>
    <t>520459</t>
  </si>
  <si>
    <t>520464</t>
  </si>
  <si>
    <t>520462-0023</t>
  </si>
  <si>
    <t>520462-0024</t>
  </si>
  <si>
    <t>520462-0025</t>
  </si>
  <si>
    <t>520462-0026</t>
  </si>
  <si>
    <t>520462-0027</t>
  </si>
  <si>
    <t>520466</t>
  </si>
  <si>
    <t>520153-0023</t>
  </si>
  <si>
    <t>520153-0024</t>
  </si>
  <si>
    <t>520153-0025</t>
  </si>
  <si>
    <t>520153-0026</t>
  </si>
  <si>
    <t>520153-0027</t>
  </si>
  <si>
    <t>520465-0023</t>
  </si>
  <si>
    <t>520465-0024</t>
  </si>
  <si>
    <t>520465-0025</t>
  </si>
  <si>
    <t>520465-0026</t>
  </si>
  <si>
    <t>520465-0027</t>
  </si>
  <si>
    <t>520468</t>
  </si>
  <si>
    <t>406606-0024</t>
  </si>
  <si>
    <t>406606-0033</t>
  </si>
  <si>
    <t>406606-0034</t>
  </si>
  <si>
    <t>406606-0035</t>
  </si>
  <si>
    <t>406606-0039</t>
  </si>
  <si>
    <t>520461</t>
  </si>
  <si>
    <t>520469-0023</t>
  </si>
  <si>
    <t>520469-0024</t>
  </si>
  <si>
    <t>520469-0025</t>
  </si>
  <si>
    <t>520469-0026</t>
  </si>
  <si>
    <t>520469-0027</t>
  </si>
  <si>
    <t>520457</t>
  </si>
  <si>
    <t>520467-0023</t>
  </si>
  <si>
    <t>520467-0024</t>
  </si>
  <si>
    <t>520467-0025</t>
  </si>
  <si>
    <t>520467-0026</t>
  </si>
  <si>
    <t>520467-0027</t>
  </si>
  <si>
    <t>100994-0001</t>
  </si>
  <si>
    <t>100994-0008</t>
  </si>
  <si>
    <t>100994-0002</t>
  </si>
  <si>
    <t>100994-0003</t>
  </si>
  <si>
    <t>100994-0004</t>
  </si>
  <si>
    <t>100994-0005</t>
  </si>
  <si>
    <t>100994-0006</t>
  </si>
  <si>
    <t>100994-0007</t>
  </si>
  <si>
    <t>100994-0009</t>
  </si>
  <si>
    <t>100994-0010</t>
  </si>
  <si>
    <t>100994-0011</t>
  </si>
  <si>
    <t>100995-0001</t>
  </si>
  <si>
    <t>100995-0008</t>
  </si>
  <si>
    <t>100995-0002</t>
  </si>
  <si>
    <t>100995-0003</t>
  </si>
  <si>
    <t>100995-0004</t>
  </si>
  <si>
    <t>100995-0005</t>
  </si>
  <si>
    <t>100995-0006</t>
  </si>
  <si>
    <t>100995-0007</t>
  </si>
  <si>
    <t>100995-0009</t>
  </si>
  <si>
    <t>100995-0010</t>
  </si>
  <si>
    <t>100995-0011</t>
  </si>
  <si>
    <t>101013-0001</t>
  </si>
  <si>
    <t>101013-0008</t>
  </si>
  <si>
    <t>101013-0002</t>
  </si>
  <si>
    <t>101013-0003</t>
  </si>
  <si>
    <t>101013-0004</t>
  </si>
  <si>
    <t>101013-0005</t>
  </si>
  <si>
    <t>101013-0006</t>
  </si>
  <si>
    <t>101013-0007</t>
  </si>
  <si>
    <t>101013-0009</t>
  </si>
  <si>
    <t>101013-0010</t>
  </si>
  <si>
    <t>101013-0011</t>
  </si>
  <si>
    <t>101014-0001</t>
  </si>
  <si>
    <t>101014-0008</t>
  </si>
  <si>
    <t>101014-0002</t>
  </si>
  <si>
    <t>101014-0003</t>
  </si>
  <si>
    <t>101014-0004</t>
  </si>
  <si>
    <t>101014-0005</t>
  </si>
  <si>
    <t>101014-0006</t>
  </si>
  <si>
    <t>101014-0007</t>
  </si>
  <si>
    <t>101014-0009</t>
  </si>
  <si>
    <t>101014-0010</t>
  </si>
  <si>
    <t>101014-0011</t>
  </si>
  <si>
    <t>101017-0001</t>
  </si>
  <si>
    <t>101017-0008</t>
  </si>
  <si>
    <t>101017-0002</t>
  </si>
  <si>
    <t>101017-0003</t>
  </si>
  <si>
    <t>101017-0004</t>
  </si>
  <si>
    <t>101017-0005</t>
  </si>
  <si>
    <t>101017-0006</t>
  </si>
  <si>
    <t>101017-0007</t>
  </si>
  <si>
    <t>101017-0009</t>
  </si>
  <si>
    <t>101017-0010</t>
  </si>
  <si>
    <t>101017-0011</t>
  </si>
  <si>
    <t>101016-0001</t>
  </si>
  <si>
    <t>101016-0008</t>
  </si>
  <si>
    <t>101016-0002</t>
  </si>
  <si>
    <t>101016-0003</t>
  </si>
  <si>
    <t>101016-0004</t>
  </si>
  <si>
    <t>101016-0005</t>
  </si>
  <si>
    <t>101016-0006</t>
  </si>
  <si>
    <t>101016-0007</t>
  </si>
  <si>
    <t>101016-0009</t>
  </si>
  <si>
    <t>101016-0010</t>
  </si>
  <si>
    <t>101016-0011</t>
  </si>
  <si>
    <t>101018-0001</t>
  </si>
  <si>
    <t>101018-0008</t>
  </si>
  <si>
    <t>101018-0002</t>
  </si>
  <si>
    <t>101018-0003</t>
  </si>
  <si>
    <t>101018-0004</t>
  </si>
  <si>
    <t>101018-0005</t>
  </si>
  <si>
    <t>101018-0006</t>
  </si>
  <si>
    <t>101018-0007</t>
  </si>
  <si>
    <t>101018-0009</t>
  </si>
  <si>
    <t>101018-0010</t>
  </si>
  <si>
    <t>101018-0011</t>
  </si>
  <si>
    <t>768196-0024</t>
  </si>
  <si>
    <t>768196-0033</t>
  </si>
  <si>
    <t>768196-0034</t>
  </si>
  <si>
    <t>768196-0035</t>
  </si>
  <si>
    <t>768196-0039</t>
  </si>
  <si>
    <t>101020-0001</t>
  </si>
  <si>
    <t>101020-0008</t>
  </si>
  <si>
    <t>101020-0002</t>
  </si>
  <si>
    <t>101020-0003</t>
  </si>
  <si>
    <t>101020-0004</t>
  </si>
  <si>
    <t>101020-0005</t>
  </si>
  <si>
    <t>101020-0006</t>
  </si>
  <si>
    <t>101020-0007</t>
  </si>
  <si>
    <t>101020-0009</t>
  </si>
  <si>
    <t>101020-0010</t>
  </si>
  <si>
    <t>101020-0011</t>
  </si>
  <si>
    <t>101021-0001</t>
  </si>
  <si>
    <t>101021-0008</t>
  </si>
  <si>
    <t>101021-0002</t>
  </si>
  <si>
    <t>101021-0003</t>
  </si>
  <si>
    <t>101021-0004</t>
  </si>
  <si>
    <t>101021-0005</t>
  </si>
  <si>
    <t>101021-0006</t>
  </si>
  <si>
    <t>101021-0007</t>
  </si>
  <si>
    <t>101021-0009</t>
  </si>
  <si>
    <t>101021-0010</t>
  </si>
  <si>
    <t>101021-0011</t>
  </si>
  <si>
    <t>101015-0001</t>
  </si>
  <si>
    <t>101015-0008</t>
  </si>
  <si>
    <t>101015-0002</t>
  </si>
  <si>
    <t>101015-0003</t>
  </si>
  <si>
    <t>101015-0004</t>
  </si>
  <si>
    <t>101015-0005</t>
  </si>
  <si>
    <t>101015-0006</t>
  </si>
  <si>
    <t>101015-0007</t>
  </si>
  <si>
    <t>101015-0009</t>
  </si>
  <si>
    <t>101015-0010</t>
  </si>
  <si>
    <t>101015-0011</t>
  </si>
  <si>
    <t>205234-0001</t>
  </si>
  <si>
    <t>205234-0008</t>
  </si>
  <si>
    <t>205234-0002</t>
  </si>
  <si>
    <t>205234-0003</t>
  </si>
  <si>
    <t>205234-0004</t>
  </si>
  <si>
    <t>205234-0005</t>
  </si>
  <si>
    <t>205234-0006</t>
  </si>
  <si>
    <t>205234-0007</t>
  </si>
  <si>
    <t>205234-0009</t>
  </si>
  <si>
    <t>205234-0010</t>
  </si>
  <si>
    <t>205234-0011</t>
  </si>
  <si>
    <t>205235-0001</t>
  </si>
  <si>
    <t>205235-0008</t>
  </si>
  <si>
    <t>205235-0002</t>
  </si>
  <si>
    <t>205235-0003</t>
  </si>
  <si>
    <t>205235-0004</t>
  </si>
  <si>
    <t>205235-0005</t>
  </si>
  <si>
    <t>205235-0006</t>
  </si>
  <si>
    <t>205235-0007</t>
  </si>
  <si>
    <t>205235-0009</t>
  </si>
  <si>
    <t>205235-0010</t>
  </si>
  <si>
    <t>205235-0011</t>
  </si>
  <si>
    <t>205236-0001</t>
  </si>
  <si>
    <t>205236-0008</t>
  </si>
  <si>
    <t>205236-0002</t>
  </si>
  <si>
    <t>205236-0003</t>
  </si>
  <si>
    <t>205236-0004</t>
  </si>
  <si>
    <t>205236-0005</t>
  </si>
  <si>
    <t>205236-0006</t>
  </si>
  <si>
    <t>205236-0007</t>
  </si>
  <si>
    <t>205236-0009</t>
  </si>
  <si>
    <t>205236-0010</t>
  </si>
  <si>
    <t>205236-0011</t>
  </si>
  <si>
    <t>205237-0001</t>
  </si>
  <si>
    <t>205237-0008</t>
  </si>
  <si>
    <t>205237-0002</t>
  </si>
  <si>
    <t>205237-0003</t>
  </si>
  <si>
    <t>205237-0004</t>
  </si>
  <si>
    <t>205237-0005</t>
  </si>
  <si>
    <t>205237-0006</t>
  </si>
  <si>
    <t>205237-0007</t>
  </si>
  <si>
    <t>205237-0009</t>
  </si>
  <si>
    <t>205237-0010</t>
  </si>
  <si>
    <t>205237-0011</t>
  </si>
  <si>
    <t>210166-0001</t>
  </si>
  <si>
    <t>210166-0008</t>
  </si>
  <si>
    <t>210166-0002</t>
  </si>
  <si>
    <t>210166-0003</t>
  </si>
  <si>
    <t>210166-0004</t>
  </si>
  <si>
    <t>210166-0005</t>
  </si>
  <si>
    <t>210166-0006</t>
  </si>
  <si>
    <t>210166-0007</t>
  </si>
  <si>
    <t>210166-0009</t>
  </si>
  <si>
    <t>210166-0010</t>
  </si>
  <si>
    <t>210166-0011</t>
  </si>
  <si>
    <t>205307-0001</t>
  </si>
  <si>
    <t>205307-0008</t>
  </si>
  <si>
    <t>205307-0002</t>
  </si>
  <si>
    <t>205307-0003</t>
  </si>
  <si>
    <t>205307-0004</t>
  </si>
  <si>
    <t>205307-0005</t>
  </si>
  <si>
    <t>205307-0006</t>
  </si>
  <si>
    <t>205307-0007</t>
  </si>
  <si>
    <t>205307-0009</t>
  </si>
  <si>
    <t>205307-0010</t>
  </si>
  <si>
    <t>205307-0011</t>
  </si>
  <si>
    <t>210167-0001</t>
  </si>
  <si>
    <t>210167-0008</t>
  </si>
  <si>
    <t>210167-0002</t>
  </si>
  <si>
    <t>210167-0003</t>
  </si>
  <si>
    <t>210167-0004</t>
  </si>
  <si>
    <t>210167-0005</t>
  </si>
  <si>
    <t>210167-0006</t>
  </si>
  <si>
    <t>210167-0007</t>
  </si>
  <si>
    <t>210167-0009</t>
  </si>
  <si>
    <t>210167-0010</t>
  </si>
  <si>
    <t>210167-0011</t>
  </si>
  <si>
    <t>210169-0001</t>
  </si>
  <si>
    <t>210169-0008</t>
  </si>
  <si>
    <t>210169-0002</t>
  </si>
  <si>
    <t>210169-0003</t>
  </si>
  <si>
    <t>210169-0004</t>
  </si>
  <si>
    <t>210169-0005</t>
  </si>
  <si>
    <t>210169-0006</t>
  </si>
  <si>
    <t>210169-0007</t>
  </si>
  <si>
    <t>210169-0009</t>
  </si>
  <si>
    <t>210169-0010</t>
  </si>
  <si>
    <t>210169-0011</t>
  </si>
  <si>
    <t>210170-0001</t>
  </si>
  <si>
    <t>210170-0008</t>
  </si>
  <si>
    <t>210170-0002</t>
  </si>
  <si>
    <t>210170-0003</t>
  </si>
  <si>
    <t>210170-0004</t>
  </si>
  <si>
    <t>210170-0005</t>
  </si>
  <si>
    <t>210170-0006</t>
  </si>
  <si>
    <t>210170-0007</t>
  </si>
  <si>
    <t>210170-0009</t>
  </si>
  <si>
    <t>210170-0010</t>
  </si>
  <si>
    <t>210170-0011</t>
  </si>
  <si>
    <t>205308-0001</t>
  </si>
  <si>
    <t>205308-0008</t>
  </si>
  <si>
    <t>205308-0002</t>
  </si>
  <si>
    <t>205308-0003</t>
  </si>
  <si>
    <t>205308-0004</t>
  </si>
  <si>
    <t>205308-0005</t>
  </si>
  <si>
    <t>205308-0006</t>
  </si>
  <si>
    <t>205308-0007</t>
  </si>
  <si>
    <t>205308-0009</t>
  </si>
  <si>
    <t>205308-0010</t>
  </si>
  <si>
    <t>205308-0011</t>
  </si>
  <si>
    <t>210172-0001</t>
  </si>
  <si>
    <t>210172-0008</t>
  </si>
  <si>
    <t>210172-0002</t>
  </si>
  <si>
    <t>210172-0003</t>
  </si>
  <si>
    <t>210172-0004</t>
  </si>
  <si>
    <t>210172-0005</t>
  </si>
  <si>
    <t>210172-0006</t>
  </si>
  <si>
    <t>210172-0007</t>
  </si>
  <si>
    <t>210172-0009</t>
  </si>
  <si>
    <t>210172-0010</t>
  </si>
  <si>
    <t>210172-0011</t>
  </si>
  <si>
    <t>210174-0001</t>
  </si>
  <si>
    <t>210174-0008</t>
  </si>
  <si>
    <t>210174-0002</t>
  </si>
  <si>
    <t>210174-0003</t>
  </si>
  <si>
    <t>210174-0004</t>
  </si>
  <si>
    <t>210174-0005</t>
  </si>
  <si>
    <t>210174-0006</t>
  </si>
  <si>
    <t>210174-0007</t>
  </si>
  <si>
    <t>210174-0009</t>
  </si>
  <si>
    <t>210174-0010</t>
  </si>
  <si>
    <t>210174-0011</t>
  </si>
  <si>
    <t>210173-0001</t>
  </si>
  <si>
    <t>210173-0008</t>
  </si>
  <si>
    <t>210173-0002</t>
  </si>
  <si>
    <t>210173-0003</t>
  </si>
  <si>
    <t>210173-0004</t>
  </si>
  <si>
    <t>210173-0005</t>
  </si>
  <si>
    <t>210173-0006</t>
  </si>
  <si>
    <t>210173-0007</t>
  </si>
  <si>
    <t>210173-0009</t>
  </si>
  <si>
    <t>210173-0010</t>
  </si>
  <si>
    <t>210173-0011</t>
  </si>
  <si>
    <t>218597</t>
  </si>
  <si>
    <t>210175-0001</t>
  </si>
  <si>
    <t>210175-0008</t>
  </si>
  <si>
    <t>210175-0002</t>
  </si>
  <si>
    <t>210175-0003</t>
  </si>
  <si>
    <t>210175-0004</t>
  </si>
  <si>
    <t>210175-0005</t>
  </si>
  <si>
    <t>210175-0006</t>
  </si>
  <si>
    <t>210175-0007</t>
  </si>
  <si>
    <t>210175-0009</t>
  </si>
  <si>
    <t>210175-0010</t>
  </si>
  <si>
    <t>210175-0011</t>
  </si>
  <si>
    <t>218598</t>
  </si>
  <si>
    <t>230441</t>
  </si>
  <si>
    <t>230383</t>
  </si>
  <si>
    <t>230394</t>
  </si>
  <si>
    <t>234748</t>
  </si>
  <si>
    <t>234759</t>
  </si>
  <si>
    <t>234792</t>
  </si>
  <si>
    <t>234806</t>
  </si>
  <si>
    <t>230452</t>
  </si>
  <si>
    <t>394584</t>
  </si>
  <si>
    <t>401320-0001</t>
  </si>
  <si>
    <t>401320-0008</t>
  </si>
  <si>
    <t>401320-0002</t>
  </si>
  <si>
    <t>401320-0003</t>
  </si>
  <si>
    <t>401320-0004</t>
  </si>
  <si>
    <t>401320-0005</t>
  </si>
  <si>
    <t>401320-0006</t>
  </si>
  <si>
    <t>401320-0007</t>
  </si>
  <si>
    <t>401320-0009</t>
  </si>
  <si>
    <t>401320-0010</t>
  </si>
  <si>
    <t>401320-0011</t>
  </si>
  <si>
    <t>401321-0001</t>
  </si>
  <si>
    <t>401321-0008</t>
  </si>
  <si>
    <t>401321-0002</t>
  </si>
  <si>
    <t>401321-0003</t>
  </si>
  <si>
    <t>401321-0004</t>
  </si>
  <si>
    <t>401321-0005</t>
  </si>
  <si>
    <t>401321-0006</t>
  </si>
  <si>
    <t>401321-0007</t>
  </si>
  <si>
    <t>401321-0009</t>
  </si>
  <si>
    <t>401321-0010</t>
  </si>
  <si>
    <t>401321-0011</t>
  </si>
  <si>
    <t>401324-0001</t>
  </si>
  <si>
    <t>401324-0008</t>
  </si>
  <si>
    <t>401324-0002</t>
  </si>
  <si>
    <t>401324-0003</t>
  </si>
  <si>
    <t>401324-0004</t>
  </si>
  <si>
    <t>401324-0005</t>
  </si>
  <si>
    <t>401324-0006</t>
  </si>
  <si>
    <t>401324-0007</t>
  </si>
  <si>
    <t>401324-0009</t>
  </si>
  <si>
    <t>401324-0010</t>
  </si>
  <si>
    <t>401324-0011</t>
  </si>
  <si>
    <t>401323-0001</t>
  </si>
  <si>
    <t>401323-0008</t>
  </si>
  <si>
    <t>401323-0002</t>
  </si>
  <si>
    <t>401323-0003</t>
  </si>
  <si>
    <t>401323-0004</t>
  </si>
  <si>
    <t>401323-0005</t>
  </si>
  <si>
    <t>401323-0006</t>
  </si>
  <si>
    <t>401323-0007</t>
  </si>
  <si>
    <t>401323-0009</t>
  </si>
  <si>
    <t>401323-0010</t>
  </si>
  <si>
    <t>401323-0011</t>
  </si>
  <si>
    <t>395689</t>
  </si>
  <si>
    <t>401322-0001</t>
  </si>
  <si>
    <t>401322-0008</t>
  </si>
  <si>
    <t>401322-0002</t>
  </si>
  <si>
    <t>401322-0003</t>
  </si>
  <si>
    <t>401322-0004</t>
  </si>
  <si>
    <t>401322-0005</t>
  </si>
  <si>
    <t>401322-0006</t>
  </si>
  <si>
    <t>401322-0007</t>
  </si>
  <si>
    <t>401322-0009</t>
  </si>
  <si>
    <t>401322-0010</t>
  </si>
  <si>
    <t>401322-0011</t>
  </si>
  <si>
    <t>401325-0001</t>
  </si>
  <si>
    <t>401325-0008</t>
  </si>
  <si>
    <t>401325-0002</t>
  </si>
  <si>
    <t>401325-0003</t>
  </si>
  <si>
    <t>401325-0004</t>
  </si>
  <si>
    <t>401325-0005</t>
  </si>
  <si>
    <t>401325-0006</t>
  </si>
  <si>
    <t>401325-0007</t>
  </si>
  <si>
    <t>401325-0009</t>
  </si>
  <si>
    <t>401325-0010</t>
  </si>
  <si>
    <t>401325-0011</t>
  </si>
  <si>
    <t>401326-0001</t>
  </si>
  <si>
    <t>401326-0008</t>
  </si>
  <si>
    <t>401326-0002</t>
  </si>
  <si>
    <t>401326-0003</t>
  </si>
  <si>
    <t>401326-0004</t>
  </si>
  <si>
    <t>401326-0005</t>
  </si>
  <si>
    <t>401326-0006</t>
  </si>
  <si>
    <t>401326-0007</t>
  </si>
  <si>
    <t>401326-0009</t>
  </si>
  <si>
    <t>401326-0010</t>
  </si>
  <si>
    <t>401326-0011</t>
  </si>
  <si>
    <t>402259</t>
  </si>
  <si>
    <t>401336-0001</t>
  </si>
  <si>
    <t>401336-0008</t>
  </si>
  <si>
    <t>401336-0002</t>
  </si>
  <si>
    <t>401336-0003</t>
  </si>
  <si>
    <t>401336-0004</t>
  </si>
  <si>
    <t>401336-0005</t>
  </si>
  <si>
    <t>401336-0006</t>
  </si>
  <si>
    <t>401336-0007</t>
  </si>
  <si>
    <t>401336-0009</t>
  </si>
  <si>
    <t>401336-0010</t>
  </si>
  <si>
    <t>401336-0011</t>
  </si>
  <si>
    <t>401335-0001</t>
  </si>
  <si>
    <t>401335-0008</t>
  </si>
  <si>
    <t>401335-0002</t>
  </si>
  <si>
    <t>401335-0003</t>
  </si>
  <si>
    <t>401335-0004</t>
  </si>
  <si>
    <t>401335-0005</t>
  </si>
  <si>
    <t>401335-0006</t>
  </si>
  <si>
    <t>401335-0007</t>
  </si>
  <si>
    <t>401335-0009</t>
  </si>
  <si>
    <t>401335-0010</t>
  </si>
  <si>
    <t>401335-0011</t>
  </si>
  <si>
    <t>402260</t>
  </si>
  <si>
    <t>401328-0001</t>
  </si>
  <si>
    <t>401328-0008</t>
  </si>
  <si>
    <t>401328-0002</t>
  </si>
  <si>
    <t>401328-0003</t>
  </si>
  <si>
    <t>401328-0004</t>
  </si>
  <si>
    <t>401328-0005</t>
  </si>
  <si>
    <t>401328-0006</t>
  </si>
  <si>
    <t>401328-0007</t>
  </si>
  <si>
    <t>401328-0009</t>
  </si>
  <si>
    <t>401328-0010</t>
  </si>
  <si>
    <t>401328-0011</t>
  </si>
  <si>
    <t>402261</t>
  </si>
  <si>
    <t>402311</t>
  </si>
  <si>
    <t>402265</t>
  </si>
  <si>
    <t>402312</t>
  </si>
  <si>
    <t>402262</t>
  </si>
  <si>
    <t>402269</t>
  </si>
  <si>
    <t>402313</t>
  </si>
  <si>
    <t>402314</t>
  </si>
  <si>
    <t>402315</t>
  </si>
  <si>
    <t>402317</t>
  </si>
  <si>
    <t>402316</t>
  </si>
  <si>
    <t>402318</t>
  </si>
  <si>
    <t>402329</t>
  </si>
  <si>
    <t>402328</t>
  </si>
  <si>
    <t>402330</t>
  </si>
  <si>
    <t>402331</t>
  </si>
  <si>
    <t>402333</t>
  </si>
  <si>
    <t>402334</t>
  </si>
  <si>
    <t>402335</t>
  </si>
  <si>
    <t>402336</t>
  </si>
  <si>
    <t>402337</t>
  </si>
  <si>
    <t>402339</t>
  </si>
  <si>
    <t>402338</t>
  </si>
  <si>
    <t>402340</t>
  </si>
  <si>
    <t>402341</t>
  </si>
  <si>
    <t>402342</t>
  </si>
  <si>
    <t>402366</t>
  </si>
  <si>
    <t>402370</t>
  </si>
  <si>
    <t>402374</t>
  </si>
  <si>
    <t>402435-0001</t>
  </si>
  <si>
    <t>402435-0008</t>
  </si>
  <si>
    <t>402435-0002</t>
  </si>
  <si>
    <t>402435-0003</t>
  </si>
  <si>
    <t>402435-0004</t>
  </si>
  <si>
    <t>402435-0005</t>
  </si>
  <si>
    <t>402435-0006</t>
  </si>
  <si>
    <t>402435-0007</t>
  </si>
  <si>
    <t>402435-0009</t>
  </si>
  <si>
    <t>402435-0010</t>
  </si>
  <si>
    <t>402435-0011</t>
  </si>
  <si>
    <t>402437-0001</t>
  </si>
  <si>
    <t>402437-0008</t>
  </si>
  <si>
    <t>402437-0002</t>
  </si>
  <si>
    <t>402437-0003</t>
  </si>
  <si>
    <t>402437-0004</t>
  </si>
  <si>
    <t>402437-0005</t>
  </si>
  <si>
    <t>402437-0006</t>
  </si>
  <si>
    <t>402437-0007</t>
  </si>
  <si>
    <t>402437-0009</t>
  </si>
  <si>
    <t>402437-0010</t>
  </si>
  <si>
    <t>402437-0011</t>
  </si>
  <si>
    <t>402436-0001</t>
  </si>
  <si>
    <t>402436-0008</t>
  </si>
  <si>
    <t>402436-0002</t>
  </si>
  <si>
    <t>402436-0003</t>
  </si>
  <si>
    <t>402436-0004</t>
  </si>
  <si>
    <t>402436-0005</t>
  </si>
  <si>
    <t>402436-0006</t>
  </si>
  <si>
    <t>402436-0007</t>
  </si>
  <si>
    <t>402436-0009</t>
  </si>
  <si>
    <t>402436-0010</t>
  </si>
  <si>
    <t>402436-0011</t>
  </si>
  <si>
    <t>402440-0001</t>
  </si>
  <si>
    <t>402440-0008</t>
  </si>
  <si>
    <t>402440-0002</t>
  </si>
  <si>
    <t>402440-0003</t>
  </si>
  <si>
    <t>402440-0004</t>
  </si>
  <si>
    <t>402440-0005</t>
  </si>
  <si>
    <t>402440-0006</t>
  </si>
  <si>
    <t>402440-0007</t>
  </si>
  <si>
    <t>402440-0009</t>
  </si>
  <si>
    <t>402440-0010</t>
  </si>
  <si>
    <t>402440-0011</t>
  </si>
  <si>
    <t>402439-0001</t>
  </si>
  <si>
    <t>402439-0008</t>
  </si>
  <si>
    <t>402439-0002</t>
  </si>
  <si>
    <t>402439-0003</t>
  </si>
  <si>
    <t>402439-0004</t>
  </si>
  <si>
    <t>402439-0005</t>
  </si>
  <si>
    <t>402439-0006</t>
  </si>
  <si>
    <t>402439-0007</t>
  </si>
  <si>
    <t>402439-0009</t>
  </si>
  <si>
    <t>402439-0010</t>
  </si>
  <si>
    <t>402439-0011</t>
  </si>
  <si>
    <t>402438-0001</t>
  </si>
  <si>
    <t>402438-0008</t>
  </si>
  <si>
    <t>402438-0002</t>
  </si>
  <si>
    <t>402438-0003</t>
  </si>
  <si>
    <t>402438-0004</t>
  </si>
  <si>
    <t>402438-0005</t>
  </si>
  <si>
    <t>402438-0006</t>
  </si>
  <si>
    <t>402438-0007</t>
  </si>
  <si>
    <t>402438-0009</t>
  </si>
  <si>
    <t>402438-0010</t>
  </si>
  <si>
    <t>402438-0011</t>
  </si>
  <si>
    <t>405048-0001</t>
  </si>
  <si>
    <t>405048-0008</t>
  </si>
  <si>
    <t>405048-0002</t>
  </si>
  <si>
    <t>405048-0003</t>
  </si>
  <si>
    <t>405048-0004</t>
  </si>
  <si>
    <t>405048-0005</t>
  </si>
  <si>
    <t>405048-0006</t>
  </si>
  <si>
    <t>405048-0007</t>
  </si>
  <si>
    <t>405048-0009</t>
  </si>
  <si>
    <t>405048-0010</t>
  </si>
  <si>
    <t>405048-0011</t>
  </si>
  <si>
    <t>405050-0001</t>
  </si>
  <si>
    <t>405050-0008</t>
  </si>
  <si>
    <t>405050-0002</t>
  </si>
  <si>
    <t>405050-0003</t>
  </si>
  <si>
    <t>405050-0004</t>
  </si>
  <si>
    <t>405050-0005</t>
  </si>
  <si>
    <t>405050-0006</t>
  </si>
  <si>
    <t>405050-0007</t>
  </si>
  <si>
    <t>405050-0009</t>
  </si>
  <si>
    <t>405050-0010</t>
  </si>
  <si>
    <t>405050-0011</t>
  </si>
  <si>
    <t>405051-0001</t>
  </si>
  <si>
    <t>405051-0008</t>
  </si>
  <si>
    <t>405051-0002</t>
  </si>
  <si>
    <t>405051-0003</t>
  </si>
  <si>
    <t>405051-0004</t>
  </si>
  <si>
    <t>405051-0005</t>
  </si>
  <si>
    <t>405051-0006</t>
  </si>
  <si>
    <t>405051-0007</t>
  </si>
  <si>
    <t>405051-0009</t>
  </si>
  <si>
    <t>405051-0010</t>
  </si>
  <si>
    <t>405051-0011</t>
  </si>
  <si>
    <t>405082</t>
  </si>
  <si>
    <t>405053-0001</t>
  </si>
  <si>
    <t>405053-0008</t>
  </si>
  <si>
    <t>405053-0002</t>
  </si>
  <si>
    <t>405053-0003</t>
  </si>
  <si>
    <t>405053-0004</t>
  </si>
  <si>
    <t>405053-0005</t>
  </si>
  <si>
    <t>405053-0006</t>
  </si>
  <si>
    <t>405053-0007</t>
  </si>
  <si>
    <t>405053-0009</t>
  </si>
  <si>
    <t>405053-0010</t>
  </si>
  <si>
    <t>405053-0011</t>
  </si>
  <si>
    <t>405052-0001</t>
  </si>
  <si>
    <t>405052-0008</t>
  </si>
  <si>
    <t>405052-0002</t>
  </si>
  <si>
    <t>405052-0003</t>
  </si>
  <si>
    <t>405052-0004</t>
  </si>
  <si>
    <t>405052-0005</t>
  </si>
  <si>
    <t>405052-0006</t>
  </si>
  <si>
    <t>405052-0007</t>
  </si>
  <si>
    <t>405052-0009</t>
  </si>
  <si>
    <t>405052-0010</t>
  </si>
  <si>
    <t>405052-0011</t>
  </si>
  <si>
    <t>405049-0001</t>
  </si>
  <si>
    <t>405049-0008</t>
  </si>
  <si>
    <t>405049-0002</t>
  </si>
  <si>
    <t>405049-0003</t>
  </si>
  <si>
    <t>405049-0004</t>
  </si>
  <si>
    <t>405049-0005</t>
  </si>
  <si>
    <t>405049-0006</t>
  </si>
  <si>
    <t>405049-0007</t>
  </si>
  <si>
    <t>405049-0009</t>
  </si>
  <si>
    <t>405049-0010</t>
  </si>
  <si>
    <t>405049-0011</t>
  </si>
  <si>
    <t>405084</t>
  </si>
  <si>
    <t>405086</t>
  </si>
  <si>
    <t>405085</t>
  </si>
  <si>
    <t>405087</t>
  </si>
  <si>
    <t>405083</t>
  </si>
  <si>
    <t>405110-0001</t>
  </si>
  <si>
    <t>405110-0008</t>
  </si>
  <si>
    <t>405110-0002</t>
  </si>
  <si>
    <t>405110-0003</t>
  </si>
  <si>
    <t>405110-0004</t>
  </si>
  <si>
    <t>405110-0005</t>
  </si>
  <si>
    <t>405110-0006</t>
  </si>
  <si>
    <t>405110-0007</t>
  </si>
  <si>
    <t>405110-0009</t>
  </si>
  <si>
    <t>405110-0010</t>
  </si>
  <si>
    <t>405110-0011</t>
  </si>
  <si>
    <t>405212</t>
  </si>
  <si>
    <t>405214</t>
  </si>
  <si>
    <t>405213</t>
  </si>
  <si>
    <t>405215</t>
  </si>
  <si>
    <t>405109-0001</t>
  </si>
  <si>
    <t>405109-0008</t>
  </si>
  <si>
    <t>405109-0002</t>
  </si>
  <si>
    <t>405109-0003</t>
  </si>
  <si>
    <t>405109-0004</t>
  </si>
  <si>
    <t>405109-0005</t>
  </si>
  <si>
    <t>405109-0006</t>
  </si>
  <si>
    <t>405109-0007</t>
  </si>
  <si>
    <t>405109-0009</t>
  </si>
  <si>
    <t>405109-0010</t>
  </si>
  <si>
    <t>405109-0011</t>
  </si>
  <si>
    <t>405111-0001</t>
  </si>
  <si>
    <t>405111-0008</t>
  </si>
  <si>
    <t>405111-0002</t>
  </si>
  <si>
    <t>405111-0003</t>
  </si>
  <si>
    <t>405111-0004</t>
  </si>
  <si>
    <t>405111-0005</t>
  </si>
  <si>
    <t>405111-0006</t>
  </si>
  <si>
    <t>405111-0007</t>
  </si>
  <si>
    <t>405111-0009</t>
  </si>
  <si>
    <t>405111-0010</t>
  </si>
  <si>
    <t>405111-0011</t>
  </si>
  <si>
    <t>408040</t>
  </si>
  <si>
    <t>407094</t>
  </si>
  <si>
    <t>407095</t>
  </si>
  <si>
    <t>405216</t>
  </si>
  <si>
    <t>510075-0001</t>
  </si>
  <si>
    <t>510075-0008</t>
  </si>
  <si>
    <t>510075-0002</t>
  </si>
  <si>
    <t>510075-0003</t>
  </si>
  <si>
    <t>510075-0004</t>
  </si>
  <si>
    <t>510075-0005</t>
  </si>
  <si>
    <t>510075-0006</t>
  </si>
  <si>
    <t>510075-0007</t>
  </si>
  <si>
    <t>510075-0009</t>
  </si>
  <si>
    <t>510075-0010</t>
  </si>
  <si>
    <t>510075-0011</t>
  </si>
  <si>
    <t>405218</t>
  </si>
  <si>
    <t>510088-0001</t>
  </si>
  <si>
    <t>510088-0008</t>
  </si>
  <si>
    <t>510088-0002</t>
  </si>
  <si>
    <t>510088-0003</t>
  </si>
  <si>
    <t>510088-0004</t>
  </si>
  <si>
    <t>510088-0005</t>
  </si>
  <si>
    <t>510088-0006</t>
  </si>
  <si>
    <t>510088-0007</t>
  </si>
  <si>
    <t>510088-0009</t>
  </si>
  <si>
    <t>510088-0010</t>
  </si>
  <si>
    <t>510088-0011</t>
  </si>
  <si>
    <t>510079-0001</t>
  </si>
  <si>
    <t>510079-0008</t>
  </si>
  <si>
    <t>510079-0002</t>
  </si>
  <si>
    <t>510079-0003</t>
  </si>
  <si>
    <t>510079-0004</t>
  </si>
  <si>
    <t>510079-0005</t>
  </si>
  <si>
    <t>510079-0006</t>
  </si>
  <si>
    <t>510079-0007</t>
  </si>
  <si>
    <t>510079-0009</t>
  </si>
  <si>
    <t>510079-0010</t>
  </si>
  <si>
    <t>510079-0011</t>
  </si>
  <si>
    <t>500330</t>
  </si>
  <si>
    <t>510083-0001</t>
  </si>
  <si>
    <t>510083-0008</t>
  </si>
  <si>
    <t>510083-0002</t>
  </si>
  <si>
    <t>510083-0003</t>
  </si>
  <si>
    <t>510083-0004</t>
  </si>
  <si>
    <t>510083-0005</t>
  </si>
  <si>
    <t>510083-0006</t>
  </si>
  <si>
    <t>510083-0007</t>
  </si>
  <si>
    <t>510083-0009</t>
  </si>
  <si>
    <t>510083-0010</t>
  </si>
  <si>
    <t>510083-0011</t>
  </si>
  <si>
    <t>503846</t>
  </si>
  <si>
    <t>510092-0001</t>
  </si>
  <si>
    <t>510092-0008</t>
  </si>
  <si>
    <t>510092-0002</t>
  </si>
  <si>
    <t>510092-0003</t>
  </si>
  <si>
    <t>510092-0004</t>
  </si>
  <si>
    <t>510092-0005</t>
  </si>
  <si>
    <t>510092-0006</t>
  </si>
  <si>
    <t>510092-0007</t>
  </si>
  <si>
    <t>510092-0009</t>
  </si>
  <si>
    <t>510092-0010</t>
  </si>
  <si>
    <t>510092-0011</t>
  </si>
  <si>
    <t>510110-0001</t>
  </si>
  <si>
    <t>510110-0008</t>
  </si>
  <si>
    <t>510110-0002</t>
  </si>
  <si>
    <t>510110-0003</t>
  </si>
  <si>
    <t>510110-0004</t>
  </si>
  <si>
    <t>510110-0005</t>
  </si>
  <si>
    <t>510110-0006</t>
  </si>
  <si>
    <t>510110-0007</t>
  </si>
  <si>
    <t>510110-0009</t>
  </si>
  <si>
    <t>510110-0010</t>
  </si>
  <si>
    <t>510110-0011</t>
  </si>
  <si>
    <t>510112</t>
  </si>
  <si>
    <t>510113</t>
  </si>
  <si>
    <t>510101-0001</t>
  </si>
  <si>
    <t>510101-0008</t>
  </si>
  <si>
    <t>510101-0002</t>
  </si>
  <si>
    <t>510101-0003</t>
  </si>
  <si>
    <t>510101-0004</t>
  </si>
  <si>
    <t>510101-0005</t>
  </si>
  <si>
    <t>510101-0006</t>
  </si>
  <si>
    <t>510101-0007</t>
  </si>
  <si>
    <t>510101-0009</t>
  </si>
  <si>
    <t>510101-0010</t>
  </si>
  <si>
    <t>510101-0011</t>
  </si>
  <si>
    <t>510105-0001</t>
  </si>
  <si>
    <t>510105-0008</t>
  </si>
  <si>
    <t>510105-0002</t>
  </si>
  <si>
    <t>510105-0003</t>
  </si>
  <si>
    <t>510105-0004</t>
  </si>
  <si>
    <t>510105-0005</t>
  </si>
  <si>
    <t>510105-0006</t>
  </si>
  <si>
    <t>510105-0007</t>
  </si>
  <si>
    <t>510105-0009</t>
  </si>
  <si>
    <t>510105-0010</t>
  </si>
  <si>
    <t>510105-0011</t>
  </si>
  <si>
    <t>510097-0001</t>
  </si>
  <si>
    <t>510097-0008</t>
  </si>
  <si>
    <t>510097-0002</t>
  </si>
  <si>
    <t>510097-0003</t>
  </si>
  <si>
    <t>510097-0004</t>
  </si>
  <si>
    <t>510097-0005</t>
  </si>
  <si>
    <t>510097-0006</t>
  </si>
  <si>
    <t>510097-0007</t>
  </si>
  <si>
    <t>510097-0009</t>
  </si>
  <si>
    <t>510097-0010</t>
  </si>
  <si>
    <t>510097-0011</t>
  </si>
  <si>
    <t>520165</t>
  </si>
  <si>
    <t>520166</t>
  </si>
  <si>
    <t>510114</t>
  </si>
  <si>
    <t>520120</t>
  </si>
  <si>
    <t>522035</t>
  </si>
  <si>
    <t>522036</t>
  </si>
  <si>
    <t>522046</t>
  </si>
  <si>
    <t>520167</t>
  </si>
  <si>
    <t>520121</t>
  </si>
  <si>
    <t>522606</t>
  </si>
  <si>
    <t>522553</t>
  </si>
  <si>
    <t>522677</t>
  </si>
  <si>
    <t>522047</t>
  </si>
  <si>
    <t>524809</t>
  </si>
  <si>
    <t>524811</t>
  </si>
  <si>
    <t>522048</t>
  </si>
  <si>
    <t>524810</t>
  </si>
  <si>
    <t>524782</t>
  </si>
  <si>
    <t>522049</t>
  </si>
  <si>
    <t>529935</t>
  </si>
  <si>
    <t>524862</t>
  </si>
  <si>
    <t>524783</t>
  </si>
  <si>
    <t>524860</t>
  </si>
  <si>
    <t>532129</t>
  </si>
  <si>
    <t>647533</t>
  </si>
  <si>
    <t>529786</t>
  </si>
  <si>
    <t>532128</t>
  </si>
  <si>
    <t>647555</t>
  </si>
  <si>
    <t>655214</t>
  </si>
  <si>
    <t>647544</t>
  </si>
  <si>
    <t>655203</t>
  </si>
  <si>
    <t>655189</t>
  </si>
  <si>
    <t>735572</t>
  </si>
  <si>
    <t>700001-0001</t>
  </si>
  <si>
    <t>700001-0008</t>
  </si>
  <si>
    <t>700001-0002</t>
  </si>
  <si>
    <t>700001-0003</t>
  </si>
  <si>
    <t>700001-0004</t>
  </si>
  <si>
    <t>700001-0005</t>
  </si>
  <si>
    <t>700001-0006</t>
  </si>
  <si>
    <t>700001-0007</t>
  </si>
  <si>
    <t>700001-0009</t>
  </si>
  <si>
    <t>700001-0010</t>
  </si>
  <si>
    <t>700001-0011</t>
  </si>
  <si>
    <t>856908-0001</t>
  </si>
  <si>
    <t>856908-0008</t>
  </si>
  <si>
    <t>856908-0002</t>
  </si>
  <si>
    <t>856908-0003</t>
  </si>
  <si>
    <t>856908-0004</t>
  </si>
  <si>
    <t>856908-0005</t>
  </si>
  <si>
    <t>856908-0006</t>
  </si>
  <si>
    <t>856908-0007</t>
  </si>
  <si>
    <t>856908-0009</t>
  </si>
  <si>
    <t>856908-0010</t>
  </si>
  <si>
    <t>856908-0011</t>
  </si>
  <si>
    <t>700000-0001</t>
  </si>
  <si>
    <t>700000-0008</t>
  </si>
  <si>
    <t>700000-0002</t>
  </si>
  <si>
    <t>700000-0003</t>
  </si>
  <si>
    <t>700000-0004</t>
  </si>
  <si>
    <t>700000-0005</t>
  </si>
  <si>
    <t>700000-0006</t>
  </si>
  <si>
    <t>700000-0007</t>
  </si>
  <si>
    <t>700000-0009</t>
  </si>
  <si>
    <t>700000-0010</t>
  </si>
  <si>
    <t>700000-0011</t>
  </si>
  <si>
    <t>736236</t>
  </si>
  <si>
    <t>735561</t>
  </si>
  <si>
    <t>856919-0001</t>
  </si>
  <si>
    <t>856919-0008</t>
  </si>
  <si>
    <t>856919-0002</t>
  </si>
  <si>
    <t>856919-0003</t>
  </si>
  <si>
    <t>856919-0004</t>
  </si>
  <si>
    <t>856919-0005</t>
  </si>
  <si>
    <t>856919-0006</t>
  </si>
  <si>
    <t>856919-0007</t>
  </si>
  <si>
    <t>856919-0009</t>
  </si>
  <si>
    <t>856919-0010</t>
  </si>
  <si>
    <t>856919-0011</t>
  </si>
  <si>
    <t>856952-0001</t>
  </si>
  <si>
    <t>856952-0008</t>
  </si>
  <si>
    <t>856952-0002</t>
  </si>
  <si>
    <t>856952-0003</t>
  </si>
  <si>
    <t>856952-0004</t>
  </si>
  <si>
    <t>856952-0005</t>
  </si>
  <si>
    <t>856952-0006</t>
  </si>
  <si>
    <t>856952-0007</t>
  </si>
  <si>
    <t>856952-0009</t>
  </si>
  <si>
    <t>856952-0010</t>
  </si>
  <si>
    <t>856952-0011</t>
  </si>
  <si>
    <t>856963-0001</t>
  </si>
  <si>
    <t>856963-0008</t>
  </si>
  <si>
    <t>856963-0002</t>
  </si>
  <si>
    <t>856963-0003</t>
  </si>
  <si>
    <t>856963-0004</t>
  </si>
  <si>
    <t>856963-0005</t>
  </si>
  <si>
    <t>856963-0006</t>
  </si>
  <si>
    <t>856963-0007</t>
  </si>
  <si>
    <t>856963-0009</t>
  </si>
  <si>
    <t>856963-0010</t>
  </si>
  <si>
    <t>856963-0011</t>
  </si>
  <si>
    <t>736247</t>
  </si>
  <si>
    <t>856941-0001</t>
  </si>
  <si>
    <t>856941-0008</t>
  </si>
  <si>
    <t>856941-0002</t>
  </si>
  <si>
    <t>856941-0003</t>
  </si>
  <si>
    <t>856941-0004</t>
  </si>
  <si>
    <t>856941-0005</t>
  </si>
  <si>
    <t>856941-0006</t>
  </si>
  <si>
    <t>856941-0007</t>
  </si>
  <si>
    <t>856941-0009</t>
  </si>
  <si>
    <t>856941-0010</t>
  </si>
  <si>
    <t>856941-0011</t>
  </si>
  <si>
    <t>887945-0001</t>
  </si>
  <si>
    <t>887945-0008</t>
  </si>
  <si>
    <t>887945-0002</t>
  </si>
  <si>
    <t>887945-0003</t>
  </si>
  <si>
    <t>887945-0004</t>
  </si>
  <si>
    <t>887945-0005</t>
  </si>
  <si>
    <t>887945-0006</t>
  </si>
  <si>
    <t>887945-0007</t>
  </si>
  <si>
    <t>887945-0009</t>
  </si>
  <si>
    <t>887945-0010</t>
  </si>
  <si>
    <t>887945-0011</t>
  </si>
  <si>
    <t>856996-0001</t>
  </si>
  <si>
    <t>856996-0008</t>
  </si>
  <si>
    <t>856996-0002</t>
  </si>
  <si>
    <t>856996-0003</t>
  </si>
  <si>
    <t>856996-0004</t>
  </si>
  <si>
    <t>856996-0005</t>
  </si>
  <si>
    <t>856996-0006</t>
  </si>
  <si>
    <t>856996-0007</t>
  </si>
  <si>
    <t>856996-0009</t>
  </si>
  <si>
    <t>856996-0010</t>
  </si>
  <si>
    <t>856996-0011</t>
  </si>
  <si>
    <t>887934-0001</t>
  </si>
  <si>
    <t>887934-0008</t>
  </si>
  <si>
    <t>887934-0002</t>
  </si>
  <si>
    <t>887934-0003</t>
  </si>
  <si>
    <t>887934-0004</t>
  </si>
  <si>
    <t>887934-0005</t>
  </si>
  <si>
    <t>887934-0006</t>
  </si>
  <si>
    <t>887934-0007</t>
  </si>
  <si>
    <t>887934-0009</t>
  </si>
  <si>
    <t>887934-0010</t>
  </si>
  <si>
    <t>887934-0011</t>
  </si>
  <si>
    <t>887956-0001</t>
  </si>
  <si>
    <t>887956-0008</t>
  </si>
  <si>
    <t>887956-0002</t>
  </si>
  <si>
    <t>887956-0003</t>
  </si>
  <si>
    <t>887956-0004</t>
  </si>
  <si>
    <t>887956-0005</t>
  </si>
  <si>
    <t>887956-0006</t>
  </si>
  <si>
    <t>887956-0007</t>
  </si>
  <si>
    <t>887956-0009</t>
  </si>
  <si>
    <t>887956-0010</t>
  </si>
  <si>
    <t>887956-0011</t>
  </si>
  <si>
    <t>856974-0001</t>
  </si>
  <si>
    <t>856974-0008</t>
  </si>
  <si>
    <t>856974-0002</t>
  </si>
  <si>
    <t>856974-0003</t>
  </si>
  <si>
    <t>856974-0004</t>
  </si>
  <si>
    <t>856974-0005</t>
  </si>
  <si>
    <t>856974-0006</t>
  </si>
  <si>
    <t>856974-0007</t>
  </si>
  <si>
    <t>856974-0009</t>
  </si>
  <si>
    <t>856974-0010</t>
  </si>
  <si>
    <t>856974-0011</t>
  </si>
  <si>
    <t>856985-0001</t>
  </si>
  <si>
    <t>856985-0008</t>
  </si>
  <si>
    <t>856985-0002</t>
  </si>
  <si>
    <t>856985-0003</t>
  </si>
  <si>
    <t>856985-0004</t>
  </si>
  <si>
    <t>856985-0005</t>
  </si>
  <si>
    <t>856985-0006</t>
  </si>
  <si>
    <t>856985-0007</t>
  </si>
  <si>
    <t>856985-0009</t>
  </si>
  <si>
    <t>856985-0010</t>
  </si>
  <si>
    <t>856985-0011</t>
  </si>
  <si>
    <t>990161</t>
  </si>
  <si>
    <t>522554</t>
  </si>
  <si>
    <t>531756</t>
  </si>
  <si>
    <t>946432</t>
  </si>
  <si>
    <t>531757</t>
  </si>
  <si>
    <t>522608</t>
  </si>
  <si>
    <t>522713-0001</t>
  </si>
  <si>
    <t>522713-0002</t>
  </si>
  <si>
    <t>522713-0003</t>
  </si>
  <si>
    <t>522713-0004</t>
  </si>
  <si>
    <t>528200</t>
  </si>
  <si>
    <t>531758</t>
  </si>
  <si>
    <t>946443</t>
  </si>
  <si>
    <t>144728</t>
  </si>
  <si>
    <t>144730</t>
  </si>
  <si>
    <t>144729</t>
  </si>
  <si>
    <t>200146</t>
  </si>
  <si>
    <t>200144</t>
  </si>
  <si>
    <t>200147</t>
  </si>
  <si>
    <t>200148</t>
  </si>
  <si>
    <t>505247</t>
  </si>
  <si>
    <t>505291</t>
  </si>
  <si>
    <t>530584</t>
  </si>
  <si>
    <t>530610</t>
  </si>
  <si>
    <t>530611</t>
  </si>
  <si>
    <t>505292</t>
  </si>
  <si>
    <t>200150</t>
  </si>
  <si>
    <t>505250</t>
  </si>
  <si>
    <t>505295</t>
  </si>
  <si>
    <t>200149</t>
  </si>
  <si>
    <t>505296</t>
  </si>
  <si>
    <t>505300</t>
  </si>
  <si>
    <t>505301</t>
  </si>
  <si>
    <t>522565</t>
  </si>
  <si>
    <t>505249</t>
  </si>
  <si>
    <t>530615</t>
  </si>
  <si>
    <t>530617</t>
  </si>
  <si>
    <t>148787</t>
  </si>
  <si>
    <t>148788</t>
  </si>
  <si>
    <t>149835</t>
  </si>
  <si>
    <t>149836</t>
  </si>
  <si>
    <t>246951</t>
  </si>
  <si>
    <t>149837</t>
  </si>
  <si>
    <t>246962</t>
  </si>
  <si>
    <t>402233</t>
  </si>
  <si>
    <t>402234</t>
  </si>
  <si>
    <t>402236</t>
  </si>
  <si>
    <t>402239</t>
  </si>
  <si>
    <t>402237</t>
  </si>
  <si>
    <t>402243</t>
  </si>
  <si>
    <t>402244</t>
  </si>
  <si>
    <t>402240</t>
  </si>
  <si>
    <t>402344</t>
  </si>
  <si>
    <t>402347</t>
  </si>
  <si>
    <t>402345</t>
  </si>
  <si>
    <t>402350</t>
  </si>
  <si>
    <t>402351</t>
  </si>
  <si>
    <t>402348</t>
  </si>
  <si>
    <t>959649</t>
  </si>
  <si>
    <t>959682</t>
  </si>
  <si>
    <t>959671</t>
  </si>
  <si>
    <t>959693</t>
  </si>
  <si>
    <t>400143</t>
  </si>
  <si>
    <t>407100</t>
  </si>
  <si>
    <t>407098</t>
  </si>
  <si>
    <t>407099</t>
  </si>
  <si>
    <t>407101</t>
  </si>
  <si>
    <t>407102</t>
  </si>
  <si>
    <t>407103</t>
  </si>
  <si>
    <t>521775</t>
  </si>
  <si>
    <t>521774</t>
  </si>
  <si>
    <t>523094</t>
  </si>
  <si>
    <t>523066</t>
  </si>
  <si>
    <t>525767</t>
  </si>
  <si>
    <t>528199</t>
  </si>
  <si>
    <t>149501</t>
  </si>
  <si>
    <t>149504</t>
  </si>
  <si>
    <t>149502</t>
  </si>
  <si>
    <t>149506</t>
  </si>
  <si>
    <t>149505</t>
  </si>
  <si>
    <t>149516</t>
  </si>
  <si>
    <t>502986</t>
  </si>
  <si>
    <t>502987</t>
  </si>
  <si>
    <t>502988</t>
  </si>
  <si>
    <t>502989</t>
  </si>
  <si>
    <t>502990</t>
  </si>
  <si>
    <t>200153</t>
  </si>
  <si>
    <t>200154</t>
  </si>
  <si>
    <t>523078</t>
  </si>
  <si>
    <t>528196</t>
  </si>
  <si>
    <t>523084</t>
  </si>
  <si>
    <t>523081</t>
  </si>
  <si>
    <t>523088</t>
  </si>
  <si>
    <t>523091</t>
  </si>
  <si>
    <t>528197</t>
  </si>
  <si>
    <t>528198</t>
  </si>
  <si>
    <t>144721</t>
  </si>
  <si>
    <t>213130</t>
  </si>
  <si>
    <t>149136</t>
  </si>
  <si>
    <t>213131</t>
  </si>
  <si>
    <t>200155</t>
  </si>
  <si>
    <t>100226</t>
  </si>
  <si>
    <t>100230</t>
  </si>
  <si>
    <t>100227</t>
  </si>
  <si>
    <t>510926-0001</t>
  </si>
  <si>
    <t>510926-0004</t>
  </si>
  <si>
    <t>510926-0003</t>
  </si>
  <si>
    <t>510926-0002</t>
  </si>
  <si>
    <t>100232</t>
  </si>
  <si>
    <t>100229</t>
  </si>
  <si>
    <t>105413</t>
  </si>
  <si>
    <t>100228</t>
  </si>
  <si>
    <t>120120</t>
  </si>
  <si>
    <t>120125</t>
  </si>
  <si>
    <t>120134</t>
  </si>
  <si>
    <t>120131</t>
  </si>
  <si>
    <t>148291</t>
  </si>
  <si>
    <t>148485</t>
  </si>
  <si>
    <t>148489</t>
  </si>
  <si>
    <t>148488</t>
  </si>
  <si>
    <t>148490</t>
  </si>
  <si>
    <t>148491</t>
  </si>
  <si>
    <t>148492</t>
  </si>
  <si>
    <t>148487</t>
  </si>
  <si>
    <t>148494</t>
  </si>
  <si>
    <t>148790</t>
  </si>
  <si>
    <t>148791</t>
  </si>
  <si>
    <t>148904</t>
  </si>
  <si>
    <t>148906</t>
  </si>
  <si>
    <t>148493</t>
  </si>
  <si>
    <t>148907</t>
  </si>
  <si>
    <t>209833</t>
  </si>
  <si>
    <t>148905</t>
  </si>
  <si>
    <t>213132</t>
  </si>
  <si>
    <t>209832</t>
  </si>
  <si>
    <t>222491</t>
  </si>
  <si>
    <t>222492</t>
  </si>
  <si>
    <t>222493</t>
  </si>
  <si>
    <t>222494</t>
  </si>
  <si>
    <t>222496</t>
  </si>
  <si>
    <t>222495</t>
  </si>
  <si>
    <t>246995</t>
  </si>
  <si>
    <t>404273</t>
  </si>
  <si>
    <t>404274</t>
  </si>
  <si>
    <t>404275</t>
  </si>
  <si>
    <t>404276</t>
  </si>
  <si>
    <t>404280</t>
  </si>
  <si>
    <t>404281</t>
  </si>
  <si>
    <t>404282</t>
  </si>
  <si>
    <t>404283</t>
  </si>
  <si>
    <t>404286</t>
  </si>
  <si>
    <t>404287</t>
  </si>
  <si>
    <t>404288</t>
  </si>
  <si>
    <t>404289</t>
  </si>
  <si>
    <t>404293</t>
  </si>
  <si>
    <t>404290</t>
  </si>
  <si>
    <t>404298</t>
  </si>
  <si>
    <t>404294</t>
  </si>
  <si>
    <t>404299</t>
  </si>
  <si>
    <t>404303</t>
  </si>
  <si>
    <t>404844</t>
  </si>
  <si>
    <t>404304</t>
  </si>
  <si>
    <t>404846</t>
  </si>
  <si>
    <t>407092</t>
  </si>
  <si>
    <t>407739</t>
  </si>
  <si>
    <t>407740</t>
  </si>
  <si>
    <t>407741</t>
  </si>
  <si>
    <t>407742</t>
  </si>
  <si>
    <t>500793</t>
  </si>
  <si>
    <t>500792</t>
  </si>
  <si>
    <t>501087</t>
  </si>
  <si>
    <t>500795</t>
  </si>
  <si>
    <t>501088</t>
  </si>
  <si>
    <t>501089</t>
  </si>
  <si>
    <t>501090</t>
  </si>
  <si>
    <t>501091</t>
  </si>
  <si>
    <t>501093</t>
  </si>
  <si>
    <t>501095</t>
  </si>
  <si>
    <t>501096</t>
  </si>
  <si>
    <t>501092</t>
  </si>
  <si>
    <t>501097</t>
  </si>
  <si>
    <t>501099</t>
  </si>
  <si>
    <t>501100</t>
  </si>
  <si>
    <t>501103</t>
  </si>
  <si>
    <t>501102</t>
  </si>
  <si>
    <t>501101</t>
  </si>
  <si>
    <t>501098</t>
  </si>
  <si>
    <t>501105</t>
  </si>
  <si>
    <t>501106</t>
  </si>
  <si>
    <t>501107</t>
  </si>
  <si>
    <t>501110</t>
  </si>
  <si>
    <t>501109</t>
  </si>
  <si>
    <t>501104</t>
  </si>
  <si>
    <t>501112</t>
  </si>
  <si>
    <t>501113</t>
  </si>
  <si>
    <t>501114</t>
  </si>
  <si>
    <t>501115</t>
  </si>
  <si>
    <t>501116</t>
  </si>
  <si>
    <t>501140</t>
  </si>
  <si>
    <t>501111</t>
  </si>
  <si>
    <t>501142</t>
  </si>
  <si>
    <t>501143</t>
  </si>
  <si>
    <t>501145</t>
  </si>
  <si>
    <t>501144</t>
  </si>
  <si>
    <t>501147</t>
  </si>
  <si>
    <t>501139</t>
  </si>
  <si>
    <t>501148</t>
  </si>
  <si>
    <t>501149</t>
  </si>
  <si>
    <t>501151</t>
  </si>
  <si>
    <t>501150</t>
  </si>
  <si>
    <t>501153</t>
  </si>
  <si>
    <t>501146</t>
  </si>
  <si>
    <t>501155</t>
  </si>
  <si>
    <t>501156</t>
  </si>
  <si>
    <t>501157</t>
  </si>
  <si>
    <t>501158</t>
  </si>
  <si>
    <t>501159</t>
  </si>
  <si>
    <t>501161</t>
  </si>
  <si>
    <t>501154</t>
  </si>
  <si>
    <t>501162</t>
  </si>
  <si>
    <t>501166</t>
  </si>
  <si>
    <t>501164</t>
  </si>
  <si>
    <t>501165</t>
  </si>
  <si>
    <t>501167</t>
  </si>
  <si>
    <t>501160</t>
  </si>
  <si>
    <t>501169</t>
  </si>
  <si>
    <t>501170</t>
  </si>
  <si>
    <t>501172</t>
  </si>
  <si>
    <t>501171</t>
  </si>
  <si>
    <t>501168</t>
  </si>
  <si>
    <t>501173</t>
  </si>
  <si>
    <t>508501</t>
  </si>
  <si>
    <t>508503</t>
  </si>
  <si>
    <t>508502</t>
  </si>
  <si>
    <t>508505</t>
  </si>
  <si>
    <t>508506</t>
  </si>
  <si>
    <t>507142</t>
  </si>
  <si>
    <t>508508</t>
  </si>
  <si>
    <t>508511</t>
  </si>
  <si>
    <t>508509</t>
  </si>
  <si>
    <t>508510</t>
  </si>
  <si>
    <t>508513</t>
  </si>
  <si>
    <t>508507</t>
  </si>
  <si>
    <t>508514</t>
  </si>
  <si>
    <t>508528</t>
  </si>
  <si>
    <t>508529</t>
  </si>
  <si>
    <t>508527</t>
  </si>
  <si>
    <t>508530</t>
  </si>
  <si>
    <t>508512</t>
  </si>
  <si>
    <t>508532</t>
  </si>
  <si>
    <t>508534</t>
  </si>
  <si>
    <t>508533</t>
  </si>
  <si>
    <t>508535</t>
  </si>
  <si>
    <t>508536</t>
  </si>
  <si>
    <t>508531</t>
  </si>
  <si>
    <t>508539</t>
  </si>
  <si>
    <t>508583</t>
  </si>
  <si>
    <t>508584</t>
  </si>
  <si>
    <t>508538</t>
  </si>
  <si>
    <t>508585</t>
  </si>
  <si>
    <t>508586</t>
  </si>
  <si>
    <t>508588</t>
  </si>
  <si>
    <t>508589</t>
  </si>
  <si>
    <t>508590</t>
  </si>
  <si>
    <t>508593</t>
  </si>
  <si>
    <t>508587</t>
  </si>
  <si>
    <t>508591</t>
  </si>
  <si>
    <t>508595</t>
  </si>
  <si>
    <t>508596</t>
  </si>
  <si>
    <t>508597</t>
  </si>
  <si>
    <t>508594</t>
  </si>
  <si>
    <t>508600</t>
  </si>
  <si>
    <t>508599</t>
  </si>
  <si>
    <t>508601</t>
  </si>
  <si>
    <t>508603</t>
  </si>
  <si>
    <t>508602</t>
  </si>
  <si>
    <t>508605</t>
  </si>
  <si>
    <t>508598</t>
  </si>
  <si>
    <t>508607</t>
  </si>
  <si>
    <t>508608</t>
  </si>
  <si>
    <t>508610</t>
  </si>
  <si>
    <t>508604</t>
  </si>
  <si>
    <t>508609</t>
  </si>
  <si>
    <t>508611</t>
  </si>
  <si>
    <t>508612</t>
  </si>
  <si>
    <t>508613</t>
  </si>
  <si>
    <t>508614</t>
  </si>
  <si>
    <t>508615</t>
  </si>
  <si>
    <t>508616</t>
  </si>
  <si>
    <t>508618</t>
  </si>
  <si>
    <t>508619</t>
  </si>
  <si>
    <t>508620</t>
  </si>
  <si>
    <t>508621</t>
  </si>
  <si>
    <t>508623</t>
  </si>
  <si>
    <t>508624</t>
  </si>
  <si>
    <t>508622</t>
  </si>
  <si>
    <t>508625</t>
  </si>
  <si>
    <t>508626</t>
  </si>
  <si>
    <t>508627</t>
  </si>
  <si>
    <t>508629</t>
  </si>
  <si>
    <t>508630</t>
  </si>
  <si>
    <t>508631</t>
  </si>
  <si>
    <t>508633</t>
  </si>
  <si>
    <t>522615</t>
  </si>
  <si>
    <t>522616</t>
  </si>
  <si>
    <t>522617</t>
  </si>
  <si>
    <t>522621</t>
  </si>
  <si>
    <t>508632</t>
  </si>
  <si>
    <t>522686</t>
  </si>
  <si>
    <t>522687</t>
  </si>
  <si>
    <t>508635</t>
  </si>
  <si>
    <t>522688</t>
  </si>
  <si>
    <t>524789</t>
  </si>
  <si>
    <t>527943</t>
  </si>
  <si>
    <t>527949</t>
  </si>
  <si>
    <t>522622</t>
  </si>
  <si>
    <t>527944</t>
  </si>
  <si>
    <t>527950</t>
  </si>
  <si>
    <t>527954</t>
  </si>
  <si>
    <t>527955</t>
  </si>
  <si>
    <t>531762</t>
  </si>
  <si>
    <t>529586</t>
  </si>
  <si>
    <t>524790</t>
  </si>
  <si>
    <t>532002</t>
  </si>
  <si>
    <t>532141</t>
  </si>
  <si>
    <t>532140</t>
  </si>
  <si>
    <t>532144</t>
  </si>
  <si>
    <t>532142</t>
  </si>
  <si>
    <t>532143</t>
  </si>
  <si>
    <t>532146</t>
  </si>
  <si>
    <t>532148</t>
  </si>
  <si>
    <t>532147</t>
  </si>
  <si>
    <t>532149</t>
  </si>
  <si>
    <t>532150</t>
  </si>
  <si>
    <t>532151</t>
  </si>
  <si>
    <t>532152</t>
  </si>
  <si>
    <t>532153</t>
  </si>
  <si>
    <t>532154</t>
  </si>
  <si>
    <t>532155</t>
  </si>
  <si>
    <t>532158</t>
  </si>
  <si>
    <t>532159</t>
  </si>
  <si>
    <t>532160</t>
  </si>
  <si>
    <t>532161</t>
  </si>
  <si>
    <t>532162</t>
  </si>
  <si>
    <t>532157</t>
  </si>
  <si>
    <t>532165</t>
  </si>
  <si>
    <t>532164</t>
  </si>
  <si>
    <t>532166</t>
  </si>
  <si>
    <t>532168</t>
  </si>
  <si>
    <t>532169</t>
  </si>
  <si>
    <t>532163</t>
  </si>
  <si>
    <t>532172</t>
  </si>
  <si>
    <t>532171</t>
  </si>
  <si>
    <t>532173</t>
  </si>
  <si>
    <t>532174</t>
  </si>
  <si>
    <t>532175</t>
  </si>
  <si>
    <t>532170</t>
  </si>
  <si>
    <t>532179</t>
  </si>
  <si>
    <t>532177</t>
  </si>
  <si>
    <t>700009</t>
  </si>
  <si>
    <t>700010</t>
  </si>
  <si>
    <t>700011</t>
  </si>
  <si>
    <t>532176</t>
  </si>
  <si>
    <t>700014</t>
  </si>
  <si>
    <t>946363</t>
  </si>
  <si>
    <t>700015</t>
  </si>
  <si>
    <t>946374</t>
  </si>
  <si>
    <t>946454</t>
  </si>
  <si>
    <t>700012</t>
  </si>
  <si>
    <t>974529</t>
  </si>
  <si>
    <t>946465</t>
  </si>
  <si>
    <t>403136-0004</t>
  </si>
  <si>
    <t>403136-0005</t>
  </si>
  <si>
    <t>403136-0006</t>
  </si>
  <si>
    <t>403137-0004</t>
  </si>
  <si>
    <t>403137-0005</t>
  </si>
  <si>
    <t>403137-0006</t>
  </si>
  <si>
    <t>403138-0004</t>
  </si>
  <si>
    <t>403138-0005</t>
  </si>
  <si>
    <t>403138-0006</t>
  </si>
  <si>
    <t>403140-0004</t>
  </si>
  <si>
    <t>403140-0005</t>
  </si>
  <si>
    <t>403140-0006</t>
  </si>
  <si>
    <t>403139-0004</t>
  </si>
  <si>
    <t>403139-0005</t>
  </si>
  <si>
    <t>403139-0006</t>
  </si>
  <si>
    <t>403141-0004</t>
  </si>
  <si>
    <t>403141-0005</t>
  </si>
  <si>
    <t>403141-0006</t>
  </si>
  <si>
    <t>403143-0004</t>
  </si>
  <si>
    <t>403143-0005</t>
  </si>
  <si>
    <t>403143-0006</t>
  </si>
  <si>
    <t>403226-0004</t>
  </si>
  <si>
    <t>403226-0005</t>
  </si>
  <si>
    <t>403226-0006</t>
  </si>
  <si>
    <t>403228-0004</t>
  </si>
  <si>
    <t>403228-0005</t>
  </si>
  <si>
    <t>403228-0006</t>
  </si>
  <si>
    <t>403227-0004</t>
  </si>
  <si>
    <t>403227-0005</t>
  </si>
  <si>
    <t>403227-0006</t>
  </si>
  <si>
    <t>403229-0004</t>
  </si>
  <si>
    <t>403229-0005</t>
  </si>
  <si>
    <t>403229-0006</t>
  </si>
  <si>
    <t>403231-0004</t>
  </si>
  <si>
    <t>403231-0005</t>
  </si>
  <si>
    <t>403231-0006</t>
  </si>
  <si>
    <t>403232-0004</t>
  </si>
  <si>
    <t>403232-0005</t>
  </si>
  <si>
    <t>403232-0006</t>
  </si>
  <si>
    <t>403579-0004</t>
  </si>
  <si>
    <t>403579-0005</t>
  </si>
  <si>
    <t>403579-0006</t>
  </si>
  <si>
    <t>403230-0004</t>
  </si>
  <si>
    <t>403230-0005</t>
  </si>
  <si>
    <t>403230-0006</t>
  </si>
  <si>
    <t>403580-0004</t>
  </si>
  <si>
    <t>403580-0005</t>
  </si>
  <si>
    <t>403580-0006</t>
  </si>
  <si>
    <t>403618-0004</t>
  </si>
  <si>
    <t>403618-0005</t>
  </si>
  <si>
    <t>403618-0006</t>
  </si>
  <si>
    <t>403581-0004</t>
  </si>
  <si>
    <t>403581-0005</t>
  </si>
  <si>
    <t>403581-0006</t>
  </si>
  <si>
    <t>403620-0004</t>
  </si>
  <si>
    <t>403620-0005</t>
  </si>
  <si>
    <t>403620-0006</t>
  </si>
  <si>
    <t>403621-0004</t>
  </si>
  <si>
    <t>403621-0005</t>
  </si>
  <si>
    <t>403621-0006</t>
  </si>
  <si>
    <t>403688-0004</t>
  </si>
  <si>
    <t>403688-0005</t>
  </si>
  <si>
    <t>403688-0006</t>
  </si>
  <si>
    <t>403689-0004</t>
  </si>
  <si>
    <t>403689-0005</t>
  </si>
  <si>
    <t>403689-0006</t>
  </si>
  <si>
    <t>407060</t>
  </si>
  <si>
    <t>407059</t>
  </si>
  <si>
    <t>407061</t>
  </si>
  <si>
    <t>407062</t>
  </si>
  <si>
    <t>407064</t>
  </si>
  <si>
    <t>407065</t>
  </si>
  <si>
    <t>407066</t>
  </si>
  <si>
    <t>407079</t>
  </si>
  <si>
    <t>407081</t>
  </si>
  <si>
    <t>407089</t>
  </si>
  <si>
    <t>521993</t>
  </si>
  <si>
    <t>522557</t>
  </si>
  <si>
    <t>522555</t>
  </si>
  <si>
    <t>522558</t>
  </si>
  <si>
    <t>522556</t>
  </si>
  <si>
    <t>522559</t>
  </si>
  <si>
    <t>522609</t>
  </si>
  <si>
    <t>522611</t>
  </si>
  <si>
    <t>522610</t>
  </si>
  <si>
    <t>522560</t>
  </si>
  <si>
    <t>522612</t>
  </si>
  <si>
    <t>522564</t>
  </si>
  <si>
    <t>522613</t>
  </si>
  <si>
    <t>531760</t>
  </si>
  <si>
    <t>531759</t>
  </si>
  <si>
    <t>523092</t>
  </si>
  <si>
    <t>528201</t>
  </si>
  <si>
    <t>522614</t>
  </si>
  <si>
    <t>532130</t>
  </si>
  <si>
    <t>531761</t>
  </si>
  <si>
    <t>946498</t>
  </si>
  <si>
    <t>402574</t>
  </si>
  <si>
    <t>402584</t>
  </si>
  <si>
    <t>402579</t>
  </si>
  <si>
    <t>402589</t>
  </si>
  <si>
    <t>402838</t>
  </si>
  <si>
    <t>402844</t>
  </si>
  <si>
    <t>402595</t>
  </si>
  <si>
    <t>402849</t>
  </si>
  <si>
    <t>402860</t>
  </si>
  <si>
    <t>402866</t>
  </si>
  <si>
    <t>406937</t>
  </si>
  <si>
    <t>406938</t>
  </si>
  <si>
    <t>406940</t>
  </si>
  <si>
    <t>406939</t>
  </si>
  <si>
    <t>407069</t>
  </si>
  <si>
    <t>407070</t>
  </si>
  <si>
    <t>407071</t>
  </si>
  <si>
    <t>407072</t>
  </si>
  <si>
    <t>407073</t>
  </si>
  <si>
    <t>407075</t>
  </si>
  <si>
    <t>407076</t>
  </si>
  <si>
    <t>407082</t>
  </si>
  <si>
    <t>407265</t>
  </si>
  <si>
    <t>407266</t>
  </si>
  <si>
    <t>407083-0003</t>
  </si>
  <si>
    <t>407083-0005</t>
  </si>
  <si>
    <t>407083-0007</t>
  </si>
  <si>
    <t>407083-0009</t>
  </si>
  <si>
    <t>407083-0004</t>
  </si>
  <si>
    <t>407083-0006</t>
  </si>
  <si>
    <t>407083-0008</t>
  </si>
  <si>
    <t>407083-0010</t>
  </si>
  <si>
    <t>407084-0003</t>
  </si>
  <si>
    <t>407084-0005</t>
  </si>
  <si>
    <t>407084-0007</t>
  </si>
  <si>
    <t>407084-0009</t>
  </si>
  <si>
    <t>407084-0004</t>
  </si>
  <si>
    <t>407084-0006</t>
  </si>
  <si>
    <t>407084-0008</t>
  </si>
  <si>
    <t>407084-0010</t>
  </si>
  <si>
    <t>407272</t>
  </si>
  <si>
    <t>407087-0003</t>
  </si>
  <si>
    <t>407087-0005</t>
  </si>
  <si>
    <t>407087-0007</t>
  </si>
  <si>
    <t>407087-0009</t>
  </si>
  <si>
    <t>407087-0004</t>
  </si>
  <si>
    <t>407087-0006</t>
  </si>
  <si>
    <t>407087-0008</t>
  </si>
  <si>
    <t>407087-0010</t>
  </si>
  <si>
    <t>407086-0003</t>
  </si>
  <si>
    <t>407086-0005</t>
  </si>
  <si>
    <t>407086-0007</t>
  </si>
  <si>
    <t>407086-0009</t>
  </si>
  <si>
    <t>407086-0004</t>
  </si>
  <si>
    <t>407086-0006</t>
  </si>
  <si>
    <t>407086-0008</t>
  </si>
  <si>
    <t>407086-0010</t>
  </si>
  <si>
    <t>407268</t>
  </si>
  <si>
    <t>407269</t>
  </si>
  <si>
    <t>407271</t>
  </si>
  <si>
    <t>407270</t>
  </si>
  <si>
    <t>407732-0003</t>
  </si>
  <si>
    <t>407732-0005</t>
  </si>
  <si>
    <t>407732-0007</t>
  </si>
  <si>
    <t>407732-0009</t>
  </si>
  <si>
    <t>407732-0004</t>
  </si>
  <si>
    <t>407732-0006</t>
  </si>
  <si>
    <t>407732-0008</t>
  </si>
  <si>
    <t>407732-0010</t>
  </si>
  <si>
    <t>521651</t>
  </si>
  <si>
    <t>407736-0003</t>
  </si>
  <si>
    <t>407736-0005</t>
  </si>
  <si>
    <t>407736-0007</t>
  </si>
  <si>
    <t>407736-0009</t>
  </si>
  <si>
    <t>407736-0004</t>
  </si>
  <si>
    <t>407736-0006</t>
  </si>
  <si>
    <t>407736-0008</t>
  </si>
  <si>
    <t>407736-0010</t>
  </si>
  <si>
    <t>407734-0003</t>
  </si>
  <si>
    <t>407734-0005</t>
  </si>
  <si>
    <t>407734-0007</t>
  </si>
  <si>
    <t>407734-0009</t>
  </si>
  <si>
    <t>407734-0004</t>
  </si>
  <si>
    <t>407734-0006</t>
  </si>
  <si>
    <t>407734-0008</t>
  </si>
  <si>
    <t>407734-0010</t>
  </si>
  <si>
    <t>407735-0003</t>
  </si>
  <si>
    <t>407735-0005</t>
  </si>
  <si>
    <t>407735-0007</t>
  </si>
  <si>
    <t>407735-0009</t>
  </si>
  <si>
    <t>407735-0004</t>
  </si>
  <si>
    <t>407735-0006</t>
  </si>
  <si>
    <t>407735-0008</t>
  </si>
  <si>
    <t>407735-0010</t>
  </si>
  <si>
    <t>521663</t>
  </si>
  <si>
    <t>183530</t>
  </si>
  <si>
    <t>209830</t>
  </si>
  <si>
    <t>209829</t>
  </si>
  <si>
    <t>246973</t>
  </si>
  <si>
    <t>246984</t>
  </si>
  <si>
    <t>402229</t>
  </si>
  <si>
    <t>402230</t>
  </si>
  <si>
    <t>407097</t>
  </si>
  <si>
    <t>402231</t>
  </si>
  <si>
    <t>402232</t>
  </si>
  <si>
    <t>509367</t>
  </si>
  <si>
    <t>509366</t>
  </si>
  <si>
    <t>509370</t>
  </si>
  <si>
    <t>509372</t>
  </si>
  <si>
    <t>509373</t>
  </si>
  <si>
    <t>509371</t>
  </si>
  <si>
    <t>509368</t>
  </si>
  <si>
    <t>120121</t>
  </si>
  <si>
    <t>120128</t>
  </si>
  <si>
    <t>120129</t>
  </si>
  <si>
    <t>120132</t>
  </si>
  <si>
    <t>149507</t>
  </si>
  <si>
    <t>185615</t>
  </si>
  <si>
    <t>185616</t>
  </si>
  <si>
    <t>222031</t>
  </si>
  <si>
    <t>407090</t>
  </si>
  <si>
    <t>407104</t>
  </si>
  <si>
    <t>407091</t>
  </si>
  <si>
    <t>407738</t>
  </si>
  <si>
    <t>407105</t>
  </si>
  <si>
    <t>407106</t>
  </si>
  <si>
    <t>407759</t>
  </si>
  <si>
    <t>507143</t>
  </si>
  <si>
    <t>528907</t>
  </si>
  <si>
    <t>532139</t>
  </si>
  <si>
    <t>530069</t>
  </si>
  <si>
    <t>532138</t>
  </si>
  <si>
    <t>946476-0001</t>
  </si>
  <si>
    <t>946476-0002</t>
  </si>
  <si>
    <t>946476-0003</t>
  </si>
  <si>
    <t>946476-0004</t>
  </si>
  <si>
    <t>148171-0001</t>
  </si>
  <si>
    <t>148171-0013</t>
  </si>
  <si>
    <t>148171-0002</t>
  </si>
  <si>
    <t>148171-0004</t>
  </si>
  <si>
    <t>148171-0005</t>
  </si>
  <si>
    <t>148171-0006</t>
  </si>
  <si>
    <t>148171-0007</t>
  </si>
  <si>
    <t>148171-0012</t>
  </si>
  <si>
    <t>148171-0014</t>
  </si>
  <si>
    <t>148172-0001</t>
  </si>
  <si>
    <t>148172-0013</t>
  </si>
  <si>
    <t>148172-0002</t>
  </si>
  <si>
    <t>148172-0004</t>
  </si>
  <si>
    <t>148172-0005</t>
  </si>
  <si>
    <t>148172-0006</t>
  </si>
  <si>
    <t>148172-0007</t>
  </si>
  <si>
    <t>148172-0012</t>
  </si>
  <si>
    <t>148172-0014</t>
  </si>
  <si>
    <t>148177-0001</t>
  </si>
  <si>
    <t>148177-0013</t>
  </si>
  <si>
    <t>148177-0002</t>
  </si>
  <si>
    <t>148177-0004</t>
  </si>
  <si>
    <t>148177-0005</t>
  </si>
  <si>
    <t>148177-0006</t>
  </si>
  <si>
    <t>148177-0007</t>
  </si>
  <si>
    <t>148177-0012</t>
  </si>
  <si>
    <t>148177-0014</t>
  </si>
  <si>
    <t>148178-0001</t>
  </si>
  <si>
    <t>148178-0013</t>
  </si>
  <si>
    <t>148178-0002</t>
  </si>
  <si>
    <t>148178-0004</t>
  </si>
  <si>
    <t>148178-0005</t>
  </si>
  <si>
    <t>148178-0006</t>
  </si>
  <si>
    <t>148178-0007</t>
  </si>
  <si>
    <t>148178-0012</t>
  </si>
  <si>
    <t>148178-0014</t>
  </si>
  <si>
    <t>148192-0001</t>
  </si>
  <si>
    <t>148192-0013</t>
  </si>
  <si>
    <t>148192-0002</t>
  </si>
  <si>
    <t>148192-0004</t>
  </si>
  <si>
    <t>148192-0005</t>
  </si>
  <si>
    <t>148192-0006</t>
  </si>
  <si>
    <t>148192-0007</t>
  </si>
  <si>
    <t>148192-0012</t>
  </si>
  <si>
    <t>148192-0014</t>
  </si>
  <si>
    <t>148193-0001</t>
  </si>
  <si>
    <t>148193-0013</t>
  </si>
  <si>
    <t>148193-0002</t>
  </si>
  <si>
    <t>148193-0004</t>
  </si>
  <si>
    <t>148193-0005</t>
  </si>
  <si>
    <t>148193-0006</t>
  </si>
  <si>
    <t>148193-0007</t>
  </si>
  <si>
    <t>148193-0012</t>
  </si>
  <si>
    <t>148193-0014</t>
  </si>
  <si>
    <t>148220-0001</t>
  </si>
  <si>
    <t>148220-0013</t>
  </si>
  <si>
    <t>148220-0002</t>
  </si>
  <si>
    <t>148220-0004</t>
  </si>
  <si>
    <t>148220-0005</t>
  </si>
  <si>
    <t>148220-0006</t>
  </si>
  <si>
    <t>148220-0007</t>
  </si>
  <si>
    <t>148220-0012</t>
  </si>
  <si>
    <t>148220-0014</t>
  </si>
  <si>
    <t>223578</t>
  </si>
  <si>
    <t>223580</t>
  </si>
  <si>
    <t>223579</t>
  </si>
  <si>
    <t>223582</t>
  </si>
  <si>
    <t>223583</t>
  </si>
  <si>
    <t>223584</t>
  </si>
  <si>
    <t>402206</t>
  </si>
  <si>
    <t>402209</t>
  </si>
  <si>
    <t>402211</t>
  </si>
  <si>
    <t>402213</t>
  </si>
  <si>
    <t>502975</t>
  </si>
  <si>
    <t>502977</t>
  </si>
  <si>
    <t>502979</t>
  </si>
  <si>
    <t>502981</t>
  </si>
  <si>
    <t>402207-0024</t>
  </si>
  <si>
    <t>402207-0033</t>
  </si>
  <si>
    <t>402207-0034</t>
  </si>
  <si>
    <t>402207-0035</t>
  </si>
  <si>
    <t>402207-0039</t>
  </si>
  <si>
    <t>502980-0035</t>
  </si>
  <si>
    <t>502980-0036</t>
  </si>
  <si>
    <t>502980-0037</t>
  </si>
  <si>
    <t>502980-0042</t>
  </si>
  <si>
    <t>402210-0024</t>
  </si>
  <si>
    <t>402210-0033</t>
  </si>
  <si>
    <t>402210-0034</t>
  </si>
  <si>
    <t>402210-0035</t>
  </si>
  <si>
    <t>402210-0039</t>
  </si>
  <si>
    <t>402212-0024</t>
  </si>
  <si>
    <t>402212-0033</t>
  </si>
  <si>
    <t>402212-0034</t>
  </si>
  <si>
    <t>402212-0035</t>
  </si>
  <si>
    <t>402212-0039</t>
  </si>
  <si>
    <t>402214-0024</t>
  </si>
  <si>
    <t>402214-0033</t>
  </si>
  <si>
    <t>402214-0034</t>
  </si>
  <si>
    <t>402214-0035</t>
  </si>
  <si>
    <t>402214-0039</t>
  </si>
  <si>
    <t>502983-0035</t>
  </si>
  <si>
    <t>502983-0036</t>
  </si>
  <si>
    <t>502983-0037</t>
  </si>
  <si>
    <t>502983-0042</t>
  </si>
  <si>
    <t>525763-0035</t>
  </si>
  <si>
    <t>525763-0036</t>
  </si>
  <si>
    <t>525763-0037</t>
  </si>
  <si>
    <t>525763-0042</t>
  </si>
  <si>
    <t>525764-0035</t>
  </si>
  <si>
    <t>525764-0036</t>
  </si>
  <si>
    <t>525764-0037</t>
  </si>
  <si>
    <t>525764-0042</t>
  </si>
  <si>
    <t>525765-0035</t>
  </si>
  <si>
    <t>525765-0036</t>
  </si>
  <si>
    <t>525765-0037</t>
  </si>
  <si>
    <t>525765-0042</t>
  </si>
  <si>
    <t>525766-0035</t>
  </si>
  <si>
    <t>525766-0036</t>
  </si>
  <si>
    <t>525766-0037</t>
  </si>
  <si>
    <t>525766-0042</t>
  </si>
  <si>
    <t>502976-0035</t>
  </si>
  <si>
    <t>502976-0036</t>
  </si>
  <si>
    <t>502976-0037</t>
  </si>
  <si>
    <t>502976-0042</t>
  </si>
  <si>
    <t>502978-0035</t>
  </si>
  <si>
    <t>502978-0036</t>
  </si>
  <si>
    <t>502978-0037</t>
  </si>
  <si>
    <t>502978-0042</t>
  </si>
  <si>
    <t>222040</t>
  </si>
  <si>
    <t>222041</t>
  </si>
  <si>
    <t>222042</t>
  </si>
  <si>
    <t>222043</t>
  </si>
  <si>
    <t>222045</t>
  </si>
  <si>
    <t>222044</t>
  </si>
  <si>
    <t>222047</t>
  </si>
  <si>
    <t>222048</t>
  </si>
  <si>
    <t>222049</t>
  </si>
  <si>
    <t>222050</t>
  </si>
  <si>
    <t>222052</t>
  </si>
  <si>
    <t>222054</t>
  </si>
  <si>
    <t>222051</t>
  </si>
  <si>
    <t>222053</t>
  </si>
  <si>
    <t>222055</t>
  </si>
  <si>
    <t>222056</t>
  </si>
  <si>
    <t>222058</t>
  </si>
  <si>
    <t>222060</t>
  </si>
  <si>
    <t>222059</t>
  </si>
  <si>
    <t>222061</t>
  </si>
  <si>
    <t>222062</t>
  </si>
  <si>
    <t>222063</t>
  </si>
  <si>
    <t>222064</t>
  </si>
  <si>
    <t>222065</t>
  </si>
  <si>
    <t>222067</t>
  </si>
  <si>
    <t>222066</t>
  </si>
  <si>
    <t>222069</t>
  </si>
  <si>
    <t>222070</t>
  </si>
  <si>
    <t>222071</t>
  </si>
  <si>
    <t>222072</t>
  </si>
  <si>
    <t>222073</t>
  </si>
  <si>
    <t>222074</t>
  </si>
  <si>
    <t>222075</t>
  </si>
  <si>
    <t>222076</t>
  </si>
  <si>
    <t>222077</t>
  </si>
  <si>
    <t>222078</t>
  </si>
  <si>
    <t>222080</t>
  </si>
  <si>
    <t>222081</t>
  </si>
  <si>
    <t>222082</t>
  </si>
  <si>
    <t>222083</t>
  </si>
  <si>
    <t>222084</t>
  </si>
  <si>
    <t>222085</t>
  </si>
  <si>
    <t>222088</t>
  </si>
  <si>
    <t>222087</t>
  </si>
  <si>
    <t>222086</t>
  </si>
  <si>
    <t>222089</t>
  </si>
  <si>
    <t>222090</t>
  </si>
  <si>
    <t>222093</t>
  </si>
  <si>
    <t>222094</t>
  </si>
  <si>
    <t>222091</t>
  </si>
  <si>
    <t>222092</t>
  </si>
  <si>
    <t>222095</t>
  </si>
  <si>
    <t>222096</t>
  </si>
  <si>
    <t>222100</t>
  </si>
  <si>
    <t>222099</t>
  </si>
  <si>
    <t>222097</t>
  </si>
  <si>
    <t>222098</t>
  </si>
  <si>
    <t>222101</t>
  </si>
  <si>
    <t>222102</t>
  </si>
  <si>
    <t>222103</t>
  </si>
  <si>
    <t>222136</t>
  </si>
  <si>
    <t>222135</t>
  </si>
  <si>
    <t>222134</t>
  </si>
  <si>
    <t>222138</t>
  </si>
  <si>
    <t>222139</t>
  </si>
  <si>
    <t>222140</t>
  </si>
  <si>
    <t>222142</t>
  </si>
  <si>
    <t>222141</t>
  </si>
  <si>
    <t>222143</t>
  </si>
  <si>
    <t>222144</t>
  </si>
  <si>
    <t>222145</t>
  </si>
  <si>
    <t>222147</t>
  </si>
  <si>
    <t>222149</t>
  </si>
  <si>
    <t>222150</t>
  </si>
  <si>
    <t>222146</t>
  </si>
  <si>
    <t>222151</t>
  </si>
  <si>
    <t>222153</t>
  </si>
  <si>
    <t>222154</t>
  </si>
  <si>
    <t>222155</t>
  </si>
  <si>
    <t>222152</t>
  </si>
  <si>
    <t>222162</t>
  </si>
  <si>
    <t>222163</t>
  </si>
  <si>
    <t>222165</t>
  </si>
  <si>
    <t>222166</t>
  </si>
  <si>
    <t>222170</t>
  </si>
  <si>
    <t>222167</t>
  </si>
  <si>
    <t>222169</t>
  </si>
  <si>
    <t>222164</t>
  </si>
  <si>
    <t>222172</t>
  </si>
  <si>
    <t>222173</t>
  </si>
  <si>
    <t>222174</t>
  </si>
  <si>
    <t>222168</t>
  </si>
  <si>
    <t>222176</t>
  </si>
  <si>
    <t>222171</t>
  </si>
  <si>
    <t>222178</t>
  </si>
  <si>
    <t>222179</t>
  </si>
  <si>
    <t>222180</t>
  </si>
  <si>
    <t>222177</t>
  </si>
  <si>
    <t>222175</t>
  </si>
  <si>
    <t>222183</t>
  </si>
  <si>
    <t>222185</t>
  </si>
  <si>
    <t>222187</t>
  </si>
  <si>
    <t>222186</t>
  </si>
  <si>
    <t>222182</t>
  </si>
  <si>
    <t>222184</t>
  </si>
  <si>
    <t>222188</t>
  </si>
  <si>
    <t>222190</t>
  </si>
  <si>
    <t>222191</t>
  </si>
  <si>
    <t>222193</t>
  </si>
  <si>
    <t>222194</t>
  </si>
  <si>
    <t>222189</t>
  </si>
  <si>
    <t>222196</t>
  </si>
  <si>
    <t>222197</t>
  </si>
  <si>
    <t>222198</t>
  </si>
  <si>
    <t>222199</t>
  </si>
  <si>
    <t>222201</t>
  </si>
  <si>
    <t>222195</t>
  </si>
  <si>
    <t>222203</t>
  </si>
  <si>
    <t>222213</t>
  </si>
  <si>
    <t>222202</t>
  </si>
  <si>
    <t>222215</t>
  </si>
  <si>
    <t>222216</t>
  </si>
  <si>
    <t>222214</t>
  </si>
  <si>
    <t>222218</t>
  </si>
  <si>
    <t>501191</t>
  </si>
  <si>
    <t>222247</t>
  </si>
  <si>
    <t>222248</t>
  </si>
  <si>
    <t>222249</t>
  </si>
  <si>
    <t>222250</t>
  </si>
  <si>
    <t>501192-0002</t>
  </si>
  <si>
    <t>501192-0003</t>
  </si>
  <si>
    <t>501192-0004</t>
  </si>
  <si>
    <t>501192-0005</t>
  </si>
  <si>
    <t>501192-0007</t>
  </si>
  <si>
    <t>501192-0008</t>
  </si>
  <si>
    <t>501192-0009</t>
  </si>
  <si>
    <t>501192-0010</t>
  </si>
  <si>
    <t>501192-0012</t>
  </si>
  <si>
    <t>501192-0013</t>
  </si>
  <si>
    <t>501192-0014</t>
  </si>
  <si>
    <t>501192-0015</t>
  </si>
  <si>
    <t>501192-0017</t>
  </si>
  <si>
    <t>501192-0018</t>
  </si>
  <si>
    <t>501192-0019</t>
  </si>
  <si>
    <t>501192-0020</t>
  </si>
  <si>
    <t>501193</t>
  </si>
  <si>
    <t>501195</t>
  </si>
  <si>
    <t>501194-0002</t>
  </si>
  <si>
    <t>501194-0003</t>
  </si>
  <si>
    <t>501194-0004</t>
  </si>
  <si>
    <t>501194-0005</t>
  </si>
  <si>
    <t>501194-0007</t>
  </si>
  <si>
    <t>501194-0008</t>
  </si>
  <si>
    <t>501194-0009</t>
  </si>
  <si>
    <t>501194-0010</t>
  </si>
  <si>
    <t>501194-0012</t>
  </si>
  <si>
    <t>501194-0013</t>
  </si>
  <si>
    <t>501194-0014</t>
  </si>
  <si>
    <t>501194-0015</t>
  </si>
  <si>
    <t>501194-0017</t>
  </si>
  <si>
    <t>501194-0018</t>
  </si>
  <si>
    <t>501194-0019</t>
  </si>
  <si>
    <t>501194-0020</t>
  </si>
  <si>
    <t>504667</t>
  </si>
  <si>
    <t>504618-0001</t>
  </si>
  <si>
    <t>504618-0002</t>
  </si>
  <si>
    <t>504618-0003</t>
  </si>
  <si>
    <t>504618-0004</t>
  </si>
  <si>
    <t>504619-0001</t>
  </si>
  <si>
    <t>504619-0002</t>
  </si>
  <si>
    <t>504619-0003</t>
  </si>
  <si>
    <t>504619-0004</t>
  </si>
  <si>
    <t>501197-0002</t>
  </si>
  <si>
    <t>501197-0003</t>
  </si>
  <si>
    <t>501197-0004</t>
  </si>
  <si>
    <t>501197-0005</t>
  </si>
  <si>
    <t>501197-0007</t>
  </si>
  <si>
    <t>501197-0008</t>
  </si>
  <si>
    <t>501197-0009</t>
  </si>
  <si>
    <t>501197-0010</t>
  </si>
  <si>
    <t>501197-0012</t>
  </si>
  <si>
    <t>501197-0013</t>
  </si>
  <si>
    <t>501197-0014</t>
  </si>
  <si>
    <t>501197-0015</t>
  </si>
  <si>
    <t>501197-0017</t>
  </si>
  <si>
    <t>501197-0018</t>
  </si>
  <si>
    <t>501197-0019</t>
  </si>
  <si>
    <t>501197-0020</t>
  </si>
  <si>
    <t>504668</t>
  </si>
  <si>
    <t>504621-0001</t>
  </si>
  <si>
    <t>504621-0002</t>
  </si>
  <si>
    <t>504621-0003</t>
  </si>
  <si>
    <t>504621-0004</t>
  </si>
  <si>
    <t>504620-0001</t>
  </si>
  <si>
    <t>504620-0002</t>
  </si>
  <si>
    <t>504620-0003</t>
  </si>
  <si>
    <t>504620-0004</t>
  </si>
  <si>
    <t>508644-0001</t>
  </si>
  <si>
    <t>508644-0002</t>
  </si>
  <si>
    <t>504666</t>
  </si>
  <si>
    <t>508637-0001</t>
  </si>
  <si>
    <t>508637-0002</t>
  </si>
  <si>
    <t>524148</t>
  </si>
  <si>
    <t>508638-0001</t>
  </si>
  <si>
    <t>508638-0002</t>
  </si>
  <si>
    <t>508645-0001</t>
  </si>
  <si>
    <t>508645-0002</t>
  </si>
  <si>
    <t>524149-0001</t>
  </si>
  <si>
    <t>524149-0002</t>
  </si>
  <si>
    <t>524149-0003</t>
  </si>
  <si>
    <t>524149-0004</t>
  </si>
  <si>
    <t>524150</t>
  </si>
  <si>
    <t>530840</t>
  </si>
  <si>
    <t>530849</t>
  </si>
  <si>
    <t>524151-0001</t>
  </si>
  <si>
    <t>524151-0002</t>
  </si>
  <si>
    <t>524151-0003</t>
  </si>
  <si>
    <t>524151-0004</t>
  </si>
  <si>
    <t>530841</t>
  </si>
  <si>
    <t>530839</t>
  </si>
  <si>
    <t>530851</t>
  </si>
  <si>
    <t>530850</t>
  </si>
  <si>
    <t>530861-0002</t>
  </si>
  <si>
    <t>530861-0003</t>
  </si>
  <si>
    <t>530861-0004</t>
  </si>
  <si>
    <t>530861-0005</t>
  </si>
  <si>
    <t>530861-0007</t>
  </si>
  <si>
    <t>530861-0008</t>
  </si>
  <si>
    <t>530861-0009</t>
  </si>
  <si>
    <t>530861-0010</t>
  </si>
  <si>
    <t>530861-0012</t>
  </si>
  <si>
    <t>530861-0013</t>
  </si>
  <si>
    <t>530861-0014</t>
  </si>
  <si>
    <t>530861-0015</t>
  </si>
  <si>
    <t>530861-0017</t>
  </si>
  <si>
    <t>530861-0018</t>
  </si>
  <si>
    <t>530861-0019</t>
  </si>
  <si>
    <t>530861-0020</t>
  </si>
  <si>
    <t>530859-0002</t>
  </si>
  <si>
    <t>530859-0003</t>
  </si>
  <si>
    <t>530859-0004</t>
  </si>
  <si>
    <t>530859-0005</t>
  </si>
  <si>
    <t>530859-0007</t>
  </si>
  <si>
    <t>530859-0008</t>
  </si>
  <si>
    <t>530859-0009</t>
  </si>
  <si>
    <t>530859-0010</t>
  </si>
  <si>
    <t>530859-0012</t>
  </si>
  <si>
    <t>530859-0013</t>
  </si>
  <si>
    <t>530859-0014</t>
  </si>
  <si>
    <t>530859-0015</t>
  </si>
  <si>
    <t>530859-0017</t>
  </si>
  <si>
    <t>530859-0018</t>
  </si>
  <si>
    <t>530859-0019</t>
  </si>
  <si>
    <t>530859-0020</t>
  </si>
  <si>
    <t>530860-0002</t>
  </si>
  <si>
    <t>530860-0003</t>
  </si>
  <si>
    <t>530860-0004</t>
  </si>
  <si>
    <t>530860-0005</t>
  </si>
  <si>
    <t>530860-0007</t>
  </si>
  <si>
    <t>530860-0008</t>
  </si>
  <si>
    <t>530860-0009</t>
  </si>
  <si>
    <t>530860-0010</t>
  </si>
  <si>
    <t>530860-0012</t>
  </si>
  <si>
    <t>530860-0013</t>
  </si>
  <si>
    <t>530860-0014</t>
  </si>
  <si>
    <t>530860-0015</t>
  </si>
  <si>
    <t>530860-0017</t>
  </si>
  <si>
    <t>530860-0018</t>
  </si>
  <si>
    <t>530860-0019</t>
  </si>
  <si>
    <t>530860-0020</t>
  </si>
  <si>
    <t>148658</t>
  </si>
  <si>
    <t>148659</t>
  </si>
  <si>
    <t>148660</t>
  </si>
  <si>
    <t>148661</t>
  </si>
  <si>
    <t>148664</t>
  </si>
  <si>
    <t>148662</t>
  </si>
  <si>
    <t>148663</t>
  </si>
  <si>
    <t>148665</t>
  </si>
  <si>
    <t>148666</t>
  </si>
  <si>
    <t>148667</t>
  </si>
  <si>
    <t>148674</t>
  </si>
  <si>
    <t>148675</t>
  </si>
  <si>
    <t>148676</t>
  </si>
  <si>
    <t>148677</t>
  </si>
  <si>
    <t>148680</t>
  </si>
  <si>
    <t>148681</t>
  </si>
  <si>
    <t>148678</t>
  </si>
  <si>
    <t>148682</t>
  </si>
  <si>
    <t>148683</t>
  </si>
  <si>
    <t>148684</t>
  </si>
  <si>
    <t>148695</t>
  </si>
  <si>
    <t>148696</t>
  </si>
  <si>
    <t>148697</t>
  </si>
  <si>
    <t>148700</t>
  </si>
  <si>
    <t>148698</t>
  </si>
  <si>
    <t>148701</t>
  </si>
  <si>
    <t>148702</t>
  </si>
  <si>
    <t>148703</t>
  </si>
  <si>
    <t>148705</t>
  </si>
  <si>
    <t>148699</t>
  </si>
  <si>
    <t>148725</t>
  </si>
  <si>
    <t>148727</t>
  </si>
  <si>
    <t>148729</t>
  </si>
  <si>
    <t>148724</t>
  </si>
  <si>
    <t>222219</t>
  </si>
  <si>
    <t>222221</t>
  </si>
  <si>
    <t>222222</t>
  </si>
  <si>
    <t>222223</t>
  </si>
  <si>
    <t>222224</t>
  </si>
  <si>
    <t>222220</t>
  </si>
  <si>
    <t>222226</t>
  </si>
  <si>
    <t>222229</t>
  </si>
  <si>
    <t>222227</t>
  </si>
  <si>
    <t>222230</t>
  </si>
  <si>
    <t>222231</t>
  </si>
  <si>
    <t>222225</t>
  </si>
  <si>
    <t>222233</t>
  </si>
  <si>
    <t>222235</t>
  </si>
  <si>
    <t>222234</t>
  </si>
  <si>
    <t>222236</t>
  </si>
  <si>
    <t>222237</t>
  </si>
  <si>
    <t>222232</t>
  </si>
  <si>
    <t>222238</t>
  </si>
  <si>
    <t>222240</t>
  </si>
  <si>
    <t>222241</t>
  </si>
  <si>
    <t>222242</t>
  </si>
  <si>
    <t>222243</t>
  </si>
  <si>
    <t>222244</t>
  </si>
  <si>
    <t>222251</t>
  </si>
  <si>
    <t>222252</t>
  </si>
  <si>
    <t>222253</t>
  </si>
  <si>
    <t>222254</t>
  </si>
  <si>
    <t>222245</t>
  </si>
  <si>
    <t>222246</t>
  </si>
  <si>
    <t>222256</t>
  </si>
  <si>
    <t>222258</t>
  </si>
  <si>
    <t>222259</t>
  </si>
  <si>
    <t>222260</t>
  </si>
  <si>
    <t>222255</t>
  </si>
  <si>
    <t>222262</t>
  </si>
  <si>
    <t>222263</t>
  </si>
  <si>
    <t>222257</t>
  </si>
  <si>
    <t>222264</t>
  </si>
  <si>
    <t>222265</t>
  </si>
  <si>
    <t>222267</t>
  </si>
  <si>
    <t>222268</t>
  </si>
  <si>
    <t>222269</t>
  </si>
  <si>
    <t>222270</t>
  </si>
  <si>
    <t>222271</t>
  </si>
  <si>
    <t>222266</t>
  </si>
  <si>
    <t>222274</t>
  </si>
  <si>
    <t>222277</t>
  </si>
  <si>
    <t>222275</t>
  </si>
  <si>
    <t>222276</t>
  </si>
  <si>
    <t>222278</t>
  </si>
  <si>
    <t>222273</t>
  </si>
  <si>
    <t>222280</t>
  </si>
  <si>
    <t>222279</t>
  </si>
  <si>
    <t>225694-0002</t>
  </si>
  <si>
    <t>225694-0003</t>
  </si>
  <si>
    <t>225694-0004</t>
  </si>
  <si>
    <t>225694-0005</t>
  </si>
  <si>
    <t>225694-0006</t>
  </si>
  <si>
    <t>225694-0007</t>
  </si>
  <si>
    <t>225694-0008</t>
  </si>
  <si>
    <t>225694-0009</t>
  </si>
  <si>
    <t>225694-0010</t>
  </si>
  <si>
    <t>225694-0012</t>
  </si>
  <si>
    <t>225694-0013</t>
  </si>
  <si>
    <t>225694-0014</t>
  </si>
  <si>
    <t>225694-0015</t>
  </si>
  <si>
    <t>225694-0016</t>
  </si>
  <si>
    <t>225694-0017</t>
  </si>
  <si>
    <t>225694-0018</t>
  </si>
  <si>
    <t>225694-0019</t>
  </si>
  <si>
    <t>225694-0020</t>
  </si>
  <si>
    <t>225694-0022</t>
  </si>
  <si>
    <t>225694-0023</t>
  </si>
  <si>
    <t>225694-0024</t>
  </si>
  <si>
    <t>225694-0025</t>
  </si>
  <si>
    <t>225694-0026</t>
  </si>
  <si>
    <t>225694-0027</t>
  </si>
  <si>
    <t>225694-0028</t>
  </si>
  <si>
    <t>225694-0029</t>
  </si>
  <si>
    <t>225694-0030</t>
  </si>
  <si>
    <t>225694-0032</t>
  </si>
  <si>
    <t>225694-0033</t>
  </si>
  <si>
    <t>225694-0034</t>
  </si>
  <si>
    <t>225694-0035</t>
  </si>
  <si>
    <t>225694-0036</t>
  </si>
  <si>
    <t>225694-0037</t>
  </si>
  <si>
    <t>225694-0038</t>
  </si>
  <si>
    <t>225694-0039</t>
  </si>
  <si>
    <t>225694-0040</t>
  </si>
  <si>
    <t>225694-0042</t>
  </si>
  <si>
    <t>225694-0043</t>
  </si>
  <si>
    <t>225694-0044</t>
  </si>
  <si>
    <t>225694-0045</t>
  </si>
  <si>
    <t>225694-0046</t>
  </si>
  <si>
    <t>225694-0047</t>
  </si>
  <si>
    <t>225694-0048</t>
  </si>
  <si>
    <t>225694-0049</t>
  </si>
  <si>
    <t>225694-0050</t>
  </si>
  <si>
    <t>225694-0052</t>
  </si>
  <si>
    <t>225694-0053</t>
  </si>
  <si>
    <t>225694-0054</t>
  </si>
  <si>
    <t>225694-0055</t>
  </si>
  <si>
    <t>225694-0056</t>
  </si>
  <si>
    <t>225694-0057</t>
  </si>
  <si>
    <t>225694-0058</t>
  </si>
  <si>
    <t>225694-0059</t>
  </si>
  <si>
    <t>225694-0060</t>
  </si>
  <si>
    <t>225694-0062</t>
  </si>
  <si>
    <t>225694-0063</t>
  </si>
  <si>
    <t>225694-0064</t>
  </si>
  <si>
    <t>225694-0065</t>
  </si>
  <si>
    <t>225694-0066</t>
  </si>
  <si>
    <t>225694-0067</t>
  </si>
  <si>
    <t>225694-0068</t>
  </si>
  <si>
    <t>225694-0069</t>
  </si>
  <si>
    <t>225694-0070</t>
  </si>
  <si>
    <t>225694-0072</t>
  </si>
  <si>
    <t>225694-0073</t>
  </si>
  <si>
    <t>225694-0074</t>
  </si>
  <si>
    <t>225694-0075</t>
  </si>
  <si>
    <t>225694-0076</t>
  </si>
  <si>
    <t>225694-0077</t>
  </si>
  <si>
    <t>225694-0078</t>
  </si>
  <si>
    <t>225694-0079</t>
  </si>
  <si>
    <t>225694-0080</t>
  </si>
  <si>
    <t>225694-0082</t>
  </si>
  <si>
    <t>225694-0083</t>
  </si>
  <si>
    <t>225694-0084</t>
  </si>
  <si>
    <t>225694-0085</t>
  </si>
  <si>
    <t>225694-0086</t>
  </si>
  <si>
    <t>225694-0087</t>
  </si>
  <si>
    <t>225694-0088</t>
  </si>
  <si>
    <t>225694-0089</t>
  </si>
  <si>
    <t>225694-0090</t>
  </si>
  <si>
    <t>225695-0002</t>
  </si>
  <si>
    <t>225695-0003</t>
  </si>
  <si>
    <t>225695-0004</t>
  </si>
  <si>
    <t>225695-0005</t>
  </si>
  <si>
    <t>225695-0006</t>
  </si>
  <si>
    <t>225695-0007</t>
  </si>
  <si>
    <t>225695-0008</t>
  </si>
  <si>
    <t>225695-0009</t>
  </si>
  <si>
    <t>225695-0010</t>
  </si>
  <si>
    <t>225695-0012</t>
  </si>
  <si>
    <t>225695-0013</t>
  </si>
  <si>
    <t>225695-0014</t>
  </si>
  <si>
    <t>225695-0015</t>
  </si>
  <si>
    <t>225695-0016</t>
  </si>
  <si>
    <t>225695-0017</t>
  </si>
  <si>
    <t>225695-0018</t>
  </si>
  <si>
    <t>225695-0019</t>
  </si>
  <si>
    <t>225695-0020</t>
  </si>
  <si>
    <t>225695-0022</t>
  </si>
  <si>
    <t>225695-0023</t>
  </si>
  <si>
    <t>225695-0024</t>
  </si>
  <si>
    <t>225695-0025</t>
  </si>
  <si>
    <t>225695-0026</t>
  </si>
  <si>
    <t>225695-0027</t>
  </si>
  <si>
    <t>225695-0028</t>
  </si>
  <si>
    <t>225695-0029</t>
  </si>
  <si>
    <t>225695-0030</t>
  </si>
  <si>
    <t>225695-0032</t>
  </si>
  <si>
    <t>225695-0033</t>
  </si>
  <si>
    <t>225695-0034</t>
  </si>
  <si>
    <t>225695-0035</t>
  </si>
  <si>
    <t>225695-0036</t>
  </si>
  <si>
    <t>225695-0037</t>
  </si>
  <si>
    <t>225695-0038</t>
  </si>
  <si>
    <t>225695-0039</t>
  </si>
  <si>
    <t>225695-0040</t>
  </si>
  <si>
    <t>225695-0042</t>
  </si>
  <si>
    <t>225695-0043</t>
  </si>
  <si>
    <t>225695-0044</t>
  </si>
  <si>
    <t>225695-0045</t>
  </si>
  <si>
    <t>225695-0046</t>
  </si>
  <si>
    <t>225695-0047</t>
  </si>
  <si>
    <t>225695-0048</t>
  </si>
  <si>
    <t>225695-0049</t>
  </si>
  <si>
    <t>225695-0050</t>
  </si>
  <si>
    <t>225695-0052</t>
  </si>
  <si>
    <t>225695-0053</t>
  </si>
  <si>
    <t>225695-0054</t>
  </si>
  <si>
    <t>225695-0055</t>
  </si>
  <si>
    <t>225695-0056</t>
  </si>
  <si>
    <t>225695-0057</t>
  </si>
  <si>
    <t>225695-0058</t>
  </si>
  <si>
    <t>225695-0059</t>
  </si>
  <si>
    <t>225695-0060</t>
  </si>
  <si>
    <t>225695-0062</t>
  </si>
  <si>
    <t>225695-0063</t>
  </si>
  <si>
    <t>225695-0064</t>
  </si>
  <si>
    <t>225695-0065</t>
  </si>
  <si>
    <t>225695-0066</t>
  </si>
  <si>
    <t>225695-0067</t>
  </si>
  <si>
    <t>225695-0068</t>
  </si>
  <si>
    <t>225695-0069</t>
  </si>
  <si>
    <t>225695-0070</t>
  </si>
  <si>
    <t>225695-0072</t>
  </si>
  <si>
    <t>225695-0073</t>
  </si>
  <si>
    <t>225695-0074</t>
  </si>
  <si>
    <t>225695-0075</t>
  </si>
  <si>
    <t>225695-0076</t>
  </si>
  <si>
    <t>225695-0077</t>
  </si>
  <si>
    <t>225695-0078</t>
  </si>
  <si>
    <t>225695-0079</t>
  </si>
  <si>
    <t>225695-0080</t>
  </si>
  <si>
    <t>225695-0082</t>
  </si>
  <si>
    <t>225695-0083</t>
  </si>
  <si>
    <t>225695-0084</t>
  </si>
  <si>
    <t>225695-0085</t>
  </si>
  <si>
    <t>225695-0086</t>
  </si>
  <si>
    <t>225695-0087</t>
  </si>
  <si>
    <t>225695-0088</t>
  </si>
  <si>
    <t>225695-0089</t>
  </si>
  <si>
    <t>225695-0090</t>
  </si>
  <si>
    <t>225696-0002</t>
  </si>
  <si>
    <t>225696-0003</t>
  </si>
  <si>
    <t>225696-0004</t>
  </si>
  <si>
    <t>225696-0005</t>
  </si>
  <si>
    <t>225696-0006</t>
  </si>
  <si>
    <t>225696-0007</t>
  </si>
  <si>
    <t>225696-0008</t>
  </si>
  <si>
    <t>225696-0009</t>
  </si>
  <si>
    <t>225696-0010</t>
  </si>
  <si>
    <t>225696-0012</t>
  </si>
  <si>
    <t>225696-0013</t>
  </si>
  <si>
    <t>225696-0014</t>
  </si>
  <si>
    <t>225696-0015</t>
  </si>
  <si>
    <t>225696-0016</t>
  </si>
  <si>
    <t>225696-0017</t>
  </si>
  <si>
    <t>225696-0018</t>
  </si>
  <si>
    <t>225696-0019</t>
  </si>
  <si>
    <t>225696-0020</t>
  </si>
  <si>
    <t>225696-0022</t>
  </si>
  <si>
    <t>225696-0023</t>
  </si>
  <si>
    <t>225696-0024</t>
  </si>
  <si>
    <t>225696-0025</t>
  </si>
  <si>
    <t>225696-0026</t>
  </si>
  <si>
    <t>225696-0027</t>
  </si>
  <si>
    <t>225696-0028</t>
  </si>
  <si>
    <t>225696-0029</t>
  </si>
  <si>
    <t>225696-0030</t>
  </si>
  <si>
    <t>225696-0032</t>
  </si>
  <si>
    <t>225696-0033</t>
  </si>
  <si>
    <t>225696-0034</t>
  </si>
  <si>
    <t>225696-0035</t>
  </si>
  <si>
    <t>225696-0036</t>
  </si>
  <si>
    <t>225696-0037</t>
  </si>
  <si>
    <t>225696-0038</t>
  </si>
  <si>
    <t>225696-0039</t>
  </si>
  <si>
    <t>225696-0040</t>
  </si>
  <si>
    <t>225696-0042</t>
  </si>
  <si>
    <t>225696-0043</t>
  </si>
  <si>
    <t>225696-0044</t>
  </si>
  <si>
    <t>225696-0045</t>
  </si>
  <si>
    <t>225696-0046</t>
  </si>
  <si>
    <t>225696-0047</t>
  </si>
  <si>
    <t>225696-0048</t>
  </si>
  <si>
    <t>225696-0049</t>
  </si>
  <si>
    <t>225696-0050</t>
  </si>
  <si>
    <t>225696-0052</t>
  </si>
  <si>
    <t>225696-0053</t>
  </si>
  <si>
    <t>225696-0054</t>
  </si>
  <si>
    <t>225696-0055</t>
  </si>
  <si>
    <t>225696-0056</t>
  </si>
  <si>
    <t>225696-0057</t>
  </si>
  <si>
    <t>225696-0058</t>
  </si>
  <si>
    <t>225696-0059</t>
  </si>
  <si>
    <t>225696-0060</t>
  </si>
  <si>
    <t>225696-0062</t>
  </si>
  <si>
    <t>225696-0063</t>
  </si>
  <si>
    <t>225696-0064</t>
  </si>
  <si>
    <t>225696-0065</t>
  </si>
  <si>
    <t>225696-0066</t>
  </si>
  <si>
    <t>225696-0067</t>
  </si>
  <si>
    <t>225696-0068</t>
  </si>
  <si>
    <t>225696-0069</t>
  </si>
  <si>
    <t>225696-0070</t>
  </si>
  <si>
    <t>225696-0072</t>
  </si>
  <si>
    <t>225696-0073</t>
  </si>
  <si>
    <t>225696-0074</t>
  </si>
  <si>
    <t>225696-0075</t>
  </si>
  <si>
    <t>225696-0076</t>
  </si>
  <si>
    <t>225696-0077</t>
  </si>
  <si>
    <t>225696-0078</t>
  </si>
  <si>
    <t>225696-0079</t>
  </si>
  <si>
    <t>225696-0080</t>
  </si>
  <si>
    <t>225696-0082</t>
  </si>
  <si>
    <t>225696-0083</t>
  </si>
  <si>
    <t>225696-0084</t>
  </si>
  <si>
    <t>225696-0085</t>
  </si>
  <si>
    <t>225696-0086</t>
  </si>
  <si>
    <t>225696-0087</t>
  </si>
  <si>
    <t>225696-0088</t>
  </si>
  <si>
    <t>225696-0089</t>
  </si>
  <si>
    <t>225696-0090</t>
  </si>
  <si>
    <t>225697-0002</t>
  </si>
  <si>
    <t>225697-0003</t>
  </si>
  <si>
    <t>225697-0004</t>
  </si>
  <si>
    <t>225697-0005</t>
  </si>
  <si>
    <t>225697-0006</t>
  </si>
  <si>
    <t>225697-0007</t>
  </si>
  <si>
    <t>225697-0008</t>
  </si>
  <si>
    <t>225697-0009</t>
  </si>
  <si>
    <t>225697-0010</t>
  </si>
  <si>
    <t>225697-0012</t>
  </si>
  <si>
    <t>225697-0013</t>
  </si>
  <si>
    <t>225697-0014</t>
  </si>
  <si>
    <t>225697-0015</t>
  </si>
  <si>
    <t>225697-0016</t>
  </si>
  <si>
    <t>225697-0017</t>
  </si>
  <si>
    <t>225697-0018</t>
  </si>
  <si>
    <t>225697-0019</t>
  </si>
  <si>
    <t>225697-0020</t>
  </si>
  <si>
    <t>225697-0022</t>
  </si>
  <si>
    <t>225697-0023</t>
  </si>
  <si>
    <t>225697-0024</t>
  </si>
  <si>
    <t>225697-0025</t>
  </si>
  <si>
    <t>225697-0026</t>
  </si>
  <si>
    <t>225697-0027</t>
  </si>
  <si>
    <t>225697-0028</t>
  </si>
  <si>
    <t>225697-0029</t>
  </si>
  <si>
    <t>225697-0030</t>
  </si>
  <si>
    <t>225697-0032</t>
  </si>
  <si>
    <t>225697-0033</t>
  </si>
  <si>
    <t>225697-0034</t>
  </si>
  <si>
    <t>225697-0035</t>
  </si>
  <si>
    <t>225697-0036</t>
  </si>
  <si>
    <t>225697-0037</t>
  </si>
  <si>
    <t>225697-0038</t>
  </si>
  <si>
    <t>225697-0039</t>
  </si>
  <si>
    <t>225697-0040</t>
  </si>
  <si>
    <t>225697-0042</t>
  </si>
  <si>
    <t>225697-0043</t>
  </si>
  <si>
    <t>225697-0044</t>
  </si>
  <si>
    <t>225697-0045</t>
  </si>
  <si>
    <t>225697-0046</t>
  </si>
  <si>
    <t>225697-0047</t>
  </si>
  <si>
    <t>225697-0048</t>
  </si>
  <si>
    <t>225697-0049</t>
  </si>
  <si>
    <t>225697-0050</t>
  </si>
  <si>
    <t>225697-0052</t>
  </si>
  <si>
    <t>225697-0053</t>
  </si>
  <si>
    <t>225697-0054</t>
  </si>
  <si>
    <t>225697-0055</t>
  </si>
  <si>
    <t>225697-0056</t>
  </si>
  <si>
    <t>225697-0057</t>
  </si>
  <si>
    <t>225697-0058</t>
  </si>
  <si>
    <t>225697-0059</t>
  </si>
  <si>
    <t>225697-0060</t>
  </si>
  <si>
    <t>225697-0062</t>
  </si>
  <si>
    <t>225697-0063</t>
  </si>
  <si>
    <t>225697-0064</t>
  </si>
  <si>
    <t>225697-0065</t>
  </si>
  <si>
    <t>225697-0066</t>
  </si>
  <si>
    <t>225697-0067</t>
  </si>
  <si>
    <t>225697-0068</t>
  </si>
  <si>
    <t>225697-0069</t>
  </si>
  <si>
    <t>225697-0070</t>
  </si>
  <si>
    <t>225697-0072</t>
  </si>
  <si>
    <t>225697-0073</t>
  </si>
  <si>
    <t>225697-0074</t>
  </si>
  <si>
    <t>225697-0075</t>
  </si>
  <si>
    <t>225697-0076</t>
  </si>
  <si>
    <t>225697-0077</t>
  </si>
  <si>
    <t>225697-0078</t>
  </si>
  <si>
    <t>225697-0079</t>
  </si>
  <si>
    <t>225697-0080</t>
  </si>
  <si>
    <t>225697-0082</t>
  </si>
  <si>
    <t>225697-0083</t>
  </si>
  <si>
    <t>225697-0084</t>
  </si>
  <si>
    <t>225697-0085</t>
  </si>
  <si>
    <t>225697-0086</t>
  </si>
  <si>
    <t>225697-0087</t>
  </si>
  <si>
    <t>225697-0088</t>
  </si>
  <si>
    <t>225697-0089</t>
  </si>
  <si>
    <t>225697-0090</t>
  </si>
  <si>
    <t>225699-0002</t>
  </si>
  <si>
    <t>225699-0003</t>
  </si>
  <si>
    <t>225699-0004</t>
  </si>
  <si>
    <t>225699-0005</t>
  </si>
  <si>
    <t>225699-0006</t>
  </si>
  <si>
    <t>225699-0007</t>
  </si>
  <si>
    <t>225699-0008</t>
  </si>
  <si>
    <t>225699-0009</t>
  </si>
  <si>
    <t>225699-0010</t>
  </si>
  <si>
    <t>225699-0012</t>
  </si>
  <si>
    <t>225699-0013</t>
  </si>
  <si>
    <t>225699-0014</t>
  </si>
  <si>
    <t>225699-0015</t>
  </si>
  <si>
    <t>225699-0016</t>
  </si>
  <si>
    <t>225699-0017</t>
  </si>
  <si>
    <t>225699-0018</t>
  </si>
  <si>
    <t>225699-0019</t>
  </si>
  <si>
    <t>225699-0020</t>
  </si>
  <si>
    <t>225699-0022</t>
  </si>
  <si>
    <t>225699-0023</t>
  </si>
  <si>
    <t>225699-0024</t>
  </si>
  <si>
    <t>225699-0025</t>
  </si>
  <si>
    <t>225699-0026</t>
  </si>
  <si>
    <t>225699-0027</t>
  </si>
  <si>
    <t>225699-0028</t>
  </si>
  <si>
    <t>225699-0029</t>
  </si>
  <si>
    <t>225699-0030</t>
  </si>
  <si>
    <t>225699-0032</t>
  </si>
  <si>
    <t>225699-0033</t>
  </si>
  <si>
    <t>225699-0034</t>
  </si>
  <si>
    <t>225699-0035</t>
  </si>
  <si>
    <t>225699-0036</t>
  </si>
  <si>
    <t>225699-0037</t>
  </si>
  <si>
    <t>225699-0038</t>
  </si>
  <si>
    <t>225699-0039</t>
  </si>
  <si>
    <t>225699-0040</t>
  </si>
  <si>
    <t>225699-0042</t>
  </si>
  <si>
    <t>225699-0043</t>
  </si>
  <si>
    <t>225699-0044</t>
  </si>
  <si>
    <t>225699-0045</t>
  </si>
  <si>
    <t>225699-0046</t>
  </si>
  <si>
    <t>225699-0047</t>
  </si>
  <si>
    <t>225699-0048</t>
  </si>
  <si>
    <t>225699-0049</t>
  </si>
  <si>
    <t>225699-0050</t>
  </si>
  <si>
    <t>225699-0052</t>
  </si>
  <si>
    <t>225699-0053</t>
  </si>
  <si>
    <t>225699-0054</t>
  </si>
  <si>
    <t>225699-0055</t>
  </si>
  <si>
    <t>225699-0056</t>
  </si>
  <si>
    <t>225699-0057</t>
  </si>
  <si>
    <t>225699-0058</t>
  </si>
  <si>
    <t>225699-0059</t>
  </si>
  <si>
    <t>225699-0060</t>
  </si>
  <si>
    <t>225699-0062</t>
  </si>
  <si>
    <t>225699-0063</t>
  </si>
  <si>
    <t>225699-0064</t>
  </si>
  <si>
    <t>225699-0065</t>
  </si>
  <si>
    <t>225699-0066</t>
  </si>
  <si>
    <t>225699-0067</t>
  </si>
  <si>
    <t>225699-0068</t>
  </si>
  <si>
    <t>225699-0069</t>
  </si>
  <si>
    <t>225699-0070</t>
  </si>
  <si>
    <t>225699-0072</t>
  </si>
  <si>
    <t>225699-0073</t>
  </si>
  <si>
    <t>225699-0074</t>
  </si>
  <si>
    <t>225699-0075</t>
  </si>
  <si>
    <t>225699-0076</t>
  </si>
  <si>
    <t>225699-0077</t>
  </si>
  <si>
    <t>225699-0078</t>
  </si>
  <si>
    <t>225699-0079</t>
  </si>
  <si>
    <t>225699-0080</t>
  </si>
  <si>
    <t>225699-0082</t>
  </si>
  <si>
    <t>225699-0083</t>
  </si>
  <si>
    <t>225699-0084</t>
  </si>
  <si>
    <t>225699-0085</t>
  </si>
  <si>
    <t>225699-0086</t>
  </si>
  <si>
    <t>225699-0087</t>
  </si>
  <si>
    <t>225699-0088</t>
  </si>
  <si>
    <t>225699-0089</t>
  </si>
  <si>
    <t>225699-0090</t>
  </si>
  <si>
    <t>225698-0002</t>
  </si>
  <si>
    <t>225698-0003</t>
  </si>
  <si>
    <t>225698-0004</t>
  </si>
  <si>
    <t>225698-0005</t>
  </si>
  <si>
    <t>225698-0006</t>
  </si>
  <si>
    <t>225698-0007</t>
  </si>
  <si>
    <t>225698-0008</t>
  </si>
  <si>
    <t>225698-0009</t>
  </si>
  <si>
    <t>225698-0010</t>
  </si>
  <si>
    <t>225698-0012</t>
  </si>
  <si>
    <t>225698-0013</t>
  </si>
  <si>
    <t>225698-0014</t>
  </si>
  <si>
    <t>225698-0015</t>
  </si>
  <si>
    <t>225698-0016</t>
  </si>
  <si>
    <t>225698-0017</t>
  </si>
  <si>
    <t>225698-0018</t>
  </si>
  <si>
    <t>225698-0019</t>
  </si>
  <si>
    <t>225698-0020</t>
  </si>
  <si>
    <t>225698-0022</t>
  </si>
  <si>
    <t>225698-0023</t>
  </si>
  <si>
    <t>225698-0024</t>
  </si>
  <si>
    <t>225698-0025</t>
  </si>
  <si>
    <t>225698-0026</t>
  </si>
  <si>
    <t>225698-0027</t>
  </si>
  <si>
    <t>225698-0028</t>
  </si>
  <si>
    <t>225698-0029</t>
  </si>
  <si>
    <t>225698-0030</t>
  </si>
  <si>
    <t>225698-0032</t>
  </si>
  <si>
    <t>225698-0033</t>
  </si>
  <si>
    <t>225698-0034</t>
  </si>
  <si>
    <t>225698-0035</t>
  </si>
  <si>
    <t>225698-0036</t>
  </si>
  <si>
    <t>225698-0037</t>
  </si>
  <si>
    <t>225698-0038</t>
  </si>
  <si>
    <t>225698-0039</t>
  </si>
  <si>
    <t>225698-0040</t>
  </si>
  <si>
    <t>225698-0042</t>
  </si>
  <si>
    <t>225698-0043</t>
  </si>
  <si>
    <t>225698-0044</t>
  </si>
  <si>
    <t>225698-0045</t>
  </si>
  <si>
    <t>225698-0046</t>
  </si>
  <si>
    <t>225698-0047</t>
  </si>
  <si>
    <t>225698-0048</t>
  </si>
  <si>
    <t>225698-0049</t>
  </si>
  <si>
    <t>225698-0050</t>
  </si>
  <si>
    <t>225698-0052</t>
  </si>
  <si>
    <t>225698-0053</t>
  </si>
  <si>
    <t>225698-0054</t>
  </si>
  <si>
    <t>225698-0055</t>
  </si>
  <si>
    <t>225698-0056</t>
  </si>
  <si>
    <t>225698-0057</t>
  </si>
  <si>
    <t>225698-0058</t>
  </si>
  <si>
    <t>225698-0059</t>
  </si>
  <si>
    <t>225698-0060</t>
  </si>
  <si>
    <t>225698-0062</t>
  </si>
  <si>
    <t>225698-0063</t>
  </si>
  <si>
    <t>225698-0064</t>
  </si>
  <si>
    <t>225698-0065</t>
  </si>
  <si>
    <t>225698-0066</t>
  </si>
  <si>
    <t>225698-0067</t>
  </si>
  <si>
    <t>225698-0068</t>
  </si>
  <si>
    <t>225698-0069</t>
  </si>
  <si>
    <t>225698-0070</t>
  </si>
  <si>
    <t>225698-0072</t>
  </si>
  <si>
    <t>225698-0073</t>
  </si>
  <si>
    <t>225698-0074</t>
  </si>
  <si>
    <t>225698-0075</t>
  </si>
  <si>
    <t>225698-0076</t>
  </si>
  <si>
    <t>225698-0077</t>
  </si>
  <si>
    <t>225698-0078</t>
  </si>
  <si>
    <t>225698-0079</t>
  </si>
  <si>
    <t>225698-0080</t>
  </si>
  <si>
    <t>225698-0082</t>
  </si>
  <si>
    <t>225698-0083</t>
  </si>
  <si>
    <t>225698-0084</t>
  </si>
  <si>
    <t>225698-0085</t>
  </si>
  <si>
    <t>225698-0086</t>
  </si>
  <si>
    <t>225698-0087</t>
  </si>
  <si>
    <t>225698-0088</t>
  </si>
  <si>
    <t>225698-0089</t>
  </si>
  <si>
    <t>225698-0090</t>
  </si>
  <si>
    <t>225702-0002</t>
  </si>
  <si>
    <t>225702-0003</t>
  </si>
  <si>
    <t>225702-0004</t>
  </si>
  <si>
    <t>225702-0005</t>
  </si>
  <si>
    <t>225702-0006</t>
  </si>
  <si>
    <t>225702-0007</t>
  </si>
  <si>
    <t>225702-0008</t>
  </si>
  <si>
    <t>225702-0009</t>
  </si>
  <si>
    <t>225702-0010</t>
  </si>
  <si>
    <t>225702-0012</t>
  </si>
  <si>
    <t>225702-0013</t>
  </si>
  <si>
    <t>225702-0014</t>
  </si>
  <si>
    <t>225702-0015</t>
  </si>
  <si>
    <t>225702-0016</t>
  </si>
  <si>
    <t>225702-0017</t>
  </si>
  <si>
    <t>225702-0018</t>
  </si>
  <si>
    <t>225702-0019</t>
  </si>
  <si>
    <t>225702-0020</t>
  </si>
  <si>
    <t>225702-0022</t>
  </si>
  <si>
    <t>225702-0023</t>
  </si>
  <si>
    <t>225702-0024</t>
  </si>
  <si>
    <t>225702-0025</t>
  </si>
  <si>
    <t>225702-0026</t>
  </si>
  <si>
    <t>225702-0027</t>
  </si>
  <si>
    <t>225702-0028</t>
  </si>
  <si>
    <t>225702-0029</t>
  </si>
  <si>
    <t>225702-0030</t>
  </si>
  <si>
    <t>225702-0032</t>
  </si>
  <si>
    <t>225702-0033</t>
  </si>
  <si>
    <t>225702-0034</t>
  </si>
  <si>
    <t>225702-0035</t>
  </si>
  <si>
    <t>225702-0036</t>
  </si>
  <si>
    <t>225702-0037</t>
  </si>
  <si>
    <t>225702-0038</t>
  </si>
  <si>
    <t>225702-0039</t>
  </si>
  <si>
    <t>225702-0040</t>
  </si>
  <si>
    <t>225702-0042</t>
  </si>
  <si>
    <t>225702-0043</t>
  </si>
  <si>
    <t>225702-0044</t>
  </si>
  <si>
    <t>225702-0045</t>
  </si>
  <si>
    <t>225702-0046</t>
  </si>
  <si>
    <t>225702-0047</t>
  </si>
  <si>
    <t>225702-0048</t>
  </si>
  <si>
    <t>225702-0049</t>
  </si>
  <si>
    <t>225702-0050</t>
  </si>
  <si>
    <t>225702-0052</t>
  </si>
  <si>
    <t>225702-0053</t>
  </si>
  <si>
    <t>225702-0054</t>
  </si>
  <si>
    <t>225702-0055</t>
  </si>
  <si>
    <t>225702-0056</t>
  </si>
  <si>
    <t>225702-0057</t>
  </si>
  <si>
    <t>225702-0058</t>
  </si>
  <si>
    <t>225702-0059</t>
  </si>
  <si>
    <t>225702-0060</t>
  </si>
  <si>
    <t>225702-0062</t>
  </si>
  <si>
    <t>225702-0063</t>
  </si>
  <si>
    <t>225702-0064</t>
  </si>
  <si>
    <t>225702-0065</t>
  </si>
  <si>
    <t>225702-0066</t>
  </si>
  <si>
    <t>225702-0067</t>
  </si>
  <si>
    <t>225702-0068</t>
  </si>
  <si>
    <t>225702-0069</t>
  </si>
  <si>
    <t>225702-0070</t>
  </si>
  <si>
    <t>225702-0072</t>
  </si>
  <si>
    <t>225702-0073</t>
  </si>
  <si>
    <t>225702-0074</t>
  </si>
  <si>
    <t>225702-0075</t>
  </si>
  <si>
    <t>225702-0076</t>
  </si>
  <si>
    <t>225702-0077</t>
  </si>
  <si>
    <t>225702-0078</t>
  </si>
  <si>
    <t>225702-0079</t>
  </si>
  <si>
    <t>225702-0080</t>
  </si>
  <si>
    <t>225702-0082</t>
  </si>
  <si>
    <t>225702-0083</t>
  </si>
  <si>
    <t>225702-0084</t>
  </si>
  <si>
    <t>225702-0085</t>
  </si>
  <si>
    <t>225702-0086</t>
  </si>
  <si>
    <t>225702-0087</t>
  </si>
  <si>
    <t>225702-0088</t>
  </si>
  <si>
    <t>225702-0089</t>
  </si>
  <si>
    <t>225702-0090</t>
  </si>
  <si>
    <t>225700-0002</t>
  </si>
  <si>
    <t>225700-0003</t>
  </si>
  <si>
    <t>225700-0004</t>
  </si>
  <si>
    <t>225700-0005</t>
  </si>
  <si>
    <t>225700-0006</t>
  </si>
  <si>
    <t>225700-0007</t>
  </si>
  <si>
    <t>225700-0008</t>
  </si>
  <si>
    <t>225700-0009</t>
  </si>
  <si>
    <t>225700-0010</t>
  </si>
  <si>
    <t>225700-0012</t>
  </si>
  <si>
    <t>225700-0013</t>
  </si>
  <si>
    <t>225700-0014</t>
  </si>
  <si>
    <t>225700-0015</t>
  </si>
  <si>
    <t>225700-0016</t>
  </si>
  <si>
    <t>225700-0017</t>
  </si>
  <si>
    <t>225700-0018</t>
  </si>
  <si>
    <t>225700-0019</t>
  </si>
  <si>
    <t>225700-0020</t>
  </si>
  <si>
    <t>225700-0022</t>
  </si>
  <si>
    <t>225700-0023</t>
  </si>
  <si>
    <t>225700-0024</t>
  </si>
  <si>
    <t>225700-0025</t>
  </si>
  <si>
    <t>225700-0026</t>
  </si>
  <si>
    <t>225700-0027</t>
  </si>
  <si>
    <t>225700-0028</t>
  </si>
  <si>
    <t>225700-0029</t>
  </si>
  <si>
    <t>225700-0030</t>
  </si>
  <si>
    <t>225700-0032</t>
  </si>
  <si>
    <t>225700-0033</t>
  </si>
  <si>
    <t>225700-0034</t>
  </si>
  <si>
    <t>225700-0035</t>
  </si>
  <si>
    <t>225700-0036</t>
  </si>
  <si>
    <t>225700-0037</t>
  </si>
  <si>
    <t>225700-0038</t>
  </si>
  <si>
    <t>225700-0039</t>
  </si>
  <si>
    <t>225700-0040</t>
  </si>
  <si>
    <t>225700-0042</t>
  </si>
  <si>
    <t>225700-0043</t>
  </si>
  <si>
    <t>225700-0044</t>
  </si>
  <si>
    <t>225700-0045</t>
  </si>
  <si>
    <t>225700-0046</t>
  </si>
  <si>
    <t>225700-0047</t>
  </si>
  <si>
    <t>225700-0048</t>
  </si>
  <si>
    <t>225700-0049</t>
  </si>
  <si>
    <t>225700-0050</t>
  </si>
  <si>
    <t>225700-0052</t>
  </si>
  <si>
    <t>225700-0053</t>
  </si>
  <si>
    <t>225700-0054</t>
  </si>
  <si>
    <t>225700-0055</t>
  </si>
  <si>
    <t>225700-0056</t>
  </si>
  <si>
    <t>225700-0057</t>
  </si>
  <si>
    <t>225700-0058</t>
  </si>
  <si>
    <t>225700-0059</t>
  </si>
  <si>
    <t>225700-0060</t>
  </si>
  <si>
    <t>225700-0062</t>
  </si>
  <si>
    <t>225700-0063</t>
  </si>
  <si>
    <t>225700-0064</t>
  </si>
  <si>
    <t>225700-0065</t>
  </si>
  <si>
    <t>225700-0066</t>
  </si>
  <si>
    <t>225700-0067</t>
  </si>
  <si>
    <t>225700-0068</t>
  </si>
  <si>
    <t>225700-0069</t>
  </si>
  <si>
    <t>225700-0070</t>
  </si>
  <si>
    <t>225700-0072</t>
  </si>
  <si>
    <t>225700-0073</t>
  </si>
  <si>
    <t>225700-0074</t>
  </si>
  <si>
    <t>225700-0075</t>
  </si>
  <si>
    <t>225700-0076</t>
  </si>
  <si>
    <t>225700-0077</t>
  </si>
  <si>
    <t>225700-0078</t>
  </si>
  <si>
    <t>225700-0079</t>
  </si>
  <si>
    <t>225700-0080</t>
  </si>
  <si>
    <t>225700-0082</t>
  </si>
  <si>
    <t>225700-0083</t>
  </si>
  <si>
    <t>225700-0084</t>
  </si>
  <si>
    <t>225700-0085</t>
  </si>
  <si>
    <t>225700-0086</t>
  </si>
  <si>
    <t>225700-0087</t>
  </si>
  <si>
    <t>225700-0088</t>
  </si>
  <si>
    <t>225700-0089</t>
  </si>
  <si>
    <t>225700-0090</t>
  </si>
  <si>
    <t>225704-0002</t>
  </si>
  <si>
    <t>225704-0003</t>
  </si>
  <si>
    <t>225704-0004</t>
  </si>
  <si>
    <t>225704-0005</t>
  </si>
  <si>
    <t>225704-0006</t>
  </si>
  <si>
    <t>225704-0007</t>
  </si>
  <si>
    <t>225704-0008</t>
  </si>
  <si>
    <t>225704-0009</t>
  </si>
  <si>
    <t>225704-0010</t>
  </si>
  <si>
    <t>225704-0012</t>
  </si>
  <si>
    <t>225704-0013</t>
  </si>
  <si>
    <t>225704-0014</t>
  </si>
  <si>
    <t>225704-0015</t>
  </si>
  <si>
    <t>225704-0016</t>
  </si>
  <si>
    <t>225704-0017</t>
  </si>
  <si>
    <t>225704-0018</t>
  </si>
  <si>
    <t>225704-0019</t>
  </si>
  <si>
    <t>225704-0020</t>
  </si>
  <si>
    <t>225704-0022</t>
  </si>
  <si>
    <t>225704-0023</t>
  </si>
  <si>
    <t>225704-0024</t>
  </si>
  <si>
    <t>225704-0025</t>
  </si>
  <si>
    <t>225704-0026</t>
  </si>
  <si>
    <t>225704-0027</t>
  </si>
  <si>
    <t>225704-0028</t>
  </si>
  <si>
    <t>225704-0029</t>
  </si>
  <si>
    <t>225704-0030</t>
  </si>
  <si>
    <t>225704-0032</t>
  </si>
  <si>
    <t>225704-0033</t>
  </si>
  <si>
    <t>225704-0034</t>
  </si>
  <si>
    <t>225704-0035</t>
  </si>
  <si>
    <t>225704-0036</t>
  </si>
  <si>
    <t>225704-0037</t>
  </si>
  <si>
    <t>225704-0038</t>
  </si>
  <si>
    <t>225704-0039</t>
  </si>
  <si>
    <t>225704-0040</t>
  </si>
  <si>
    <t>225704-0042</t>
  </si>
  <si>
    <t>225704-0043</t>
  </si>
  <si>
    <t>225704-0044</t>
  </si>
  <si>
    <t>225704-0045</t>
  </si>
  <si>
    <t>225704-0046</t>
  </si>
  <si>
    <t>225704-0047</t>
  </si>
  <si>
    <t>225704-0048</t>
  </si>
  <si>
    <t>225704-0049</t>
  </si>
  <si>
    <t>225704-0050</t>
  </si>
  <si>
    <t>225704-0052</t>
  </si>
  <si>
    <t>225704-0053</t>
  </si>
  <si>
    <t>225704-0054</t>
  </si>
  <si>
    <t>225704-0055</t>
  </si>
  <si>
    <t>225704-0056</t>
  </si>
  <si>
    <t>225704-0057</t>
  </si>
  <si>
    <t>225704-0058</t>
  </si>
  <si>
    <t>225704-0059</t>
  </si>
  <si>
    <t>225704-0060</t>
  </si>
  <si>
    <t>225704-0062</t>
  </si>
  <si>
    <t>225704-0063</t>
  </si>
  <si>
    <t>225704-0064</t>
  </si>
  <si>
    <t>225704-0065</t>
  </si>
  <si>
    <t>225704-0066</t>
  </si>
  <si>
    <t>225704-0067</t>
  </si>
  <si>
    <t>225704-0068</t>
  </si>
  <si>
    <t>225704-0069</t>
  </si>
  <si>
    <t>225704-0070</t>
  </si>
  <si>
    <t>225704-0072</t>
  </si>
  <si>
    <t>225704-0073</t>
  </si>
  <si>
    <t>225704-0074</t>
  </si>
  <si>
    <t>225704-0075</t>
  </si>
  <si>
    <t>225704-0076</t>
  </si>
  <si>
    <t>225704-0077</t>
  </si>
  <si>
    <t>225704-0078</t>
  </si>
  <si>
    <t>225704-0079</t>
  </si>
  <si>
    <t>225704-0080</t>
  </si>
  <si>
    <t>225704-0082</t>
  </si>
  <si>
    <t>225704-0083</t>
  </si>
  <si>
    <t>225704-0084</t>
  </si>
  <si>
    <t>225704-0085</t>
  </si>
  <si>
    <t>225704-0086</t>
  </si>
  <si>
    <t>225704-0087</t>
  </si>
  <si>
    <t>225704-0088</t>
  </si>
  <si>
    <t>225704-0089</t>
  </si>
  <si>
    <t>225704-0090</t>
  </si>
  <si>
    <t>225701-0002</t>
  </si>
  <si>
    <t>225701-0003</t>
  </si>
  <si>
    <t>225701-0004</t>
  </si>
  <si>
    <t>225701-0005</t>
  </si>
  <si>
    <t>225701-0006</t>
  </si>
  <si>
    <t>225701-0007</t>
  </si>
  <si>
    <t>225701-0008</t>
  </si>
  <si>
    <t>225701-0009</t>
  </si>
  <si>
    <t>225701-0010</t>
  </si>
  <si>
    <t>225701-0012</t>
  </si>
  <si>
    <t>225701-0013</t>
  </si>
  <si>
    <t>225701-0014</t>
  </si>
  <si>
    <t>225701-0015</t>
  </si>
  <si>
    <t>225701-0016</t>
  </si>
  <si>
    <t>225701-0017</t>
  </si>
  <si>
    <t>225701-0018</t>
  </si>
  <si>
    <t>225701-0019</t>
  </si>
  <si>
    <t>225701-0020</t>
  </si>
  <si>
    <t>225701-0022</t>
  </si>
  <si>
    <t>225701-0023</t>
  </si>
  <si>
    <t>225701-0024</t>
  </si>
  <si>
    <t>225701-0025</t>
  </si>
  <si>
    <t>225701-0026</t>
  </si>
  <si>
    <t>225701-0027</t>
  </si>
  <si>
    <t>225701-0028</t>
  </si>
  <si>
    <t>225701-0029</t>
  </si>
  <si>
    <t>225701-0030</t>
  </si>
  <si>
    <t>225701-0032</t>
  </si>
  <si>
    <t>225701-0033</t>
  </si>
  <si>
    <t>225701-0034</t>
  </si>
  <si>
    <t>225701-0035</t>
  </si>
  <si>
    <t>225701-0036</t>
  </si>
  <si>
    <t>225701-0037</t>
  </si>
  <si>
    <t>225701-0038</t>
  </si>
  <si>
    <t>225701-0039</t>
  </si>
  <si>
    <t>225701-0040</t>
  </si>
  <si>
    <t>225701-0042</t>
  </si>
  <si>
    <t>225701-0043</t>
  </si>
  <si>
    <t>225701-0044</t>
  </si>
  <si>
    <t>225701-0045</t>
  </si>
  <si>
    <t>225701-0046</t>
  </si>
  <si>
    <t>225701-0047</t>
  </si>
  <si>
    <t>225701-0048</t>
  </si>
  <si>
    <t>225701-0049</t>
  </si>
  <si>
    <t>225701-0050</t>
  </si>
  <si>
    <t>225701-0052</t>
  </si>
  <si>
    <t>225701-0053</t>
  </si>
  <si>
    <t>225701-0054</t>
  </si>
  <si>
    <t>225701-0055</t>
  </si>
  <si>
    <t>225701-0056</t>
  </si>
  <si>
    <t>225701-0057</t>
  </si>
  <si>
    <t>225701-0058</t>
  </si>
  <si>
    <t>225701-0059</t>
  </si>
  <si>
    <t>225701-0060</t>
  </si>
  <si>
    <t>225701-0062</t>
  </si>
  <si>
    <t>225701-0063</t>
  </si>
  <si>
    <t>225701-0064</t>
  </si>
  <si>
    <t>225701-0065</t>
  </si>
  <si>
    <t>225701-0066</t>
  </si>
  <si>
    <t>225701-0067</t>
  </si>
  <si>
    <t>225701-0068</t>
  </si>
  <si>
    <t>225701-0069</t>
  </si>
  <si>
    <t>225701-0070</t>
  </si>
  <si>
    <t>225701-0072</t>
  </si>
  <si>
    <t>225701-0073</t>
  </si>
  <si>
    <t>225701-0074</t>
  </si>
  <si>
    <t>225701-0075</t>
  </si>
  <si>
    <t>225701-0076</t>
  </si>
  <si>
    <t>225701-0077</t>
  </si>
  <si>
    <t>225701-0078</t>
  </si>
  <si>
    <t>225701-0079</t>
  </si>
  <si>
    <t>225701-0080</t>
  </si>
  <si>
    <t>225701-0082</t>
  </si>
  <si>
    <t>225701-0083</t>
  </si>
  <si>
    <t>225701-0084</t>
  </si>
  <si>
    <t>225701-0085</t>
  </si>
  <si>
    <t>225701-0086</t>
  </si>
  <si>
    <t>225701-0087</t>
  </si>
  <si>
    <t>225701-0088</t>
  </si>
  <si>
    <t>225701-0089</t>
  </si>
  <si>
    <t>225701-0090</t>
  </si>
  <si>
    <t>225706-0002</t>
  </si>
  <si>
    <t>225706-0003</t>
  </si>
  <si>
    <t>225706-0004</t>
  </si>
  <si>
    <t>225706-0005</t>
  </si>
  <si>
    <t>225706-0006</t>
  </si>
  <si>
    <t>225706-0007</t>
  </si>
  <si>
    <t>225706-0008</t>
  </si>
  <si>
    <t>225706-0009</t>
  </si>
  <si>
    <t>225706-0010</t>
  </si>
  <si>
    <t>225706-0012</t>
  </si>
  <si>
    <t>225706-0013</t>
  </si>
  <si>
    <t>225706-0014</t>
  </si>
  <si>
    <t>225706-0015</t>
  </si>
  <si>
    <t>225706-0016</t>
  </si>
  <si>
    <t>225706-0017</t>
  </si>
  <si>
    <t>225706-0018</t>
  </si>
  <si>
    <t>225706-0019</t>
  </si>
  <si>
    <t>225706-0020</t>
  </si>
  <si>
    <t>225706-0022</t>
  </si>
  <si>
    <t>225706-0023</t>
  </si>
  <si>
    <t>225706-0024</t>
  </si>
  <si>
    <t>225706-0025</t>
  </si>
  <si>
    <t>225706-0026</t>
  </si>
  <si>
    <t>225706-0027</t>
  </si>
  <si>
    <t>225706-0028</t>
  </si>
  <si>
    <t>225706-0029</t>
  </si>
  <si>
    <t>225706-0030</t>
  </si>
  <si>
    <t>225706-0032</t>
  </si>
  <si>
    <t>225706-0033</t>
  </si>
  <si>
    <t>225706-0034</t>
  </si>
  <si>
    <t>225706-0035</t>
  </si>
  <si>
    <t>225706-0036</t>
  </si>
  <si>
    <t>225706-0037</t>
  </si>
  <si>
    <t>225706-0038</t>
  </si>
  <si>
    <t>225706-0039</t>
  </si>
  <si>
    <t>225706-0040</t>
  </si>
  <si>
    <t>225706-0042</t>
  </si>
  <si>
    <t>225706-0043</t>
  </si>
  <si>
    <t>225706-0044</t>
  </si>
  <si>
    <t>225706-0045</t>
  </si>
  <si>
    <t>225706-0046</t>
  </si>
  <si>
    <t>225706-0047</t>
  </si>
  <si>
    <t>225706-0048</t>
  </si>
  <si>
    <t>225706-0049</t>
  </si>
  <si>
    <t>225706-0050</t>
  </si>
  <si>
    <t>225706-0052</t>
  </si>
  <si>
    <t>225706-0053</t>
  </si>
  <si>
    <t>225706-0054</t>
  </si>
  <si>
    <t>225706-0055</t>
  </si>
  <si>
    <t>225706-0056</t>
  </si>
  <si>
    <t>225706-0057</t>
  </si>
  <si>
    <t>225706-0058</t>
  </si>
  <si>
    <t>225706-0059</t>
  </si>
  <si>
    <t>225706-0060</t>
  </si>
  <si>
    <t>225706-0062</t>
  </si>
  <si>
    <t>225706-0063</t>
  </si>
  <si>
    <t>225706-0064</t>
  </si>
  <si>
    <t>225706-0065</t>
  </si>
  <si>
    <t>225706-0066</t>
  </si>
  <si>
    <t>225706-0067</t>
  </si>
  <si>
    <t>225706-0068</t>
  </si>
  <si>
    <t>225706-0069</t>
  </si>
  <si>
    <t>225706-0070</t>
  </si>
  <si>
    <t>225706-0072</t>
  </si>
  <si>
    <t>225706-0073</t>
  </si>
  <si>
    <t>225706-0074</t>
  </si>
  <si>
    <t>225706-0075</t>
  </si>
  <si>
    <t>225706-0076</t>
  </si>
  <si>
    <t>225706-0077</t>
  </si>
  <si>
    <t>225706-0078</t>
  </si>
  <si>
    <t>225706-0079</t>
  </si>
  <si>
    <t>225706-0080</t>
  </si>
  <si>
    <t>225706-0082</t>
  </si>
  <si>
    <t>225706-0083</t>
  </si>
  <si>
    <t>225706-0084</t>
  </si>
  <si>
    <t>225706-0085</t>
  </si>
  <si>
    <t>225706-0086</t>
  </si>
  <si>
    <t>225706-0087</t>
  </si>
  <si>
    <t>225706-0088</t>
  </si>
  <si>
    <t>225706-0089</t>
  </si>
  <si>
    <t>225706-0090</t>
  </si>
  <si>
    <t>225705-0002</t>
  </si>
  <si>
    <t>225705-0003</t>
  </si>
  <si>
    <t>225705-0004</t>
  </si>
  <si>
    <t>225705-0005</t>
  </si>
  <si>
    <t>225705-0006</t>
  </si>
  <si>
    <t>225705-0007</t>
  </si>
  <si>
    <t>225705-0008</t>
  </si>
  <si>
    <t>225705-0009</t>
  </si>
  <si>
    <t>225705-0010</t>
  </si>
  <si>
    <t>225705-0012</t>
  </si>
  <si>
    <t>225705-0013</t>
  </si>
  <si>
    <t>225705-0014</t>
  </si>
  <si>
    <t>225705-0015</t>
  </si>
  <si>
    <t>225705-0016</t>
  </si>
  <si>
    <t>225705-0017</t>
  </si>
  <si>
    <t>225705-0018</t>
  </si>
  <si>
    <t>225705-0019</t>
  </si>
  <si>
    <t>225705-0020</t>
  </si>
  <si>
    <t>225705-0022</t>
  </si>
  <si>
    <t>225705-0023</t>
  </si>
  <si>
    <t>225705-0024</t>
  </si>
  <si>
    <t>225705-0025</t>
  </si>
  <si>
    <t>225705-0026</t>
  </si>
  <si>
    <t>225705-0027</t>
  </si>
  <si>
    <t>225705-0028</t>
  </si>
  <si>
    <t>225705-0029</t>
  </si>
  <si>
    <t>225705-0030</t>
  </si>
  <si>
    <t>225705-0032</t>
  </si>
  <si>
    <t>225705-0033</t>
  </si>
  <si>
    <t>225705-0034</t>
  </si>
  <si>
    <t>225705-0035</t>
  </si>
  <si>
    <t>225705-0036</t>
  </si>
  <si>
    <t>225705-0037</t>
  </si>
  <si>
    <t>225705-0038</t>
  </si>
  <si>
    <t>225705-0039</t>
  </si>
  <si>
    <t>225705-0040</t>
  </si>
  <si>
    <t>225705-0042</t>
  </si>
  <si>
    <t>225705-0043</t>
  </si>
  <si>
    <t>225705-0044</t>
  </si>
  <si>
    <t>225705-0045</t>
  </si>
  <si>
    <t>225705-0046</t>
  </si>
  <si>
    <t>225705-0047</t>
  </si>
  <si>
    <t>225705-0048</t>
  </si>
  <si>
    <t>225705-0049</t>
  </si>
  <si>
    <t>225705-0050</t>
  </si>
  <si>
    <t>225705-0052</t>
  </si>
  <si>
    <t>225705-0053</t>
  </si>
  <si>
    <t>225705-0054</t>
  </si>
  <si>
    <t>225705-0055</t>
  </si>
  <si>
    <t>225705-0056</t>
  </si>
  <si>
    <t>225705-0057</t>
  </si>
  <si>
    <t>225705-0058</t>
  </si>
  <si>
    <t>225705-0059</t>
  </si>
  <si>
    <t>225705-0060</t>
  </si>
  <si>
    <t>225705-0062</t>
  </si>
  <si>
    <t>225705-0063</t>
  </si>
  <si>
    <t>225705-0064</t>
  </si>
  <si>
    <t>225705-0065</t>
  </si>
  <si>
    <t>225705-0066</t>
  </si>
  <si>
    <t>225705-0067</t>
  </si>
  <si>
    <t>225705-0068</t>
  </si>
  <si>
    <t>225705-0069</t>
  </si>
  <si>
    <t>225705-0070</t>
  </si>
  <si>
    <t>225705-0072</t>
  </si>
  <si>
    <t>225705-0073</t>
  </si>
  <si>
    <t>225705-0074</t>
  </si>
  <si>
    <t>225705-0075</t>
  </si>
  <si>
    <t>225705-0076</t>
  </si>
  <si>
    <t>225705-0077</t>
  </si>
  <si>
    <t>225705-0078</t>
  </si>
  <si>
    <t>225705-0079</t>
  </si>
  <si>
    <t>225705-0080</t>
  </si>
  <si>
    <t>225705-0082</t>
  </si>
  <si>
    <t>225705-0083</t>
  </si>
  <si>
    <t>225705-0084</t>
  </si>
  <si>
    <t>225705-0085</t>
  </si>
  <si>
    <t>225705-0086</t>
  </si>
  <si>
    <t>225705-0087</t>
  </si>
  <si>
    <t>225705-0088</t>
  </si>
  <si>
    <t>225705-0089</t>
  </si>
  <si>
    <t>225705-0090</t>
  </si>
  <si>
    <t>225708-0002</t>
  </si>
  <si>
    <t>225708-0003</t>
  </si>
  <si>
    <t>225708-0004</t>
  </si>
  <si>
    <t>225708-0005</t>
  </si>
  <si>
    <t>225708-0006</t>
  </si>
  <si>
    <t>225708-0007</t>
  </si>
  <si>
    <t>225708-0008</t>
  </si>
  <si>
    <t>225708-0009</t>
  </si>
  <si>
    <t>225708-0010</t>
  </si>
  <si>
    <t>225708-0012</t>
  </si>
  <si>
    <t>225708-0013</t>
  </si>
  <si>
    <t>225708-0014</t>
  </si>
  <si>
    <t>225708-0015</t>
  </si>
  <si>
    <t>225708-0016</t>
  </si>
  <si>
    <t>225708-0017</t>
  </si>
  <si>
    <t>225708-0018</t>
  </si>
  <si>
    <t>225708-0019</t>
  </si>
  <si>
    <t>225708-0020</t>
  </si>
  <si>
    <t>225708-0022</t>
  </si>
  <si>
    <t>225708-0023</t>
  </si>
  <si>
    <t>225708-0024</t>
  </si>
  <si>
    <t>225708-0025</t>
  </si>
  <si>
    <t>225708-0026</t>
  </si>
  <si>
    <t>225708-0027</t>
  </si>
  <si>
    <t>225708-0028</t>
  </si>
  <si>
    <t>225708-0029</t>
  </si>
  <si>
    <t>225708-0030</t>
  </si>
  <si>
    <t>225708-0032</t>
  </si>
  <si>
    <t>225708-0033</t>
  </si>
  <si>
    <t>225708-0034</t>
  </si>
  <si>
    <t>225708-0035</t>
  </si>
  <si>
    <t>225708-0036</t>
  </si>
  <si>
    <t>225708-0037</t>
  </si>
  <si>
    <t>225708-0038</t>
  </si>
  <si>
    <t>225708-0039</t>
  </si>
  <si>
    <t>225708-0040</t>
  </si>
  <si>
    <t>225708-0042</t>
  </si>
  <si>
    <t>225708-0043</t>
  </si>
  <si>
    <t>225708-0044</t>
  </si>
  <si>
    <t>225708-0045</t>
  </si>
  <si>
    <t>225708-0046</t>
  </si>
  <si>
    <t>225708-0047</t>
  </si>
  <si>
    <t>225708-0048</t>
  </si>
  <si>
    <t>225708-0049</t>
  </si>
  <si>
    <t>225708-0050</t>
  </si>
  <si>
    <t>225708-0052</t>
  </si>
  <si>
    <t>225708-0053</t>
  </si>
  <si>
    <t>225708-0054</t>
  </si>
  <si>
    <t>225708-0055</t>
  </si>
  <si>
    <t>225708-0056</t>
  </si>
  <si>
    <t>225708-0057</t>
  </si>
  <si>
    <t>225708-0058</t>
  </si>
  <si>
    <t>225708-0059</t>
  </si>
  <si>
    <t>225708-0060</t>
  </si>
  <si>
    <t>225708-0062</t>
  </si>
  <si>
    <t>225708-0063</t>
  </si>
  <si>
    <t>225708-0064</t>
  </si>
  <si>
    <t>225708-0065</t>
  </si>
  <si>
    <t>225708-0066</t>
  </si>
  <si>
    <t>225708-0067</t>
  </si>
  <si>
    <t>225708-0068</t>
  </si>
  <si>
    <t>225708-0069</t>
  </si>
  <si>
    <t>225708-0070</t>
  </si>
  <si>
    <t>225708-0072</t>
  </si>
  <si>
    <t>225708-0073</t>
  </si>
  <si>
    <t>225708-0074</t>
  </si>
  <si>
    <t>225708-0075</t>
  </si>
  <si>
    <t>225708-0076</t>
  </si>
  <si>
    <t>225708-0077</t>
  </si>
  <si>
    <t>225708-0078</t>
  </si>
  <si>
    <t>225708-0079</t>
  </si>
  <si>
    <t>225708-0080</t>
  </si>
  <si>
    <t>225708-0082</t>
  </si>
  <si>
    <t>225708-0083</t>
  </si>
  <si>
    <t>225708-0084</t>
  </si>
  <si>
    <t>225708-0085</t>
  </si>
  <si>
    <t>225708-0086</t>
  </si>
  <si>
    <t>225708-0087</t>
  </si>
  <si>
    <t>225708-0088</t>
  </si>
  <si>
    <t>225708-0089</t>
  </si>
  <si>
    <t>225708-0090</t>
  </si>
  <si>
    <t>225709-0002</t>
  </si>
  <si>
    <t>225709-0003</t>
  </si>
  <si>
    <t>225709-0004</t>
  </si>
  <si>
    <t>225709-0005</t>
  </si>
  <si>
    <t>225709-0006</t>
  </si>
  <si>
    <t>225709-0007</t>
  </si>
  <si>
    <t>225709-0008</t>
  </si>
  <si>
    <t>225709-0009</t>
  </si>
  <si>
    <t>225709-0010</t>
  </si>
  <si>
    <t>225709-0012</t>
  </si>
  <si>
    <t>225709-0013</t>
  </si>
  <si>
    <t>225709-0014</t>
  </si>
  <si>
    <t>225709-0015</t>
  </si>
  <si>
    <t>225709-0016</t>
  </si>
  <si>
    <t>225709-0017</t>
  </si>
  <si>
    <t>225709-0018</t>
  </si>
  <si>
    <t>225709-0019</t>
  </si>
  <si>
    <t>225709-0020</t>
  </si>
  <si>
    <t>225709-0022</t>
  </si>
  <si>
    <t>225709-0023</t>
  </si>
  <si>
    <t>225709-0024</t>
  </si>
  <si>
    <t>225709-0025</t>
  </si>
  <si>
    <t>225709-0026</t>
  </si>
  <si>
    <t>225709-0027</t>
  </si>
  <si>
    <t>225709-0028</t>
  </si>
  <si>
    <t>225709-0029</t>
  </si>
  <si>
    <t>225709-0030</t>
  </si>
  <si>
    <t>225709-0032</t>
  </si>
  <si>
    <t>225709-0033</t>
  </si>
  <si>
    <t>225709-0034</t>
  </si>
  <si>
    <t>225709-0035</t>
  </si>
  <si>
    <t>225709-0036</t>
  </si>
  <si>
    <t>225709-0037</t>
  </si>
  <si>
    <t>225709-0038</t>
  </si>
  <si>
    <t>225709-0039</t>
  </si>
  <si>
    <t>225709-0040</t>
  </si>
  <si>
    <t>225709-0042</t>
  </si>
  <si>
    <t>225709-0043</t>
  </si>
  <si>
    <t>225709-0044</t>
  </si>
  <si>
    <t>225709-0045</t>
  </si>
  <si>
    <t>225709-0046</t>
  </si>
  <si>
    <t>225709-0047</t>
  </si>
  <si>
    <t>225709-0048</t>
  </si>
  <si>
    <t>225709-0049</t>
  </si>
  <si>
    <t>225709-0050</t>
  </si>
  <si>
    <t>225709-0052</t>
  </si>
  <si>
    <t>225709-0053</t>
  </si>
  <si>
    <t>225709-0054</t>
  </si>
  <si>
    <t>225709-0055</t>
  </si>
  <si>
    <t>225709-0056</t>
  </si>
  <si>
    <t>225709-0057</t>
  </si>
  <si>
    <t>225709-0058</t>
  </si>
  <si>
    <t>225709-0059</t>
  </si>
  <si>
    <t>225709-0060</t>
  </si>
  <si>
    <t>225709-0062</t>
  </si>
  <si>
    <t>225709-0063</t>
  </si>
  <si>
    <t>225709-0064</t>
  </si>
  <si>
    <t>225709-0065</t>
  </si>
  <si>
    <t>225709-0066</t>
  </si>
  <si>
    <t>225709-0067</t>
  </si>
  <si>
    <t>225709-0068</t>
  </si>
  <si>
    <t>225709-0069</t>
  </si>
  <si>
    <t>225709-0070</t>
  </si>
  <si>
    <t>225709-0072</t>
  </si>
  <si>
    <t>225709-0073</t>
  </si>
  <si>
    <t>225709-0074</t>
  </si>
  <si>
    <t>225709-0075</t>
  </si>
  <si>
    <t>225709-0076</t>
  </si>
  <si>
    <t>225709-0077</t>
  </si>
  <si>
    <t>225709-0078</t>
  </si>
  <si>
    <t>225709-0079</t>
  </si>
  <si>
    <t>225709-0080</t>
  </si>
  <si>
    <t>225709-0082</t>
  </si>
  <si>
    <t>225709-0083</t>
  </si>
  <si>
    <t>225709-0084</t>
  </si>
  <si>
    <t>225709-0085</t>
  </si>
  <si>
    <t>225709-0086</t>
  </si>
  <si>
    <t>225709-0087</t>
  </si>
  <si>
    <t>225709-0088</t>
  </si>
  <si>
    <t>225709-0089</t>
  </si>
  <si>
    <t>225709-0090</t>
  </si>
  <si>
    <t>225710-0002</t>
  </si>
  <si>
    <t>225710-0003</t>
  </si>
  <si>
    <t>225710-0004</t>
  </si>
  <si>
    <t>225710-0005</t>
  </si>
  <si>
    <t>225710-0006</t>
  </si>
  <si>
    <t>225710-0007</t>
  </si>
  <si>
    <t>225710-0008</t>
  </si>
  <si>
    <t>225710-0009</t>
  </si>
  <si>
    <t>225710-0010</t>
  </si>
  <si>
    <t>225710-0012</t>
  </si>
  <si>
    <t>225710-0013</t>
  </si>
  <si>
    <t>225710-0014</t>
  </si>
  <si>
    <t>225710-0015</t>
  </si>
  <si>
    <t>225710-0016</t>
  </si>
  <si>
    <t>225710-0017</t>
  </si>
  <si>
    <t>225710-0018</t>
  </si>
  <si>
    <t>225710-0019</t>
  </si>
  <si>
    <t>225710-0020</t>
  </si>
  <si>
    <t>225710-0022</t>
  </si>
  <si>
    <t>225710-0023</t>
  </si>
  <si>
    <t>225710-0024</t>
  </si>
  <si>
    <t>225710-0025</t>
  </si>
  <si>
    <t>225710-0026</t>
  </si>
  <si>
    <t>225710-0027</t>
  </si>
  <si>
    <t>225710-0028</t>
  </si>
  <si>
    <t>225710-0029</t>
  </si>
  <si>
    <t>225710-0030</t>
  </si>
  <si>
    <t>225710-0032</t>
  </si>
  <si>
    <t>225710-0033</t>
  </si>
  <si>
    <t>225710-0034</t>
  </si>
  <si>
    <t>225710-0035</t>
  </si>
  <si>
    <t>225710-0036</t>
  </si>
  <si>
    <t>225710-0037</t>
  </si>
  <si>
    <t>225710-0038</t>
  </si>
  <si>
    <t>225710-0039</t>
  </si>
  <si>
    <t>225710-0040</t>
  </si>
  <si>
    <t>225710-0042</t>
  </si>
  <si>
    <t>225710-0043</t>
  </si>
  <si>
    <t>225710-0044</t>
  </si>
  <si>
    <t>225710-0045</t>
  </si>
  <si>
    <t>225710-0046</t>
  </si>
  <si>
    <t>225710-0047</t>
  </si>
  <si>
    <t>225710-0048</t>
  </si>
  <si>
    <t>225710-0049</t>
  </si>
  <si>
    <t>225710-0050</t>
  </si>
  <si>
    <t>225710-0052</t>
  </si>
  <si>
    <t>225710-0053</t>
  </si>
  <si>
    <t>225710-0054</t>
  </si>
  <si>
    <t>225710-0055</t>
  </si>
  <si>
    <t>225710-0056</t>
  </si>
  <si>
    <t>225710-0057</t>
  </si>
  <si>
    <t>225710-0058</t>
  </si>
  <si>
    <t>225710-0059</t>
  </si>
  <si>
    <t>225710-0060</t>
  </si>
  <si>
    <t>225710-0062</t>
  </si>
  <si>
    <t>225710-0063</t>
  </si>
  <si>
    <t>225710-0064</t>
  </si>
  <si>
    <t>225710-0065</t>
  </si>
  <si>
    <t>225710-0066</t>
  </si>
  <si>
    <t>225710-0067</t>
  </si>
  <si>
    <t>225710-0068</t>
  </si>
  <si>
    <t>225710-0069</t>
  </si>
  <si>
    <t>225710-0070</t>
  </si>
  <si>
    <t>225710-0072</t>
  </si>
  <si>
    <t>225710-0073</t>
  </si>
  <si>
    <t>225710-0074</t>
  </si>
  <si>
    <t>225710-0075</t>
  </si>
  <si>
    <t>225710-0076</t>
  </si>
  <si>
    <t>225710-0077</t>
  </si>
  <si>
    <t>225710-0078</t>
  </si>
  <si>
    <t>225710-0079</t>
  </si>
  <si>
    <t>225710-0080</t>
  </si>
  <si>
    <t>225710-0082</t>
  </si>
  <si>
    <t>225710-0083</t>
  </si>
  <si>
    <t>225710-0084</t>
  </si>
  <si>
    <t>225710-0085</t>
  </si>
  <si>
    <t>225710-0086</t>
  </si>
  <si>
    <t>225710-0087</t>
  </si>
  <si>
    <t>225710-0088</t>
  </si>
  <si>
    <t>225710-0089</t>
  </si>
  <si>
    <t>225710-0090</t>
  </si>
  <si>
    <t>225711-0002</t>
  </si>
  <si>
    <t>225711-0003</t>
  </si>
  <si>
    <t>225711-0004</t>
  </si>
  <si>
    <t>225711-0005</t>
  </si>
  <si>
    <t>225711-0006</t>
  </si>
  <si>
    <t>225711-0007</t>
  </si>
  <si>
    <t>225711-0008</t>
  </si>
  <si>
    <t>225711-0009</t>
  </si>
  <si>
    <t>225711-0010</t>
  </si>
  <si>
    <t>225711-0012</t>
  </si>
  <si>
    <t>225711-0013</t>
  </si>
  <si>
    <t>225711-0014</t>
  </si>
  <si>
    <t>225711-0015</t>
  </si>
  <si>
    <t>225711-0016</t>
  </si>
  <si>
    <t>225711-0017</t>
  </si>
  <si>
    <t>225711-0018</t>
  </si>
  <si>
    <t>225711-0019</t>
  </si>
  <si>
    <t>225711-0020</t>
  </si>
  <si>
    <t>225711-0022</t>
  </si>
  <si>
    <t>225711-0023</t>
  </si>
  <si>
    <t>225711-0024</t>
  </si>
  <si>
    <t>225711-0025</t>
  </si>
  <si>
    <t>225711-0026</t>
  </si>
  <si>
    <t>225711-0027</t>
  </si>
  <si>
    <t>225711-0028</t>
  </si>
  <si>
    <t>225711-0029</t>
  </si>
  <si>
    <t>225711-0030</t>
  </si>
  <si>
    <t>225711-0032</t>
  </si>
  <si>
    <t>225711-0033</t>
  </si>
  <si>
    <t>225711-0034</t>
  </si>
  <si>
    <t>225711-0035</t>
  </si>
  <si>
    <t>225711-0036</t>
  </si>
  <si>
    <t>225711-0037</t>
  </si>
  <si>
    <t>225711-0038</t>
  </si>
  <si>
    <t>225711-0039</t>
  </si>
  <si>
    <t>225711-0040</t>
  </si>
  <si>
    <t>225711-0042</t>
  </si>
  <si>
    <t>225711-0043</t>
  </si>
  <si>
    <t>225711-0044</t>
  </si>
  <si>
    <t>225711-0045</t>
  </si>
  <si>
    <t>225711-0046</t>
  </si>
  <si>
    <t>225711-0047</t>
  </si>
  <si>
    <t>225711-0048</t>
  </si>
  <si>
    <t>225711-0049</t>
  </si>
  <si>
    <t>225711-0050</t>
  </si>
  <si>
    <t>225711-0052</t>
  </si>
  <si>
    <t>225711-0053</t>
  </si>
  <si>
    <t>225711-0054</t>
  </si>
  <si>
    <t>225711-0055</t>
  </si>
  <si>
    <t>225711-0056</t>
  </si>
  <si>
    <t>225711-0057</t>
  </si>
  <si>
    <t>225711-0058</t>
  </si>
  <si>
    <t>225711-0059</t>
  </si>
  <si>
    <t>225711-0060</t>
  </si>
  <si>
    <t>225711-0062</t>
  </si>
  <si>
    <t>225711-0063</t>
  </si>
  <si>
    <t>225711-0064</t>
  </si>
  <si>
    <t>225711-0065</t>
  </si>
  <si>
    <t>225711-0066</t>
  </si>
  <si>
    <t>225711-0067</t>
  </si>
  <si>
    <t>225711-0068</t>
  </si>
  <si>
    <t>225711-0069</t>
  </si>
  <si>
    <t>225711-0070</t>
  </si>
  <si>
    <t>225711-0072</t>
  </si>
  <si>
    <t>225711-0073</t>
  </si>
  <si>
    <t>225711-0074</t>
  </si>
  <si>
    <t>225711-0075</t>
  </si>
  <si>
    <t>225711-0076</t>
  </si>
  <si>
    <t>225711-0077</t>
  </si>
  <si>
    <t>225711-0078</t>
  </si>
  <si>
    <t>225711-0079</t>
  </si>
  <si>
    <t>225711-0080</t>
  </si>
  <si>
    <t>225711-0082</t>
  </si>
  <si>
    <t>225711-0083</t>
  </si>
  <si>
    <t>225711-0084</t>
  </si>
  <si>
    <t>225711-0085</t>
  </si>
  <si>
    <t>225711-0086</t>
  </si>
  <si>
    <t>225711-0087</t>
  </si>
  <si>
    <t>225711-0088</t>
  </si>
  <si>
    <t>225711-0089</t>
  </si>
  <si>
    <t>225711-0090</t>
  </si>
  <si>
    <t>225712-0002</t>
  </si>
  <si>
    <t>225712-0003</t>
  </si>
  <si>
    <t>225712-0004</t>
  </si>
  <si>
    <t>225712-0005</t>
  </si>
  <si>
    <t>225712-0006</t>
  </si>
  <si>
    <t>225712-0007</t>
  </si>
  <si>
    <t>225712-0008</t>
  </si>
  <si>
    <t>225712-0009</t>
  </si>
  <si>
    <t>225712-0010</t>
  </si>
  <si>
    <t>225712-0012</t>
  </si>
  <si>
    <t>225712-0013</t>
  </si>
  <si>
    <t>225712-0014</t>
  </si>
  <si>
    <t>225712-0015</t>
  </si>
  <si>
    <t>225712-0016</t>
  </si>
  <si>
    <t>225712-0017</t>
  </si>
  <si>
    <t>225712-0018</t>
  </si>
  <si>
    <t>225712-0019</t>
  </si>
  <si>
    <t>225712-0020</t>
  </si>
  <si>
    <t>225712-0022</t>
  </si>
  <si>
    <t>225712-0023</t>
  </si>
  <si>
    <t>225712-0024</t>
  </si>
  <si>
    <t>225712-0025</t>
  </si>
  <si>
    <t>225712-0026</t>
  </si>
  <si>
    <t>225712-0027</t>
  </si>
  <si>
    <t>225712-0028</t>
  </si>
  <si>
    <t>225712-0029</t>
  </si>
  <si>
    <t>225712-0030</t>
  </si>
  <si>
    <t>225712-0032</t>
  </si>
  <si>
    <t>225712-0033</t>
  </si>
  <si>
    <t>225712-0034</t>
  </si>
  <si>
    <t>225712-0035</t>
  </si>
  <si>
    <t>225712-0036</t>
  </si>
  <si>
    <t>225712-0037</t>
  </si>
  <si>
    <t>225712-0038</t>
  </si>
  <si>
    <t>225712-0039</t>
  </si>
  <si>
    <t>225712-0040</t>
  </si>
  <si>
    <t>225712-0042</t>
  </si>
  <si>
    <t>225712-0043</t>
  </si>
  <si>
    <t>225712-0044</t>
  </si>
  <si>
    <t>225712-0045</t>
  </si>
  <si>
    <t>225712-0046</t>
  </si>
  <si>
    <t>225712-0047</t>
  </si>
  <si>
    <t>225712-0048</t>
  </si>
  <si>
    <t>225712-0049</t>
  </si>
  <si>
    <t>225712-0050</t>
  </si>
  <si>
    <t>225712-0052</t>
  </si>
  <si>
    <t>225712-0053</t>
  </si>
  <si>
    <t>225712-0054</t>
  </si>
  <si>
    <t>225712-0055</t>
  </si>
  <si>
    <t>225712-0056</t>
  </si>
  <si>
    <t>225712-0057</t>
  </si>
  <si>
    <t>225712-0058</t>
  </si>
  <si>
    <t>225712-0059</t>
  </si>
  <si>
    <t>225712-0060</t>
  </si>
  <si>
    <t>225712-0062</t>
  </si>
  <si>
    <t>225712-0063</t>
  </si>
  <si>
    <t>225712-0064</t>
  </si>
  <si>
    <t>225712-0065</t>
  </si>
  <si>
    <t>225712-0066</t>
  </si>
  <si>
    <t>225712-0067</t>
  </si>
  <si>
    <t>225712-0068</t>
  </si>
  <si>
    <t>225712-0069</t>
  </si>
  <si>
    <t>225712-0070</t>
  </si>
  <si>
    <t>225712-0072</t>
  </si>
  <si>
    <t>225712-0073</t>
  </si>
  <si>
    <t>225712-0074</t>
  </si>
  <si>
    <t>225712-0075</t>
  </si>
  <si>
    <t>225712-0076</t>
  </si>
  <si>
    <t>225712-0077</t>
  </si>
  <si>
    <t>225712-0078</t>
  </si>
  <si>
    <t>225712-0079</t>
  </si>
  <si>
    <t>225712-0080</t>
  </si>
  <si>
    <t>225712-0082</t>
  </si>
  <si>
    <t>225712-0083</t>
  </si>
  <si>
    <t>225712-0084</t>
  </si>
  <si>
    <t>225712-0085</t>
  </si>
  <si>
    <t>225712-0086</t>
  </si>
  <si>
    <t>225712-0087</t>
  </si>
  <si>
    <t>225712-0088</t>
  </si>
  <si>
    <t>225712-0089</t>
  </si>
  <si>
    <t>225712-0090</t>
  </si>
  <si>
    <t>501198</t>
  </si>
  <si>
    <t>225707-0002</t>
  </si>
  <si>
    <t>225707-0003</t>
  </si>
  <si>
    <t>225707-0004</t>
  </si>
  <si>
    <t>225707-0005</t>
  </si>
  <si>
    <t>225707-0006</t>
  </si>
  <si>
    <t>225707-0007</t>
  </si>
  <si>
    <t>225707-0008</t>
  </si>
  <si>
    <t>225707-0009</t>
  </si>
  <si>
    <t>225707-0010</t>
  </si>
  <si>
    <t>225707-0012</t>
  </si>
  <si>
    <t>225707-0013</t>
  </si>
  <si>
    <t>225707-0014</t>
  </si>
  <si>
    <t>225707-0015</t>
  </si>
  <si>
    <t>225707-0016</t>
  </si>
  <si>
    <t>225707-0017</t>
  </si>
  <si>
    <t>225707-0018</t>
  </si>
  <si>
    <t>225707-0019</t>
  </si>
  <si>
    <t>225707-0020</t>
  </si>
  <si>
    <t>225707-0022</t>
  </si>
  <si>
    <t>225707-0023</t>
  </si>
  <si>
    <t>225707-0024</t>
  </si>
  <si>
    <t>225707-0025</t>
  </si>
  <si>
    <t>225707-0026</t>
  </si>
  <si>
    <t>225707-0027</t>
  </si>
  <si>
    <t>225707-0028</t>
  </si>
  <si>
    <t>225707-0029</t>
  </si>
  <si>
    <t>225707-0030</t>
  </si>
  <si>
    <t>225707-0032</t>
  </si>
  <si>
    <t>225707-0033</t>
  </si>
  <si>
    <t>225707-0034</t>
  </si>
  <si>
    <t>225707-0035</t>
  </si>
  <si>
    <t>225707-0036</t>
  </si>
  <si>
    <t>225707-0037</t>
  </si>
  <si>
    <t>225707-0038</t>
  </si>
  <si>
    <t>225707-0039</t>
  </si>
  <si>
    <t>225707-0040</t>
  </si>
  <si>
    <t>225707-0042</t>
  </si>
  <si>
    <t>225707-0043</t>
  </si>
  <si>
    <t>225707-0044</t>
  </si>
  <si>
    <t>225707-0045</t>
  </si>
  <si>
    <t>225707-0046</t>
  </si>
  <si>
    <t>225707-0047</t>
  </si>
  <si>
    <t>225707-0048</t>
  </si>
  <si>
    <t>225707-0049</t>
  </si>
  <si>
    <t>225707-0050</t>
  </si>
  <si>
    <t>225707-0052</t>
  </si>
  <si>
    <t>225707-0053</t>
  </si>
  <si>
    <t>225707-0054</t>
  </si>
  <si>
    <t>225707-0055</t>
  </si>
  <si>
    <t>225707-0056</t>
  </si>
  <si>
    <t>225707-0057</t>
  </si>
  <si>
    <t>225707-0058</t>
  </si>
  <si>
    <t>225707-0059</t>
  </si>
  <si>
    <t>225707-0060</t>
  </si>
  <si>
    <t>225707-0062</t>
  </si>
  <si>
    <t>225707-0063</t>
  </si>
  <si>
    <t>225707-0064</t>
  </si>
  <si>
    <t>225707-0065</t>
  </si>
  <si>
    <t>225707-0066</t>
  </si>
  <si>
    <t>225707-0067</t>
  </si>
  <si>
    <t>225707-0068</t>
  </si>
  <si>
    <t>225707-0069</t>
  </si>
  <si>
    <t>225707-0070</t>
  </si>
  <si>
    <t>225707-0072</t>
  </si>
  <si>
    <t>225707-0073</t>
  </si>
  <si>
    <t>225707-0074</t>
  </si>
  <si>
    <t>225707-0075</t>
  </si>
  <si>
    <t>225707-0076</t>
  </si>
  <si>
    <t>225707-0077</t>
  </si>
  <si>
    <t>225707-0078</t>
  </si>
  <si>
    <t>225707-0079</t>
  </si>
  <si>
    <t>225707-0080</t>
  </si>
  <si>
    <t>225707-0082</t>
  </si>
  <si>
    <t>225707-0083</t>
  </si>
  <si>
    <t>225707-0084</t>
  </si>
  <si>
    <t>225707-0085</t>
  </si>
  <si>
    <t>225707-0086</t>
  </si>
  <si>
    <t>225707-0087</t>
  </si>
  <si>
    <t>225707-0088</t>
  </si>
  <si>
    <t>225707-0089</t>
  </si>
  <si>
    <t>225707-0090</t>
  </si>
  <si>
    <t>225716-0002</t>
  </si>
  <si>
    <t>225716-0003</t>
  </si>
  <si>
    <t>225716-0004</t>
  </si>
  <si>
    <t>225716-0005</t>
  </si>
  <si>
    <t>225716-0006</t>
  </si>
  <si>
    <t>225716-0007</t>
  </si>
  <si>
    <t>225716-0008</t>
  </si>
  <si>
    <t>225716-0009</t>
  </si>
  <si>
    <t>225716-0010</t>
  </si>
  <si>
    <t>225716-0012</t>
  </si>
  <si>
    <t>225716-0013</t>
  </si>
  <si>
    <t>225716-0014</t>
  </si>
  <si>
    <t>225716-0015</t>
  </si>
  <si>
    <t>225716-0016</t>
  </si>
  <si>
    <t>225716-0017</t>
  </si>
  <si>
    <t>225716-0018</t>
  </si>
  <si>
    <t>225716-0019</t>
  </si>
  <si>
    <t>225716-0020</t>
  </si>
  <si>
    <t>225716-0022</t>
  </si>
  <si>
    <t>225716-0023</t>
  </si>
  <si>
    <t>225716-0024</t>
  </si>
  <si>
    <t>225716-0025</t>
  </si>
  <si>
    <t>225716-0026</t>
  </si>
  <si>
    <t>225716-0027</t>
  </si>
  <si>
    <t>225716-0028</t>
  </si>
  <si>
    <t>225716-0029</t>
  </si>
  <si>
    <t>225716-0030</t>
  </si>
  <si>
    <t>225716-0032</t>
  </si>
  <si>
    <t>225716-0033</t>
  </si>
  <si>
    <t>225716-0034</t>
  </si>
  <si>
    <t>225716-0035</t>
  </si>
  <si>
    <t>225716-0036</t>
  </si>
  <si>
    <t>225716-0037</t>
  </si>
  <si>
    <t>225716-0038</t>
  </si>
  <si>
    <t>225716-0039</t>
  </si>
  <si>
    <t>225716-0040</t>
  </si>
  <si>
    <t>225716-0042</t>
  </si>
  <si>
    <t>225716-0043</t>
  </si>
  <si>
    <t>225716-0044</t>
  </si>
  <si>
    <t>225716-0045</t>
  </si>
  <si>
    <t>225716-0046</t>
  </si>
  <si>
    <t>225716-0047</t>
  </si>
  <si>
    <t>225716-0048</t>
  </si>
  <si>
    <t>225716-0049</t>
  </si>
  <si>
    <t>225716-0050</t>
  </si>
  <si>
    <t>225716-0052</t>
  </si>
  <si>
    <t>225716-0053</t>
  </si>
  <si>
    <t>225716-0054</t>
  </si>
  <si>
    <t>225716-0055</t>
  </si>
  <si>
    <t>225716-0056</t>
  </si>
  <si>
    <t>225716-0057</t>
  </si>
  <si>
    <t>225716-0058</t>
  </si>
  <si>
    <t>225716-0059</t>
  </si>
  <si>
    <t>225716-0060</t>
  </si>
  <si>
    <t>225716-0062</t>
  </si>
  <si>
    <t>225716-0063</t>
  </si>
  <si>
    <t>225716-0064</t>
  </si>
  <si>
    <t>225716-0065</t>
  </si>
  <si>
    <t>225716-0066</t>
  </si>
  <si>
    <t>225716-0067</t>
  </si>
  <si>
    <t>225716-0068</t>
  </si>
  <si>
    <t>225716-0069</t>
  </si>
  <si>
    <t>225716-0070</t>
  </si>
  <si>
    <t>225716-0072</t>
  </si>
  <si>
    <t>225716-0073</t>
  </si>
  <si>
    <t>225716-0074</t>
  </si>
  <si>
    <t>225716-0075</t>
  </si>
  <si>
    <t>225716-0076</t>
  </si>
  <si>
    <t>225716-0077</t>
  </si>
  <si>
    <t>225716-0078</t>
  </si>
  <si>
    <t>225716-0079</t>
  </si>
  <si>
    <t>225716-0080</t>
  </si>
  <si>
    <t>225716-0082</t>
  </si>
  <si>
    <t>225716-0083</t>
  </si>
  <si>
    <t>225716-0084</t>
  </si>
  <si>
    <t>225716-0085</t>
  </si>
  <si>
    <t>225716-0086</t>
  </si>
  <si>
    <t>225716-0087</t>
  </si>
  <si>
    <t>225716-0088</t>
  </si>
  <si>
    <t>225716-0089</t>
  </si>
  <si>
    <t>225716-0090</t>
  </si>
  <si>
    <t>225715-0002</t>
  </si>
  <si>
    <t>225715-0003</t>
  </si>
  <si>
    <t>225715-0004</t>
  </si>
  <si>
    <t>225715-0005</t>
  </si>
  <si>
    <t>225715-0006</t>
  </si>
  <si>
    <t>225715-0007</t>
  </si>
  <si>
    <t>225715-0008</t>
  </si>
  <si>
    <t>225715-0009</t>
  </si>
  <si>
    <t>225715-0010</t>
  </si>
  <si>
    <t>225715-0012</t>
  </si>
  <si>
    <t>225715-0013</t>
  </si>
  <si>
    <t>225715-0014</t>
  </si>
  <si>
    <t>225715-0015</t>
  </si>
  <si>
    <t>225715-0016</t>
  </si>
  <si>
    <t>225715-0017</t>
  </si>
  <si>
    <t>225715-0018</t>
  </si>
  <si>
    <t>225715-0019</t>
  </si>
  <si>
    <t>225715-0020</t>
  </si>
  <si>
    <t>225715-0022</t>
  </si>
  <si>
    <t>225715-0023</t>
  </si>
  <si>
    <t>225715-0024</t>
  </si>
  <si>
    <t>225715-0025</t>
  </si>
  <si>
    <t>225715-0026</t>
  </si>
  <si>
    <t>225715-0027</t>
  </si>
  <si>
    <t>225715-0028</t>
  </si>
  <si>
    <t>225715-0029</t>
  </si>
  <si>
    <t>225715-0030</t>
  </si>
  <si>
    <t>225715-0032</t>
  </si>
  <si>
    <t>225715-0033</t>
  </si>
  <si>
    <t>225715-0034</t>
  </si>
  <si>
    <t>225715-0035</t>
  </si>
  <si>
    <t>225715-0036</t>
  </si>
  <si>
    <t>225715-0037</t>
  </si>
  <si>
    <t>225715-0038</t>
  </si>
  <si>
    <t>225715-0039</t>
  </si>
  <si>
    <t>225715-0040</t>
  </si>
  <si>
    <t>225715-0042</t>
  </si>
  <si>
    <t>225715-0043</t>
  </si>
  <si>
    <t>225715-0044</t>
  </si>
  <si>
    <t>225715-0045</t>
  </si>
  <si>
    <t>225715-0046</t>
  </si>
  <si>
    <t>225715-0047</t>
  </si>
  <si>
    <t>225715-0048</t>
  </si>
  <si>
    <t>225715-0049</t>
  </si>
  <si>
    <t>225715-0050</t>
  </si>
  <si>
    <t>225715-0052</t>
  </si>
  <si>
    <t>225715-0053</t>
  </si>
  <si>
    <t>225715-0054</t>
  </si>
  <si>
    <t>225715-0055</t>
  </si>
  <si>
    <t>225715-0056</t>
  </si>
  <si>
    <t>225715-0057</t>
  </si>
  <si>
    <t>225715-0058</t>
  </si>
  <si>
    <t>225715-0059</t>
  </si>
  <si>
    <t>225715-0060</t>
  </si>
  <si>
    <t>225715-0062</t>
  </si>
  <si>
    <t>225715-0063</t>
  </si>
  <si>
    <t>225715-0064</t>
  </si>
  <si>
    <t>225715-0065</t>
  </si>
  <si>
    <t>225715-0066</t>
  </si>
  <si>
    <t>225715-0067</t>
  </si>
  <si>
    <t>225715-0068</t>
  </si>
  <si>
    <t>225715-0069</t>
  </si>
  <si>
    <t>225715-0070</t>
  </si>
  <si>
    <t>225715-0072</t>
  </si>
  <si>
    <t>225715-0073</t>
  </si>
  <si>
    <t>225715-0074</t>
  </si>
  <si>
    <t>225715-0075</t>
  </si>
  <si>
    <t>225715-0076</t>
  </si>
  <si>
    <t>225715-0077</t>
  </si>
  <si>
    <t>225715-0078</t>
  </si>
  <si>
    <t>225715-0079</t>
  </si>
  <si>
    <t>225715-0080</t>
  </si>
  <si>
    <t>225715-0082</t>
  </si>
  <si>
    <t>225715-0083</t>
  </si>
  <si>
    <t>225715-0084</t>
  </si>
  <si>
    <t>225715-0085</t>
  </si>
  <si>
    <t>225715-0086</t>
  </si>
  <si>
    <t>225715-0087</t>
  </si>
  <si>
    <t>225715-0088</t>
  </si>
  <si>
    <t>225715-0089</t>
  </si>
  <si>
    <t>225715-0090</t>
  </si>
  <si>
    <t>501203-0002</t>
  </si>
  <si>
    <t>501203-0003</t>
  </si>
  <si>
    <t>501203-0004</t>
  </si>
  <si>
    <t>501203-0005</t>
  </si>
  <si>
    <t>501203-0007</t>
  </si>
  <si>
    <t>501203-0008</t>
  </si>
  <si>
    <t>501203-0009</t>
  </si>
  <si>
    <t>501203-0010</t>
  </si>
  <si>
    <t>501203-0012</t>
  </si>
  <si>
    <t>501203-0013</t>
  </si>
  <si>
    <t>501203-0014</t>
  </si>
  <si>
    <t>501203-0015</t>
  </si>
  <si>
    <t>501203-0017</t>
  </si>
  <si>
    <t>501203-0018</t>
  </si>
  <si>
    <t>501203-0019</t>
  </si>
  <si>
    <t>501203-0020</t>
  </si>
  <si>
    <t>225717-0002</t>
  </si>
  <si>
    <t>225717-0003</t>
  </si>
  <si>
    <t>225717-0004</t>
  </si>
  <si>
    <t>225717-0005</t>
  </si>
  <si>
    <t>225717-0006</t>
  </si>
  <si>
    <t>225717-0007</t>
  </si>
  <si>
    <t>225717-0008</t>
  </si>
  <si>
    <t>225717-0009</t>
  </si>
  <si>
    <t>225717-0010</t>
  </si>
  <si>
    <t>225717-0012</t>
  </si>
  <si>
    <t>225717-0013</t>
  </si>
  <si>
    <t>225717-0014</t>
  </si>
  <si>
    <t>225717-0015</t>
  </si>
  <si>
    <t>225717-0016</t>
  </si>
  <si>
    <t>225717-0017</t>
  </si>
  <si>
    <t>225717-0018</t>
  </si>
  <si>
    <t>225717-0019</t>
  </si>
  <si>
    <t>225717-0020</t>
  </si>
  <si>
    <t>225717-0022</t>
  </si>
  <si>
    <t>225717-0023</t>
  </si>
  <si>
    <t>225717-0024</t>
  </si>
  <si>
    <t>225717-0025</t>
  </si>
  <si>
    <t>225717-0026</t>
  </si>
  <si>
    <t>225717-0027</t>
  </si>
  <si>
    <t>225717-0028</t>
  </si>
  <si>
    <t>225717-0029</t>
  </si>
  <si>
    <t>225717-0030</t>
  </si>
  <si>
    <t>225717-0032</t>
  </si>
  <si>
    <t>225717-0033</t>
  </si>
  <si>
    <t>225717-0034</t>
  </si>
  <si>
    <t>225717-0035</t>
  </si>
  <si>
    <t>225717-0036</t>
  </si>
  <si>
    <t>225717-0037</t>
  </si>
  <si>
    <t>225717-0038</t>
  </si>
  <si>
    <t>225717-0039</t>
  </si>
  <si>
    <t>225717-0040</t>
  </si>
  <si>
    <t>225717-0042</t>
  </si>
  <si>
    <t>225717-0043</t>
  </si>
  <si>
    <t>225717-0044</t>
  </si>
  <si>
    <t>225717-0045</t>
  </si>
  <si>
    <t>225717-0046</t>
  </si>
  <si>
    <t>225717-0047</t>
  </si>
  <si>
    <t>225717-0048</t>
  </si>
  <si>
    <t>225717-0049</t>
  </si>
  <si>
    <t>225717-0050</t>
  </si>
  <si>
    <t>225717-0052</t>
  </si>
  <si>
    <t>225717-0053</t>
  </si>
  <si>
    <t>225717-0054</t>
  </si>
  <si>
    <t>225717-0055</t>
  </si>
  <si>
    <t>225717-0056</t>
  </si>
  <si>
    <t>225717-0057</t>
  </si>
  <si>
    <t>225717-0058</t>
  </si>
  <si>
    <t>225717-0059</t>
  </si>
  <si>
    <t>225717-0060</t>
  </si>
  <si>
    <t>225717-0062</t>
  </si>
  <si>
    <t>225717-0063</t>
  </si>
  <si>
    <t>225717-0064</t>
  </si>
  <si>
    <t>225717-0065</t>
  </si>
  <si>
    <t>225717-0066</t>
  </si>
  <si>
    <t>225717-0067</t>
  </si>
  <si>
    <t>225717-0068</t>
  </si>
  <si>
    <t>225717-0069</t>
  </si>
  <si>
    <t>225717-0070</t>
  </si>
  <si>
    <t>225717-0072</t>
  </si>
  <si>
    <t>225717-0073</t>
  </si>
  <si>
    <t>225717-0074</t>
  </si>
  <si>
    <t>225717-0075</t>
  </si>
  <si>
    <t>225717-0076</t>
  </si>
  <si>
    <t>225717-0077</t>
  </si>
  <si>
    <t>225717-0078</t>
  </si>
  <si>
    <t>225717-0079</t>
  </si>
  <si>
    <t>225717-0080</t>
  </si>
  <si>
    <t>225717-0082</t>
  </si>
  <si>
    <t>225717-0083</t>
  </si>
  <si>
    <t>225717-0084</t>
  </si>
  <si>
    <t>225717-0085</t>
  </si>
  <si>
    <t>225717-0086</t>
  </si>
  <si>
    <t>225717-0087</t>
  </si>
  <si>
    <t>225717-0088</t>
  </si>
  <si>
    <t>225717-0089</t>
  </si>
  <si>
    <t>225717-0090</t>
  </si>
  <si>
    <t>501202</t>
  </si>
  <si>
    <t>501206</t>
  </si>
  <si>
    <t>501199-0002</t>
  </si>
  <si>
    <t>501199-0003</t>
  </si>
  <si>
    <t>501199-0004</t>
  </si>
  <si>
    <t>501199-0005</t>
  </si>
  <si>
    <t>501199-0007</t>
  </si>
  <si>
    <t>501199-0008</t>
  </si>
  <si>
    <t>501199-0009</t>
  </si>
  <si>
    <t>501199-0010</t>
  </si>
  <si>
    <t>501199-0012</t>
  </si>
  <si>
    <t>501199-0013</t>
  </si>
  <si>
    <t>501199-0014</t>
  </si>
  <si>
    <t>501199-0015</t>
  </si>
  <si>
    <t>501199-0017</t>
  </si>
  <si>
    <t>501199-0018</t>
  </si>
  <si>
    <t>501199-0019</t>
  </si>
  <si>
    <t>501199-0020</t>
  </si>
  <si>
    <t>501201-0002</t>
  </si>
  <si>
    <t>501201-0003</t>
  </si>
  <si>
    <t>501201-0004</t>
  </si>
  <si>
    <t>501201-0005</t>
  </si>
  <si>
    <t>501201-0007</t>
  </si>
  <si>
    <t>501201-0008</t>
  </si>
  <si>
    <t>501201-0009</t>
  </si>
  <si>
    <t>501201-0010</t>
  </si>
  <si>
    <t>501201-0012</t>
  </si>
  <si>
    <t>501201-0013</t>
  </si>
  <si>
    <t>501201-0014</t>
  </si>
  <si>
    <t>501201-0015</t>
  </si>
  <si>
    <t>501201-0017</t>
  </si>
  <si>
    <t>501201-0018</t>
  </si>
  <si>
    <t>501201-0019</t>
  </si>
  <si>
    <t>501201-0020</t>
  </si>
  <si>
    <t>501204</t>
  </si>
  <si>
    <t>225713-0002</t>
  </si>
  <si>
    <t>225713-0003</t>
  </si>
  <si>
    <t>225713-0004</t>
  </si>
  <si>
    <t>225713-0005</t>
  </si>
  <si>
    <t>225713-0006</t>
  </si>
  <si>
    <t>225713-0007</t>
  </si>
  <si>
    <t>225713-0008</t>
  </si>
  <si>
    <t>225713-0009</t>
  </si>
  <si>
    <t>225713-0010</t>
  </si>
  <si>
    <t>225713-0012</t>
  </si>
  <si>
    <t>225713-0013</t>
  </si>
  <si>
    <t>225713-0014</t>
  </si>
  <si>
    <t>225713-0015</t>
  </si>
  <si>
    <t>225713-0016</t>
  </si>
  <si>
    <t>225713-0017</t>
  </si>
  <si>
    <t>225713-0018</t>
  </si>
  <si>
    <t>225713-0019</t>
  </si>
  <si>
    <t>225713-0020</t>
  </si>
  <si>
    <t>225713-0022</t>
  </si>
  <si>
    <t>225713-0023</t>
  </si>
  <si>
    <t>225713-0024</t>
  </si>
  <si>
    <t>225713-0025</t>
  </si>
  <si>
    <t>225713-0026</t>
  </si>
  <si>
    <t>225713-0027</t>
  </si>
  <si>
    <t>225713-0028</t>
  </si>
  <si>
    <t>225713-0029</t>
  </si>
  <si>
    <t>225713-0030</t>
  </si>
  <si>
    <t>225713-0032</t>
  </si>
  <si>
    <t>225713-0033</t>
  </si>
  <si>
    <t>225713-0034</t>
  </si>
  <si>
    <t>225713-0035</t>
  </si>
  <si>
    <t>225713-0036</t>
  </si>
  <si>
    <t>225713-0037</t>
  </si>
  <si>
    <t>225713-0038</t>
  </si>
  <si>
    <t>225713-0039</t>
  </si>
  <si>
    <t>225713-0040</t>
  </si>
  <si>
    <t>225713-0042</t>
  </si>
  <si>
    <t>225713-0043</t>
  </si>
  <si>
    <t>225713-0044</t>
  </si>
  <si>
    <t>225713-0045</t>
  </si>
  <si>
    <t>225713-0046</t>
  </si>
  <si>
    <t>225713-0047</t>
  </si>
  <si>
    <t>225713-0048</t>
  </si>
  <si>
    <t>225713-0049</t>
  </si>
  <si>
    <t>225713-0050</t>
  </si>
  <si>
    <t>225713-0052</t>
  </si>
  <si>
    <t>225713-0053</t>
  </si>
  <si>
    <t>225713-0054</t>
  </si>
  <si>
    <t>225713-0055</t>
  </si>
  <si>
    <t>225713-0056</t>
  </si>
  <si>
    <t>225713-0057</t>
  </si>
  <si>
    <t>225713-0058</t>
  </si>
  <si>
    <t>225713-0059</t>
  </si>
  <si>
    <t>225713-0060</t>
  </si>
  <si>
    <t>225713-0062</t>
  </si>
  <si>
    <t>225713-0063</t>
  </si>
  <si>
    <t>225713-0064</t>
  </si>
  <si>
    <t>225713-0065</t>
  </si>
  <si>
    <t>225713-0066</t>
  </si>
  <si>
    <t>225713-0067</t>
  </si>
  <si>
    <t>225713-0068</t>
  </si>
  <si>
    <t>225713-0069</t>
  </si>
  <si>
    <t>225713-0070</t>
  </si>
  <si>
    <t>225713-0072</t>
  </si>
  <si>
    <t>225713-0073</t>
  </si>
  <si>
    <t>225713-0074</t>
  </si>
  <si>
    <t>225713-0075</t>
  </si>
  <si>
    <t>225713-0076</t>
  </si>
  <si>
    <t>225713-0077</t>
  </si>
  <si>
    <t>225713-0078</t>
  </si>
  <si>
    <t>225713-0079</t>
  </si>
  <si>
    <t>225713-0080</t>
  </si>
  <si>
    <t>225713-0082</t>
  </si>
  <si>
    <t>225713-0083</t>
  </si>
  <si>
    <t>225713-0084</t>
  </si>
  <si>
    <t>225713-0085</t>
  </si>
  <si>
    <t>225713-0086</t>
  </si>
  <si>
    <t>225713-0087</t>
  </si>
  <si>
    <t>225713-0088</t>
  </si>
  <si>
    <t>225713-0089</t>
  </si>
  <si>
    <t>225713-0090</t>
  </si>
  <si>
    <t>501208</t>
  </si>
  <si>
    <t>501219</t>
  </si>
  <si>
    <t>501205-0002</t>
  </si>
  <si>
    <t>501205-0003</t>
  </si>
  <si>
    <t>501205-0004</t>
  </si>
  <si>
    <t>501205-0005</t>
  </si>
  <si>
    <t>501205-0007</t>
  </si>
  <si>
    <t>501205-0008</t>
  </si>
  <si>
    <t>501205-0009</t>
  </si>
  <si>
    <t>501205-0010</t>
  </si>
  <si>
    <t>501205-0012</t>
  </si>
  <si>
    <t>501205-0013</t>
  </si>
  <si>
    <t>501205-0014</t>
  </si>
  <si>
    <t>501205-0015</t>
  </si>
  <si>
    <t>501205-0017</t>
  </si>
  <si>
    <t>501205-0018</t>
  </si>
  <si>
    <t>501205-0019</t>
  </si>
  <si>
    <t>501205-0020</t>
  </si>
  <si>
    <t>501209-0002</t>
  </si>
  <si>
    <t>501209-0003</t>
  </si>
  <si>
    <t>501209-0004</t>
  </si>
  <si>
    <t>501209-0005</t>
  </si>
  <si>
    <t>501209-0007</t>
  </si>
  <si>
    <t>501209-0008</t>
  </si>
  <si>
    <t>501209-0009</t>
  </si>
  <si>
    <t>501209-0010</t>
  </si>
  <si>
    <t>501209-0012</t>
  </si>
  <si>
    <t>501209-0013</t>
  </si>
  <si>
    <t>501209-0014</t>
  </si>
  <si>
    <t>501209-0015</t>
  </si>
  <si>
    <t>501209-0017</t>
  </si>
  <si>
    <t>501209-0018</t>
  </si>
  <si>
    <t>501209-0019</t>
  </si>
  <si>
    <t>501209-0020</t>
  </si>
  <si>
    <t>501200</t>
  </si>
  <si>
    <t>501222</t>
  </si>
  <si>
    <t>501220-0002</t>
  </si>
  <si>
    <t>501220-0003</t>
  </si>
  <si>
    <t>501220-0004</t>
  </si>
  <si>
    <t>501220-0005</t>
  </si>
  <si>
    <t>501220-0007</t>
  </si>
  <si>
    <t>501220-0008</t>
  </si>
  <si>
    <t>501220-0009</t>
  </si>
  <si>
    <t>501220-0010</t>
  </si>
  <si>
    <t>501220-0012</t>
  </si>
  <si>
    <t>501220-0013</t>
  </si>
  <si>
    <t>501220-0014</t>
  </si>
  <si>
    <t>501220-0015</t>
  </si>
  <si>
    <t>501220-0017</t>
  </si>
  <si>
    <t>501220-0018</t>
  </si>
  <si>
    <t>501220-0019</t>
  </si>
  <si>
    <t>501220-0020</t>
  </si>
  <si>
    <t>501223-0002</t>
  </si>
  <si>
    <t>501223-0003</t>
  </si>
  <si>
    <t>501223-0004</t>
  </si>
  <si>
    <t>501223-0005</t>
  </si>
  <si>
    <t>501223-0007</t>
  </si>
  <si>
    <t>501223-0008</t>
  </si>
  <si>
    <t>501223-0009</t>
  </si>
  <si>
    <t>501223-0010</t>
  </si>
  <si>
    <t>501223-0012</t>
  </si>
  <si>
    <t>501223-0013</t>
  </si>
  <si>
    <t>501223-0014</t>
  </si>
  <si>
    <t>501223-0015</t>
  </si>
  <si>
    <t>501223-0017</t>
  </si>
  <si>
    <t>501223-0018</t>
  </si>
  <si>
    <t>501223-0019</t>
  </si>
  <si>
    <t>501223-0020</t>
  </si>
  <si>
    <t>501224</t>
  </si>
  <si>
    <t>501228</t>
  </si>
  <si>
    <t>501207-0002</t>
  </si>
  <si>
    <t>501207-0003</t>
  </si>
  <si>
    <t>501207-0004</t>
  </si>
  <si>
    <t>501207-0005</t>
  </si>
  <si>
    <t>501207-0007</t>
  </si>
  <si>
    <t>501207-0008</t>
  </si>
  <si>
    <t>501207-0009</t>
  </si>
  <si>
    <t>501207-0010</t>
  </si>
  <si>
    <t>501207-0012</t>
  </si>
  <si>
    <t>501207-0013</t>
  </si>
  <si>
    <t>501207-0014</t>
  </si>
  <si>
    <t>501207-0015</t>
  </si>
  <si>
    <t>501207-0017</t>
  </si>
  <si>
    <t>501207-0018</t>
  </si>
  <si>
    <t>501207-0019</t>
  </si>
  <si>
    <t>501207-0020</t>
  </si>
  <si>
    <t>501226</t>
  </si>
  <si>
    <t>501225-0002</t>
  </si>
  <si>
    <t>501225-0003</t>
  </si>
  <si>
    <t>501225-0004</t>
  </si>
  <si>
    <t>501225-0005</t>
  </si>
  <si>
    <t>501225-0007</t>
  </si>
  <si>
    <t>501225-0008</t>
  </si>
  <si>
    <t>501225-0009</t>
  </si>
  <si>
    <t>501225-0010</t>
  </si>
  <si>
    <t>501225-0012</t>
  </si>
  <si>
    <t>501225-0013</t>
  </si>
  <si>
    <t>501225-0014</t>
  </si>
  <si>
    <t>501225-0015</t>
  </si>
  <si>
    <t>501225-0017</t>
  </si>
  <si>
    <t>501225-0018</t>
  </si>
  <si>
    <t>501225-0019</t>
  </si>
  <si>
    <t>501225-0020</t>
  </si>
  <si>
    <t>501229-0002</t>
  </si>
  <si>
    <t>501229-0003</t>
  </si>
  <si>
    <t>501229-0004</t>
  </si>
  <si>
    <t>501229-0005</t>
  </si>
  <si>
    <t>501229-0007</t>
  </si>
  <si>
    <t>501229-0008</t>
  </si>
  <si>
    <t>501229-0009</t>
  </si>
  <si>
    <t>501229-0010</t>
  </si>
  <si>
    <t>501229-0012</t>
  </si>
  <si>
    <t>501229-0013</t>
  </si>
  <si>
    <t>501229-0014</t>
  </si>
  <si>
    <t>501229-0015</t>
  </si>
  <si>
    <t>501229-0017</t>
  </si>
  <si>
    <t>501229-0018</t>
  </si>
  <si>
    <t>501229-0019</t>
  </si>
  <si>
    <t>501229-0020</t>
  </si>
  <si>
    <t>501230</t>
  </si>
  <si>
    <t>501236</t>
  </si>
  <si>
    <t>501231-0002</t>
  </si>
  <si>
    <t>501231-0003</t>
  </si>
  <si>
    <t>501231-0004</t>
  </si>
  <si>
    <t>501231-0005</t>
  </si>
  <si>
    <t>501231-0007</t>
  </si>
  <si>
    <t>501231-0008</t>
  </si>
  <si>
    <t>501231-0009</t>
  </si>
  <si>
    <t>501231-0010</t>
  </si>
  <si>
    <t>501231-0012</t>
  </si>
  <si>
    <t>501231-0013</t>
  </si>
  <si>
    <t>501231-0014</t>
  </si>
  <si>
    <t>501231-0015</t>
  </si>
  <si>
    <t>501231-0017</t>
  </si>
  <si>
    <t>501231-0018</t>
  </si>
  <si>
    <t>501231-0019</t>
  </si>
  <si>
    <t>501231-0020</t>
  </si>
  <si>
    <t>501235-0002</t>
  </si>
  <si>
    <t>501235-0003</t>
  </si>
  <si>
    <t>501235-0004</t>
  </si>
  <si>
    <t>501235-0005</t>
  </si>
  <si>
    <t>501235-0007</t>
  </si>
  <si>
    <t>501235-0008</t>
  </si>
  <si>
    <t>501235-0009</t>
  </si>
  <si>
    <t>501235-0010</t>
  </si>
  <si>
    <t>501235-0012</t>
  </si>
  <si>
    <t>501235-0013</t>
  </si>
  <si>
    <t>501235-0014</t>
  </si>
  <si>
    <t>501235-0015</t>
  </si>
  <si>
    <t>501235-0017</t>
  </si>
  <si>
    <t>501235-0018</t>
  </si>
  <si>
    <t>501235-0019</t>
  </si>
  <si>
    <t>501235-0020</t>
  </si>
  <si>
    <t>501227-0002</t>
  </si>
  <si>
    <t>501227-0003</t>
  </si>
  <si>
    <t>501227-0004</t>
  </si>
  <si>
    <t>501227-0005</t>
  </si>
  <si>
    <t>501227-0007</t>
  </si>
  <si>
    <t>501227-0008</t>
  </si>
  <si>
    <t>501227-0009</t>
  </si>
  <si>
    <t>501227-0010</t>
  </si>
  <si>
    <t>501227-0012</t>
  </si>
  <si>
    <t>501227-0013</t>
  </si>
  <si>
    <t>501227-0014</t>
  </si>
  <si>
    <t>501227-0015</t>
  </si>
  <si>
    <t>501227-0017</t>
  </si>
  <si>
    <t>501227-0018</t>
  </si>
  <si>
    <t>501227-0019</t>
  </si>
  <si>
    <t>501227-0020</t>
  </si>
  <si>
    <t>501242</t>
  </si>
  <si>
    <t>501238</t>
  </si>
  <si>
    <t>501237-0002</t>
  </si>
  <si>
    <t>501237-0003</t>
  </si>
  <si>
    <t>501237-0004</t>
  </si>
  <si>
    <t>501237-0005</t>
  </si>
  <si>
    <t>501237-0007</t>
  </si>
  <si>
    <t>501237-0008</t>
  </si>
  <si>
    <t>501237-0009</t>
  </si>
  <si>
    <t>501237-0010</t>
  </si>
  <si>
    <t>501237-0012</t>
  </si>
  <si>
    <t>501237-0013</t>
  </si>
  <si>
    <t>501237-0014</t>
  </si>
  <si>
    <t>501237-0015</t>
  </si>
  <si>
    <t>501237-0017</t>
  </si>
  <si>
    <t>501237-0018</t>
  </si>
  <si>
    <t>501237-0019</t>
  </si>
  <si>
    <t>501237-0020</t>
  </si>
  <si>
    <t>501241-0002</t>
  </si>
  <si>
    <t>501241-0003</t>
  </si>
  <si>
    <t>501241-0004</t>
  </si>
  <si>
    <t>501241-0005</t>
  </si>
  <si>
    <t>501241-0007</t>
  </si>
  <si>
    <t>501241-0008</t>
  </si>
  <si>
    <t>501241-0009</t>
  </si>
  <si>
    <t>501241-0010</t>
  </si>
  <si>
    <t>501241-0012</t>
  </si>
  <si>
    <t>501241-0013</t>
  </si>
  <si>
    <t>501241-0014</t>
  </si>
  <si>
    <t>501241-0015</t>
  </si>
  <si>
    <t>501241-0017</t>
  </si>
  <si>
    <t>501241-0018</t>
  </si>
  <si>
    <t>501241-0019</t>
  </si>
  <si>
    <t>501241-0020</t>
  </si>
  <si>
    <t>501234</t>
  </si>
  <si>
    <t>501239-0002</t>
  </si>
  <si>
    <t>501239-0003</t>
  </si>
  <si>
    <t>501239-0004</t>
  </si>
  <si>
    <t>501239-0005</t>
  </si>
  <si>
    <t>501239-0007</t>
  </si>
  <si>
    <t>501239-0008</t>
  </si>
  <si>
    <t>501239-0009</t>
  </si>
  <si>
    <t>501239-0010</t>
  </si>
  <si>
    <t>501239-0012</t>
  </si>
  <si>
    <t>501239-0013</t>
  </si>
  <si>
    <t>501239-0014</t>
  </si>
  <si>
    <t>501239-0015</t>
  </si>
  <si>
    <t>501239-0017</t>
  </si>
  <si>
    <t>501239-0018</t>
  </si>
  <si>
    <t>501239-0019</t>
  </si>
  <si>
    <t>501239-0020</t>
  </si>
  <si>
    <t>501245</t>
  </si>
  <si>
    <t>501267</t>
  </si>
  <si>
    <t>501240</t>
  </si>
  <si>
    <t>501244-0002</t>
  </si>
  <si>
    <t>501244-0003</t>
  </si>
  <si>
    <t>501244-0004</t>
  </si>
  <si>
    <t>501244-0005</t>
  </si>
  <si>
    <t>501244-0007</t>
  </si>
  <si>
    <t>501244-0008</t>
  </si>
  <si>
    <t>501244-0009</t>
  </si>
  <si>
    <t>501244-0010</t>
  </si>
  <si>
    <t>501244-0012</t>
  </si>
  <si>
    <t>501244-0013</t>
  </si>
  <si>
    <t>501244-0014</t>
  </si>
  <si>
    <t>501244-0015</t>
  </si>
  <si>
    <t>501244-0017</t>
  </si>
  <si>
    <t>501244-0018</t>
  </si>
  <si>
    <t>501244-0019</t>
  </si>
  <si>
    <t>501244-0020</t>
  </si>
  <si>
    <t>501246-0002</t>
  </si>
  <si>
    <t>501246-0003</t>
  </si>
  <si>
    <t>501246-0004</t>
  </si>
  <si>
    <t>501246-0005</t>
  </si>
  <si>
    <t>501246-0007</t>
  </si>
  <si>
    <t>501246-0008</t>
  </si>
  <si>
    <t>501246-0009</t>
  </si>
  <si>
    <t>501246-0010</t>
  </si>
  <si>
    <t>501246-0012</t>
  </si>
  <si>
    <t>501246-0013</t>
  </si>
  <si>
    <t>501246-0014</t>
  </si>
  <si>
    <t>501246-0015</t>
  </si>
  <si>
    <t>501246-0017</t>
  </si>
  <si>
    <t>501246-0018</t>
  </si>
  <si>
    <t>501246-0019</t>
  </si>
  <si>
    <t>501246-0020</t>
  </si>
  <si>
    <t>501268-0002</t>
  </si>
  <si>
    <t>501268-0003</t>
  </si>
  <si>
    <t>501268-0004</t>
  </si>
  <si>
    <t>501268-0005</t>
  </si>
  <si>
    <t>501268-0007</t>
  </si>
  <si>
    <t>501268-0008</t>
  </si>
  <si>
    <t>501268-0009</t>
  </si>
  <si>
    <t>501268-0010</t>
  </si>
  <si>
    <t>501268-0012</t>
  </si>
  <si>
    <t>501268-0013</t>
  </si>
  <si>
    <t>501268-0014</t>
  </si>
  <si>
    <t>501268-0015</t>
  </si>
  <si>
    <t>501268-0017</t>
  </si>
  <si>
    <t>501268-0018</t>
  </si>
  <si>
    <t>501268-0019</t>
  </si>
  <si>
    <t>501268-0020</t>
  </si>
  <si>
    <t>501269</t>
  </si>
  <si>
    <t>501270-0002</t>
  </si>
  <si>
    <t>501270-0003</t>
  </si>
  <si>
    <t>501270-0004</t>
  </si>
  <si>
    <t>501270-0005</t>
  </si>
  <si>
    <t>501270-0007</t>
  </si>
  <si>
    <t>501270-0008</t>
  </si>
  <si>
    <t>501270-0009</t>
  </si>
  <si>
    <t>501270-0010</t>
  </si>
  <si>
    <t>501270-0012</t>
  </si>
  <si>
    <t>501270-0013</t>
  </si>
  <si>
    <t>501270-0014</t>
  </si>
  <si>
    <t>501270-0015</t>
  </si>
  <si>
    <t>501270-0017</t>
  </si>
  <si>
    <t>501270-0018</t>
  </si>
  <si>
    <t>501270-0019</t>
  </si>
  <si>
    <t>501270-0020</t>
  </si>
  <si>
    <t>504334-0002</t>
  </si>
  <si>
    <t>504334-0003</t>
  </si>
  <si>
    <t>504334-0004</t>
  </si>
  <si>
    <t>504334-0005</t>
  </si>
  <si>
    <t>504334-0006</t>
  </si>
  <si>
    <t>504334-0007</t>
  </si>
  <si>
    <t>504334-0008</t>
  </si>
  <si>
    <t>504334-0009</t>
  </si>
  <si>
    <t>504334-0010</t>
  </si>
  <si>
    <t>504334-0012</t>
  </si>
  <si>
    <t>504334-0013</t>
  </si>
  <si>
    <t>504334-0014</t>
  </si>
  <si>
    <t>504334-0015</t>
  </si>
  <si>
    <t>504334-0016</t>
  </si>
  <si>
    <t>504334-0017</t>
  </si>
  <si>
    <t>504334-0018</t>
  </si>
  <si>
    <t>504334-0019</t>
  </si>
  <si>
    <t>504334-0020</t>
  </si>
  <si>
    <t>504334-0022</t>
  </si>
  <si>
    <t>504334-0023</t>
  </si>
  <si>
    <t>504334-0024</t>
  </si>
  <si>
    <t>504334-0025</t>
  </si>
  <si>
    <t>504334-0026</t>
  </si>
  <si>
    <t>504334-0027</t>
  </si>
  <si>
    <t>504334-0028</t>
  </si>
  <si>
    <t>504334-0029</t>
  </si>
  <si>
    <t>504334-0030</t>
  </si>
  <si>
    <t>504334-0032</t>
  </si>
  <si>
    <t>504334-0033</t>
  </si>
  <si>
    <t>504334-0034</t>
  </si>
  <si>
    <t>504334-0035</t>
  </si>
  <si>
    <t>504334-0036</t>
  </si>
  <si>
    <t>504334-0037</t>
  </si>
  <si>
    <t>504334-0038</t>
  </si>
  <si>
    <t>504334-0039</t>
  </si>
  <si>
    <t>504334-0040</t>
  </si>
  <si>
    <t>504334-0042</t>
  </si>
  <si>
    <t>504334-0043</t>
  </si>
  <si>
    <t>504334-0044</t>
  </si>
  <si>
    <t>504334-0045</t>
  </si>
  <si>
    <t>504334-0046</t>
  </si>
  <si>
    <t>504334-0047</t>
  </si>
  <si>
    <t>504334-0048</t>
  </si>
  <si>
    <t>504334-0049</t>
  </si>
  <si>
    <t>504334-0050</t>
  </si>
  <si>
    <t>504334-0052</t>
  </si>
  <si>
    <t>504334-0053</t>
  </si>
  <si>
    <t>504334-0054</t>
  </si>
  <si>
    <t>504334-0055</t>
  </si>
  <si>
    <t>504334-0056</t>
  </si>
  <si>
    <t>504334-0057</t>
  </si>
  <si>
    <t>504334-0058</t>
  </si>
  <si>
    <t>504334-0059</t>
  </si>
  <si>
    <t>504334-0060</t>
  </si>
  <si>
    <t>504334-0062</t>
  </si>
  <si>
    <t>504334-0063</t>
  </si>
  <si>
    <t>504334-0064</t>
  </si>
  <si>
    <t>504334-0065</t>
  </si>
  <si>
    <t>504334-0066</t>
  </si>
  <si>
    <t>504334-0067</t>
  </si>
  <si>
    <t>504334-0068</t>
  </si>
  <si>
    <t>504334-0069</t>
  </si>
  <si>
    <t>504334-0070</t>
  </si>
  <si>
    <t>504334-0072</t>
  </si>
  <si>
    <t>504334-0073</t>
  </si>
  <si>
    <t>504334-0074</t>
  </si>
  <si>
    <t>504334-0075</t>
  </si>
  <si>
    <t>504334-0076</t>
  </si>
  <si>
    <t>504334-0077</t>
  </si>
  <si>
    <t>504334-0078</t>
  </si>
  <si>
    <t>504334-0079</t>
  </si>
  <si>
    <t>504334-0080</t>
  </si>
  <si>
    <t>504334-0082</t>
  </si>
  <si>
    <t>504334-0083</t>
  </si>
  <si>
    <t>504334-0084</t>
  </si>
  <si>
    <t>504334-0085</t>
  </si>
  <si>
    <t>504334-0086</t>
  </si>
  <si>
    <t>504334-0087</t>
  </si>
  <si>
    <t>504334-0088</t>
  </si>
  <si>
    <t>504334-0089</t>
  </si>
  <si>
    <t>504334-0090</t>
  </si>
  <si>
    <t>504336-0002</t>
  </si>
  <si>
    <t>504336-0003</t>
  </si>
  <si>
    <t>504336-0004</t>
  </si>
  <si>
    <t>504336-0005</t>
  </si>
  <si>
    <t>504336-0006</t>
  </si>
  <si>
    <t>504336-0007</t>
  </si>
  <si>
    <t>504336-0008</t>
  </si>
  <si>
    <t>504336-0009</t>
  </si>
  <si>
    <t>504336-0010</t>
  </si>
  <si>
    <t>504336-0012</t>
  </si>
  <si>
    <t>504336-0013</t>
  </si>
  <si>
    <t>504336-0014</t>
  </si>
  <si>
    <t>504336-0015</t>
  </si>
  <si>
    <t>504336-0016</t>
  </si>
  <si>
    <t>504336-0017</t>
  </si>
  <si>
    <t>504336-0018</t>
  </si>
  <si>
    <t>504336-0019</t>
  </si>
  <si>
    <t>504336-0020</t>
  </si>
  <si>
    <t>504336-0022</t>
  </si>
  <si>
    <t>504336-0023</t>
  </si>
  <si>
    <t>504336-0024</t>
  </si>
  <si>
    <t>504336-0025</t>
  </si>
  <si>
    <t>504336-0026</t>
  </si>
  <si>
    <t>504336-0027</t>
  </si>
  <si>
    <t>504336-0028</t>
  </si>
  <si>
    <t>504336-0029</t>
  </si>
  <si>
    <t>504336-0030</t>
  </si>
  <si>
    <t>504336-0032</t>
  </si>
  <si>
    <t>504336-0033</t>
  </si>
  <si>
    <t>504336-0034</t>
  </si>
  <si>
    <t>504336-0035</t>
  </si>
  <si>
    <t>504336-0036</t>
  </si>
  <si>
    <t>504336-0037</t>
  </si>
  <si>
    <t>504336-0038</t>
  </si>
  <si>
    <t>504336-0039</t>
  </si>
  <si>
    <t>504336-0040</t>
  </si>
  <si>
    <t>504336-0042</t>
  </si>
  <si>
    <t>504336-0043</t>
  </si>
  <si>
    <t>504336-0044</t>
  </si>
  <si>
    <t>504336-0045</t>
  </si>
  <si>
    <t>504336-0046</t>
  </si>
  <si>
    <t>504336-0047</t>
  </si>
  <si>
    <t>504336-0048</t>
  </si>
  <si>
    <t>504336-0049</t>
  </si>
  <si>
    <t>504336-0050</t>
  </si>
  <si>
    <t>504336-0052</t>
  </si>
  <si>
    <t>504336-0053</t>
  </si>
  <si>
    <t>504336-0054</t>
  </si>
  <si>
    <t>504336-0055</t>
  </si>
  <si>
    <t>504336-0056</t>
  </si>
  <si>
    <t>504336-0057</t>
  </si>
  <si>
    <t>504336-0058</t>
  </si>
  <si>
    <t>504336-0059</t>
  </si>
  <si>
    <t>504336-0060</t>
  </si>
  <si>
    <t>504336-0062</t>
  </si>
  <si>
    <t>504336-0063</t>
  </si>
  <si>
    <t>504336-0064</t>
  </si>
  <si>
    <t>504336-0065</t>
  </si>
  <si>
    <t>504336-0066</t>
  </si>
  <si>
    <t>504336-0067</t>
  </si>
  <si>
    <t>504336-0068</t>
  </si>
  <si>
    <t>504336-0069</t>
  </si>
  <si>
    <t>504336-0070</t>
  </si>
  <si>
    <t>504336-0072</t>
  </si>
  <si>
    <t>504336-0073</t>
  </si>
  <si>
    <t>504336-0074</t>
  </si>
  <si>
    <t>504336-0075</t>
  </si>
  <si>
    <t>504336-0076</t>
  </si>
  <si>
    <t>504336-0077</t>
  </si>
  <si>
    <t>504336-0078</t>
  </si>
  <si>
    <t>504336-0079</t>
  </si>
  <si>
    <t>504336-0080</t>
  </si>
  <si>
    <t>504336-0082</t>
  </si>
  <si>
    <t>504336-0083</t>
  </si>
  <si>
    <t>504336-0084</t>
  </si>
  <si>
    <t>504336-0085</t>
  </si>
  <si>
    <t>504336-0086</t>
  </si>
  <si>
    <t>504336-0087</t>
  </si>
  <si>
    <t>504336-0088</t>
  </si>
  <si>
    <t>504336-0089</t>
  </si>
  <si>
    <t>504336-0090</t>
  </si>
  <si>
    <t>504338-0002</t>
  </si>
  <si>
    <t>504338-0003</t>
  </si>
  <si>
    <t>504338-0004</t>
  </si>
  <si>
    <t>504338-0005</t>
  </si>
  <si>
    <t>504338-0006</t>
  </si>
  <si>
    <t>504338-0007</t>
  </si>
  <si>
    <t>504338-0008</t>
  </si>
  <si>
    <t>504338-0009</t>
  </si>
  <si>
    <t>504338-0010</t>
  </si>
  <si>
    <t>504338-0012</t>
  </si>
  <si>
    <t>504338-0013</t>
  </si>
  <si>
    <t>504338-0014</t>
  </si>
  <si>
    <t>504338-0015</t>
  </si>
  <si>
    <t>504338-0016</t>
  </si>
  <si>
    <t>504338-0017</t>
  </si>
  <si>
    <t>504338-0018</t>
  </si>
  <si>
    <t>504338-0019</t>
  </si>
  <si>
    <t>504338-0020</t>
  </si>
  <si>
    <t>504338-0022</t>
  </si>
  <si>
    <t>504338-0023</t>
  </si>
  <si>
    <t>504338-0024</t>
  </si>
  <si>
    <t>504338-0025</t>
  </si>
  <si>
    <t>504338-0026</t>
  </si>
  <si>
    <t>504338-0027</t>
  </si>
  <si>
    <t>504338-0028</t>
  </si>
  <si>
    <t>504338-0029</t>
  </si>
  <si>
    <t>504338-0030</t>
  </si>
  <si>
    <t>504338-0032</t>
  </si>
  <si>
    <t>504338-0033</t>
  </si>
  <si>
    <t>504338-0034</t>
  </si>
  <si>
    <t>504338-0035</t>
  </si>
  <si>
    <t>504338-0036</t>
  </si>
  <si>
    <t>504338-0037</t>
  </si>
  <si>
    <t>504338-0038</t>
  </si>
  <si>
    <t>504338-0039</t>
  </si>
  <si>
    <t>504338-0040</t>
  </si>
  <si>
    <t>504338-0042</t>
  </si>
  <si>
    <t>504338-0043</t>
  </si>
  <si>
    <t>504338-0044</t>
  </si>
  <si>
    <t>504338-0045</t>
  </si>
  <si>
    <t>504338-0046</t>
  </si>
  <si>
    <t>504338-0047</t>
  </si>
  <si>
    <t>504338-0048</t>
  </si>
  <si>
    <t>504338-0049</t>
  </si>
  <si>
    <t>504338-0050</t>
  </si>
  <si>
    <t>504338-0052</t>
  </si>
  <si>
    <t>504338-0053</t>
  </si>
  <si>
    <t>504338-0054</t>
  </si>
  <si>
    <t>504338-0055</t>
  </si>
  <si>
    <t>504338-0056</t>
  </si>
  <si>
    <t>504338-0057</t>
  </si>
  <si>
    <t>504338-0058</t>
  </si>
  <si>
    <t>504338-0059</t>
  </si>
  <si>
    <t>504338-0060</t>
  </si>
  <si>
    <t>504338-0062</t>
  </si>
  <si>
    <t>504338-0063</t>
  </si>
  <si>
    <t>504338-0064</t>
  </si>
  <si>
    <t>504338-0065</t>
  </si>
  <si>
    <t>504338-0066</t>
  </si>
  <si>
    <t>504338-0067</t>
  </si>
  <si>
    <t>504338-0068</t>
  </si>
  <si>
    <t>504338-0069</t>
  </si>
  <si>
    <t>504338-0070</t>
  </si>
  <si>
    <t>504338-0072</t>
  </si>
  <si>
    <t>504338-0073</t>
  </si>
  <si>
    <t>504338-0074</t>
  </si>
  <si>
    <t>504338-0075</t>
  </si>
  <si>
    <t>504338-0076</t>
  </si>
  <si>
    <t>504338-0077</t>
  </si>
  <si>
    <t>504338-0078</t>
  </si>
  <si>
    <t>504338-0079</t>
  </si>
  <si>
    <t>504338-0080</t>
  </si>
  <si>
    <t>504338-0082</t>
  </si>
  <si>
    <t>504338-0083</t>
  </si>
  <si>
    <t>504338-0084</t>
  </si>
  <si>
    <t>504338-0085</t>
  </si>
  <si>
    <t>504338-0086</t>
  </si>
  <si>
    <t>504338-0087</t>
  </si>
  <si>
    <t>504338-0088</t>
  </si>
  <si>
    <t>504338-0089</t>
  </si>
  <si>
    <t>504338-0090</t>
  </si>
  <si>
    <t>504342-0002</t>
  </si>
  <si>
    <t>504342-0003</t>
  </si>
  <si>
    <t>504342-0004</t>
  </si>
  <si>
    <t>504342-0005</t>
  </si>
  <si>
    <t>504342-0006</t>
  </si>
  <si>
    <t>504342-0007</t>
  </si>
  <si>
    <t>504342-0008</t>
  </si>
  <si>
    <t>504342-0009</t>
  </si>
  <si>
    <t>504342-0010</t>
  </si>
  <si>
    <t>504342-0012</t>
  </si>
  <si>
    <t>504342-0013</t>
  </si>
  <si>
    <t>504342-0014</t>
  </si>
  <si>
    <t>504342-0015</t>
  </si>
  <si>
    <t>504342-0016</t>
  </si>
  <si>
    <t>504342-0017</t>
  </si>
  <si>
    <t>504342-0018</t>
  </si>
  <si>
    <t>504342-0019</t>
  </si>
  <si>
    <t>504342-0020</t>
  </si>
  <si>
    <t>504342-0022</t>
  </si>
  <si>
    <t>504342-0023</t>
  </si>
  <si>
    <t>504342-0024</t>
  </si>
  <si>
    <t>504342-0025</t>
  </si>
  <si>
    <t>504342-0026</t>
  </si>
  <si>
    <t>504342-0027</t>
  </si>
  <si>
    <t>504342-0028</t>
  </si>
  <si>
    <t>504342-0029</t>
  </si>
  <si>
    <t>504342-0030</t>
  </si>
  <si>
    <t>504342-0032</t>
  </si>
  <si>
    <t>504342-0033</t>
  </si>
  <si>
    <t>504342-0034</t>
  </si>
  <si>
    <t>504342-0035</t>
  </si>
  <si>
    <t>504342-0036</t>
  </si>
  <si>
    <t>504342-0037</t>
  </si>
  <si>
    <t>504342-0038</t>
  </si>
  <si>
    <t>504342-0039</t>
  </si>
  <si>
    <t>504342-0040</t>
  </si>
  <si>
    <t>504342-0042</t>
  </si>
  <si>
    <t>504342-0043</t>
  </si>
  <si>
    <t>504342-0044</t>
  </si>
  <si>
    <t>504342-0045</t>
  </si>
  <si>
    <t>504342-0046</t>
  </si>
  <si>
    <t>504342-0047</t>
  </si>
  <si>
    <t>504342-0048</t>
  </si>
  <si>
    <t>504342-0049</t>
  </si>
  <si>
    <t>504342-0050</t>
  </si>
  <si>
    <t>504342-0052</t>
  </si>
  <si>
    <t>504342-0053</t>
  </si>
  <si>
    <t>504342-0054</t>
  </si>
  <si>
    <t>504342-0055</t>
  </si>
  <si>
    <t>504342-0056</t>
  </si>
  <si>
    <t>504342-0057</t>
  </si>
  <si>
    <t>504342-0058</t>
  </si>
  <si>
    <t>504342-0059</t>
  </si>
  <si>
    <t>504342-0060</t>
  </si>
  <si>
    <t>504342-0062</t>
  </si>
  <si>
    <t>504342-0063</t>
  </si>
  <si>
    <t>504342-0064</t>
  </si>
  <si>
    <t>504342-0065</t>
  </si>
  <si>
    <t>504342-0066</t>
  </si>
  <si>
    <t>504342-0067</t>
  </si>
  <si>
    <t>504342-0068</t>
  </si>
  <si>
    <t>504342-0069</t>
  </si>
  <si>
    <t>504342-0070</t>
  </si>
  <si>
    <t>504342-0072</t>
  </si>
  <si>
    <t>504342-0073</t>
  </si>
  <si>
    <t>504342-0074</t>
  </si>
  <si>
    <t>504342-0075</t>
  </si>
  <si>
    <t>504342-0076</t>
  </si>
  <si>
    <t>504342-0077</t>
  </si>
  <si>
    <t>504342-0078</t>
  </si>
  <si>
    <t>504342-0079</t>
  </si>
  <si>
    <t>504342-0080</t>
  </si>
  <si>
    <t>504342-0082</t>
  </si>
  <si>
    <t>504342-0083</t>
  </si>
  <si>
    <t>504342-0084</t>
  </si>
  <si>
    <t>504342-0085</t>
  </si>
  <si>
    <t>504342-0086</t>
  </si>
  <si>
    <t>504342-0087</t>
  </si>
  <si>
    <t>504342-0088</t>
  </si>
  <si>
    <t>504342-0089</t>
  </si>
  <si>
    <t>504342-0090</t>
  </si>
  <si>
    <t>504340-0002</t>
  </si>
  <si>
    <t>504340-0003</t>
  </si>
  <si>
    <t>504340-0004</t>
  </si>
  <si>
    <t>504340-0005</t>
  </si>
  <si>
    <t>504340-0006</t>
  </si>
  <si>
    <t>504340-0007</t>
  </si>
  <si>
    <t>504340-0008</t>
  </si>
  <si>
    <t>504340-0009</t>
  </si>
  <si>
    <t>504340-0010</t>
  </si>
  <si>
    <t>504340-0012</t>
  </si>
  <si>
    <t>504340-0013</t>
  </si>
  <si>
    <t>504340-0014</t>
  </si>
  <si>
    <t>504340-0015</t>
  </si>
  <si>
    <t>504340-0016</t>
  </si>
  <si>
    <t>504340-0017</t>
  </si>
  <si>
    <t>504340-0018</t>
  </si>
  <si>
    <t>504340-0019</t>
  </si>
  <si>
    <t>504340-0020</t>
  </si>
  <si>
    <t>504340-0022</t>
  </si>
  <si>
    <t>504340-0023</t>
  </si>
  <si>
    <t>504340-0024</t>
  </si>
  <si>
    <t>504340-0025</t>
  </si>
  <si>
    <t>504340-0026</t>
  </si>
  <si>
    <t>504340-0027</t>
  </si>
  <si>
    <t>504340-0028</t>
  </si>
  <si>
    <t>504340-0029</t>
  </si>
  <si>
    <t>504340-0030</t>
  </si>
  <si>
    <t>504340-0032</t>
  </si>
  <si>
    <t>504340-0033</t>
  </si>
  <si>
    <t>504340-0034</t>
  </si>
  <si>
    <t>504340-0035</t>
  </si>
  <si>
    <t>504340-0036</t>
  </si>
  <si>
    <t>504340-0037</t>
  </si>
  <si>
    <t>504340-0038</t>
  </si>
  <si>
    <t>504340-0039</t>
  </si>
  <si>
    <t>504340-0040</t>
  </si>
  <si>
    <t>504340-0042</t>
  </si>
  <si>
    <t>504340-0043</t>
  </si>
  <si>
    <t>504340-0044</t>
  </si>
  <si>
    <t>504340-0045</t>
  </si>
  <si>
    <t>504340-0046</t>
  </si>
  <si>
    <t>504340-0047</t>
  </si>
  <si>
    <t>504340-0048</t>
  </si>
  <si>
    <t>504340-0049</t>
  </si>
  <si>
    <t>504340-0050</t>
  </si>
  <si>
    <t>504340-0052</t>
  </si>
  <si>
    <t>504340-0053</t>
  </si>
  <si>
    <t>504340-0054</t>
  </si>
  <si>
    <t>504340-0055</t>
  </si>
  <si>
    <t>504340-0056</t>
  </si>
  <si>
    <t>504340-0057</t>
  </si>
  <si>
    <t>504340-0058</t>
  </si>
  <si>
    <t>504340-0059</t>
  </si>
  <si>
    <t>504340-0060</t>
  </si>
  <si>
    <t>504340-0062</t>
  </si>
  <si>
    <t>504340-0063</t>
  </si>
  <si>
    <t>504340-0064</t>
  </si>
  <si>
    <t>504340-0065</t>
  </si>
  <si>
    <t>504340-0066</t>
  </si>
  <si>
    <t>504340-0067</t>
  </si>
  <si>
    <t>504340-0068</t>
  </si>
  <si>
    <t>504340-0069</t>
  </si>
  <si>
    <t>504340-0070</t>
  </si>
  <si>
    <t>504340-0072</t>
  </si>
  <si>
    <t>504340-0073</t>
  </si>
  <si>
    <t>504340-0074</t>
  </si>
  <si>
    <t>504340-0075</t>
  </si>
  <si>
    <t>504340-0076</t>
  </si>
  <si>
    <t>504340-0077</t>
  </si>
  <si>
    <t>504340-0078</t>
  </si>
  <si>
    <t>504340-0079</t>
  </si>
  <si>
    <t>504340-0080</t>
  </si>
  <si>
    <t>504340-0082</t>
  </si>
  <si>
    <t>504340-0083</t>
  </si>
  <si>
    <t>504340-0084</t>
  </si>
  <si>
    <t>504340-0085</t>
  </si>
  <si>
    <t>504340-0086</t>
  </si>
  <si>
    <t>504340-0087</t>
  </si>
  <si>
    <t>504340-0088</t>
  </si>
  <si>
    <t>504340-0089</t>
  </si>
  <si>
    <t>504340-0090</t>
  </si>
  <si>
    <t>504345-0002</t>
  </si>
  <si>
    <t>504345-0003</t>
  </si>
  <si>
    <t>504345-0004</t>
  </si>
  <si>
    <t>504345-0005</t>
  </si>
  <si>
    <t>504345-0006</t>
  </si>
  <si>
    <t>504345-0007</t>
  </si>
  <si>
    <t>504345-0008</t>
  </si>
  <si>
    <t>504345-0009</t>
  </si>
  <si>
    <t>504345-0010</t>
  </si>
  <si>
    <t>504345-0012</t>
  </si>
  <si>
    <t>504345-0013</t>
  </si>
  <si>
    <t>504345-0014</t>
  </si>
  <si>
    <t>504345-0015</t>
  </si>
  <si>
    <t>504345-0016</t>
  </si>
  <si>
    <t>504345-0017</t>
  </si>
  <si>
    <t>504345-0018</t>
  </si>
  <si>
    <t>504345-0019</t>
  </si>
  <si>
    <t>504345-0020</t>
  </si>
  <si>
    <t>504345-0022</t>
  </si>
  <si>
    <t>504345-0023</t>
  </si>
  <si>
    <t>504345-0024</t>
  </si>
  <si>
    <t>504345-0025</t>
  </si>
  <si>
    <t>504345-0026</t>
  </si>
  <si>
    <t>504345-0027</t>
  </si>
  <si>
    <t>504345-0028</t>
  </si>
  <si>
    <t>504345-0029</t>
  </si>
  <si>
    <t>504345-0030</t>
  </si>
  <si>
    <t>504345-0032</t>
  </si>
  <si>
    <t>504345-0033</t>
  </si>
  <si>
    <t>504345-0034</t>
  </si>
  <si>
    <t>504345-0035</t>
  </si>
  <si>
    <t>504345-0036</t>
  </si>
  <si>
    <t>504345-0037</t>
  </si>
  <si>
    <t>504345-0038</t>
  </si>
  <si>
    <t>504345-0039</t>
  </si>
  <si>
    <t>504345-0040</t>
  </si>
  <si>
    <t>504345-0042</t>
  </si>
  <si>
    <t>504345-0043</t>
  </si>
  <si>
    <t>504345-0044</t>
  </si>
  <si>
    <t>504345-0045</t>
  </si>
  <si>
    <t>504345-0046</t>
  </si>
  <si>
    <t>504345-0047</t>
  </si>
  <si>
    <t>504345-0048</t>
  </si>
  <si>
    <t>504345-0049</t>
  </si>
  <si>
    <t>504345-0050</t>
  </si>
  <si>
    <t>504345-0052</t>
  </si>
  <si>
    <t>504345-0053</t>
  </si>
  <si>
    <t>504345-0054</t>
  </si>
  <si>
    <t>504345-0055</t>
  </si>
  <si>
    <t>504345-0056</t>
  </si>
  <si>
    <t>504345-0057</t>
  </si>
  <si>
    <t>504345-0058</t>
  </si>
  <si>
    <t>504345-0059</t>
  </si>
  <si>
    <t>504345-0060</t>
  </si>
  <si>
    <t>504345-0062</t>
  </si>
  <si>
    <t>504345-0063</t>
  </si>
  <si>
    <t>504345-0064</t>
  </si>
  <si>
    <t>504345-0065</t>
  </si>
  <si>
    <t>504345-0066</t>
  </si>
  <si>
    <t>504345-0067</t>
  </si>
  <si>
    <t>504345-0068</t>
  </si>
  <si>
    <t>504345-0069</t>
  </si>
  <si>
    <t>504345-0070</t>
  </si>
  <si>
    <t>504345-0072</t>
  </si>
  <si>
    <t>504345-0073</t>
  </si>
  <si>
    <t>504345-0074</t>
  </si>
  <si>
    <t>504345-0075</t>
  </si>
  <si>
    <t>504345-0076</t>
  </si>
  <si>
    <t>504345-0077</t>
  </si>
  <si>
    <t>504345-0078</t>
  </si>
  <si>
    <t>504345-0079</t>
  </si>
  <si>
    <t>504345-0080</t>
  </si>
  <si>
    <t>504345-0082</t>
  </si>
  <si>
    <t>504345-0083</t>
  </si>
  <si>
    <t>504345-0084</t>
  </si>
  <si>
    <t>504345-0085</t>
  </si>
  <si>
    <t>504345-0086</t>
  </si>
  <si>
    <t>504345-0087</t>
  </si>
  <si>
    <t>504345-0088</t>
  </si>
  <si>
    <t>504345-0089</t>
  </si>
  <si>
    <t>504345-0090</t>
  </si>
  <si>
    <t>504347-0002</t>
  </si>
  <si>
    <t>504347-0003</t>
  </si>
  <si>
    <t>504347-0004</t>
  </si>
  <si>
    <t>504347-0005</t>
  </si>
  <si>
    <t>504347-0006</t>
  </si>
  <si>
    <t>504347-0007</t>
  </si>
  <si>
    <t>504347-0008</t>
  </si>
  <si>
    <t>504347-0009</t>
  </si>
  <si>
    <t>504347-0010</t>
  </si>
  <si>
    <t>504347-0012</t>
  </si>
  <si>
    <t>504347-0013</t>
  </si>
  <si>
    <t>504347-0014</t>
  </si>
  <si>
    <t>504347-0015</t>
  </si>
  <si>
    <t>504347-0016</t>
  </si>
  <si>
    <t>504347-0017</t>
  </si>
  <si>
    <t>504347-0018</t>
  </si>
  <si>
    <t>504347-0019</t>
  </si>
  <si>
    <t>504347-0020</t>
  </si>
  <si>
    <t>504347-0022</t>
  </si>
  <si>
    <t>504347-0023</t>
  </si>
  <si>
    <t>504347-0024</t>
  </si>
  <si>
    <t>504347-0025</t>
  </si>
  <si>
    <t>504347-0026</t>
  </si>
  <si>
    <t>504347-0027</t>
  </si>
  <si>
    <t>504347-0028</t>
  </si>
  <si>
    <t>504347-0029</t>
  </si>
  <si>
    <t>504347-0030</t>
  </si>
  <si>
    <t>504347-0032</t>
  </si>
  <si>
    <t>504347-0033</t>
  </si>
  <si>
    <t>504347-0034</t>
  </si>
  <si>
    <t>504347-0035</t>
  </si>
  <si>
    <t>504347-0036</t>
  </si>
  <si>
    <t>504347-0037</t>
  </si>
  <si>
    <t>504347-0038</t>
  </si>
  <si>
    <t>504347-0039</t>
  </si>
  <si>
    <t>504347-0040</t>
  </si>
  <si>
    <t>504347-0042</t>
  </si>
  <si>
    <t>504347-0043</t>
  </si>
  <si>
    <t>504347-0044</t>
  </si>
  <si>
    <t>504347-0045</t>
  </si>
  <si>
    <t>504347-0046</t>
  </si>
  <si>
    <t>504347-0047</t>
  </si>
  <si>
    <t>504347-0048</t>
  </si>
  <si>
    <t>504347-0049</t>
  </si>
  <si>
    <t>504347-0050</t>
  </si>
  <si>
    <t>504347-0052</t>
  </si>
  <si>
    <t>504347-0053</t>
  </si>
  <si>
    <t>504347-0054</t>
  </si>
  <si>
    <t>504347-0055</t>
  </si>
  <si>
    <t>504347-0056</t>
  </si>
  <si>
    <t>504347-0057</t>
  </si>
  <si>
    <t>504347-0058</t>
  </si>
  <si>
    <t>504347-0059</t>
  </si>
  <si>
    <t>504347-0060</t>
  </si>
  <si>
    <t>504347-0062</t>
  </si>
  <si>
    <t>504347-0063</t>
  </si>
  <si>
    <t>504347-0064</t>
  </si>
  <si>
    <t>504347-0065</t>
  </si>
  <si>
    <t>504347-0066</t>
  </si>
  <si>
    <t>504347-0067</t>
  </si>
  <si>
    <t>504347-0068</t>
  </si>
  <si>
    <t>504347-0069</t>
  </si>
  <si>
    <t>504347-0070</t>
  </si>
  <si>
    <t>504347-0072</t>
  </si>
  <si>
    <t>504347-0073</t>
  </si>
  <si>
    <t>504347-0074</t>
  </si>
  <si>
    <t>504347-0075</t>
  </si>
  <si>
    <t>504347-0076</t>
  </si>
  <si>
    <t>504347-0077</t>
  </si>
  <si>
    <t>504347-0078</t>
  </si>
  <si>
    <t>504347-0079</t>
  </si>
  <si>
    <t>504347-0080</t>
  </si>
  <si>
    <t>504347-0082</t>
  </si>
  <si>
    <t>504347-0083</t>
  </si>
  <si>
    <t>504347-0084</t>
  </si>
  <si>
    <t>504347-0085</t>
  </si>
  <si>
    <t>504347-0086</t>
  </si>
  <si>
    <t>504347-0087</t>
  </si>
  <si>
    <t>504347-0088</t>
  </si>
  <si>
    <t>504347-0089</t>
  </si>
  <si>
    <t>504347-0090</t>
  </si>
  <si>
    <t>504351-0002</t>
  </si>
  <si>
    <t>504351-0003</t>
  </si>
  <si>
    <t>504351-0004</t>
  </si>
  <si>
    <t>504351-0005</t>
  </si>
  <si>
    <t>504351-0006</t>
  </si>
  <si>
    <t>504351-0007</t>
  </si>
  <si>
    <t>504351-0008</t>
  </si>
  <si>
    <t>504351-0009</t>
  </si>
  <si>
    <t>504351-0010</t>
  </si>
  <si>
    <t>504351-0012</t>
  </si>
  <si>
    <t>504351-0013</t>
  </si>
  <si>
    <t>504351-0014</t>
  </si>
  <si>
    <t>504351-0015</t>
  </si>
  <si>
    <t>504351-0016</t>
  </si>
  <si>
    <t>504351-0017</t>
  </si>
  <si>
    <t>504351-0018</t>
  </si>
  <si>
    <t>504351-0019</t>
  </si>
  <si>
    <t>504351-0020</t>
  </si>
  <si>
    <t>504351-0022</t>
  </si>
  <si>
    <t>504351-0023</t>
  </si>
  <si>
    <t>504351-0024</t>
  </si>
  <si>
    <t>504351-0025</t>
  </si>
  <si>
    <t>504351-0026</t>
  </si>
  <si>
    <t>504351-0027</t>
  </si>
  <si>
    <t>504351-0028</t>
  </si>
  <si>
    <t>504351-0029</t>
  </si>
  <si>
    <t>504351-0030</t>
  </si>
  <si>
    <t>504351-0032</t>
  </si>
  <si>
    <t>504351-0033</t>
  </si>
  <si>
    <t>504351-0034</t>
  </si>
  <si>
    <t>504351-0035</t>
  </si>
  <si>
    <t>504351-0036</t>
  </si>
  <si>
    <t>504351-0037</t>
  </si>
  <si>
    <t>504351-0038</t>
  </si>
  <si>
    <t>504351-0039</t>
  </si>
  <si>
    <t>504351-0040</t>
  </si>
  <si>
    <t>504351-0042</t>
  </si>
  <si>
    <t>504351-0043</t>
  </si>
  <si>
    <t>504351-0044</t>
  </si>
  <si>
    <t>504351-0045</t>
  </si>
  <si>
    <t>504351-0046</t>
  </si>
  <si>
    <t>504351-0047</t>
  </si>
  <si>
    <t>504351-0048</t>
  </si>
  <si>
    <t>504351-0049</t>
  </si>
  <si>
    <t>504351-0050</t>
  </si>
  <si>
    <t>504351-0052</t>
  </si>
  <si>
    <t>504351-0053</t>
  </si>
  <si>
    <t>504351-0054</t>
  </si>
  <si>
    <t>504351-0055</t>
  </si>
  <si>
    <t>504351-0056</t>
  </si>
  <si>
    <t>504351-0057</t>
  </si>
  <si>
    <t>504351-0058</t>
  </si>
  <si>
    <t>504351-0059</t>
  </si>
  <si>
    <t>504351-0060</t>
  </si>
  <si>
    <t>504351-0062</t>
  </si>
  <si>
    <t>504351-0063</t>
  </si>
  <si>
    <t>504351-0064</t>
  </si>
  <si>
    <t>504351-0065</t>
  </si>
  <si>
    <t>504351-0066</t>
  </si>
  <si>
    <t>504351-0067</t>
  </si>
  <si>
    <t>504351-0068</t>
  </si>
  <si>
    <t>504351-0069</t>
  </si>
  <si>
    <t>504351-0070</t>
  </si>
  <si>
    <t>504351-0072</t>
  </si>
  <si>
    <t>504351-0073</t>
  </si>
  <si>
    <t>504351-0074</t>
  </si>
  <si>
    <t>504351-0075</t>
  </si>
  <si>
    <t>504351-0076</t>
  </si>
  <si>
    <t>504351-0077</t>
  </si>
  <si>
    <t>504351-0078</t>
  </si>
  <si>
    <t>504351-0079</t>
  </si>
  <si>
    <t>504351-0080</t>
  </si>
  <si>
    <t>504351-0082</t>
  </si>
  <si>
    <t>504351-0083</t>
  </si>
  <si>
    <t>504351-0084</t>
  </si>
  <si>
    <t>504351-0085</t>
  </si>
  <si>
    <t>504351-0086</t>
  </si>
  <si>
    <t>504351-0087</t>
  </si>
  <si>
    <t>504351-0088</t>
  </si>
  <si>
    <t>504351-0089</t>
  </si>
  <si>
    <t>504351-0090</t>
  </si>
  <si>
    <t>504353-0002</t>
  </si>
  <si>
    <t>504353-0003</t>
  </si>
  <si>
    <t>504353-0004</t>
  </si>
  <si>
    <t>504353-0005</t>
  </si>
  <si>
    <t>504353-0006</t>
  </si>
  <si>
    <t>504353-0007</t>
  </si>
  <si>
    <t>504353-0008</t>
  </si>
  <si>
    <t>504353-0009</t>
  </si>
  <si>
    <t>504353-0010</t>
  </si>
  <si>
    <t>504353-0012</t>
  </si>
  <si>
    <t>504353-0013</t>
  </si>
  <si>
    <t>504353-0014</t>
  </si>
  <si>
    <t>504353-0015</t>
  </si>
  <si>
    <t>504353-0016</t>
  </si>
  <si>
    <t>504353-0017</t>
  </si>
  <si>
    <t>504353-0018</t>
  </si>
  <si>
    <t>504353-0019</t>
  </si>
  <si>
    <t>504353-0020</t>
  </si>
  <si>
    <t>504353-0022</t>
  </si>
  <si>
    <t>504353-0023</t>
  </si>
  <si>
    <t>504353-0024</t>
  </si>
  <si>
    <t>504353-0025</t>
  </si>
  <si>
    <t>504353-0026</t>
  </si>
  <si>
    <t>504353-0027</t>
  </si>
  <si>
    <t>504353-0028</t>
  </si>
  <si>
    <t>504353-0029</t>
  </si>
  <si>
    <t>504353-0030</t>
  </si>
  <si>
    <t>504353-0032</t>
  </si>
  <si>
    <t>504353-0033</t>
  </si>
  <si>
    <t>504353-0034</t>
  </si>
  <si>
    <t>504353-0035</t>
  </si>
  <si>
    <t>504353-0036</t>
  </si>
  <si>
    <t>504353-0037</t>
  </si>
  <si>
    <t>504353-0038</t>
  </si>
  <si>
    <t>504353-0039</t>
  </si>
  <si>
    <t>504353-0040</t>
  </si>
  <si>
    <t>504353-0042</t>
  </si>
  <si>
    <t>504353-0043</t>
  </si>
  <si>
    <t>504353-0044</t>
  </si>
  <si>
    <t>504353-0045</t>
  </si>
  <si>
    <t>504353-0046</t>
  </si>
  <si>
    <t>504353-0047</t>
  </si>
  <si>
    <t>504353-0048</t>
  </si>
  <si>
    <t>504353-0049</t>
  </si>
  <si>
    <t>504353-0050</t>
  </si>
  <si>
    <t>504353-0052</t>
  </si>
  <si>
    <t>504353-0053</t>
  </si>
  <si>
    <t>504353-0054</t>
  </si>
  <si>
    <t>504353-0055</t>
  </si>
  <si>
    <t>504353-0056</t>
  </si>
  <si>
    <t>504353-0057</t>
  </si>
  <si>
    <t>504353-0058</t>
  </si>
  <si>
    <t>504353-0059</t>
  </si>
  <si>
    <t>504353-0060</t>
  </si>
  <si>
    <t>504353-0062</t>
  </si>
  <si>
    <t>504353-0063</t>
  </si>
  <si>
    <t>504353-0064</t>
  </si>
  <si>
    <t>504353-0065</t>
  </si>
  <si>
    <t>504353-0066</t>
  </si>
  <si>
    <t>504353-0067</t>
  </si>
  <si>
    <t>504353-0068</t>
  </si>
  <si>
    <t>504353-0069</t>
  </si>
  <si>
    <t>504353-0070</t>
  </si>
  <si>
    <t>504353-0072</t>
  </si>
  <si>
    <t>504353-0073</t>
  </si>
  <si>
    <t>504353-0074</t>
  </si>
  <si>
    <t>504353-0075</t>
  </si>
  <si>
    <t>504353-0076</t>
  </si>
  <si>
    <t>504353-0077</t>
  </si>
  <si>
    <t>504353-0078</t>
  </si>
  <si>
    <t>504353-0079</t>
  </si>
  <si>
    <t>504353-0080</t>
  </si>
  <si>
    <t>504353-0082</t>
  </si>
  <si>
    <t>504353-0083</t>
  </si>
  <si>
    <t>504353-0084</t>
  </si>
  <si>
    <t>504353-0085</t>
  </si>
  <si>
    <t>504353-0086</t>
  </si>
  <si>
    <t>504353-0087</t>
  </si>
  <si>
    <t>504353-0088</t>
  </si>
  <si>
    <t>504353-0089</t>
  </si>
  <si>
    <t>504353-0090</t>
  </si>
  <si>
    <t>504356-0002</t>
  </si>
  <si>
    <t>504356-0003</t>
  </si>
  <si>
    <t>504356-0004</t>
  </si>
  <si>
    <t>504356-0005</t>
  </si>
  <si>
    <t>504356-0006</t>
  </si>
  <si>
    <t>504356-0007</t>
  </si>
  <si>
    <t>504356-0008</t>
  </si>
  <si>
    <t>504356-0009</t>
  </si>
  <si>
    <t>504356-0010</t>
  </si>
  <si>
    <t>504356-0012</t>
  </si>
  <si>
    <t>504356-0013</t>
  </si>
  <si>
    <t>504356-0014</t>
  </si>
  <si>
    <t>504356-0015</t>
  </si>
  <si>
    <t>504356-0016</t>
  </si>
  <si>
    <t>504356-0017</t>
  </si>
  <si>
    <t>504356-0018</t>
  </si>
  <si>
    <t>504356-0019</t>
  </si>
  <si>
    <t>504356-0020</t>
  </si>
  <si>
    <t>504356-0022</t>
  </si>
  <si>
    <t>504356-0023</t>
  </si>
  <si>
    <t>504356-0024</t>
  </si>
  <si>
    <t>504356-0025</t>
  </si>
  <si>
    <t>504356-0026</t>
  </si>
  <si>
    <t>504356-0027</t>
  </si>
  <si>
    <t>504356-0028</t>
  </si>
  <si>
    <t>504356-0029</t>
  </si>
  <si>
    <t>504356-0030</t>
  </si>
  <si>
    <t>504356-0032</t>
  </si>
  <si>
    <t>504356-0033</t>
  </si>
  <si>
    <t>504356-0034</t>
  </si>
  <si>
    <t>504356-0035</t>
  </si>
  <si>
    <t>504356-0036</t>
  </si>
  <si>
    <t>504356-0037</t>
  </si>
  <si>
    <t>504356-0038</t>
  </si>
  <si>
    <t>504356-0039</t>
  </si>
  <si>
    <t>504356-0040</t>
  </si>
  <si>
    <t>504356-0042</t>
  </si>
  <si>
    <t>504356-0043</t>
  </si>
  <si>
    <t>504356-0044</t>
  </si>
  <si>
    <t>504356-0045</t>
  </si>
  <si>
    <t>504356-0046</t>
  </si>
  <si>
    <t>504356-0047</t>
  </si>
  <si>
    <t>504356-0048</t>
  </si>
  <si>
    <t>504356-0049</t>
  </si>
  <si>
    <t>504356-0050</t>
  </si>
  <si>
    <t>504356-0052</t>
  </si>
  <si>
    <t>504356-0053</t>
  </si>
  <si>
    <t>504356-0054</t>
  </si>
  <si>
    <t>504356-0055</t>
  </si>
  <si>
    <t>504356-0056</t>
  </si>
  <si>
    <t>504356-0057</t>
  </si>
  <si>
    <t>504356-0058</t>
  </si>
  <si>
    <t>504356-0059</t>
  </si>
  <si>
    <t>504356-0060</t>
  </si>
  <si>
    <t>504356-0062</t>
  </si>
  <si>
    <t>504356-0063</t>
  </si>
  <si>
    <t>504356-0064</t>
  </si>
  <si>
    <t>504356-0065</t>
  </si>
  <si>
    <t>504356-0066</t>
  </si>
  <si>
    <t>504356-0067</t>
  </si>
  <si>
    <t>504356-0068</t>
  </si>
  <si>
    <t>504356-0069</t>
  </si>
  <si>
    <t>504356-0070</t>
  </si>
  <si>
    <t>504356-0072</t>
  </si>
  <si>
    <t>504356-0073</t>
  </si>
  <si>
    <t>504356-0074</t>
  </si>
  <si>
    <t>504356-0075</t>
  </si>
  <si>
    <t>504356-0076</t>
  </si>
  <si>
    <t>504356-0077</t>
  </si>
  <si>
    <t>504356-0078</t>
  </si>
  <si>
    <t>504356-0079</t>
  </si>
  <si>
    <t>504356-0080</t>
  </si>
  <si>
    <t>504356-0082</t>
  </si>
  <si>
    <t>504356-0083</t>
  </si>
  <si>
    <t>504356-0084</t>
  </si>
  <si>
    <t>504356-0085</t>
  </si>
  <si>
    <t>504356-0086</t>
  </si>
  <si>
    <t>504356-0087</t>
  </si>
  <si>
    <t>504356-0088</t>
  </si>
  <si>
    <t>504356-0089</t>
  </si>
  <si>
    <t>504356-0090</t>
  </si>
  <si>
    <t>504349-0002</t>
  </si>
  <si>
    <t>504349-0003</t>
  </si>
  <si>
    <t>504349-0004</t>
  </si>
  <si>
    <t>504349-0005</t>
  </si>
  <si>
    <t>504349-0006</t>
  </si>
  <si>
    <t>504349-0007</t>
  </si>
  <si>
    <t>504349-0008</t>
  </si>
  <si>
    <t>504349-0009</t>
  </si>
  <si>
    <t>504349-0010</t>
  </si>
  <si>
    <t>504349-0012</t>
  </si>
  <si>
    <t>504349-0013</t>
  </si>
  <si>
    <t>504349-0014</t>
  </si>
  <si>
    <t>504349-0015</t>
  </si>
  <si>
    <t>504349-0016</t>
  </si>
  <si>
    <t>504349-0017</t>
  </si>
  <si>
    <t>504349-0018</t>
  </si>
  <si>
    <t>504349-0019</t>
  </si>
  <si>
    <t>504349-0020</t>
  </si>
  <si>
    <t>504349-0022</t>
  </si>
  <si>
    <t>504349-0023</t>
  </si>
  <si>
    <t>504349-0024</t>
  </si>
  <si>
    <t>504349-0025</t>
  </si>
  <si>
    <t>504349-0026</t>
  </si>
  <si>
    <t>504349-0027</t>
  </si>
  <si>
    <t>504349-0028</t>
  </si>
  <si>
    <t>504349-0029</t>
  </si>
  <si>
    <t>504349-0030</t>
  </si>
  <si>
    <t>504349-0032</t>
  </si>
  <si>
    <t>504349-0033</t>
  </si>
  <si>
    <t>504349-0034</t>
  </si>
  <si>
    <t>504349-0035</t>
  </si>
  <si>
    <t>504349-0036</t>
  </si>
  <si>
    <t>504349-0037</t>
  </si>
  <si>
    <t>504349-0038</t>
  </si>
  <si>
    <t>504349-0039</t>
  </si>
  <si>
    <t>504349-0040</t>
  </si>
  <si>
    <t>504349-0042</t>
  </si>
  <si>
    <t>504349-0043</t>
  </si>
  <si>
    <t>504349-0044</t>
  </si>
  <si>
    <t>504349-0045</t>
  </si>
  <si>
    <t>504349-0046</t>
  </si>
  <si>
    <t>504349-0047</t>
  </si>
  <si>
    <t>504349-0048</t>
  </si>
  <si>
    <t>504349-0049</t>
  </si>
  <si>
    <t>504349-0050</t>
  </si>
  <si>
    <t>504349-0052</t>
  </si>
  <si>
    <t>504349-0053</t>
  </si>
  <si>
    <t>504349-0054</t>
  </si>
  <si>
    <t>504349-0055</t>
  </si>
  <si>
    <t>504349-0056</t>
  </si>
  <si>
    <t>504349-0057</t>
  </si>
  <si>
    <t>504349-0058</t>
  </si>
  <si>
    <t>504349-0059</t>
  </si>
  <si>
    <t>504349-0060</t>
  </si>
  <si>
    <t>504349-0062</t>
  </si>
  <si>
    <t>504349-0063</t>
  </si>
  <si>
    <t>504349-0064</t>
  </si>
  <si>
    <t>504349-0065</t>
  </si>
  <si>
    <t>504349-0066</t>
  </si>
  <si>
    <t>504349-0067</t>
  </si>
  <si>
    <t>504349-0068</t>
  </si>
  <si>
    <t>504349-0069</t>
  </si>
  <si>
    <t>504349-0070</t>
  </si>
  <si>
    <t>504349-0072</t>
  </si>
  <si>
    <t>504349-0073</t>
  </si>
  <si>
    <t>504349-0074</t>
  </si>
  <si>
    <t>504349-0075</t>
  </si>
  <si>
    <t>504349-0076</t>
  </si>
  <si>
    <t>504349-0077</t>
  </si>
  <si>
    <t>504349-0078</t>
  </si>
  <si>
    <t>504349-0079</t>
  </si>
  <si>
    <t>504349-0080</t>
  </si>
  <si>
    <t>504349-0082</t>
  </si>
  <si>
    <t>504349-0083</t>
  </si>
  <si>
    <t>504349-0084</t>
  </si>
  <si>
    <t>504349-0085</t>
  </si>
  <si>
    <t>504349-0086</t>
  </si>
  <si>
    <t>504349-0087</t>
  </si>
  <si>
    <t>504349-0088</t>
  </si>
  <si>
    <t>504349-0089</t>
  </si>
  <si>
    <t>504349-0090</t>
  </si>
  <si>
    <t>504360-0002</t>
  </si>
  <si>
    <t>504360-0003</t>
  </si>
  <si>
    <t>504360-0004</t>
  </si>
  <si>
    <t>504360-0005</t>
  </si>
  <si>
    <t>504360-0006</t>
  </si>
  <si>
    <t>504360-0007</t>
  </si>
  <si>
    <t>504360-0008</t>
  </si>
  <si>
    <t>504360-0009</t>
  </si>
  <si>
    <t>504360-0010</t>
  </si>
  <si>
    <t>504360-0012</t>
  </si>
  <si>
    <t>504360-0013</t>
  </si>
  <si>
    <t>504360-0014</t>
  </si>
  <si>
    <t>504360-0015</t>
  </si>
  <si>
    <t>504360-0016</t>
  </si>
  <si>
    <t>504360-0017</t>
  </si>
  <si>
    <t>504360-0018</t>
  </si>
  <si>
    <t>504360-0019</t>
  </si>
  <si>
    <t>504360-0020</t>
  </si>
  <si>
    <t>504360-0022</t>
  </si>
  <si>
    <t>504360-0023</t>
  </si>
  <si>
    <t>504360-0024</t>
  </si>
  <si>
    <t>504360-0025</t>
  </si>
  <si>
    <t>504360-0026</t>
  </si>
  <si>
    <t>504360-0027</t>
  </si>
  <si>
    <t>504360-0028</t>
  </si>
  <si>
    <t>504360-0029</t>
  </si>
  <si>
    <t>504360-0030</t>
  </si>
  <si>
    <t>504360-0032</t>
  </si>
  <si>
    <t>504360-0033</t>
  </si>
  <si>
    <t>504360-0034</t>
  </si>
  <si>
    <t>504360-0035</t>
  </si>
  <si>
    <t>504360-0036</t>
  </si>
  <si>
    <t>504360-0037</t>
  </si>
  <si>
    <t>504360-0038</t>
  </si>
  <si>
    <t>504360-0039</t>
  </si>
  <si>
    <t>504360-0040</t>
  </si>
  <si>
    <t>504360-0042</t>
  </si>
  <si>
    <t>504360-0043</t>
  </si>
  <si>
    <t>504360-0044</t>
  </si>
  <si>
    <t>504360-0045</t>
  </si>
  <si>
    <t>504360-0046</t>
  </si>
  <si>
    <t>504360-0047</t>
  </si>
  <si>
    <t>504360-0048</t>
  </si>
  <si>
    <t>504360-0049</t>
  </si>
  <si>
    <t>504360-0050</t>
  </si>
  <si>
    <t>504360-0052</t>
  </si>
  <si>
    <t>504360-0053</t>
  </si>
  <si>
    <t>504360-0054</t>
  </si>
  <si>
    <t>504360-0055</t>
  </si>
  <si>
    <t>504360-0056</t>
  </si>
  <si>
    <t>504360-0057</t>
  </si>
  <si>
    <t>504360-0058</t>
  </si>
  <si>
    <t>504360-0059</t>
  </si>
  <si>
    <t>504360-0060</t>
  </si>
  <si>
    <t>504360-0062</t>
  </si>
  <si>
    <t>504360-0063</t>
  </si>
  <si>
    <t>504360-0064</t>
  </si>
  <si>
    <t>504360-0065</t>
  </si>
  <si>
    <t>504360-0066</t>
  </si>
  <si>
    <t>504360-0067</t>
  </si>
  <si>
    <t>504360-0068</t>
  </si>
  <si>
    <t>504360-0069</t>
  </si>
  <si>
    <t>504360-0070</t>
  </si>
  <si>
    <t>504360-0072</t>
  </si>
  <si>
    <t>504360-0073</t>
  </si>
  <si>
    <t>504360-0074</t>
  </si>
  <si>
    <t>504360-0075</t>
  </si>
  <si>
    <t>504360-0076</t>
  </si>
  <si>
    <t>504360-0077</t>
  </si>
  <si>
    <t>504360-0078</t>
  </si>
  <si>
    <t>504360-0079</t>
  </si>
  <si>
    <t>504360-0080</t>
  </si>
  <si>
    <t>504360-0082</t>
  </si>
  <si>
    <t>504360-0083</t>
  </si>
  <si>
    <t>504360-0084</t>
  </si>
  <si>
    <t>504360-0085</t>
  </si>
  <si>
    <t>504360-0086</t>
  </si>
  <si>
    <t>504360-0087</t>
  </si>
  <si>
    <t>504360-0088</t>
  </si>
  <si>
    <t>504360-0089</t>
  </si>
  <si>
    <t>504360-0090</t>
  </si>
  <si>
    <t>504362-0002</t>
  </si>
  <si>
    <t>504362-0003</t>
  </si>
  <si>
    <t>504362-0004</t>
  </si>
  <si>
    <t>504362-0005</t>
  </si>
  <si>
    <t>504362-0006</t>
  </si>
  <si>
    <t>504362-0007</t>
  </si>
  <si>
    <t>504362-0008</t>
  </si>
  <si>
    <t>504362-0009</t>
  </si>
  <si>
    <t>504362-0010</t>
  </si>
  <si>
    <t>504362-0012</t>
  </si>
  <si>
    <t>504362-0013</t>
  </si>
  <si>
    <t>504362-0014</t>
  </si>
  <si>
    <t>504362-0015</t>
  </si>
  <si>
    <t>504362-0016</t>
  </si>
  <si>
    <t>504362-0017</t>
  </si>
  <si>
    <t>504362-0018</t>
  </si>
  <si>
    <t>504362-0019</t>
  </si>
  <si>
    <t>504362-0020</t>
  </si>
  <si>
    <t>504362-0022</t>
  </si>
  <si>
    <t>504362-0023</t>
  </si>
  <si>
    <t>504362-0024</t>
  </si>
  <si>
    <t>504362-0025</t>
  </si>
  <si>
    <t>504362-0026</t>
  </si>
  <si>
    <t>504362-0027</t>
  </si>
  <si>
    <t>504362-0028</t>
  </si>
  <si>
    <t>504362-0029</t>
  </si>
  <si>
    <t>504362-0030</t>
  </si>
  <si>
    <t>504362-0032</t>
  </si>
  <si>
    <t>504362-0033</t>
  </si>
  <si>
    <t>504362-0034</t>
  </si>
  <si>
    <t>504362-0035</t>
  </si>
  <si>
    <t>504362-0036</t>
  </si>
  <si>
    <t>504362-0037</t>
  </si>
  <si>
    <t>504362-0038</t>
  </si>
  <si>
    <t>504362-0039</t>
  </si>
  <si>
    <t>504362-0040</t>
  </si>
  <si>
    <t>504362-0042</t>
  </si>
  <si>
    <t>504362-0043</t>
  </si>
  <si>
    <t>504362-0044</t>
  </si>
  <si>
    <t>504362-0045</t>
  </si>
  <si>
    <t>504362-0046</t>
  </si>
  <si>
    <t>504362-0047</t>
  </si>
  <si>
    <t>504362-0048</t>
  </si>
  <si>
    <t>504362-0049</t>
  </si>
  <si>
    <t>504362-0050</t>
  </si>
  <si>
    <t>504362-0052</t>
  </si>
  <si>
    <t>504362-0053</t>
  </si>
  <si>
    <t>504362-0054</t>
  </si>
  <si>
    <t>504362-0055</t>
  </si>
  <si>
    <t>504362-0056</t>
  </si>
  <si>
    <t>504362-0057</t>
  </si>
  <si>
    <t>504362-0058</t>
  </si>
  <si>
    <t>504362-0059</t>
  </si>
  <si>
    <t>504362-0060</t>
  </si>
  <si>
    <t>504362-0062</t>
  </si>
  <si>
    <t>504362-0063</t>
  </si>
  <si>
    <t>504362-0064</t>
  </si>
  <si>
    <t>504362-0065</t>
  </si>
  <si>
    <t>504362-0066</t>
  </si>
  <si>
    <t>504362-0067</t>
  </si>
  <si>
    <t>504362-0068</t>
  </si>
  <si>
    <t>504362-0069</t>
  </si>
  <si>
    <t>504362-0070</t>
  </si>
  <si>
    <t>504362-0072</t>
  </si>
  <si>
    <t>504362-0073</t>
  </si>
  <si>
    <t>504362-0074</t>
  </si>
  <si>
    <t>504362-0075</t>
  </si>
  <si>
    <t>504362-0076</t>
  </si>
  <si>
    <t>504362-0077</t>
  </si>
  <si>
    <t>504362-0078</t>
  </si>
  <si>
    <t>504362-0079</t>
  </si>
  <si>
    <t>504362-0080</t>
  </si>
  <si>
    <t>504362-0082</t>
  </si>
  <si>
    <t>504362-0083</t>
  </si>
  <si>
    <t>504362-0084</t>
  </si>
  <si>
    <t>504362-0085</t>
  </si>
  <si>
    <t>504362-0086</t>
  </si>
  <si>
    <t>504362-0087</t>
  </si>
  <si>
    <t>504362-0088</t>
  </si>
  <si>
    <t>504362-0089</t>
  </si>
  <si>
    <t>504362-0090</t>
  </si>
  <si>
    <t>504367-0002</t>
  </si>
  <si>
    <t>504367-0003</t>
  </si>
  <si>
    <t>504367-0004</t>
  </si>
  <si>
    <t>504367-0005</t>
  </si>
  <si>
    <t>504367-0006</t>
  </si>
  <si>
    <t>504367-0007</t>
  </si>
  <si>
    <t>504367-0008</t>
  </si>
  <si>
    <t>504367-0009</t>
  </si>
  <si>
    <t>504367-0010</t>
  </si>
  <si>
    <t>504367-0012</t>
  </si>
  <si>
    <t>504367-0013</t>
  </si>
  <si>
    <t>504367-0014</t>
  </si>
  <si>
    <t>504367-0015</t>
  </si>
  <si>
    <t>504367-0016</t>
  </si>
  <si>
    <t>504367-0017</t>
  </si>
  <si>
    <t>504367-0018</t>
  </si>
  <si>
    <t>504367-0019</t>
  </si>
  <si>
    <t>504367-0020</t>
  </si>
  <si>
    <t>504367-0022</t>
  </si>
  <si>
    <t>504367-0023</t>
  </si>
  <si>
    <t>504367-0024</t>
  </si>
  <si>
    <t>504367-0025</t>
  </si>
  <si>
    <t>504367-0026</t>
  </si>
  <si>
    <t>504367-0027</t>
  </si>
  <si>
    <t>504367-0028</t>
  </si>
  <si>
    <t>504367-0029</t>
  </si>
  <si>
    <t>504367-0030</t>
  </si>
  <si>
    <t>504367-0032</t>
  </si>
  <si>
    <t>504367-0033</t>
  </si>
  <si>
    <t>504367-0034</t>
  </si>
  <si>
    <t>504367-0035</t>
  </si>
  <si>
    <t>504367-0036</t>
  </si>
  <si>
    <t>504367-0037</t>
  </si>
  <si>
    <t>504367-0038</t>
  </si>
  <si>
    <t>504367-0039</t>
  </si>
  <si>
    <t>504367-0040</t>
  </si>
  <si>
    <t>504367-0042</t>
  </si>
  <si>
    <t>504367-0043</t>
  </si>
  <si>
    <t>504367-0044</t>
  </si>
  <si>
    <t>504367-0045</t>
  </si>
  <si>
    <t>504367-0046</t>
  </si>
  <si>
    <t>504367-0047</t>
  </si>
  <si>
    <t>504367-0048</t>
  </si>
  <si>
    <t>504367-0049</t>
  </si>
  <si>
    <t>504367-0050</t>
  </si>
  <si>
    <t>504367-0052</t>
  </si>
  <si>
    <t>504367-0053</t>
  </si>
  <si>
    <t>504367-0054</t>
  </si>
  <si>
    <t>504367-0055</t>
  </si>
  <si>
    <t>504367-0056</t>
  </si>
  <si>
    <t>504367-0057</t>
  </si>
  <si>
    <t>504367-0058</t>
  </si>
  <si>
    <t>504367-0059</t>
  </si>
  <si>
    <t>504367-0060</t>
  </si>
  <si>
    <t>504367-0062</t>
  </si>
  <si>
    <t>504367-0063</t>
  </si>
  <si>
    <t>504367-0064</t>
  </si>
  <si>
    <t>504367-0065</t>
  </si>
  <si>
    <t>504367-0066</t>
  </si>
  <si>
    <t>504367-0067</t>
  </si>
  <si>
    <t>504367-0068</t>
  </si>
  <si>
    <t>504367-0069</t>
  </si>
  <si>
    <t>504367-0070</t>
  </si>
  <si>
    <t>504367-0072</t>
  </si>
  <si>
    <t>504367-0073</t>
  </si>
  <si>
    <t>504367-0074</t>
  </si>
  <si>
    <t>504367-0075</t>
  </si>
  <si>
    <t>504367-0076</t>
  </si>
  <si>
    <t>504367-0077</t>
  </si>
  <si>
    <t>504367-0078</t>
  </si>
  <si>
    <t>504367-0079</t>
  </si>
  <si>
    <t>504367-0080</t>
  </si>
  <si>
    <t>504367-0082</t>
  </si>
  <si>
    <t>504367-0083</t>
  </si>
  <si>
    <t>504367-0084</t>
  </si>
  <si>
    <t>504367-0085</t>
  </si>
  <si>
    <t>504367-0086</t>
  </si>
  <si>
    <t>504367-0087</t>
  </si>
  <si>
    <t>504367-0088</t>
  </si>
  <si>
    <t>504367-0089</t>
  </si>
  <si>
    <t>504367-0090</t>
  </si>
  <si>
    <t>504364-0002</t>
  </si>
  <si>
    <t>504364-0003</t>
  </si>
  <si>
    <t>504364-0004</t>
  </si>
  <si>
    <t>504364-0005</t>
  </si>
  <si>
    <t>504364-0006</t>
  </si>
  <si>
    <t>504364-0007</t>
  </si>
  <si>
    <t>504364-0008</t>
  </si>
  <si>
    <t>504364-0009</t>
  </si>
  <si>
    <t>504364-0010</t>
  </si>
  <si>
    <t>504364-0012</t>
  </si>
  <si>
    <t>504364-0013</t>
  </si>
  <si>
    <t>504364-0014</t>
  </si>
  <si>
    <t>504364-0015</t>
  </si>
  <si>
    <t>504364-0016</t>
  </si>
  <si>
    <t>504364-0017</t>
  </si>
  <si>
    <t>504364-0018</t>
  </si>
  <si>
    <t>504364-0019</t>
  </si>
  <si>
    <t>504364-0020</t>
  </si>
  <si>
    <t>504364-0022</t>
  </si>
  <si>
    <t>504364-0023</t>
  </si>
  <si>
    <t>504364-0024</t>
  </si>
  <si>
    <t>504364-0025</t>
  </si>
  <si>
    <t>504364-0026</t>
  </si>
  <si>
    <t>504364-0027</t>
  </si>
  <si>
    <t>504364-0028</t>
  </si>
  <si>
    <t>504364-0029</t>
  </si>
  <si>
    <t>504364-0030</t>
  </si>
  <si>
    <t>504364-0032</t>
  </si>
  <si>
    <t>504364-0033</t>
  </si>
  <si>
    <t>504364-0034</t>
  </si>
  <si>
    <t>504364-0035</t>
  </si>
  <si>
    <t>504364-0036</t>
  </si>
  <si>
    <t>504364-0037</t>
  </si>
  <si>
    <t>504364-0038</t>
  </si>
  <si>
    <t>504364-0039</t>
  </si>
  <si>
    <t>504364-0040</t>
  </si>
  <si>
    <t>504364-0042</t>
  </si>
  <si>
    <t>504364-0043</t>
  </si>
  <si>
    <t>504364-0044</t>
  </si>
  <si>
    <t>504364-0045</t>
  </si>
  <si>
    <t>504364-0046</t>
  </si>
  <si>
    <t>504364-0047</t>
  </si>
  <si>
    <t>504364-0048</t>
  </si>
  <si>
    <t>504364-0049</t>
  </si>
  <si>
    <t>504364-0050</t>
  </si>
  <si>
    <t>504364-0052</t>
  </si>
  <si>
    <t>504364-0053</t>
  </si>
  <si>
    <t>504364-0054</t>
  </si>
  <si>
    <t>504364-0055</t>
  </si>
  <si>
    <t>504364-0056</t>
  </si>
  <si>
    <t>504364-0057</t>
  </si>
  <si>
    <t>504364-0058</t>
  </si>
  <si>
    <t>504364-0059</t>
  </si>
  <si>
    <t>504364-0060</t>
  </si>
  <si>
    <t>504364-0062</t>
  </si>
  <si>
    <t>504364-0063</t>
  </si>
  <si>
    <t>504364-0064</t>
  </si>
  <si>
    <t>504364-0065</t>
  </si>
  <si>
    <t>504364-0066</t>
  </si>
  <si>
    <t>504364-0067</t>
  </si>
  <si>
    <t>504364-0068</t>
  </si>
  <si>
    <t>504364-0069</t>
  </si>
  <si>
    <t>504364-0070</t>
  </si>
  <si>
    <t>504364-0072</t>
  </si>
  <si>
    <t>504364-0073</t>
  </si>
  <si>
    <t>504364-0074</t>
  </si>
  <si>
    <t>504364-0075</t>
  </si>
  <si>
    <t>504364-0076</t>
  </si>
  <si>
    <t>504364-0077</t>
  </si>
  <si>
    <t>504364-0078</t>
  </si>
  <si>
    <t>504364-0079</t>
  </si>
  <si>
    <t>504364-0080</t>
  </si>
  <si>
    <t>504364-0082</t>
  </si>
  <si>
    <t>504364-0083</t>
  </si>
  <si>
    <t>504364-0084</t>
  </si>
  <si>
    <t>504364-0085</t>
  </si>
  <si>
    <t>504364-0086</t>
  </si>
  <si>
    <t>504364-0087</t>
  </si>
  <si>
    <t>504364-0088</t>
  </si>
  <si>
    <t>504364-0089</t>
  </si>
  <si>
    <t>504364-0090</t>
  </si>
  <si>
    <t>504369-0002</t>
  </si>
  <si>
    <t>504369-0003</t>
  </si>
  <si>
    <t>504369-0004</t>
  </si>
  <si>
    <t>504369-0005</t>
  </si>
  <si>
    <t>504369-0006</t>
  </si>
  <si>
    <t>504369-0007</t>
  </si>
  <si>
    <t>504369-0008</t>
  </si>
  <si>
    <t>504369-0009</t>
  </si>
  <si>
    <t>504369-0010</t>
  </si>
  <si>
    <t>504369-0012</t>
  </si>
  <si>
    <t>504369-0013</t>
  </si>
  <si>
    <t>504369-0014</t>
  </si>
  <si>
    <t>504369-0015</t>
  </si>
  <si>
    <t>504369-0016</t>
  </si>
  <si>
    <t>504369-0017</t>
  </si>
  <si>
    <t>504369-0018</t>
  </si>
  <si>
    <t>504369-0019</t>
  </si>
  <si>
    <t>504369-0020</t>
  </si>
  <si>
    <t>504369-0022</t>
  </si>
  <si>
    <t>504369-0023</t>
  </si>
  <si>
    <t>504369-0024</t>
  </si>
  <si>
    <t>504369-0025</t>
  </si>
  <si>
    <t>504369-0026</t>
  </si>
  <si>
    <t>504369-0027</t>
  </si>
  <si>
    <t>504369-0028</t>
  </si>
  <si>
    <t>504369-0029</t>
  </si>
  <si>
    <t>504369-0030</t>
  </si>
  <si>
    <t>504369-0032</t>
  </si>
  <si>
    <t>504369-0033</t>
  </si>
  <si>
    <t>504369-0034</t>
  </si>
  <si>
    <t>504369-0035</t>
  </si>
  <si>
    <t>504369-0036</t>
  </si>
  <si>
    <t>504369-0037</t>
  </si>
  <si>
    <t>504369-0038</t>
  </si>
  <si>
    <t>504369-0039</t>
  </si>
  <si>
    <t>504369-0040</t>
  </si>
  <si>
    <t>504369-0042</t>
  </si>
  <si>
    <t>504369-0043</t>
  </si>
  <si>
    <t>504369-0044</t>
  </si>
  <si>
    <t>504369-0045</t>
  </si>
  <si>
    <t>504369-0046</t>
  </si>
  <si>
    <t>504369-0047</t>
  </si>
  <si>
    <t>504369-0048</t>
  </si>
  <si>
    <t>504369-0049</t>
  </si>
  <si>
    <t>504369-0050</t>
  </si>
  <si>
    <t>504369-0052</t>
  </si>
  <si>
    <t>504369-0053</t>
  </si>
  <si>
    <t>504369-0054</t>
  </si>
  <si>
    <t>504369-0055</t>
  </si>
  <si>
    <t>504369-0056</t>
  </si>
  <si>
    <t>504369-0057</t>
  </si>
  <si>
    <t>504369-0058</t>
  </si>
  <si>
    <t>504369-0059</t>
  </si>
  <si>
    <t>504369-0060</t>
  </si>
  <si>
    <t>504369-0062</t>
  </si>
  <si>
    <t>504369-0063</t>
  </si>
  <si>
    <t>504369-0064</t>
  </si>
  <si>
    <t>504369-0065</t>
  </si>
  <si>
    <t>504369-0066</t>
  </si>
  <si>
    <t>504369-0067</t>
  </si>
  <si>
    <t>504369-0068</t>
  </si>
  <si>
    <t>504369-0069</t>
  </si>
  <si>
    <t>504369-0070</t>
  </si>
  <si>
    <t>504369-0072</t>
  </si>
  <si>
    <t>504369-0073</t>
  </si>
  <si>
    <t>504369-0074</t>
  </si>
  <si>
    <t>504369-0075</t>
  </si>
  <si>
    <t>504369-0076</t>
  </si>
  <si>
    <t>504369-0077</t>
  </si>
  <si>
    <t>504369-0078</t>
  </si>
  <si>
    <t>504369-0079</t>
  </si>
  <si>
    <t>504369-0080</t>
  </si>
  <si>
    <t>504369-0082</t>
  </si>
  <si>
    <t>504369-0083</t>
  </si>
  <si>
    <t>504369-0084</t>
  </si>
  <si>
    <t>504369-0085</t>
  </si>
  <si>
    <t>504369-0086</t>
  </si>
  <si>
    <t>504369-0087</t>
  </si>
  <si>
    <t>504369-0088</t>
  </si>
  <si>
    <t>504369-0089</t>
  </si>
  <si>
    <t>504369-0090</t>
  </si>
  <si>
    <t>504358-0002</t>
  </si>
  <si>
    <t>504358-0003</t>
  </si>
  <si>
    <t>504358-0004</t>
  </si>
  <si>
    <t>504358-0005</t>
  </si>
  <si>
    <t>504358-0006</t>
  </si>
  <si>
    <t>504358-0007</t>
  </si>
  <si>
    <t>504358-0008</t>
  </si>
  <si>
    <t>504358-0009</t>
  </si>
  <si>
    <t>504358-0010</t>
  </si>
  <si>
    <t>504358-0012</t>
  </si>
  <si>
    <t>504358-0013</t>
  </si>
  <si>
    <t>504358-0014</t>
  </si>
  <si>
    <t>504358-0015</t>
  </si>
  <si>
    <t>504358-0016</t>
  </si>
  <si>
    <t>504358-0017</t>
  </si>
  <si>
    <t>504358-0018</t>
  </si>
  <si>
    <t>504358-0019</t>
  </si>
  <si>
    <t>504358-0020</t>
  </si>
  <si>
    <t>504358-0022</t>
  </si>
  <si>
    <t>504358-0023</t>
  </si>
  <si>
    <t>504358-0024</t>
  </si>
  <si>
    <t>504358-0025</t>
  </si>
  <si>
    <t>504358-0026</t>
  </si>
  <si>
    <t>504358-0027</t>
  </si>
  <si>
    <t>504358-0028</t>
  </si>
  <si>
    <t>504358-0029</t>
  </si>
  <si>
    <t>504358-0030</t>
  </si>
  <si>
    <t>504358-0032</t>
  </si>
  <si>
    <t>504358-0033</t>
  </si>
  <si>
    <t>504358-0034</t>
  </si>
  <si>
    <t>504358-0035</t>
  </si>
  <si>
    <t>504358-0036</t>
  </si>
  <si>
    <t>504358-0037</t>
  </si>
  <si>
    <t>504358-0038</t>
  </si>
  <si>
    <t>504358-0039</t>
  </si>
  <si>
    <t>504358-0040</t>
  </si>
  <si>
    <t>504358-0042</t>
  </si>
  <si>
    <t>504358-0043</t>
  </si>
  <si>
    <t>504358-0044</t>
  </si>
  <si>
    <t>504358-0045</t>
  </si>
  <si>
    <t>504358-0046</t>
  </si>
  <si>
    <t>504358-0047</t>
  </si>
  <si>
    <t>504358-0048</t>
  </si>
  <si>
    <t>504358-0049</t>
  </si>
  <si>
    <t>504358-0050</t>
  </si>
  <si>
    <t>504358-0052</t>
  </si>
  <si>
    <t>504358-0053</t>
  </si>
  <si>
    <t>504358-0054</t>
  </si>
  <si>
    <t>504358-0055</t>
  </si>
  <si>
    <t>504358-0056</t>
  </si>
  <si>
    <t>504358-0057</t>
  </si>
  <si>
    <t>504358-0058</t>
  </si>
  <si>
    <t>504358-0059</t>
  </si>
  <si>
    <t>504358-0060</t>
  </si>
  <si>
    <t>504358-0062</t>
  </si>
  <si>
    <t>504358-0063</t>
  </si>
  <si>
    <t>504358-0064</t>
  </si>
  <si>
    <t>504358-0065</t>
  </si>
  <si>
    <t>504358-0066</t>
  </si>
  <si>
    <t>504358-0067</t>
  </si>
  <si>
    <t>504358-0068</t>
  </si>
  <si>
    <t>504358-0069</t>
  </si>
  <si>
    <t>504358-0070</t>
  </si>
  <si>
    <t>504358-0072</t>
  </si>
  <si>
    <t>504358-0073</t>
  </si>
  <si>
    <t>504358-0074</t>
  </si>
  <si>
    <t>504358-0075</t>
  </si>
  <si>
    <t>504358-0076</t>
  </si>
  <si>
    <t>504358-0077</t>
  </si>
  <si>
    <t>504358-0078</t>
  </si>
  <si>
    <t>504358-0079</t>
  </si>
  <si>
    <t>504358-0080</t>
  </si>
  <si>
    <t>504358-0082</t>
  </si>
  <si>
    <t>504358-0083</t>
  </si>
  <si>
    <t>504358-0084</t>
  </si>
  <si>
    <t>504358-0085</t>
  </si>
  <si>
    <t>504358-0086</t>
  </si>
  <si>
    <t>504358-0087</t>
  </si>
  <si>
    <t>504358-0088</t>
  </si>
  <si>
    <t>504358-0089</t>
  </si>
  <si>
    <t>504358-0090</t>
  </si>
  <si>
    <t>504371-0002</t>
  </si>
  <si>
    <t>504371-0003</t>
  </si>
  <si>
    <t>504371-0004</t>
  </si>
  <si>
    <t>504371-0005</t>
  </si>
  <si>
    <t>504371-0006</t>
  </si>
  <si>
    <t>504371-0007</t>
  </si>
  <si>
    <t>504371-0008</t>
  </si>
  <si>
    <t>504371-0009</t>
  </si>
  <si>
    <t>504371-0010</t>
  </si>
  <si>
    <t>504371-0012</t>
  </si>
  <si>
    <t>504371-0013</t>
  </si>
  <si>
    <t>504371-0014</t>
  </si>
  <si>
    <t>504371-0015</t>
  </si>
  <si>
    <t>504371-0016</t>
  </si>
  <si>
    <t>504371-0017</t>
  </si>
  <si>
    <t>504371-0018</t>
  </si>
  <si>
    <t>504371-0019</t>
  </si>
  <si>
    <t>504371-0020</t>
  </si>
  <si>
    <t>504371-0022</t>
  </si>
  <si>
    <t>504371-0023</t>
  </si>
  <si>
    <t>504371-0024</t>
  </si>
  <si>
    <t>504371-0025</t>
  </si>
  <si>
    <t>504371-0026</t>
  </si>
  <si>
    <t>504371-0027</t>
  </si>
  <si>
    <t>504371-0028</t>
  </si>
  <si>
    <t>504371-0029</t>
  </si>
  <si>
    <t>504371-0030</t>
  </si>
  <si>
    <t>504371-0032</t>
  </si>
  <si>
    <t>504371-0033</t>
  </si>
  <si>
    <t>504371-0034</t>
  </si>
  <si>
    <t>504371-0035</t>
  </si>
  <si>
    <t>504371-0036</t>
  </si>
  <si>
    <t>504371-0037</t>
  </si>
  <si>
    <t>504371-0038</t>
  </si>
  <si>
    <t>504371-0039</t>
  </si>
  <si>
    <t>504371-0040</t>
  </si>
  <si>
    <t>504371-0042</t>
  </si>
  <si>
    <t>504371-0043</t>
  </si>
  <si>
    <t>504371-0044</t>
  </si>
  <si>
    <t>504371-0045</t>
  </si>
  <si>
    <t>504371-0046</t>
  </si>
  <si>
    <t>504371-0047</t>
  </si>
  <si>
    <t>504371-0048</t>
  </si>
  <si>
    <t>504371-0049</t>
  </si>
  <si>
    <t>504371-0050</t>
  </si>
  <si>
    <t>504371-0052</t>
  </si>
  <si>
    <t>504371-0053</t>
  </si>
  <si>
    <t>504371-0054</t>
  </si>
  <si>
    <t>504371-0055</t>
  </si>
  <si>
    <t>504371-0056</t>
  </si>
  <si>
    <t>504371-0057</t>
  </si>
  <si>
    <t>504371-0058</t>
  </si>
  <si>
    <t>504371-0059</t>
  </si>
  <si>
    <t>504371-0060</t>
  </si>
  <si>
    <t>504371-0062</t>
  </si>
  <si>
    <t>504371-0063</t>
  </si>
  <si>
    <t>504371-0064</t>
  </si>
  <si>
    <t>504371-0065</t>
  </si>
  <si>
    <t>504371-0066</t>
  </si>
  <si>
    <t>504371-0067</t>
  </si>
  <si>
    <t>504371-0068</t>
  </si>
  <si>
    <t>504371-0069</t>
  </si>
  <si>
    <t>504371-0070</t>
  </si>
  <si>
    <t>504371-0072</t>
  </si>
  <si>
    <t>504371-0073</t>
  </si>
  <si>
    <t>504371-0074</t>
  </si>
  <si>
    <t>504371-0075</t>
  </si>
  <si>
    <t>504371-0076</t>
  </si>
  <si>
    <t>504371-0077</t>
  </si>
  <si>
    <t>504371-0078</t>
  </si>
  <si>
    <t>504371-0079</t>
  </si>
  <si>
    <t>504371-0080</t>
  </si>
  <si>
    <t>504371-0082</t>
  </si>
  <si>
    <t>504371-0083</t>
  </si>
  <si>
    <t>504371-0084</t>
  </si>
  <si>
    <t>504371-0085</t>
  </si>
  <si>
    <t>504371-0086</t>
  </si>
  <si>
    <t>504371-0087</t>
  </si>
  <si>
    <t>504371-0088</t>
  </si>
  <si>
    <t>504371-0089</t>
  </si>
  <si>
    <t>504371-0090</t>
  </si>
  <si>
    <t>504373-0002</t>
  </si>
  <si>
    <t>504373-0003</t>
  </si>
  <si>
    <t>504373-0004</t>
  </si>
  <si>
    <t>504373-0005</t>
  </si>
  <si>
    <t>504373-0006</t>
  </si>
  <si>
    <t>504373-0007</t>
  </si>
  <si>
    <t>504373-0008</t>
  </si>
  <si>
    <t>504373-0009</t>
  </si>
  <si>
    <t>504373-0010</t>
  </si>
  <si>
    <t>504373-0012</t>
  </si>
  <si>
    <t>504373-0013</t>
  </si>
  <si>
    <t>504373-0014</t>
  </si>
  <si>
    <t>504373-0015</t>
  </si>
  <si>
    <t>504373-0016</t>
  </si>
  <si>
    <t>504373-0017</t>
  </si>
  <si>
    <t>504373-0018</t>
  </si>
  <si>
    <t>504373-0019</t>
  </si>
  <si>
    <t>504373-0020</t>
  </si>
  <si>
    <t>504373-0022</t>
  </si>
  <si>
    <t>504373-0023</t>
  </si>
  <si>
    <t>504373-0024</t>
  </si>
  <si>
    <t>504373-0025</t>
  </si>
  <si>
    <t>504373-0026</t>
  </si>
  <si>
    <t>504373-0027</t>
  </si>
  <si>
    <t>504373-0028</t>
  </si>
  <si>
    <t>504373-0029</t>
  </si>
  <si>
    <t>504373-0030</t>
  </si>
  <si>
    <t>504373-0032</t>
  </si>
  <si>
    <t>504373-0033</t>
  </si>
  <si>
    <t>504373-0034</t>
  </si>
  <si>
    <t>504373-0035</t>
  </si>
  <si>
    <t>504373-0036</t>
  </si>
  <si>
    <t>504373-0037</t>
  </si>
  <si>
    <t>504373-0038</t>
  </si>
  <si>
    <t>504373-0039</t>
  </si>
  <si>
    <t>504373-0040</t>
  </si>
  <si>
    <t>504373-0042</t>
  </si>
  <si>
    <t>504373-0043</t>
  </si>
  <si>
    <t>504373-0044</t>
  </si>
  <si>
    <t>504373-0045</t>
  </si>
  <si>
    <t>504373-0046</t>
  </si>
  <si>
    <t>504373-0047</t>
  </si>
  <si>
    <t>504373-0048</t>
  </si>
  <si>
    <t>504373-0049</t>
  </si>
  <si>
    <t>504373-0050</t>
  </si>
  <si>
    <t>504373-0052</t>
  </si>
  <si>
    <t>504373-0053</t>
  </si>
  <si>
    <t>504373-0054</t>
  </si>
  <si>
    <t>504373-0055</t>
  </si>
  <si>
    <t>504373-0056</t>
  </si>
  <si>
    <t>504373-0057</t>
  </si>
  <si>
    <t>504373-0058</t>
  </si>
  <si>
    <t>504373-0059</t>
  </si>
  <si>
    <t>504373-0060</t>
  </si>
  <si>
    <t>504373-0062</t>
  </si>
  <si>
    <t>504373-0063</t>
  </si>
  <si>
    <t>504373-0064</t>
  </si>
  <si>
    <t>504373-0065</t>
  </si>
  <si>
    <t>504373-0066</t>
  </si>
  <si>
    <t>504373-0067</t>
  </si>
  <si>
    <t>504373-0068</t>
  </si>
  <si>
    <t>504373-0069</t>
  </si>
  <si>
    <t>504373-0070</t>
  </si>
  <si>
    <t>504373-0072</t>
  </si>
  <si>
    <t>504373-0073</t>
  </si>
  <si>
    <t>504373-0074</t>
  </si>
  <si>
    <t>504373-0075</t>
  </si>
  <si>
    <t>504373-0076</t>
  </si>
  <si>
    <t>504373-0077</t>
  </si>
  <si>
    <t>504373-0078</t>
  </si>
  <si>
    <t>504373-0079</t>
  </si>
  <si>
    <t>504373-0080</t>
  </si>
  <si>
    <t>504373-0082</t>
  </si>
  <si>
    <t>504373-0083</t>
  </si>
  <si>
    <t>504373-0084</t>
  </si>
  <si>
    <t>504373-0085</t>
  </si>
  <si>
    <t>504373-0086</t>
  </si>
  <si>
    <t>504373-0087</t>
  </si>
  <si>
    <t>504373-0088</t>
  </si>
  <si>
    <t>504373-0089</t>
  </si>
  <si>
    <t>504373-0090</t>
  </si>
  <si>
    <t>504375-0002</t>
  </si>
  <si>
    <t>504375-0003</t>
  </si>
  <si>
    <t>504375-0004</t>
  </si>
  <si>
    <t>504375-0005</t>
  </si>
  <si>
    <t>504375-0006</t>
  </si>
  <si>
    <t>504375-0007</t>
  </si>
  <si>
    <t>504375-0008</t>
  </si>
  <si>
    <t>504375-0009</t>
  </si>
  <si>
    <t>504375-0010</t>
  </si>
  <si>
    <t>504375-0012</t>
  </si>
  <si>
    <t>504375-0013</t>
  </si>
  <si>
    <t>504375-0014</t>
  </si>
  <si>
    <t>504375-0015</t>
  </si>
  <si>
    <t>504375-0016</t>
  </si>
  <si>
    <t>504375-0017</t>
  </si>
  <si>
    <t>504375-0018</t>
  </si>
  <si>
    <t>504375-0019</t>
  </si>
  <si>
    <t>504375-0020</t>
  </si>
  <si>
    <t>504375-0022</t>
  </si>
  <si>
    <t>504375-0023</t>
  </si>
  <si>
    <t>504375-0024</t>
  </si>
  <si>
    <t>504375-0025</t>
  </si>
  <si>
    <t>504375-0026</t>
  </si>
  <si>
    <t>504375-0027</t>
  </si>
  <si>
    <t>504375-0028</t>
  </si>
  <si>
    <t>504375-0029</t>
  </si>
  <si>
    <t>504375-0030</t>
  </si>
  <si>
    <t>504375-0032</t>
  </si>
  <si>
    <t>504375-0033</t>
  </si>
  <si>
    <t>504375-0034</t>
  </si>
  <si>
    <t>504375-0035</t>
  </si>
  <si>
    <t>504375-0036</t>
  </si>
  <si>
    <t>504375-0037</t>
  </si>
  <si>
    <t>504375-0038</t>
  </si>
  <si>
    <t>504375-0039</t>
  </si>
  <si>
    <t>504375-0040</t>
  </si>
  <si>
    <t>504375-0042</t>
  </si>
  <si>
    <t>504375-0043</t>
  </si>
  <si>
    <t>504375-0044</t>
  </si>
  <si>
    <t>504375-0045</t>
  </si>
  <si>
    <t>504375-0046</t>
  </si>
  <si>
    <t>504375-0047</t>
  </si>
  <si>
    <t>504375-0048</t>
  </si>
  <si>
    <t>504375-0049</t>
  </si>
  <si>
    <t>504375-0050</t>
  </si>
  <si>
    <t>504375-0052</t>
  </si>
  <si>
    <t>504375-0053</t>
  </si>
  <si>
    <t>504375-0054</t>
  </si>
  <si>
    <t>504375-0055</t>
  </si>
  <si>
    <t>504375-0056</t>
  </si>
  <si>
    <t>504375-0057</t>
  </si>
  <si>
    <t>504375-0058</t>
  </si>
  <si>
    <t>504375-0059</t>
  </si>
  <si>
    <t>504375-0060</t>
  </si>
  <si>
    <t>504375-0062</t>
  </si>
  <si>
    <t>504375-0063</t>
  </si>
  <si>
    <t>504375-0064</t>
  </si>
  <si>
    <t>504375-0065</t>
  </si>
  <si>
    <t>504375-0066</t>
  </si>
  <si>
    <t>504375-0067</t>
  </si>
  <si>
    <t>504375-0068</t>
  </si>
  <si>
    <t>504375-0069</t>
  </si>
  <si>
    <t>504375-0070</t>
  </si>
  <si>
    <t>504375-0072</t>
  </si>
  <si>
    <t>504375-0073</t>
  </si>
  <si>
    <t>504375-0074</t>
  </si>
  <si>
    <t>504375-0075</t>
  </si>
  <si>
    <t>504375-0076</t>
  </si>
  <si>
    <t>504375-0077</t>
  </si>
  <si>
    <t>504375-0078</t>
  </si>
  <si>
    <t>504375-0079</t>
  </si>
  <si>
    <t>504375-0080</t>
  </si>
  <si>
    <t>504375-0082</t>
  </si>
  <si>
    <t>504375-0083</t>
  </si>
  <si>
    <t>504375-0084</t>
  </si>
  <si>
    <t>504375-0085</t>
  </si>
  <si>
    <t>504375-0086</t>
  </si>
  <si>
    <t>504375-0087</t>
  </si>
  <si>
    <t>504375-0088</t>
  </si>
  <si>
    <t>504375-0089</t>
  </si>
  <si>
    <t>504375-0090</t>
  </si>
  <si>
    <t>504378-0002</t>
  </si>
  <si>
    <t>504378-0003</t>
  </si>
  <si>
    <t>504378-0004</t>
  </si>
  <si>
    <t>504378-0005</t>
  </si>
  <si>
    <t>504378-0006</t>
  </si>
  <si>
    <t>504378-0007</t>
  </si>
  <si>
    <t>504378-0008</t>
  </si>
  <si>
    <t>504378-0009</t>
  </si>
  <si>
    <t>504378-0010</t>
  </si>
  <si>
    <t>504378-0012</t>
  </si>
  <si>
    <t>504378-0013</t>
  </si>
  <si>
    <t>504378-0014</t>
  </si>
  <si>
    <t>504378-0015</t>
  </si>
  <si>
    <t>504378-0016</t>
  </si>
  <si>
    <t>504378-0017</t>
  </si>
  <si>
    <t>504378-0018</t>
  </si>
  <si>
    <t>504378-0019</t>
  </si>
  <si>
    <t>504378-0020</t>
  </si>
  <si>
    <t>504378-0022</t>
  </si>
  <si>
    <t>504378-0023</t>
  </si>
  <si>
    <t>504378-0024</t>
  </si>
  <si>
    <t>504378-0025</t>
  </si>
  <si>
    <t>504378-0026</t>
  </si>
  <si>
    <t>504378-0027</t>
  </si>
  <si>
    <t>504378-0028</t>
  </si>
  <si>
    <t>504378-0029</t>
  </si>
  <si>
    <t>504378-0030</t>
  </si>
  <si>
    <t>504378-0032</t>
  </si>
  <si>
    <t>504378-0033</t>
  </si>
  <si>
    <t>504378-0034</t>
  </si>
  <si>
    <t>504378-0035</t>
  </si>
  <si>
    <t>504378-0036</t>
  </si>
  <si>
    <t>504378-0037</t>
  </si>
  <si>
    <t>504378-0038</t>
  </si>
  <si>
    <t>504378-0039</t>
  </si>
  <si>
    <t>504378-0040</t>
  </si>
  <si>
    <t>504378-0042</t>
  </si>
  <si>
    <t>504378-0043</t>
  </si>
  <si>
    <t>504378-0044</t>
  </si>
  <si>
    <t>504378-0045</t>
  </si>
  <si>
    <t>504378-0046</t>
  </si>
  <si>
    <t>504378-0047</t>
  </si>
  <si>
    <t>504378-0048</t>
  </si>
  <si>
    <t>504378-0049</t>
  </si>
  <si>
    <t>504378-0050</t>
  </si>
  <si>
    <t>504378-0052</t>
  </si>
  <si>
    <t>504378-0053</t>
  </si>
  <si>
    <t>504378-0054</t>
  </si>
  <si>
    <t>504378-0055</t>
  </si>
  <si>
    <t>504378-0056</t>
  </si>
  <si>
    <t>504378-0057</t>
  </si>
  <si>
    <t>504378-0058</t>
  </si>
  <si>
    <t>504378-0059</t>
  </si>
  <si>
    <t>504378-0060</t>
  </si>
  <si>
    <t>504378-0062</t>
  </si>
  <si>
    <t>504378-0063</t>
  </si>
  <si>
    <t>504378-0064</t>
  </si>
  <si>
    <t>504378-0065</t>
  </si>
  <si>
    <t>504378-0066</t>
  </si>
  <si>
    <t>504378-0067</t>
  </si>
  <si>
    <t>504378-0068</t>
  </si>
  <si>
    <t>504378-0069</t>
  </si>
  <si>
    <t>504378-0070</t>
  </si>
  <si>
    <t>504378-0072</t>
  </si>
  <si>
    <t>504378-0073</t>
  </si>
  <si>
    <t>504378-0074</t>
  </si>
  <si>
    <t>504378-0075</t>
  </si>
  <si>
    <t>504378-0076</t>
  </si>
  <si>
    <t>504378-0077</t>
  </si>
  <si>
    <t>504378-0078</t>
  </si>
  <si>
    <t>504378-0079</t>
  </si>
  <si>
    <t>504378-0080</t>
  </si>
  <si>
    <t>504378-0082</t>
  </si>
  <si>
    <t>504378-0083</t>
  </si>
  <si>
    <t>504378-0084</t>
  </si>
  <si>
    <t>504378-0085</t>
  </si>
  <si>
    <t>504378-0086</t>
  </si>
  <si>
    <t>504378-0087</t>
  </si>
  <si>
    <t>504378-0088</t>
  </si>
  <si>
    <t>504378-0089</t>
  </si>
  <si>
    <t>504378-0090</t>
  </si>
  <si>
    <t>504622-0008</t>
  </si>
  <si>
    <t>504622-0009</t>
  </si>
  <si>
    <t>504622-0010</t>
  </si>
  <si>
    <t>504622-0007</t>
  </si>
  <si>
    <t>504622-0013</t>
  </si>
  <si>
    <t>504622-0014</t>
  </si>
  <si>
    <t>504622-0015</t>
  </si>
  <si>
    <t>504622-0012</t>
  </si>
  <si>
    <t>504622-0018</t>
  </si>
  <si>
    <t>504622-0019</t>
  </si>
  <si>
    <t>504622-0020</t>
  </si>
  <si>
    <t>504622-0017</t>
  </si>
  <si>
    <t>504622-0003</t>
  </si>
  <si>
    <t>504622-0004</t>
  </si>
  <si>
    <t>504622-0005</t>
  </si>
  <si>
    <t>504622-0002</t>
  </si>
  <si>
    <t>504623-0008</t>
  </si>
  <si>
    <t>504623-0009</t>
  </si>
  <si>
    <t>504623-0010</t>
  </si>
  <si>
    <t>504623-0007</t>
  </si>
  <si>
    <t>504623-0013</t>
  </si>
  <si>
    <t>504623-0014</t>
  </si>
  <si>
    <t>504623-0015</t>
  </si>
  <si>
    <t>504623-0012</t>
  </si>
  <si>
    <t>504623-0018</t>
  </si>
  <si>
    <t>504623-0019</t>
  </si>
  <si>
    <t>504623-0020</t>
  </si>
  <si>
    <t>504623-0017</t>
  </si>
  <si>
    <t>504623-0003</t>
  </si>
  <si>
    <t>504623-0004</t>
  </si>
  <si>
    <t>504623-0005</t>
  </si>
  <si>
    <t>504623-0002</t>
  </si>
  <si>
    <t>504380-0002</t>
  </si>
  <si>
    <t>504380-0003</t>
  </si>
  <si>
    <t>504380-0004</t>
  </si>
  <si>
    <t>504380-0005</t>
  </si>
  <si>
    <t>504380-0006</t>
  </si>
  <si>
    <t>504380-0007</t>
  </si>
  <si>
    <t>504380-0008</t>
  </si>
  <si>
    <t>504380-0009</t>
  </si>
  <si>
    <t>504380-0010</t>
  </si>
  <si>
    <t>504380-0012</t>
  </si>
  <si>
    <t>504380-0013</t>
  </si>
  <si>
    <t>504380-0014</t>
  </si>
  <si>
    <t>504380-0015</t>
  </si>
  <si>
    <t>504380-0016</t>
  </si>
  <si>
    <t>504380-0017</t>
  </si>
  <si>
    <t>504380-0018</t>
  </si>
  <si>
    <t>504380-0019</t>
  </si>
  <si>
    <t>504380-0020</t>
  </si>
  <si>
    <t>504380-0022</t>
  </si>
  <si>
    <t>504380-0023</t>
  </si>
  <si>
    <t>504380-0024</t>
  </si>
  <si>
    <t>504380-0025</t>
  </si>
  <si>
    <t>504380-0026</t>
  </si>
  <si>
    <t>504380-0027</t>
  </si>
  <si>
    <t>504380-0028</t>
  </si>
  <si>
    <t>504380-0029</t>
  </si>
  <si>
    <t>504380-0030</t>
  </si>
  <si>
    <t>504380-0032</t>
  </si>
  <si>
    <t>504380-0033</t>
  </si>
  <si>
    <t>504380-0034</t>
  </si>
  <si>
    <t>504380-0035</t>
  </si>
  <si>
    <t>504380-0036</t>
  </si>
  <si>
    <t>504380-0037</t>
  </si>
  <si>
    <t>504380-0038</t>
  </si>
  <si>
    <t>504380-0039</t>
  </si>
  <si>
    <t>504380-0040</t>
  </si>
  <si>
    <t>504380-0042</t>
  </si>
  <si>
    <t>504380-0043</t>
  </si>
  <si>
    <t>504380-0044</t>
  </si>
  <si>
    <t>504380-0045</t>
  </si>
  <si>
    <t>504380-0046</t>
  </si>
  <si>
    <t>504380-0047</t>
  </si>
  <si>
    <t>504380-0048</t>
  </si>
  <si>
    <t>504380-0049</t>
  </si>
  <si>
    <t>504380-0050</t>
  </si>
  <si>
    <t>504380-0052</t>
  </si>
  <si>
    <t>504380-0053</t>
  </si>
  <si>
    <t>504380-0054</t>
  </si>
  <si>
    <t>504380-0055</t>
  </si>
  <si>
    <t>504380-0056</t>
  </si>
  <si>
    <t>504380-0057</t>
  </si>
  <si>
    <t>504380-0058</t>
  </si>
  <si>
    <t>504380-0059</t>
  </si>
  <si>
    <t>504380-0060</t>
  </si>
  <si>
    <t>504380-0062</t>
  </si>
  <si>
    <t>504380-0063</t>
  </si>
  <si>
    <t>504380-0064</t>
  </si>
  <si>
    <t>504380-0065</t>
  </si>
  <si>
    <t>504380-0066</t>
  </si>
  <si>
    <t>504380-0067</t>
  </si>
  <si>
    <t>504380-0068</t>
  </si>
  <si>
    <t>504380-0069</t>
  </si>
  <si>
    <t>504380-0070</t>
  </si>
  <si>
    <t>504380-0072</t>
  </si>
  <si>
    <t>504380-0073</t>
  </si>
  <si>
    <t>504380-0074</t>
  </si>
  <si>
    <t>504380-0075</t>
  </si>
  <si>
    <t>504380-0076</t>
  </si>
  <si>
    <t>504380-0077</t>
  </si>
  <si>
    <t>504380-0078</t>
  </si>
  <si>
    <t>504380-0079</t>
  </si>
  <si>
    <t>504380-0080</t>
  </si>
  <si>
    <t>504380-0082</t>
  </si>
  <si>
    <t>504380-0083</t>
  </si>
  <si>
    <t>504380-0084</t>
  </si>
  <si>
    <t>504380-0085</t>
  </si>
  <si>
    <t>504380-0086</t>
  </si>
  <si>
    <t>504380-0087</t>
  </si>
  <si>
    <t>504380-0088</t>
  </si>
  <si>
    <t>504380-0089</t>
  </si>
  <si>
    <t>504380-0090</t>
  </si>
  <si>
    <t>504624-0008</t>
  </si>
  <si>
    <t>504624-0009</t>
  </si>
  <si>
    <t>504624-0010</t>
  </si>
  <si>
    <t>504624-0007</t>
  </si>
  <si>
    <t>504624-0013</t>
  </si>
  <si>
    <t>504624-0014</t>
  </si>
  <si>
    <t>504624-0015</t>
  </si>
  <si>
    <t>504624-0012</t>
  </si>
  <si>
    <t>504624-0018</t>
  </si>
  <si>
    <t>504624-0019</t>
  </si>
  <si>
    <t>504624-0020</t>
  </si>
  <si>
    <t>504624-0017</t>
  </si>
  <si>
    <t>504624-0003</t>
  </si>
  <si>
    <t>504624-0004</t>
  </si>
  <si>
    <t>504624-0005</t>
  </si>
  <si>
    <t>504624-0002</t>
  </si>
  <si>
    <t>504629-0008</t>
  </si>
  <si>
    <t>504629-0009</t>
  </si>
  <si>
    <t>504629-0010</t>
  </si>
  <si>
    <t>504629-0007</t>
  </si>
  <si>
    <t>504629-0013</t>
  </si>
  <si>
    <t>504629-0014</t>
  </si>
  <si>
    <t>504629-0015</t>
  </si>
  <si>
    <t>504629-0012</t>
  </si>
  <si>
    <t>504629-0018</t>
  </si>
  <si>
    <t>504629-0019</t>
  </si>
  <si>
    <t>504629-0020</t>
  </si>
  <si>
    <t>504629-0017</t>
  </si>
  <si>
    <t>504629-0003</t>
  </si>
  <si>
    <t>504629-0004</t>
  </si>
  <si>
    <t>504629-0005</t>
  </si>
  <si>
    <t>504629-0002</t>
  </si>
  <si>
    <t>504630-0008</t>
  </si>
  <si>
    <t>504630-0009</t>
  </si>
  <si>
    <t>504630-0010</t>
  </si>
  <si>
    <t>504630-0007</t>
  </si>
  <si>
    <t>504630-0013</t>
  </si>
  <si>
    <t>504630-0014</t>
  </si>
  <si>
    <t>504630-0015</t>
  </si>
  <si>
    <t>504630-0012</t>
  </si>
  <si>
    <t>504630-0018</t>
  </si>
  <si>
    <t>504630-0019</t>
  </si>
  <si>
    <t>504630-0020</t>
  </si>
  <si>
    <t>504630-0017</t>
  </si>
  <si>
    <t>504630-0003</t>
  </si>
  <si>
    <t>504630-0004</t>
  </si>
  <si>
    <t>504630-0005</t>
  </si>
  <si>
    <t>504630-0002</t>
  </si>
  <si>
    <t>504625-0008</t>
  </si>
  <si>
    <t>504625-0009</t>
  </si>
  <si>
    <t>504625-0010</t>
  </si>
  <si>
    <t>504625-0007</t>
  </si>
  <si>
    <t>504625-0013</t>
  </si>
  <si>
    <t>504625-0014</t>
  </si>
  <si>
    <t>504625-0015</t>
  </si>
  <si>
    <t>504625-0012</t>
  </si>
  <si>
    <t>504625-0018</t>
  </si>
  <si>
    <t>504625-0019</t>
  </si>
  <si>
    <t>504625-0020</t>
  </si>
  <si>
    <t>504625-0017</t>
  </si>
  <si>
    <t>504625-0003</t>
  </si>
  <si>
    <t>504625-0004</t>
  </si>
  <si>
    <t>504625-0005</t>
  </si>
  <si>
    <t>504625-0002</t>
  </si>
  <si>
    <t>504669</t>
  </si>
  <si>
    <t>504626-0008</t>
  </si>
  <si>
    <t>504626-0009</t>
  </si>
  <si>
    <t>504626-0010</t>
  </si>
  <si>
    <t>504626-0007</t>
  </si>
  <si>
    <t>504626-0013</t>
  </si>
  <si>
    <t>504626-0014</t>
  </si>
  <si>
    <t>504626-0015</t>
  </si>
  <si>
    <t>504626-0012</t>
  </si>
  <si>
    <t>504626-0018</t>
  </si>
  <si>
    <t>504626-0019</t>
  </si>
  <si>
    <t>504626-0020</t>
  </si>
  <si>
    <t>504626-0017</t>
  </si>
  <si>
    <t>504626-0003</t>
  </si>
  <si>
    <t>504626-0004</t>
  </si>
  <si>
    <t>504626-0005</t>
  </si>
  <si>
    <t>504626-0002</t>
  </si>
  <si>
    <t>504673</t>
  </si>
  <si>
    <t>504674</t>
  </si>
  <si>
    <t>504628-0008</t>
  </si>
  <si>
    <t>504628-0009</t>
  </si>
  <si>
    <t>504628-0010</t>
  </si>
  <si>
    <t>504628-0007</t>
  </si>
  <si>
    <t>504628-0013</t>
  </si>
  <si>
    <t>504628-0014</t>
  </si>
  <si>
    <t>504628-0015</t>
  </si>
  <si>
    <t>504628-0012</t>
  </si>
  <si>
    <t>504628-0018</t>
  </si>
  <si>
    <t>504628-0019</t>
  </si>
  <si>
    <t>504628-0020</t>
  </si>
  <si>
    <t>504628-0017</t>
  </si>
  <si>
    <t>504628-0003</t>
  </si>
  <si>
    <t>504628-0004</t>
  </si>
  <si>
    <t>504628-0005</t>
  </si>
  <si>
    <t>504628-0002</t>
  </si>
  <si>
    <t>504672</t>
  </si>
  <si>
    <t>504670</t>
  </si>
  <si>
    <t>504679</t>
  </si>
  <si>
    <t>504680</t>
  </si>
  <si>
    <t>504675</t>
  </si>
  <si>
    <t>504683</t>
  </si>
  <si>
    <t>504684</t>
  </si>
  <si>
    <t>504690</t>
  </si>
  <si>
    <t>504681</t>
  </si>
  <si>
    <t>504691</t>
  </si>
  <si>
    <t>504695</t>
  </si>
  <si>
    <t>504694</t>
  </si>
  <si>
    <t>504696</t>
  </si>
  <si>
    <t>504706</t>
  </si>
  <si>
    <t>504692</t>
  </si>
  <si>
    <t>504708</t>
  </si>
  <si>
    <t>508642-0001</t>
  </si>
  <si>
    <t>508642-0002</t>
  </si>
  <si>
    <t>508649-0001</t>
  </si>
  <si>
    <t>508649-0002</t>
  </si>
  <si>
    <t>508648-0001</t>
  </si>
  <si>
    <t>508648-0002</t>
  </si>
  <si>
    <t>508643-0001</t>
  </si>
  <si>
    <t>508643-0002</t>
  </si>
  <si>
    <t>508651-0001</t>
  </si>
  <si>
    <t>508651-0002</t>
  </si>
  <si>
    <t>508650-0001</t>
  </si>
  <si>
    <t>508650-0002</t>
  </si>
  <si>
    <t>508653-0001</t>
  </si>
  <si>
    <t>508653-0002</t>
  </si>
  <si>
    <t>508655-0001</t>
  </si>
  <si>
    <t>508655-0002</t>
  </si>
  <si>
    <t>508654-0001</t>
  </si>
  <si>
    <t>508654-0002</t>
  </si>
  <si>
    <t>508657-0001</t>
  </si>
  <si>
    <t>508657-0002</t>
  </si>
  <si>
    <t>508652-0001</t>
  </si>
  <si>
    <t>508652-0002</t>
  </si>
  <si>
    <t>508656-0001</t>
  </si>
  <si>
    <t>508656-0002</t>
  </si>
  <si>
    <t>508658-0001</t>
  </si>
  <si>
    <t>508658-0002</t>
  </si>
  <si>
    <t>521698</t>
  </si>
  <si>
    <t>508659-0001</t>
  </si>
  <si>
    <t>508659-0002</t>
  </si>
  <si>
    <t>521701</t>
  </si>
  <si>
    <t>521699</t>
  </si>
  <si>
    <t>521702</t>
  </si>
  <si>
    <t>521703</t>
  </si>
  <si>
    <t>521700</t>
  </si>
  <si>
    <t>521704</t>
  </si>
  <si>
    <t>521705-0002</t>
  </si>
  <si>
    <t>521705-0003</t>
  </si>
  <si>
    <t>521705-0004</t>
  </si>
  <si>
    <t>521705-0005</t>
  </si>
  <si>
    <t>521705-0007</t>
  </si>
  <si>
    <t>521705-0008</t>
  </si>
  <si>
    <t>521705-0009</t>
  </si>
  <si>
    <t>521705-0010</t>
  </si>
  <si>
    <t>521705-0012</t>
  </si>
  <si>
    <t>521705-0013</t>
  </si>
  <si>
    <t>521705-0014</t>
  </si>
  <si>
    <t>521705-0015</t>
  </si>
  <si>
    <t>521705-0017</t>
  </si>
  <si>
    <t>521705-0018</t>
  </si>
  <si>
    <t>521705-0019</t>
  </si>
  <si>
    <t>521705-0020</t>
  </si>
  <si>
    <t>521707-0002</t>
  </si>
  <si>
    <t>521707-0003</t>
  </si>
  <si>
    <t>521707-0004</t>
  </si>
  <si>
    <t>521707-0005</t>
  </si>
  <si>
    <t>521707-0007</t>
  </si>
  <si>
    <t>521707-0008</t>
  </si>
  <si>
    <t>521707-0009</t>
  </si>
  <si>
    <t>521707-0010</t>
  </si>
  <si>
    <t>521707-0012</t>
  </si>
  <si>
    <t>521707-0013</t>
  </si>
  <si>
    <t>521707-0014</t>
  </si>
  <si>
    <t>521707-0015</t>
  </si>
  <si>
    <t>521707-0017</t>
  </si>
  <si>
    <t>521707-0018</t>
  </si>
  <si>
    <t>521707-0019</t>
  </si>
  <si>
    <t>521707-0020</t>
  </si>
  <si>
    <t>521708-0002</t>
  </si>
  <si>
    <t>521708-0003</t>
  </si>
  <si>
    <t>521708-0004</t>
  </si>
  <si>
    <t>521708-0005</t>
  </si>
  <si>
    <t>521708-0007</t>
  </si>
  <si>
    <t>521708-0008</t>
  </si>
  <si>
    <t>521708-0009</t>
  </si>
  <si>
    <t>521708-0010</t>
  </si>
  <si>
    <t>521708-0012</t>
  </si>
  <si>
    <t>521708-0013</t>
  </si>
  <si>
    <t>521708-0014</t>
  </si>
  <si>
    <t>521708-0015</t>
  </si>
  <si>
    <t>521708-0017</t>
  </si>
  <si>
    <t>521708-0018</t>
  </si>
  <si>
    <t>521708-0019</t>
  </si>
  <si>
    <t>521708-0020</t>
  </si>
  <si>
    <t>524152</t>
  </si>
  <si>
    <t>524156</t>
  </si>
  <si>
    <t>524153-0001</t>
  </si>
  <si>
    <t>524153-0002</t>
  </si>
  <si>
    <t>524153-0003</t>
  </si>
  <si>
    <t>524153-0004</t>
  </si>
  <si>
    <t>524160</t>
  </si>
  <si>
    <t>524155-0001</t>
  </si>
  <si>
    <t>524155-0002</t>
  </si>
  <si>
    <t>524155-0003</t>
  </si>
  <si>
    <t>524155-0004</t>
  </si>
  <si>
    <t>524154</t>
  </si>
  <si>
    <t>524164</t>
  </si>
  <si>
    <t>524168</t>
  </si>
  <si>
    <t>524157-0020</t>
  </si>
  <si>
    <t>524157-0021</t>
  </si>
  <si>
    <t>524157-0035</t>
  </si>
  <si>
    <t>524157-0023</t>
  </si>
  <si>
    <t>524157-0024</t>
  </si>
  <si>
    <t>524157-0025</t>
  </si>
  <si>
    <t>524157-0026</t>
  </si>
  <si>
    <t>524157-0027</t>
  </si>
  <si>
    <t>524173</t>
  </si>
  <si>
    <t>524162</t>
  </si>
  <si>
    <t>524161-0020</t>
  </si>
  <si>
    <t>524161-0021</t>
  </si>
  <si>
    <t>524161-0035</t>
  </si>
  <si>
    <t>524161-0023</t>
  </si>
  <si>
    <t>524161-0024</t>
  </si>
  <si>
    <t>524161-0025</t>
  </si>
  <si>
    <t>524161-0026</t>
  </si>
  <si>
    <t>524161-0027</t>
  </si>
  <si>
    <t>524183</t>
  </si>
  <si>
    <t>524165-0020</t>
  </si>
  <si>
    <t>524165-0021</t>
  </si>
  <si>
    <t>524165-0035</t>
  </si>
  <si>
    <t>524165-0023</t>
  </si>
  <si>
    <t>524165-0024</t>
  </si>
  <si>
    <t>524165-0025</t>
  </si>
  <si>
    <t>524165-0026</t>
  </si>
  <si>
    <t>524165-0027</t>
  </si>
  <si>
    <t>524185</t>
  </si>
  <si>
    <t>524184-0020</t>
  </si>
  <si>
    <t>524184-0021</t>
  </si>
  <si>
    <t>524184-0035</t>
  </si>
  <si>
    <t>524184-0023</t>
  </si>
  <si>
    <t>524184-0024</t>
  </si>
  <si>
    <t>524184-0025</t>
  </si>
  <si>
    <t>524184-0026</t>
  </si>
  <si>
    <t>524184-0027</t>
  </si>
  <si>
    <t>524170-0020</t>
  </si>
  <si>
    <t>524170-0021</t>
  </si>
  <si>
    <t>524170-0035</t>
  </si>
  <si>
    <t>524170-0023</t>
  </si>
  <si>
    <t>524170-0024</t>
  </si>
  <si>
    <t>524170-0025</t>
  </si>
  <si>
    <t>524170-0026</t>
  </si>
  <si>
    <t>524170-0027</t>
  </si>
  <si>
    <t>524174-0020</t>
  </si>
  <si>
    <t>524174-0021</t>
  </si>
  <si>
    <t>524174-0035</t>
  </si>
  <si>
    <t>524174-0023</t>
  </si>
  <si>
    <t>524174-0024</t>
  </si>
  <si>
    <t>524174-0025</t>
  </si>
  <si>
    <t>524174-0026</t>
  </si>
  <si>
    <t>524174-0027</t>
  </si>
  <si>
    <t>524163-0020</t>
  </si>
  <si>
    <t>524163-0021</t>
  </si>
  <si>
    <t>524163-0035</t>
  </si>
  <si>
    <t>524163-0023</t>
  </si>
  <si>
    <t>524163-0024</t>
  </si>
  <si>
    <t>524163-0025</t>
  </si>
  <si>
    <t>524163-0026</t>
  </si>
  <si>
    <t>524163-0027</t>
  </si>
  <si>
    <t>524171</t>
  </si>
  <si>
    <t>524189</t>
  </si>
  <si>
    <t>524190-0020</t>
  </si>
  <si>
    <t>524190-0021</t>
  </si>
  <si>
    <t>524190-0035</t>
  </si>
  <si>
    <t>524190-0023</t>
  </si>
  <si>
    <t>524190-0024</t>
  </si>
  <si>
    <t>524190-0025</t>
  </si>
  <si>
    <t>524190-0026</t>
  </si>
  <si>
    <t>524190-0027</t>
  </si>
  <si>
    <t>524192</t>
  </si>
  <si>
    <t>524172-0020</t>
  </si>
  <si>
    <t>524172-0021</t>
  </si>
  <si>
    <t>524172-0035</t>
  </si>
  <si>
    <t>524172-0023</t>
  </si>
  <si>
    <t>524172-0024</t>
  </si>
  <si>
    <t>524172-0025</t>
  </si>
  <si>
    <t>524172-0026</t>
  </si>
  <si>
    <t>524172-0027</t>
  </si>
  <si>
    <t>524182-0020</t>
  </si>
  <si>
    <t>524182-0021</t>
  </si>
  <si>
    <t>524182-0035</t>
  </si>
  <si>
    <t>524182-0023</t>
  </si>
  <si>
    <t>524182-0024</t>
  </si>
  <si>
    <t>524182-0025</t>
  </si>
  <si>
    <t>524182-0026</t>
  </si>
  <si>
    <t>524182-0027</t>
  </si>
  <si>
    <t>524194</t>
  </si>
  <si>
    <t>524195-0020</t>
  </si>
  <si>
    <t>524195-0021</t>
  </si>
  <si>
    <t>524195-0035</t>
  </si>
  <si>
    <t>524195-0023</t>
  </si>
  <si>
    <t>524195-0024</t>
  </si>
  <si>
    <t>524195-0025</t>
  </si>
  <si>
    <t>524195-0026</t>
  </si>
  <si>
    <t>524195-0027</t>
  </si>
  <si>
    <t>528702</t>
  </si>
  <si>
    <t>524181</t>
  </si>
  <si>
    <t>528703-0008</t>
  </si>
  <si>
    <t>528703-0009</t>
  </si>
  <si>
    <t>528703-0010</t>
  </si>
  <si>
    <t>528703-0007</t>
  </si>
  <si>
    <t>528703-0013</t>
  </si>
  <si>
    <t>528703-0014</t>
  </si>
  <si>
    <t>528703-0015</t>
  </si>
  <si>
    <t>528703-0012</t>
  </si>
  <si>
    <t>528703-0018</t>
  </si>
  <si>
    <t>528703-0019</t>
  </si>
  <si>
    <t>528703-0020</t>
  </si>
  <si>
    <t>528703-0017</t>
  </si>
  <si>
    <t>528703-0003</t>
  </si>
  <si>
    <t>528703-0004</t>
  </si>
  <si>
    <t>528703-0005</t>
  </si>
  <si>
    <t>528703-0002</t>
  </si>
  <si>
    <t>528707</t>
  </si>
  <si>
    <t>528706-0008</t>
  </si>
  <si>
    <t>528706-0009</t>
  </si>
  <si>
    <t>528706-0010</t>
  </si>
  <si>
    <t>528706-0007</t>
  </si>
  <si>
    <t>528706-0013</t>
  </si>
  <si>
    <t>528706-0014</t>
  </si>
  <si>
    <t>528706-0015</t>
  </si>
  <si>
    <t>528706-0012</t>
  </si>
  <si>
    <t>528706-0018</t>
  </si>
  <si>
    <t>528706-0019</t>
  </si>
  <si>
    <t>528706-0020</t>
  </si>
  <si>
    <t>528706-0017</t>
  </si>
  <si>
    <t>528706-0003</t>
  </si>
  <si>
    <t>528706-0004</t>
  </si>
  <si>
    <t>528706-0005</t>
  </si>
  <si>
    <t>528706-0002</t>
  </si>
  <si>
    <t>528704</t>
  </si>
  <si>
    <t>528711</t>
  </si>
  <si>
    <t>528710-0008</t>
  </si>
  <si>
    <t>528710-0009</t>
  </si>
  <si>
    <t>528710-0010</t>
  </si>
  <si>
    <t>528710-0007</t>
  </si>
  <si>
    <t>528710-0013</t>
  </si>
  <si>
    <t>528710-0014</t>
  </si>
  <si>
    <t>528710-0015</t>
  </si>
  <si>
    <t>528710-0012</t>
  </si>
  <si>
    <t>528710-0018</t>
  </si>
  <si>
    <t>528710-0019</t>
  </si>
  <si>
    <t>528710-0020</t>
  </si>
  <si>
    <t>528710-0017</t>
  </si>
  <si>
    <t>528710-0003</t>
  </si>
  <si>
    <t>528710-0004</t>
  </si>
  <si>
    <t>528710-0005</t>
  </si>
  <si>
    <t>528710-0002</t>
  </si>
  <si>
    <t>524186-0020</t>
  </si>
  <si>
    <t>524186-0021</t>
  </si>
  <si>
    <t>524186-0035</t>
  </si>
  <si>
    <t>524186-0023</t>
  </si>
  <si>
    <t>524186-0024</t>
  </si>
  <si>
    <t>524186-0025</t>
  </si>
  <si>
    <t>524186-0026</t>
  </si>
  <si>
    <t>524186-0027</t>
  </si>
  <si>
    <t>528708-0008</t>
  </si>
  <si>
    <t>528708-0009</t>
  </si>
  <si>
    <t>528708-0010</t>
  </si>
  <si>
    <t>528708-0007</t>
  </si>
  <si>
    <t>528708-0013</t>
  </si>
  <si>
    <t>528708-0014</t>
  </si>
  <si>
    <t>528708-0015</t>
  </si>
  <si>
    <t>528708-0012</t>
  </si>
  <si>
    <t>528708-0018</t>
  </si>
  <si>
    <t>528708-0019</t>
  </si>
  <si>
    <t>528708-0020</t>
  </si>
  <si>
    <t>528708-0017</t>
  </si>
  <si>
    <t>528708-0003</t>
  </si>
  <si>
    <t>528708-0004</t>
  </si>
  <si>
    <t>528708-0005</t>
  </si>
  <si>
    <t>528708-0002</t>
  </si>
  <si>
    <t>528709</t>
  </si>
  <si>
    <t>528712-0008</t>
  </si>
  <si>
    <t>528712-0009</t>
  </si>
  <si>
    <t>528712-0010</t>
  </si>
  <si>
    <t>528712-0007</t>
  </si>
  <si>
    <t>528712-0013</t>
  </si>
  <si>
    <t>528712-0014</t>
  </si>
  <si>
    <t>528712-0015</t>
  </si>
  <si>
    <t>528712-0012</t>
  </si>
  <si>
    <t>528712-0018</t>
  </si>
  <si>
    <t>528712-0019</t>
  </si>
  <si>
    <t>528712-0020</t>
  </si>
  <si>
    <t>528712-0017</t>
  </si>
  <si>
    <t>528712-0003</t>
  </si>
  <si>
    <t>528712-0004</t>
  </si>
  <si>
    <t>528712-0005</t>
  </si>
  <si>
    <t>528712-0002</t>
  </si>
  <si>
    <t>528763</t>
  </si>
  <si>
    <t>528714-0008</t>
  </si>
  <si>
    <t>528714-0009</t>
  </si>
  <si>
    <t>528714-0010</t>
  </si>
  <si>
    <t>528714-0007</t>
  </si>
  <si>
    <t>528714-0013</t>
  </si>
  <si>
    <t>528714-0014</t>
  </si>
  <si>
    <t>528714-0015</t>
  </si>
  <si>
    <t>528714-0012</t>
  </si>
  <si>
    <t>528714-0018</t>
  </si>
  <si>
    <t>528714-0019</t>
  </si>
  <si>
    <t>528714-0020</t>
  </si>
  <si>
    <t>528714-0017</t>
  </si>
  <si>
    <t>528714-0003</t>
  </si>
  <si>
    <t>528714-0004</t>
  </si>
  <si>
    <t>528714-0005</t>
  </si>
  <si>
    <t>528714-0002</t>
  </si>
  <si>
    <t>524193-0020</t>
  </si>
  <si>
    <t>524193-0021</t>
  </si>
  <si>
    <t>524193-0035</t>
  </si>
  <si>
    <t>524193-0023</t>
  </si>
  <si>
    <t>524193-0024</t>
  </si>
  <si>
    <t>524193-0025</t>
  </si>
  <si>
    <t>524193-0026</t>
  </si>
  <si>
    <t>524193-0027</t>
  </si>
  <si>
    <t>528761</t>
  </si>
  <si>
    <t>528713</t>
  </si>
  <si>
    <t>528765</t>
  </si>
  <si>
    <t>528767</t>
  </si>
  <si>
    <t>530799-0001</t>
  </si>
  <si>
    <t>530799-0002</t>
  </si>
  <si>
    <t>530806-0001</t>
  </si>
  <si>
    <t>530806-0002</t>
  </si>
  <si>
    <t>530807-0001</t>
  </si>
  <si>
    <t>530807-0002</t>
  </si>
  <si>
    <t>530811-0001</t>
  </si>
  <si>
    <t>530811-0002</t>
  </si>
  <si>
    <t>528762-0023</t>
  </si>
  <si>
    <t>528762-0024</t>
  </si>
  <si>
    <t>528762-0025</t>
  </si>
  <si>
    <t>528762-0026</t>
  </si>
  <si>
    <t>528762-0027</t>
  </si>
  <si>
    <t>530810-0001</t>
  </si>
  <si>
    <t>530810-0002</t>
  </si>
  <si>
    <t>528766-0023</t>
  </si>
  <si>
    <t>528766-0024</t>
  </si>
  <si>
    <t>528766-0025</t>
  </si>
  <si>
    <t>528766-0026</t>
  </si>
  <si>
    <t>528766-0027</t>
  </si>
  <si>
    <t>530813-0001</t>
  </si>
  <si>
    <t>530813-0002</t>
  </si>
  <si>
    <t>528768-0023</t>
  </si>
  <si>
    <t>528768-0024</t>
  </si>
  <si>
    <t>528768-0025</t>
  </si>
  <si>
    <t>528768-0026</t>
  </si>
  <si>
    <t>528768-0027</t>
  </si>
  <si>
    <t>530798-0001</t>
  </si>
  <si>
    <t>530798-0002</t>
  </si>
  <si>
    <t>528764-0023</t>
  </si>
  <si>
    <t>528764-0024</t>
  </si>
  <si>
    <t>528764-0025</t>
  </si>
  <si>
    <t>528764-0026</t>
  </si>
  <si>
    <t>528764-0027</t>
  </si>
  <si>
    <t>530812-0001</t>
  </si>
  <si>
    <t>530812-0002</t>
  </si>
  <si>
    <t>530815-0001</t>
  </si>
  <si>
    <t>530815-0002</t>
  </si>
  <si>
    <t>530804-0001</t>
  </si>
  <si>
    <t>530804-0002</t>
  </si>
  <si>
    <t>530805-0001</t>
  </si>
  <si>
    <t>530805-0002</t>
  </si>
  <si>
    <t>530816-0001</t>
  </si>
  <si>
    <t>530816-0002</t>
  </si>
  <si>
    <t>530808-0001</t>
  </si>
  <si>
    <t>530808-0002</t>
  </si>
  <si>
    <t>530814-0001</t>
  </si>
  <si>
    <t>530814-0002</t>
  </si>
  <si>
    <t>530845</t>
  </si>
  <si>
    <t>530844</t>
  </si>
  <si>
    <t>530846</t>
  </si>
  <si>
    <t>530847</t>
  </si>
  <si>
    <t>530848</t>
  </si>
  <si>
    <t>530843</t>
  </si>
  <si>
    <t>530854</t>
  </si>
  <si>
    <t>530855</t>
  </si>
  <si>
    <t>530856</t>
  </si>
  <si>
    <t>530857</t>
  </si>
  <si>
    <t>530858</t>
  </si>
  <si>
    <t>530852</t>
  </si>
  <si>
    <t>530862-0002</t>
  </si>
  <si>
    <t>530862-0003</t>
  </si>
  <si>
    <t>530862-0004</t>
  </si>
  <si>
    <t>530862-0005</t>
  </si>
  <si>
    <t>530862-0007</t>
  </si>
  <si>
    <t>530862-0008</t>
  </si>
  <si>
    <t>530862-0009</t>
  </si>
  <si>
    <t>530862-0010</t>
  </si>
  <si>
    <t>530862-0012</t>
  </si>
  <si>
    <t>530862-0013</t>
  </si>
  <si>
    <t>530862-0014</t>
  </si>
  <si>
    <t>530862-0015</t>
  </si>
  <si>
    <t>530862-0017</t>
  </si>
  <si>
    <t>530862-0018</t>
  </si>
  <si>
    <t>530862-0019</t>
  </si>
  <si>
    <t>530862-0020</t>
  </si>
  <si>
    <t>530865-0002</t>
  </si>
  <si>
    <t>530865-0003</t>
  </si>
  <si>
    <t>530865-0004</t>
  </si>
  <si>
    <t>530865-0005</t>
  </si>
  <si>
    <t>530865-0007</t>
  </si>
  <si>
    <t>530865-0008</t>
  </si>
  <si>
    <t>530865-0009</t>
  </si>
  <si>
    <t>530865-0010</t>
  </si>
  <si>
    <t>530865-0012</t>
  </si>
  <si>
    <t>530865-0013</t>
  </si>
  <si>
    <t>530865-0014</t>
  </si>
  <si>
    <t>530865-0015</t>
  </si>
  <si>
    <t>530865-0017</t>
  </si>
  <si>
    <t>530865-0018</t>
  </si>
  <si>
    <t>530865-0019</t>
  </si>
  <si>
    <t>530865-0020</t>
  </si>
  <si>
    <t>530866-0002</t>
  </si>
  <si>
    <t>530866-0003</t>
  </si>
  <si>
    <t>530866-0004</t>
  </si>
  <si>
    <t>530866-0005</t>
  </si>
  <si>
    <t>530866-0007</t>
  </si>
  <si>
    <t>530866-0008</t>
  </si>
  <si>
    <t>530866-0009</t>
  </si>
  <si>
    <t>530866-0010</t>
  </si>
  <si>
    <t>530866-0012</t>
  </si>
  <si>
    <t>530866-0013</t>
  </si>
  <si>
    <t>530866-0014</t>
  </si>
  <si>
    <t>530866-0015</t>
  </si>
  <si>
    <t>530866-0017</t>
  </si>
  <si>
    <t>530866-0018</t>
  </si>
  <si>
    <t>530866-0019</t>
  </si>
  <si>
    <t>530866-0020</t>
  </si>
  <si>
    <t>530867-0002</t>
  </si>
  <si>
    <t>530867-0003</t>
  </si>
  <si>
    <t>530867-0004</t>
  </si>
  <si>
    <t>530867-0005</t>
  </si>
  <si>
    <t>530867-0007</t>
  </si>
  <si>
    <t>530867-0008</t>
  </si>
  <si>
    <t>530867-0009</t>
  </si>
  <si>
    <t>530867-0010</t>
  </si>
  <si>
    <t>530867-0012</t>
  </si>
  <si>
    <t>530867-0013</t>
  </si>
  <si>
    <t>530867-0014</t>
  </si>
  <si>
    <t>530867-0015</t>
  </si>
  <si>
    <t>530867-0017</t>
  </si>
  <si>
    <t>530867-0018</t>
  </si>
  <si>
    <t>530867-0019</t>
  </si>
  <si>
    <t>530867-0020</t>
  </si>
  <si>
    <t>530868-0002</t>
  </si>
  <si>
    <t>530868-0003</t>
  </si>
  <si>
    <t>530868-0004</t>
  </si>
  <si>
    <t>530868-0005</t>
  </si>
  <si>
    <t>530868-0007</t>
  </si>
  <si>
    <t>530868-0008</t>
  </si>
  <si>
    <t>530868-0009</t>
  </si>
  <si>
    <t>530868-0010</t>
  </si>
  <si>
    <t>530868-0012</t>
  </si>
  <si>
    <t>530868-0013</t>
  </si>
  <si>
    <t>530868-0014</t>
  </si>
  <si>
    <t>530868-0015</t>
  </si>
  <si>
    <t>530868-0017</t>
  </si>
  <si>
    <t>530868-0018</t>
  </si>
  <si>
    <t>530868-0019</t>
  </si>
  <si>
    <t>530868-0020</t>
  </si>
  <si>
    <t>530863-0002</t>
  </si>
  <si>
    <t>530863-0003</t>
  </si>
  <si>
    <t>530863-0004</t>
  </si>
  <si>
    <t>530863-0005</t>
  </si>
  <si>
    <t>530863-0007</t>
  </si>
  <si>
    <t>530863-0008</t>
  </si>
  <si>
    <t>530863-0009</t>
  </si>
  <si>
    <t>530863-0010</t>
  </si>
  <si>
    <t>530863-0012</t>
  </si>
  <si>
    <t>530863-0013</t>
  </si>
  <si>
    <t>530863-0014</t>
  </si>
  <si>
    <t>530863-0015</t>
  </si>
  <si>
    <t>530863-0017</t>
  </si>
  <si>
    <t>530863-0018</t>
  </si>
  <si>
    <t>530863-0019</t>
  </si>
  <si>
    <t>530863-0020</t>
  </si>
  <si>
    <t>532363</t>
  </si>
  <si>
    <t>532362-0008</t>
  </si>
  <si>
    <t>532362-0009</t>
  </si>
  <si>
    <t>532362-0010</t>
  </si>
  <si>
    <t>532362-0007</t>
  </si>
  <si>
    <t>532362-0013</t>
  </si>
  <si>
    <t>532362-0014</t>
  </si>
  <si>
    <t>532362-0015</t>
  </si>
  <si>
    <t>532362-0012</t>
  </si>
  <si>
    <t>532362-0018</t>
  </si>
  <si>
    <t>532362-0019</t>
  </si>
  <si>
    <t>532362-0020</t>
  </si>
  <si>
    <t>532362-0017</t>
  </si>
  <si>
    <t>532362-0003</t>
  </si>
  <si>
    <t>532362-0004</t>
  </si>
  <si>
    <t>532362-0005</t>
  </si>
  <si>
    <t>532362-0002</t>
  </si>
  <si>
    <t>532365</t>
  </si>
  <si>
    <t>532364-0008</t>
  </si>
  <si>
    <t>532364-0009</t>
  </si>
  <si>
    <t>532364-0010</t>
  </si>
  <si>
    <t>532364-0007</t>
  </si>
  <si>
    <t>532364-0013</t>
  </si>
  <si>
    <t>532364-0014</t>
  </si>
  <si>
    <t>532364-0015</t>
  </si>
  <si>
    <t>532364-0012</t>
  </si>
  <si>
    <t>532364-0018</t>
  </si>
  <si>
    <t>532364-0019</t>
  </si>
  <si>
    <t>532364-0020</t>
  </si>
  <si>
    <t>532364-0017</t>
  </si>
  <si>
    <t>532364-0003</t>
  </si>
  <si>
    <t>532364-0004</t>
  </si>
  <si>
    <t>532364-0005</t>
  </si>
  <si>
    <t>532364-0002</t>
  </si>
  <si>
    <t>532361</t>
  </si>
  <si>
    <t>532369</t>
  </si>
  <si>
    <t>532366-0008</t>
  </si>
  <si>
    <t>532366-0009</t>
  </si>
  <si>
    <t>532366-0010</t>
  </si>
  <si>
    <t>532366-0007</t>
  </si>
  <si>
    <t>532366-0013</t>
  </si>
  <si>
    <t>532366-0014</t>
  </si>
  <si>
    <t>532366-0015</t>
  </si>
  <si>
    <t>532366-0012</t>
  </si>
  <si>
    <t>532366-0018</t>
  </si>
  <si>
    <t>532366-0019</t>
  </si>
  <si>
    <t>532366-0020</t>
  </si>
  <si>
    <t>532366-0017</t>
  </si>
  <si>
    <t>532366-0003</t>
  </si>
  <si>
    <t>532366-0004</t>
  </si>
  <si>
    <t>532366-0005</t>
  </si>
  <si>
    <t>532366-0002</t>
  </si>
  <si>
    <t>532372</t>
  </si>
  <si>
    <t>532367</t>
  </si>
  <si>
    <t>532368-0008</t>
  </si>
  <si>
    <t>532368-0009</t>
  </si>
  <si>
    <t>532368-0010</t>
  </si>
  <si>
    <t>532368-0007</t>
  </si>
  <si>
    <t>532368-0013</t>
  </si>
  <si>
    <t>532368-0014</t>
  </si>
  <si>
    <t>532368-0015</t>
  </si>
  <si>
    <t>532368-0012</t>
  </si>
  <si>
    <t>532368-0018</t>
  </si>
  <si>
    <t>532368-0019</t>
  </si>
  <si>
    <t>532368-0020</t>
  </si>
  <si>
    <t>532368-0017</t>
  </si>
  <si>
    <t>532368-0003</t>
  </si>
  <si>
    <t>532368-0004</t>
  </si>
  <si>
    <t>532368-0005</t>
  </si>
  <si>
    <t>532368-0002</t>
  </si>
  <si>
    <t>532370-0008</t>
  </si>
  <si>
    <t>532370-0009</t>
  </si>
  <si>
    <t>532370-0010</t>
  </si>
  <si>
    <t>532370-0007</t>
  </si>
  <si>
    <t>532370-0013</t>
  </si>
  <si>
    <t>532370-0014</t>
  </si>
  <si>
    <t>532370-0015</t>
  </si>
  <si>
    <t>532370-0012</t>
  </si>
  <si>
    <t>532370-0018</t>
  </si>
  <si>
    <t>532370-0019</t>
  </si>
  <si>
    <t>532370-0020</t>
  </si>
  <si>
    <t>532370-0017</t>
  </si>
  <si>
    <t>532370-0003</t>
  </si>
  <si>
    <t>532370-0004</t>
  </si>
  <si>
    <t>532370-0005</t>
  </si>
  <si>
    <t>532370-0002</t>
  </si>
  <si>
    <t>532373-0008</t>
  </si>
  <si>
    <t>532373-0009</t>
  </si>
  <si>
    <t>532373-0010</t>
  </si>
  <si>
    <t>532373-0007</t>
  </si>
  <si>
    <t>532373-0013</t>
  </si>
  <si>
    <t>532373-0014</t>
  </si>
  <si>
    <t>532373-0015</t>
  </si>
  <si>
    <t>532373-0012</t>
  </si>
  <si>
    <t>532373-0018</t>
  </si>
  <si>
    <t>532373-0019</t>
  </si>
  <si>
    <t>532373-0020</t>
  </si>
  <si>
    <t>532373-0017</t>
  </si>
  <si>
    <t>532373-0003</t>
  </si>
  <si>
    <t>532373-0004</t>
  </si>
  <si>
    <t>532373-0005</t>
  </si>
  <si>
    <t>532373-0002</t>
  </si>
  <si>
    <t>974063</t>
  </si>
  <si>
    <t>974085</t>
  </si>
  <si>
    <t>974096</t>
  </si>
  <si>
    <t>195704</t>
  </si>
  <si>
    <t>972556</t>
  </si>
  <si>
    <t>195737</t>
  </si>
  <si>
    <t>195726</t>
  </si>
  <si>
    <t>195792</t>
  </si>
  <si>
    <t>195748</t>
  </si>
  <si>
    <t>195781</t>
  </si>
  <si>
    <t>195715</t>
  </si>
  <si>
    <t>195806</t>
  </si>
  <si>
    <t>195817</t>
  </si>
  <si>
    <t>195759</t>
  </si>
  <si>
    <t>528899</t>
  </si>
  <si>
    <t>528900</t>
  </si>
  <si>
    <t>528901</t>
  </si>
  <si>
    <t>528902</t>
  </si>
  <si>
    <t>528903</t>
  </si>
  <si>
    <t>528898</t>
  </si>
  <si>
    <t>501211</t>
  </si>
  <si>
    <t>501212</t>
  </si>
  <si>
    <t>530870</t>
  </si>
  <si>
    <t>501210</t>
  </si>
  <si>
    <t>524196</t>
  </si>
  <si>
    <t>524197</t>
  </si>
  <si>
    <t>532191</t>
  </si>
  <si>
    <t>532190</t>
  </si>
  <si>
    <t>222118</t>
  </si>
  <si>
    <t>222119</t>
  </si>
  <si>
    <t>222117</t>
  </si>
  <si>
    <t>222120</t>
  </si>
  <si>
    <t>222121</t>
  </si>
  <si>
    <t>222122</t>
  </si>
  <si>
    <t>222282</t>
  </si>
  <si>
    <t>222284</t>
  </si>
  <si>
    <t>222286</t>
  </si>
  <si>
    <t>222287</t>
  </si>
  <si>
    <t>501284</t>
  </si>
  <si>
    <t>501286</t>
  </si>
  <si>
    <t>501285</t>
  </si>
  <si>
    <t>501289</t>
  </si>
  <si>
    <t>501288</t>
  </si>
  <si>
    <t>501290</t>
  </si>
  <si>
    <t>501291</t>
  </si>
  <si>
    <t>501292</t>
  </si>
  <si>
    <t>501293</t>
  </si>
  <si>
    <t>501294</t>
  </si>
  <si>
    <t>504381</t>
  </si>
  <si>
    <t>504382</t>
  </si>
  <si>
    <t>504383</t>
  </si>
  <si>
    <t>504385</t>
  </si>
  <si>
    <t>504386</t>
  </si>
  <si>
    <t>504384</t>
  </si>
  <si>
    <t>504388</t>
  </si>
  <si>
    <t>504389</t>
  </si>
  <si>
    <t>504390</t>
  </si>
  <si>
    <t>504392</t>
  </si>
  <si>
    <t>504393</t>
  </si>
  <si>
    <t>504391</t>
  </si>
  <si>
    <t>504394</t>
  </si>
  <si>
    <t>504395</t>
  </si>
  <si>
    <t>508666</t>
  </si>
  <si>
    <t>508667</t>
  </si>
  <si>
    <t>508668</t>
  </si>
  <si>
    <t>508675</t>
  </si>
  <si>
    <t>510972</t>
  </si>
  <si>
    <t>510974</t>
  </si>
  <si>
    <t>510975</t>
  </si>
  <si>
    <t>510973</t>
  </si>
  <si>
    <t>510976</t>
  </si>
  <si>
    <t>532188</t>
  </si>
  <si>
    <t>528904-0001</t>
  </si>
  <si>
    <t>528904-0002</t>
  </si>
  <si>
    <t>528904-0003</t>
  </si>
  <si>
    <t>222127</t>
  </si>
  <si>
    <t>222128</t>
  </si>
  <si>
    <t>222129</t>
  </si>
  <si>
    <t>222130</t>
  </si>
  <si>
    <t>222131</t>
  </si>
  <si>
    <t>222105</t>
  </si>
  <si>
    <t>222106</t>
  </si>
  <si>
    <t>222107</t>
  </si>
  <si>
    <t>222108</t>
  </si>
  <si>
    <t>222109</t>
  </si>
  <si>
    <t>222111</t>
  </si>
  <si>
    <t>222110</t>
  </si>
  <si>
    <t>222112</t>
  </si>
  <si>
    <t>222114</t>
  </si>
  <si>
    <t>222113</t>
  </si>
  <si>
    <t>222116</t>
  </si>
  <si>
    <t>222124</t>
  </si>
  <si>
    <t>222123</t>
  </si>
  <si>
    <t>222125</t>
  </si>
  <si>
    <t>222156</t>
  </si>
  <si>
    <t>222158</t>
  </si>
  <si>
    <t>222157</t>
  </si>
  <si>
    <t>222161</t>
  </si>
  <si>
    <t>222160</t>
  </si>
  <si>
    <t>222204</t>
  </si>
  <si>
    <t>222205</t>
  </si>
  <si>
    <t>222207</t>
  </si>
  <si>
    <t>144771</t>
  </si>
  <si>
    <t>144770</t>
  </si>
  <si>
    <t>144772</t>
  </si>
  <si>
    <t>222903</t>
  </si>
  <si>
    <t>222904</t>
  </si>
  <si>
    <t>222905</t>
  </si>
  <si>
    <t>222906</t>
  </si>
  <si>
    <t>222907</t>
  </si>
  <si>
    <t>222908</t>
  </si>
  <si>
    <t>222910</t>
  </si>
  <si>
    <t>222911</t>
  </si>
  <si>
    <t>222912</t>
  </si>
  <si>
    <t>222914</t>
  </si>
  <si>
    <t>222913</t>
  </si>
  <si>
    <t>222915</t>
  </si>
  <si>
    <t>222916</t>
  </si>
  <si>
    <t>222917</t>
  </si>
  <si>
    <t>222918</t>
  </si>
  <si>
    <t>510971</t>
  </si>
  <si>
    <t>530818</t>
  </si>
  <si>
    <t>530819</t>
  </si>
  <si>
    <t>532398</t>
  </si>
  <si>
    <t>530820</t>
  </si>
  <si>
    <t>532399</t>
  </si>
  <si>
    <t>532401</t>
  </si>
  <si>
    <t>532400</t>
  </si>
  <si>
    <t>532402</t>
  </si>
  <si>
    <t>532403</t>
  </si>
  <si>
    <t>143254</t>
  </si>
  <si>
    <t>143257</t>
  </si>
  <si>
    <t>143255</t>
  </si>
  <si>
    <t>143258</t>
  </si>
  <si>
    <t>143261</t>
  </si>
  <si>
    <t>143263</t>
  </si>
  <si>
    <t>143262</t>
  </si>
  <si>
    <t>143264</t>
  </si>
  <si>
    <t>143268</t>
  </si>
  <si>
    <t>143270</t>
  </si>
  <si>
    <t>143269</t>
  </si>
  <si>
    <t>143271</t>
  </si>
  <si>
    <t>143274</t>
  </si>
  <si>
    <t>143275</t>
  </si>
  <si>
    <t>143277</t>
  </si>
  <si>
    <t>143280</t>
  </si>
  <si>
    <t>143279</t>
  </si>
  <si>
    <t>143281</t>
  </si>
  <si>
    <t>143285</t>
  </si>
  <si>
    <t>143284</t>
  </si>
  <si>
    <t>143286</t>
  </si>
  <si>
    <t>143287</t>
  </si>
  <si>
    <t>222939</t>
  </si>
  <si>
    <t>222940</t>
  </si>
  <si>
    <t>222941</t>
  </si>
  <si>
    <t>222943</t>
  </si>
  <si>
    <t>222946</t>
  </si>
  <si>
    <t>222947</t>
  </si>
  <si>
    <t>222944</t>
  </si>
  <si>
    <t>222948</t>
  </si>
  <si>
    <t>222945</t>
  </si>
  <si>
    <t>222949</t>
  </si>
  <si>
    <t>222951</t>
  </si>
  <si>
    <t>222952</t>
  </si>
  <si>
    <t>222950</t>
  </si>
  <si>
    <t>222955</t>
  </si>
  <si>
    <t>222954</t>
  </si>
  <si>
    <t>222956</t>
  </si>
  <si>
    <t>223088</t>
  </si>
  <si>
    <t>223090</t>
  </si>
  <si>
    <t>223089</t>
  </si>
  <si>
    <t>223092</t>
  </si>
  <si>
    <t>223091</t>
  </si>
  <si>
    <t>223094</t>
  </si>
  <si>
    <t>223096</t>
  </si>
  <si>
    <t>223095</t>
  </si>
  <si>
    <t>299007</t>
  </si>
  <si>
    <t>299051</t>
  </si>
  <si>
    <t>299084</t>
  </si>
  <si>
    <t>299131</t>
  </si>
  <si>
    <t>299175</t>
  </si>
  <si>
    <t>299164</t>
  </si>
  <si>
    <t>299186</t>
  </si>
  <si>
    <t>299211</t>
  </si>
  <si>
    <t>299197</t>
  </si>
  <si>
    <t>299222</t>
  </si>
  <si>
    <t>299233</t>
  </si>
  <si>
    <t>299244</t>
  </si>
  <si>
    <t>299255</t>
  </si>
  <si>
    <t>299288</t>
  </si>
  <si>
    <t>299277</t>
  </si>
  <si>
    <t>299299</t>
  </si>
  <si>
    <t>299266</t>
  </si>
  <si>
    <t>299302</t>
  </si>
  <si>
    <t>504024</t>
  </si>
  <si>
    <t>504025</t>
  </si>
  <si>
    <t>504027</t>
  </si>
  <si>
    <t>504023</t>
  </si>
  <si>
    <t>504488-0001</t>
  </si>
  <si>
    <t>504488-0002</t>
  </si>
  <si>
    <t>504488-0003</t>
  </si>
  <si>
    <t>504488-0004</t>
  </si>
  <si>
    <t>504488-0005</t>
  </si>
  <si>
    <t>504488-0006</t>
  </si>
  <si>
    <t>504488-0007</t>
  </si>
  <si>
    <t>504488-0008</t>
  </si>
  <si>
    <t>504488-0009</t>
  </si>
  <si>
    <t>504488-0010</t>
  </si>
  <si>
    <t>504490-0001</t>
  </si>
  <si>
    <t>504490-0002</t>
  </si>
  <si>
    <t>504490-0003</t>
  </si>
  <si>
    <t>504490-0004</t>
  </si>
  <si>
    <t>504490-0005</t>
  </si>
  <si>
    <t>504490-0006</t>
  </si>
  <si>
    <t>504490-0007</t>
  </si>
  <si>
    <t>504490-0008</t>
  </si>
  <si>
    <t>504490-0009</t>
  </si>
  <si>
    <t>504490-0010</t>
  </si>
  <si>
    <t>504491-0001</t>
  </si>
  <si>
    <t>504491-0002</t>
  </si>
  <si>
    <t>504491-0003</t>
  </si>
  <si>
    <t>504491-0004</t>
  </si>
  <si>
    <t>504491-0005</t>
  </si>
  <si>
    <t>504491-0006</t>
  </si>
  <si>
    <t>504491-0007</t>
  </si>
  <si>
    <t>504491-0008</t>
  </si>
  <si>
    <t>504491-0009</t>
  </si>
  <si>
    <t>504491-0010</t>
  </si>
  <si>
    <t>504492-0001</t>
  </si>
  <si>
    <t>504492-0002</t>
  </si>
  <si>
    <t>504492-0003</t>
  </si>
  <si>
    <t>504492-0004</t>
  </si>
  <si>
    <t>504492-0005</t>
  </si>
  <si>
    <t>504492-0006</t>
  </si>
  <si>
    <t>504492-0007</t>
  </si>
  <si>
    <t>504492-0008</t>
  </si>
  <si>
    <t>504492-0009</t>
  </si>
  <si>
    <t>504492-0010</t>
  </si>
  <si>
    <t>520108</t>
  </si>
  <si>
    <t>504493-0001</t>
  </si>
  <si>
    <t>504493-0002</t>
  </si>
  <si>
    <t>504493-0003</t>
  </si>
  <si>
    <t>504493-0004</t>
  </si>
  <si>
    <t>504493-0005</t>
  </si>
  <si>
    <t>504493-0006</t>
  </si>
  <si>
    <t>504493-0007</t>
  </si>
  <si>
    <t>504493-0008</t>
  </si>
  <si>
    <t>504493-0009</t>
  </si>
  <si>
    <t>504493-0010</t>
  </si>
  <si>
    <t>504495-0001</t>
  </si>
  <si>
    <t>504495-0002</t>
  </si>
  <si>
    <t>504495-0003</t>
  </si>
  <si>
    <t>504495-0004</t>
  </si>
  <si>
    <t>504495-0005</t>
  </si>
  <si>
    <t>504495-0006</t>
  </si>
  <si>
    <t>504495-0007</t>
  </si>
  <si>
    <t>504495-0008</t>
  </si>
  <si>
    <t>504495-0009</t>
  </si>
  <si>
    <t>504495-0010</t>
  </si>
  <si>
    <t>504494-0001</t>
  </si>
  <si>
    <t>504494-0002</t>
  </si>
  <si>
    <t>504494-0003</t>
  </si>
  <si>
    <t>504494-0004</t>
  </si>
  <si>
    <t>504494-0005</t>
  </si>
  <si>
    <t>504494-0006</t>
  </si>
  <si>
    <t>504494-0007</t>
  </si>
  <si>
    <t>504494-0008</t>
  </si>
  <si>
    <t>504494-0009</t>
  </si>
  <si>
    <t>504494-0010</t>
  </si>
  <si>
    <t>522497</t>
  </si>
  <si>
    <t>520109</t>
  </si>
  <si>
    <t>520110</t>
  </si>
  <si>
    <t>522496</t>
  </si>
  <si>
    <t>591188-0001</t>
  </si>
  <si>
    <t>591188-0002</t>
  </si>
  <si>
    <t>591188-0003</t>
  </si>
  <si>
    <t>591188-0004</t>
  </si>
  <si>
    <t>591188-0005</t>
  </si>
  <si>
    <t>591188-0006</t>
  </si>
  <si>
    <t>591188-0007</t>
  </si>
  <si>
    <t>591188-0008</t>
  </si>
  <si>
    <t>591188-0009</t>
  </si>
  <si>
    <t>591188-0010</t>
  </si>
  <si>
    <t>591199-0001</t>
  </si>
  <si>
    <t>591199-0002</t>
  </si>
  <si>
    <t>591199-0003</t>
  </si>
  <si>
    <t>591199-0004</t>
  </si>
  <si>
    <t>591199-0005</t>
  </si>
  <si>
    <t>591199-0006</t>
  </si>
  <si>
    <t>591199-0007</t>
  </si>
  <si>
    <t>591199-0008</t>
  </si>
  <si>
    <t>591199-0009</t>
  </si>
  <si>
    <t>591199-0010</t>
  </si>
  <si>
    <t>159380</t>
  </si>
  <si>
    <t>591202-0001</t>
  </si>
  <si>
    <t>591202-0002</t>
  </si>
  <si>
    <t>591202-0003</t>
  </si>
  <si>
    <t>591202-0004</t>
  </si>
  <si>
    <t>591202-0005</t>
  </si>
  <si>
    <t>591202-0006</t>
  </si>
  <si>
    <t>591202-0007</t>
  </si>
  <si>
    <t>591202-0008</t>
  </si>
  <si>
    <t>591202-0009</t>
  </si>
  <si>
    <t>591202-0010</t>
  </si>
  <si>
    <t>591213-0001</t>
  </si>
  <si>
    <t>591213-0002</t>
  </si>
  <si>
    <t>591213-0003</t>
  </si>
  <si>
    <t>591213-0004</t>
  </si>
  <si>
    <t>591213-0005</t>
  </si>
  <si>
    <t>591213-0006</t>
  </si>
  <si>
    <t>591213-0007</t>
  </si>
  <si>
    <t>591213-0008</t>
  </si>
  <si>
    <t>591213-0009</t>
  </si>
  <si>
    <t>591213-0010</t>
  </si>
  <si>
    <t>159381</t>
  </si>
  <si>
    <t>591235-0001</t>
  </si>
  <si>
    <t>591235-0002</t>
  </si>
  <si>
    <t>159382</t>
  </si>
  <si>
    <t>159384</t>
  </si>
  <si>
    <t>159383</t>
  </si>
  <si>
    <t>298933</t>
  </si>
  <si>
    <t>298955</t>
  </si>
  <si>
    <t>505780</t>
  </si>
  <si>
    <t>298911</t>
  </si>
  <si>
    <t>298977</t>
  </si>
  <si>
    <t>505782</t>
  </si>
  <si>
    <t>298999</t>
  </si>
  <si>
    <t>298988</t>
  </si>
  <si>
    <t>520209</t>
  </si>
  <si>
    <t>531133</t>
  </si>
  <si>
    <t>532374</t>
  </si>
  <si>
    <t>522227</t>
  </si>
  <si>
    <t>149678</t>
  </si>
  <si>
    <t>150265</t>
  </si>
  <si>
    <t>150266</t>
  </si>
  <si>
    <t>150269</t>
  </si>
  <si>
    <t>150268</t>
  </si>
  <si>
    <t>150267</t>
  </si>
  <si>
    <t>150270</t>
  </si>
  <si>
    <t>150271</t>
  </si>
  <si>
    <t>150272</t>
  </si>
  <si>
    <t>150274</t>
  </si>
  <si>
    <t>150275</t>
  </si>
  <si>
    <t>150276</t>
  </si>
  <si>
    <t>150277</t>
  </si>
  <si>
    <t>150278</t>
  </si>
  <si>
    <t>150279</t>
  </si>
  <si>
    <t>150281</t>
  </si>
  <si>
    <t>150280</t>
  </si>
  <si>
    <t>150282</t>
  </si>
  <si>
    <t>150283</t>
  </si>
  <si>
    <t>150285</t>
  </si>
  <si>
    <t>150286</t>
  </si>
  <si>
    <t>150287</t>
  </si>
  <si>
    <t>150288</t>
  </si>
  <si>
    <t>150290</t>
  </si>
  <si>
    <t>150289</t>
  </si>
  <si>
    <t>150291</t>
  </si>
  <si>
    <t>150292</t>
  </si>
  <si>
    <t>150294</t>
  </si>
  <si>
    <t>150296</t>
  </si>
  <si>
    <t>150293</t>
  </si>
  <si>
    <t>150297</t>
  </si>
  <si>
    <t>150299</t>
  </si>
  <si>
    <t>150300</t>
  </si>
  <si>
    <t>150301</t>
  </si>
  <si>
    <t>150303</t>
  </si>
  <si>
    <t>150302</t>
  </si>
  <si>
    <t>150298</t>
  </si>
  <si>
    <t>150304</t>
  </si>
  <si>
    <t>150305</t>
  </si>
  <si>
    <t>150306</t>
  </si>
  <si>
    <t>150307</t>
  </si>
  <si>
    <t>150310</t>
  </si>
  <si>
    <t>150308</t>
  </si>
  <si>
    <t>150312</t>
  </si>
  <si>
    <t>150311</t>
  </si>
  <si>
    <t>150313</t>
  </si>
  <si>
    <t>150315</t>
  </si>
  <si>
    <t>150317</t>
  </si>
  <si>
    <t>150316</t>
  </si>
  <si>
    <t>150319</t>
  </si>
  <si>
    <t>150318</t>
  </si>
  <si>
    <t>150314</t>
  </si>
  <si>
    <t>150322</t>
  </si>
  <si>
    <t>150321</t>
  </si>
  <si>
    <t>150323</t>
  </si>
  <si>
    <t>150324</t>
  </si>
  <si>
    <t>150325</t>
  </si>
  <si>
    <t>150320</t>
  </si>
  <si>
    <t>150327</t>
  </si>
  <si>
    <t>150328</t>
  </si>
  <si>
    <t>150329</t>
  </si>
  <si>
    <t>150330</t>
  </si>
  <si>
    <t>150326</t>
  </si>
  <si>
    <t>189927-0003</t>
  </si>
  <si>
    <t>189927-0001</t>
  </si>
  <si>
    <t>189971-0003</t>
  </si>
  <si>
    <t>189971-0001</t>
  </si>
  <si>
    <t>190041-0003</t>
  </si>
  <si>
    <t>190041-0001</t>
  </si>
  <si>
    <t>190052-0003</t>
  </si>
  <si>
    <t>190052-0001</t>
  </si>
  <si>
    <t>189982-0003</t>
  </si>
  <si>
    <t>189982-0001</t>
  </si>
  <si>
    <t>190132-0003</t>
  </si>
  <si>
    <t>190132-0001</t>
  </si>
  <si>
    <t>189891-0003</t>
  </si>
  <si>
    <t>189891-0001</t>
  </si>
  <si>
    <t>190063-0003</t>
  </si>
  <si>
    <t>190063-0001</t>
  </si>
  <si>
    <t>190165-0003</t>
  </si>
  <si>
    <t>190165-0001</t>
  </si>
  <si>
    <t>190176-0003</t>
  </si>
  <si>
    <t>190176-0001</t>
  </si>
  <si>
    <t>190154-0003</t>
  </si>
  <si>
    <t>190154-0001</t>
  </si>
  <si>
    <t>190143-0003</t>
  </si>
  <si>
    <t>190143-0001</t>
  </si>
  <si>
    <t>190187-0003</t>
  </si>
  <si>
    <t>190187-0001</t>
  </si>
  <si>
    <t>190198-0003</t>
  </si>
  <si>
    <t>190198-0001</t>
  </si>
  <si>
    <t>190212-0003</t>
  </si>
  <si>
    <t>190212-0001</t>
  </si>
  <si>
    <t>190201-0003</t>
  </si>
  <si>
    <t>190201-0001</t>
  </si>
  <si>
    <t>190245-0003</t>
  </si>
  <si>
    <t>190245-0001</t>
  </si>
  <si>
    <t>190223-0003</t>
  </si>
  <si>
    <t>190223-0001</t>
  </si>
  <si>
    <t>190234-0003</t>
  </si>
  <si>
    <t>190234-0001</t>
  </si>
  <si>
    <t>190256-0003</t>
  </si>
  <si>
    <t>190256-0001</t>
  </si>
  <si>
    <t>190325-0003</t>
  </si>
  <si>
    <t>190325-0001</t>
  </si>
  <si>
    <t>190303-0003</t>
  </si>
  <si>
    <t>190303-0001</t>
  </si>
  <si>
    <t>401221-0003</t>
  </si>
  <si>
    <t>401221-0001</t>
  </si>
  <si>
    <t>401222-0003</t>
  </si>
  <si>
    <t>401222-0001</t>
  </si>
  <si>
    <t>190336-0003</t>
  </si>
  <si>
    <t>190336-0001</t>
  </si>
  <si>
    <t>401223-0003</t>
  </si>
  <si>
    <t>401223-0001</t>
  </si>
  <si>
    <t>503009-0003</t>
  </si>
  <si>
    <t>503009-0001</t>
  </si>
  <si>
    <t>504028-0003</t>
  </si>
  <si>
    <t>504028-0001</t>
  </si>
  <si>
    <t>504029-0003</t>
  </si>
  <si>
    <t>504029-0001</t>
  </si>
  <si>
    <t>504030-0003</t>
  </si>
  <si>
    <t>504030-0001</t>
  </si>
  <si>
    <t>504506-0003</t>
  </si>
  <si>
    <t>504506-0001</t>
  </si>
  <si>
    <t>504507-0003</t>
  </si>
  <si>
    <t>504507-0001</t>
  </si>
  <si>
    <t>504509-0003</t>
  </si>
  <si>
    <t>504509-0001</t>
  </si>
  <si>
    <t>504508-0003</t>
  </si>
  <si>
    <t>504508-0001</t>
  </si>
  <si>
    <t>504511-0003</t>
  </si>
  <si>
    <t>504511-0001</t>
  </si>
  <si>
    <t>504513-0003</t>
  </si>
  <si>
    <t>504513-0001</t>
  </si>
  <si>
    <t>504512-0003</t>
  </si>
  <si>
    <t>504512-0001</t>
  </si>
  <si>
    <t>504515-0003</t>
  </si>
  <si>
    <t>504515-0001</t>
  </si>
  <si>
    <t>504516-0003</t>
  </si>
  <si>
    <t>504516-0001</t>
  </si>
  <si>
    <t>504517-0003</t>
  </si>
  <si>
    <t>504517-0001</t>
  </si>
  <si>
    <t>504518-0003</t>
  </si>
  <si>
    <t>504518-0001</t>
  </si>
  <si>
    <t>504519-0003</t>
  </si>
  <si>
    <t>504519-0001</t>
  </si>
  <si>
    <t>504520-0003</t>
  </si>
  <si>
    <t>504520-0001</t>
  </si>
  <si>
    <t>504521-0003</t>
  </si>
  <si>
    <t>504521-0001</t>
  </si>
  <si>
    <t>504522-0003</t>
  </si>
  <si>
    <t>504522-0001</t>
  </si>
  <si>
    <t>504523-0003</t>
  </si>
  <si>
    <t>504523-0001</t>
  </si>
  <si>
    <t>504524-0003</t>
  </si>
  <si>
    <t>504524-0001</t>
  </si>
  <si>
    <t>504526-0003</t>
  </si>
  <si>
    <t>504526-0001</t>
  </si>
  <si>
    <t>504527-0003</t>
  </si>
  <si>
    <t>504527-0001</t>
  </si>
  <si>
    <t>504529-0003</t>
  </si>
  <si>
    <t>504529-0001</t>
  </si>
  <si>
    <t>504528-0003</t>
  </si>
  <si>
    <t>504528-0001</t>
  </si>
  <si>
    <t>504532-0003</t>
  </si>
  <si>
    <t>504532-0001</t>
  </si>
  <si>
    <t>504533-0003</t>
  </si>
  <si>
    <t>504533-0001</t>
  </si>
  <si>
    <t>504531-0003</t>
  </si>
  <si>
    <t>504531-0001</t>
  </si>
  <si>
    <t>504534-0003</t>
  </si>
  <si>
    <t>504534-0001</t>
  </si>
  <si>
    <t>522406-0003</t>
  </si>
  <si>
    <t>522406-0001</t>
  </si>
  <si>
    <t>504535-0003</t>
  </si>
  <si>
    <t>504535-0001</t>
  </si>
  <si>
    <t>522429-0003</t>
  </si>
  <si>
    <t>522429-0001</t>
  </si>
  <si>
    <t>522409-0003</t>
  </si>
  <si>
    <t>522409-0001</t>
  </si>
  <si>
    <t>522408-0003</t>
  </si>
  <si>
    <t>522408-0001</t>
  </si>
  <si>
    <t>522407-0003</t>
  </si>
  <si>
    <t>522407-0001</t>
  </si>
  <si>
    <t>522430-0003</t>
  </si>
  <si>
    <t>522430-0001</t>
  </si>
  <si>
    <t>522431-0003</t>
  </si>
  <si>
    <t>522431-0001</t>
  </si>
  <si>
    <t>522432-0003</t>
  </si>
  <si>
    <t>522432-0001</t>
  </si>
  <si>
    <t>522433-0003</t>
  </si>
  <si>
    <t>522433-0001</t>
  </si>
  <si>
    <t>522435</t>
  </si>
  <si>
    <t>522434</t>
  </si>
  <si>
    <t>522438</t>
  </si>
  <si>
    <t>522440</t>
  </si>
  <si>
    <t>528984</t>
  </si>
  <si>
    <t>528983</t>
  </si>
  <si>
    <t>591257-0003</t>
  </si>
  <si>
    <t>591257-0001</t>
  </si>
  <si>
    <t>591246-0003</t>
  </si>
  <si>
    <t>591246-0001</t>
  </si>
  <si>
    <t>591279-0003</t>
  </si>
  <si>
    <t>591279-0001</t>
  </si>
  <si>
    <t>522442</t>
  </si>
  <si>
    <t>591304-0003</t>
  </si>
  <si>
    <t>591304-0001</t>
  </si>
  <si>
    <t>591326-0003</t>
  </si>
  <si>
    <t>591326-0001</t>
  </si>
  <si>
    <t>591337-0003</t>
  </si>
  <si>
    <t>591337-0001</t>
  </si>
  <si>
    <t>591315-0003</t>
  </si>
  <si>
    <t>591315-0001</t>
  </si>
  <si>
    <t>591348-0003</t>
  </si>
  <si>
    <t>591348-0001</t>
  </si>
  <si>
    <t>591359-0003</t>
  </si>
  <si>
    <t>591359-0001</t>
  </si>
  <si>
    <t>591461-0003</t>
  </si>
  <si>
    <t>591461-0001</t>
  </si>
  <si>
    <t>591406-0003</t>
  </si>
  <si>
    <t>591406-0001</t>
  </si>
  <si>
    <t>591483-0003</t>
  </si>
  <si>
    <t>591483-0001</t>
  </si>
  <si>
    <t>591417-0003</t>
  </si>
  <si>
    <t>591417-0001</t>
  </si>
  <si>
    <t>598711</t>
  </si>
  <si>
    <t>598722</t>
  </si>
  <si>
    <t>599055-0003</t>
  </si>
  <si>
    <t>599055-0001</t>
  </si>
  <si>
    <t>525974</t>
  </si>
  <si>
    <t>525975</t>
  </si>
  <si>
    <t>520525</t>
  </si>
  <si>
    <t>149838</t>
  </si>
  <si>
    <t>149839</t>
  </si>
  <si>
    <t>149840</t>
  </si>
  <si>
    <t>525976</t>
  </si>
  <si>
    <t>525979</t>
  </si>
  <si>
    <t>149841</t>
  </si>
  <si>
    <t>525978</t>
  </si>
  <si>
    <t>525980</t>
  </si>
  <si>
    <t>525981</t>
  </si>
  <si>
    <t>525989</t>
  </si>
  <si>
    <t>525982</t>
  </si>
  <si>
    <t>525990</t>
  </si>
  <si>
    <t>525983</t>
  </si>
  <si>
    <t>525993</t>
  </si>
  <si>
    <t>525994</t>
  </si>
  <si>
    <t>159177</t>
  </si>
  <si>
    <t>184169</t>
  </si>
  <si>
    <t>184170</t>
  </si>
  <si>
    <t>184172</t>
  </si>
  <si>
    <t>184171</t>
  </si>
  <si>
    <t>184178</t>
  </si>
  <si>
    <t>184179</t>
  </si>
  <si>
    <t>184185</t>
  </si>
  <si>
    <t>184186</t>
  </si>
  <si>
    <t>184198</t>
  </si>
  <si>
    <t>184197</t>
  </si>
  <si>
    <t>184373</t>
  </si>
  <si>
    <t>184374</t>
  </si>
  <si>
    <t>184375</t>
  </si>
  <si>
    <t>184379</t>
  </si>
  <si>
    <t>184391</t>
  </si>
  <si>
    <t>184393</t>
  </si>
  <si>
    <t>184410</t>
  </si>
  <si>
    <t>184408</t>
  </si>
  <si>
    <t>184409</t>
  </si>
  <si>
    <t>184411</t>
  </si>
  <si>
    <t>184450</t>
  </si>
  <si>
    <t>184451</t>
  </si>
  <si>
    <t>184484</t>
  </si>
  <si>
    <t>194847</t>
  </si>
  <si>
    <t>194858</t>
  </si>
  <si>
    <t>449358</t>
  </si>
  <si>
    <t>449391</t>
  </si>
  <si>
    <t>449369</t>
  </si>
  <si>
    <t>449416</t>
  </si>
  <si>
    <t>447771</t>
  </si>
  <si>
    <t>449405</t>
  </si>
  <si>
    <t>455565</t>
  </si>
  <si>
    <t>455587</t>
  </si>
  <si>
    <t>455576</t>
  </si>
  <si>
    <t>500489</t>
  </si>
  <si>
    <t>500490</t>
  </si>
  <si>
    <t>449427</t>
  </si>
  <si>
    <t>524516</t>
  </si>
  <si>
    <t>524517</t>
  </si>
  <si>
    <t>632161</t>
  </si>
  <si>
    <t>632343</t>
  </si>
  <si>
    <t>524518</t>
  </si>
  <si>
    <t>632172</t>
  </si>
  <si>
    <t>632401</t>
  </si>
  <si>
    <t>632354</t>
  </si>
  <si>
    <t>751502</t>
  </si>
  <si>
    <t>632412</t>
  </si>
  <si>
    <t>751513</t>
  </si>
  <si>
    <t>751535</t>
  </si>
  <si>
    <t>751524</t>
  </si>
  <si>
    <t>751546</t>
  </si>
  <si>
    <t>751557</t>
  </si>
  <si>
    <t>751579</t>
  </si>
  <si>
    <t>751568</t>
  </si>
  <si>
    <t>765176</t>
  </si>
  <si>
    <t>751604</t>
  </si>
  <si>
    <t>528913</t>
  </si>
  <si>
    <t>528914</t>
  </si>
  <si>
    <t>528915</t>
  </si>
  <si>
    <t>528916</t>
  </si>
  <si>
    <t>528918</t>
  </si>
  <si>
    <t>528919</t>
  </si>
  <si>
    <t>528917</t>
  </si>
  <si>
    <t>528920</t>
  </si>
  <si>
    <t>219544</t>
  </si>
  <si>
    <t>219543</t>
  </si>
  <si>
    <t>219547</t>
  </si>
  <si>
    <t>219549</t>
  </si>
  <si>
    <t>219550</t>
  </si>
  <si>
    <t>219552</t>
  </si>
  <si>
    <t>219548</t>
  </si>
  <si>
    <t>184187</t>
  </si>
  <si>
    <t>184188</t>
  </si>
  <si>
    <t>219546</t>
  </si>
  <si>
    <t>143191</t>
  </si>
  <si>
    <t>143193</t>
  </si>
  <si>
    <t>143192</t>
  </si>
  <si>
    <t>143194</t>
  </si>
  <si>
    <t>146377</t>
  </si>
  <si>
    <t>146376</t>
  </si>
  <si>
    <t>146379</t>
  </si>
  <si>
    <t>146380</t>
  </si>
  <si>
    <t>146381</t>
  </si>
  <si>
    <t>146375</t>
  </si>
  <si>
    <t>146383</t>
  </si>
  <si>
    <t>146384</t>
  </si>
  <si>
    <t>146382</t>
  </si>
  <si>
    <t>146370</t>
  </si>
  <si>
    <t>146371</t>
  </si>
  <si>
    <t>146374</t>
  </si>
  <si>
    <t>213107</t>
  </si>
  <si>
    <t>146372</t>
  </si>
  <si>
    <t>146373</t>
  </si>
  <si>
    <t>213108</t>
  </si>
  <si>
    <t>213109</t>
  </si>
  <si>
    <t>221910</t>
  </si>
  <si>
    <t>510137</t>
  </si>
  <si>
    <t>525446</t>
  </si>
  <si>
    <t>525444</t>
  </si>
  <si>
    <t>525443</t>
  </si>
  <si>
    <t>525447</t>
  </si>
  <si>
    <t>510138</t>
  </si>
  <si>
    <t>525448</t>
  </si>
  <si>
    <t>525449</t>
  </si>
  <si>
    <t>525450</t>
  </si>
  <si>
    <t>991426</t>
  </si>
  <si>
    <t>991437</t>
  </si>
  <si>
    <t>991448</t>
  </si>
  <si>
    <t>991459</t>
  </si>
  <si>
    <t>991492</t>
  </si>
  <si>
    <t>991506</t>
  </si>
  <si>
    <t>991481</t>
  </si>
  <si>
    <t>991517</t>
  </si>
  <si>
    <t>991528</t>
  </si>
  <si>
    <t>991561</t>
  </si>
  <si>
    <t>991583</t>
  </si>
  <si>
    <t>991539</t>
  </si>
  <si>
    <t>991572</t>
  </si>
  <si>
    <t>991754</t>
  </si>
  <si>
    <t>991608</t>
  </si>
  <si>
    <t>991594</t>
  </si>
  <si>
    <t>991798</t>
  </si>
  <si>
    <t>991776</t>
  </si>
  <si>
    <t>991619</t>
  </si>
  <si>
    <t>991856</t>
  </si>
  <si>
    <t>991834</t>
  </si>
  <si>
    <t>991878</t>
  </si>
  <si>
    <t>991812</t>
  </si>
  <si>
    <t>991903</t>
  </si>
  <si>
    <t>991925</t>
  </si>
  <si>
    <t>991947</t>
  </si>
  <si>
    <t>991969</t>
  </si>
  <si>
    <t>992021</t>
  </si>
  <si>
    <t>992065</t>
  </si>
  <si>
    <t>992087</t>
  </si>
  <si>
    <t>992043</t>
  </si>
  <si>
    <t>992101</t>
  </si>
  <si>
    <t>145428</t>
  </si>
  <si>
    <t>145429</t>
  </si>
  <si>
    <t>145430</t>
  </si>
  <si>
    <t>145427</t>
  </si>
  <si>
    <t>146388</t>
  </si>
  <si>
    <t>146355</t>
  </si>
  <si>
    <t>146395</t>
  </si>
  <si>
    <t>146390</t>
  </si>
  <si>
    <t>146391</t>
  </si>
  <si>
    <t>146357</t>
  </si>
  <si>
    <t>146392</t>
  </si>
  <si>
    <t>146387</t>
  </si>
  <si>
    <t>146396</t>
  </si>
  <si>
    <t>146397</t>
  </si>
  <si>
    <t>146394</t>
  </si>
  <si>
    <t>146393</t>
  </si>
  <si>
    <t>146402</t>
  </si>
  <si>
    <t>146404</t>
  </si>
  <si>
    <t>146405</t>
  </si>
  <si>
    <t>146407</t>
  </si>
  <si>
    <t>146406</t>
  </si>
  <si>
    <t>146398</t>
  </si>
  <si>
    <t>146410</t>
  </si>
  <si>
    <t>146408</t>
  </si>
  <si>
    <t>146409</t>
  </si>
  <si>
    <t>147098</t>
  </si>
  <si>
    <t>147101</t>
  </si>
  <si>
    <t>147100</t>
  </si>
  <si>
    <t>147096</t>
  </si>
  <si>
    <t>147099</t>
  </si>
  <si>
    <t>205163</t>
  </si>
  <si>
    <t>205164</t>
  </si>
  <si>
    <t>503434</t>
  </si>
  <si>
    <t>503437</t>
  </si>
  <si>
    <t>503435</t>
  </si>
  <si>
    <t>503438</t>
  </si>
  <si>
    <t>503439</t>
  </si>
  <si>
    <t>503445</t>
  </si>
  <si>
    <t>503440</t>
  </si>
  <si>
    <t>503444</t>
  </si>
  <si>
    <t>503448</t>
  </si>
  <si>
    <t>503441</t>
  </si>
  <si>
    <t>503449</t>
  </si>
  <si>
    <t>503451</t>
  </si>
  <si>
    <t>503454</t>
  </si>
  <si>
    <t>503452</t>
  </si>
  <si>
    <t>503450</t>
  </si>
  <si>
    <t>503455</t>
  </si>
  <si>
    <t>503456</t>
  </si>
  <si>
    <t>505160</t>
  </si>
  <si>
    <t>505161</t>
  </si>
  <si>
    <t>503457</t>
  </si>
  <si>
    <t>505163</t>
  </si>
  <si>
    <t>505162</t>
  </si>
  <si>
    <t>505165</t>
  </si>
  <si>
    <t>505166</t>
  </si>
  <si>
    <t>505167</t>
  </si>
  <si>
    <t>505168</t>
  </si>
  <si>
    <t>505169</t>
  </si>
  <si>
    <t>505170</t>
  </si>
  <si>
    <t>505171</t>
  </si>
  <si>
    <t>505173</t>
  </si>
  <si>
    <t>505172</t>
  </si>
  <si>
    <t>505174</t>
  </si>
  <si>
    <t>505177</t>
  </si>
  <si>
    <t>505176</t>
  </si>
  <si>
    <t>505178</t>
  </si>
  <si>
    <t>505180</t>
  </si>
  <si>
    <t>505179</t>
  </si>
  <si>
    <t>505181</t>
  </si>
  <si>
    <t>505183</t>
  </si>
  <si>
    <t>505182</t>
  </si>
  <si>
    <t>505184</t>
  </si>
  <si>
    <t>505185</t>
  </si>
  <si>
    <t>505418</t>
  </si>
  <si>
    <t>505419</t>
  </si>
  <si>
    <t>505421</t>
  </si>
  <si>
    <t>505420</t>
  </si>
  <si>
    <t>505422</t>
  </si>
  <si>
    <t>505423</t>
  </si>
  <si>
    <t>505424</t>
  </si>
  <si>
    <t>505425</t>
  </si>
  <si>
    <t>505428</t>
  </si>
  <si>
    <t>505427</t>
  </si>
  <si>
    <t>505429</t>
  </si>
  <si>
    <t>505430</t>
  </si>
  <si>
    <t>505431</t>
  </si>
  <si>
    <t>505432</t>
  </si>
  <si>
    <t>509334</t>
  </si>
  <si>
    <t>509335</t>
  </si>
  <si>
    <t>509337</t>
  </si>
  <si>
    <t>509338</t>
  </si>
  <si>
    <t>509339</t>
  </si>
  <si>
    <t>509340</t>
  </si>
  <si>
    <t>509341</t>
  </si>
  <si>
    <t>509343</t>
  </si>
  <si>
    <t>509342</t>
  </si>
  <si>
    <t>526014</t>
  </si>
  <si>
    <t>526015</t>
  </si>
  <si>
    <t>526017</t>
  </si>
  <si>
    <t>526019</t>
  </si>
  <si>
    <t>526016</t>
  </si>
  <si>
    <t>521986</t>
  </si>
  <si>
    <t>527690</t>
  </si>
  <si>
    <t>527692</t>
  </si>
  <si>
    <t>527694</t>
  </si>
  <si>
    <t>527695</t>
  </si>
  <si>
    <t>527696</t>
  </si>
  <si>
    <t>527697</t>
  </si>
  <si>
    <t>527691</t>
  </si>
  <si>
    <t>527700</t>
  </si>
  <si>
    <t>527703</t>
  </si>
  <si>
    <t>527701</t>
  </si>
  <si>
    <t>527704</t>
  </si>
  <si>
    <t>527706</t>
  </si>
  <si>
    <t>527707</t>
  </si>
  <si>
    <t>527708</t>
  </si>
  <si>
    <t>527711</t>
  </si>
  <si>
    <t>527709</t>
  </si>
  <si>
    <t>531287</t>
  </si>
  <si>
    <t>531290</t>
  </si>
  <si>
    <t>531289</t>
  </si>
  <si>
    <t>531291</t>
  </si>
  <si>
    <t>531429</t>
  </si>
  <si>
    <t>531430</t>
  </si>
  <si>
    <t>531431</t>
  </si>
  <si>
    <t>531432</t>
  </si>
  <si>
    <t>101596</t>
  </si>
  <si>
    <t>531433</t>
  </si>
  <si>
    <t>201627</t>
  </si>
  <si>
    <t>205031</t>
  </si>
  <si>
    <t>201739</t>
  </si>
  <si>
    <t>204819</t>
  </si>
  <si>
    <t>205032</t>
  </si>
  <si>
    <t>209210</t>
  </si>
  <si>
    <t>209211</t>
  </si>
  <si>
    <t>209216</t>
  </si>
  <si>
    <t>209214</t>
  </si>
  <si>
    <t>209212</t>
  </si>
  <si>
    <t>404301</t>
  </si>
  <si>
    <t>407093</t>
  </si>
  <si>
    <t>404296</t>
  </si>
  <si>
    <t>404307</t>
  </si>
  <si>
    <t>472611</t>
  </si>
  <si>
    <t>509587</t>
  </si>
  <si>
    <t>521517</t>
  </si>
  <si>
    <t>509586</t>
  </si>
  <si>
    <t>521974</t>
  </si>
  <si>
    <t>521975</t>
  </si>
  <si>
    <t>524320</t>
  </si>
  <si>
    <t>524321</t>
  </si>
  <si>
    <t>527520</t>
  </si>
  <si>
    <t>527519</t>
  </si>
  <si>
    <t>525093</t>
  </si>
  <si>
    <t>527521</t>
  </si>
  <si>
    <t>527856</t>
  </si>
  <si>
    <t>527857</t>
  </si>
  <si>
    <t>527995</t>
  </si>
  <si>
    <t>530307</t>
  </si>
  <si>
    <t>978392</t>
  </si>
  <si>
    <t>977527</t>
  </si>
  <si>
    <t>978417</t>
  </si>
  <si>
    <t>978439</t>
  </si>
  <si>
    <t>978472</t>
  </si>
  <si>
    <t>978406</t>
  </si>
  <si>
    <t>989435</t>
  </si>
  <si>
    <t>989457</t>
  </si>
  <si>
    <t>989479</t>
  </si>
  <si>
    <t>989504</t>
  </si>
  <si>
    <t>989515</t>
  </si>
  <si>
    <t>989468</t>
  </si>
  <si>
    <t>989548</t>
  </si>
  <si>
    <t>989537</t>
  </si>
  <si>
    <t>989559</t>
  </si>
  <si>
    <t>991641</t>
  </si>
  <si>
    <t>991652</t>
  </si>
  <si>
    <t>989526</t>
  </si>
  <si>
    <t>991674</t>
  </si>
  <si>
    <t>991685</t>
  </si>
  <si>
    <t>991696</t>
  </si>
  <si>
    <t>991721</t>
  </si>
  <si>
    <t>991732</t>
  </si>
  <si>
    <t>991663</t>
  </si>
  <si>
    <t>222212</t>
  </si>
  <si>
    <t>528879</t>
  </si>
  <si>
    <t>160082</t>
  </si>
  <si>
    <t>227308</t>
  </si>
  <si>
    <t>227306</t>
  </si>
  <si>
    <t>160081</t>
  </si>
  <si>
    <t>227307</t>
  </si>
  <si>
    <t>227310</t>
  </si>
  <si>
    <t>227315</t>
  </si>
  <si>
    <t>227314</t>
  </si>
  <si>
    <t>227313</t>
  </si>
  <si>
    <t>227317</t>
  </si>
  <si>
    <t>227319</t>
  </si>
  <si>
    <t>227320</t>
  </si>
  <si>
    <t>227321</t>
  </si>
  <si>
    <t>227318</t>
  </si>
  <si>
    <t>227322</t>
  </si>
  <si>
    <t>227309</t>
  </si>
  <si>
    <t>208369</t>
  </si>
  <si>
    <t>208404</t>
  </si>
  <si>
    <t>208405</t>
  </si>
  <si>
    <t>100087</t>
  </si>
  <si>
    <t>100089</t>
  </si>
  <si>
    <t>100086</t>
  </si>
  <si>
    <t>100088</t>
  </si>
  <si>
    <t>100090</t>
  </si>
  <si>
    <t>100108</t>
  </si>
  <si>
    <t>100105</t>
  </si>
  <si>
    <t>103777</t>
  </si>
  <si>
    <t>103775</t>
  </si>
  <si>
    <t>103776</t>
  </si>
  <si>
    <t>103779</t>
  </si>
  <si>
    <t>103778</t>
  </si>
  <si>
    <t>105125</t>
  </si>
  <si>
    <t>105126</t>
  </si>
  <si>
    <t>105285</t>
  </si>
  <si>
    <t>105294</t>
  </si>
  <si>
    <t>208489</t>
  </si>
  <si>
    <t>105129</t>
  </si>
  <si>
    <t>530399</t>
  </si>
  <si>
    <t>100037</t>
  </si>
  <si>
    <t>100040</t>
  </si>
  <si>
    <t>100041</t>
  </si>
  <si>
    <t>100039</t>
  </si>
  <si>
    <t>100042</t>
  </si>
  <si>
    <t>100043</t>
  </si>
  <si>
    <t>100050</t>
  </si>
  <si>
    <t>100051</t>
  </si>
  <si>
    <t>100063</t>
  </si>
  <si>
    <t>103547</t>
  </si>
  <si>
    <t>103542</t>
  </si>
  <si>
    <t>103548</t>
  </si>
  <si>
    <t>208458</t>
  </si>
  <si>
    <t>208460</t>
  </si>
  <si>
    <t>208461</t>
  </si>
  <si>
    <t>208462</t>
  </si>
  <si>
    <t>208466</t>
  </si>
  <si>
    <t>208465</t>
  </si>
  <si>
    <t>208467</t>
  </si>
  <si>
    <t>208459</t>
  </si>
  <si>
    <t>503222</t>
  </si>
  <si>
    <t>503223</t>
  </si>
  <si>
    <t>503225</t>
  </si>
  <si>
    <t>503224</t>
  </si>
  <si>
    <t>520974</t>
  </si>
  <si>
    <t>521529</t>
  </si>
  <si>
    <t>503044</t>
  </si>
  <si>
    <t>105288</t>
  </si>
  <si>
    <t>105289</t>
  </si>
  <si>
    <t>141687</t>
  </si>
  <si>
    <t>100119</t>
  </si>
  <si>
    <t>141688</t>
  </si>
  <si>
    <t>520972</t>
  </si>
  <si>
    <t>141690</t>
  </si>
  <si>
    <t>141693</t>
  </si>
  <si>
    <t>141694</t>
  </si>
  <si>
    <t>141692</t>
  </si>
  <si>
    <t>141689</t>
  </si>
  <si>
    <t>208436</t>
  </si>
  <si>
    <t>208430</t>
  </si>
  <si>
    <t>208434</t>
  </si>
  <si>
    <t>208435</t>
  </si>
  <si>
    <t>141695</t>
  </si>
  <si>
    <t>208438</t>
  </si>
  <si>
    <t>208450</t>
  </si>
  <si>
    <t>208454</t>
  </si>
  <si>
    <t>208452</t>
  </si>
  <si>
    <t>208437</t>
  </si>
  <si>
    <t>208451</t>
  </si>
  <si>
    <t>509625</t>
  </si>
  <si>
    <t>509628</t>
  </si>
  <si>
    <t>208719</t>
  </si>
  <si>
    <t>509627</t>
  </si>
  <si>
    <t>208455</t>
  </si>
  <si>
    <t>509626</t>
  </si>
  <si>
    <t>509629</t>
  </si>
  <si>
    <t>100033</t>
  </si>
  <si>
    <t>526292</t>
  </si>
  <si>
    <t>100010</t>
  </si>
  <si>
    <t>100009</t>
  </si>
  <si>
    <t>100034</t>
  </si>
  <si>
    <t>100112</t>
  </si>
  <si>
    <t>103538</t>
  </si>
  <si>
    <t>100113</t>
  </si>
  <si>
    <t>100111</t>
  </si>
  <si>
    <t>100110</t>
  </si>
  <si>
    <t>103773</t>
  </si>
  <si>
    <t>103780</t>
  </si>
  <si>
    <t>105287</t>
  </si>
  <si>
    <t>103774</t>
  </si>
  <si>
    <t>105286</t>
  </si>
  <si>
    <t>105291</t>
  </si>
  <si>
    <t>105292</t>
  </si>
  <si>
    <t>208457</t>
  </si>
  <si>
    <t>208463</t>
  </si>
  <si>
    <t>208485</t>
  </si>
  <si>
    <t>208709</t>
  </si>
  <si>
    <t>208716</t>
  </si>
  <si>
    <t>208470</t>
  </si>
  <si>
    <t>521527</t>
  </si>
  <si>
    <t>521528</t>
  </si>
  <si>
    <t>530394</t>
  </si>
  <si>
    <t>530395</t>
  </si>
  <si>
    <t>100103</t>
  </si>
  <si>
    <t>100123</t>
  </si>
  <si>
    <t>105127</t>
  </si>
  <si>
    <t>208312</t>
  </si>
  <si>
    <t>208313</t>
  </si>
  <si>
    <t>208314</t>
  </si>
  <si>
    <t>208315</t>
  </si>
  <si>
    <t>208319</t>
  </si>
  <si>
    <t>208316</t>
  </si>
  <si>
    <t>208317</t>
  </si>
  <si>
    <t>208320</t>
  </si>
  <si>
    <t>208321</t>
  </si>
  <si>
    <t>208322</t>
  </si>
  <si>
    <t>208324</t>
  </si>
  <si>
    <t>208323</t>
  </si>
  <si>
    <t>208327</t>
  </si>
  <si>
    <t>208330</t>
  </si>
  <si>
    <t>208328</t>
  </si>
  <si>
    <t>208326</t>
  </si>
  <si>
    <t>208332</t>
  </si>
  <si>
    <t>208334</t>
  </si>
  <si>
    <t>208335</t>
  </si>
  <si>
    <t>208325</t>
  </si>
  <si>
    <t>208336</t>
  </si>
  <si>
    <t>208333</t>
  </si>
  <si>
    <t>208337</t>
  </si>
  <si>
    <t>208338</t>
  </si>
  <si>
    <t>208339</t>
  </si>
  <si>
    <t>208331</t>
  </si>
  <si>
    <t>208346</t>
  </si>
  <si>
    <t>208347</t>
  </si>
  <si>
    <t>208348</t>
  </si>
  <si>
    <t>208350</t>
  </si>
  <si>
    <t>208349</t>
  </si>
  <si>
    <t>208352</t>
  </si>
  <si>
    <t>208353</t>
  </si>
  <si>
    <t>208354</t>
  </si>
  <si>
    <t>208355</t>
  </si>
  <si>
    <t>208357</t>
  </si>
  <si>
    <t>208358</t>
  </si>
  <si>
    <t>208356</t>
  </si>
  <si>
    <t>208359</t>
  </si>
  <si>
    <t>208360</t>
  </si>
  <si>
    <t>208361</t>
  </si>
  <si>
    <t>208363</t>
  </si>
  <si>
    <t>101716</t>
  </si>
  <si>
    <t>101715</t>
  </si>
  <si>
    <t>101717</t>
  </si>
  <si>
    <t>781321</t>
  </si>
  <si>
    <t>781387</t>
  </si>
  <si>
    <t>781398</t>
  </si>
  <si>
    <t>781332</t>
  </si>
  <si>
    <t>781343</t>
  </si>
  <si>
    <t>781401</t>
  </si>
  <si>
    <t>781445</t>
  </si>
  <si>
    <t>781456</t>
  </si>
  <si>
    <t>781467</t>
  </si>
  <si>
    <t>208364</t>
  </si>
  <si>
    <t>208365</t>
  </si>
  <si>
    <t>208366</t>
  </si>
  <si>
    <t>208367</t>
  </si>
  <si>
    <t>208368</t>
  </si>
  <si>
    <t>101403</t>
  </si>
  <si>
    <t>101404</t>
  </si>
  <si>
    <t>158965</t>
  </si>
  <si>
    <t>101402</t>
  </si>
  <si>
    <t>101931</t>
  </si>
  <si>
    <t>101932</t>
  </si>
  <si>
    <t>158963</t>
  </si>
  <si>
    <t>158964</t>
  </si>
  <si>
    <t>158966</t>
  </si>
  <si>
    <t>158968</t>
  </si>
  <si>
    <t>158969</t>
  </si>
  <si>
    <t>208519</t>
  </si>
  <si>
    <t>208521</t>
  </si>
  <si>
    <t>502716</t>
  </si>
  <si>
    <t>208523</t>
  </si>
  <si>
    <t>502718</t>
  </si>
  <si>
    <t>502717</t>
  </si>
  <si>
    <t>526495</t>
  </si>
  <si>
    <t>526496</t>
  </si>
  <si>
    <t>531559</t>
  </si>
  <si>
    <t>526497</t>
  </si>
  <si>
    <t>526498</t>
  </si>
  <si>
    <t>531558</t>
  </si>
  <si>
    <t>531560</t>
  </si>
  <si>
    <t>531562</t>
  </si>
  <si>
    <t>531563</t>
  </si>
  <si>
    <t>158971</t>
  </si>
  <si>
    <t>158972</t>
  </si>
  <si>
    <t>158970</t>
  </si>
  <si>
    <t>158973</t>
  </si>
  <si>
    <t>158974</t>
  </si>
  <si>
    <t>158976</t>
  </si>
  <si>
    <t>158975</t>
  </si>
  <si>
    <t>158977</t>
  </si>
  <si>
    <t>158979</t>
  </si>
  <si>
    <t>157933</t>
  </si>
  <si>
    <t>159172</t>
  </si>
  <si>
    <t>159173</t>
  </si>
  <si>
    <t>159174</t>
  </si>
  <si>
    <t>526500</t>
  </si>
  <si>
    <t>526501</t>
  </si>
  <si>
    <t>526502</t>
  </si>
  <si>
    <t>526503</t>
  </si>
  <si>
    <t>526504</t>
  </si>
  <si>
    <t>526507</t>
  </si>
  <si>
    <t>531564</t>
  </si>
  <si>
    <t>526508</t>
  </si>
  <si>
    <t>531565</t>
  </si>
  <si>
    <t>531566</t>
  </si>
  <si>
    <t>531567</t>
  </si>
  <si>
    <t>101417</t>
  </si>
  <si>
    <t>101418</t>
  </si>
  <si>
    <t>101411</t>
  </si>
  <si>
    <t>101414</t>
  </si>
  <si>
    <t>101410</t>
  </si>
  <si>
    <t>101424</t>
  </si>
  <si>
    <t>101415</t>
  </si>
  <si>
    <t>221869</t>
  </si>
  <si>
    <t>221870</t>
  </si>
  <si>
    <t>101406</t>
  </si>
  <si>
    <t>101407</t>
  </si>
  <si>
    <t>221868</t>
  </si>
  <si>
    <t>101408</t>
  </si>
  <si>
    <t>101934</t>
  </si>
  <si>
    <t>101429</t>
  </si>
  <si>
    <t>208688</t>
  </si>
  <si>
    <t>101933</t>
  </si>
  <si>
    <t>208689</t>
  </si>
  <si>
    <t>208686</t>
  </si>
  <si>
    <t>208691</t>
  </si>
  <si>
    <t>208690</t>
  </si>
  <si>
    <t>208692</t>
  </si>
  <si>
    <t>101425</t>
  </si>
  <si>
    <t>208694</t>
  </si>
  <si>
    <t>208693</t>
  </si>
  <si>
    <t>208695</t>
  </si>
  <si>
    <t>185131</t>
  </si>
  <si>
    <t>208524</t>
  </si>
  <si>
    <t>157934</t>
  </si>
  <si>
    <t>208532</t>
  </si>
  <si>
    <t>203393</t>
  </si>
  <si>
    <t>203395</t>
  </si>
  <si>
    <t>203396</t>
  </si>
  <si>
    <t>203394</t>
  </si>
  <si>
    <t>528208</t>
  </si>
  <si>
    <t>528204</t>
  </si>
  <si>
    <t>528205</t>
  </si>
  <si>
    <t>528207</t>
  </si>
  <si>
    <t>528210</t>
  </si>
  <si>
    <t>528202</t>
  </si>
  <si>
    <t>528211</t>
  </si>
  <si>
    <t>528212</t>
  </si>
  <si>
    <t>139784</t>
  </si>
  <si>
    <t>528213</t>
  </si>
  <si>
    <t>528214</t>
  </si>
  <si>
    <t>528209</t>
  </si>
  <si>
    <t>139785</t>
  </si>
  <si>
    <t>139788</t>
  </si>
  <si>
    <t>139786</t>
  </si>
  <si>
    <t>139787</t>
  </si>
  <si>
    <t>218556</t>
  </si>
  <si>
    <t>218557</t>
  </si>
  <si>
    <t>218558</t>
  </si>
  <si>
    <t>218560</t>
  </si>
  <si>
    <t>530725</t>
  </si>
  <si>
    <t>532050</t>
  </si>
  <si>
    <t>532051</t>
  </si>
  <si>
    <t>530726</t>
  </si>
  <si>
    <t>331642</t>
  </si>
  <si>
    <t>139488</t>
  </si>
  <si>
    <t>139490</t>
  </si>
  <si>
    <t>139489</t>
  </si>
  <si>
    <t>331653</t>
  </si>
  <si>
    <t>331802</t>
  </si>
  <si>
    <t>331675</t>
  </si>
  <si>
    <t>331686</t>
  </si>
  <si>
    <t>331835</t>
  </si>
  <si>
    <t>331697</t>
  </si>
  <si>
    <t>331846</t>
  </si>
  <si>
    <t>331813</t>
  </si>
  <si>
    <t>530747</t>
  </si>
  <si>
    <t>331857</t>
  </si>
  <si>
    <t>530746</t>
  </si>
  <si>
    <t>203424</t>
  </si>
  <si>
    <t>203426</t>
  </si>
  <si>
    <t>203425</t>
  </si>
  <si>
    <t>203429</t>
  </si>
  <si>
    <t>203431</t>
  </si>
  <si>
    <t>203430</t>
  </si>
  <si>
    <t>203434</t>
  </si>
  <si>
    <t>203428</t>
  </si>
  <si>
    <t>203433</t>
  </si>
  <si>
    <t>203432</t>
  </si>
  <si>
    <t>203437</t>
  </si>
  <si>
    <t>203435</t>
  </si>
  <si>
    <t>203436</t>
  </si>
  <si>
    <t>203439</t>
  </si>
  <si>
    <t>203423</t>
  </si>
  <si>
    <t>532388</t>
  </si>
  <si>
    <t>530774</t>
  </si>
  <si>
    <t>529926</t>
  </si>
  <si>
    <t>530748</t>
  </si>
  <si>
    <t>529927</t>
  </si>
  <si>
    <t>529925</t>
  </si>
  <si>
    <t>529924</t>
  </si>
  <si>
    <t>530749</t>
  </si>
  <si>
    <t>139762</t>
  </si>
  <si>
    <t>139765</t>
  </si>
  <si>
    <t>139764</t>
  </si>
  <si>
    <t>139763</t>
  </si>
  <si>
    <t>139766</t>
  </si>
  <si>
    <t>139767</t>
  </si>
  <si>
    <t>139768</t>
  </si>
  <si>
    <t>139770</t>
  </si>
  <si>
    <t>139771</t>
  </si>
  <si>
    <t>139772</t>
  </si>
  <si>
    <t>139773</t>
  </si>
  <si>
    <t>139774</t>
  </si>
  <si>
    <t>139775</t>
  </si>
  <si>
    <t>203452</t>
  </si>
  <si>
    <t>203453</t>
  </si>
  <si>
    <t>203454</t>
  </si>
  <si>
    <t>203455</t>
  </si>
  <si>
    <t>203458</t>
  </si>
  <si>
    <t>203457</t>
  </si>
  <si>
    <t>203456</t>
  </si>
  <si>
    <t>203459</t>
  </si>
  <si>
    <t>203460</t>
  </si>
  <si>
    <t>203461</t>
  </si>
  <si>
    <t>203465</t>
  </si>
  <si>
    <t>203467</t>
  </si>
  <si>
    <t>203464</t>
  </si>
  <si>
    <t>203463</t>
  </si>
  <si>
    <t>218561</t>
  </si>
  <si>
    <t>203462</t>
  </si>
  <si>
    <t>203466</t>
  </si>
  <si>
    <t>218566</t>
  </si>
  <si>
    <t>218565</t>
  </si>
  <si>
    <t>218563</t>
  </si>
  <si>
    <t>218567</t>
  </si>
  <si>
    <t>218562</t>
  </si>
  <si>
    <t>218564</t>
  </si>
  <si>
    <t>218570</t>
  </si>
  <si>
    <t>218572</t>
  </si>
  <si>
    <t>218571</t>
  </si>
  <si>
    <t>218568</t>
  </si>
  <si>
    <t>218569</t>
  </si>
  <si>
    <t>219705</t>
  </si>
  <si>
    <t>219706</t>
  </si>
  <si>
    <t>219704</t>
  </si>
  <si>
    <t>219707</t>
  </si>
  <si>
    <t>219709</t>
  </si>
  <si>
    <t>219702</t>
  </si>
  <si>
    <t>219712</t>
  </si>
  <si>
    <t>219710</t>
  </si>
  <si>
    <t>219703</t>
  </si>
  <si>
    <t>219713</t>
  </si>
  <si>
    <t>219714</t>
  </si>
  <si>
    <t>219717</t>
  </si>
  <si>
    <t>219708</t>
  </si>
  <si>
    <t>219718</t>
  </si>
  <si>
    <t>219719</t>
  </si>
  <si>
    <t>219721</t>
  </si>
  <si>
    <t>219723</t>
  </si>
  <si>
    <t>219716</t>
  </si>
  <si>
    <t>219724</t>
  </si>
  <si>
    <t>219720</t>
  </si>
  <si>
    <t>219726</t>
  </si>
  <si>
    <t>219728</t>
  </si>
  <si>
    <t>219727</t>
  </si>
  <si>
    <t>219731</t>
  </si>
  <si>
    <t>219725</t>
  </si>
  <si>
    <t>219729</t>
  </si>
  <si>
    <t>219732</t>
  </si>
  <si>
    <t>219734</t>
  </si>
  <si>
    <t>219735</t>
  </si>
  <si>
    <t>219730</t>
  </si>
  <si>
    <t>219737</t>
  </si>
  <si>
    <t>219738</t>
  </si>
  <si>
    <t>219739</t>
  </si>
  <si>
    <t>219740</t>
  </si>
  <si>
    <t>219742</t>
  </si>
  <si>
    <t>219741</t>
  </si>
  <si>
    <t>219748</t>
  </si>
  <si>
    <t>219749</t>
  </si>
  <si>
    <t>219750</t>
  </si>
  <si>
    <t>219751</t>
  </si>
  <si>
    <t>219752</t>
  </si>
  <si>
    <t>219753</t>
  </si>
  <si>
    <t>219806</t>
  </si>
  <si>
    <t>219807</t>
  </si>
  <si>
    <t>219808</t>
  </si>
  <si>
    <t>219809</t>
  </si>
  <si>
    <t>219811</t>
  </si>
  <si>
    <t>219810</t>
  </si>
  <si>
    <t>529929</t>
  </si>
  <si>
    <t>529928</t>
  </si>
  <si>
    <t>529930</t>
  </si>
  <si>
    <t>529932</t>
  </si>
  <si>
    <t>529931</t>
  </si>
  <si>
    <t>203468</t>
  </si>
  <si>
    <t>203469</t>
  </si>
  <si>
    <t>203472</t>
  </si>
  <si>
    <t>203473</t>
  </si>
  <si>
    <t>203470</t>
  </si>
  <si>
    <t>203474</t>
  </si>
  <si>
    <t>203475</t>
  </si>
  <si>
    <t>203476</t>
  </si>
  <si>
    <t>203477</t>
  </si>
  <si>
    <t>203479</t>
  </si>
  <si>
    <t>203478</t>
  </si>
  <si>
    <t>203497</t>
  </si>
  <si>
    <t>203498</t>
  </si>
  <si>
    <t>203499</t>
  </si>
  <si>
    <t>203500</t>
  </si>
  <si>
    <t>203406</t>
  </si>
  <si>
    <t>203407</t>
  </si>
  <si>
    <t>203503</t>
  </si>
  <si>
    <t>203506</t>
  </si>
  <si>
    <t>203505</t>
  </si>
  <si>
    <t>203508</t>
  </si>
  <si>
    <t>203501</t>
  </si>
  <si>
    <t>203502</t>
  </si>
  <si>
    <t>203509</t>
  </si>
  <si>
    <t>203511</t>
  </si>
  <si>
    <t>203510</t>
  </si>
  <si>
    <t>203550</t>
  </si>
  <si>
    <t>203552</t>
  </si>
  <si>
    <t>203553</t>
  </si>
  <si>
    <t>203554</t>
  </si>
  <si>
    <t>139284</t>
  </si>
  <si>
    <t>139283</t>
  </si>
  <si>
    <t>139285</t>
  </si>
  <si>
    <t>203555</t>
  </si>
  <si>
    <t>139286</t>
  </si>
  <si>
    <t>139287</t>
  </si>
  <si>
    <t>139290</t>
  </si>
  <si>
    <t>139288</t>
  </si>
  <si>
    <t>139291</t>
  </si>
  <si>
    <t>139289</t>
  </si>
  <si>
    <t>203556</t>
  </si>
  <si>
    <t>203557</t>
  </si>
  <si>
    <t>203558</t>
  </si>
  <si>
    <t>203560</t>
  </si>
  <si>
    <t>203561</t>
  </si>
  <si>
    <t>203563</t>
  </si>
  <si>
    <t>203559</t>
  </si>
  <si>
    <t>209055</t>
  </si>
  <si>
    <t>209056</t>
  </si>
  <si>
    <t>522824</t>
  </si>
  <si>
    <t>522825</t>
  </si>
  <si>
    <t>184336</t>
  </si>
  <si>
    <t>184335</t>
  </si>
  <si>
    <t>184337</t>
  </si>
  <si>
    <t>184341</t>
  </si>
  <si>
    <t>184339</t>
  </si>
  <si>
    <t>184340</t>
  </si>
  <si>
    <t>224296</t>
  </si>
  <si>
    <t>224297</t>
  </si>
  <si>
    <t>224298</t>
  </si>
  <si>
    <t>184338</t>
  </si>
  <si>
    <t>203598</t>
  </si>
  <si>
    <t>203596</t>
  </si>
  <si>
    <t>203597</t>
  </si>
  <si>
    <t>203599</t>
  </si>
  <si>
    <t>203601</t>
  </si>
  <si>
    <t>203600</t>
  </si>
  <si>
    <t>224305</t>
  </si>
  <si>
    <t>224304</t>
  </si>
  <si>
    <t>224307</t>
  </si>
  <si>
    <t>224306</t>
  </si>
  <si>
    <t>224309</t>
  </si>
  <si>
    <t>224308</t>
  </si>
  <si>
    <t>184343</t>
  </si>
  <si>
    <t>184342</t>
  </si>
  <si>
    <t>184345</t>
  </si>
  <si>
    <t>184346</t>
  </si>
  <si>
    <t>184348</t>
  </si>
  <si>
    <t>184349</t>
  </si>
  <si>
    <t>184350</t>
  </si>
  <si>
    <t>184347</t>
  </si>
  <si>
    <t>224601</t>
  </si>
  <si>
    <t>139316</t>
  </si>
  <si>
    <t>139318</t>
  </si>
  <si>
    <t>139315</t>
  </si>
  <si>
    <t>225071</t>
  </si>
  <si>
    <t>225070</t>
  </si>
  <si>
    <t>522826</t>
  </si>
  <si>
    <t>678796</t>
  </si>
  <si>
    <t>139311</t>
  </si>
  <si>
    <t>480857</t>
  </si>
  <si>
    <t>480846</t>
  </si>
  <si>
    <t>480868</t>
  </si>
  <si>
    <t>481441</t>
  </si>
  <si>
    <t>480879</t>
  </si>
  <si>
    <t>481463</t>
  </si>
  <si>
    <t>481452</t>
  </si>
  <si>
    <t>203626</t>
  </si>
  <si>
    <t>203627</t>
  </si>
  <si>
    <t>203628</t>
  </si>
  <si>
    <t>224604</t>
  </si>
  <si>
    <t>203629</t>
  </si>
  <si>
    <t>224605</t>
  </si>
  <si>
    <t>224606</t>
  </si>
  <si>
    <t>224610</t>
  </si>
  <si>
    <t>203632</t>
  </si>
  <si>
    <t>224607</t>
  </si>
  <si>
    <t>203630</t>
  </si>
  <si>
    <t>224603</t>
  </si>
  <si>
    <t>224608</t>
  </si>
  <si>
    <t>139308</t>
  </si>
  <si>
    <t>139309</t>
  </si>
  <si>
    <t>550216</t>
  </si>
  <si>
    <t>550271</t>
  </si>
  <si>
    <t>550249</t>
  </si>
  <si>
    <t>550238</t>
  </si>
  <si>
    <t>550227</t>
  </si>
  <si>
    <t>550293</t>
  </si>
  <si>
    <t>222306</t>
  </si>
  <si>
    <t>222307</t>
  </si>
  <si>
    <t>550282</t>
  </si>
  <si>
    <t>222310</t>
  </si>
  <si>
    <t>222305</t>
  </si>
  <si>
    <t>222313</t>
  </si>
  <si>
    <t>222315</t>
  </si>
  <si>
    <t>222309</t>
  </si>
  <si>
    <t>222316</t>
  </si>
  <si>
    <t>222311</t>
  </si>
  <si>
    <t>222314</t>
  </si>
  <si>
    <t>222322</t>
  </si>
  <si>
    <t>222320</t>
  </si>
  <si>
    <t>222317</t>
  </si>
  <si>
    <t>222312</t>
  </si>
  <si>
    <t>222321</t>
  </si>
  <si>
    <t>522828</t>
  </si>
  <si>
    <t>222318</t>
  </si>
  <si>
    <t>203645</t>
  </si>
  <si>
    <t>522829</t>
  </si>
  <si>
    <t>522827</t>
  </si>
  <si>
    <t>203646</t>
  </si>
  <si>
    <t>522830</t>
  </si>
  <si>
    <t>203650</t>
  </si>
  <si>
    <t>203647</t>
  </si>
  <si>
    <t>203651</t>
  </si>
  <si>
    <t>203659</t>
  </si>
  <si>
    <t>203657</t>
  </si>
  <si>
    <t>203648</t>
  </si>
  <si>
    <t>203654</t>
  </si>
  <si>
    <t>203660</t>
  </si>
  <si>
    <t>203652</t>
  </si>
  <si>
    <t>203658</t>
  </si>
  <si>
    <t>139728</t>
  </si>
  <si>
    <t>203963</t>
  </si>
  <si>
    <t>203655</t>
  </si>
  <si>
    <t>139730</t>
  </si>
  <si>
    <t>203656</t>
  </si>
  <si>
    <t>139731</t>
  </si>
  <si>
    <t>139732</t>
  </si>
  <si>
    <t>203661</t>
  </si>
  <si>
    <t>139735</t>
  </si>
  <si>
    <t>139729</t>
  </si>
  <si>
    <t>139738</t>
  </si>
  <si>
    <t>139727</t>
  </si>
  <si>
    <t>139737</t>
  </si>
  <si>
    <t>139734</t>
  </si>
  <si>
    <t>139733</t>
  </si>
  <si>
    <t>139739</t>
  </si>
  <si>
    <t>513184</t>
  </si>
  <si>
    <t>513151</t>
  </si>
  <si>
    <t>513162</t>
  </si>
  <si>
    <t>513195</t>
  </si>
  <si>
    <t>513209</t>
  </si>
  <si>
    <t>513173</t>
  </si>
  <si>
    <t>513242</t>
  </si>
  <si>
    <t>513231</t>
  </si>
  <si>
    <t>513253</t>
  </si>
  <si>
    <t>513275</t>
  </si>
  <si>
    <t>513264</t>
  </si>
  <si>
    <t>513286</t>
  </si>
  <si>
    <t>513388</t>
  </si>
  <si>
    <t>513366</t>
  </si>
  <si>
    <t>513377</t>
  </si>
  <si>
    <t>513399</t>
  </si>
  <si>
    <t>513402</t>
  </si>
  <si>
    <t>513413</t>
  </si>
  <si>
    <t>513435</t>
  </si>
  <si>
    <t>513446</t>
  </si>
  <si>
    <t>513457</t>
  </si>
  <si>
    <t>139741</t>
  </si>
  <si>
    <t>139740</t>
  </si>
  <si>
    <t>139742</t>
  </si>
  <si>
    <t>513311</t>
  </si>
  <si>
    <t>513344</t>
  </si>
  <si>
    <t>510970</t>
  </si>
  <si>
    <t>510968</t>
  </si>
  <si>
    <t>510967</t>
  </si>
  <si>
    <t>550475</t>
  </si>
  <si>
    <t>550486</t>
  </si>
  <si>
    <t>550497</t>
  </si>
  <si>
    <t>550511</t>
  </si>
  <si>
    <t>225350</t>
  </si>
  <si>
    <t>225348</t>
  </si>
  <si>
    <t>225349</t>
  </si>
  <si>
    <t>225351</t>
  </si>
  <si>
    <t>225354</t>
  </si>
  <si>
    <t>225355</t>
  </si>
  <si>
    <t>225352</t>
  </si>
  <si>
    <t>225356</t>
  </si>
  <si>
    <t>225353</t>
  </si>
  <si>
    <t>225357</t>
  </si>
  <si>
    <t>146862</t>
  </si>
  <si>
    <t>146861</t>
  </si>
  <si>
    <t>146865</t>
  </si>
  <si>
    <t>146867</t>
  </si>
  <si>
    <t>146863</t>
  </si>
  <si>
    <t>146870</t>
  </si>
  <si>
    <t>522411</t>
  </si>
  <si>
    <t>522410</t>
  </si>
  <si>
    <t>522415</t>
  </si>
  <si>
    <t>528580</t>
  </si>
  <si>
    <t>522413</t>
  </si>
  <si>
    <t>528581</t>
  </si>
  <si>
    <t>528582</t>
  </si>
  <si>
    <t>528583</t>
  </si>
  <si>
    <t>504272</t>
  </si>
  <si>
    <t>504273</t>
  </si>
  <si>
    <t>504275</t>
  </si>
  <si>
    <t>504282</t>
  </si>
  <si>
    <t>504280</t>
  </si>
  <si>
    <t>504276</t>
  </si>
  <si>
    <t>504279</t>
  </si>
  <si>
    <t>504283</t>
  </si>
  <si>
    <t>520509</t>
  </si>
  <si>
    <t>504287</t>
  </si>
  <si>
    <t>520508</t>
  </si>
  <si>
    <t>504288</t>
  </si>
  <si>
    <t>520511</t>
  </si>
  <si>
    <t>520964</t>
  </si>
  <si>
    <t>520965</t>
  </si>
  <si>
    <t>520512</t>
  </si>
  <si>
    <t>521059</t>
  </si>
  <si>
    <t>520513</t>
  </si>
  <si>
    <t>530838</t>
  </si>
  <si>
    <t>504286</t>
  </si>
  <si>
    <t>141612</t>
  </si>
  <si>
    <t>141719</t>
  </si>
  <si>
    <t>521208</t>
  </si>
  <si>
    <t>521203</t>
  </si>
  <si>
    <t>521204</t>
  </si>
  <si>
    <t>521206</t>
  </si>
  <si>
    <t>521209</t>
  </si>
  <si>
    <t>521210</t>
  </si>
  <si>
    <t>521216</t>
  </si>
  <si>
    <t>521211</t>
  </si>
  <si>
    <t>521220</t>
  </si>
  <si>
    <t>521217</t>
  </si>
  <si>
    <t>521219</t>
  </si>
  <si>
    <t>521205</t>
  </si>
  <si>
    <t>527170</t>
  </si>
  <si>
    <t>527171</t>
  </si>
  <si>
    <t>527173</t>
  </si>
  <si>
    <t>521212</t>
  </si>
  <si>
    <t>527172</t>
  </si>
  <si>
    <t>219479</t>
  </si>
  <si>
    <t>219480</t>
  </si>
  <si>
    <t>219485</t>
  </si>
  <si>
    <t>219486</t>
  </si>
  <si>
    <t>500401</t>
  </si>
  <si>
    <t>521197</t>
  </si>
  <si>
    <t>521198</t>
  </si>
  <si>
    <t>521199</t>
  </si>
  <si>
    <t>527159</t>
  </si>
  <si>
    <t>527158</t>
  </si>
  <si>
    <t>527160</t>
  </si>
  <si>
    <t>527161</t>
  </si>
  <si>
    <t>530278</t>
  </si>
  <si>
    <t>521200</t>
  </si>
  <si>
    <t>530299</t>
  </si>
  <si>
    <t>530301</t>
  </si>
  <si>
    <t>251215</t>
  </si>
  <si>
    <t>251248</t>
  </si>
  <si>
    <t>251237</t>
  </si>
  <si>
    <t>530300</t>
  </si>
  <si>
    <t>251259</t>
  </si>
  <si>
    <t>251281</t>
  </si>
  <si>
    <t>251292</t>
  </si>
  <si>
    <t>251306</t>
  </si>
  <si>
    <t>251226</t>
  </si>
  <si>
    <t>141613</t>
  </si>
  <si>
    <t>141642</t>
  </si>
  <si>
    <t>141643</t>
  </si>
  <si>
    <t>219488</t>
  </si>
  <si>
    <t>521221</t>
  </si>
  <si>
    <t>521222</t>
  </si>
  <si>
    <t>500405</t>
  </si>
  <si>
    <t>500404</t>
  </si>
  <si>
    <t>142287</t>
  </si>
  <si>
    <t>500406</t>
  </si>
  <si>
    <t>500407</t>
  </si>
  <si>
    <t>530302</t>
  </si>
  <si>
    <t>204483</t>
  </si>
  <si>
    <t>204487</t>
  </si>
  <si>
    <t>204484</t>
  </si>
  <si>
    <t>204486</t>
  </si>
  <si>
    <t>204489</t>
  </si>
  <si>
    <t>204488</t>
  </si>
  <si>
    <t>204494</t>
  </si>
  <si>
    <t>204491</t>
  </si>
  <si>
    <t>204492</t>
  </si>
  <si>
    <t>204493</t>
  </si>
  <si>
    <t>204497</t>
  </si>
  <si>
    <t>204495</t>
  </si>
  <si>
    <t>204498</t>
  </si>
  <si>
    <t>204499</t>
  </si>
  <si>
    <t>204501</t>
  </si>
  <si>
    <t>204500</t>
  </si>
  <si>
    <t>204502</t>
  </si>
  <si>
    <t>204503</t>
  </si>
  <si>
    <t>204505</t>
  </si>
  <si>
    <t>204506</t>
  </si>
  <si>
    <t>204508</t>
  </si>
  <si>
    <t>204507</t>
  </si>
  <si>
    <t>204509</t>
  </si>
  <si>
    <t>204510</t>
  </si>
  <si>
    <t>204512</t>
  </si>
  <si>
    <t>204511</t>
  </si>
  <si>
    <t>204514</t>
  </si>
  <si>
    <t>204513</t>
  </si>
  <si>
    <t>204515</t>
  </si>
  <si>
    <t>204516</t>
  </si>
  <si>
    <t>204517</t>
  </si>
  <si>
    <t>204520</t>
  </si>
  <si>
    <t>204519</t>
  </si>
  <si>
    <t>204518</t>
  </si>
  <si>
    <t>204522</t>
  </si>
  <si>
    <t>204523</t>
  </si>
  <si>
    <t>204551</t>
  </si>
  <si>
    <t>204556</t>
  </si>
  <si>
    <t>204558</t>
  </si>
  <si>
    <t>204560</t>
  </si>
  <si>
    <t>204567</t>
  </si>
  <si>
    <t>204552-0007</t>
  </si>
  <si>
    <t>204552-0001</t>
  </si>
  <si>
    <t>204552-0002</t>
  </si>
  <si>
    <t>204552-0003</t>
  </si>
  <si>
    <t>204552-0004</t>
  </si>
  <si>
    <t>204552-0005</t>
  </si>
  <si>
    <t>204552-0006</t>
  </si>
  <si>
    <t>204557-0007</t>
  </si>
  <si>
    <t>204557-0001</t>
  </si>
  <si>
    <t>204557-0002</t>
  </si>
  <si>
    <t>204557-0003</t>
  </si>
  <si>
    <t>204557-0004</t>
  </si>
  <si>
    <t>204557-0005</t>
  </si>
  <si>
    <t>204557-0006</t>
  </si>
  <si>
    <t>204569</t>
  </si>
  <si>
    <t>204559-0007</t>
  </si>
  <si>
    <t>204559-0001</t>
  </si>
  <si>
    <t>204559-0002</t>
  </si>
  <si>
    <t>204559-0003</t>
  </si>
  <si>
    <t>204559-0004</t>
  </si>
  <si>
    <t>204559-0005</t>
  </si>
  <si>
    <t>204559-0006</t>
  </si>
  <si>
    <t>204573</t>
  </si>
  <si>
    <t>204564</t>
  </si>
  <si>
    <t>204561-0007</t>
  </si>
  <si>
    <t>204561-0001</t>
  </si>
  <si>
    <t>204561-0002</t>
  </si>
  <si>
    <t>204561-0003</t>
  </si>
  <si>
    <t>204561-0004</t>
  </si>
  <si>
    <t>204561-0005</t>
  </si>
  <si>
    <t>204561-0006</t>
  </si>
  <si>
    <t>204566-0007</t>
  </si>
  <si>
    <t>204566-0001</t>
  </si>
  <si>
    <t>204566-0002</t>
  </si>
  <si>
    <t>204566-0003</t>
  </si>
  <si>
    <t>204566-0004</t>
  </si>
  <si>
    <t>204566-0005</t>
  </si>
  <si>
    <t>204566-0006</t>
  </si>
  <si>
    <t>204575</t>
  </si>
  <si>
    <t>204568-0007</t>
  </si>
  <si>
    <t>204568-0001</t>
  </si>
  <si>
    <t>204568-0002</t>
  </si>
  <si>
    <t>204568-0003</t>
  </si>
  <si>
    <t>204568-0004</t>
  </si>
  <si>
    <t>204568-0005</t>
  </si>
  <si>
    <t>204568-0006</t>
  </si>
  <si>
    <t>210110</t>
  </si>
  <si>
    <t>204570-0007</t>
  </si>
  <si>
    <t>204570-0001</t>
  </si>
  <si>
    <t>204570-0002</t>
  </si>
  <si>
    <t>204570-0003</t>
  </si>
  <si>
    <t>204570-0004</t>
  </si>
  <si>
    <t>204570-0005</t>
  </si>
  <si>
    <t>204570-0006</t>
  </si>
  <si>
    <t>204577-0007</t>
  </si>
  <si>
    <t>204577-0001</t>
  </si>
  <si>
    <t>204577-0002</t>
  </si>
  <si>
    <t>204577-0003</t>
  </si>
  <si>
    <t>204577-0004</t>
  </si>
  <si>
    <t>204577-0005</t>
  </si>
  <si>
    <t>204577-0006</t>
  </si>
  <si>
    <t>210114</t>
  </si>
  <si>
    <t>204574-0007</t>
  </si>
  <si>
    <t>204574-0001</t>
  </si>
  <si>
    <t>204574-0002</t>
  </si>
  <si>
    <t>204574-0003</t>
  </si>
  <si>
    <t>204574-0004</t>
  </si>
  <si>
    <t>204574-0005</t>
  </si>
  <si>
    <t>204574-0006</t>
  </si>
  <si>
    <t>210117</t>
  </si>
  <si>
    <t>210119</t>
  </si>
  <si>
    <t>210123</t>
  </si>
  <si>
    <t>210118-0007</t>
  </si>
  <si>
    <t>210118-0001</t>
  </si>
  <si>
    <t>210118-0002</t>
  </si>
  <si>
    <t>210118-0003</t>
  </si>
  <si>
    <t>210118-0004</t>
  </si>
  <si>
    <t>210118-0005</t>
  </si>
  <si>
    <t>210118-0006</t>
  </si>
  <si>
    <t>210111-0007</t>
  </si>
  <si>
    <t>210111-0001</t>
  </si>
  <si>
    <t>210111-0002</t>
  </si>
  <si>
    <t>210111-0003</t>
  </si>
  <si>
    <t>210111-0004</t>
  </si>
  <si>
    <t>210111-0005</t>
  </si>
  <si>
    <t>210111-0006</t>
  </si>
  <si>
    <t>210125</t>
  </si>
  <si>
    <t>210124-0007</t>
  </si>
  <si>
    <t>210124-0001</t>
  </si>
  <si>
    <t>210124-0002</t>
  </si>
  <si>
    <t>210124-0003</t>
  </si>
  <si>
    <t>210124-0004</t>
  </si>
  <si>
    <t>210124-0005</t>
  </si>
  <si>
    <t>210124-0006</t>
  </si>
  <si>
    <t>210115-0007</t>
  </si>
  <si>
    <t>210115-0001</t>
  </si>
  <si>
    <t>210115-0002</t>
  </si>
  <si>
    <t>210115-0003</t>
  </si>
  <si>
    <t>210115-0004</t>
  </si>
  <si>
    <t>210115-0005</t>
  </si>
  <si>
    <t>210115-0006</t>
  </si>
  <si>
    <t>210128</t>
  </si>
  <si>
    <t>210126-0007</t>
  </si>
  <si>
    <t>210126-0001</t>
  </si>
  <si>
    <t>210126-0002</t>
  </si>
  <si>
    <t>210126-0003</t>
  </si>
  <si>
    <t>210126-0004</t>
  </si>
  <si>
    <t>210126-0005</t>
  </si>
  <si>
    <t>210126-0006</t>
  </si>
  <si>
    <t>210129-0007</t>
  </si>
  <si>
    <t>210129-0001</t>
  </si>
  <si>
    <t>210129-0002</t>
  </si>
  <si>
    <t>210129-0003</t>
  </si>
  <si>
    <t>210129-0004</t>
  </si>
  <si>
    <t>210129-0005</t>
  </si>
  <si>
    <t>210129-0006</t>
  </si>
  <si>
    <t>210132</t>
  </si>
  <si>
    <t>210120-0007</t>
  </si>
  <si>
    <t>210120-0001</t>
  </si>
  <si>
    <t>210120-0002</t>
  </si>
  <si>
    <t>210120-0003</t>
  </si>
  <si>
    <t>210120-0004</t>
  </si>
  <si>
    <t>210120-0005</t>
  </si>
  <si>
    <t>210120-0006</t>
  </si>
  <si>
    <t>210133-0007</t>
  </si>
  <si>
    <t>210133-0001</t>
  </si>
  <si>
    <t>210133-0002</t>
  </si>
  <si>
    <t>210133-0003</t>
  </si>
  <si>
    <t>210133-0004</t>
  </si>
  <si>
    <t>210133-0005</t>
  </si>
  <si>
    <t>210133-0006</t>
  </si>
  <si>
    <t>210134</t>
  </si>
  <si>
    <t>210135-0007</t>
  </si>
  <si>
    <t>210135-0001</t>
  </si>
  <si>
    <t>210135-0002</t>
  </si>
  <si>
    <t>210135-0003</t>
  </si>
  <si>
    <t>210135-0004</t>
  </si>
  <si>
    <t>210135-0005</t>
  </si>
  <si>
    <t>210135-0006</t>
  </si>
  <si>
    <t>225459</t>
  </si>
  <si>
    <t>225461</t>
  </si>
  <si>
    <t>225462</t>
  </si>
  <si>
    <t>225467</t>
  </si>
  <si>
    <t>225466</t>
  </si>
  <si>
    <t>225469</t>
  </si>
  <si>
    <t>225464</t>
  </si>
  <si>
    <t>225473</t>
  </si>
  <si>
    <t>225472</t>
  </si>
  <si>
    <t>225476</t>
  </si>
  <si>
    <t>225475</t>
  </si>
  <si>
    <t>225470</t>
  </si>
  <si>
    <t>225480</t>
  </si>
  <si>
    <t>225478</t>
  </si>
  <si>
    <t>225482</t>
  </si>
  <si>
    <t>225481</t>
  </si>
  <si>
    <t>225486</t>
  </si>
  <si>
    <t>225489</t>
  </si>
  <si>
    <t>225484</t>
  </si>
  <si>
    <t>225488</t>
  </si>
  <si>
    <t>225494</t>
  </si>
  <si>
    <t>225497</t>
  </si>
  <si>
    <t>225491</t>
  </si>
  <si>
    <t>225492</t>
  </si>
  <si>
    <t>225501</t>
  </si>
  <si>
    <t>225502</t>
  </si>
  <si>
    <t>225505</t>
  </si>
  <si>
    <t>225499</t>
  </si>
  <si>
    <t>225498</t>
  </si>
  <si>
    <t>225507</t>
  </si>
  <si>
    <t>225508</t>
  </si>
  <si>
    <t>225511</t>
  </si>
  <si>
    <t>225504</t>
  </si>
  <si>
    <t>225513</t>
  </si>
  <si>
    <t>225514</t>
  </si>
  <si>
    <t>225510</t>
  </si>
  <si>
    <t>225517</t>
  </si>
  <si>
    <t>225519</t>
  </si>
  <si>
    <t>225520</t>
  </si>
  <si>
    <t>225522</t>
  </si>
  <si>
    <t>225516</t>
  </si>
  <si>
    <t>225527</t>
  </si>
  <si>
    <t>225529</t>
  </si>
  <si>
    <t>225524</t>
  </si>
  <si>
    <t>225525</t>
  </si>
  <si>
    <t>225530</t>
  </si>
  <si>
    <t>225533</t>
  </si>
  <si>
    <t>225537</t>
  </si>
  <si>
    <t>225536</t>
  </si>
  <si>
    <t>225540</t>
  </si>
  <si>
    <t>225541</t>
  </si>
  <si>
    <t>225545</t>
  </si>
  <si>
    <t>225538</t>
  </si>
  <si>
    <t>225535</t>
  </si>
  <si>
    <t>225548</t>
  </si>
  <si>
    <t>225547</t>
  </si>
  <si>
    <t>225550</t>
  </si>
  <si>
    <t>225544</t>
  </si>
  <si>
    <t>225551</t>
  </si>
  <si>
    <t>225553</t>
  </si>
  <si>
    <t>236233-0001</t>
  </si>
  <si>
    <t>236233-0002</t>
  </si>
  <si>
    <t>236233-0003</t>
  </si>
  <si>
    <t>236255-0001</t>
  </si>
  <si>
    <t>236255-0002</t>
  </si>
  <si>
    <t>236255-0003</t>
  </si>
  <si>
    <t>236277-0001</t>
  </si>
  <si>
    <t>236277-0002</t>
  </si>
  <si>
    <t>236277-0003</t>
  </si>
  <si>
    <t>236266-0001</t>
  </si>
  <si>
    <t>236266-0002</t>
  </si>
  <si>
    <t>236266-0003</t>
  </si>
  <si>
    <t>236288-0001</t>
  </si>
  <si>
    <t>236288-0002</t>
  </si>
  <si>
    <t>236288-0003</t>
  </si>
  <si>
    <t>236244-0001</t>
  </si>
  <si>
    <t>236244-0002</t>
  </si>
  <si>
    <t>236244-0003</t>
  </si>
  <si>
    <t>470106-0001</t>
  </si>
  <si>
    <t>470106-0002</t>
  </si>
  <si>
    <t>470106-0003</t>
  </si>
  <si>
    <t>470128-0001</t>
  </si>
  <si>
    <t>470128-0002</t>
  </si>
  <si>
    <t>470128-0003</t>
  </si>
  <si>
    <t>470139-0001</t>
  </si>
  <si>
    <t>470139-0002</t>
  </si>
  <si>
    <t>470139-0003</t>
  </si>
  <si>
    <t>470161-0001</t>
  </si>
  <si>
    <t>470161-0002</t>
  </si>
  <si>
    <t>470161-0003</t>
  </si>
  <si>
    <t>525499-0001</t>
  </si>
  <si>
    <t>525499-0002</t>
  </si>
  <si>
    <t>525499-0003</t>
  </si>
  <si>
    <t>470172-0001</t>
  </si>
  <si>
    <t>470172-0002</t>
  </si>
  <si>
    <t>470172-0003</t>
  </si>
  <si>
    <t>470117-0001</t>
  </si>
  <si>
    <t>470117-0002</t>
  </si>
  <si>
    <t>470117-0003</t>
  </si>
  <si>
    <t>525500-0001</t>
  </si>
  <si>
    <t>525500-0002</t>
  </si>
  <si>
    <t>525500-0003</t>
  </si>
  <si>
    <t>525501-0001</t>
  </si>
  <si>
    <t>525501-0002</t>
  </si>
  <si>
    <t>525501-0003</t>
  </si>
  <si>
    <t>525502-0001</t>
  </si>
  <si>
    <t>525502-0002</t>
  </si>
  <si>
    <t>525502-0003</t>
  </si>
  <si>
    <t>525498-0001</t>
  </si>
  <si>
    <t>525498-0002</t>
  </si>
  <si>
    <t>525498-0003</t>
  </si>
  <si>
    <t>525504-0001</t>
  </si>
  <si>
    <t>525504-0002</t>
  </si>
  <si>
    <t>525504-0003</t>
  </si>
  <si>
    <t>525511-0001</t>
  </si>
  <si>
    <t>525511-0002</t>
  </si>
  <si>
    <t>525511-0003</t>
  </si>
  <si>
    <t>525512-0001</t>
  </si>
  <si>
    <t>525512-0002</t>
  </si>
  <si>
    <t>525512-0003</t>
  </si>
  <si>
    <t>525513-0001</t>
  </si>
  <si>
    <t>525513-0002</t>
  </si>
  <si>
    <t>525513-0003</t>
  </si>
  <si>
    <t>525515-0001</t>
  </si>
  <si>
    <t>525515-0002</t>
  </si>
  <si>
    <t>525515-0003</t>
  </si>
  <si>
    <t>525518-0001</t>
  </si>
  <si>
    <t>525518-0002</t>
  </si>
  <si>
    <t>525518-0003</t>
  </si>
  <si>
    <t>525517-0001</t>
  </si>
  <si>
    <t>525517-0002</t>
  </si>
  <si>
    <t>525517-0003</t>
  </si>
  <si>
    <t>525516-0001</t>
  </si>
  <si>
    <t>525516-0002</t>
  </si>
  <si>
    <t>525516-0003</t>
  </si>
  <si>
    <t>525519-0001</t>
  </si>
  <si>
    <t>525519-0002</t>
  </si>
  <si>
    <t>525519-0003</t>
  </si>
  <si>
    <t>525520-0001</t>
  </si>
  <si>
    <t>525520-0002</t>
  </si>
  <si>
    <t>525520-0003</t>
  </si>
  <si>
    <t>525521-0001</t>
  </si>
  <si>
    <t>525521-0002</t>
  </si>
  <si>
    <t>525521-0003</t>
  </si>
  <si>
    <t>525522-0001</t>
  </si>
  <si>
    <t>525522-0002</t>
  </si>
  <si>
    <t>525522-0003</t>
  </si>
  <si>
    <t>525523-0001</t>
  </si>
  <si>
    <t>525523-0002</t>
  </si>
  <si>
    <t>525523-0003</t>
  </si>
  <si>
    <t>525527</t>
  </si>
  <si>
    <t>525529</t>
  </si>
  <si>
    <t>525528-0007</t>
  </si>
  <si>
    <t>525528-0001</t>
  </si>
  <si>
    <t>525528-0002</t>
  </si>
  <si>
    <t>525528-0003</t>
  </si>
  <si>
    <t>525528-0004</t>
  </si>
  <si>
    <t>525528-0005</t>
  </si>
  <si>
    <t>525528-0006</t>
  </si>
  <si>
    <t>525530-0007</t>
  </si>
  <si>
    <t>525530-0001</t>
  </si>
  <si>
    <t>525530-0002</t>
  </si>
  <si>
    <t>525530-0003</t>
  </si>
  <si>
    <t>525530-0004</t>
  </si>
  <si>
    <t>525530-0005</t>
  </si>
  <si>
    <t>525530-0006</t>
  </si>
  <si>
    <t>525531</t>
  </si>
  <si>
    <t>525533</t>
  </si>
  <si>
    <t>525532-0007</t>
  </si>
  <si>
    <t>525532-0001</t>
  </si>
  <si>
    <t>525532-0002</t>
  </si>
  <si>
    <t>525532-0003</t>
  </si>
  <si>
    <t>525532-0004</t>
  </si>
  <si>
    <t>525532-0005</t>
  </si>
  <si>
    <t>525532-0006</t>
  </si>
  <si>
    <t>525535</t>
  </si>
  <si>
    <t>525534-0007</t>
  </si>
  <si>
    <t>525534-0001</t>
  </si>
  <si>
    <t>525534-0002</t>
  </si>
  <si>
    <t>525534-0003</t>
  </si>
  <si>
    <t>525534-0004</t>
  </si>
  <si>
    <t>525534-0005</t>
  </si>
  <si>
    <t>525534-0006</t>
  </si>
  <si>
    <t>525538</t>
  </si>
  <si>
    <t>525553</t>
  </si>
  <si>
    <t>525537-0007</t>
  </si>
  <si>
    <t>525537-0001</t>
  </si>
  <si>
    <t>525537-0002</t>
  </si>
  <si>
    <t>525537-0003</t>
  </si>
  <si>
    <t>525537-0004</t>
  </si>
  <si>
    <t>525537-0005</t>
  </si>
  <si>
    <t>525537-0006</t>
  </si>
  <si>
    <t>525539-0007</t>
  </si>
  <si>
    <t>525539-0001</t>
  </si>
  <si>
    <t>525539-0002</t>
  </si>
  <si>
    <t>525539-0003</t>
  </si>
  <si>
    <t>525539-0004</t>
  </si>
  <si>
    <t>525539-0005</t>
  </si>
  <si>
    <t>525539-0006</t>
  </si>
  <si>
    <t>525554-0007</t>
  </si>
  <si>
    <t>525554-0001</t>
  </si>
  <si>
    <t>525554-0002</t>
  </si>
  <si>
    <t>525554-0003</t>
  </si>
  <si>
    <t>525554-0004</t>
  </si>
  <si>
    <t>525554-0005</t>
  </si>
  <si>
    <t>525554-0006</t>
  </si>
  <si>
    <t>525555</t>
  </si>
  <si>
    <t>525557</t>
  </si>
  <si>
    <t>525559-0007</t>
  </si>
  <si>
    <t>525559-0001</t>
  </si>
  <si>
    <t>525559-0002</t>
  </si>
  <si>
    <t>525559-0003</t>
  </si>
  <si>
    <t>525559-0004</t>
  </si>
  <si>
    <t>525559-0005</t>
  </si>
  <si>
    <t>525559-0006</t>
  </si>
  <si>
    <t>525556-0007</t>
  </si>
  <si>
    <t>525556-0001</t>
  </si>
  <si>
    <t>525556-0002</t>
  </si>
  <si>
    <t>525556-0003</t>
  </si>
  <si>
    <t>525556-0004</t>
  </si>
  <si>
    <t>525556-0005</t>
  </si>
  <si>
    <t>525556-0006</t>
  </si>
  <si>
    <t>525560</t>
  </si>
  <si>
    <t>525561-0007</t>
  </si>
  <si>
    <t>525561-0001</t>
  </si>
  <si>
    <t>525561-0002</t>
  </si>
  <si>
    <t>525561-0003</t>
  </si>
  <si>
    <t>525561-0004</t>
  </si>
  <si>
    <t>525561-0005</t>
  </si>
  <si>
    <t>525561-0006</t>
  </si>
  <si>
    <t>525562</t>
  </si>
  <si>
    <t>525564</t>
  </si>
  <si>
    <t>525566</t>
  </si>
  <si>
    <t>525563-0007</t>
  </si>
  <si>
    <t>525563-0001</t>
  </si>
  <si>
    <t>525563-0002</t>
  </si>
  <si>
    <t>525563-0003</t>
  </si>
  <si>
    <t>525563-0004</t>
  </si>
  <si>
    <t>525563-0005</t>
  </si>
  <si>
    <t>525563-0006</t>
  </si>
  <si>
    <t>525567-0007</t>
  </si>
  <si>
    <t>525567-0001</t>
  </si>
  <si>
    <t>525567-0002</t>
  </si>
  <si>
    <t>525567-0003</t>
  </si>
  <si>
    <t>525567-0004</t>
  </si>
  <si>
    <t>525567-0005</t>
  </si>
  <si>
    <t>525567-0006</t>
  </si>
  <si>
    <t>525568</t>
  </si>
  <si>
    <t>525570-0007</t>
  </si>
  <si>
    <t>525570-0001</t>
  </si>
  <si>
    <t>525570-0002</t>
  </si>
  <si>
    <t>525570-0003</t>
  </si>
  <si>
    <t>525570-0004</t>
  </si>
  <si>
    <t>525570-0005</t>
  </si>
  <si>
    <t>525570-0006</t>
  </si>
  <si>
    <t>525565-0007</t>
  </si>
  <si>
    <t>525565-0001</t>
  </si>
  <si>
    <t>525565-0002</t>
  </si>
  <si>
    <t>525565-0003</t>
  </si>
  <si>
    <t>525565-0004</t>
  </si>
  <si>
    <t>525565-0005</t>
  </si>
  <si>
    <t>525565-0006</t>
  </si>
  <si>
    <t>525573</t>
  </si>
  <si>
    <t>525572-0007</t>
  </si>
  <si>
    <t>525572-0001</t>
  </si>
  <si>
    <t>525572-0002</t>
  </si>
  <si>
    <t>525572-0003</t>
  </si>
  <si>
    <t>525572-0004</t>
  </si>
  <si>
    <t>525572-0005</t>
  </si>
  <si>
    <t>525572-0006</t>
  </si>
  <si>
    <t>525574-0007</t>
  </si>
  <si>
    <t>525574-0001</t>
  </si>
  <si>
    <t>525574-0002</t>
  </si>
  <si>
    <t>525574-0003</t>
  </si>
  <si>
    <t>525574-0004</t>
  </si>
  <si>
    <t>525574-0005</t>
  </si>
  <si>
    <t>525574-0006</t>
  </si>
  <si>
    <t>525575</t>
  </si>
  <si>
    <t>525571</t>
  </si>
  <si>
    <t>525576-0007</t>
  </si>
  <si>
    <t>525576-0001</t>
  </si>
  <si>
    <t>525576-0002</t>
  </si>
  <si>
    <t>525576-0003</t>
  </si>
  <si>
    <t>525576-0004</t>
  </si>
  <si>
    <t>525576-0005</t>
  </si>
  <si>
    <t>525576-0006</t>
  </si>
  <si>
    <t>525578-0007</t>
  </si>
  <si>
    <t>525578-0001</t>
  </si>
  <si>
    <t>525578-0002</t>
  </si>
  <si>
    <t>525578-0003</t>
  </si>
  <si>
    <t>525578-0004</t>
  </si>
  <si>
    <t>525578-0005</t>
  </si>
  <si>
    <t>525578-0006</t>
  </si>
  <si>
    <t>948981-0001</t>
  </si>
  <si>
    <t>948981-0002</t>
  </si>
  <si>
    <t>948981-0003</t>
  </si>
  <si>
    <t>949011-0001</t>
  </si>
  <si>
    <t>949011-0002</t>
  </si>
  <si>
    <t>949011-0003</t>
  </si>
  <si>
    <t>949022-0001</t>
  </si>
  <si>
    <t>949022-0002</t>
  </si>
  <si>
    <t>949022-0003</t>
  </si>
  <si>
    <t>525577</t>
  </si>
  <si>
    <t>949033-0001</t>
  </si>
  <si>
    <t>949033-0002</t>
  </si>
  <si>
    <t>949033-0003</t>
  </si>
  <si>
    <t>949066-0001</t>
  </si>
  <si>
    <t>949066-0002</t>
  </si>
  <si>
    <t>949066-0003</t>
  </si>
  <si>
    <t>949055-0001</t>
  </si>
  <si>
    <t>949055-0002</t>
  </si>
  <si>
    <t>949055-0003</t>
  </si>
  <si>
    <t>224964</t>
  </si>
  <si>
    <t>224965</t>
  </si>
  <si>
    <t>224966</t>
  </si>
  <si>
    <t>224969</t>
  </si>
  <si>
    <t>224968</t>
  </si>
  <si>
    <t>224970</t>
  </si>
  <si>
    <t>224967</t>
  </si>
  <si>
    <t>450663</t>
  </si>
  <si>
    <t>451247</t>
  </si>
  <si>
    <t>450641</t>
  </si>
  <si>
    <t>451258</t>
  </si>
  <si>
    <t>451236</t>
  </si>
  <si>
    <t>450652</t>
  </si>
  <si>
    <t>451371</t>
  </si>
  <si>
    <t>451407</t>
  </si>
  <si>
    <t>451349</t>
  </si>
  <si>
    <t>451418</t>
  </si>
  <si>
    <t>451393</t>
  </si>
  <si>
    <t>451382</t>
  </si>
  <si>
    <t>501178</t>
  </si>
  <si>
    <t>501175</t>
  </si>
  <si>
    <t>501179</t>
  </si>
  <si>
    <t>501180</t>
  </si>
  <si>
    <t>501176</t>
  </si>
  <si>
    <t>501182</t>
  </si>
  <si>
    <t>520517</t>
  </si>
  <si>
    <t>520518</t>
  </si>
  <si>
    <t>501183</t>
  </si>
  <si>
    <t>520520</t>
  </si>
  <si>
    <t>501190</t>
  </si>
  <si>
    <t>501184</t>
  </si>
  <si>
    <t>528586</t>
  </si>
  <si>
    <t>528588</t>
  </si>
  <si>
    <t>528587</t>
  </si>
  <si>
    <t>520522</t>
  </si>
  <si>
    <t>528595</t>
  </si>
  <si>
    <t>528594</t>
  </si>
  <si>
    <t>528596</t>
  </si>
  <si>
    <t>528597</t>
  </si>
  <si>
    <t>528598</t>
  </si>
  <si>
    <t>528599</t>
  </si>
  <si>
    <t>528600</t>
  </si>
  <si>
    <t>528601</t>
  </si>
  <si>
    <t>528602</t>
  </si>
  <si>
    <t>528604</t>
  </si>
  <si>
    <t>528605</t>
  </si>
  <si>
    <t>528607</t>
  </si>
  <si>
    <t>528606</t>
  </si>
  <si>
    <t>528608</t>
  </si>
  <si>
    <t>528609</t>
  </si>
  <si>
    <t>529511</t>
  </si>
  <si>
    <t>700062</t>
  </si>
  <si>
    <t>700063</t>
  </si>
  <si>
    <t>700060</t>
  </si>
  <si>
    <t>700061</t>
  </si>
  <si>
    <t>700064</t>
  </si>
  <si>
    <t>700065</t>
  </si>
  <si>
    <t>751218</t>
  </si>
  <si>
    <t>751207</t>
  </si>
  <si>
    <t>751229</t>
  </si>
  <si>
    <t>751262</t>
  </si>
  <si>
    <t>700066</t>
  </si>
  <si>
    <t>700067</t>
  </si>
  <si>
    <t>751273</t>
  </si>
  <si>
    <t>751251</t>
  </si>
  <si>
    <t>751444</t>
  </si>
  <si>
    <t>751488</t>
  </si>
  <si>
    <t>751455</t>
  </si>
  <si>
    <t>751466</t>
  </si>
  <si>
    <t>586235-0001</t>
  </si>
  <si>
    <t>586235-0003</t>
  </si>
  <si>
    <t>586235-0004</t>
  </si>
  <si>
    <t>586235-0007</t>
  </si>
  <si>
    <t>586235-0006</t>
  </si>
  <si>
    <t>586235-0005</t>
  </si>
  <si>
    <t>751477</t>
  </si>
  <si>
    <t>142218</t>
  </si>
  <si>
    <t>142219</t>
  </si>
  <si>
    <t>751499</t>
  </si>
  <si>
    <t>147345</t>
  </si>
  <si>
    <t>147352</t>
  </si>
  <si>
    <t>523496</t>
  </si>
  <si>
    <t>147351</t>
  </si>
  <si>
    <t>220504</t>
  </si>
  <si>
    <t>225073</t>
  </si>
  <si>
    <t>523497</t>
  </si>
  <si>
    <t>523501</t>
  </si>
  <si>
    <t>225074</t>
  </si>
  <si>
    <t>523505</t>
  </si>
  <si>
    <t>523503</t>
  </si>
  <si>
    <t>158918</t>
  </si>
  <si>
    <t>523507</t>
  </si>
  <si>
    <t>158919</t>
  </si>
  <si>
    <t>523471</t>
  </si>
  <si>
    <t>225072</t>
  </si>
  <si>
    <t>523473</t>
  </si>
  <si>
    <t>523475</t>
  </si>
  <si>
    <t>523477</t>
  </si>
  <si>
    <t>523476</t>
  </si>
  <si>
    <t>523478</t>
  </si>
  <si>
    <t>523474</t>
  </si>
  <si>
    <t>523513</t>
  </si>
  <si>
    <t>523514</t>
  </si>
  <si>
    <t>158920</t>
  </si>
  <si>
    <t>523479</t>
  </si>
  <si>
    <t>158925</t>
  </si>
  <si>
    <t>158924</t>
  </si>
  <si>
    <t>158922</t>
  </si>
  <si>
    <t>158926</t>
  </si>
  <si>
    <t>158921</t>
  </si>
  <si>
    <t>523482</t>
  </si>
  <si>
    <t>523484</t>
  </si>
  <si>
    <t>523486</t>
  </si>
  <si>
    <t>523487</t>
  </si>
  <si>
    <t>523488</t>
  </si>
  <si>
    <t>523485</t>
  </si>
  <si>
    <t>523511</t>
  </si>
  <si>
    <t>228001</t>
  </si>
  <si>
    <t>228003</t>
  </si>
  <si>
    <t>142214</t>
  </si>
  <si>
    <t>142213</t>
  </si>
  <si>
    <t>220505</t>
  </si>
  <si>
    <t>142215</t>
  </si>
  <si>
    <t>147349</t>
  </si>
  <si>
    <t>147353</t>
  </si>
  <si>
    <t>147354</t>
  </si>
  <si>
    <t>147355</t>
  </si>
  <si>
    <t>402629</t>
  </si>
  <si>
    <t>532764</t>
  </si>
  <si>
    <t>523502</t>
  </si>
  <si>
    <t>712023</t>
  </si>
  <si>
    <t>523509</t>
  </si>
  <si>
    <t>523504</t>
  </si>
  <si>
    <t>712034</t>
  </si>
  <si>
    <t>402613</t>
  </si>
  <si>
    <t>402608</t>
  </si>
  <si>
    <t>340337</t>
  </si>
  <si>
    <t>529181</t>
  </si>
  <si>
    <t>340348</t>
  </si>
  <si>
    <t>340359</t>
  </si>
  <si>
    <t>529183</t>
  </si>
  <si>
    <t>531971</t>
  </si>
  <si>
    <t>529182</t>
  </si>
  <si>
    <t>531972</t>
  </si>
  <si>
    <t>711916</t>
  </si>
  <si>
    <t>711927</t>
  </si>
  <si>
    <t>523512</t>
  </si>
  <si>
    <t>711949</t>
  </si>
  <si>
    <t>711982</t>
  </si>
  <si>
    <t>532765</t>
  </si>
  <si>
    <t>402617</t>
  </si>
  <si>
    <t>402618</t>
  </si>
  <si>
    <t>402615</t>
  </si>
  <si>
    <t>402619</t>
  </si>
  <si>
    <t>402620</t>
  </si>
  <si>
    <t>405244</t>
  </si>
  <si>
    <t>402621</t>
  </si>
  <si>
    <t>907317</t>
  </si>
  <si>
    <t>907306</t>
  </si>
  <si>
    <t>907328</t>
  </si>
  <si>
    <t>907339</t>
  </si>
  <si>
    <t>400580</t>
  </si>
  <si>
    <t>400579</t>
  </si>
  <si>
    <t>400578</t>
  </si>
  <si>
    <t>907372</t>
  </si>
  <si>
    <t>907361</t>
  </si>
  <si>
    <t>101163</t>
  </si>
  <si>
    <t>101166</t>
  </si>
  <si>
    <t>101161</t>
  </si>
  <si>
    <t>101167</t>
  </si>
  <si>
    <t>101164</t>
  </si>
  <si>
    <t>101162</t>
  </si>
  <si>
    <t>101182</t>
  </si>
  <si>
    <t>101185</t>
  </si>
  <si>
    <t>101181</t>
  </si>
  <si>
    <t>101186</t>
  </si>
  <si>
    <t>101183</t>
  </si>
  <si>
    <t>101184</t>
  </si>
  <si>
    <t>101341</t>
  </si>
  <si>
    <t>101343</t>
  </si>
  <si>
    <t>101342</t>
  </si>
  <si>
    <t>101344</t>
  </si>
  <si>
    <t>101340</t>
  </si>
  <si>
    <t>101345</t>
  </si>
  <si>
    <t>101348-0002</t>
  </si>
  <si>
    <t>101348-0003</t>
  </si>
  <si>
    <t>101348-0004</t>
  </si>
  <si>
    <t>101348-0005</t>
  </si>
  <si>
    <t>101348-0001</t>
  </si>
  <si>
    <t>101348-0006</t>
  </si>
  <si>
    <t>101350-0002</t>
  </si>
  <si>
    <t>101350-0003</t>
  </si>
  <si>
    <t>101350-0004</t>
  </si>
  <si>
    <t>101350-0005</t>
  </si>
  <si>
    <t>101350-0001</t>
  </si>
  <si>
    <t>101350-0006</t>
  </si>
  <si>
    <t>101349-0002</t>
  </si>
  <si>
    <t>101349-0003</t>
  </si>
  <si>
    <t>101349-0004</t>
  </si>
  <si>
    <t>101349-0005</t>
  </si>
  <si>
    <t>101349-0001</t>
  </si>
  <si>
    <t>101349-0006</t>
  </si>
  <si>
    <t>101351-0002</t>
  </si>
  <si>
    <t>101351-0003</t>
  </si>
  <si>
    <t>101351-0004</t>
  </si>
  <si>
    <t>101351-0005</t>
  </si>
  <si>
    <t>101351-0001</t>
  </si>
  <si>
    <t>101351-0006</t>
  </si>
  <si>
    <t>212337</t>
  </si>
  <si>
    <t>101346-0002</t>
  </si>
  <si>
    <t>101346-0003</t>
  </si>
  <si>
    <t>101346-0004</t>
  </si>
  <si>
    <t>101346-0005</t>
  </si>
  <si>
    <t>101346-0001</t>
  </si>
  <si>
    <t>101346-0006</t>
  </si>
  <si>
    <t>101352-0002</t>
  </si>
  <si>
    <t>101352-0003</t>
  </si>
  <si>
    <t>101352-0004</t>
  </si>
  <si>
    <t>101352-0005</t>
  </si>
  <si>
    <t>101352-0001</t>
  </si>
  <si>
    <t>101352-0006</t>
  </si>
  <si>
    <t>212348</t>
  </si>
  <si>
    <t>212359</t>
  </si>
  <si>
    <t>212381</t>
  </si>
  <si>
    <t>212665</t>
  </si>
  <si>
    <t>170929</t>
  </si>
  <si>
    <t>212643</t>
  </si>
  <si>
    <t>212687</t>
  </si>
  <si>
    <t>248152</t>
  </si>
  <si>
    <t>212676</t>
  </si>
  <si>
    <t>509712</t>
  </si>
  <si>
    <t>212654</t>
  </si>
  <si>
    <t>509714</t>
  </si>
  <si>
    <t>509716</t>
  </si>
  <si>
    <t>509717</t>
  </si>
  <si>
    <t>509713</t>
  </si>
  <si>
    <t>509718-0002</t>
  </si>
  <si>
    <t>509718-0003</t>
  </si>
  <si>
    <t>509718-0004</t>
  </si>
  <si>
    <t>509718-0005</t>
  </si>
  <si>
    <t>509718-0001</t>
  </si>
  <si>
    <t>509718-0006</t>
  </si>
  <si>
    <t>509715</t>
  </si>
  <si>
    <t>509720-0002</t>
  </si>
  <si>
    <t>509720-0003</t>
  </si>
  <si>
    <t>509720-0004</t>
  </si>
  <si>
    <t>509720-0005</t>
  </si>
  <si>
    <t>509720-0001</t>
  </si>
  <si>
    <t>509720-0006</t>
  </si>
  <si>
    <t>509719-0002</t>
  </si>
  <si>
    <t>509719-0003</t>
  </si>
  <si>
    <t>509719-0004</t>
  </si>
  <si>
    <t>509719-0005</t>
  </si>
  <si>
    <t>509719-0001</t>
  </si>
  <si>
    <t>509719-0006</t>
  </si>
  <si>
    <t>509721-0002</t>
  </si>
  <si>
    <t>509721-0003</t>
  </si>
  <si>
    <t>509721-0004</t>
  </si>
  <si>
    <t>509721-0005</t>
  </si>
  <si>
    <t>509721-0001</t>
  </si>
  <si>
    <t>509721-0006</t>
  </si>
  <si>
    <t>509723-0002</t>
  </si>
  <si>
    <t>509723-0003</t>
  </si>
  <si>
    <t>509723-0004</t>
  </si>
  <si>
    <t>509723-0005</t>
  </si>
  <si>
    <t>509723-0001</t>
  </si>
  <si>
    <t>509723-0006</t>
  </si>
  <si>
    <t>509724-0002</t>
  </si>
  <si>
    <t>509724-0003</t>
  </si>
  <si>
    <t>509724-0004</t>
  </si>
  <si>
    <t>509724-0005</t>
  </si>
  <si>
    <t>509724-0001</t>
  </si>
  <si>
    <t>509724-0006</t>
  </si>
  <si>
    <t>699162</t>
  </si>
  <si>
    <t>223110</t>
  </si>
  <si>
    <t>223111</t>
  </si>
  <si>
    <t>223112</t>
  </si>
  <si>
    <t>967545</t>
  </si>
  <si>
    <t>967556</t>
  </si>
  <si>
    <t>530350</t>
  </si>
  <si>
    <t>967523</t>
  </si>
  <si>
    <t>530351</t>
  </si>
  <si>
    <t>967534</t>
  </si>
  <si>
    <t>530352</t>
  </si>
  <si>
    <t>530355</t>
  </si>
  <si>
    <t>530526</t>
  </si>
  <si>
    <t>530356</t>
  </si>
  <si>
    <t>225401</t>
  </si>
  <si>
    <t>225403</t>
  </si>
  <si>
    <t>225404</t>
  </si>
  <si>
    <t>225406</t>
  </si>
  <si>
    <t>225410</t>
  </si>
  <si>
    <t>225405</t>
  </si>
  <si>
    <t>225409</t>
  </si>
  <si>
    <t>225407</t>
  </si>
  <si>
    <t>225411</t>
  </si>
  <si>
    <t>225412</t>
  </si>
  <si>
    <t>871898-0004</t>
  </si>
  <si>
    <t>871898-0005</t>
  </si>
  <si>
    <t>871898-0001</t>
  </si>
  <si>
    <t>871912-0004</t>
  </si>
  <si>
    <t>871912-0005</t>
  </si>
  <si>
    <t>871912-0001</t>
  </si>
  <si>
    <t>871887-0004</t>
  </si>
  <si>
    <t>871887-0005</t>
  </si>
  <si>
    <t>871887-0001</t>
  </si>
  <si>
    <t>871901-0004</t>
  </si>
  <si>
    <t>871901-0005</t>
  </si>
  <si>
    <t>871901-0001</t>
  </si>
  <si>
    <t>871923-0004</t>
  </si>
  <si>
    <t>871923-0005</t>
  </si>
  <si>
    <t>871923-0001</t>
  </si>
  <si>
    <t>872642-0004</t>
  </si>
  <si>
    <t>872642-0005</t>
  </si>
  <si>
    <t>872642-0001</t>
  </si>
  <si>
    <t>872609-0004</t>
  </si>
  <si>
    <t>872609-0005</t>
  </si>
  <si>
    <t>872609-0001</t>
  </si>
  <si>
    <t>872631-0004</t>
  </si>
  <si>
    <t>872631-0005</t>
  </si>
  <si>
    <t>872631-0001</t>
  </si>
  <si>
    <t>215121</t>
  </si>
  <si>
    <t>215122</t>
  </si>
  <si>
    <t>872653-0004</t>
  </si>
  <si>
    <t>872653-0005</t>
  </si>
  <si>
    <t>872653-0001</t>
  </si>
  <si>
    <t>215123</t>
  </si>
  <si>
    <t>215124</t>
  </si>
  <si>
    <t>215125</t>
  </si>
  <si>
    <t>215126</t>
  </si>
  <si>
    <t>215127</t>
  </si>
  <si>
    <t>215128</t>
  </si>
  <si>
    <t>215129</t>
  </si>
  <si>
    <t>101265</t>
  </si>
  <si>
    <t>101218</t>
  </si>
  <si>
    <t>101266</t>
  </si>
  <si>
    <t>220508</t>
  </si>
  <si>
    <t>873259</t>
  </si>
  <si>
    <t>873306</t>
  </si>
  <si>
    <t>873248</t>
  </si>
  <si>
    <t>873292</t>
  </si>
  <si>
    <t>967658</t>
  </si>
  <si>
    <t>873317</t>
  </si>
  <si>
    <t>505468</t>
  </si>
  <si>
    <t>967669</t>
  </si>
  <si>
    <t>505469</t>
  </si>
  <si>
    <t>505470</t>
  </si>
  <si>
    <t>873372-0001</t>
  </si>
  <si>
    <t>873372-0002</t>
  </si>
  <si>
    <t>529597</t>
  </si>
  <si>
    <t>529598</t>
  </si>
  <si>
    <t>529599</t>
  </si>
  <si>
    <t>873394-0001</t>
  </si>
  <si>
    <t>873394-0002</t>
  </si>
  <si>
    <t>873339-0002</t>
  </si>
  <si>
    <t>873339-0003</t>
  </si>
  <si>
    <t>873339-0005</t>
  </si>
  <si>
    <t>873339-0006</t>
  </si>
  <si>
    <t>871967-0004</t>
  </si>
  <si>
    <t>871967-0005</t>
  </si>
  <si>
    <t>871967-0001</t>
  </si>
  <si>
    <t>871978-0004</t>
  </si>
  <si>
    <t>871978-0005</t>
  </si>
  <si>
    <t>871978-0001</t>
  </si>
  <si>
    <t>529600</t>
  </si>
  <si>
    <t>871956-0004</t>
  </si>
  <si>
    <t>871956-0005</t>
  </si>
  <si>
    <t>871956-0001</t>
  </si>
  <si>
    <t>871945-0004</t>
  </si>
  <si>
    <t>871945-0005</t>
  </si>
  <si>
    <t>871945-0001</t>
  </si>
  <si>
    <t>872664-0004</t>
  </si>
  <si>
    <t>872664-0005</t>
  </si>
  <si>
    <t>872664-0001</t>
  </si>
  <si>
    <t>871934-0004</t>
  </si>
  <si>
    <t>871934-0005</t>
  </si>
  <si>
    <t>871934-0001</t>
  </si>
  <si>
    <t>872675-0004</t>
  </si>
  <si>
    <t>872675-0005</t>
  </si>
  <si>
    <t>872675-0001</t>
  </si>
  <si>
    <t>872697-0004</t>
  </si>
  <si>
    <t>872697-0005</t>
  </si>
  <si>
    <t>872697-0001</t>
  </si>
  <si>
    <t>872686-0004</t>
  </si>
  <si>
    <t>872686-0005</t>
  </si>
  <si>
    <t>872686-0001</t>
  </si>
  <si>
    <t>873485</t>
  </si>
  <si>
    <t>872085-0004</t>
  </si>
  <si>
    <t>872085-0005</t>
  </si>
  <si>
    <t>872085-0001</t>
  </si>
  <si>
    <t>872063-0004</t>
  </si>
  <si>
    <t>872063-0005</t>
  </si>
  <si>
    <t>872063-0001</t>
  </si>
  <si>
    <t>872074-0004</t>
  </si>
  <si>
    <t>872074-0005</t>
  </si>
  <si>
    <t>872074-0001</t>
  </si>
  <si>
    <t>872121-0004</t>
  </si>
  <si>
    <t>872121-0005</t>
  </si>
  <si>
    <t>872121-0001</t>
  </si>
  <si>
    <t>872096-0004</t>
  </si>
  <si>
    <t>872096-0005</t>
  </si>
  <si>
    <t>872096-0001</t>
  </si>
  <si>
    <t>872755-0004</t>
  </si>
  <si>
    <t>872755-0005</t>
  </si>
  <si>
    <t>872755-0001</t>
  </si>
  <si>
    <t>872788-0004</t>
  </si>
  <si>
    <t>872788-0005</t>
  </si>
  <si>
    <t>872788-0001</t>
  </si>
  <si>
    <t>872777-0004</t>
  </si>
  <si>
    <t>872777-0005</t>
  </si>
  <si>
    <t>872777-0001</t>
  </si>
  <si>
    <t>101098</t>
  </si>
  <si>
    <t>101099</t>
  </si>
  <si>
    <t>872766-0004</t>
  </si>
  <si>
    <t>872766-0005</t>
  </si>
  <si>
    <t>872766-0001</t>
  </si>
  <si>
    <t>101100</t>
  </si>
  <si>
    <t>101104</t>
  </si>
  <si>
    <t>212789</t>
  </si>
  <si>
    <t>212778</t>
  </si>
  <si>
    <t>248232</t>
  </si>
  <si>
    <t>248243</t>
  </si>
  <si>
    <t>873496</t>
  </si>
  <si>
    <t>873204</t>
  </si>
  <si>
    <t>967716</t>
  </si>
  <si>
    <t>101174</t>
  </si>
  <si>
    <t>101175</t>
  </si>
  <si>
    <t>101177</t>
  </si>
  <si>
    <t>101188</t>
  </si>
  <si>
    <t>101189</t>
  </si>
  <si>
    <t>101179</t>
  </si>
  <si>
    <t>101180</t>
  </si>
  <si>
    <t>101178</t>
  </si>
  <si>
    <t>101190</t>
  </si>
  <si>
    <t>101191</t>
  </si>
  <si>
    <t>101193</t>
  </si>
  <si>
    <t>101192</t>
  </si>
  <si>
    <t>220502</t>
  </si>
  <si>
    <t>220503</t>
  </si>
  <si>
    <t>907383-0002</t>
  </si>
  <si>
    <t>907383-0003</t>
  </si>
  <si>
    <t>907383-0004</t>
  </si>
  <si>
    <t>907383-0005</t>
  </si>
  <si>
    <t>907383-0001</t>
  </si>
  <si>
    <t>907383-0006</t>
  </si>
  <si>
    <t>907394-0002</t>
  </si>
  <si>
    <t>907394-0003</t>
  </si>
  <si>
    <t>907394-0004</t>
  </si>
  <si>
    <t>907394-0005</t>
  </si>
  <si>
    <t>907394-0001</t>
  </si>
  <si>
    <t>907394-0006</t>
  </si>
  <si>
    <t>101237</t>
  </si>
  <si>
    <t>967691-0002</t>
  </si>
  <si>
    <t>967691-0003</t>
  </si>
  <si>
    <t>967691-0004</t>
  </si>
  <si>
    <t>967691-0005</t>
  </si>
  <si>
    <t>967691-0001</t>
  </si>
  <si>
    <t>967691-0006</t>
  </si>
  <si>
    <t>907408-0002</t>
  </si>
  <si>
    <t>907408-0003</t>
  </si>
  <si>
    <t>907408-0004</t>
  </si>
  <si>
    <t>907408-0005</t>
  </si>
  <si>
    <t>907408-0001</t>
  </si>
  <si>
    <t>907408-0006</t>
  </si>
  <si>
    <t>170973</t>
  </si>
  <si>
    <t>220507</t>
  </si>
  <si>
    <t>212552</t>
  </si>
  <si>
    <t>907419</t>
  </si>
  <si>
    <t>988308</t>
  </si>
  <si>
    <t>988319</t>
  </si>
  <si>
    <t>400957</t>
  </si>
  <si>
    <t>225413</t>
  </si>
  <si>
    <t>101260</t>
  </si>
  <si>
    <t>505472</t>
  </si>
  <si>
    <t>505471</t>
  </si>
  <si>
    <t>873419-0001</t>
  </si>
  <si>
    <t>873419-0002</t>
  </si>
  <si>
    <t>967647</t>
  </si>
  <si>
    <t>855993-0001</t>
  </si>
  <si>
    <t>855993-0002</t>
  </si>
  <si>
    <t>529588</t>
  </si>
  <si>
    <t>529608</t>
  </si>
  <si>
    <t>529610</t>
  </si>
  <si>
    <t>873474-0001</t>
  </si>
  <si>
    <t>873474-0002</t>
  </si>
  <si>
    <t>529611</t>
  </si>
  <si>
    <t>529609</t>
  </si>
  <si>
    <t>987393</t>
  </si>
  <si>
    <t>102372</t>
  </si>
  <si>
    <t>529612</t>
  </si>
  <si>
    <t>102383</t>
  </si>
  <si>
    <t>102408</t>
  </si>
  <si>
    <t>102394</t>
  </si>
  <si>
    <t>713525</t>
  </si>
  <si>
    <t>775726</t>
  </si>
  <si>
    <t>775737</t>
  </si>
  <si>
    <t>775715</t>
  </si>
  <si>
    <t>775781</t>
  </si>
  <si>
    <t>775759</t>
  </si>
  <si>
    <t>775792-0002</t>
  </si>
  <si>
    <t>775792-0003</t>
  </si>
  <si>
    <t>775792-0001</t>
  </si>
  <si>
    <t>775806-0002</t>
  </si>
  <si>
    <t>775806-0003</t>
  </si>
  <si>
    <t>775806-0001</t>
  </si>
  <si>
    <t>775817-0002</t>
  </si>
  <si>
    <t>775817-0003</t>
  </si>
  <si>
    <t>775817-0001</t>
  </si>
  <si>
    <t>775839-0002</t>
  </si>
  <si>
    <t>775839-0003</t>
  </si>
  <si>
    <t>775839-0001</t>
  </si>
  <si>
    <t>775828-0002</t>
  </si>
  <si>
    <t>775828-0003</t>
  </si>
  <si>
    <t>775828-0001</t>
  </si>
  <si>
    <t>775861-0002</t>
  </si>
  <si>
    <t>775861-0003</t>
  </si>
  <si>
    <t>775861-0001</t>
  </si>
  <si>
    <t>201449</t>
  </si>
  <si>
    <t>201448</t>
  </si>
  <si>
    <t>201451</t>
  </si>
  <si>
    <t>201450</t>
  </si>
  <si>
    <t>201452</t>
  </si>
  <si>
    <t>201453</t>
  </si>
  <si>
    <t>201458</t>
  </si>
  <si>
    <t>201457</t>
  </si>
  <si>
    <t>201456</t>
  </si>
  <si>
    <t>201459</t>
  </si>
  <si>
    <t>201460</t>
  </si>
  <si>
    <t>201461</t>
  </si>
  <si>
    <t>201462</t>
  </si>
  <si>
    <t>201468</t>
  </si>
  <si>
    <t>201467</t>
  </si>
  <si>
    <t>201469</t>
  </si>
  <si>
    <t>201464</t>
  </si>
  <si>
    <t>201466</t>
  </si>
  <si>
    <t>201471</t>
  </si>
  <si>
    <t>201477</t>
  </si>
  <si>
    <t>201475</t>
  </si>
  <si>
    <t>201474</t>
  </si>
  <si>
    <t>201470</t>
  </si>
  <si>
    <t>201473</t>
  </si>
  <si>
    <t>201478</t>
  </si>
  <si>
    <t>201479</t>
  </si>
  <si>
    <t>201480</t>
  </si>
  <si>
    <t>201482</t>
  </si>
  <si>
    <t>205427</t>
  </si>
  <si>
    <t>205426</t>
  </si>
  <si>
    <t>205428</t>
  </si>
  <si>
    <t>205430</t>
  </si>
  <si>
    <t>205429</t>
  </si>
  <si>
    <t>205431</t>
  </si>
  <si>
    <t>205435</t>
  </si>
  <si>
    <t>205436</t>
  </si>
  <si>
    <t>205434</t>
  </si>
  <si>
    <t>205438</t>
  </si>
  <si>
    <t>205437</t>
  </si>
  <si>
    <t>205439</t>
  </si>
  <si>
    <t>205440</t>
  </si>
  <si>
    <t>205442</t>
  </si>
  <si>
    <t>200409-0001</t>
  </si>
  <si>
    <t>200409-0002</t>
  </si>
  <si>
    <t>200411-0001</t>
  </si>
  <si>
    <t>200411-0002</t>
  </si>
  <si>
    <t>200408-0001</t>
  </si>
  <si>
    <t>200408-0002</t>
  </si>
  <si>
    <t>200413-0001</t>
  </si>
  <si>
    <t>200413-0002</t>
  </si>
  <si>
    <t>200412-0001</t>
  </si>
  <si>
    <t>200412-0002</t>
  </si>
  <si>
    <t>200414-0001</t>
  </si>
  <si>
    <t>200414-0002</t>
  </si>
  <si>
    <t>200415-0001</t>
  </si>
  <si>
    <t>200415-0002</t>
  </si>
  <si>
    <t>200417-0001</t>
  </si>
  <si>
    <t>200417-0002</t>
  </si>
  <si>
    <t>200420-0001</t>
  </si>
  <si>
    <t>200420-0002</t>
  </si>
  <si>
    <t>200421-0001</t>
  </si>
  <si>
    <t>200421-0002</t>
  </si>
  <si>
    <t>200416-0001</t>
  </si>
  <si>
    <t>200416-0002</t>
  </si>
  <si>
    <t>200419-0001</t>
  </si>
  <si>
    <t>200419-0002</t>
  </si>
  <si>
    <t>200422-0001</t>
  </si>
  <si>
    <t>200422-0002</t>
  </si>
  <si>
    <t>200423-0001</t>
  </si>
  <si>
    <t>200423-0002</t>
  </si>
  <si>
    <t>205512-0001</t>
  </si>
  <si>
    <t>205512-0002</t>
  </si>
  <si>
    <t>205514-0001</t>
  </si>
  <si>
    <t>205514-0002</t>
  </si>
  <si>
    <t>200425-0001</t>
  </si>
  <si>
    <t>200425-0002</t>
  </si>
  <si>
    <t>205516-0001</t>
  </si>
  <si>
    <t>205516-0002</t>
  </si>
  <si>
    <t>205515-0001</t>
  </si>
  <si>
    <t>205515-0002</t>
  </si>
  <si>
    <t>200424-0001</t>
  </si>
  <si>
    <t>200424-0002</t>
  </si>
  <si>
    <t>205518-0001</t>
  </si>
  <si>
    <t>205518-0002</t>
  </si>
  <si>
    <t>205517-0001</t>
  </si>
  <si>
    <t>205517-0002</t>
  </si>
  <si>
    <t>205522-0001</t>
  </si>
  <si>
    <t>205522-0002</t>
  </si>
  <si>
    <t>205521-0001</t>
  </si>
  <si>
    <t>205521-0002</t>
  </si>
  <si>
    <t>205519-0001</t>
  </si>
  <si>
    <t>205519-0002</t>
  </si>
  <si>
    <t>205520-0001</t>
  </si>
  <si>
    <t>205520-0002</t>
  </si>
  <si>
    <t>205525-0001</t>
  </si>
  <si>
    <t>205525-0002</t>
  </si>
  <si>
    <t>205523-0001</t>
  </si>
  <si>
    <t>205523-0002</t>
  </si>
  <si>
    <t>205527-0001</t>
  </si>
  <si>
    <t>205527-0002</t>
  </si>
  <si>
    <t>205529-0001</t>
  </si>
  <si>
    <t>205529-0002</t>
  </si>
  <si>
    <t>200441</t>
  </si>
  <si>
    <t>205526-0001</t>
  </si>
  <si>
    <t>205526-0002</t>
  </si>
  <si>
    <t>149134</t>
  </si>
  <si>
    <t>205528-0001</t>
  </si>
  <si>
    <t>205528-0002</t>
  </si>
  <si>
    <t>201494</t>
  </si>
  <si>
    <t>201491</t>
  </si>
  <si>
    <t>201493</t>
  </si>
  <si>
    <t>201492</t>
  </si>
  <si>
    <t>522750</t>
  </si>
  <si>
    <t>522751</t>
  </si>
  <si>
    <t>522754</t>
  </si>
  <si>
    <t>522752</t>
  </si>
  <si>
    <t>522755</t>
  </si>
  <si>
    <t>522756</t>
  </si>
  <si>
    <t>200426</t>
  </si>
  <si>
    <t>200427</t>
  </si>
  <si>
    <t>200430</t>
  </si>
  <si>
    <t>200431</t>
  </si>
  <si>
    <t>200428</t>
  </si>
  <si>
    <t>200432</t>
  </si>
  <si>
    <t>200433</t>
  </si>
  <si>
    <t>200434</t>
  </si>
  <si>
    <t>522749</t>
  </si>
  <si>
    <t>526300-0002</t>
  </si>
  <si>
    <t>526300-0001</t>
  </si>
  <si>
    <t>526301-0002</t>
  </si>
  <si>
    <t>526301-0001</t>
  </si>
  <si>
    <t>526303-0002</t>
  </si>
  <si>
    <t>526303-0001</t>
  </si>
  <si>
    <t>526305-0002</t>
  </si>
  <si>
    <t>526305-0001</t>
  </si>
  <si>
    <t>526307-0002</t>
  </si>
  <si>
    <t>526307-0001</t>
  </si>
  <si>
    <t>526304-0002</t>
  </si>
  <si>
    <t>526304-0001</t>
  </si>
  <si>
    <t>526308-0002</t>
  </si>
  <si>
    <t>526308-0001</t>
  </si>
  <si>
    <t>526309-0002</t>
  </si>
  <si>
    <t>526309-0001</t>
  </si>
  <si>
    <t>526310-0002</t>
  </si>
  <si>
    <t>526310-0001</t>
  </si>
  <si>
    <t>526314-0002</t>
  </si>
  <si>
    <t>526314-0001</t>
  </si>
  <si>
    <t>526311-0002</t>
  </si>
  <si>
    <t>526311-0001</t>
  </si>
  <si>
    <t>526306-0002</t>
  </si>
  <si>
    <t>526306-0001</t>
  </si>
  <si>
    <t>526315-0002</t>
  </si>
  <si>
    <t>526315-0001</t>
  </si>
  <si>
    <t>526316-0002</t>
  </si>
  <si>
    <t>526316-0001</t>
  </si>
  <si>
    <t>526317-0002</t>
  </si>
  <si>
    <t>526317-0001</t>
  </si>
  <si>
    <t>526318-0002</t>
  </si>
  <si>
    <t>526318-0001</t>
  </si>
  <si>
    <t>526312-0002</t>
  </si>
  <si>
    <t>526312-0001</t>
  </si>
  <si>
    <t>526319-0002</t>
  </si>
  <si>
    <t>526319-0001</t>
  </si>
  <si>
    <t>526321-0002</t>
  </si>
  <si>
    <t>526321-0001</t>
  </si>
  <si>
    <t>526322-0002</t>
  </si>
  <si>
    <t>526322-0001</t>
  </si>
  <si>
    <t>526323-0002</t>
  </si>
  <si>
    <t>526323-0001</t>
  </si>
  <si>
    <t>526325-0002</t>
  </si>
  <si>
    <t>526325-0001</t>
  </si>
  <si>
    <t>526326-0002</t>
  </si>
  <si>
    <t>526326-0001</t>
  </si>
  <si>
    <t>526320-0002</t>
  </si>
  <si>
    <t>526320-0001</t>
  </si>
  <si>
    <t>526328-0002</t>
  </si>
  <si>
    <t>526328-0001</t>
  </si>
  <si>
    <t>526329-0002</t>
  </si>
  <si>
    <t>526329-0001</t>
  </si>
  <si>
    <t>526330-0002</t>
  </si>
  <si>
    <t>526330-0001</t>
  </si>
  <si>
    <t>526331-0002</t>
  </si>
  <si>
    <t>526331-0001</t>
  </si>
  <si>
    <t>526333-0002</t>
  </si>
  <si>
    <t>526333-0001</t>
  </si>
  <si>
    <t>526334-0002</t>
  </si>
  <si>
    <t>526334-0001</t>
  </si>
  <si>
    <t>526336-0002</t>
  </si>
  <si>
    <t>526336-0001</t>
  </si>
  <si>
    <t>526327-0002</t>
  </si>
  <si>
    <t>526327-0001</t>
  </si>
  <si>
    <t>526337-0002</t>
  </si>
  <si>
    <t>526337-0001</t>
  </si>
  <si>
    <t>526338-0002</t>
  </si>
  <si>
    <t>526338-0001</t>
  </si>
  <si>
    <t>526339-0002</t>
  </si>
  <si>
    <t>526339-0001</t>
  </si>
  <si>
    <t>526340-0002</t>
  </si>
  <si>
    <t>526340-0001</t>
  </si>
  <si>
    <t>526332-0002</t>
  </si>
  <si>
    <t>526332-0001</t>
  </si>
  <si>
    <t>526342-0002</t>
  </si>
  <si>
    <t>526342-0001</t>
  </si>
  <si>
    <t>526343-0002</t>
  </si>
  <si>
    <t>526343-0001</t>
  </si>
  <si>
    <t>526344-0002</t>
  </si>
  <si>
    <t>526344-0001</t>
  </si>
  <si>
    <t>526345-0002</t>
  </si>
  <si>
    <t>526345-0001</t>
  </si>
  <si>
    <t>526347-0002</t>
  </si>
  <si>
    <t>526347-0001</t>
  </si>
  <si>
    <t>526348-0002</t>
  </si>
  <si>
    <t>526348-0001</t>
  </si>
  <si>
    <t>526341-0002</t>
  </si>
  <si>
    <t>526341-0001</t>
  </si>
  <si>
    <t>526350-0002</t>
  </si>
  <si>
    <t>526350-0001</t>
  </si>
  <si>
    <t>526351-0002</t>
  </si>
  <si>
    <t>526351-0001</t>
  </si>
  <si>
    <t>526352-0002</t>
  </si>
  <si>
    <t>526352-0001</t>
  </si>
  <si>
    <t>526353</t>
  </si>
  <si>
    <t>526349-0002</t>
  </si>
  <si>
    <t>526349-0001</t>
  </si>
  <si>
    <t>242462</t>
  </si>
  <si>
    <t>242509</t>
  </si>
  <si>
    <t>242473</t>
  </si>
  <si>
    <t>242531</t>
  </si>
  <si>
    <t>199614</t>
  </si>
  <si>
    <t>242495</t>
  </si>
  <si>
    <t>199636</t>
  </si>
  <si>
    <t>199669</t>
  </si>
  <si>
    <t>199647</t>
  </si>
  <si>
    <t>199658</t>
  </si>
  <si>
    <t>242484</t>
  </si>
  <si>
    <t>199691</t>
  </si>
  <si>
    <t>199705</t>
  </si>
  <si>
    <t>199727</t>
  </si>
  <si>
    <t>199625</t>
  </si>
  <si>
    <t>199716</t>
  </si>
  <si>
    <t>142095</t>
  </si>
  <si>
    <t>528568</t>
  </si>
  <si>
    <t>528569</t>
  </si>
  <si>
    <t>142094</t>
  </si>
  <si>
    <t>101420</t>
  </si>
  <si>
    <t>101419</t>
  </si>
  <si>
    <t>222497</t>
  </si>
  <si>
    <t>201489</t>
  </si>
  <si>
    <t>201490</t>
  </si>
  <si>
    <t>521536</t>
  </si>
  <si>
    <t>531614</t>
  </si>
  <si>
    <t>509725</t>
  </si>
  <si>
    <t>531613</t>
  </si>
  <si>
    <t>101645-0001</t>
  </si>
  <si>
    <t>101645-0002</t>
  </si>
  <si>
    <t>101645-0006</t>
  </si>
  <si>
    <t>101645-0003</t>
  </si>
  <si>
    <t>101645-0005</t>
  </si>
  <si>
    <t>101645-0004</t>
  </si>
  <si>
    <t>101646-0001</t>
  </si>
  <si>
    <t>101646-0002</t>
  </si>
  <si>
    <t>101646-0006</t>
  </si>
  <si>
    <t>101646-0003</t>
  </si>
  <si>
    <t>101646-0005</t>
  </si>
  <si>
    <t>101646-0004</t>
  </si>
  <si>
    <t>101650-0001</t>
  </si>
  <si>
    <t>101650-0002</t>
  </si>
  <si>
    <t>101650-0006</t>
  </si>
  <si>
    <t>101650-0003</t>
  </si>
  <si>
    <t>101650-0005</t>
  </si>
  <si>
    <t>101650-0004</t>
  </si>
  <si>
    <t>101649-0001</t>
  </si>
  <si>
    <t>101649-0002</t>
  </si>
  <si>
    <t>101649-0006</t>
  </si>
  <si>
    <t>101649-0003</t>
  </si>
  <si>
    <t>101649-0005</t>
  </si>
  <si>
    <t>101649-0004</t>
  </si>
  <si>
    <t>205874-0001</t>
  </si>
  <si>
    <t>205874-0002</t>
  </si>
  <si>
    <t>205874-0006</t>
  </si>
  <si>
    <t>205874-0003</t>
  </si>
  <si>
    <t>205874-0005</t>
  </si>
  <si>
    <t>205874-0004</t>
  </si>
  <si>
    <t>101648-0001</t>
  </si>
  <si>
    <t>101648-0002</t>
  </si>
  <si>
    <t>101648-0006</t>
  </si>
  <si>
    <t>101648-0003</t>
  </si>
  <si>
    <t>101648-0005</t>
  </si>
  <si>
    <t>101648-0004</t>
  </si>
  <si>
    <t>205885-0001</t>
  </si>
  <si>
    <t>205885-0002</t>
  </si>
  <si>
    <t>205885-0006</t>
  </si>
  <si>
    <t>205885-0003</t>
  </si>
  <si>
    <t>205885-0005</t>
  </si>
  <si>
    <t>205885-0004</t>
  </si>
  <si>
    <t>205896-0001</t>
  </si>
  <si>
    <t>205896-0002</t>
  </si>
  <si>
    <t>205896-0006</t>
  </si>
  <si>
    <t>205896-0003</t>
  </si>
  <si>
    <t>205896-0005</t>
  </si>
  <si>
    <t>205896-0004</t>
  </si>
  <si>
    <t>205943-0001</t>
  </si>
  <si>
    <t>205943-0002</t>
  </si>
  <si>
    <t>205943-0006</t>
  </si>
  <si>
    <t>205943-0003</t>
  </si>
  <si>
    <t>205943-0005</t>
  </si>
  <si>
    <t>205943-0004</t>
  </si>
  <si>
    <t>205976-0001</t>
  </si>
  <si>
    <t>205976-0002</t>
  </si>
  <si>
    <t>205976-0006</t>
  </si>
  <si>
    <t>205976-0003</t>
  </si>
  <si>
    <t>205976-0005</t>
  </si>
  <si>
    <t>205976-0004</t>
  </si>
  <si>
    <t>205921-0001</t>
  </si>
  <si>
    <t>205921-0002</t>
  </si>
  <si>
    <t>205921-0006</t>
  </si>
  <si>
    <t>205921-0003</t>
  </si>
  <si>
    <t>205921-0005</t>
  </si>
  <si>
    <t>205921-0004</t>
  </si>
  <si>
    <t>101651-0001</t>
  </si>
  <si>
    <t>101651-0002</t>
  </si>
  <si>
    <t>101651-0006</t>
  </si>
  <si>
    <t>101651-0003</t>
  </si>
  <si>
    <t>101651-0005</t>
  </si>
  <si>
    <t>101651-0004</t>
  </si>
  <si>
    <t>205965-0001</t>
  </si>
  <si>
    <t>205965-0002</t>
  </si>
  <si>
    <t>205965-0006</t>
  </si>
  <si>
    <t>205965-0003</t>
  </si>
  <si>
    <t>205965-0005</t>
  </si>
  <si>
    <t>205965-0004</t>
  </si>
  <si>
    <t>205987-0001</t>
  </si>
  <si>
    <t>205987-0002</t>
  </si>
  <si>
    <t>205987-0006</t>
  </si>
  <si>
    <t>205987-0003</t>
  </si>
  <si>
    <t>205987-0005</t>
  </si>
  <si>
    <t>205987-0004</t>
  </si>
  <si>
    <t>206006-0001</t>
  </si>
  <si>
    <t>206006-0002</t>
  </si>
  <si>
    <t>206006-0006</t>
  </si>
  <si>
    <t>206006-0003</t>
  </si>
  <si>
    <t>206006-0005</t>
  </si>
  <si>
    <t>206006-0004</t>
  </si>
  <si>
    <t>206017-0001</t>
  </si>
  <si>
    <t>206017-0002</t>
  </si>
  <si>
    <t>206017-0006</t>
  </si>
  <si>
    <t>206017-0003</t>
  </si>
  <si>
    <t>206017-0005</t>
  </si>
  <si>
    <t>206017-0004</t>
  </si>
  <si>
    <t>205998-0001</t>
  </si>
  <si>
    <t>205998-0002</t>
  </si>
  <si>
    <t>205998-0006</t>
  </si>
  <si>
    <t>205998-0003</t>
  </si>
  <si>
    <t>205998-0005</t>
  </si>
  <si>
    <t>205998-0004</t>
  </si>
  <si>
    <t>205954-0001</t>
  </si>
  <si>
    <t>205954-0002</t>
  </si>
  <si>
    <t>205954-0006</t>
  </si>
  <si>
    <t>205954-0003</t>
  </si>
  <si>
    <t>205954-0005</t>
  </si>
  <si>
    <t>205954-0004</t>
  </si>
  <si>
    <t>206061-0001</t>
  </si>
  <si>
    <t>206061-0002</t>
  </si>
  <si>
    <t>206061-0006</t>
  </si>
  <si>
    <t>206061-0003</t>
  </si>
  <si>
    <t>206061-0005</t>
  </si>
  <si>
    <t>206061-0004</t>
  </si>
  <si>
    <t>206039-0001</t>
  </si>
  <si>
    <t>206039-0002</t>
  </si>
  <si>
    <t>206039-0006</t>
  </si>
  <si>
    <t>206039-0003</t>
  </si>
  <si>
    <t>206039-0005</t>
  </si>
  <si>
    <t>206039-0004</t>
  </si>
  <si>
    <t>206072-0001</t>
  </si>
  <si>
    <t>206072-0002</t>
  </si>
  <si>
    <t>206072-0006</t>
  </si>
  <si>
    <t>206072-0003</t>
  </si>
  <si>
    <t>206072-0005</t>
  </si>
  <si>
    <t>206072-0004</t>
  </si>
  <si>
    <t>213663</t>
  </si>
  <si>
    <t>206083-0001</t>
  </si>
  <si>
    <t>206083-0002</t>
  </si>
  <si>
    <t>206083-0006</t>
  </si>
  <si>
    <t>206083-0003</t>
  </si>
  <si>
    <t>206083-0005</t>
  </si>
  <si>
    <t>206083-0004</t>
  </si>
  <si>
    <t>206028-0001</t>
  </si>
  <si>
    <t>206028-0002</t>
  </si>
  <si>
    <t>206028-0006</t>
  </si>
  <si>
    <t>206028-0003</t>
  </si>
  <si>
    <t>206028-0005</t>
  </si>
  <si>
    <t>206028-0004</t>
  </si>
  <si>
    <t>505648</t>
  </si>
  <si>
    <t>505647</t>
  </si>
  <si>
    <t>505649</t>
  </si>
  <si>
    <t>505651</t>
  </si>
  <si>
    <t>505650</t>
  </si>
  <si>
    <t>505646</t>
  </si>
  <si>
    <t>505654</t>
  </si>
  <si>
    <t>505655</t>
  </si>
  <si>
    <t>505656</t>
  </si>
  <si>
    <t>505657</t>
  </si>
  <si>
    <t>505658</t>
  </si>
  <si>
    <t>505653</t>
  </si>
  <si>
    <t>505660</t>
  </si>
  <si>
    <t>505661</t>
  </si>
  <si>
    <t>505662</t>
  </si>
  <si>
    <t>505664</t>
  </si>
  <si>
    <t>505666</t>
  </si>
  <si>
    <t>505659</t>
  </si>
  <si>
    <t>505668</t>
  </si>
  <si>
    <t>505669</t>
  </si>
  <si>
    <t>505670</t>
  </si>
  <si>
    <t>505671</t>
  </si>
  <si>
    <t>505672</t>
  </si>
  <si>
    <t>505667</t>
  </si>
  <si>
    <t>505676</t>
  </si>
  <si>
    <t>505675</t>
  </si>
  <si>
    <t>505678</t>
  </si>
  <si>
    <t>505677</t>
  </si>
  <si>
    <t>505679</t>
  </si>
  <si>
    <t>505673</t>
  </si>
  <si>
    <t>505681</t>
  </si>
  <si>
    <t>505682</t>
  </si>
  <si>
    <t>505684</t>
  </si>
  <si>
    <t>505683</t>
  </si>
  <si>
    <t>505686</t>
  </si>
  <si>
    <t>505680</t>
  </si>
  <si>
    <t>505688</t>
  </si>
  <si>
    <t>505691</t>
  </si>
  <si>
    <t>505689</t>
  </si>
  <si>
    <t>505690</t>
  </si>
  <si>
    <t>505692</t>
  </si>
  <si>
    <t>505687</t>
  </si>
  <si>
    <t>505693</t>
  </si>
  <si>
    <t>505695</t>
  </si>
  <si>
    <t>505694</t>
  </si>
  <si>
    <t>506394</t>
  </si>
  <si>
    <t>529615-0001</t>
  </si>
  <si>
    <t>529615-0002</t>
  </si>
  <si>
    <t>529615-0006</t>
  </si>
  <si>
    <t>529615-0003</t>
  </si>
  <si>
    <t>529615-0005</t>
  </si>
  <si>
    <t>529615-0004</t>
  </si>
  <si>
    <t>529616-0001</t>
  </si>
  <si>
    <t>529616-0002</t>
  </si>
  <si>
    <t>529616-0006</t>
  </si>
  <si>
    <t>529616-0003</t>
  </si>
  <si>
    <t>529616-0005</t>
  </si>
  <si>
    <t>529616-0004</t>
  </si>
  <si>
    <t>532195</t>
  </si>
  <si>
    <t>532194</t>
  </si>
  <si>
    <t>529618-0001</t>
  </si>
  <si>
    <t>529618-0002</t>
  </si>
  <si>
    <t>529618-0006</t>
  </si>
  <si>
    <t>529618-0003</t>
  </si>
  <si>
    <t>529618-0005</t>
  </si>
  <si>
    <t>529618-0004</t>
  </si>
  <si>
    <t>529619-0001</t>
  </si>
  <si>
    <t>529619-0002</t>
  </si>
  <si>
    <t>529619-0006</t>
  </si>
  <si>
    <t>529619-0003</t>
  </si>
  <si>
    <t>529619-0005</t>
  </si>
  <si>
    <t>529619-0004</t>
  </si>
  <si>
    <t>532198</t>
  </si>
  <si>
    <t>532201</t>
  </si>
  <si>
    <t>532204</t>
  </si>
  <si>
    <t>532199</t>
  </si>
  <si>
    <t>532200</t>
  </si>
  <si>
    <t>532205</t>
  </si>
  <si>
    <t>532202</t>
  </si>
  <si>
    <t>532207</t>
  </si>
  <si>
    <t>532206</t>
  </si>
  <si>
    <t>746127-0001</t>
  </si>
  <si>
    <t>746127-0002</t>
  </si>
  <si>
    <t>746127-0006</t>
  </si>
  <si>
    <t>746127-0003</t>
  </si>
  <si>
    <t>746127-0005</t>
  </si>
  <si>
    <t>746127-0004</t>
  </si>
  <si>
    <t>886228-0001</t>
  </si>
  <si>
    <t>886228-0002</t>
  </si>
  <si>
    <t>886228-0006</t>
  </si>
  <si>
    <t>886228-0003</t>
  </si>
  <si>
    <t>886228-0005</t>
  </si>
  <si>
    <t>886228-0004</t>
  </si>
  <si>
    <t>886239-0001</t>
  </si>
  <si>
    <t>886239-0002</t>
  </si>
  <si>
    <t>886239-0006</t>
  </si>
  <si>
    <t>886239-0003</t>
  </si>
  <si>
    <t>886239-0005</t>
  </si>
  <si>
    <t>886239-0004</t>
  </si>
  <si>
    <t>505784</t>
  </si>
  <si>
    <t>505788</t>
  </si>
  <si>
    <t>505789</t>
  </si>
  <si>
    <t>505786</t>
  </si>
  <si>
    <t>505790</t>
  </si>
  <si>
    <t>505791</t>
  </si>
  <si>
    <t>505792</t>
  </si>
  <si>
    <t>505802</t>
  </si>
  <si>
    <t>505803</t>
  </si>
  <si>
    <t>505804</t>
  </si>
  <si>
    <t>505806</t>
  </si>
  <si>
    <t>505808</t>
  </si>
  <si>
    <t>505807</t>
  </si>
  <si>
    <t>505809</t>
  </si>
  <si>
    <t>505810</t>
  </si>
  <si>
    <t>505805</t>
  </si>
  <si>
    <t>505813</t>
  </si>
  <si>
    <t>505814</t>
  </si>
  <si>
    <t>505815</t>
  </si>
  <si>
    <t>505817</t>
  </si>
  <si>
    <t>505826</t>
  </si>
  <si>
    <t>505811</t>
  </si>
  <si>
    <t>505828</t>
  </si>
  <si>
    <t>505829</t>
  </si>
  <si>
    <t>505830</t>
  </si>
  <si>
    <t>505831</t>
  </si>
  <si>
    <t>505832</t>
  </si>
  <si>
    <t>505827</t>
  </si>
  <si>
    <t>505857</t>
  </si>
  <si>
    <t>523750-0001</t>
  </si>
  <si>
    <t>523750-0002</t>
  </si>
  <si>
    <t>523751-0001</t>
  </si>
  <si>
    <t>523751-0002</t>
  </si>
  <si>
    <t>523753-0001</t>
  </si>
  <si>
    <t>523753-0002</t>
  </si>
  <si>
    <t>505854</t>
  </si>
  <si>
    <t>523752-0001</t>
  </si>
  <si>
    <t>523752-0002</t>
  </si>
  <si>
    <t>523763-0001</t>
  </si>
  <si>
    <t>523763-0002</t>
  </si>
  <si>
    <t>523755-0001</t>
  </si>
  <si>
    <t>523755-0002</t>
  </si>
  <si>
    <t>523764-0001</t>
  </si>
  <si>
    <t>523764-0002</t>
  </si>
  <si>
    <t>523765-0001</t>
  </si>
  <si>
    <t>523765-0002</t>
  </si>
  <si>
    <t>523766-0001</t>
  </si>
  <si>
    <t>523766-0002</t>
  </si>
  <si>
    <t>523774-0001</t>
  </si>
  <si>
    <t>523774-0002</t>
  </si>
  <si>
    <t>523754-0001</t>
  </si>
  <si>
    <t>523754-0002</t>
  </si>
  <si>
    <t>523773-0001</t>
  </si>
  <si>
    <t>523773-0002</t>
  </si>
  <si>
    <t>523775-0001</t>
  </si>
  <si>
    <t>523775-0002</t>
  </si>
  <si>
    <t>523777-0001</t>
  </si>
  <si>
    <t>523777-0002</t>
  </si>
  <si>
    <t>530357</t>
  </si>
  <si>
    <t>523772-0001</t>
  </si>
  <si>
    <t>523772-0002</t>
  </si>
  <si>
    <t>530358</t>
  </si>
  <si>
    <t>530359</t>
  </si>
  <si>
    <t>530360</t>
  </si>
  <si>
    <t>530361</t>
  </si>
  <si>
    <t>523776-0001</t>
  </si>
  <si>
    <t>523776-0002</t>
  </si>
  <si>
    <t>530362</t>
  </si>
  <si>
    <t>530363</t>
  </si>
  <si>
    <t>530366</t>
  </si>
  <si>
    <t>530367</t>
  </si>
  <si>
    <t>530368</t>
  </si>
  <si>
    <t>530369</t>
  </si>
  <si>
    <t>530364</t>
  </si>
  <si>
    <t>530371</t>
  </si>
  <si>
    <t>530373</t>
  </si>
  <si>
    <t>530372</t>
  </si>
  <si>
    <t>530567</t>
  </si>
  <si>
    <t>530374</t>
  </si>
  <si>
    <t>530370</t>
  </si>
  <si>
    <t>530650</t>
  </si>
  <si>
    <t>530652</t>
  </si>
  <si>
    <t>530651</t>
  </si>
  <si>
    <t>505701</t>
  </si>
  <si>
    <t>505729</t>
  </si>
  <si>
    <t>505697</t>
  </si>
  <si>
    <t>505863</t>
  </si>
  <si>
    <t>505861</t>
  </si>
  <si>
    <t>505862</t>
  </si>
  <si>
    <t>525438-0001</t>
  </si>
  <si>
    <t>525438-0002</t>
  </si>
  <si>
    <t>525438-0006</t>
  </si>
  <si>
    <t>525438-0003</t>
  </si>
  <si>
    <t>525438-0005</t>
  </si>
  <si>
    <t>525438-0004</t>
  </si>
  <si>
    <t>508489</t>
  </si>
  <si>
    <t>508487</t>
  </si>
  <si>
    <t>529984</t>
  </si>
  <si>
    <t>530458</t>
  </si>
  <si>
    <t>529985</t>
  </si>
  <si>
    <t>530459</t>
  </si>
  <si>
    <t>141921</t>
  </si>
  <si>
    <t>141920</t>
  </si>
  <si>
    <t>193618</t>
  </si>
  <si>
    <t>193607</t>
  </si>
  <si>
    <t>193629</t>
  </si>
  <si>
    <t>193651</t>
  </si>
  <si>
    <t>193662</t>
  </si>
  <si>
    <t>193673</t>
  </si>
  <si>
    <t>224513</t>
  </si>
  <si>
    <t>224516</t>
  </si>
  <si>
    <t>224514</t>
  </si>
  <si>
    <t>224517</t>
  </si>
  <si>
    <t>224515</t>
  </si>
  <si>
    <t>224519</t>
  </si>
  <si>
    <t>505091</t>
  </si>
  <si>
    <t>505094</t>
  </si>
  <si>
    <t>505092</t>
  </si>
  <si>
    <t>523794</t>
  </si>
  <si>
    <t>505096</t>
  </si>
  <si>
    <t>505093</t>
  </si>
  <si>
    <t>523795</t>
  </si>
  <si>
    <t>523805</t>
  </si>
  <si>
    <t>523802</t>
  </si>
  <si>
    <t>720779</t>
  </si>
  <si>
    <t>720804</t>
  </si>
  <si>
    <t>523806</t>
  </si>
  <si>
    <t>720815</t>
  </si>
  <si>
    <t>764311</t>
  </si>
  <si>
    <t>764297</t>
  </si>
  <si>
    <t>764322</t>
  </si>
  <si>
    <t>764344</t>
  </si>
  <si>
    <t>764333</t>
  </si>
  <si>
    <t>764399</t>
  </si>
  <si>
    <t>764424</t>
  </si>
  <si>
    <t>764435</t>
  </si>
  <si>
    <t>764446</t>
  </si>
  <si>
    <t>764413</t>
  </si>
  <si>
    <t>764457</t>
  </si>
  <si>
    <t>764468</t>
  </si>
  <si>
    <t>764479</t>
  </si>
  <si>
    <t>764515</t>
  </si>
  <si>
    <t>764526</t>
  </si>
  <si>
    <t>764504</t>
  </si>
  <si>
    <t>882613</t>
  </si>
  <si>
    <t>972498</t>
  </si>
  <si>
    <t>972501</t>
  </si>
  <si>
    <t>972512</t>
  </si>
  <si>
    <t>882624</t>
  </si>
  <si>
    <t>972523</t>
  </si>
  <si>
    <t>972534</t>
  </si>
  <si>
    <t>972545</t>
  </si>
  <si>
    <t>222300</t>
  </si>
  <si>
    <t>222301</t>
  </si>
  <si>
    <t>222302</t>
  </si>
  <si>
    <t>222303</t>
  </si>
  <si>
    <t>222323</t>
  </si>
  <si>
    <t>222325</t>
  </si>
  <si>
    <t>222324</t>
  </si>
  <si>
    <t>222326</t>
  </si>
  <si>
    <t>222328</t>
  </si>
  <si>
    <t>222329</t>
  </si>
  <si>
    <t>222327</t>
  </si>
  <si>
    <t>222330</t>
  </si>
  <si>
    <t>141963</t>
  </si>
  <si>
    <t>141965</t>
  </si>
  <si>
    <t>141962</t>
  </si>
  <si>
    <t>148968</t>
  </si>
  <si>
    <t>148969</t>
  </si>
  <si>
    <t>214662</t>
  </si>
  <si>
    <t>224543</t>
  </si>
  <si>
    <t>214663</t>
  </si>
  <si>
    <t>214664</t>
  </si>
  <si>
    <t>224544</t>
  </si>
  <si>
    <t>224545</t>
  </si>
  <si>
    <t>224546</t>
  </si>
  <si>
    <t>224549</t>
  </si>
  <si>
    <t>224547</t>
  </si>
  <si>
    <t>224548</t>
  </si>
  <si>
    <t>224550</t>
  </si>
  <si>
    <t>303294</t>
  </si>
  <si>
    <t>303308</t>
  </si>
  <si>
    <t>303319</t>
  </si>
  <si>
    <t>303352</t>
  </si>
  <si>
    <t>303341</t>
  </si>
  <si>
    <t>303363</t>
  </si>
  <si>
    <t>303374</t>
  </si>
  <si>
    <t>303385</t>
  </si>
  <si>
    <t>303396</t>
  </si>
  <si>
    <t>303432</t>
  </si>
  <si>
    <t>303421</t>
  </si>
  <si>
    <t>303443</t>
  </si>
  <si>
    <t>304038</t>
  </si>
  <si>
    <t>304049</t>
  </si>
  <si>
    <t>304082</t>
  </si>
  <si>
    <t>304071</t>
  </si>
  <si>
    <t>304107</t>
  </si>
  <si>
    <t>304118</t>
  </si>
  <si>
    <t>304129</t>
  </si>
  <si>
    <t>304151</t>
  </si>
  <si>
    <t>304275</t>
  </si>
  <si>
    <t>304297</t>
  </si>
  <si>
    <t>304286</t>
  </si>
  <si>
    <t>304311</t>
  </si>
  <si>
    <t>304333</t>
  </si>
  <si>
    <t>304344</t>
  </si>
  <si>
    <t>360855</t>
  </si>
  <si>
    <t>304355</t>
  </si>
  <si>
    <t>304366</t>
  </si>
  <si>
    <t>361654</t>
  </si>
  <si>
    <t>361665</t>
  </si>
  <si>
    <t>361756</t>
  </si>
  <si>
    <t>438293</t>
  </si>
  <si>
    <t>361701</t>
  </si>
  <si>
    <t>438307</t>
  </si>
  <si>
    <t>438282</t>
  </si>
  <si>
    <t>438373</t>
  </si>
  <si>
    <t>438737</t>
  </si>
  <si>
    <t>438726</t>
  </si>
  <si>
    <t>438748</t>
  </si>
  <si>
    <t>438759</t>
  </si>
  <si>
    <t>505262</t>
  </si>
  <si>
    <t>505263</t>
  </si>
  <si>
    <t>532313</t>
  </si>
  <si>
    <t>532314</t>
  </si>
  <si>
    <t>532312</t>
  </si>
  <si>
    <t>532315</t>
  </si>
  <si>
    <t>532317</t>
  </si>
  <si>
    <t>532319</t>
  </si>
  <si>
    <t>532320</t>
  </si>
  <si>
    <t>532321</t>
  </si>
  <si>
    <t>532322</t>
  </si>
  <si>
    <t>532323</t>
  </si>
  <si>
    <t>697892</t>
  </si>
  <si>
    <t>697906</t>
  </si>
  <si>
    <t>697917</t>
  </si>
  <si>
    <t>697928</t>
  </si>
  <si>
    <t>697983</t>
  </si>
  <si>
    <t>697994</t>
  </si>
  <si>
    <t>698002</t>
  </si>
  <si>
    <t>698024</t>
  </si>
  <si>
    <t>698013</t>
  </si>
  <si>
    <t>698057</t>
  </si>
  <si>
    <t>698068</t>
  </si>
  <si>
    <t>698079</t>
  </si>
  <si>
    <t>698104</t>
  </si>
  <si>
    <t>698159</t>
  </si>
  <si>
    <t>698148</t>
  </si>
  <si>
    <t>698181</t>
  </si>
  <si>
    <t>698192</t>
  </si>
  <si>
    <t>698239</t>
  </si>
  <si>
    <t>698261</t>
  </si>
  <si>
    <t>698272</t>
  </si>
  <si>
    <t>698283</t>
  </si>
  <si>
    <t>882872</t>
  </si>
  <si>
    <t>882894</t>
  </si>
  <si>
    <t>882908</t>
  </si>
  <si>
    <t>882883</t>
  </si>
  <si>
    <t>882919</t>
  </si>
  <si>
    <t>882985</t>
  </si>
  <si>
    <t>882996</t>
  </si>
  <si>
    <t>883004</t>
  </si>
  <si>
    <t>883015</t>
  </si>
  <si>
    <t>883026</t>
  </si>
  <si>
    <t>883183</t>
  </si>
  <si>
    <t>883208</t>
  </si>
  <si>
    <t>883194</t>
  </si>
  <si>
    <t>883219</t>
  </si>
  <si>
    <t>883241</t>
  </si>
  <si>
    <t>883252</t>
  </si>
  <si>
    <t>883285</t>
  </si>
  <si>
    <t>883296</t>
  </si>
  <si>
    <t>883274</t>
  </si>
  <si>
    <t>883321</t>
  </si>
  <si>
    <t>883332</t>
  </si>
  <si>
    <t>883343</t>
  </si>
  <si>
    <t>883398</t>
  </si>
  <si>
    <t>883376</t>
  </si>
  <si>
    <t>883387</t>
  </si>
  <si>
    <t>883412</t>
  </si>
  <si>
    <t>883401</t>
  </si>
  <si>
    <t>883423</t>
  </si>
  <si>
    <t>883456</t>
  </si>
  <si>
    <t>883467</t>
  </si>
  <si>
    <t>883445</t>
  </si>
  <si>
    <t>883489</t>
  </si>
  <si>
    <t>883478</t>
  </si>
  <si>
    <t>883503</t>
  </si>
  <si>
    <t>883525</t>
  </si>
  <si>
    <t>883536</t>
  </si>
  <si>
    <t>883547</t>
  </si>
  <si>
    <t>883569</t>
  </si>
  <si>
    <t>883591</t>
  </si>
  <si>
    <t>148962</t>
  </si>
  <si>
    <t>214660</t>
  </si>
  <si>
    <t>214661</t>
  </si>
  <si>
    <t>222633</t>
  </si>
  <si>
    <t>222645</t>
  </si>
  <si>
    <t>224525</t>
  </si>
  <si>
    <t>300784</t>
  </si>
  <si>
    <t>501761</t>
  </si>
  <si>
    <t>501757</t>
  </si>
  <si>
    <t>501758</t>
  </si>
  <si>
    <t>300795</t>
  </si>
  <si>
    <t>501762</t>
  </si>
  <si>
    <t>505202</t>
  </si>
  <si>
    <t>501766</t>
  </si>
  <si>
    <t>505201</t>
  </si>
  <si>
    <t>501767</t>
  </si>
  <si>
    <t>505371</t>
  </si>
  <si>
    <t>505356</t>
  </si>
  <si>
    <t>521144</t>
  </si>
  <si>
    <t>521145</t>
  </si>
  <si>
    <t>521147</t>
  </si>
  <si>
    <t>505372</t>
  </si>
  <si>
    <t>523826</t>
  </si>
  <si>
    <t>521146</t>
  </si>
  <si>
    <t>526158</t>
  </si>
  <si>
    <t>523827</t>
  </si>
  <si>
    <t>523829</t>
  </si>
  <si>
    <t>523828</t>
  </si>
  <si>
    <t>529543</t>
  </si>
  <si>
    <t>529544</t>
  </si>
  <si>
    <t>529647</t>
  </si>
  <si>
    <t>529648</t>
  </si>
  <si>
    <t>529545</t>
  </si>
  <si>
    <t>529546</t>
  </si>
  <si>
    <t>616755</t>
  </si>
  <si>
    <t>616766</t>
  </si>
  <si>
    <t>616777</t>
  </si>
  <si>
    <t>885633</t>
  </si>
  <si>
    <t>616788</t>
  </si>
  <si>
    <t>166783</t>
  </si>
  <si>
    <t>885622</t>
  </si>
  <si>
    <t>166794</t>
  </si>
  <si>
    <t>166808</t>
  </si>
  <si>
    <t>166852</t>
  </si>
  <si>
    <t>166863</t>
  </si>
  <si>
    <t>166896</t>
  </si>
  <si>
    <t>166921</t>
  </si>
  <si>
    <t>166885</t>
  </si>
  <si>
    <t>166932</t>
  </si>
  <si>
    <t>166943</t>
  </si>
  <si>
    <t>166976</t>
  </si>
  <si>
    <t>166998</t>
  </si>
  <si>
    <t>166965</t>
  </si>
  <si>
    <t>167006</t>
  </si>
  <si>
    <t>166987</t>
  </si>
  <si>
    <t>167017</t>
  </si>
  <si>
    <t>167039</t>
  </si>
  <si>
    <t>167061</t>
  </si>
  <si>
    <t>167028</t>
  </si>
  <si>
    <t>167174</t>
  </si>
  <si>
    <t>167185</t>
  </si>
  <si>
    <t>328014</t>
  </si>
  <si>
    <t>328025</t>
  </si>
  <si>
    <t>328069</t>
  </si>
  <si>
    <t>350501</t>
  </si>
  <si>
    <t>350512</t>
  </si>
  <si>
    <t>350523</t>
  </si>
  <si>
    <t>350534</t>
  </si>
  <si>
    <t>350545</t>
  </si>
  <si>
    <t>350578</t>
  </si>
  <si>
    <t>350567</t>
  </si>
  <si>
    <t>350603</t>
  </si>
  <si>
    <t>350589</t>
  </si>
  <si>
    <t>350614</t>
  </si>
  <si>
    <t>350636</t>
  </si>
  <si>
    <t>350647</t>
  </si>
  <si>
    <t>350658</t>
  </si>
  <si>
    <t>350669</t>
  </si>
  <si>
    <t>350691</t>
  </si>
  <si>
    <t>350716</t>
  </si>
  <si>
    <t>350727</t>
  </si>
  <si>
    <t>350738</t>
  </si>
  <si>
    <t>350771</t>
  </si>
  <si>
    <t>350749</t>
  </si>
  <si>
    <t>351093</t>
  </si>
  <si>
    <t>351118</t>
  </si>
  <si>
    <t>351107</t>
  </si>
  <si>
    <t>351129</t>
  </si>
  <si>
    <t>351151</t>
  </si>
  <si>
    <t>351173</t>
  </si>
  <si>
    <t>351162</t>
  </si>
  <si>
    <t>351195</t>
  </si>
  <si>
    <t>351184</t>
  </si>
  <si>
    <t>351253</t>
  </si>
  <si>
    <t>351231</t>
  </si>
  <si>
    <t>351209</t>
  </si>
  <si>
    <t>351242</t>
  </si>
  <si>
    <t>351264</t>
  </si>
  <si>
    <t>351275</t>
  </si>
  <si>
    <t>351286</t>
  </si>
  <si>
    <t>351311</t>
  </si>
  <si>
    <t>351322</t>
  </si>
  <si>
    <t>351297</t>
  </si>
  <si>
    <t>351333</t>
  </si>
  <si>
    <t>351344</t>
  </si>
  <si>
    <t>351355</t>
  </si>
  <si>
    <t>351694</t>
  </si>
  <si>
    <t>351366</t>
  </si>
  <si>
    <t>351377</t>
  </si>
  <si>
    <t>351708</t>
  </si>
  <si>
    <t>351683</t>
  </si>
  <si>
    <t>351741</t>
  </si>
  <si>
    <t>351774</t>
  </si>
  <si>
    <t>351719</t>
  </si>
  <si>
    <t>351752</t>
  </si>
  <si>
    <t>351785</t>
  </si>
  <si>
    <t>351763</t>
  </si>
  <si>
    <t>351796</t>
  </si>
  <si>
    <t>351821</t>
  </si>
  <si>
    <t>351832</t>
  </si>
  <si>
    <t>351865</t>
  </si>
  <si>
    <t>351854</t>
  </si>
  <si>
    <t>351876</t>
  </si>
  <si>
    <t>351843</t>
  </si>
  <si>
    <t>351887</t>
  </si>
  <si>
    <t>351898</t>
  </si>
  <si>
    <t>351912</t>
  </si>
  <si>
    <t>351901</t>
  </si>
  <si>
    <t>351934</t>
  </si>
  <si>
    <t>351945</t>
  </si>
  <si>
    <t>351956</t>
  </si>
  <si>
    <t>351923</t>
  </si>
  <si>
    <t>352267</t>
  </si>
  <si>
    <t>352256</t>
  </si>
  <si>
    <t>352278</t>
  </si>
  <si>
    <t>352303</t>
  </si>
  <si>
    <t>352314</t>
  </si>
  <si>
    <t>352289</t>
  </si>
  <si>
    <t>352325</t>
  </si>
  <si>
    <t>352336</t>
  </si>
  <si>
    <t>352347</t>
  </si>
  <si>
    <t>352358</t>
  </si>
  <si>
    <t>352391</t>
  </si>
  <si>
    <t>352369</t>
  </si>
  <si>
    <t>352405</t>
  </si>
  <si>
    <t>352416</t>
  </si>
  <si>
    <t>352427</t>
  </si>
  <si>
    <t>352438</t>
  </si>
  <si>
    <t>352471</t>
  </si>
  <si>
    <t>352449</t>
  </si>
  <si>
    <t>352482</t>
  </si>
  <si>
    <t>352493</t>
  </si>
  <si>
    <t>352507</t>
  </si>
  <si>
    <t>352518</t>
  </si>
  <si>
    <t>352529</t>
  </si>
  <si>
    <t>352551</t>
  </si>
  <si>
    <t>141881</t>
  </si>
  <si>
    <t>141882</t>
  </si>
  <si>
    <t>141885</t>
  </si>
  <si>
    <t>141886</t>
  </si>
  <si>
    <t>141887</t>
  </si>
  <si>
    <t>141883</t>
  </si>
  <si>
    <t>141888</t>
  </si>
  <si>
    <t>141889</t>
  </si>
  <si>
    <t>141892</t>
  </si>
  <si>
    <t>141891</t>
  </si>
  <si>
    <t>141890</t>
  </si>
  <si>
    <t>141893</t>
  </si>
  <si>
    <t>141894</t>
  </si>
  <si>
    <t>141896</t>
  </si>
  <si>
    <t>141904</t>
  </si>
  <si>
    <t>141897</t>
  </si>
  <si>
    <t>141898</t>
  </si>
  <si>
    <t>141903</t>
  </si>
  <si>
    <t>141905</t>
  </si>
  <si>
    <t>141906</t>
  </si>
  <si>
    <t>141913</t>
  </si>
  <si>
    <t>141914</t>
  </si>
  <si>
    <t>141983</t>
  </si>
  <si>
    <t>141984</t>
  </si>
  <si>
    <t>141985</t>
  </si>
  <si>
    <t>141987</t>
  </si>
  <si>
    <t>141989</t>
  </si>
  <si>
    <t>141990</t>
  </si>
  <si>
    <t>141991</t>
  </si>
  <si>
    <t>141988</t>
  </si>
  <si>
    <t>141992</t>
  </si>
  <si>
    <t>141993</t>
  </si>
  <si>
    <t>141994</t>
  </si>
  <si>
    <t>141995</t>
  </si>
  <si>
    <t>141996</t>
  </si>
  <si>
    <t>141998</t>
  </si>
  <si>
    <t>142015</t>
  </si>
  <si>
    <t>142017</t>
  </si>
  <si>
    <t>142018</t>
  </si>
  <si>
    <t>142019</t>
  </si>
  <si>
    <t>150056</t>
  </si>
  <si>
    <t>150057</t>
  </si>
  <si>
    <t>214644</t>
  </si>
  <si>
    <t>214643</t>
  </si>
  <si>
    <t>214645</t>
  </si>
  <si>
    <t>214647</t>
  </si>
  <si>
    <t>214646</t>
  </si>
  <si>
    <t>214648</t>
  </si>
  <si>
    <t>214666</t>
  </si>
  <si>
    <t>214667</t>
  </si>
  <si>
    <t>214668</t>
  </si>
  <si>
    <t>214672</t>
  </si>
  <si>
    <t>214669</t>
  </si>
  <si>
    <t>214673</t>
  </si>
  <si>
    <t>214670</t>
  </si>
  <si>
    <t>214674</t>
  </si>
  <si>
    <t>214676</t>
  </si>
  <si>
    <t>214677</t>
  </si>
  <si>
    <t>214680</t>
  </si>
  <si>
    <t>214678</t>
  </si>
  <si>
    <t>214683</t>
  </si>
  <si>
    <t>214681</t>
  </si>
  <si>
    <t>218177</t>
  </si>
  <si>
    <t>218178</t>
  </si>
  <si>
    <t>400590</t>
  </si>
  <si>
    <t>400591</t>
  </si>
  <si>
    <t>400592</t>
  </si>
  <si>
    <t>400593</t>
  </si>
  <si>
    <t>400594</t>
  </si>
  <si>
    <t>400595</t>
  </si>
  <si>
    <t>505232</t>
  </si>
  <si>
    <t>505234</t>
  </si>
  <si>
    <t>505235</t>
  </si>
  <si>
    <t>505236</t>
  </si>
  <si>
    <t>505238</t>
  </si>
  <si>
    <t>505237</t>
  </si>
  <si>
    <t>505257</t>
  </si>
  <si>
    <t>505260</t>
  </si>
  <si>
    <t>509129</t>
  </si>
  <si>
    <t>509130</t>
  </si>
  <si>
    <t>509131</t>
  </si>
  <si>
    <t>509133</t>
  </si>
  <si>
    <t>521151</t>
  </si>
  <si>
    <t>521152</t>
  </si>
  <si>
    <t>521153</t>
  </si>
  <si>
    <t>521154</t>
  </si>
  <si>
    <t>521155</t>
  </si>
  <si>
    <t>521156</t>
  </si>
  <si>
    <t>521158</t>
  </si>
  <si>
    <t>521159</t>
  </si>
  <si>
    <t>521160</t>
  </si>
  <si>
    <t>521162</t>
  </si>
  <si>
    <t>521163</t>
  </si>
  <si>
    <t>521164</t>
  </si>
  <si>
    <t>521165</t>
  </si>
  <si>
    <t>523853</t>
  </si>
  <si>
    <t>523855</t>
  </si>
  <si>
    <t>523854</t>
  </si>
  <si>
    <t>523856</t>
  </si>
  <si>
    <t>521166</t>
  </si>
  <si>
    <t>523862</t>
  </si>
  <si>
    <t>523857</t>
  </si>
  <si>
    <t>523865</t>
  </si>
  <si>
    <t>523863</t>
  </si>
  <si>
    <t>523866</t>
  </si>
  <si>
    <t>523860</t>
  </si>
  <si>
    <t>523870</t>
  </si>
  <si>
    <t>523873</t>
  </si>
  <si>
    <t>523872</t>
  </si>
  <si>
    <t>523875</t>
  </si>
  <si>
    <t>523868</t>
  </si>
  <si>
    <t>529652</t>
  </si>
  <si>
    <t>529656</t>
  </si>
  <si>
    <t>530476</t>
  </si>
  <si>
    <t>529659</t>
  </si>
  <si>
    <t>529657</t>
  </si>
  <si>
    <t>529658</t>
  </si>
  <si>
    <t>530477</t>
  </si>
  <si>
    <t>530479</t>
  </si>
  <si>
    <t>882431</t>
  </si>
  <si>
    <t>882464</t>
  </si>
  <si>
    <t>882442</t>
  </si>
  <si>
    <t>882486</t>
  </si>
  <si>
    <t>882475</t>
  </si>
  <si>
    <t>882497</t>
  </si>
  <si>
    <t>882511</t>
  </si>
  <si>
    <t>882555</t>
  </si>
  <si>
    <t>882522</t>
  </si>
  <si>
    <t>882533</t>
  </si>
  <si>
    <t>882544</t>
  </si>
  <si>
    <t>882566</t>
  </si>
  <si>
    <t>150134</t>
  </si>
  <si>
    <t>882577</t>
  </si>
  <si>
    <t>882599</t>
  </si>
  <si>
    <t>882602</t>
  </si>
  <si>
    <t>882588</t>
  </si>
  <si>
    <t>150135</t>
  </si>
  <si>
    <t>150141</t>
  </si>
  <si>
    <t>150136</t>
  </si>
  <si>
    <t>150140</t>
  </si>
  <si>
    <t>150159</t>
  </si>
  <si>
    <t>150144</t>
  </si>
  <si>
    <t>150160</t>
  </si>
  <si>
    <t>150163</t>
  </si>
  <si>
    <t>150166</t>
  </si>
  <si>
    <t>150170</t>
  </si>
  <si>
    <t>150172</t>
  </si>
  <si>
    <t>150176</t>
  </si>
  <si>
    <t>150180</t>
  </si>
  <si>
    <t>218638</t>
  </si>
  <si>
    <t>218640</t>
  </si>
  <si>
    <t>222644</t>
  </si>
  <si>
    <t>150124</t>
  </si>
  <si>
    <t>150125</t>
  </si>
  <si>
    <t>218641</t>
  </si>
  <si>
    <t>218642</t>
  </si>
  <si>
    <t>142081</t>
  </si>
  <si>
    <t>142083</t>
  </si>
  <si>
    <t>142085</t>
  </si>
  <si>
    <t>142086</t>
  </si>
  <si>
    <t>142087</t>
  </si>
  <si>
    <t>142084</t>
  </si>
  <si>
    <t>142088</t>
  </si>
  <si>
    <t>142089</t>
  </si>
  <si>
    <t>142092</t>
  </si>
  <si>
    <t>142091</t>
  </si>
  <si>
    <t>142090</t>
  </si>
  <si>
    <t>148965</t>
  </si>
  <si>
    <t>148966</t>
  </si>
  <si>
    <t>148967</t>
  </si>
  <si>
    <t>148964</t>
  </si>
  <si>
    <t>224536</t>
  </si>
  <si>
    <t>224538</t>
  </si>
  <si>
    <t>224537</t>
  </si>
  <si>
    <t>218176</t>
  </si>
  <si>
    <t>885699</t>
  </si>
  <si>
    <t>885702</t>
  </si>
  <si>
    <t>885677</t>
  </si>
  <si>
    <t>885713</t>
  </si>
  <si>
    <t>885688</t>
  </si>
  <si>
    <t>224528</t>
  </si>
  <si>
    <t>224530</t>
  </si>
  <si>
    <t>148972</t>
  </si>
  <si>
    <t>885735</t>
  </si>
  <si>
    <t>885724</t>
  </si>
  <si>
    <t>224534</t>
  </si>
  <si>
    <t>224535</t>
  </si>
  <si>
    <t>224532</t>
  </si>
  <si>
    <t>224533</t>
  </si>
  <si>
    <t>224531</t>
  </si>
  <si>
    <t>300842</t>
  </si>
  <si>
    <t>300853</t>
  </si>
  <si>
    <t>300864</t>
  </si>
  <si>
    <t>300875</t>
  </si>
  <si>
    <t>300886</t>
  </si>
  <si>
    <t>300831</t>
  </si>
  <si>
    <t>505215</t>
  </si>
  <si>
    <t>505216</t>
  </si>
  <si>
    <t>505217</t>
  </si>
  <si>
    <t>505218</t>
  </si>
  <si>
    <t>505219</t>
  </si>
  <si>
    <t>505214</t>
  </si>
  <si>
    <t>505221</t>
  </si>
  <si>
    <t>523788</t>
  </si>
  <si>
    <t>523790</t>
  </si>
  <si>
    <t>505220</t>
  </si>
  <si>
    <t>523787</t>
  </si>
  <si>
    <t>529662</t>
  </si>
  <si>
    <t>523791</t>
  </si>
  <si>
    <t>530070</t>
  </si>
  <si>
    <t>530071</t>
  </si>
  <si>
    <t>529663</t>
  </si>
  <si>
    <t>530074</t>
  </si>
  <si>
    <t>530072</t>
  </si>
  <si>
    <t>523792</t>
  </si>
  <si>
    <t>530075</t>
  </si>
  <si>
    <t>530077</t>
  </si>
  <si>
    <t>530082</t>
  </si>
  <si>
    <t>530073</t>
  </si>
  <si>
    <t>530079</t>
  </si>
  <si>
    <t>141922</t>
  </si>
  <si>
    <t>141926</t>
  </si>
  <si>
    <t>141923</t>
  </si>
  <si>
    <t>141924</t>
  </si>
  <si>
    <t>141925</t>
  </si>
  <si>
    <t>143184-0006</t>
  </si>
  <si>
    <t>143184-0003</t>
  </si>
  <si>
    <t>143184-0001</t>
  </si>
  <si>
    <t>143184-0005</t>
  </si>
  <si>
    <t>143184-0002</t>
  </si>
  <si>
    <t>143184-0004</t>
  </si>
  <si>
    <t>143185-0006</t>
  </si>
  <si>
    <t>143185-0003</t>
  </si>
  <si>
    <t>143185-0001</t>
  </si>
  <si>
    <t>143185-0005</t>
  </si>
  <si>
    <t>143185-0002</t>
  </si>
  <si>
    <t>143185-0004</t>
  </si>
  <si>
    <t>143186-0006</t>
  </si>
  <si>
    <t>143186-0003</t>
  </si>
  <si>
    <t>143186-0001</t>
  </si>
  <si>
    <t>143186-0005</t>
  </si>
  <si>
    <t>143186-0002</t>
  </si>
  <si>
    <t>143186-0004</t>
  </si>
  <si>
    <t>143188-0006</t>
  </si>
  <si>
    <t>143188-0003</t>
  </si>
  <si>
    <t>143188-0001</t>
  </si>
  <si>
    <t>143188-0005</t>
  </si>
  <si>
    <t>143188-0002</t>
  </si>
  <si>
    <t>143188-0004</t>
  </si>
  <si>
    <t>143189-0006</t>
  </si>
  <si>
    <t>143189-0003</t>
  </si>
  <si>
    <t>143189-0001</t>
  </si>
  <si>
    <t>143189-0005</t>
  </si>
  <si>
    <t>143189-0002</t>
  </si>
  <si>
    <t>143189-0004</t>
  </si>
  <si>
    <t>143190-0006</t>
  </si>
  <si>
    <t>143190-0003</t>
  </si>
  <si>
    <t>143190-0001</t>
  </si>
  <si>
    <t>143190-0005</t>
  </si>
  <si>
    <t>143190-0002</t>
  </si>
  <si>
    <t>143190-0004</t>
  </si>
  <si>
    <t>148921</t>
  </si>
  <si>
    <t>148923</t>
  </si>
  <si>
    <t>148922</t>
  </si>
  <si>
    <t>148924</t>
  </si>
  <si>
    <t>148925</t>
  </si>
  <si>
    <t>184414</t>
  </si>
  <si>
    <t>184415</t>
  </si>
  <si>
    <t>184416</t>
  </si>
  <si>
    <t>184417</t>
  </si>
  <si>
    <t>184420</t>
  </si>
  <si>
    <t>184421</t>
  </si>
  <si>
    <t>184419</t>
  </si>
  <si>
    <t>214684</t>
  </si>
  <si>
    <t>214685</t>
  </si>
  <si>
    <t>214687</t>
  </si>
  <si>
    <t>214686</t>
  </si>
  <si>
    <t>214688</t>
  </si>
  <si>
    <t>214690</t>
  </si>
  <si>
    <t>214694</t>
  </si>
  <si>
    <t>214691</t>
  </si>
  <si>
    <t>214692</t>
  </si>
  <si>
    <t>214689</t>
  </si>
  <si>
    <t>224825</t>
  </si>
  <si>
    <t>224823</t>
  </si>
  <si>
    <t>224822</t>
  </si>
  <si>
    <t>224826</t>
  </si>
  <si>
    <t>224827</t>
  </si>
  <si>
    <t>224828</t>
  </si>
  <si>
    <t>224829</t>
  </si>
  <si>
    <t>224831</t>
  </si>
  <si>
    <t>224830</t>
  </si>
  <si>
    <t>224832</t>
  </si>
  <si>
    <t>224833</t>
  </si>
  <si>
    <t>224834</t>
  </si>
  <si>
    <t>224836</t>
  </si>
  <si>
    <t>436312</t>
  </si>
  <si>
    <t>505112</t>
  </si>
  <si>
    <t>505113</t>
  </si>
  <si>
    <t>505114</t>
  </si>
  <si>
    <t>505115</t>
  </si>
  <si>
    <t>505111</t>
  </si>
  <si>
    <t>505117</t>
  </si>
  <si>
    <t>505119</t>
  </si>
  <si>
    <t>505118</t>
  </si>
  <si>
    <t>505121</t>
  </si>
  <si>
    <t>505122</t>
  </si>
  <si>
    <t>505124</t>
  </si>
  <si>
    <t>505120</t>
  </si>
  <si>
    <t>505126</t>
  </si>
  <si>
    <t>505125</t>
  </si>
  <si>
    <t>505127</t>
  </si>
  <si>
    <t>505128</t>
  </si>
  <si>
    <t>505129</t>
  </si>
  <si>
    <t>505130</t>
  </si>
  <si>
    <t>505133</t>
  </si>
  <si>
    <t>505132</t>
  </si>
  <si>
    <t>505137</t>
  </si>
  <si>
    <t>505144</t>
  </si>
  <si>
    <t>505138</t>
  </si>
  <si>
    <t>505146</t>
  </si>
  <si>
    <t>505145</t>
  </si>
  <si>
    <t>505139</t>
  </si>
  <si>
    <t>509127</t>
  </si>
  <si>
    <t>523808</t>
  </si>
  <si>
    <t>523807</t>
  </si>
  <si>
    <t>523811</t>
  </si>
  <si>
    <t>523812</t>
  </si>
  <si>
    <t>523810</t>
  </si>
  <si>
    <t>141966</t>
  </si>
  <si>
    <t>141967</t>
  </si>
  <si>
    <t>141968</t>
  </si>
  <si>
    <t>141970</t>
  </si>
  <si>
    <t>141972</t>
  </si>
  <si>
    <t>523822-0007</t>
  </si>
  <si>
    <t>523822-0001</t>
  </si>
  <si>
    <t>523822-0002</t>
  </si>
  <si>
    <t>523822-0003</t>
  </si>
  <si>
    <t>523822-0006</t>
  </si>
  <si>
    <t>523822-0005</t>
  </si>
  <si>
    <t>523822-0004</t>
  </si>
  <si>
    <t>141973</t>
  </si>
  <si>
    <t>141974</t>
  </si>
  <si>
    <t>141971</t>
  </si>
  <si>
    <t>141977</t>
  </si>
  <si>
    <t>141976</t>
  </si>
  <si>
    <t>141980</t>
  </si>
  <si>
    <t>141979</t>
  </si>
  <si>
    <t>141978</t>
  </si>
  <si>
    <t>141969</t>
  </si>
  <si>
    <t>505350</t>
  </si>
  <si>
    <t>141981</t>
  </si>
  <si>
    <t>505353</t>
  </si>
  <si>
    <t>505351</t>
  </si>
  <si>
    <t>505479</t>
  </si>
  <si>
    <t>505352</t>
  </si>
  <si>
    <t>526797</t>
  </si>
  <si>
    <t>526799</t>
  </si>
  <si>
    <t>526804</t>
  </si>
  <si>
    <t>526800</t>
  </si>
  <si>
    <t>526802</t>
  </si>
  <si>
    <t>526803</t>
  </si>
  <si>
    <t>526805</t>
  </si>
  <si>
    <t>526810</t>
  </si>
  <si>
    <t>526808</t>
  </si>
  <si>
    <t>526806</t>
  </si>
  <si>
    <t>526807</t>
  </si>
  <si>
    <t>526809</t>
  </si>
  <si>
    <t>532335</t>
  </si>
  <si>
    <t>141912</t>
  </si>
  <si>
    <t>532336</t>
  </si>
  <si>
    <t>142008</t>
  </si>
  <si>
    <t>142009</t>
  </si>
  <si>
    <t>142010</t>
  </si>
  <si>
    <t>142020</t>
  </si>
  <si>
    <t>142021</t>
  </si>
  <si>
    <t>148928</t>
  </si>
  <si>
    <t>148930</t>
  </si>
  <si>
    <t>148929</t>
  </si>
  <si>
    <t>148932</t>
  </si>
  <si>
    <t>148933</t>
  </si>
  <si>
    <t>148931</t>
  </si>
  <si>
    <t>148934</t>
  </si>
  <si>
    <t>210735</t>
  </si>
  <si>
    <t>210736</t>
  </si>
  <si>
    <t>210741</t>
  </si>
  <si>
    <t>210742</t>
  </si>
  <si>
    <t>210743</t>
  </si>
  <si>
    <t>224811</t>
  </si>
  <si>
    <t>224812</t>
  </si>
  <si>
    <t>224814</t>
  </si>
  <si>
    <t>224815</t>
  </si>
  <si>
    <t>691499</t>
  </si>
  <si>
    <t>218620</t>
  </si>
  <si>
    <t>218619</t>
  </si>
  <si>
    <t>218633</t>
  </si>
  <si>
    <t>218634</t>
  </si>
  <si>
    <t>218635</t>
  </si>
  <si>
    <t>218636</t>
  </si>
  <si>
    <t>101604</t>
  </si>
  <si>
    <t>142014</t>
  </si>
  <si>
    <t>142096</t>
  </si>
  <si>
    <t>193899</t>
  </si>
  <si>
    <t>193902</t>
  </si>
  <si>
    <t>214679</t>
  </si>
  <si>
    <t>210744</t>
  </si>
  <si>
    <t>193913</t>
  </si>
  <si>
    <t>222638</t>
  </si>
  <si>
    <t>222639</t>
  </si>
  <si>
    <t>222646</t>
  </si>
  <si>
    <t>222640</t>
  </si>
  <si>
    <t>222641</t>
  </si>
  <si>
    <t>222649</t>
  </si>
  <si>
    <t>222648</t>
  </si>
  <si>
    <t>222650</t>
  </si>
  <si>
    <t>224520</t>
  </si>
  <si>
    <t>224521</t>
  </si>
  <si>
    <t>224522</t>
  </si>
  <si>
    <t>224540</t>
  </si>
  <si>
    <t>224539</t>
  </si>
  <si>
    <t>224541</t>
  </si>
  <si>
    <t>224542</t>
  </si>
  <si>
    <t>300897</t>
  </si>
  <si>
    <t>300911</t>
  </si>
  <si>
    <t>505239</t>
  </si>
  <si>
    <t>523859</t>
  </si>
  <si>
    <t>400597</t>
  </si>
  <si>
    <t>505261</t>
  </si>
  <si>
    <t>523876</t>
  </si>
  <si>
    <t>523878</t>
  </si>
  <si>
    <t>523880</t>
  </si>
  <si>
    <t>523879</t>
  </si>
  <si>
    <t>523881</t>
  </si>
  <si>
    <t>720826</t>
  </si>
  <si>
    <t>529660</t>
  </si>
  <si>
    <t>764537</t>
  </si>
  <si>
    <t>882453</t>
  </si>
  <si>
    <t>764548</t>
  </si>
  <si>
    <t>213051</t>
  </si>
  <si>
    <t>529986</t>
  </si>
  <si>
    <t>523816</t>
  </si>
  <si>
    <t>586315</t>
  </si>
  <si>
    <t>586257</t>
  </si>
  <si>
    <t>586279</t>
  </si>
  <si>
    <t>586359</t>
  </si>
  <si>
    <t>586337</t>
  </si>
  <si>
    <t>586392</t>
  </si>
  <si>
    <t>586417</t>
  </si>
  <si>
    <t>141982</t>
  </si>
  <si>
    <t>142412</t>
  </si>
  <si>
    <t>148971</t>
  </si>
  <si>
    <t>148970</t>
  </si>
  <si>
    <t>150132</t>
  </si>
  <si>
    <t>150129</t>
  </si>
  <si>
    <t>150133</t>
  </si>
  <si>
    <t>150137</t>
  </si>
  <si>
    <t>150139</t>
  </si>
  <si>
    <t>150150</t>
  </si>
  <si>
    <t>150157</t>
  </si>
  <si>
    <t>150156</t>
  </si>
  <si>
    <t>150148</t>
  </si>
  <si>
    <t>150153</t>
  </si>
  <si>
    <t>150158</t>
  </si>
  <si>
    <t>218168</t>
  </si>
  <si>
    <t>218169</t>
  </si>
  <si>
    <t>218171</t>
  </si>
  <si>
    <t>218698</t>
  </si>
  <si>
    <t>222632</t>
  </si>
  <si>
    <t>224527</t>
  </si>
  <si>
    <t>505192</t>
  </si>
  <si>
    <t>505193</t>
  </si>
  <si>
    <t>505198</t>
  </si>
  <si>
    <t>505196</t>
  </si>
  <si>
    <t>505195</t>
  </si>
  <si>
    <t>505194</t>
  </si>
  <si>
    <t>505199</t>
  </si>
  <si>
    <t>505200</t>
  </si>
  <si>
    <t>505354</t>
  </si>
  <si>
    <t>505355</t>
  </si>
  <si>
    <t>505204</t>
  </si>
  <si>
    <t>505203</t>
  </si>
  <si>
    <t>526159</t>
  </si>
  <si>
    <t>505370</t>
  </si>
  <si>
    <t>616802</t>
  </si>
  <si>
    <t>616799</t>
  </si>
  <si>
    <t>646745</t>
  </si>
  <si>
    <t>698341</t>
  </si>
  <si>
    <t>647497</t>
  </si>
  <si>
    <t>647486</t>
  </si>
  <si>
    <t>698352</t>
  </si>
  <si>
    <t>698363</t>
  </si>
  <si>
    <t>698374</t>
  </si>
  <si>
    <t>698385</t>
  </si>
  <si>
    <t>885666</t>
  </si>
  <si>
    <t>698396</t>
  </si>
  <si>
    <t>886261</t>
  </si>
  <si>
    <t>218621</t>
  </si>
  <si>
    <t>222304</t>
  </si>
  <si>
    <t>222337</t>
  </si>
  <si>
    <t>222338</t>
  </si>
  <si>
    <t>303159</t>
  </si>
  <si>
    <t>224523</t>
  </si>
  <si>
    <t>218622</t>
  </si>
  <si>
    <t>185649</t>
  </si>
  <si>
    <t>185650</t>
  </si>
  <si>
    <t>215271</t>
  </si>
  <si>
    <t>215272</t>
  </si>
  <si>
    <t>215273</t>
  </si>
  <si>
    <t>215274</t>
  </si>
  <si>
    <t>243454</t>
  </si>
  <si>
    <t>376786</t>
  </si>
  <si>
    <t>243465</t>
  </si>
  <si>
    <t>376797</t>
  </si>
  <si>
    <t>376811</t>
  </si>
  <si>
    <t>376822</t>
  </si>
  <si>
    <t>520178</t>
  </si>
  <si>
    <t>520177</t>
  </si>
  <si>
    <t>520181</t>
  </si>
  <si>
    <t>520182</t>
  </si>
  <si>
    <t>520180</t>
  </si>
  <si>
    <t>520183</t>
  </si>
  <si>
    <t>520185</t>
  </si>
  <si>
    <t>520186</t>
  </si>
  <si>
    <t>520184</t>
  </si>
  <si>
    <t>520187</t>
  </si>
  <si>
    <t>500832</t>
  </si>
  <si>
    <t>500833</t>
  </si>
  <si>
    <t>500835</t>
  </si>
  <si>
    <t>500834</t>
  </si>
  <si>
    <t>500836</t>
  </si>
  <si>
    <t>500837</t>
  </si>
  <si>
    <t>500838</t>
  </si>
  <si>
    <t>500839</t>
  </si>
  <si>
    <t>500840</t>
  </si>
  <si>
    <t>500842</t>
  </si>
  <si>
    <t>159890</t>
  </si>
  <si>
    <t>159891</t>
  </si>
  <si>
    <t>159892</t>
  </si>
  <si>
    <t>159893</t>
  </si>
  <si>
    <t>159894</t>
  </si>
  <si>
    <t>159896</t>
  </si>
  <si>
    <t>159895</t>
  </si>
  <si>
    <t>159897</t>
  </si>
  <si>
    <t>159921</t>
  </si>
  <si>
    <t>159924</t>
  </si>
  <si>
    <t>159922</t>
  </si>
  <si>
    <t>159923</t>
  </si>
  <si>
    <t>185662</t>
  </si>
  <si>
    <t>215275</t>
  </si>
  <si>
    <t>185665</t>
  </si>
  <si>
    <t>215278</t>
  </si>
  <si>
    <t>215280</t>
  </si>
  <si>
    <t>215276</t>
  </si>
  <si>
    <t>215279</t>
  </si>
  <si>
    <t>215282</t>
  </si>
  <si>
    <t>215281</t>
  </si>
  <si>
    <t>215283</t>
  </si>
  <si>
    <t>220449</t>
  </si>
  <si>
    <t>220450</t>
  </si>
  <si>
    <t>220451</t>
  </si>
  <si>
    <t>220452</t>
  </si>
  <si>
    <t>220453</t>
  </si>
  <si>
    <t>220454</t>
  </si>
  <si>
    <t>220456</t>
  </si>
  <si>
    <t>220455</t>
  </si>
  <si>
    <t>975113</t>
  </si>
  <si>
    <t>975135</t>
  </si>
  <si>
    <t>975157</t>
  </si>
  <si>
    <t>975179</t>
  </si>
  <si>
    <t>185672</t>
  </si>
  <si>
    <t>185674</t>
  </si>
  <si>
    <t>185673</t>
  </si>
  <si>
    <t>185676</t>
  </si>
  <si>
    <t>215297</t>
  </si>
  <si>
    <t>215298</t>
  </si>
  <si>
    <t>215300</t>
  </si>
  <si>
    <t>215301</t>
  </si>
  <si>
    <t>215303</t>
  </si>
  <si>
    <t>215304</t>
  </si>
  <si>
    <t>215305</t>
  </si>
  <si>
    <t>215306</t>
  </si>
  <si>
    <t>215307</t>
  </si>
  <si>
    <t>215309</t>
  </si>
  <si>
    <t>215308</t>
  </si>
  <si>
    <t>215310</t>
  </si>
  <si>
    <t>215311</t>
  </si>
  <si>
    <t>215312</t>
  </si>
  <si>
    <t>215314</t>
  </si>
  <si>
    <t>215315</t>
  </si>
  <si>
    <t>226290</t>
  </si>
  <si>
    <t>226318</t>
  </si>
  <si>
    <t>226319</t>
  </si>
  <si>
    <t>226348</t>
  </si>
  <si>
    <t>226349</t>
  </si>
  <si>
    <t>226350</t>
  </si>
  <si>
    <t>226373</t>
  </si>
  <si>
    <t>226372</t>
  </si>
  <si>
    <t>226394</t>
  </si>
  <si>
    <t>226416</t>
  </si>
  <si>
    <t>226395</t>
  </si>
  <si>
    <t>226417</t>
  </si>
  <si>
    <t>226452</t>
  </si>
  <si>
    <t>226437</t>
  </si>
  <si>
    <t>226438</t>
  </si>
  <si>
    <t>525459</t>
  </si>
  <si>
    <t>525460</t>
  </si>
  <si>
    <t>525461</t>
  </si>
  <si>
    <t>525462</t>
  </si>
  <si>
    <t>525463</t>
  </si>
  <si>
    <t>525464</t>
  </si>
  <si>
    <t>525465</t>
  </si>
  <si>
    <t>525466</t>
  </si>
  <si>
    <t>525468</t>
  </si>
  <si>
    <t>525469</t>
  </si>
  <si>
    <t>525471</t>
  </si>
  <si>
    <t>525470</t>
  </si>
  <si>
    <t>525473</t>
  </si>
  <si>
    <t>525472</t>
  </si>
  <si>
    <t>525474</t>
  </si>
  <si>
    <t>525476</t>
  </si>
  <si>
    <t>525475</t>
  </si>
  <si>
    <t>525477</t>
  </si>
  <si>
    <t>525479</t>
  </si>
  <si>
    <t>525480</t>
  </si>
  <si>
    <t>525481</t>
  </si>
  <si>
    <t>532722</t>
  </si>
  <si>
    <t>532725</t>
  </si>
  <si>
    <t>532723</t>
  </si>
  <si>
    <t>532728</t>
  </si>
  <si>
    <t>532727</t>
  </si>
  <si>
    <t>532729</t>
  </si>
  <si>
    <t>532730</t>
  </si>
  <si>
    <t>532726</t>
  </si>
  <si>
    <t>532731</t>
  </si>
  <si>
    <t>532732</t>
  </si>
  <si>
    <t>532734</t>
  </si>
  <si>
    <t>532736</t>
  </si>
  <si>
    <t>532737</t>
  </si>
  <si>
    <t>532733</t>
  </si>
  <si>
    <t>532738</t>
  </si>
  <si>
    <t>532739</t>
  </si>
  <si>
    <t>532741</t>
  </si>
  <si>
    <t>532740</t>
  </si>
  <si>
    <t>532743</t>
  </si>
  <si>
    <t>532742</t>
  </si>
  <si>
    <t>159907</t>
  </si>
  <si>
    <t>159908</t>
  </si>
  <si>
    <t>159910</t>
  </si>
  <si>
    <t>159909</t>
  </si>
  <si>
    <t>159912</t>
  </si>
  <si>
    <t>159913</t>
  </si>
  <si>
    <t>159911</t>
  </si>
  <si>
    <t>159914</t>
  </si>
  <si>
    <t>309938</t>
  </si>
  <si>
    <t>309982</t>
  </si>
  <si>
    <t>310019</t>
  </si>
  <si>
    <t>310143</t>
  </si>
  <si>
    <t>310063</t>
  </si>
  <si>
    <t>310234</t>
  </si>
  <si>
    <t>310314</t>
  </si>
  <si>
    <t>310347</t>
  </si>
  <si>
    <t>310008-0029</t>
  </si>
  <si>
    <t>310008-0031</t>
  </si>
  <si>
    <t>310008-0006</t>
  </si>
  <si>
    <t>310008-0011</t>
  </si>
  <si>
    <t>310008-0028</t>
  </si>
  <si>
    <t>310008-0026</t>
  </si>
  <si>
    <t>310008-0030</t>
  </si>
  <si>
    <t>309971-0029</t>
  </si>
  <si>
    <t>309971-0031</t>
  </si>
  <si>
    <t>309971-0006</t>
  </si>
  <si>
    <t>309971-0011</t>
  </si>
  <si>
    <t>309971-0028</t>
  </si>
  <si>
    <t>309971-0026</t>
  </si>
  <si>
    <t>309971-0030</t>
  </si>
  <si>
    <t>310052-0029</t>
  </si>
  <si>
    <t>310052-0031</t>
  </si>
  <si>
    <t>310052-0006</t>
  </si>
  <si>
    <t>310052-0011</t>
  </si>
  <si>
    <t>310052-0028</t>
  </si>
  <si>
    <t>310052-0026</t>
  </si>
  <si>
    <t>310052-0030</t>
  </si>
  <si>
    <t>310176</t>
  </si>
  <si>
    <t>310085-0029</t>
  </si>
  <si>
    <t>310085-0031</t>
  </si>
  <si>
    <t>310085-0006</t>
  </si>
  <si>
    <t>310085-0011</t>
  </si>
  <si>
    <t>310085-0028</t>
  </si>
  <si>
    <t>310085-0026</t>
  </si>
  <si>
    <t>310085-0030</t>
  </si>
  <si>
    <t>310198-0029</t>
  </si>
  <si>
    <t>310198-0031</t>
  </si>
  <si>
    <t>310198-0006</t>
  </si>
  <si>
    <t>310198-0011</t>
  </si>
  <si>
    <t>310198-0028</t>
  </si>
  <si>
    <t>310198-0026</t>
  </si>
  <si>
    <t>310198-0030</t>
  </si>
  <si>
    <t>310427</t>
  </si>
  <si>
    <t>310165-0029</t>
  </si>
  <si>
    <t>310165-0031</t>
  </si>
  <si>
    <t>310165-0006</t>
  </si>
  <si>
    <t>310165-0011</t>
  </si>
  <si>
    <t>310165-0028</t>
  </si>
  <si>
    <t>310165-0026</t>
  </si>
  <si>
    <t>310165-0030</t>
  </si>
  <si>
    <t>310223-0029</t>
  </si>
  <si>
    <t>310223-0031</t>
  </si>
  <si>
    <t>310223-0006</t>
  </si>
  <si>
    <t>310223-0011</t>
  </si>
  <si>
    <t>310223-0028</t>
  </si>
  <si>
    <t>310223-0026</t>
  </si>
  <si>
    <t>310223-0030</t>
  </si>
  <si>
    <t>310416-0029</t>
  </si>
  <si>
    <t>310416-0031</t>
  </si>
  <si>
    <t>310416-0006</t>
  </si>
  <si>
    <t>310416-0011</t>
  </si>
  <si>
    <t>310416-0028</t>
  </si>
  <si>
    <t>310416-0026</t>
  </si>
  <si>
    <t>310416-0030</t>
  </si>
  <si>
    <t>310256-0029</t>
  </si>
  <si>
    <t>310256-0031</t>
  </si>
  <si>
    <t>310256-0006</t>
  </si>
  <si>
    <t>310256-0011</t>
  </si>
  <si>
    <t>310256-0028</t>
  </si>
  <si>
    <t>310256-0026</t>
  </si>
  <si>
    <t>310256-0030</t>
  </si>
  <si>
    <t>310507</t>
  </si>
  <si>
    <t>310201</t>
  </si>
  <si>
    <t>310336-0029</t>
  </si>
  <si>
    <t>310336-0031</t>
  </si>
  <si>
    <t>310336-0006</t>
  </si>
  <si>
    <t>310336-0011</t>
  </si>
  <si>
    <t>310336-0028</t>
  </si>
  <si>
    <t>310336-0026</t>
  </si>
  <si>
    <t>310336-0030</t>
  </si>
  <si>
    <t>310551</t>
  </si>
  <si>
    <t>310529-0029</t>
  </si>
  <si>
    <t>310529-0031</t>
  </si>
  <si>
    <t>310529-0006</t>
  </si>
  <si>
    <t>310529-0011</t>
  </si>
  <si>
    <t>310529-0028</t>
  </si>
  <si>
    <t>310529-0026</t>
  </si>
  <si>
    <t>310529-0030</t>
  </si>
  <si>
    <t>310573-0029</t>
  </si>
  <si>
    <t>310573-0031</t>
  </si>
  <si>
    <t>310573-0006</t>
  </si>
  <si>
    <t>310573-0011</t>
  </si>
  <si>
    <t>310573-0028</t>
  </si>
  <si>
    <t>310573-0026</t>
  </si>
  <si>
    <t>310573-0030</t>
  </si>
  <si>
    <t>310449-0029</t>
  </si>
  <si>
    <t>310449-0031</t>
  </si>
  <si>
    <t>310449-0006</t>
  </si>
  <si>
    <t>310449-0011</t>
  </si>
  <si>
    <t>310449-0028</t>
  </si>
  <si>
    <t>310449-0026</t>
  </si>
  <si>
    <t>310449-0030</t>
  </si>
  <si>
    <t>310609-0029</t>
  </si>
  <si>
    <t>310609-0031</t>
  </si>
  <si>
    <t>310609-0006</t>
  </si>
  <si>
    <t>310609-0011</t>
  </si>
  <si>
    <t>310609-0028</t>
  </si>
  <si>
    <t>310609-0026</t>
  </si>
  <si>
    <t>310609-0030</t>
  </si>
  <si>
    <t>310631</t>
  </si>
  <si>
    <t>310653-0029</t>
  </si>
  <si>
    <t>310653-0031</t>
  </si>
  <si>
    <t>310653-0006</t>
  </si>
  <si>
    <t>310653-0011</t>
  </si>
  <si>
    <t>310653-0028</t>
  </si>
  <si>
    <t>310653-0026</t>
  </si>
  <si>
    <t>310653-0030</t>
  </si>
  <si>
    <t>310369-0029</t>
  </si>
  <si>
    <t>310369-0031</t>
  </si>
  <si>
    <t>310369-0006</t>
  </si>
  <si>
    <t>310369-0011</t>
  </si>
  <si>
    <t>310369-0028</t>
  </si>
  <si>
    <t>310369-0026</t>
  </si>
  <si>
    <t>310369-0030</t>
  </si>
  <si>
    <t>310584</t>
  </si>
  <si>
    <t>312273</t>
  </si>
  <si>
    <t>312309</t>
  </si>
  <si>
    <t>312353</t>
  </si>
  <si>
    <t>310391</t>
  </si>
  <si>
    <t>312342-0029</t>
  </si>
  <si>
    <t>312342-0031</t>
  </si>
  <si>
    <t>312342-0006</t>
  </si>
  <si>
    <t>312342-0011</t>
  </si>
  <si>
    <t>312342-0028</t>
  </si>
  <si>
    <t>312342-0026</t>
  </si>
  <si>
    <t>312342-0030</t>
  </si>
  <si>
    <t>312375-0029</t>
  </si>
  <si>
    <t>312375-0031</t>
  </si>
  <si>
    <t>312375-0006</t>
  </si>
  <si>
    <t>312375-0011</t>
  </si>
  <si>
    <t>312375-0028</t>
  </si>
  <si>
    <t>312375-0026</t>
  </si>
  <si>
    <t>312375-0030</t>
  </si>
  <si>
    <t>312295-0029</t>
  </si>
  <si>
    <t>312295-0031</t>
  </si>
  <si>
    <t>312295-0006</t>
  </si>
  <si>
    <t>312295-0011</t>
  </si>
  <si>
    <t>312295-0028</t>
  </si>
  <si>
    <t>312295-0026</t>
  </si>
  <si>
    <t>312295-0030</t>
  </si>
  <si>
    <t>492018</t>
  </si>
  <si>
    <t>492051</t>
  </si>
  <si>
    <t>312411-0029</t>
  </si>
  <si>
    <t>312411-0031</t>
  </si>
  <si>
    <t>312411-0006</t>
  </si>
  <si>
    <t>312411-0011</t>
  </si>
  <si>
    <t>312411-0028</t>
  </si>
  <si>
    <t>312411-0026</t>
  </si>
  <si>
    <t>312411-0030</t>
  </si>
  <si>
    <t>492029</t>
  </si>
  <si>
    <t>312386</t>
  </si>
  <si>
    <t>492084-0029</t>
  </si>
  <si>
    <t>492084-0031</t>
  </si>
  <si>
    <t>492084-0006</t>
  </si>
  <si>
    <t>492084-0011</t>
  </si>
  <si>
    <t>492084-0028</t>
  </si>
  <si>
    <t>492084-0026</t>
  </si>
  <si>
    <t>492084-0030</t>
  </si>
  <si>
    <t>492131-0029</t>
  </si>
  <si>
    <t>492131-0031</t>
  </si>
  <si>
    <t>492131-0006</t>
  </si>
  <si>
    <t>492131-0011</t>
  </si>
  <si>
    <t>492131-0028</t>
  </si>
  <si>
    <t>492131-0026</t>
  </si>
  <si>
    <t>492131-0030</t>
  </si>
  <si>
    <t>492095-0029</t>
  </si>
  <si>
    <t>492095-0031</t>
  </si>
  <si>
    <t>492095-0006</t>
  </si>
  <si>
    <t>492095-0011</t>
  </si>
  <si>
    <t>492095-0028</t>
  </si>
  <si>
    <t>492095-0026</t>
  </si>
  <si>
    <t>492095-0030</t>
  </si>
  <si>
    <t>492109-0029</t>
  </si>
  <si>
    <t>492109-0031</t>
  </si>
  <si>
    <t>492109-0006</t>
  </si>
  <si>
    <t>492109-0011</t>
  </si>
  <si>
    <t>492109-0028</t>
  </si>
  <si>
    <t>492109-0026</t>
  </si>
  <si>
    <t>492109-0030</t>
  </si>
  <si>
    <t>500719</t>
  </si>
  <si>
    <t>492062</t>
  </si>
  <si>
    <t>500720</t>
  </si>
  <si>
    <t>500722</t>
  </si>
  <si>
    <t>500723</t>
  </si>
  <si>
    <t>500725</t>
  </si>
  <si>
    <t>500724</t>
  </si>
  <si>
    <t>500721</t>
  </si>
  <si>
    <t>529751</t>
  </si>
  <si>
    <t>529756</t>
  </si>
  <si>
    <t>500726</t>
  </si>
  <si>
    <t>529755</t>
  </si>
  <si>
    <t>529753</t>
  </si>
  <si>
    <t>529754</t>
  </si>
  <si>
    <t>529757</t>
  </si>
  <si>
    <t>529766</t>
  </si>
  <si>
    <t>529765</t>
  </si>
  <si>
    <t>529759</t>
  </si>
  <si>
    <t>529758</t>
  </si>
  <si>
    <t>529767</t>
  </si>
  <si>
    <t>529769</t>
  </si>
  <si>
    <t>529772</t>
  </si>
  <si>
    <t>529773</t>
  </si>
  <si>
    <t>529771</t>
  </si>
  <si>
    <t>529768</t>
  </si>
  <si>
    <t>529776</t>
  </si>
  <si>
    <t>529775</t>
  </si>
  <si>
    <t>529778</t>
  </si>
  <si>
    <t>529779</t>
  </si>
  <si>
    <t>529777</t>
  </si>
  <si>
    <t>529770</t>
  </si>
  <si>
    <t>529781</t>
  </si>
  <si>
    <t>733318</t>
  </si>
  <si>
    <t>529780</t>
  </si>
  <si>
    <t>733351</t>
  </si>
  <si>
    <t>733373</t>
  </si>
  <si>
    <t>733329-0029</t>
  </si>
  <si>
    <t>733329-0031</t>
  </si>
  <si>
    <t>733329-0006</t>
  </si>
  <si>
    <t>733329-0011</t>
  </si>
  <si>
    <t>733329-0028</t>
  </si>
  <si>
    <t>733329-0026</t>
  </si>
  <si>
    <t>733329-0030</t>
  </si>
  <si>
    <t>733395</t>
  </si>
  <si>
    <t>733384-0029</t>
  </si>
  <si>
    <t>733384-0031</t>
  </si>
  <si>
    <t>733384-0006</t>
  </si>
  <si>
    <t>733384-0011</t>
  </si>
  <si>
    <t>733384-0028</t>
  </si>
  <si>
    <t>733384-0026</t>
  </si>
  <si>
    <t>733384-0030</t>
  </si>
  <si>
    <t>225887</t>
  </si>
  <si>
    <t>225890</t>
  </si>
  <si>
    <t>733362-0029</t>
  </si>
  <si>
    <t>733362-0031</t>
  </si>
  <si>
    <t>733362-0006</t>
  </si>
  <si>
    <t>733362-0011</t>
  </si>
  <si>
    <t>733362-0028</t>
  </si>
  <si>
    <t>733362-0026</t>
  </si>
  <si>
    <t>733362-0030</t>
  </si>
  <si>
    <t>733409-0029</t>
  </si>
  <si>
    <t>733409-0031</t>
  </si>
  <si>
    <t>733409-0006</t>
  </si>
  <si>
    <t>733409-0011</t>
  </si>
  <si>
    <t>733409-0028</t>
  </si>
  <si>
    <t>733409-0026</t>
  </si>
  <si>
    <t>733409-0030</t>
  </si>
  <si>
    <t>225889</t>
  </si>
  <si>
    <t>225891</t>
  </si>
  <si>
    <t>225901</t>
  </si>
  <si>
    <t>225902</t>
  </si>
  <si>
    <t>225904</t>
  </si>
  <si>
    <t>225903</t>
  </si>
  <si>
    <t>225905</t>
  </si>
  <si>
    <t>225906</t>
  </si>
  <si>
    <t>225909</t>
  </si>
  <si>
    <t>225912</t>
  </si>
  <si>
    <t>225913</t>
  </si>
  <si>
    <t>225914</t>
  </si>
  <si>
    <t>225916</t>
  </si>
  <si>
    <t>225915</t>
  </si>
  <si>
    <t>225921</t>
  </si>
  <si>
    <t>225926</t>
  </si>
  <si>
    <t>225928</t>
  </si>
  <si>
    <t>225934</t>
  </si>
  <si>
    <t>225956</t>
  </si>
  <si>
    <t>225957</t>
  </si>
  <si>
    <t>225958</t>
  </si>
  <si>
    <t>225959</t>
  </si>
  <si>
    <t>159919</t>
  </si>
  <si>
    <t>159916</t>
  </si>
  <si>
    <t>159920</t>
  </si>
  <si>
    <t>310813</t>
  </si>
  <si>
    <t>310835-0029</t>
  </si>
  <si>
    <t>310835-0031</t>
  </si>
  <si>
    <t>310835-0006</t>
  </si>
  <si>
    <t>310835-0011</t>
  </si>
  <si>
    <t>310835-0028</t>
  </si>
  <si>
    <t>310835-0026</t>
  </si>
  <si>
    <t>310835-0030</t>
  </si>
  <si>
    <t>310846</t>
  </si>
  <si>
    <t>330402</t>
  </si>
  <si>
    <t>329979</t>
  </si>
  <si>
    <t>330413</t>
  </si>
  <si>
    <t>310868-0029</t>
  </si>
  <si>
    <t>310868-0031</t>
  </si>
  <si>
    <t>310868-0006</t>
  </si>
  <si>
    <t>310868-0011</t>
  </si>
  <si>
    <t>310868-0028</t>
  </si>
  <si>
    <t>310868-0026</t>
  </si>
  <si>
    <t>310868-0030</t>
  </si>
  <si>
    <t>185677</t>
  </si>
  <si>
    <t>185678</t>
  </si>
  <si>
    <t>975248</t>
  </si>
  <si>
    <t>975281</t>
  </si>
  <si>
    <t>975339</t>
  </si>
  <si>
    <t>975328</t>
  </si>
  <si>
    <t>975306</t>
  </si>
  <si>
    <t>529890</t>
  </si>
  <si>
    <t>225892</t>
  </si>
  <si>
    <t>225894</t>
  </si>
  <si>
    <t>225917</t>
  </si>
  <si>
    <t>529889</t>
  </si>
  <si>
    <t>222620</t>
  </si>
  <si>
    <t>222622</t>
  </si>
  <si>
    <t>222621</t>
  </si>
  <si>
    <t>222623</t>
  </si>
  <si>
    <t>222624</t>
  </si>
  <si>
    <t>222627</t>
  </si>
  <si>
    <t>222626</t>
  </si>
  <si>
    <t>222629</t>
  </si>
  <si>
    <t>222628</t>
  </si>
  <si>
    <t>183616</t>
  </si>
  <si>
    <t>183617</t>
  </si>
  <si>
    <t>148337-0001</t>
  </si>
  <si>
    <t>148337-0013</t>
  </si>
  <si>
    <t>148337-0002</t>
  </si>
  <si>
    <t>148337-0004</t>
  </si>
  <si>
    <t>148337-0005</t>
  </si>
  <si>
    <t>148337-0006</t>
  </si>
  <si>
    <t>148337-0007</t>
  </si>
  <si>
    <t>148337-0012</t>
  </si>
  <si>
    <t>148337-0014</t>
  </si>
  <si>
    <t>214351</t>
  </si>
  <si>
    <t>214352</t>
  </si>
  <si>
    <t>214568</t>
  </si>
  <si>
    <t>214570</t>
  </si>
  <si>
    <t>214573</t>
  </si>
  <si>
    <t>214571</t>
  </si>
  <si>
    <t>214572</t>
  </si>
  <si>
    <t>214574</t>
  </si>
  <si>
    <t>214575</t>
  </si>
  <si>
    <t>214576</t>
  </si>
  <si>
    <t>214578</t>
  </si>
  <si>
    <t>214579</t>
  </si>
  <si>
    <t>214577</t>
  </si>
  <si>
    <t>214580</t>
  </si>
  <si>
    <t>214581</t>
  </si>
  <si>
    <t>214582</t>
  </si>
  <si>
    <t>214583</t>
  </si>
  <si>
    <t>214585</t>
  </si>
  <si>
    <t>214584</t>
  </si>
  <si>
    <t>214586</t>
  </si>
  <si>
    <t>214587</t>
  </si>
  <si>
    <t>214588</t>
  </si>
  <si>
    <t>214589</t>
  </si>
  <si>
    <t>214590</t>
  </si>
  <si>
    <t>214592</t>
  </si>
  <si>
    <t>214597</t>
  </si>
  <si>
    <t>214598</t>
  </si>
  <si>
    <t>214599</t>
  </si>
  <si>
    <t>214600</t>
  </si>
  <si>
    <t>214601</t>
  </si>
  <si>
    <t>214603</t>
  </si>
  <si>
    <t>214604</t>
  </si>
  <si>
    <t>214602</t>
  </si>
  <si>
    <t>214606</t>
  </si>
  <si>
    <t>214607</t>
  </si>
  <si>
    <t>214608</t>
  </si>
  <si>
    <t>214610</t>
  </si>
  <si>
    <t>214609</t>
  </si>
  <si>
    <t>214611</t>
  </si>
  <si>
    <t>214612</t>
  </si>
  <si>
    <t>214613</t>
  </si>
  <si>
    <t>214619</t>
  </si>
  <si>
    <t>214621</t>
  </si>
  <si>
    <t>214620</t>
  </si>
  <si>
    <t>214624</t>
  </si>
  <si>
    <t>214622</t>
  </si>
  <si>
    <t>214623</t>
  </si>
  <si>
    <t>214625</t>
  </si>
  <si>
    <t>214630</t>
  </si>
  <si>
    <t>522870</t>
  </si>
  <si>
    <t>532192</t>
  </si>
  <si>
    <t>525579</t>
  </si>
  <si>
    <t>532193</t>
  </si>
  <si>
    <t>147943-0001</t>
  </si>
  <si>
    <t>147943-0013</t>
  </si>
  <si>
    <t>147943-0002</t>
  </si>
  <si>
    <t>147943-0004</t>
  </si>
  <si>
    <t>147943-0005</t>
  </si>
  <si>
    <t>147943-0006</t>
  </si>
  <si>
    <t>147943-0007</t>
  </si>
  <si>
    <t>147943-0012</t>
  </si>
  <si>
    <t>147943-0014</t>
  </si>
  <si>
    <t>147952-0001</t>
  </si>
  <si>
    <t>147952-0013</t>
  </si>
  <si>
    <t>147952-0002</t>
  </si>
  <si>
    <t>147952-0004</t>
  </si>
  <si>
    <t>147952-0005</t>
  </si>
  <si>
    <t>147952-0006</t>
  </si>
  <si>
    <t>147952-0007</t>
  </si>
  <si>
    <t>147952-0012</t>
  </si>
  <si>
    <t>147952-0014</t>
  </si>
  <si>
    <t>147944-0001</t>
  </si>
  <si>
    <t>147944-0013</t>
  </si>
  <si>
    <t>147944-0002</t>
  </si>
  <si>
    <t>147944-0004</t>
  </si>
  <si>
    <t>147944-0005</t>
  </si>
  <si>
    <t>147944-0006</t>
  </si>
  <si>
    <t>147944-0007</t>
  </si>
  <si>
    <t>147944-0012</t>
  </si>
  <si>
    <t>147944-0014</t>
  </si>
  <si>
    <t>147945-0001</t>
  </si>
  <si>
    <t>147945-0013</t>
  </si>
  <si>
    <t>147945-0002</t>
  </si>
  <si>
    <t>147945-0004</t>
  </si>
  <si>
    <t>147945-0005</t>
  </si>
  <si>
    <t>147945-0006</t>
  </si>
  <si>
    <t>147945-0007</t>
  </si>
  <si>
    <t>147945-0012</t>
  </si>
  <si>
    <t>147945-0014</t>
  </si>
  <si>
    <t>147946-0001</t>
  </si>
  <si>
    <t>147946-0013</t>
  </si>
  <si>
    <t>147946-0002</t>
  </si>
  <si>
    <t>147946-0004</t>
  </si>
  <si>
    <t>147946-0005</t>
  </si>
  <si>
    <t>147946-0006</t>
  </si>
  <si>
    <t>147946-0007</t>
  </si>
  <si>
    <t>147946-0012</t>
  </si>
  <si>
    <t>147946-0014</t>
  </si>
  <si>
    <t>147950-0001</t>
  </si>
  <si>
    <t>147950-0013</t>
  </si>
  <si>
    <t>147950-0002</t>
  </si>
  <si>
    <t>147950-0004</t>
  </si>
  <si>
    <t>147950-0005</t>
  </si>
  <si>
    <t>147950-0006</t>
  </si>
  <si>
    <t>147950-0007</t>
  </si>
  <si>
    <t>147950-0012</t>
  </si>
  <si>
    <t>147950-0014</t>
  </si>
  <si>
    <t>147951-0001</t>
  </si>
  <si>
    <t>147951-0013</t>
  </si>
  <si>
    <t>147951-0002</t>
  </si>
  <si>
    <t>147951-0004</t>
  </si>
  <si>
    <t>147951-0005</t>
  </si>
  <si>
    <t>147951-0006</t>
  </si>
  <si>
    <t>147951-0007</t>
  </si>
  <si>
    <t>147951-0012</t>
  </si>
  <si>
    <t>147951-0014</t>
  </si>
  <si>
    <t>147953-0001</t>
  </si>
  <si>
    <t>147953-0013</t>
  </si>
  <si>
    <t>147953-0002</t>
  </si>
  <si>
    <t>147953-0004</t>
  </si>
  <si>
    <t>147953-0005</t>
  </si>
  <si>
    <t>147953-0006</t>
  </si>
  <si>
    <t>147953-0007</t>
  </si>
  <si>
    <t>147953-0012</t>
  </si>
  <si>
    <t>147953-0014</t>
  </si>
  <si>
    <t>149757</t>
  </si>
  <si>
    <t>149758</t>
  </si>
  <si>
    <t>149759</t>
  </si>
  <si>
    <t>149760</t>
  </si>
  <si>
    <t>149763</t>
  </si>
  <si>
    <t>149764</t>
  </si>
  <si>
    <t>149765</t>
  </si>
  <si>
    <t>149766</t>
  </si>
  <si>
    <t>149761</t>
  </si>
  <si>
    <t>157676-0002</t>
  </si>
  <si>
    <t>157676-0004</t>
  </si>
  <si>
    <t>157676-0003</t>
  </si>
  <si>
    <t>157676-0050</t>
  </si>
  <si>
    <t>157676-0052</t>
  </si>
  <si>
    <t>157676-0051</t>
  </si>
  <si>
    <t>157676-0006</t>
  </si>
  <si>
    <t>157676-0008</t>
  </si>
  <si>
    <t>157676-0007</t>
  </si>
  <si>
    <t>157676-0010</t>
  </si>
  <si>
    <t>157676-0012</t>
  </si>
  <si>
    <t>157676-0011</t>
  </si>
  <si>
    <t>157676-0014</t>
  </si>
  <si>
    <t>157676-0016</t>
  </si>
  <si>
    <t>157676-0015</t>
  </si>
  <si>
    <t>157676-0018</t>
  </si>
  <si>
    <t>157676-0020</t>
  </si>
  <si>
    <t>157676-0019</t>
  </si>
  <si>
    <t>157676-0022</t>
  </si>
  <si>
    <t>157676-0024</t>
  </si>
  <si>
    <t>157676-0023</t>
  </si>
  <si>
    <t>157676-0026</t>
  </si>
  <si>
    <t>157676-0028</t>
  </si>
  <si>
    <t>157676-0027</t>
  </si>
  <si>
    <t>157676-0030</t>
  </si>
  <si>
    <t>157676-0032</t>
  </si>
  <si>
    <t>157676-0031</t>
  </si>
  <si>
    <t>157676-0042</t>
  </si>
  <si>
    <t>157676-0044</t>
  </si>
  <si>
    <t>157676-0043</t>
  </si>
  <si>
    <t>157676-0046</t>
  </si>
  <si>
    <t>157676-0048</t>
  </si>
  <si>
    <t>157676-0047</t>
  </si>
  <si>
    <t>157676-0054</t>
  </si>
  <si>
    <t>157676-0056</t>
  </si>
  <si>
    <t>157676-0055</t>
  </si>
  <si>
    <t>214329</t>
  </si>
  <si>
    <t>214330</t>
  </si>
  <si>
    <t>214331</t>
  </si>
  <si>
    <t>214333</t>
  </si>
  <si>
    <t>214336</t>
  </si>
  <si>
    <t>214334</t>
  </si>
  <si>
    <t>214335</t>
  </si>
  <si>
    <t>214337</t>
  </si>
  <si>
    <t>214338</t>
  </si>
  <si>
    <t>214340</t>
  </si>
  <si>
    <t>214342</t>
  </si>
  <si>
    <t>214341</t>
  </si>
  <si>
    <t>214339</t>
  </si>
  <si>
    <t>214344</t>
  </si>
  <si>
    <t>214345</t>
  </si>
  <si>
    <t>214347</t>
  </si>
  <si>
    <t>214349</t>
  </si>
  <si>
    <t>214350</t>
  </si>
  <si>
    <t>214348</t>
  </si>
  <si>
    <t>214346</t>
  </si>
  <si>
    <t>214538</t>
  </si>
  <si>
    <t>214539</t>
  </si>
  <si>
    <t>214540</t>
  </si>
  <si>
    <t>214541</t>
  </si>
  <si>
    <t>214543</t>
  </si>
  <si>
    <t>214542</t>
  </si>
  <si>
    <t>214544</t>
  </si>
  <si>
    <t>214545</t>
  </si>
  <si>
    <t>214546</t>
  </si>
  <si>
    <t>214549</t>
  </si>
  <si>
    <t>214548</t>
  </si>
  <si>
    <t>214550</t>
  </si>
  <si>
    <t>219600</t>
  </si>
  <si>
    <t>223030</t>
  </si>
  <si>
    <t>223031</t>
  </si>
  <si>
    <t>505915</t>
  </si>
  <si>
    <t>505916</t>
  </si>
  <si>
    <t>506641</t>
  </si>
  <si>
    <t>505917</t>
  </si>
  <si>
    <t>506642</t>
  </si>
  <si>
    <t>506643</t>
  </si>
  <si>
    <t>506648</t>
  </si>
  <si>
    <t>506646</t>
  </si>
  <si>
    <t>506649</t>
  </si>
  <si>
    <t>506645</t>
  </si>
  <si>
    <t>506650</t>
  </si>
  <si>
    <t>506647</t>
  </si>
  <si>
    <t>506653</t>
  </si>
  <si>
    <t>506651</t>
  </si>
  <si>
    <t>506656</t>
  </si>
  <si>
    <t>506652</t>
  </si>
  <si>
    <t>506657</t>
  </si>
  <si>
    <t>506654</t>
  </si>
  <si>
    <t>506661</t>
  </si>
  <si>
    <t>506660</t>
  </si>
  <si>
    <t>506659</t>
  </si>
  <si>
    <t>506658</t>
  </si>
  <si>
    <t>506662</t>
  </si>
  <si>
    <t>506663</t>
  </si>
  <si>
    <t>506665</t>
  </si>
  <si>
    <t>506668</t>
  </si>
  <si>
    <t>506667</t>
  </si>
  <si>
    <t>506664</t>
  </si>
  <si>
    <t>506670</t>
  </si>
  <si>
    <t>506669</t>
  </si>
  <si>
    <t>506673</t>
  </si>
  <si>
    <t>506671</t>
  </si>
  <si>
    <t>506672</t>
  </si>
  <si>
    <t>506675</t>
  </si>
  <si>
    <t>506674</t>
  </si>
  <si>
    <t>506676</t>
  </si>
  <si>
    <t>506679</t>
  </si>
  <si>
    <t>506678</t>
  </si>
  <si>
    <t>506682</t>
  </si>
  <si>
    <t>506681</t>
  </si>
  <si>
    <t>506680</t>
  </si>
  <si>
    <t>506683</t>
  </si>
  <si>
    <t>506684</t>
  </si>
  <si>
    <t>506685</t>
  </si>
  <si>
    <t>506687</t>
  </si>
  <si>
    <t>506689</t>
  </si>
  <si>
    <t>506686</t>
  </si>
  <si>
    <t>506690</t>
  </si>
  <si>
    <t>506692</t>
  </si>
  <si>
    <t>506693</t>
  </si>
  <si>
    <t>506691</t>
  </si>
  <si>
    <t>506694</t>
  </si>
  <si>
    <t>506695</t>
  </si>
  <si>
    <t>506696</t>
  </si>
  <si>
    <t>506698</t>
  </si>
  <si>
    <t>506697</t>
  </si>
  <si>
    <t>506700</t>
  </si>
  <si>
    <t>506701</t>
  </si>
  <si>
    <t>506703</t>
  </si>
  <si>
    <t>506704</t>
  </si>
  <si>
    <t>506705</t>
  </si>
  <si>
    <t>506707</t>
  </si>
  <si>
    <t>506706</t>
  </si>
  <si>
    <t>506708</t>
  </si>
  <si>
    <t>506709</t>
  </si>
  <si>
    <t>506710</t>
  </si>
  <si>
    <t>506711</t>
  </si>
  <si>
    <t>506712</t>
  </si>
  <si>
    <t>507060</t>
  </si>
  <si>
    <t>522783</t>
  </si>
  <si>
    <t>522784</t>
  </si>
  <si>
    <t>522901</t>
  </si>
  <si>
    <t>522903</t>
  </si>
  <si>
    <t>522904</t>
  </si>
  <si>
    <t>522905</t>
  </si>
  <si>
    <t>522907</t>
  </si>
  <si>
    <t>522906</t>
  </si>
  <si>
    <t>522908</t>
  </si>
  <si>
    <t>522910</t>
  </si>
  <si>
    <t>522909</t>
  </si>
  <si>
    <t>522912</t>
  </si>
  <si>
    <t>522911</t>
  </si>
  <si>
    <t>522915</t>
  </si>
  <si>
    <t>522914</t>
  </si>
  <si>
    <t>522917</t>
  </si>
  <si>
    <t>522916</t>
  </si>
  <si>
    <t>522919</t>
  </si>
  <si>
    <t>522918</t>
  </si>
  <si>
    <t>522920</t>
  </si>
  <si>
    <t>522921</t>
  </si>
  <si>
    <t>522922</t>
  </si>
  <si>
    <t>522923</t>
  </si>
  <si>
    <t>522926</t>
  </si>
  <si>
    <t>522925</t>
  </si>
  <si>
    <t>522927</t>
  </si>
  <si>
    <t>522928</t>
  </si>
  <si>
    <t>522930</t>
  </si>
  <si>
    <t>522929</t>
  </si>
  <si>
    <t>522931</t>
  </si>
  <si>
    <t>522932</t>
  </si>
  <si>
    <t>522933</t>
  </si>
  <si>
    <t>522937</t>
  </si>
  <si>
    <t>522936</t>
  </si>
  <si>
    <t>522934</t>
  </si>
  <si>
    <t>522939</t>
  </si>
  <si>
    <t>522940</t>
  </si>
  <si>
    <t>522941</t>
  </si>
  <si>
    <t>522943</t>
  </si>
  <si>
    <t>522944</t>
  </si>
  <si>
    <t>522942</t>
  </si>
  <si>
    <t>522945</t>
  </si>
  <si>
    <t>522947</t>
  </si>
  <si>
    <t>522948</t>
  </si>
  <si>
    <t>522949</t>
  </si>
  <si>
    <t>522951</t>
  </si>
  <si>
    <t>522950</t>
  </si>
  <si>
    <t>522952</t>
  </si>
  <si>
    <t>522953</t>
  </si>
  <si>
    <t>522954</t>
  </si>
  <si>
    <t>522955</t>
  </si>
  <si>
    <t>522958</t>
  </si>
  <si>
    <t>522956</t>
  </si>
  <si>
    <t>522959</t>
  </si>
  <si>
    <t>522960</t>
  </si>
  <si>
    <t>522961</t>
  </si>
  <si>
    <t>522962</t>
  </si>
  <si>
    <t>522964</t>
  </si>
  <si>
    <t>522963</t>
  </si>
  <si>
    <t>522965</t>
  </si>
  <si>
    <t>522966</t>
  </si>
  <si>
    <t>522967</t>
  </si>
  <si>
    <t>522969</t>
  </si>
  <si>
    <t>522970</t>
  </si>
  <si>
    <t>522971</t>
  </si>
  <si>
    <t>522972</t>
  </si>
  <si>
    <t>522973</t>
  </si>
  <si>
    <t>522974</t>
  </si>
  <si>
    <t>522975</t>
  </si>
  <si>
    <t>522977</t>
  </si>
  <si>
    <t>522976</t>
  </si>
  <si>
    <t>522978</t>
  </si>
  <si>
    <t>522980</t>
  </si>
  <si>
    <t>522982</t>
  </si>
  <si>
    <t>522981</t>
  </si>
  <si>
    <t>522983</t>
  </si>
  <si>
    <t>522984</t>
  </si>
  <si>
    <t>522985</t>
  </si>
  <si>
    <t>522986</t>
  </si>
  <si>
    <t>522988</t>
  </si>
  <si>
    <t>522987</t>
  </si>
  <si>
    <t>522990</t>
  </si>
  <si>
    <t>522991</t>
  </si>
  <si>
    <t>522989</t>
  </si>
  <si>
    <t>522992</t>
  </si>
  <si>
    <t>522994</t>
  </si>
  <si>
    <t>522993</t>
  </si>
  <si>
    <t>522996</t>
  </si>
  <si>
    <t>523003</t>
  </si>
  <si>
    <t>522995</t>
  </si>
  <si>
    <t>523004</t>
  </si>
  <si>
    <t>523006</t>
  </si>
  <si>
    <t>523005</t>
  </si>
  <si>
    <t>523008</t>
  </si>
  <si>
    <t>523007</t>
  </si>
  <si>
    <t>523011</t>
  </si>
  <si>
    <t>523010</t>
  </si>
  <si>
    <t>523012</t>
  </si>
  <si>
    <t>523013</t>
  </si>
  <si>
    <t>523014</t>
  </si>
  <si>
    <t>523016</t>
  </si>
  <si>
    <t>523017</t>
  </si>
  <si>
    <t>523015</t>
  </si>
  <si>
    <t>523018</t>
  </si>
  <si>
    <t>523019</t>
  </si>
  <si>
    <t>523020</t>
  </si>
  <si>
    <t>523021</t>
  </si>
  <si>
    <t>523793</t>
  </si>
  <si>
    <t>526054</t>
  </si>
  <si>
    <t>526056</t>
  </si>
  <si>
    <t>526055</t>
  </si>
  <si>
    <t>526058</t>
  </si>
  <si>
    <t>531148</t>
  </si>
  <si>
    <t>526057</t>
  </si>
  <si>
    <t>526059</t>
  </si>
  <si>
    <t>531149</t>
  </si>
  <si>
    <t>531151</t>
  </si>
  <si>
    <t>531150</t>
  </si>
  <si>
    <t>531154</t>
  </si>
  <si>
    <t>531152</t>
  </si>
  <si>
    <t>531155</t>
  </si>
  <si>
    <t>531156</t>
  </si>
  <si>
    <t>531157</t>
  </si>
  <si>
    <t>531160</t>
  </si>
  <si>
    <t>531158</t>
  </si>
  <si>
    <t>531159</t>
  </si>
  <si>
    <t>531161</t>
  </si>
  <si>
    <t>531162</t>
  </si>
  <si>
    <t>531578</t>
  </si>
  <si>
    <t>531576</t>
  </si>
  <si>
    <t>531577</t>
  </si>
  <si>
    <t>531163</t>
  </si>
  <si>
    <t>531579</t>
  </si>
  <si>
    <t>531580</t>
  </si>
  <si>
    <t>531581</t>
  </si>
  <si>
    <t>147872-0001</t>
  </si>
  <si>
    <t>147872-0013</t>
  </si>
  <si>
    <t>147872-0002</t>
  </si>
  <si>
    <t>147872-0004</t>
  </si>
  <si>
    <t>147872-0005</t>
  </si>
  <si>
    <t>147872-0006</t>
  </si>
  <si>
    <t>147872-0007</t>
  </si>
  <si>
    <t>147872-0012</t>
  </si>
  <si>
    <t>147872-0014</t>
  </si>
  <si>
    <t>147873-0001</t>
  </si>
  <si>
    <t>147873-0013</t>
  </si>
  <si>
    <t>147873-0002</t>
  </si>
  <si>
    <t>147873-0004</t>
  </si>
  <si>
    <t>147873-0005</t>
  </si>
  <si>
    <t>147873-0006</t>
  </si>
  <si>
    <t>147873-0007</t>
  </si>
  <si>
    <t>147873-0012</t>
  </si>
  <si>
    <t>147873-0014</t>
  </si>
  <si>
    <t>182547</t>
  </si>
  <si>
    <t>182548</t>
  </si>
  <si>
    <t>182549</t>
  </si>
  <si>
    <t>182550</t>
  </si>
  <si>
    <t>182551</t>
  </si>
  <si>
    <t>182558</t>
  </si>
  <si>
    <t>182559</t>
  </si>
  <si>
    <t>182560</t>
  </si>
  <si>
    <t>182561</t>
  </si>
  <si>
    <t>182562</t>
  </si>
  <si>
    <t>182767</t>
  </si>
  <si>
    <t>182769</t>
  </si>
  <si>
    <t>182770</t>
  </si>
  <si>
    <t>182772</t>
  </si>
  <si>
    <t>182771</t>
  </si>
  <si>
    <t>182778</t>
  </si>
  <si>
    <t>182780</t>
  </si>
  <si>
    <t>182781</t>
  </si>
  <si>
    <t>182782</t>
  </si>
  <si>
    <t>182783</t>
  </si>
  <si>
    <t>147828-0001</t>
  </si>
  <si>
    <t>147828-0013</t>
  </si>
  <si>
    <t>147828-0002</t>
  </si>
  <si>
    <t>147828-0004</t>
  </si>
  <si>
    <t>147828-0005</t>
  </si>
  <si>
    <t>147828-0006</t>
  </si>
  <si>
    <t>147828-0007</t>
  </si>
  <si>
    <t>147828-0012</t>
  </si>
  <si>
    <t>147828-0014</t>
  </si>
  <si>
    <t>147829-0001</t>
  </si>
  <si>
    <t>147829-0013</t>
  </si>
  <si>
    <t>147829-0002</t>
  </si>
  <si>
    <t>147829-0004</t>
  </si>
  <si>
    <t>147829-0005</t>
  </si>
  <si>
    <t>147829-0006</t>
  </si>
  <si>
    <t>147829-0007</t>
  </si>
  <si>
    <t>147829-0012</t>
  </si>
  <si>
    <t>147829-0014</t>
  </si>
  <si>
    <t>147830-0001</t>
  </si>
  <si>
    <t>147830-0013</t>
  </si>
  <si>
    <t>147830-0002</t>
  </si>
  <si>
    <t>147830-0004</t>
  </si>
  <si>
    <t>147830-0005</t>
  </si>
  <si>
    <t>147830-0006</t>
  </si>
  <si>
    <t>147830-0007</t>
  </si>
  <si>
    <t>147830-0012</t>
  </si>
  <si>
    <t>147830-0014</t>
  </si>
  <si>
    <t>147831-0001</t>
  </si>
  <si>
    <t>147831-0013</t>
  </si>
  <si>
    <t>147831-0002</t>
  </si>
  <si>
    <t>147831-0004</t>
  </si>
  <si>
    <t>147831-0005</t>
  </si>
  <si>
    <t>147831-0006</t>
  </si>
  <si>
    <t>147831-0007</t>
  </si>
  <si>
    <t>147831-0012</t>
  </si>
  <si>
    <t>147831-0014</t>
  </si>
  <si>
    <t>147850-0001</t>
  </si>
  <si>
    <t>147850-0013</t>
  </si>
  <si>
    <t>147850-0002</t>
  </si>
  <si>
    <t>147850-0004</t>
  </si>
  <si>
    <t>147850-0005</t>
  </si>
  <si>
    <t>147850-0006</t>
  </si>
  <si>
    <t>147850-0007</t>
  </si>
  <si>
    <t>147850-0012</t>
  </si>
  <si>
    <t>147850-0014</t>
  </si>
  <si>
    <t>147851-0001</t>
  </si>
  <si>
    <t>147851-0013</t>
  </si>
  <si>
    <t>147851-0002</t>
  </si>
  <si>
    <t>147851-0004</t>
  </si>
  <si>
    <t>147851-0005</t>
  </si>
  <si>
    <t>147851-0006</t>
  </si>
  <si>
    <t>147851-0007</t>
  </si>
  <si>
    <t>147851-0012</t>
  </si>
  <si>
    <t>147851-0014</t>
  </si>
  <si>
    <t>147852-0001</t>
  </si>
  <si>
    <t>147852-0013</t>
  </si>
  <si>
    <t>147852-0002</t>
  </si>
  <si>
    <t>147852-0004</t>
  </si>
  <si>
    <t>147852-0005</t>
  </si>
  <si>
    <t>147852-0006</t>
  </si>
  <si>
    <t>147852-0007</t>
  </si>
  <si>
    <t>147852-0012</t>
  </si>
  <si>
    <t>147852-0014</t>
  </si>
  <si>
    <t>147853-0001</t>
  </si>
  <si>
    <t>147853-0013</t>
  </si>
  <si>
    <t>147853-0002</t>
  </si>
  <si>
    <t>147853-0004</t>
  </si>
  <si>
    <t>147853-0005</t>
  </si>
  <si>
    <t>147853-0006</t>
  </si>
  <si>
    <t>147853-0007</t>
  </si>
  <si>
    <t>147853-0012</t>
  </si>
  <si>
    <t>147853-0014</t>
  </si>
  <si>
    <t>157661-0002</t>
  </si>
  <si>
    <t>157661-0004</t>
  </si>
  <si>
    <t>157661-0003</t>
  </si>
  <si>
    <t>157661-0050</t>
  </si>
  <si>
    <t>157661-0052</t>
  </si>
  <si>
    <t>157661-0051</t>
  </si>
  <si>
    <t>157661-0006</t>
  </si>
  <si>
    <t>157661-0008</t>
  </si>
  <si>
    <t>157661-0007</t>
  </si>
  <si>
    <t>157661-0010</t>
  </si>
  <si>
    <t>157661-0012</t>
  </si>
  <si>
    <t>157661-0011</t>
  </si>
  <si>
    <t>157661-0014</t>
  </si>
  <si>
    <t>157661-0016</t>
  </si>
  <si>
    <t>157661-0015</t>
  </si>
  <si>
    <t>157661-0018</t>
  </si>
  <si>
    <t>157661-0020</t>
  </si>
  <si>
    <t>157661-0019</t>
  </si>
  <si>
    <t>157661-0022</t>
  </si>
  <si>
    <t>157661-0024</t>
  </si>
  <si>
    <t>157661-0023</t>
  </si>
  <si>
    <t>157661-0026</t>
  </si>
  <si>
    <t>157661-0028</t>
  </si>
  <si>
    <t>157661-0027</t>
  </si>
  <si>
    <t>157661-0030</t>
  </si>
  <si>
    <t>157661-0032</t>
  </si>
  <si>
    <t>157661-0031</t>
  </si>
  <si>
    <t>157661-0042</t>
  </si>
  <si>
    <t>157661-0044</t>
  </si>
  <si>
    <t>157661-0043</t>
  </si>
  <si>
    <t>157661-0046</t>
  </si>
  <si>
    <t>157661-0048</t>
  </si>
  <si>
    <t>157661-0047</t>
  </si>
  <si>
    <t>157661-0054</t>
  </si>
  <si>
    <t>157661-0056</t>
  </si>
  <si>
    <t>157661-0055</t>
  </si>
  <si>
    <t>157660-0002</t>
  </si>
  <si>
    <t>157660-0004</t>
  </si>
  <si>
    <t>157660-0003</t>
  </si>
  <si>
    <t>157660-0050</t>
  </si>
  <si>
    <t>157660-0052</t>
  </si>
  <si>
    <t>157660-0051</t>
  </si>
  <si>
    <t>157660-0006</t>
  </si>
  <si>
    <t>157660-0008</t>
  </si>
  <si>
    <t>157660-0007</t>
  </si>
  <si>
    <t>157660-0010</t>
  </si>
  <si>
    <t>157660-0012</t>
  </si>
  <si>
    <t>157660-0011</t>
  </si>
  <si>
    <t>157660-0014</t>
  </si>
  <si>
    <t>157660-0016</t>
  </si>
  <si>
    <t>157660-0015</t>
  </si>
  <si>
    <t>157660-0018</t>
  </si>
  <si>
    <t>157660-0020</t>
  </si>
  <si>
    <t>157660-0019</t>
  </si>
  <si>
    <t>157660-0022</t>
  </si>
  <si>
    <t>157660-0024</t>
  </si>
  <si>
    <t>157660-0023</t>
  </si>
  <si>
    <t>157660-0026</t>
  </si>
  <si>
    <t>157660-0028</t>
  </si>
  <si>
    <t>157660-0027</t>
  </si>
  <si>
    <t>157660-0030</t>
  </si>
  <si>
    <t>157660-0032</t>
  </si>
  <si>
    <t>157660-0031</t>
  </si>
  <si>
    <t>157660-0042</t>
  </si>
  <si>
    <t>157660-0044</t>
  </si>
  <si>
    <t>157660-0043</t>
  </si>
  <si>
    <t>157660-0046</t>
  </si>
  <si>
    <t>157660-0048</t>
  </si>
  <si>
    <t>157660-0047</t>
  </si>
  <si>
    <t>157660-0054</t>
  </si>
  <si>
    <t>157660-0056</t>
  </si>
  <si>
    <t>157660-0055</t>
  </si>
  <si>
    <t>157662-0002</t>
  </si>
  <si>
    <t>157662-0004</t>
  </si>
  <si>
    <t>157662-0003</t>
  </si>
  <si>
    <t>157662-0050</t>
  </si>
  <si>
    <t>157662-0052</t>
  </si>
  <si>
    <t>157662-0051</t>
  </si>
  <si>
    <t>157662-0006</t>
  </si>
  <si>
    <t>157662-0008</t>
  </si>
  <si>
    <t>157662-0007</t>
  </si>
  <si>
    <t>157662-0010</t>
  </si>
  <si>
    <t>157662-0012</t>
  </si>
  <si>
    <t>157662-0011</t>
  </si>
  <si>
    <t>157662-0014</t>
  </si>
  <si>
    <t>157662-0016</t>
  </si>
  <si>
    <t>157662-0015</t>
  </si>
  <si>
    <t>157662-0018</t>
  </si>
  <si>
    <t>157662-0020</t>
  </si>
  <si>
    <t>157662-0019</t>
  </si>
  <si>
    <t>157662-0022</t>
  </si>
  <si>
    <t>157662-0024</t>
  </si>
  <si>
    <t>157662-0023</t>
  </si>
  <si>
    <t>157662-0026</t>
  </si>
  <si>
    <t>157662-0028</t>
  </si>
  <si>
    <t>157662-0027</t>
  </si>
  <si>
    <t>157662-0030</t>
  </si>
  <si>
    <t>157662-0032</t>
  </si>
  <si>
    <t>157662-0031</t>
  </si>
  <si>
    <t>157662-0042</t>
  </si>
  <si>
    <t>157662-0044</t>
  </si>
  <si>
    <t>157662-0043</t>
  </si>
  <si>
    <t>157662-0046</t>
  </si>
  <si>
    <t>157662-0048</t>
  </si>
  <si>
    <t>157662-0047</t>
  </si>
  <si>
    <t>157662-0054</t>
  </si>
  <si>
    <t>157662-0056</t>
  </si>
  <si>
    <t>157662-0055</t>
  </si>
  <si>
    <t>223427</t>
  </si>
  <si>
    <t>223428</t>
  </si>
  <si>
    <t>223429</t>
  </si>
  <si>
    <t>223431</t>
  </si>
  <si>
    <t>223430</t>
  </si>
  <si>
    <t>223432</t>
  </si>
  <si>
    <t>223433</t>
  </si>
  <si>
    <t>223434</t>
  </si>
  <si>
    <t>223436</t>
  </si>
  <si>
    <t>223437</t>
  </si>
  <si>
    <t>223438</t>
  </si>
  <si>
    <t>223439</t>
  </si>
  <si>
    <t>223440</t>
  </si>
  <si>
    <t>223441</t>
  </si>
  <si>
    <t>223442</t>
  </si>
  <si>
    <t>223443</t>
  </si>
  <si>
    <t>223444</t>
  </si>
  <si>
    <t>223445</t>
  </si>
  <si>
    <t>223447</t>
  </si>
  <si>
    <t>223448</t>
  </si>
  <si>
    <t>223449</t>
  </si>
  <si>
    <t>223450</t>
  </si>
  <si>
    <t>223451</t>
  </si>
  <si>
    <t>223452</t>
  </si>
  <si>
    <t>223453</t>
  </si>
  <si>
    <t>223454</t>
  </si>
  <si>
    <t>223456</t>
  </si>
  <si>
    <t>223455</t>
  </si>
  <si>
    <t>223459</t>
  </si>
  <si>
    <t>223458</t>
  </si>
  <si>
    <t>223460</t>
  </si>
  <si>
    <t>223461</t>
  </si>
  <si>
    <t>223463</t>
  </si>
  <si>
    <t>223462</t>
  </si>
  <si>
    <t>223465</t>
  </si>
  <si>
    <t>223464</t>
  </si>
  <si>
    <t>223466</t>
  </si>
  <si>
    <t>223467</t>
  </si>
  <si>
    <t>223469</t>
  </si>
  <si>
    <t>223470</t>
  </si>
  <si>
    <t>223471</t>
  </si>
  <si>
    <t>223472</t>
  </si>
  <si>
    <t>223473</t>
  </si>
  <si>
    <t>223474</t>
  </si>
  <si>
    <t>223475</t>
  </si>
  <si>
    <t>223476</t>
  </si>
  <si>
    <t>223478</t>
  </si>
  <si>
    <t>223477</t>
  </si>
  <si>
    <t>223480</t>
  </si>
  <si>
    <t>223482</t>
  </si>
  <si>
    <t>223481</t>
  </si>
  <si>
    <t>223483</t>
  </si>
  <si>
    <t>223484</t>
  </si>
  <si>
    <t>223485</t>
  </si>
  <si>
    <t>223486</t>
  </si>
  <si>
    <t>223487</t>
  </si>
  <si>
    <t>227198</t>
  </si>
  <si>
    <t>227199</t>
  </si>
  <si>
    <t>227200</t>
  </si>
  <si>
    <t>227201</t>
  </si>
  <si>
    <t>227202</t>
  </si>
  <si>
    <t>227205</t>
  </si>
  <si>
    <t>227203</t>
  </si>
  <si>
    <t>227206</t>
  </si>
  <si>
    <t>227207</t>
  </si>
  <si>
    <t>227208</t>
  </si>
  <si>
    <t>227209</t>
  </si>
  <si>
    <t>227212</t>
  </si>
  <si>
    <t>227213</t>
  </si>
  <si>
    <t>227210</t>
  </si>
  <si>
    <t>227214</t>
  </si>
  <si>
    <t>227216</t>
  </si>
  <si>
    <t>227217</t>
  </si>
  <si>
    <t>227219</t>
  </si>
  <si>
    <t>227215</t>
  </si>
  <si>
    <t>227220</t>
  </si>
  <si>
    <t>227222</t>
  </si>
  <si>
    <t>227223</t>
  </si>
  <si>
    <t>227225</t>
  </si>
  <si>
    <t>227224</t>
  </si>
  <si>
    <t>227227</t>
  </si>
  <si>
    <t>227228</t>
  </si>
  <si>
    <t>227229</t>
  </si>
  <si>
    <t>227230</t>
  </si>
  <si>
    <t>227231</t>
  </si>
  <si>
    <t>227233</t>
  </si>
  <si>
    <t>227236</t>
  </si>
  <si>
    <t>227237</t>
  </si>
  <si>
    <t>227235</t>
  </si>
  <si>
    <t>227238</t>
  </si>
  <si>
    <t>227239</t>
  </si>
  <si>
    <t>227240</t>
  </si>
  <si>
    <t>227242</t>
  </si>
  <si>
    <t>227244</t>
  </si>
  <si>
    <t>227245</t>
  </si>
  <si>
    <t>227246</t>
  </si>
  <si>
    <t>227247</t>
  </si>
  <si>
    <t>227248</t>
  </si>
  <si>
    <t>227250</t>
  </si>
  <si>
    <t>227251</t>
  </si>
  <si>
    <t>227252</t>
  </si>
  <si>
    <t>227253</t>
  </si>
  <si>
    <t>227255</t>
  </si>
  <si>
    <t>227256</t>
  </si>
  <si>
    <t>227258</t>
  </si>
  <si>
    <t>227259</t>
  </si>
  <si>
    <t>227260</t>
  </si>
  <si>
    <t>227261</t>
  </si>
  <si>
    <t>227263</t>
  </si>
  <si>
    <t>227262</t>
  </si>
  <si>
    <t>227266</t>
  </si>
  <si>
    <t>227267</t>
  </si>
  <si>
    <t>227268</t>
  </si>
  <si>
    <t>227270</t>
  </si>
  <si>
    <t>227269</t>
  </si>
  <si>
    <t>227271</t>
  </si>
  <si>
    <t>227273</t>
  </si>
  <si>
    <t>227274</t>
  </si>
  <si>
    <t>227275</t>
  </si>
  <si>
    <t>227277</t>
  </si>
  <si>
    <t>227279</t>
  </si>
  <si>
    <t>227278</t>
  </si>
  <si>
    <t>227281</t>
  </si>
  <si>
    <t>227282</t>
  </si>
  <si>
    <t>227283</t>
  </si>
  <si>
    <t>227285</t>
  </si>
  <si>
    <t>227284</t>
  </si>
  <si>
    <t>227286</t>
  </si>
  <si>
    <t>182504</t>
  </si>
  <si>
    <t>182505</t>
  </si>
  <si>
    <t>182506</t>
  </si>
  <si>
    <t>182507</t>
  </si>
  <si>
    <t>182508</t>
  </si>
  <si>
    <t>182515</t>
  </si>
  <si>
    <t>182516</t>
  </si>
  <si>
    <t>182517</t>
  </si>
  <si>
    <t>182518</t>
  </si>
  <si>
    <t>182519</t>
  </si>
  <si>
    <t>182527</t>
  </si>
  <si>
    <t>182525</t>
  </si>
  <si>
    <t>182526</t>
  </si>
  <si>
    <t>182528</t>
  </si>
  <si>
    <t>182529</t>
  </si>
  <si>
    <t>182536</t>
  </si>
  <si>
    <t>182537</t>
  </si>
  <si>
    <t>182539</t>
  </si>
  <si>
    <t>182538</t>
  </si>
  <si>
    <t>182540</t>
  </si>
  <si>
    <t>182679</t>
  </si>
  <si>
    <t>182680</t>
  </si>
  <si>
    <t>182681</t>
  </si>
  <si>
    <t>182683</t>
  </si>
  <si>
    <t>182682</t>
  </si>
  <si>
    <t>182690</t>
  </si>
  <si>
    <t>182691</t>
  </si>
  <si>
    <t>182692</t>
  </si>
  <si>
    <t>182693</t>
  </si>
  <si>
    <t>182694</t>
  </si>
  <si>
    <t>182703</t>
  </si>
  <si>
    <t>182701</t>
  </si>
  <si>
    <t>182704</t>
  </si>
  <si>
    <t>182705</t>
  </si>
  <si>
    <t>182706</t>
  </si>
  <si>
    <t>182714</t>
  </si>
  <si>
    <t>182712</t>
  </si>
  <si>
    <t>182715</t>
  </si>
  <si>
    <t>182716</t>
  </si>
  <si>
    <t>182717</t>
  </si>
  <si>
    <t>185327</t>
  </si>
  <si>
    <t>185328</t>
  </si>
  <si>
    <t>185329</t>
  </si>
  <si>
    <t>185330</t>
  </si>
  <si>
    <t>185353</t>
  </si>
  <si>
    <t>185354</t>
  </si>
  <si>
    <t>185355</t>
  </si>
  <si>
    <t>185356</t>
  </si>
  <si>
    <t>185379</t>
  </si>
  <si>
    <t>185381</t>
  </si>
  <si>
    <t>185380</t>
  </si>
  <si>
    <t>185382</t>
  </si>
  <si>
    <t>220280</t>
  </si>
  <si>
    <t>220343</t>
  </si>
  <si>
    <t>220282</t>
  </si>
  <si>
    <t>220349</t>
  </si>
  <si>
    <t>220353</t>
  </si>
  <si>
    <t>220359</t>
  </si>
  <si>
    <t>220363</t>
  </si>
  <si>
    <t>220371</t>
  </si>
  <si>
    <t>220364</t>
  </si>
  <si>
    <t>220365</t>
  </si>
  <si>
    <t>220370</t>
  </si>
  <si>
    <t>220372</t>
  </si>
  <si>
    <t>220375</t>
  </si>
  <si>
    <t>220377</t>
  </si>
  <si>
    <t>220383</t>
  </si>
  <si>
    <t>220380</t>
  </si>
  <si>
    <t>220385</t>
  </si>
  <si>
    <t>220387</t>
  </si>
  <si>
    <t>220392</t>
  </si>
  <si>
    <t>220389</t>
  </si>
  <si>
    <t>401112</t>
  </si>
  <si>
    <t>401109</t>
  </si>
  <si>
    <t>401110</t>
  </si>
  <si>
    <t>401111</t>
  </si>
  <si>
    <t>401108</t>
  </si>
  <si>
    <t>401113</t>
  </si>
  <si>
    <t>507047</t>
  </si>
  <si>
    <t>507045</t>
  </si>
  <si>
    <t>401116</t>
  </si>
  <si>
    <t>401115</t>
  </si>
  <si>
    <t>401117</t>
  </si>
  <si>
    <t>507048</t>
  </si>
  <si>
    <t>145158-0001</t>
  </si>
  <si>
    <t>145158-0004</t>
  </si>
  <si>
    <t>145158-0002</t>
  </si>
  <si>
    <t>145158-0003</t>
  </si>
  <si>
    <t>524595-0008</t>
  </si>
  <si>
    <t>524595-0009</t>
  </si>
  <si>
    <t>524595-0018</t>
  </si>
  <si>
    <t>524595-0019</t>
  </si>
  <si>
    <t>524595-0010</t>
  </si>
  <si>
    <t>524595-0011</t>
  </si>
  <si>
    <t>524595-0023</t>
  </si>
  <si>
    <t>524595-0024</t>
  </si>
  <si>
    <t>524595-0012</t>
  </si>
  <si>
    <t>524595-0013</t>
  </si>
  <si>
    <t>524595-0014</t>
  </si>
  <si>
    <t>524595-0015</t>
  </si>
  <si>
    <t>524596-0008</t>
  </si>
  <si>
    <t>524596-0009</t>
  </si>
  <si>
    <t>524596-0018</t>
  </si>
  <si>
    <t>524596-0019</t>
  </si>
  <si>
    <t>524596-0010</t>
  </si>
  <si>
    <t>524596-0011</t>
  </si>
  <si>
    <t>524596-0023</t>
  </si>
  <si>
    <t>524596-0024</t>
  </si>
  <si>
    <t>524596-0012</t>
  </si>
  <si>
    <t>524596-0013</t>
  </si>
  <si>
    <t>524596-0014</t>
  </si>
  <si>
    <t>524596-0015</t>
  </si>
  <si>
    <t>524597-0008</t>
  </si>
  <si>
    <t>524597-0009</t>
  </si>
  <si>
    <t>524597-0018</t>
  </si>
  <si>
    <t>524597-0019</t>
  </si>
  <si>
    <t>524597-0010</t>
  </si>
  <si>
    <t>524597-0011</t>
  </si>
  <si>
    <t>524597-0023</t>
  </si>
  <si>
    <t>524597-0024</t>
  </si>
  <si>
    <t>524597-0012</t>
  </si>
  <si>
    <t>524597-0013</t>
  </si>
  <si>
    <t>524597-0014</t>
  </si>
  <si>
    <t>524597-0015</t>
  </si>
  <si>
    <t>524600-0008</t>
  </si>
  <si>
    <t>524600-0009</t>
  </si>
  <si>
    <t>524600-0018</t>
  </si>
  <si>
    <t>524600-0019</t>
  </si>
  <si>
    <t>524600-0010</t>
  </si>
  <si>
    <t>524600-0011</t>
  </si>
  <si>
    <t>524600-0023</t>
  </si>
  <si>
    <t>524600-0024</t>
  </si>
  <si>
    <t>524600-0012</t>
  </si>
  <si>
    <t>524600-0013</t>
  </si>
  <si>
    <t>524600-0014</t>
  </si>
  <si>
    <t>524600-0015</t>
  </si>
  <si>
    <t>524598-0008</t>
  </si>
  <si>
    <t>524598-0009</t>
  </si>
  <si>
    <t>524598-0018</t>
  </si>
  <si>
    <t>524598-0019</t>
  </si>
  <si>
    <t>524598-0010</t>
  </si>
  <si>
    <t>524598-0011</t>
  </si>
  <si>
    <t>524598-0023</t>
  </si>
  <si>
    <t>524598-0024</t>
  </si>
  <si>
    <t>524598-0012</t>
  </si>
  <si>
    <t>524598-0013</t>
  </si>
  <si>
    <t>524598-0014</t>
  </si>
  <si>
    <t>524598-0015</t>
  </si>
  <si>
    <t>145164-0001</t>
  </si>
  <si>
    <t>145164-0004</t>
  </si>
  <si>
    <t>145164-0002</t>
  </si>
  <si>
    <t>145164-0003</t>
  </si>
  <si>
    <t>145170-0001</t>
  </si>
  <si>
    <t>145170-0004</t>
  </si>
  <si>
    <t>145170-0002</t>
  </si>
  <si>
    <t>145170-0003</t>
  </si>
  <si>
    <t>145177-0001</t>
  </si>
  <si>
    <t>145177-0004</t>
  </si>
  <si>
    <t>145177-0002</t>
  </si>
  <si>
    <t>145177-0003</t>
  </si>
  <si>
    <t>145184-0001</t>
  </si>
  <si>
    <t>145184-0004</t>
  </si>
  <si>
    <t>145184-0002</t>
  </si>
  <si>
    <t>145184-0003</t>
  </si>
  <si>
    <t>145197-0001</t>
  </si>
  <si>
    <t>145197-0004</t>
  </si>
  <si>
    <t>145197-0002</t>
  </si>
  <si>
    <t>145197-0003</t>
  </si>
  <si>
    <t>145203-0001</t>
  </si>
  <si>
    <t>145203-0004</t>
  </si>
  <si>
    <t>145203-0002</t>
  </si>
  <si>
    <t>145203-0003</t>
  </si>
  <si>
    <t>145210-0001</t>
  </si>
  <si>
    <t>145210-0004</t>
  </si>
  <si>
    <t>145210-0002</t>
  </si>
  <si>
    <t>145210-0003</t>
  </si>
  <si>
    <t>145216-0001</t>
  </si>
  <si>
    <t>145216-0004</t>
  </si>
  <si>
    <t>145216-0002</t>
  </si>
  <si>
    <t>145216-0003</t>
  </si>
  <si>
    <t>145223-0001</t>
  </si>
  <si>
    <t>145223-0004</t>
  </si>
  <si>
    <t>145223-0002</t>
  </si>
  <si>
    <t>145223-0003</t>
  </si>
  <si>
    <t>147777-0001</t>
  </si>
  <si>
    <t>147777-0013</t>
  </si>
  <si>
    <t>147777-0002</t>
  </si>
  <si>
    <t>147777-0004</t>
  </si>
  <si>
    <t>147777-0005</t>
  </si>
  <si>
    <t>147777-0006</t>
  </si>
  <si>
    <t>147777-0007</t>
  </si>
  <si>
    <t>147777-0012</t>
  </si>
  <si>
    <t>147777-0014</t>
  </si>
  <si>
    <t>147780-0001</t>
  </si>
  <si>
    <t>147780-0013</t>
  </si>
  <si>
    <t>147780-0002</t>
  </si>
  <si>
    <t>147780-0004</t>
  </si>
  <si>
    <t>147780-0005</t>
  </si>
  <si>
    <t>147780-0006</t>
  </si>
  <si>
    <t>147780-0007</t>
  </si>
  <si>
    <t>147780-0012</t>
  </si>
  <si>
    <t>147780-0014</t>
  </si>
  <si>
    <t>147782-0001</t>
  </si>
  <si>
    <t>147782-0013</t>
  </si>
  <si>
    <t>147782-0002</t>
  </si>
  <si>
    <t>147782-0004</t>
  </si>
  <si>
    <t>147782-0005</t>
  </si>
  <si>
    <t>147782-0006</t>
  </si>
  <si>
    <t>147782-0007</t>
  </si>
  <si>
    <t>147782-0012</t>
  </si>
  <si>
    <t>147782-0014</t>
  </si>
  <si>
    <t>147781-0001</t>
  </si>
  <si>
    <t>147781-0013</t>
  </si>
  <si>
    <t>147781-0002</t>
  </si>
  <si>
    <t>147781-0004</t>
  </si>
  <si>
    <t>147781-0005</t>
  </si>
  <si>
    <t>147781-0006</t>
  </si>
  <si>
    <t>147781-0007</t>
  </si>
  <si>
    <t>147781-0012</t>
  </si>
  <si>
    <t>147781-0014</t>
  </si>
  <si>
    <t>147776-0001</t>
  </si>
  <si>
    <t>147776-0013</t>
  </si>
  <si>
    <t>147776-0002</t>
  </si>
  <si>
    <t>147776-0004</t>
  </si>
  <si>
    <t>147776-0005</t>
  </si>
  <si>
    <t>147776-0006</t>
  </si>
  <si>
    <t>147776-0007</t>
  </si>
  <si>
    <t>147776-0012</t>
  </si>
  <si>
    <t>147776-0014</t>
  </si>
  <si>
    <t>147783-0001</t>
  </si>
  <si>
    <t>147783-0013</t>
  </si>
  <si>
    <t>147783-0002</t>
  </si>
  <si>
    <t>147783-0004</t>
  </si>
  <si>
    <t>147783-0005</t>
  </si>
  <si>
    <t>147783-0006</t>
  </si>
  <si>
    <t>147783-0007</t>
  </si>
  <si>
    <t>147783-0012</t>
  </si>
  <si>
    <t>147783-0014</t>
  </si>
  <si>
    <t>147785-0001</t>
  </si>
  <si>
    <t>147785-0013</t>
  </si>
  <si>
    <t>147785-0002</t>
  </si>
  <si>
    <t>147785-0004</t>
  </si>
  <si>
    <t>147785-0005</t>
  </si>
  <si>
    <t>147785-0006</t>
  </si>
  <si>
    <t>147785-0007</t>
  </si>
  <si>
    <t>147785-0012</t>
  </si>
  <si>
    <t>147785-0014</t>
  </si>
  <si>
    <t>147784-0001</t>
  </si>
  <si>
    <t>147784-0013</t>
  </si>
  <si>
    <t>147784-0002</t>
  </si>
  <si>
    <t>147784-0004</t>
  </si>
  <si>
    <t>147784-0005</t>
  </si>
  <si>
    <t>147784-0006</t>
  </si>
  <si>
    <t>147784-0007</t>
  </si>
  <si>
    <t>147784-0012</t>
  </si>
  <si>
    <t>147784-0014</t>
  </si>
  <si>
    <t>147779-0001</t>
  </si>
  <si>
    <t>147779-0013</t>
  </si>
  <si>
    <t>147779-0002</t>
  </si>
  <si>
    <t>147779-0004</t>
  </si>
  <si>
    <t>147779-0005</t>
  </si>
  <si>
    <t>147779-0006</t>
  </si>
  <si>
    <t>147779-0007</t>
  </si>
  <si>
    <t>147779-0012</t>
  </si>
  <si>
    <t>147779-0014</t>
  </si>
  <si>
    <t>147786-0001</t>
  </si>
  <si>
    <t>147786-0013</t>
  </si>
  <si>
    <t>147786-0002</t>
  </si>
  <si>
    <t>147786-0004</t>
  </si>
  <si>
    <t>147786-0005</t>
  </si>
  <si>
    <t>147786-0006</t>
  </si>
  <si>
    <t>147786-0007</t>
  </si>
  <si>
    <t>147786-0012</t>
  </si>
  <si>
    <t>147786-0014</t>
  </si>
  <si>
    <t>147805-0001</t>
  </si>
  <si>
    <t>147805-0013</t>
  </si>
  <si>
    <t>147805-0002</t>
  </si>
  <si>
    <t>147805-0004</t>
  </si>
  <si>
    <t>147805-0005</t>
  </si>
  <si>
    <t>147805-0006</t>
  </si>
  <si>
    <t>147805-0007</t>
  </si>
  <si>
    <t>147805-0012</t>
  </si>
  <si>
    <t>147805-0014</t>
  </si>
  <si>
    <t>147806-0001</t>
  </si>
  <si>
    <t>147806-0013</t>
  </si>
  <si>
    <t>147806-0002</t>
  </si>
  <si>
    <t>147806-0004</t>
  </si>
  <si>
    <t>147806-0005</t>
  </si>
  <si>
    <t>147806-0006</t>
  </si>
  <si>
    <t>147806-0007</t>
  </si>
  <si>
    <t>147806-0012</t>
  </si>
  <si>
    <t>147806-0014</t>
  </si>
  <si>
    <t>147808-0001</t>
  </si>
  <si>
    <t>147808-0013</t>
  </si>
  <si>
    <t>147808-0002</t>
  </si>
  <si>
    <t>147808-0004</t>
  </si>
  <si>
    <t>147808-0005</t>
  </si>
  <si>
    <t>147808-0006</t>
  </si>
  <si>
    <t>147808-0007</t>
  </si>
  <si>
    <t>147808-0012</t>
  </si>
  <si>
    <t>147808-0014</t>
  </si>
  <si>
    <t>147809-0001</t>
  </si>
  <si>
    <t>147809-0013</t>
  </si>
  <si>
    <t>147809-0002</t>
  </si>
  <si>
    <t>147809-0004</t>
  </si>
  <si>
    <t>147809-0005</t>
  </si>
  <si>
    <t>147809-0006</t>
  </si>
  <si>
    <t>147809-0007</t>
  </si>
  <si>
    <t>147809-0012</t>
  </si>
  <si>
    <t>147809-0014</t>
  </si>
  <si>
    <t>147810-0001</t>
  </si>
  <si>
    <t>147810-0013</t>
  </si>
  <si>
    <t>147810-0002</t>
  </si>
  <si>
    <t>147810-0004</t>
  </si>
  <si>
    <t>147810-0005</t>
  </si>
  <si>
    <t>147810-0006</t>
  </si>
  <si>
    <t>147810-0007</t>
  </si>
  <si>
    <t>147810-0012</t>
  </si>
  <si>
    <t>147810-0014</t>
  </si>
  <si>
    <t>147811-0001</t>
  </si>
  <si>
    <t>147811-0013</t>
  </si>
  <si>
    <t>147811-0002</t>
  </si>
  <si>
    <t>147811-0004</t>
  </si>
  <si>
    <t>147811-0005</t>
  </si>
  <si>
    <t>147811-0006</t>
  </si>
  <si>
    <t>147811-0007</t>
  </si>
  <si>
    <t>147811-0012</t>
  </si>
  <si>
    <t>147811-0014</t>
  </si>
  <si>
    <t>147815-0001</t>
  </si>
  <si>
    <t>147815-0013</t>
  </si>
  <si>
    <t>147815-0002</t>
  </si>
  <si>
    <t>147815-0004</t>
  </si>
  <si>
    <t>147815-0005</t>
  </si>
  <si>
    <t>147815-0006</t>
  </si>
  <si>
    <t>147815-0007</t>
  </si>
  <si>
    <t>147815-0012</t>
  </si>
  <si>
    <t>147815-0014</t>
  </si>
  <si>
    <t>147812-0001</t>
  </si>
  <si>
    <t>147812-0013</t>
  </si>
  <si>
    <t>147812-0002</t>
  </si>
  <si>
    <t>147812-0004</t>
  </si>
  <si>
    <t>147812-0005</t>
  </si>
  <si>
    <t>147812-0006</t>
  </si>
  <si>
    <t>147812-0007</t>
  </si>
  <si>
    <t>147812-0012</t>
  </si>
  <si>
    <t>147812-0014</t>
  </si>
  <si>
    <t>147807-0001</t>
  </si>
  <si>
    <t>147807-0013</t>
  </si>
  <si>
    <t>147807-0002</t>
  </si>
  <si>
    <t>147807-0004</t>
  </si>
  <si>
    <t>147807-0005</t>
  </si>
  <si>
    <t>147807-0006</t>
  </si>
  <si>
    <t>147807-0007</t>
  </si>
  <si>
    <t>147807-0012</t>
  </si>
  <si>
    <t>147807-0014</t>
  </si>
  <si>
    <t>147813-0001</t>
  </si>
  <si>
    <t>147813-0013</t>
  </si>
  <si>
    <t>147813-0002</t>
  </si>
  <si>
    <t>147813-0004</t>
  </si>
  <si>
    <t>147813-0005</t>
  </si>
  <si>
    <t>147813-0006</t>
  </si>
  <si>
    <t>147813-0007</t>
  </si>
  <si>
    <t>147813-0012</t>
  </si>
  <si>
    <t>147813-0014</t>
  </si>
  <si>
    <t>147822-0001</t>
  </si>
  <si>
    <t>147822-0013</t>
  </si>
  <si>
    <t>147822-0002</t>
  </si>
  <si>
    <t>147822-0004</t>
  </si>
  <si>
    <t>147822-0005</t>
  </si>
  <si>
    <t>147822-0006</t>
  </si>
  <si>
    <t>147822-0007</t>
  </si>
  <si>
    <t>147822-0012</t>
  </si>
  <si>
    <t>147822-0014</t>
  </si>
  <si>
    <t>147823-0001</t>
  </si>
  <si>
    <t>147823-0013</t>
  </si>
  <si>
    <t>147823-0002</t>
  </si>
  <si>
    <t>147823-0004</t>
  </si>
  <si>
    <t>147823-0005</t>
  </si>
  <si>
    <t>147823-0006</t>
  </si>
  <si>
    <t>147823-0007</t>
  </si>
  <si>
    <t>147823-0012</t>
  </si>
  <si>
    <t>147823-0014</t>
  </si>
  <si>
    <t>147824-0001</t>
  </si>
  <si>
    <t>147824-0013</t>
  </si>
  <si>
    <t>147824-0002</t>
  </si>
  <si>
    <t>147824-0004</t>
  </si>
  <si>
    <t>147824-0005</t>
  </si>
  <si>
    <t>147824-0006</t>
  </si>
  <si>
    <t>147824-0007</t>
  </si>
  <si>
    <t>147824-0012</t>
  </si>
  <si>
    <t>147824-0014</t>
  </si>
  <si>
    <t>147827-0001</t>
  </si>
  <si>
    <t>147827-0013</t>
  </si>
  <si>
    <t>147827-0002</t>
  </si>
  <si>
    <t>147827-0004</t>
  </si>
  <si>
    <t>147827-0005</t>
  </si>
  <si>
    <t>147827-0006</t>
  </si>
  <si>
    <t>147827-0007</t>
  </si>
  <si>
    <t>147827-0012</t>
  </si>
  <si>
    <t>147827-0014</t>
  </si>
  <si>
    <t>147826-0001</t>
  </si>
  <si>
    <t>147826-0013</t>
  </si>
  <si>
    <t>147826-0002</t>
  </si>
  <si>
    <t>147826-0004</t>
  </si>
  <si>
    <t>147826-0005</t>
  </si>
  <si>
    <t>147826-0006</t>
  </si>
  <si>
    <t>147826-0007</t>
  </si>
  <si>
    <t>147826-0012</t>
  </si>
  <si>
    <t>147826-0014</t>
  </si>
  <si>
    <t>149768</t>
  </si>
  <si>
    <t>149769</t>
  </si>
  <si>
    <t>149770</t>
  </si>
  <si>
    <t>149775</t>
  </si>
  <si>
    <t>149777</t>
  </si>
  <si>
    <t>149767</t>
  </si>
  <si>
    <t>149776</t>
  </si>
  <si>
    <t>149778</t>
  </si>
  <si>
    <t>185335</t>
  </si>
  <si>
    <t>185337</t>
  </si>
  <si>
    <t>185338</t>
  </si>
  <si>
    <t>185339</t>
  </si>
  <si>
    <t>185362</t>
  </si>
  <si>
    <t>185364</t>
  </si>
  <si>
    <t>185363</t>
  </si>
  <si>
    <t>185365</t>
  </si>
  <si>
    <t>185388</t>
  </si>
  <si>
    <t>185387</t>
  </si>
  <si>
    <t>185389</t>
  </si>
  <si>
    <t>185390</t>
  </si>
  <si>
    <t>207135</t>
  </si>
  <si>
    <t>207136</t>
  </si>
  <si>
    <t>207137</t>
  </si>
  <si>
    <t>207140</t>
  </si>
  <si>
    <t>207138</t>
  </si>
  <si>
    <t>207139</t>
  </si>
  <si>
    <t>207141</t>
  </si>
  <si>
    <t>207142</t>
  </si>
  <si>
    <t>213892</t>
  </si>
  <si>
    <t>213891</t>
  </si>
  <si>
    <t>213893</t>
  </si>
  <si>
    <t>213895</t>
  </si>
  <si>
    <t>213896</t>
  </si>
  <si>
    <t>213918</t>
  </si>
  <si>
    <t>213920</t>
  </si>
  <si>
    <t>213921</t>
  </si>
  <si>
    <t>213922</t>
  </si>
  <si>
    <t>213923</t>
  </si>
  <si>
    <t>213946</t>
  </si>
  <si>
    <t>213945</t>
  </si>
  <si>
    <t>213947</t>
  </si>
  <si>
    <t>213948</t>
  </si>
  <si>
    <t>213949</t>
  </si>
  <si>
    <t>213972</t>
  </si>
  <si>
    <t>213975</t>
  </si>
  <si>
    <t>213973</t>
  </si>
  <si>
    <t>213976</t>
  </si>
  <si>
    <t>213977</t>
  </si>
  <si>
    <t>214001</t>
  </si>
  <si>
    <t>214000</t>
  </si>
  <si>
    <t>214002</t>
  </si>
  <si>
    <t>214003</t>
  </si>
  <si>
    <t>214005</t>
  </si>
  <si>
    <t>214028</t>
  </si>
  <si>
    <t>214029</t>
  </si>
  <si>
    <t>214030</t>
  </si>
  <si>
    <t>214031</t>
  </si>
  <si>
    <t>214032</t>
  </si>
  <si>
    <t>214056</t>
  </si>
  <si>
    <t>214058</t>
  </si>
  <si>
    <t>214057</t>
  </si>
  <si>
    <t>214060</t>
  </si>
  <si>
    <t>214055</t>
  </si>
  <si>
    <t>214082</t>
  </si>
  <si>
    <t>214085</t>
  </si>
  <si>
    <t>214084</t>
  </si>
  <si>
    <t>214086</t>
  </si>
  <si>
    <t>214083</t>
  </si>
  <si>
    <t>214110</t>
  </si>
  <si>
    <t>214112</t>
  </si>
  <si>
    <t>214111</t>
  </si>
  <si>
    <t>214113</t>
  </si>
  <si>
    <t>214109</t>
  </si>
  <si>
    <t>220348</t>
  </si>
  <si>
    <t>220345</t>
  </si>
  <si>
    <t>220352</t>
  </si>
  <si>
    <t>220358</t>
  </si>
  <si>
    <t>220355</t>
  </si>
  <si>
    <t>220362</t>
  </si>
  <si>
    <t>220360</t>
  </si>
  <si>
    <t>220350</t>
  </si>
  <si>
    <t>220374</t>
  </si>
  <si>
    <t>220369</t>
  </si>
  <si>
    <t>220393</t>
  </si>
  <si>
    <t>220390</t>
  </si>
  <si>
    <t>220396</t>
  </si>
  <si>
    <t>220395</t>
  </si>
  <si>
    <t>220398</t>
  </si>
  <si>
    <t>220399</t>
  </si>
  <si>
    <t>220400</t>
  </si>
  <si>
    <t>220397</t>
  </si>
  <si>
    <t>401528</t>
  </si>
  <si>
    <t>401529</t>
  </si>
  <si>
    <t>401531</t>
  </si>
  <si>
    <t>506181</t>
  </si>
  <si>
    <t>506182</t>
  </si>
  <si>
    <t>401530</t>
  </si>
  <si>
    <t>506183</t>
  </si>
  <si>
    <t>506184</t>
  </si>
  <si>
    <t>506185</t>
  </si>
  <si>
    <t>506188</t>
  </si>
  <si>
    <t>506187</t>
  </si>
  <si>
    <t>506186</t>
  </si>
  <si>
    <t>521475</t>
  </si>
  <si>
    <t>521476</t>
  </si>
  <si>
    <t>521478</t>
  </si>
  <si>
    <t>524575</t>
  </si>
  <si>
    <t>506190</t>
  </si>
  <si>
    <t>524576</t>
  </si>
  <si>
    <t>524578</t>
  </si>
  <si>
    <t>524560-0001</t>
  </si>
  <si>
    <t>524560-0004</t>
  </si>
  <si>
    <t>524560-0002</t>
  </si>
  <si>
    <t>524560-0003</t>
  </si>
  <si>
    <t>529321</t>
  </si>
  <si>
    <t>524559-0001</t>
  </si>
  <si>
    <t>524559-0004</t>
  </si>
  <si>
    <t>524559-0002</t>
  </si>
  <si>
    <t>524559-0003</t>
  </si>
  <si>
    <t>529323</t>
  </si>
  <si>
    <t>529324</t>
  </si>
  <si>
    <t>529568</t>
  </si>
  <si>
    <t>529325</t>
  </si>
  <si>
    <t>529318</t>
  </si>
  <si>
    <t>529319</t>
  </si>
  <si>
    <t>524561-0001</t>
  </si>
  <si>
    <t>524561-0004</t>
  </si>
  <si>
    <t>524561-0002</t>
  </si>
  <si>
    <t>524561-0003</t>
  </si>
  <si>
    <t>609997</t>
  </si>
  <si>
    <t>610012</t>
  </si>
  <si>
    <t>675142</t>
  </si>
  <si>
    <t>610034</t>
  </si>
  <si>
    <t>675131</t>
  </si>
  <si>
    <t>675153</t>
  </si>
  <si>
    <t>529320</t>
  </si>
  <si>
    <t>958329</t>
  </si>
  <si>
    <t>958318</t>
  </si>
  <si>
    <t>958351</t>
  </si>
  <si>
    <t>529326</t>
  </si>
  <si>
    <t>159116</t>
  </si>
  <si>
    <t>159122</t>
  </si>
  <si>
    <t>520913</t>
  </si>
  <si>
    <t>520914</t>
  </si>
  <si>
    <t>501747-0023</t>
  </si>
  <si>
    <t>501747-0024</t>
  </si>
  <si>
    <t>501747-0025</t>
  </si>
  <si>
    <t>501747-0026</t>
  </si>
  <si>
    <t>501747-0027</t>
  </si>
  <si>
    <t>501748-0023</t>
  </si>
  <si>
    <t>501748-0024</t>
  </si>
  <si>
    <t>501748-0025</t>
  </si>
  <si>
    <t>501748-0026</t>
  </si>
  <si>
    <t>501748-0027</t>
  </si>
  <si>
    <t>880039-0023</t>
  </si>
  <si>
    <t>880039-0024</t>
  </si>
  <si>
    <t>880039-0025</t>
  </si>
  <si>
    <t>880039-0026</t>
  </si>
  <si>
    <t>880039-0027</t>
  </si>
  <si>
    <t>880108-0023</t>
  </si>
  <si>
    <t>880108-0024</t>
  </si>
  <si>
    <t>880108-0025</t>
  </si>
  <si>
    <t>880108-0026</t>
  </si>
  <si>
    <t>880108-0027</t>
  </si>
  <si>
    <t>880141-0023</t>
  </si>
  <si>
    <t>880141-0024</t>
  </si>
  <si>
    <t>880141-0025</t>
  </si>
  <si>
    <t>880141-0026</t>
  </si>
  <si>
    <t>880141-0027</t>
  </si>
  <si>
    <t>159117</t>
  </si>
  <si>
    <t>501749-0023</t>
  </si>
  <si>
    <t>501749-0024</t>
  </si>
  <si>
    <t>501749-0025</t>
  </si>
  <si>
    <t>501749-0026</t>
  </si>
  <si>
    <t>501749-0027</t>
  </si>
  <si>
    <t>159120</t>
  </si>
  <si>
    <t>159119</t>
  </si>
  <si>
    <t>159118</t>
  </si>
  <si>
    <t>520912</t>
  </si>
  <si>
    <t>218967</t>
  </si>
  <si>
    <t>219019</t>
  </si>
  <si>
    <t>218978</t>
  </si>
  <si>
    <t>218989</t>
  </si>
  <si>
    <t>219008</t>
  </si>
  <si>
    <t>219631</t>
  </si>
  <si>
    <t>401943</t>
  </si>
  <si>
    <t>401942</t>
  </si>
  <si>
    <t>219788</t>
  </si>
  <si>
    <t>530640</t>
  </si>
  <si>
    <t>219755</t>
  </si>
  <si>
    <t>219766</t>
  </si>
  <si>
    <t>530641</t>
  </si>
  <si>
    <t>530643</t>
  </si>
  <si>
    <t>401950</t>
  </si>
  <si>
    <t>530644</t>
  </si>
  <si>
    <t>401947</t>
  </si>
  <si>
    <t>219777</t>
  </si>
  <si>
    <t>530646</t>
  </si>
  <si>
    <t>401951</t>
  </si>
  <si>
    <t>530645</t>
  </si>
  <si>
    <t>530653</t>
  </si>
  <si>
    <t>530647</t>
  </si>
  <si>
    <t>530654</t>
  </si>
  <si>
    <t>530648</t>
  </si>
  <si>
    <t>401946</t>
  </si>
  <si>
    <t>530655</t>
  </si>
  <si>
    <t>530656</t>
  </si>
  <si>
    <t>530657</t>
  </si>
  <si>
    <t>530787</t>
  </si>
  <si>
    <t>530786</t>
  </si>
  <si>
    <t>530642</t>
  </si>
  <si>
    <t>530788</t>
  </si>
  <si>
    <t>530789</t>
  </si>
  <si>
    <t>530790</t>
  </si>
  <si>
    <t>530785</t>
  </si>
  <si>
    <t>590312</t>
  </si>
  <si>
    <t>590323</t>
  </si>
  <si>
    <t>590345</t>
  </si>
  <si>
    <t>590356</t>
  </si>
  <si>
    <t>590367</t>
  </si>
  <si>
    <t>590334</t>
  </si>
  <si>
    <t>590378</t>
  </si>
  <si>
    <t>590389</t>
  </si>
  <si>
    <t>590549</t>
  </si>
  <si>
    <t>590571</t>
  </si>
  <si>
    <t>590414</t>
  </si>
  <si>
    <t>590403</t>
  </si>
  <si>
    <t>590607</t>
  </si>
  <si>
    <t>590593</t>
  </si>
  <si>
    <t>590651</t>
  </si>
  <si>
    <t>590629</t>
  </si>
  <si>
    <t>590618</t>
  </si>
  <si>
    <t>701017</t>
  </si>
  <si>
    <t>701019</t>
  </si>
  <si>
    <t>701018</t>
  </si>
  <si>
    <t>590582</t>
  </si>
  <si>
    <t>701020</t>
  </si>
  <si>
    <t>701022</t>
  </si>
  <si>
    <t>701024</t>
  </si>
  <si>
    <t>701025</t>
  </si>
  <si>
    <t>590673</t>
  </si>
  <si>
    <t>701047</t>
  </si>
  <si>
    <t>701048</t>
  </si>
  <si>
    <t>701050</t>
  </si>
  <si>
    <t>701051</t>
  </si>
  <si>
    <t>701023</t>
  </si>
  <si>
    <t>590662</t>
  </si>
  <si>
    <t>969529</t>
  </si>
  <si>
    <t>969551</t>
  </si>
  <si>
    <t>701021</t>
  </si>
  <si>
    <t>969562</t>
  </si>
  <si>
    <t>969573</t>
  </si>
  <si>
    <t>969595</t>
  </si>
  <si>
    <t>701052</t>
  </si>
  <si>
    <t>143246</t>
  </si>
  <si>
    <t>969584</t>
  </si>
  <si>
    <t>969609</t>
  </si>
  <si>
    <t>143249</t>
  </si>
  <si>
    <t>969653</t>
  </si>
  <si>
    <t>143247</t>
  </si>
  <si>
    <t>969631</t>
  </si>
  <si>
    <t>969642</t>
  </si>
  <si>
    <t>143248</t>
  </si>
  <si>
    <t>143253</t>
  </si>
  <si>
    <t>143252</t>
  </si>
  <si>
    <t>143251</t>
  </si>
  <si>
    <t>143250</t>
  </si>
  <si>
    <t>145978</t>
  </si>
  <si>
    <t>147947-0001</t>
  </si>
  <si>
    <t>147947-0013</t>
  </si>
  <si>
    <t>147947-0002</t>
  </si>
  <si>
    <t>147947-0004</t>
  </si>
  <si>
    <t>147947-0005</t>
  </si>
  <si>
    <t>147947-0006</t>
  </si>
  <si>
    <t>147947-0007</t>
  </si>
  <si>
    <t>147947-0012</t>
  </si>
  <si>
    <t>147947-0014</t>
  </si>
  <si>
    <t>147948-0001</t>
  </si>
  <si>
    <t>147948-0013</t>
  </si>
  <si>
    <t>147948-0002</t>
  </si>
  <si>
    <t>147948-0004</t>
  </si>
  <si>
    <t>147948-0005</t>
  </si>
  <si>
    <t>147948-0006</t>
  </si>
  <si>
    <t>147948-0007</t>
  </si>
  <si>
    <t>147948-0012</t>
  </si>
  <si>
    <t>147948-0014</t>
  </si>
  <si>
    <t>147955-0001</t>
  </si>
  <si>
    <t>147955-0013</t>
  </si>
  <si>
    <t>147955-0002</t>
  </si>
  <si>
    <t>147955-0004</t>
  </si>
  <si>
    <t>147955-0005</t>
  </si>
  <si>
    <t>147955-0006</t>
  </si>
  <si>
    <t>147955-0007</t>
  </si>
  <si>
    <t>147955-0012</t>
  </si>
  <si>
    <t>147955-0014</t>
  </si>
  <si>
    <t>147954-0001</t>
  </si>
  <si>
    <t>147954-0013</t>
  </si>
  <si>
    <t>147954-0002</t>
  </si>
  <si>
    <t>147954-0004</t>
  </si>
  <si>
    <t>147954-0005</t>
  </si>
  <si>
    <t>147954-0006</t>
  </si>
  <si>
    <t>147954-0007</t>
  </si>
  <si>
    <t>147954-0012</t>
  </si>
  <si>
    <t>147954-0014</t>
  </si>
  <si>
    <t>148022-0001</t>
  </si>
  <si>
    <t>148022-0013</t>
  </si>
  <si>
    <t>148022-0002</t>
  </si>
  <si>
    <t>148022-0004</t>
  </si>
  <si>
    <t>148022-0005</t>
  </si>
  <si>
    <t>148022-0006</t>
  </si>
  <si>
    <t>148022-0007</t>
  </si>
  <si>
    <t>148022-0012</t>
  </si>
  <si>
    <t>148022-0014</t>
  </si>
  <si>
    <t>148024-0001</t>
  </si>
  <si>
    <t>148024-0013</t>
  </si>
  <si>
    <t>148024-0002</t>
  </si>
  <si>
    <t>148024-0004</t>
  </si>
  <si>
    <t>148024-0005</t>
  </si>
  <si>
    <t>148024-0006</t>
  </si>
  <si>
    <t>148024-0007</t>
  </si>
  <si>
    <t>148024-0012</t>
  </si>
  <si>
    <t>148024-0014</t>
  </si>
  <si>
    <t>148021-0001</t>
  </si>
  <si>
    <t>148021-0013</t>
  </si>
  <si>
    <t>148021-0002</t>
  </si>
  <si>
    <t>148021-0004</t>
  </si>
  <si>
    <t>148021-0005</t>
  </si>
  <si>
    <t>148021-0006</t>
  </si>
  <si>
    <t>148021-0007</t>
  </si>
  <si>
    <t>148021-0012</t>
  </si>
  <si>
    <t>148021-0014</t>
  </si>
  <si>
    <t>148026-0001</t>
  </si>
  <si>
    <t>148026-0013</t>
  </si>
  <si>
    <t>148026-0002</t>
  </si>
  <si>
    <t>148026-0004</t>
  </si>
  <si>
    <t>148026-0005</t>
  </si>
  <si>
    <t>148026-0006</t>
  </si>
  <si>
    <t>148026-0007</t>
  </si>
  <si>
    <t>148026-0012</t>
  </si>
  <si>
    <t>148026-0014</t>
  </si>
  <si>
    <t>148025-0001</t>
  </si>
  <si>
    <t>148025-0013</t>
  </si>
  <si>
    <t>148025-0002</t>
  </si>
  <si>
    <t>148025-0004</t>
  </si>
  <si>
    <t>148025-0005</t>
  </si>
  <si>
    <t>148025-0006</t>
  </si>
  <si>
    <t>148025-0007</t>
  </si>
  <si>
    <t>148025-0012</t>
  </si>
  <si>
    <t>148025-0014</t>
  </si>
  <si>
    <t>148027-0001</t>
  </si>
  <si>
    <t>148027-0013</t>
  </si>
  <si>
    <t>148027-0002</t>
  </si>
  <si>
    <t>148027-0004</t>
  </si>
  <si>
    <t>148027-0005</t>
  </si>
  <si>
    <t>148027-0006</t>
  </si>
  <si>
    <t>148027-0007</t>
  </si>
  <si>
    <t>148027-0012</t>
  </si>
  <si>
    <t>148027-0014</t>
  </si>
  <si>
    <t>148028-0001</t>
  </si>
  <si>
    <t>148028-0013</t>
  </si>
  <si>
    <t>148028-0002</t>
  </si>
  <si>
    <t>148028-0004</t>
  </si>
  <si>
    <t>148028-0005</t>
  </si>
  <si>
    <t>148028-0006</t>
  </si>
  <si>
    <t>148028-0007</t>
  </si>
  <si>
    <t>148028-0012</t>
  </si>
  <si>
    <t>148028-0014</t>
  </si>
  <si>
    <t>148029-0001</t>
  </si>
  <si>
    <t>148029-0013</t>
  </si>
  <si>
    <t>148029-0002</t>
  </si>
  <si>
    <t>148029-0004</t>
  </si>
  <si>
    <t>148029-0005</t>
  </si>
  <si>
    <t>148029-0006</t>
  </si>
  <si>
    <t>148029-0007</t>
  </si>
  <si>
    <t>148029-0012</t>
  </si>
  <si>
    <t>148029-0014</t>
  </si>
  <si>
    <t>148048-0001</t>
  </si>
  <si>
    <t>148048-0013</t>
  </si>
  <si>
    <t>148048-0002</t>
  </si>
  <si>
    <t>148048-0004</t>
  </si>
  <si>
    <t>148048-0005</t>
  </si>
  <si>
    <t>148048-0006</t>
  </si>
  <si>
    <t>148048-0007</t>
  </si>
  <si>
    <t>148048-0012</t>
  </si>
  <si>
    <t>148048-0014</t>
  </si>
  <si>
    <t>148049-0001</t>
  </si>
  <si>
    <t>148049-0013</t>
  </si>
  <si>
    <t>148049-0002</t>
  </si>
  <si>
    <t>148049-0004</t>
  </si>
  <si>
    <t>148049-0005</t>
  </si>
  <si>
    <t>148049-0006</t>
  </si>
  <si>
    <t>148049-0007</t>
  </si>
  <si>
    <t>148049-0012</t>
  </si>
  <si>
    <t>148049-0014</t>
  </si>
  <si>
    <t>148061-0001</t>
  </si>
  <si>
    <t>148061-0013</t>
  </si>
  <si>
    <t>148061-0002</t>
  </si>
  <si>
    <t>148061-0004</t>
  </si>
  <si>
    <t>148061-0005</t>
  </si>
  <si>
    <t>148061-0006</t>
  </si>
  <si>
    <t>148061-0007</t>
  </si>
  <si>
    <t>148061-0012</t>
  </si>
  <si>
    <t>148061-0014</t>
  </si>
  <si>
    <t>148062-0001</t>
  </si>
  <si>
    <t>148062-0013</t>
  </si>
  <si>
    <t>148062-0002</t>
  </si>
  <si>
    <t>148062-0004</t>
  </si>
  <si>
    <t>148062-0005</t>
  </si>
  <si>
    <t>148062-0006</t>
  </si>
  <si>
    <t>148062-0007</t>
  </si>
  <si>
    <t>148062-0012</t>
  </si>
  <si>
    <t>148062-0014</t>
  </si>
  <si>
    <t>182984</t>
  </si>
  <si>
    <t>182985</t>
  </si>
  <si>
    <t>182986</t>
  </si>
  <si>
    <t>182987</t>
  </si>
  <si>
    <t>182988</t>
  </si>
  <si>
    <t>182995</t>
  </si>
  <si>
    <t>182996</t>
  </si>
  <si>
    <t>182997</t>
  </si>
  <si>
    <t>182999</t>
  </si>
  <si>
    <t>182998</t>
  </si>
  <si>
    <t>214261</t>
  </si>
  <si>
    <t>214262</t>
  </si>
  <si>
    <t>219799</t>
  </si>
  <si>
    <t>219835</t>
  </si>
  <si>
    <t>219813</t>
  </si>
  <si>
    <t>219802</t>
  </si>
  <si>
    <t>219824</t>
  </si>
  <si>
    <t>220273</t>
  </si>
  <si>
    <t>219846</t>
  </si>
  <si>
    <t>219981</t>
  </si>
  <si>
    <t>220018</t>
  </si>
  <si>
    <t>401955</t>
  </si>
  <si>
    <t>219992</t>
  </si>
  <si>
    <t>401133</t>
  </si>
  <si>
    <t>220029</t>
  </si>
  <si>
    <t>506205</t>
  </si>
  <si>
    <t>506206</t>
  </si>
  <si>
    <t>506204</t>
  </si>
  <si>
    <t>507053</t>
  </si>
  <si>
    <t>401131</t>
  </si>
  <si>
    <t>401132</t>
  </si>
  <si>
    <t>521483</t>
  </si>
  <si>
    <t>530658</t>
  </si>
  <si>
    <t>530661</t>
  </si>
  <si>
    <t>530662</t>
  </si>
  <si>
    <t>530659</t>
  </si>
  <si>
    <t>530663</t>
  </si>
  <si>
    <t>530664</t>
  </si>
  <si>
    <t>530665</t>
  </si>
  <si>
    <t>530669</t>
  </si>
  <si>
    <t>530668</t>
  </si>
  <si>
    <t>530672</t>
  </si>
  <si>
    <t>530670</t>
  </si>
  <si>
    <t>530673</t>
  </si>
  <si>
    <t>530791</t>
  </si>
  <si>
    <t>530674</t>
  </si>
  <si>
    <t>590425</t>
  </si>
  <si>
    <t>590447</t>
  </si>
  <si>
    <t>590458</t>
  </si>
  <si>
    <t>590436</t>
  </si>
  <si>
    <t>590469</t>
  </si>
  <si>
    <t>590505</t>
  </si>
  <si>
    <t>590491</t>
  </si>
  <si>
    <t>590516</t>
  </si>
  <si>
    <t>590538</t>
  </si>
  <si>
    <t>590527</t>
  </si>
  <si>
    <t>590695</t>
  </si>
  <si>
    <t>590684</t>
  </si>
  <si>
    <t>590709</t>
  </si>
  <si>
    <t>590731</t>
  </si>
  <si>
    <t>590753</t>
  </si>
  <si>
    <t>590742</t>
  </si>
  <si>
    <t>590764</t>
  </si>
  <si>
    <t>590775</t>
  </si>
  <si>
    <t>701028</t>
  </si>
  <si>
    <t>701026</t>
  </si>
  <si>
    <t>701029</t>
  </si>
  <si>
    <t>701030</t>
  </si>
  <si>
    <t>590786</t>
  </si>
  <si>
    <t>590797</t>
  </si>
  <si>
    <t>701033</t>
  </si>
  <si>
    <t>701034</t>
  </si>
  <si>
    <t>701035</t>
  </si>
  <si>
    <t>701036</t>
  </si>
  <si>
    <t>701031</t>
  </si>
  <si>
    <t>701032</t>
  </si>
  <si>
    <t>701037</t>
  </si>
  <si>
    <t>701040</t>
  </si>
  <si>
    <t>701039</t>
  </si>
  <si>
    <t>701041</t>
  </si>
  <si>
    <t>701042</t>
  </si>
  <si>
    <t>701043</t>
  </si>
  <si>
    <t>969686</t>
  </si>
  <si>
    <t>969664</t>
  </si>
  <si>
    <t>969675</t>
  </si>
  <si>
    <t>969697</t>
  </si>
  <si>
    <t>969711</t>
  </si>
  <si>
    <t>969722</t>
  </si>
  <si>
    <t>145190-0001</t>
  </si>
  <si>
    <t>145190-0004</t>
  </si>
  <si>
    <t>145190-0002</t>
  </si>
  <si>
    <t>145190-0003</t>
  </si>
  <si>
    <t>969744</t>
  </si>
  <si>
    <t>969766</t>
  </si>
  <si>
    <t>969733</t>
  </si>
  <si>
    <t>969755</t>
  </si>
  <si>
    <t>145230-0001</t>
  </si>
  <si>
    <t>145230-0004</t>
  </si>
  <si>
    <t>145230-0002</t>
  </si>
  <si>
    <t>145230-0003</t>
  </si>
  <si>
    <t>145973</t>
  </si>
  <si>
    <t>148075-0001</t>
  </si>
  <si>
    <t>148075-0013</t>
  </si>
  <si>
    <t>148075-0002</t>
  </si>
  <si>
    <t>148075-0004</t>
  </si>
  <si>
    <t>148075-0005</t>
  </si>
  <si>
    <t>148075-0006</t>
  </si>
  <si>
    <t>148075-0007</t>
  </si>
  <si>
    <t>148075-0012</t>
  </si>
  <si>
    <t>148075-0014</t>
  </si>
  <si>
    <t>148074-0001</t>
  </si>
  <si>
    <t>148074-0013</t>
  </si>
  <si>
    <t>148074-0002</t>
  </si>
  <si>
    <t>148074-0004</t>
  </si>
  <si>
    <t>148074-0005</t>
  </si>
  <si>
    <t>148074-0006</t>
  </si>
  <si>
    <t>148074-0007</t>
  </si>
  <si>
    <t>148074-0012</t>
  </si>
  <si>
    <t>148074-0014</t>
  </si>
  <si>
    <t>148081-0001</t>
  </si>
  <si>
    <t>148081-0013</t>
  </si>
  <si>
    <t>148081-0002</t>
  </si>
  <si>
    <t>148081-0004</t>
  </si>
  <si>
    <t>148081-0005</t>
  </si>
  <si>
    <t>148081-0006</t>
  </si>
  <si>
    <t>148081-0007</t>
  </si>
  <si>
    <t>148081-0012</t>
  </si>
  <si>
    <t>148081-0014</t>
  </si>
  <si>
    <t>149772</t>
  </si>
  <si>
    <t>149771</t>
  </si>
  <si>
    <t>148082-0001</t>
  </si>
  <si>
    <t>148082-0013</t>
  </si>
  <si>
    <t>148082-0002</t>
  </si>
  <si>
    <t>148082-0004</t>
  </si>
  <si>
    <t>148082-0005</t>
  </si>
  <si>
    <t>148082-0006</t>
  </si>
  <si>
    <t>148082-0007</t>
  </si>
  <si>
    <t>148082-0012</t>
  </si>
  <si>
    <t>148082-0014</t>
  </si>
  <si>
    <t>149774</t>
  </si>
  <si>
    <t>149779</t>
  </si>
  <si>
    <t>149783</t>
  </si>
  <si>
    <t>149782</t>
  </si>
  <si>
    <t>149780</t>
  </si>
  <si>
    <t>149781</t>
  </si>
  <si>
    <t>183028</t>
  </si>
  <si>
    <t>183029</t>
  </si>
  <si>
    <t>183031</t>
  </si>
  <si>
    <t>183032</t>
  </si>
  <si>
    <t>183030</t>
  </si>
  <si>
    <t>183051</t>
  </si>
  <si>
    <t>183050</t>
  </si>
  <si>
    <t>183053</t>
  </si>
  <si>
    <t>183052</t>
  </si>
  <si>
    <t>183054</t>
  </si>
  <si>
    <t>214246</t>
  </si>
  <si>
    <t>214275</t>
  </si>
  <si>
    <t>214276</t>
  </si>
  <si>
    <t>220429</t>
  </si>
  <si>
    <t>220431</t>
  </si>
  <si>
    <t>401129</t>
  </si>
  <si>
    <t>401128</t>
  </si>
  <si>
    <t>265865</t>
  </si>
  <si>
    <t>401130</t>
  </si>
  <si>
    <t>265843</t>
  </si>
  <si>
    <t>401134</t>
  </si>
  <si>
    <t>401137</t>
  </si>
  <si>
    <t>401204</t>
  </si>
  <si>
    <t>401203</t>
  </si>
  <si>
    <t>401957</t>
  </si>
  <si>
    <t>401135</t>
  </si>
  <si>
    <t>401543</t>
  </si>
  <si>
    <t>506199</t>
  </si>
  <si>
    <t>506197</t>
  </si>
  <si>
    <t>506198</t>
  </si>
  <si>
    <t>506202</t>
  </si>
  <si>
    <t>506200</t>
  </si>
  <si>
    <t>506201</t>
  </si>
  <si>
    <t>507052</t>
  </si>
  <si>
    <t>521481</t>
  </si>
  <si>
    <t>507054</t>
  </si>
  <si>
    <t>521482</t>
  </si>
  <si>
    <t>530692</t>
  </si>
  <si>
    <t>530694</t>
  </si>
  <si>
    <t>530695</t>
  </si>
  <si>
    <t>530792</t>
  </si>
  <si>
    <t>530696</t>
  </si>
  <si>
    <t>531235</t>
  </si>
  <si>
    <t>531237</t>
  </si>
  <si>
    <t>531600</t>
  </si>
  <si>
    <t>524601-0001</t>
  </si>
  <si>
    <t>524601-0006</t>
  </si>
  <si>
    <t>524601-0002</t>
  </si>
  <si>
    <t>524601-0008</t>
  </si>
  <si>
    <t>524601-0003</t>
  </si>
  <si>
    <t>524601-0004</t>
  </si>
  <si>
    <t>531601</t>
  </si>
  <si>
    <t>531602</t>
  </si>
  <si>
    <t>611037</t>
  </si>
  <si>
    <t>611059</t>
  </si>
  <si>
    <t>611092</t>
  </si>
  <si>
    <t>531236</t>
  </si>
  <si>
    <t>675299</t>
  </si>
  <si>
    <t>675288</t>
  </si>
  <si>
    <t>675302</t>
  </si>
  <si>
    <t>701059</t>
  </si>
  <si>
    <t>701060</t>
  </si>
  <si>
    <t>701061</t>
  </si>
  <si>
    <t>701062</t>
  </si>
  <si>
    <t>905253</t>
  </si>
  <si>
    <t>958464</t>
  </si>
  <si>
    <t>905264</t>
  </si>
  <si>
    <t>958442</t>
  </si>
  <si>
    <t>958453</t>
  </si>
  <si>
    <t>958522</t>
  </si>
  <si>
    <t>958511</t>
  </si>
  <si>
    <t>520916</t>
  </si>
  <si>
    <t>520917</t>
  </si>
  <si>
    <t>145237</t>
  </si>
  <si>
    <t>148296</t>
  </si>
  <si>
    <t>149679</t>
  </si>
  <si>
    <t>159111</t>
  </si>
  <si>
    <t>159112</t>
  </si>
  <si>
    <t>207180</t>
  </si>
  <si>
    <t>227291</t>
  </si>
  <si>
    <t>227292</t>
  </si>
  <si>
    <t>227293</t>
  </si>
  <si>
    <t>227289</t>
  </si>
  <si>
    <t>227295</t>
  </si>
  <si>
    <t>227294</t>
  </si>
  <si>
    <t>401874</t>
  </si>
  <si>
    <t>401875</t>
  </si>
  <si>
    <t>401876</t>
  </si>
  <si>
    <t>401877</t>
  </si>
  <si>
    <t>401973</t>
  </si>
  <si>
    <t>401975</t>
  </si>
  <si>
    <t>505918</t>
  </si>
  <si>
    <t>505919</t>
  </si>
  <si>
    <t>505920</t>
  </si>
  <si>
    <t>401976</t>
  </si>
  <si>
    <t>505922</t>
  </si>
  <si>
    <t>520937</t>
  </si>
  <si>
    <t>505921</t>
  </si>
  <si>
    <t>520939</t>
  </si>
  <si>
    <t>520940</t>
  </si>
  <si>
    <t>520936</t>
  </si>
  <si>
    <t>520941</t>
  </si>
  <si>
    <t>524567</t>
  </si>
  <si>
    <t>524569</t>
  </si>
  <si>
    <t>524568</t>
  </si>
  <si>
    <t>524562</t>
  </si>
  <si>
    <t>524570</t>
  </si>
  <si>
    <t>529357</t>
  </si>
  <si>
    <t>528987</t>
  </si>
  <si>
    <t>531612</t>
  </si>
  <si>
    <t>531611</t>
  </si>
  <si>
    <t>531610</t>
  </si>
  <si>
    <t>590968-0001</t>
  </si>
  <si>
    <t>590968-0002</t>
  </si>
  <si>
    <t>590968-0004</t>
  </si>
  <si>
    <t>590979-0001</t>
  </si>
  <si>
    <t>590979-0002</t>
  </si>
  <si>
    <t>590979-0004</t>
  </si>
  <si>
    <t>143035</t>
  </si>
  <si>
    <t>143034</t>
  </si>
  <si>
    <t>143044</t>
  </si>
  <si>
    <t>143048</t>
  </si>
  <si>
    <t>143054</t>
  </si>
  <si>
    <t>143049</t>
  </si>
  <si>
    <t>143047</t>
  </si>
  <si>
    <t>143056</t>
  </si>
  <si>
    <t>143055</t>
  </si>
  <si>
    <t>143057</t>
  </si>
  <si>
    <t>143059</t>
  </si>
  <si>
    <t>143058</t>
  </si>
  <si>
    <t>143060</t>
  </si>
  <si>
    <t>148084-0013</t>
  </si>
  <si>
    <t>148084-0006</t>
  </si>
  <si>
    <t>148084-0005</t>
  </si>
  <si>
    <t>148084-0011</t>
  </si>
  <si>
    <t>148084-0010</t>
  </si>
  <si>
    <t>148084-0009</t>
  </si>
  <si>
    <t>148084-0012</t>
  </si>
  <si>
    <t>148084-0007</t>
  </si>
  <si>
    <t>148084-0008</t>
  </si>
  <si>
    <t>148084-0003</t>
  </si>
  <si>
    <t>148084-0002</t>
  </si>
  <si>
    <t>148084-0004</t>
  </si>
  <si>
    <t>148084-0026</t>
  </si>
  <si>
    <t>148084-0019</t>
  </si>
  <si>
    <t>148084-0018</t>
  </si>
  <si>
    <t>148084-0024</t>
  </si>
  <si>
    <t>148084-0023</t>
  </si>
  <si>
    <t>148084-0022</t>
  </si>
  <si>
    <t>148084-0025</t>
  </si>
  <si>
    <t>148084-0020</t>
  </si>
  <si>
    <t>148084-0021</t>
  </si>
  <si>
    <t>148084-0016</t>
  </si>
  <si>
    <t>148084-0015</t>
  </si>
  <si>
    <t>148084-0017</t>
  </si>
  <si>
    <t>148084-0039</t>
  </si>
  <si>
    <t>148084-0032</t>
  </si>
  <si>
    <t>148084-0031</t>
  </si>
  <si>
    <t>148084-0037</t>
  </si>
  <si>
    <t>148084-0036</t>
  </si>
  <si>
    <t>148084-0035</t>
  </si>
  <si>
    <t>148084-0038</t>
  </si>
  <si>
    <t>148084-0033</t>
  </si>
  <si>
    <t>148084-0034</t>
  </si>
  <si>
    <t>148084-0029</t>
  </si>
  <si>
    <t>148084-0028</t>
  </si>
  <si>
    <t>148084-0030</t>
  </si>
  <si>
    <t>148084-0052</t>
  </si>
  <si>
    <t>148084-0045</t>
  </si>
  <si>
    <t>148084-0044</t>
  </si>
  <si>
    <t>148084-0050</t>
  </si>
  <si>
    <t>148084-0049</t>
  </si>
  <si>
    <t>148084-0048</t>
  </si>
  <si>
    <t>148084-0051</t>
  </si>
  <si>
    <t>148084-0046</t>
  </si>
  <si>
    <t>148084-0047</t>
  </si>
  <si>
    <t>148084-0042</t>
  </si>
  <si>
    <t>148084-0041</t>
  </si>
  <si>
    <t>148084-0043</t>
  </si>
  <si>
    <t>148084-0065</t>
  </si>
  <si>
    <t>148084-0058</t>
  </si>
  <si>
    <t>148084-0057</t>
  </si>
  <si>
    <t>148084-0063</t>
  </si>
  <si>
    <t>148084-0062</t>
  </si>
  <si>
    <t>148084-0061</t>
  </si>
  <si>
    <t>148084-0064</t>
  </si>
  <si>
    <t>148084-0059</t>
  </si>
  <si>
    <t>148084-0060</t>
  </si>
  <si>
    <t>148084-0055</t>
  </si>
  <si>
    <t>148084-0054</t>
  </si>
  <si>
    <t>148084-0056</t>
  </si>
  <si>
    <t>148084-0078</t>
  </si>
  <si>
    <t>148084-0071</t>
  </si>
  <si>
    <t>148084-0070</t>
  </si>
  <si>
    <t>148084-0076</t>
  </si>
  <si>
    <t>148084-0075</t>
  </si>
  <si>
    <t>148084-0074</t>
  </si>
  <si>
    <t>148084-0077</t>
  </si>
  <si>
    <t>148084-0072</t>
  </si>
  <si>
    <t>148084-0073</t>
  </si>
  <si>
    <t>148084-0068</t>
  </si>
  <si>
    <t>148084-0067</t>
  </si>
  <si>
    <t>148084-0069</t>
  </si>
  <si>
    <t>148084-0091</t>
  </si>
  <si>
    <t>148084-0084</t>
  </si>
  <si>
    <t>148084-0083</t>
  </si>
  <si>
    <t>148084-0089</t>
  </si>
  <si>
    <t>148084-0088</t>
  </si>
  <si>
    <t>148084-0087</t>
  </si>
  <si>
    <t>148084-0090</t>
  </si>
  <si>
    <t>148084-0085</t>
  </si>
  <si>
    <t>148084-0086</t>
  </si>
  <si>
    <t>148084-0081</t>
  </si>
  <si>
    <t>148084-0080</t>
  </si>
  <si>
    <t>148084-0082</t>
  </si>
  <si>
    <t>148084-0104</t>
  </si>
  <si>
    <t>148084-0097</t>
  </si>
  <si>
    <t>148084-0096</t>
  </si>
  <si>
    <t>148084-0102</t>
  </si>
  <si>
    <t>148084-0101</t>
  </si>
  <si>
    <t>148084-0100</t>
  </si>
  <si>
    <t>148084-0103</t>
  </si>
  <si>
    <t>148084-0098</t>
  </si>
  <si>
    <t>148084-0099</t>
  </si>
  <si>
    <t>148084-0094</t>
  </si>
  <si>
    <t>148084-0093</t>
  </si>
  <si>
    <t>148084-0095</t>
  </si>
  <si>
    <t>148084-0143</t>
  </si>
  <si>
    <t>148084-0136</t>
  </si>
  <si>
    <t>148084-0135</t>
  </si>
  <si>
    <t>148084-0141</t>
  </si>
  <si>
    <t>148084-0140</t>
  </si>
  <si>
    <t>148084-0139</t>
  </si>
  <si>
    <t>148084-0142</t>
  </si>
  <si>
    <t>148084-0137</t>
  </si>
  <si>
    <t>148084-0138</t>
  </si>
  <si>
    <t>148084-0133</t>
  </si>
  <si>
    <t>148084-0132</t>
  </si>
  <si>
    <t>148084-0134</t>
  </si>
  <si>
    <t>148084-0156</t>
  </si>
  <si>
    <t>148084-0149</t>
  </si>
  <si>
    <t>148084-0148</t>
  </si>
  <si>
    <t>148084-0154</t>
  </si>
  <si>
    <t>148084-0153</t>
  </si>
  <si>
    <t>148084-0152</t>
  </si>
  <si>
    <t>148084-0155</t>
  </si>
  <si>
    <t>148084-0150</t>
  </si>
  <si>
    <t>148084-0151</t>
  </si>
  <si>
    <t>148084-0146</t>
  </si>
  <si>
    <t>148084-0145</t>
  </si>
  <si>
    <t>148084-0147</t>
  </si>
  <si>
    <t>148084-0169</t>
  </si>
  <si>
    <t>148084-0162</t>
  </si>
  <si>
    <t>148084-0161</t>
  </si>
  <si>
    <t>148084-0167</t>
  </si>
  <si>
    <t>148084-0166</t>
  </si>
  <si>
    <t>148084-0165</t>
  </si>
  <si>
    <t>148084-0168</t>
  </si>
  <si>
    <t>148084-0163</t>
  </si>
  <si>
    <t>148084-0164</t>
  </si>
  <si>
    <t>148084-0159</t>
  </si>
  <si>
    <t>148084-0158</t>
  </si>
  <si>
    <t>148084-0160</t>
  </si>
  <si>
    <t>148087-0013</t>
  </si>
  <si>
    <t>148087-0006</t>
  </si>
  <si>
    <t>148087-0005</t>
  </si>
  <si>
    <t>148087-0011</t>
  </si>
  <si>
    <t>148087-0010</t>
  </si>
  <si>
    <t>148087-0009</t>
  </si>
  <si>
    <t>148087-0012</t>
  </si>
  <si>
    <t>148087-0007</t>
  </si>
  <si>
    <t>148087-0008</t>
  </si>
  <si>
    <t>148087-0003</t>
  </si>
  <si>
    <t>148087-0002</t>
  </si>
  <si>
    <t>148087-0004</t>
  </si>
  <si>
    <t>148087-0026</t>
  </si>
  <si>
    <t>148087-0019</t>
  </si>
  <si>
    <t>148087-0018</t>
  </si>
  <si>
    <t>148087-0024</t>
  </si>
  <si>
    <t>148087-0023</t>
  </si>
  <si>
    <t>148087-0022</t>
  </si>
  <si>
    <t>148087-0025</t>
  </si>
  <si>
    <t>148087-0020</t>
  </si>
  <si>
    <t>148087-0021</t>
  </si>
  <si>
    <t>148087-0016</t>
  </si>
  <si>
    <t>148087-0015</t>
  </si>
  <si>
    <t>148087-0017</t>
  </si>
  <si>
    <t>148087-0039</t>
  </si>
  <si>
    <t>148087-0032</t>
  </si>
  <si>
    <t>148087-0031</t>
  </si>
  <si>
    <t>148087-0037</t>
  </si>
  <si>
    <t>148087-0036</t>
  </si>
  <si>
    <t>148087-0035</t>
  </si>
  <si>
    <t>148087-0038</t>
  </si>
  <si>
    <t>148087-0033</t>
  </si>
  <si>
    <t>148087-0034</t>
  </si>
  <si>
    <t>148087-0029</t>
  </si>
  <si>
    <t>148087-0028</t>
  </si>
  <si>
    <t>148087-0030</t>
  </si>
  <si>
    <t>148087-0052</t>
  </si>
  <si>
    <t>148087-0045</t>
  </si>
  <si>
    <t>148087-0044</t>
  </si>
  <si>
    <t>148087-0050</t>
  </si>
  <si>
    <t>148087-0049</t>
  </si>
  <si>
    <t>148087-0048</t>
  </si>
  <si>
    <t>148087-0051</t>
  </si>
  <si>
    <t>148087-0046</t>
  </si>
  <si>
    <t>148087-0047</t>
  </si>
  <si>
    <t>148087-0042</t>
  </si>
  <si>
    <t>148087-0041</t>
  </si>
  <si>
    <t>148087-0043</t>
  </si>
  <si>
    <t>148087-0065</t>
  </si>
  <si>
    <t>148087-0058</t>
  </si>
  <si>
    <t>148087-0057</t>
  </si>
  <si>
    <t>148087-0063</t>
  </si>
  <si>
    <t>148087-0062</t>
  </si>
  <si>
    <t>148087-0061</t>
  </si>
  <si>
    <t>148087-0064</t>
  </si>
  <si>
    <t>148087-0059</t>
  </si>
  <si>
    <t>148087-0060</t>
  </si>
  <si>
    <t>148087-0055</t>
  </si>
  <si>
    <t>148087-0054</t>
  </si>
  <si>
    <t>148087-0056</t>
  </si>
  <si>
    <t>148087-0078</t>
  </si>
  <si>
    <t>148087-0071</t>
  </si>
  <si>
    <t>148087-0070</t>
  </si>
  <si>
    <t>148087-0076</t>
  </si>
  <si>
    <t>148087-0075</t>
  </si>
  <si>
    <t>148087-0074</t>
  </si>
  <si>
    <t>148087-0077</t>
  </si>
  <si>
    <t>148087-0072</t>
  </si>
  <si>
    <t>148087-0073</t>
  </si>
  <si>
    <t>148087-0068</t>
  </si>
  <si>
    <t>148087-0067</t>
  </si>
  <si>
    <t>148087-0069</t>
  </si>
  <si>
    <t>148087-0091</t>
  </si>
  <si>
    <t>148087-0084</t>
  </si>
  <si>
    <t>148087-0083</t>
  </si>
  <si>
    <t>148087-0089</t>
  </si>
  <si>
    <t>148087-0088</t>
  </si>
  <si>
    <t>148087-0087</t>
  </si>
  <si>
    <t>148087-0090</t>
  </si>
  <si>
    <t>148087-0085</t>
  </si>
  <si>
    <t>148087-0086</t>
  </si>
  <si>
    <t>148087-0081</t>
  </si>
  <si>
    <t>148087-0080</t>
  </si>
  <si>
    <t>148087-0082</t>
  </si>
  <si>
    <t>148087-0104</t>
  </si>
  <si>
    <t>148087-0097</t>
  </si>
  <si>
    <t>148087-0096</t>
  </si>
  <si>
    <t>148087-0102</t>
  </si>
  <si>
    <t>148087-0101</t>
  </si>
  <si>
    <t>148087-0100</t>
  </si>
  <si>
    <t>148087-0103</t>
  </si>
  <si>
    <t>148087-0098</t>
  </si>
  <si>
    <t>148087-0099</t>
  </si>
  <si>
    <t>148087-0094</t>
  </si>
  <si>
    <t>148087-0093</t>
  </si>
  <si>
    <t>148087-0095</t>
  </si>
  <si>
    <t>148087-0143</t>
  </si>
  <si>
    <t>148087-0136</t>
  </si>
  <si>
    <t>148087-0135</t>
  </si>
  <si>
    <t>148087-0141</t>
  </si>
  <si>
    <t>148087-0140</t>
  </si>
  <si>
    <t>148087-0139</t>
  </si>
  <si>
    <t>148087-0142</t>
  </si>
  <si>
    <t>148087-0137</t>
  </si>
  <si>
    <t>148087-0138</t>
  </si>
  <si>
    <t>148087-0133</t>
  </si>
  <si>
    <t>148087-0132</t>
  </si>
  <si>
    <t>148087-0134</t>
  </si>
  <si>
    <t>148087-0156</t>
  </si>
  <si>
    <t>148087-0149</t>
  </si>
  <si>
    <t>148087-0148</t>
  </si>
  <si>
    <t>148087-0154</t>
  </si>
  <si>
    <t>148087-0153</t>
  </si>
  <si>
    <t>148087-0152</t>
  </si>
  <si>
    <t>148087-0155</t>
  </si>
  <si>
    <t>148087-0150</t>
  </si>
  <si>
    <t>148087-0151</t>
  </si>
  <si>
    <t>148087-0146</t>
  </si>
  <si>
    <t>148087-0145</t>
  </si>
  <si>
    <t>148087-0147</t>
  </si>
  <si>
    <t>148087-0169</t>
  </si>
  <si>
    <t>148087-0162</t>
  </si>
  <si>
    <t>148087-0161</t>
  </si>
  <si>
    <t>148087-0167</t>
  </si>
  <si>
    <t>148087-0166</t>
  </si>
  <si>
    <t>148087-0165</t>
  </si>
  <si>
    <t>148087-0168</t>
  </si>
  <si>
    <t>148087-0163</t>
  </si>
  <si>
    <t>148087-0164</t>
  </si>
  <si>
    <t>148087-0159</t>
  </si>
  <si>
    <t>148087-0158</t>
  </si>
  <si>
    <t>148087-0160</t>
  </si>
  <si>
    <t>148086-0013</t>
  </si>
  <si>
    <t>148086-0006</t>
  </si>
  <si>
    <t>148086-0005</t>
  </si>
  <si>
    <t>148086-0011</t>
  </si>
  <si>
    <t>148086-0010</t>
  </si>
  <si>
    <t>148086-0009</t>
  </si>
  <si>
    <t>148086-0012</t>
  </si>
  <si>
    <t>148086-0007</t>
  </si>
  <si>
    <t>148086-0008</t>
  </si>
  <si>
    <t>148086-0003</t>
  </si>
  <si>
    <t>148086-0002</t>
  </si>
  <si>
    <t>148086-0004</t>
  </si>
  <si>
    <t>148086-0026</t>
  </si>
  <si>
    <t>148086-0019</t>
  </si>
  <si>
    <t>148086-0018</t>
  </si>
  <si>
    <t>148086-0024</t>
  </si>
  <si>
    <t>148086-0023</t>
  </si>
  <si>
    <t>148086-0022</t>
  </si>
  <si>
    <t>148086-0025</t>
  </si>
  <si>
    <t>148086-0020</t>
  </si>
  <si>
    <t>148086-0021</t>
  </si>
  <si>
    <t>148086-0016</t>
  </si>
  <si>
    <t>148086-0015</t>
  </si>
  <si>
    <t>148086-0017</t>
  </si>
  <si>
    <t>148086-0039</t>
  </si>
  <si>
    <t>148086-0032</t>
  </si>
  <si>
    <t>148086-0031</t>
  </si>
  <si>
    <t>148086-0037</t>
  </si>
  <si>
    <t>148086-0036</t>
  </si>
  <si>
    <t>148086-0035</t>
  </si>
  <si>
    <t>148086-0038</t>
  </si>
  <si>
    <t>148086-0033</t>
  </si>
  <si>
    <t>148086-0034</t>
  </si>
  <si>
    <t>148086-0029</t>
  </si>
  <si>
    <t>148086-0028</t>
  </si>
  <si>
    <t>148086-0030</t>
  </si>
  <si>
    <t>148086-0052</t>
  </si>
  <si>
    <t>148086-0045</t>
  </si>
  <si>
    <t>148086-0044</t>
  </si>
  <si>
    <t>148086-0050</t>
  </si>
  <si>
    <t>148086-0049</t>
  </si>
  <si>
    <t>148086-0048</t>
  </si>
  <si>
    <t>148086-0051</t>
  </si>
  <si>
    <t>148086-0046</t>
  </si>
  <si>
    <t>148086-0047</t>
  </si>
  <si>
    <t>148086-0042</t>
  </si>
  <si>
    <t>148086-0041</t>
  </si>
  <si>
    <t>148086-0043</t>
  </si>
  <si>
    <t>148086-0065</t>
  </si>
  <si>
    <t>148086-0058</t>
  </si>
  <si>
    <t>148086-0057</t>
  </si>
  <si>
    <t>148086-0063</t>
  </si>
  <si>
    <t>148086-0062</t>
  </si>
  <si>
    <t>148086-0061</t>
  </si>
  <si>
    <t>148086-0064</t>
  </si>
  <si>
    <t>148086-0059</t>
  </si>
  <si>
    <t>148086-0060</t>
  </si>
  <si>
    <t>148086-0055</t>
  </si>
  <si>
    <t>148086-0054</t>
  </si>
  <si>
    <t>148086-0056</t>
  </si>
  <si>
    <t>148086-0078</t>
  </si>
  <si>
    <t>148086-0071</t>
  </si>
  <si>
    <t>148086-0070</t>
  </si>
  <si>
    <t>148086-0076</t>
  </si>
  <si>
    <t>148086-0075</t>
  </si>
  <si>
    <t>148086-0074</t>
  </si>
  <si>
    <t>148086-0077</t>
  </si>
  <si>
    <t>148086-0072</t>
  </si>
  <si>
    <t>148086-0073</t>
  </si>
  <si>
    <t>148086-0068</t>
  </si>
  <si>
    <t>148086-0067</t>
  </si>
  <si>
    <t>148086-0069</t>
  </si>
  <si>
    <t>148086-0091</t>
  </si>
  <si>
    <t>148086-0084</t>
  </si>
  <si>
    <t>148086-0083</t>
  </si>
  <si>
    <t>148086-0089</t>
  </si>
  <si>
    <t>148086-0088</t>
  </si>
  <si>
    <t>148086-0087</t>
  </si>
  <si>
    <t>148086-0090</t>
  </si>
  <si>
    <t>148086-0085</t>
  </si>
  <si>
    <t>148086-0086</t>
  </si>
  <si>
    <t>148086-0081</t>
  </si>
  <si>
    <t>148086-0080</t>
  </si>
  <si>
    <t>148086-0082</t>
  </si>
  <si>
    <t>148086-0104</t>
  </si>
  <si>
    <t>148086-0097</t>
  </si>
  <si>
    <t>148086-0096</t>
  </si>
  <si>
    <t>148086-0102</t>
  </si>
  <si>
    <t>148086-0101</t>
  </si>
  <si>
    <t>148086-0100</t>
  </si>
  <si>
    <t>148086-0103</t>
  </si>
  <si>
    <t>148086-0098</t>
  </si>
  <si>
    <t>148086-0099</t>
  </si>
  <si>
    <t>148086-0094</t>
  </si>
  <si>
    <t>148086-0093</t>
  </si>
  <si>
    <t>148086-0095</t>
  </si>
  <si>
    <t>148086-0143</t>
  </si>
  <si>
    <t>148086-0136</t>
  </si>
  <si>
    <t>148086-0135</t>
  </si>
  <si>
    <t>148086-0141</t>
  </si>
  <si>
    <t>148086-0140</t>
  </si>
  <si>
    <t>148086-0139</t>
  </si>
  <si>
    <t>148086-0142</t>
  </si>
  <si>
    <t>148086-0137</t>
  </si>
  <si>
    <t>148086-0138</t>
  </si>
  <si>
    <t>148086-0133</t>
  </si>
  <si>
    <t>148086-0132</t>
  </si>
  <si>
    <t>148086-0134</t>
  </si>
  <si>
    <t>148086-0156</t>
  </si>
  <si>
    <t>148086-0149</t>
  </si>
  <si>
    <t>148086-0148</t>
  </si>
  <si>
    <t>148086-0154</t>
  </si>
  <si>
    <t>148086-0153</t>
  </si>
  <si>
    <t>148086-0152</t>
  </si>
  <si>
    <t>148086-0155</t>
  </si>
  <si>
    <t>148086-0150</t>
  </si>
  <si>
    <t>148086-0151</t>
  </si>
  <si>
    <t>148086-0146</t>
  </si>
  <si>
    <t>148086-0145</t>
  </si>
  <si>
    <t>148086-0147</t>
  </si>
  <si>
    <t>148086-0169</t>
  </si>
  <si>
    <t>148086-0162</t>
  </si>
  <si>
    <t>148086-0161</t>
  </si>
  <si>
    <t>148086-0167</t>
  </si>
  <si>
    <t>148086-0166</t>
  </si>
  <si>
    <t>148086-0165</t>
  </si>
  <si>
    <t>148086-0168</t>
  </si>
  <si>
    <t>148086-0163</t>
  </si>
  <si>
    <t>148086-0164</t>
  </si>
  <si>
    <t>148086-0159</t>
  </si>
  <si>
    <t>148086-0158</t>
  </si>
  <si>
    <t>148086-0160</t>
  </si>
  <si>
    <t>148088-0013</t>
  </si>
  <si>
    <t>148088-0006</t>
  </si>
  <si>
    <t>148088-0005</t>
  </si>
  <si>
    <t>148088-0011</t>
  </si>
  <si>
    <t>148088-0010</t>
  </si>
  <si>
    <t>148088-0009</t>
  </si>
  <si>
    <t>148088-0012</t>
  </si>
  <si>
    <t>148088-0007</t>
  </si>
  <si>
    <t>148088-0008</t>
  </si>
  <si>
    <t>148088-0003</t>
  </si>
  <si>
    <t>148088-0002</t>
  </si>
  <si>
    <t>148088-0004</t>
  </si>
  <si>
    <t>148088-0026</t>
  </si>
  <si>
    <t>148088-0019</t>
  </si>
  <si>
    <t>148088-0018</t>
  </si>
  <si>
    <t>148088-0024</t>
  </si>
  <si>
    <t>148088-0023</t>
  </si>
  <si>
    <t>148088-0022</t>
  </si>
  <si>
    <t>148088-0025</t>
  </si>
  <si>
    <t>148088-0020</t>
  </si>
  <si>
    <t>148088-0021</t>
  </si>
  <si>
    <t>148088-0016</t>
  </si>
  <si>
    <t>148088-0015</t>
  </si>
  <si>
    <t>148088-0017</t>
  </si>
  <si>
    <t>148088-0039</t>
  </si>
  <si>
    <t>148088-0032</t>
  </si>
  <si>
    <t>148088-0031</t>
  </si>
  <si>
    <t>148088-0037</t>
  </si>
  <si>
    <t>148088-0036</t>
  </si>
  <si>
    <t>148088-0035</t>
  </si>
  <si>
    <t>148088-0038</t>
  </si>
  <si>
    <t>148088-0033</t>
  </si>
  <si>
    <t>148088-0034</t>
  </si>
  <si>
    <t>148088-0029</t>
  </si>
  <si>
    <t>148088-0028</t>
  </si>
  <si>
    <t>148088-0030</t>
  </si>
  <si>
    <t>148088-0052</t>
  </si>
  <si>
    <t>148088-0045</t>
  </si>
  <si>
    <t>148088-0044</t>
  </si>
  <si>
    <t>148088-0050</t>
  </si>
  <si>
    <t>148088-0049</t>
  </si>
  <si>
    <t>148088-0048</t>
  </si>
  <si>
    <t>148088-0051</t>
  </si>
  <si>
    <t>148088-0046</t>
  </si>
  <si>
    <t>148088-0047</t>
  </si>
  <si>
    <t>148088-0042</t>
  </si>
  <si>
    <t>148088-0041</t>
  </si>
  <si>
    <t>148088-0043</t>
  </si>
  <si>
    <t>148088-0065</t>
  </si>
  <si>
    <t>148088-0058</t>
  </si>
  <si>
    <t>148088-0057</t>
  </si>
  <si>
    <t>148088-0063</t>
  </si>
  <si>
    <t>148088-0062</t>
  </si>
  <si>
    <t>148088-0061</t>
  </si>
  <si>
    <t>148088-0064</t>
  </si>
  <si>
    <t>148088-0059</t>
  </si>
  <si>
    <t>148088-0060</t>
  </si>
  <si>
    <t>148088-0055</t>
  </si>
  <si>
    <t>148088-0054</t>
  </si>
  <si>
    <t>148088-0056</t>
  </si>
  <si>
    <t>148088-0078</t>
  </si>
  <si>
    <t>148088-0071</t>
  </si>
  <si>
    <t>148088-0070</t>
  </si>
  <si>
    <t>148088-0076</t>
  </si>
  <si>
    <t>148088-0075</t>
  </si>
  <si>
    <t>148088-0074</t>
  </si>
  <si>
    <t>148088-0077</t>
  </si>
  <si>
    <t>148088-0072</t>
  </si>
  <si>
    <t>148088-0073</t>
  </si>
  <si>
    <t>148088-0068</t>
  </si>
  <si>
    <t>148088-0067</t>
  </si>
  <si>
    <t>148088-0069</t>
  </si>
  <si>
    <t>148088-0091</t>
  </si>
  <si>
    <t>148088-0084</t>
  </si>
  <si>
    <t>148088-0083</t>
  </si>
  <si>
    <t>148088-0089</t>
  </si>
  <si>
    <t>148088-0088</t>
  </si>
  <si>
    <t>148088-0087</t>
  </si>
  <si>
    <t>148088-0090</t>
  </si>
  <si>
    <t>148088-0085</t>
  </si>
  <si>
    <t>148088-0086</t>
  </si>
  <si>
    <t>148088-0081</t>
  </si>
  <si>
    <t>148088-0080</t>
  </si>
  <si>
    <t>148088-0082</t>
  </si>
  <si>
    <t>148088-0104</t>
  </si>
  <si>
    <t>148088-0097</t>
  </si>
  <si>
    <t>148088-0096</t>
  </si>
  <si>
    <t>148088-0102</t>
  </si>
  <si>
    <t>148088-0101</t>
  </si>
  <si>
    <t>148088-0100</t>
  </si>
  <si>
    <t>148088-0103</t>
  </si>
  <si>
    <t>148088-0098</t>
  </si>
  <si>
    <t>148088-0099</t>
  </si>
  <si>
    <t>148088-0094</t>
  </si>
  <si>
    <t>148088-0093</t>
  </si>
  <si>
    <t>148088-0095</t>
  </si>
  <si>
    <t>148088-0143</t>
  </si>
  <si>
    <t>148088-0136</t>
  </si>
  <si>
    <t>148088-0135</t>
  </si>
  <si>
    <t>148088-0141</t>
  </si>
  <si>
    <t>148088-0140</t>
  </si>
  <si>
    <t>148088-0139</t>
  </si>
  <si>
    <t>148088-0142</t>
  </si>
  <si>
    <t>148088-0137</t>
  </si>
  <si>
    <t>148088-0138</t>
  </si>
  <si>
    <t>148088-0133</t>
  </si>
  <si>
    <t>148088-0132</t>
  </si>
  <si>
    <t>148088-0134</t>
  </si>
  <si>
    <t>148088-0156</t>
  </si>
  <si>
    <t>148088-0149</t>
  </si>
  <si>
    <t>148088-0148</t>
  </si>
  <si>
    <t>148088-0154</t>
  </si>
  <si>
    <t>148088-0153</t>
  </si>
  <si>
    <t>148088-0152</t>
  </si>
  <si>
    <t>148088-0155</t>
  </si>
  <si>
    <t>148088-0150</t>
  </si>
  <si>
    <t>148088-0151</t>
  </si>
  <si>
    <t>148088-0146</t>
  </si>
  <si>
    <t>148088-0145</t>
  </si>
  <si>
    <t>148088-0147</t>
  </si>
  <si>
    <t>148088-0169</t>
  </si>
  <si>
    <t>148088-0162</t>
  </si>
  <si>
    <t>148088-0161</t>
  </si>
  <si>
    <t>148088-0167</t>
  </si>
  <si>
    <t>148088-0166</t>
  </si>
  <si>
    <t>148088-0165</t>
  </si>
  <si>
    <t>148088-0168</t>
  </si>
  <si>
    <t>148088-0163</t>
  </si>
  <si>
    <t>148088-0164</t>
  </si>
  <si>
    <t>148088-0159</t>
  </si>
  <si>
    <t>148088-0158</t>
  </si>
  <si>
    <t>148088-0160</t>
  </si>
  <si>
    <t>148083-0013</t>
  </si>
  <si>
    <t>148083-0006</t>
  </si>
  <si>
    <t>148083-0005</t>
  </si>
  <si>
    <t>148083-0011</t>
  </si>
  <si>
    <t>148083-0010</t>
  </si>
  <si>
    <t>148083-0009</t>
  </si>
  <si>
    <t>148083-0012</t>
  </si>
  <si>
    <t>148083-0007</t>
  </si>
  <si>
    <t>148083-0008</t>
  </si>
  <si>
    <t>148083-0003</t>
  </si>
  <si>
    <t>148083-0002</t>
  </si>
  <si>
    <t>148083-0004</t>
  </si>
  <si>
    <t>148083-0026</t>
  </si>
  <si>
    <t>148083-0019</t>
  </si>
  <si>
    <t>148083-0018</t>
  </si>
  <si>
    <t>148083-0024</t>
  </si>
  <si>
    <t>148083-0023</t>
  </si>
  <si>
    <t>148083-0022</t>
  </si>
  <si>
    <t>148083-0025</t>
  </si>
  <si>
    <t>148083-0020</t>
  </si>
  <si>
    <t>148083-0021</t>
  </si>
  <si>
    <t>148083-0016</t>
  </si>
  <si>
    <t>148083-0015</t>
  </si>
  <si>
    <t>148083-0017</t>
  </si>
  <si>
    <t>148083-0039</t>
  </si>
  <si>
    <t>148083-0032</t>
  </si>
  <si>
    <t>148083-0031</t>
  </si>
  <si>
    <t>148083-0037</t>
  </si>
  <si>
    <t>148083-0036</t>
  </si>
  <si>
    <t>148083-0035</t>
  </si>
  <si>
    <t>148083-0038</t>
  </si>
  <si>
    <t>148083-0033</t>
  </si>
  <si>
    <t>148083-0034</t>
  </si>
  <si>
    <t>148083-0029</t>
  </si>
  <si>
    <t>148083-0028</t>
  </si>
  <si>
    <t>148083-0030</t>
  </si>
  <si>
    <t>148083-0052</t>
  </si>
  <si>
    <t>148083-0045</t>
  </si>
  <si>
    <t>148083-0044</t>
  </si>
  <si>
    <t>148083-0050</t>
  </si>
  <si>
    <t>148083-0049</t>
  </si>
  <si>
    <t>148083-0048</t>
  </si>
  <si>
    <t>148083-0051</t>
  </si>
  <si>
    <t>148083-0046</t>
  </si>
  <si>
    <t>148083-0047</t>
  </si>
  <si>
    <t>148083-0042</t>
  </si>
  <si>
    <t>148083-0041</t>
  </si>
  <si>
    <t>148083-0043</t>
  </si>
  <si>
    <t>148083-0065</t>
  </si>
  <si>
    <t>148083-0058</t>
  </si>
  <si>
    <t>148083-0057</t>
  </si>
  <si>
    <t>148083-0063</t>
  </si>
  <si>
    <t>148083-0062</t>
  </si>
  <si>
    <t>148083-0061</t>
  </si>
  <si>
    <t>148083-0064</t>
  </si>
  <si>
    <t>148083-0059</t>
  </si>
  <si>
    <t>148083-0060</t>
  </si>
  <si>
    <t>148083-0055</t>
  </si>
  <si>
    <t>148083-0054</t>
  </si>
  <si>
    <t>148083-0056</t>
  </si>
  <si>
    <t>148083-0078</t>
  </si>
  <si>
    <t>148083-0071</t>
  </si>
  <si>
    <t>148083-0070</t>
  </si>
  <si>
    <t>148083-0076</t>
  </si>
  <si>
    <t>148083-0075</t>
  </si>
  <si>
    <t>148083-0074</t>
  </si>
  <si>
    <t>148083-0077</t>
  </si>
  <si>
    <t>148083-0072</t>
  </si>
  <si>
    <t>148083-0073</t>
  </si>
  <si>
    <t>148083-0068</t>
  </si>
  <si>
    <t>148083-0067</t>
  </si>
  <si>
    <t>148083-0069</t>
  </si>
  <si>
    <t>148083-0091</t>
  </si>
  <si>
    <t>148083-0084</t>
  </si>
  <si>
    <t>148083-0083</t>
  </si>
  <si>
    <t>148083-0089</t>
  </si>
  <si>
    <t>148083-0088</t>
  </si>
  <si>
    <t>148083-0087</t>
  </si>
  <si>
    <t>148083-0090</t>
  </si>
  <si>
    <t>148083-0085</t>
  </si>
  <si>
    <t>148083-0086</t>
  </si>
  <si>
    <t>148083-0081</t>
  </si>
  <si>
    <t>148083-0080</t>
  </si>
  <si>
    <t>148083-0082</t>
  </si>
  <si>
    <t>148083-0104</t>
  </si>
  <si>
    <t>148083-0097</t>
  </si>
  <si>
    <t>148083-0096</t>
  </si>
  <si>
    <t>148083-0102</t>
  </si>
  <si>
    <t>148083-0101</t>
  </si>
  <si>
    <t>148083-0100</t>
  </si>
  <si>
    <t>148083-0103</t>
  </si>
  <si>
    <t>148083-0098</t>
  </si>
  <si>
    <t>148083-0099</t>
  </si>
  <si>
    <t>148083-0094</t>
  </si>
  <si>
    <t>148083-0093</t>
  </si>
  <si>
    <t>148083-0095</t>
  </si>
  <si>
    <t>148083-0143</t>
  </si>
  <si>
    <t>148083-0136</t>
  </si>
  <si>
    <t>148083-0135</t>
  </si>
  <si>
    <t>148083-0141</t>
  </si>
  <si>
    <t>148083-0140</t>
  </si>
  <si>
    <t>148083-0139</t>
  </si>
  <si>
    <t>148083-0142</t>
  </si>
  <si>
    <t>148083-0137</t>
  </si>
  <si>
    <t>148083-0138</t>
  </si>
  <si>
    <t>148083-0133</t>
  </si>
  <si>
    <t>148083-0132</t>
  </si>
  <si>
    <t>148083-0134</t>
  </si>
  <si>
    <t>148083-0156</t>
  </si>
  <si>
    <t>148083-0149</t>
  </si>
  <si>
    <t>148083-0148</t>
  </si>
  <si>
    <t>148083-0154</t>
  </si>
  <si>
    <t>148083-0153</t>
  </si>
  <si>
    <t>148083-0152</t>
  </si>
  <si>
    <t>148083-0155</t>
  </si>
  <si>
    <t>148083-0150</t>
  </si>
  <si>
    <t>148083-0151</t>
  </si>
  <si>
    <t>148083-0146</t>
  </si>
  <si>
    <t>148083-0145</t>
  </si>
  <si>
    <t>148083-0147</t>
  </si>
  <si>
    <t>148083-0169</t>
  </si>
  <si>
    <t>148083-0162</t>
  </si>
  <si>
    <t>148083-0161</t>
  </si>
  <si>
    <t>148083-0167</t>
  </si>
  <si>
    <t>148083-0166</t>
  </si>
  <si>
    <t>148083-0165</t>
  </si>
  <si>
    <t>148083-0168</t>
  </si>
  <si>
    <t>148083-0163</t>
  </si>
  <si>
    <t>148083-0164</t>
  </si>
  <si>
    <t>148083-0159</t>
  </si>
  <si>
    <t>148083-0158</t>
  </si>
  <si>
    <t>148083-0160</t>
  </si>
  <si>
    <t>148091-0013</t>
  </si>
  <si>
    <t>148091-0006</t>
  </si>
  <si>
    <t>148091-0005</t>
  </si>
  <si>
    <t>148091-0011</t>
  </si>
  <si>
    <t>148091-0010</t>
  </si>
  <si>
    <t>148091-0009</t>
  </si>
  <si>
    <t>148091-0012</t>
  </si>
  <si>
    <t>148091-0007</t>
  </si>
  <si>
    <t>148091-0008</t>
  </si>
  <si>
    <t>148091-0003</t>
  </si>
  <si>
    <t>148091-0002</t>
  </si>
  <si>
    <t>148091-0004</t>
  </si>
  <si>
    <t>148091-0026</t>
  </si>
  <si>
    <t>148091-0019</t>
  </si>
  <si>
    <t>148091-0018</t>
  </si>
  <si>
    <t>148091-0024</t>
  </si>
  <si>
    <t>148091-0023</t>
  </si>
  <si>
    <t>148091-0022</t>
  </si>
  <si>
    <t>148091-0025</t>
  </si>
  <si>
    <t>148091-0020</t>
  </si>
  <si>
    <t>148091-0021</t>
  </si>
  <si>
    <t>148091-0016</t>
  </si>
  <si>
    <t>148091-0015</t>
  </si>
  <si>
    <t>148091-0017</t>
  </si>
  <si>
    <t>148091-0039</t>
  </si>
  <si>
    <t>148091-0032</t>
  </si>
  <si>
    <t>148091-0031</t>
  </si>
  <si>
    <t>148091-0037</t>
  </si>
  <si>
    <t>148091-0036</t>
  </si>
  <si>
    <t>148091-0035</t>
  </si>
  <si>
    <t>148091-0038</t>
  </si>
  <si>
    <t>148091-0033</t>
  </si>
  <si>
    <t>148091-0034</t>
  </si>
  <si>
    <t>148091-0029</t>
  </si>
  <si>
    <t>148091-0028</t>
  </si>
  <si>
    <t>148091-0030</t>
  </si>
  <si>
    <t>148091-0052</t>
  </si>
  <si>
    <t>148091-0045</t>
  </si>
  <si>
    <t>148091-0044</t>
  </si>
  <si>
    <t>148091-0050</t>
  </si>
  <si>
    <t>148091-0049</t>
  </si>
  <si>
    <t>148091-0048</t>
  </si>
  <si>
    <t>148091-0051</t>
  </si>
  <si>
    <t>148091-0046</t>
  </si>
  <si>
    <t>148091-0047</t>
  </si>
  <si>
    <t>148091-0042</t>
  </si>
  <si>
    <t>148091-0041</t>
  </si>
  <si>
    <t>148091-0043</t>
  </si>
  <si>
    <t>148091-0065</t>
  </si>
  <si>
    <t>148091-0058</t>
  </si>
  <si>
    <t>148091-0057</t>
  </si>
  <si>
    <t>148091-0063</t>
  </si>
  <si>
    <t>148091-0062</t>
  </si>
  <si>
    <t>148091-0061</t>
  </si>
  <si>
    <t>148091-0064</t>
  </si>
  <si>
    <t>148091-0059</t>
  </si>
  <si>
    <t>148091-0060</t>
  </si>
  <si>
    <t>148091-0055</t>
  </si>
  <si>
    <t>148091-0054</t>
  </si>
  <si>
    <t>148091-0056</t>
  </si>
  <si>
    <t>148091-0078</t>
  </si>
  <si>
    <t>148091-0071</t>
  </si>
  <si>
    <t>148091-0070</t>
  </si>
  <si>
    <t>148091-0076</t>
  </si>
  <si>
    <t>148091-0075</t>
  </si>
  <si>
    <t>148091-0074</t>
  </si>
  <si>
    <t>148091-0077</t>
  </si>
  <si>
    <t>148091-0072</t>
  </si>
  <si>
    <t>148091-0073</t>
  </si>
  <si>
    <t>148091-0068</t>
  </si>
  <si>
    <t>148091-0067</t>
  </si>
  <si>
    <t>148091-0069</t>
  </si>
  <si>
    <t>148091-0091</t>
  </si>
  <si>
    <t>148091-0084</t>
  </si>
  <si>
    <t>148091-0083</t>
  </si>
  <si>
    <t>148091-0089</t>
  </si>
  <si>
    <t>148091-0088</t>
  </si>
  <si>
    <t>148091-0087</t>
  </si>
  <si>
    <t>148091-0090</t>
  </si>
  <si>
    <t>148091-0085</t>
  </si>
  <si>
    <t>148091-0086</t>
  </si>
  <si>
    <t>148091-0081</t>
  </si>
  <si>
    <t>148091-0080</t>
  </si>
  <si>
    <t>148091-0082</t>
  </si>
  <si>
    <t>148091-0104</t>
  </si>
  <si>
    <t>148091-0097</t>
  </si>
  <si>
    <t>148091-0096</t>
  </si>
  <si>
    <t>148091-0102</t>
  </si>
  <si>
    <t>148091-0101</t>
  </si>
  <si>
    <t>148091-0100</t>
  </si>
  <si>
    <t>148091-0103</t>
  </si>
  <si>
    <t>148091-0098</t>
  </si>
  <si>
    <t>148091-0099</t>
  </si>
  <si>
    <t>148091-0094</t>
  </si>
  <si>
    <t>148091-0093</t>
  </si>
  <si>
    <t>148091-0095</t>
  </si>
  <si>
    <t>148091-0143</t>
  </si>
  <si>
    <t>148091-0136</t>
  </si>
  <si>
    <t>148091-0135</t>
  </si>
  <si>
    <t>148091-0141</t>
  </si>
  <si>
    <t>148091-0140</t>
  </si>
  <si>
    <t>148091-0139</t>
  </si>
  <si>
    <t>148091-0142</t>
  </si>
  <si>
    <t>148091-0137</t>
  </si>
  <si>
    <t>148091-0138</t>
  </si>
  <si>
    <t>148091-0133</t>
  </si>
  <si>
    <t>148091-0132</t>
  </si>
  <si>
    <t>148091-0134</t>
  </si>
  <si>
    <t>148091-0156</t>
  </si>
  <si>
    <t>148091-0149</t>
  </si>
  <si>
    <t>148091-0148</t>
  </si>
  <si>
    <t>148091-0154</t>
  </si>
  <si>
    <t>148091-0153</t>
  </si>
  <si>
    <t>148091-0152</t>
  </si>
  <si>
    <t>148091-0155</t>
  </si>
  <si>
    <t>148091-0150</t>
  </si>
  <si>
    <t>148091-0151</t>
  </si>
  <si>
    <t>148091-0146</t>
  </si>
  <si>
    <t>148091-0145</t>
  </si>
  <si>
    <t>148091-0147</t>
  </si>
  <si>
    <t>148091-0169</t>
  </si>
  <si>
    <t>148091-0162</t>
  </si>
  <si>
    <t>148091-0161</t>
  </si>
  <si>
    <t>148091-0167</t>
  </si>
  <si>
    <t>148091-0166</t>
  </si>
  <si>
    <t>148091-0165</t>
  </si>
  <si>
    <t>148091-0168</t>
  </si>
  <si>
    <t>148091-0163</t>
  </si>
  <si>
    <t>148091-0164</t>
  </si>
  <si>
    <t>148091-0159</t>
  </si>
  <si>
    <t>148091-0158</t>
  </si>
  <si>
    <t>148091-0160</t>
  </si>
  <si>
    <t>148090-0013</t>
  </si>
  <si>
    <t>148090-0006</t>
  </si>
  <si>
    <t>148090-0005</t>
  </si>
  <si>
    <t>148090-0011</t>
  </si>
  <si>
    <t>148090-0010</t>
  </si>
  <si>
    <t>148090-0009</t>
  </si>
  <si>
    <t>148090-0012</t>
  </si>
  <si>
    <t>148090-0007</t>
  </si>
  <si>
    <t>148090-0008</t>
  </si>
  <si>
    <t>148090-0003</t>
  </si>
  <si>
    <t>148090-0002</t>
  </si>
  <si>
    <t>148090-0004</t>
  </si>
  <si>
    <t>148090-0026</t>
  </si>
  <si>
    <t>148090-0019</t>
  </si>
  <si>
    <t>148090-0018</t>
  </si>
  <si>
    <t>148090-0024</t>
  </si>
  <si>
    <t>148090-0023</t>
  </si>
  <si>
    <t>148090-0022</t>
  </si>
  <si>
    <t>148090-0025</t>
  </si>
  <si>
    <t>148090-0020</t>
  </si>
  <si>
    <t>148090-0021</t>
  </si>
  <si>
    <t>148090-0016</t>
  </si>
  <si>
    <t>148090-0015</t>
  </si>
  <si>
    <t>148090-0017</t>
  </si>
  <si>
    <t>148090-0039</t>
  </si>
  <si>
    <t>148090-0032</t>
  </si>
  <si>
    <t>148090-0031</t>
  </si>
  <si>
    <t>148090-0037</t>
  </si>
  <si>
    <t>148090-0036</t>
  </si>
  <si>
    <t>148090-0035</t>
  </si>
  <si>
    <t>148090-0038</t>
  </si>
  <si>
    <t>148090-0033</t>
  </si>
  <si>
    <t>148090-0034</t>
  </si>
  <si>
    <t>148090-0029</t>
  </si>
  <si>
    <t>148090-0028</t>
  </si>
  <si>
    <t>148090-0030</t>
  </si>
  <si>
    <t>148090-0052</t>
  </si>
  <si>
    <t>148090-0045</t>
  </si>
  <si>
    <t>148090-0044</t>
  </si>
  <si>
    <t>148090-0050</t>
  </si>
  <si>
    <t>148090-0049</t>
  </si>
  <si>
    <t>148090-0048</t>
  </si>
  <si>
    <t>148090-0051</t>
  </si>
  <si>
    <t>148090-0046</t>
  </si>
  <si>
    <t>148090-0047</t>
  </si>
  <si>
    <t>148090-0042</t>
  </si>
  <si>
    <t>148090-0041</t>
  </si>
  <si>
    <t>148090-0043</t>
  </si>
  <si>
    <t>148090-0065</t>
  </si>
  <si>
    <t>148090-0058</t>
  </si>
  <si>
    <t>148090-0057</t>
  </si>
  <si>
    <t>148090-0063</t>
  </si>
  <si>
    <t>148090-0062</t>
  </si>
  <si>
    <t>148090-0061</t>
  </si>
  <si>
    <t>148090-0064</t>
  </si>
  <si>
    <t>148090-0059</t>
  </si>
  <si>
    <t>148090-0060</t>
  </si>
  <si>
    <t>148090-0055</t>
  </si>
  <si>
    <t>148090-0054</t>
  </si>
  <si>
    <t>148090-0056</t>
  </si>
  <si>
    <t>148090-0078</t>
  </si>
  <si>
    <t>148090-0071</t>
  </si>
  <si>
    <t>148090-0070</t>
  </si>
  <si>
    <t>148090-0076</t>
  </si>
  <si>
    <t>148090-0075</t>
  </si>
  <si>
    <t>148090-0074</t>
  </si>
  <si>
    <t>148090-0077</t>
  </si>
  <si>
    <t>148090-0072</t>
  </si>
  <si>
    <t>148090-0073</t>
  </si>
  <si>
    <t>148090-0068</t>
  </si>
  <si>
    <t>148090-0067</t>
  </si>
  <si>
    <t>148090-0069</t>
  </si>
  <si>
    <t>148090-0091</t>
  </si>
  <si>
    <t>148090-0084</t>
  </si>
  <si>
    <t>148090-0083</t>
  </si>
  <si>
    <t>148090-0089</t>
  </si>
  <si>
    <t>148090-0088</t>
  </si>
  <si>
    <t>148090-0087</t>
  </si>
  <si>
    <t>148090-0090</t>
  </si>
  <si>
    <t>148090-0085</t>
  </si>
  <si>
    <t>148090-0086</t>
  </si>
  <si>
    <t>148090-0081</t>
  </si>
  <si>
    <t>148090-0080</t>
  </si>
  <si>
    <t>148090-0082</t>
  </si>
  <si>
    <t>148090-0104</t>
  </si>
  <si>
    <t>148090-0097</t>
  </si>
  <si>
    <t>148090-0096</t>
  </si>
  <si>
    <t>148090-0102</t>
  </si>
  <si>
    <t>148090-0101</t>
  </si>
  <si>
    <t>148090-0100</t>
  </si>
  <si>
    <t>148090-0103</t>
  </si>
  <si>
    <t>148090-0098</t>
  </si>
  <si>
    <t>148090-0099</t>
  </si>
  <si>
    <t>148090-0094</t>
  </si>
  <si>
    <t>148090-0093</t>
  </si>
  <si>
    <t>148090-0095</t>
  </si>
  <si>
    <t>148090-0143</t>
  </si>
  <si>
    <t>148090-0136</t>
  </si>
  <si>
    <t>148090-0135</t>
  </si>
  <si>
    <t>148090-0141</t>
  </si>
  <si>
    <t>148090-0140</t>
  </si>
  <si>
    <t>148090-0139</t>
  </si>
  <si>
    <t>148090-0142</t>
  </si>
  <si>
    <t>148090-0137</t>
  </si>
  <si>
    <t>148090-0138</t>
  </si>
  <si>
    <t>148090-0133</t>
  </si>
  <si>
    <t>148090-0132</t>
  </si>
  <si>
    <t>148090-0134</t>
  </si>
  <si>
    <t>148090-0156</t>
  </si>
  <si>
    <t>148090-0149</t>
  </si>
  <si>
    <t>148090-0148</t>
  </si>
  <si>
    <t>148090-0154</t>
  </si>
  <si>
    <t>148090-0153</t>
  </si>
  <si>
    <t>148090-0152</t>
  </si>
  <si>
    <t>148090-0155</t>
  </si>
  <si>
    <t>148090-0150</t>
  </si>
  <si>
    <t>148090-0151</t>
  </si>
  <si>
    <t>148090-0146</t>
  </si>
  <si>
    <t>148090-0145</t>
  </si>
  <si>
    <t>148090-0147</t>
  </si>
  <si>
    <t>148090-0169</t>
  </si>
  <si>
    <t>148090-0162</t>
  </si>
  <si>
    <t>148090-0161</t>
  </si>
  <si>
    <t>148090-0167</t>
  </si>
  <si>
    <t>148090-0166</t>
  </si>
  <si>
    <t>148090-0165</t>
  </si>
  <si>
    <t>148090-0168</t>
  </si>
  <si>
    <t>148090-0163</t>
  </si>
  <si>
    <t>148090-0164</t>
  </si>
  <si>
    <t>148090-0159</t>
  </si>
  <si>
    <t>148090-0158</t>
  </si>
  <si>
    <t>148090-0160</t>
  </si>
  <si>
    <t>148331-0001</t>
  </si>
  <si>
    <t>148331-0013</t>
  </si>
  <si>
    <t>148331-0002</t>
  </si>
  <si>
    <t>148331-0004</t>
  </si>
  <si>
    <t>148331-0005</t>
  </si>
  <si>
    <t>148331-0006</t>
  </si>
  <si>
    <t>148331-0007</t>
  </si>
  <si>
    <t>148331-0012</t>
  </si>
  <si>
    <t>148331-0014</t>
  </si>
  <si>
    <t>159071</t>
  </si>
  <si>
    <t>159075</t>
  </si>
  <si>
    <t>159077</t>
  </si>
  <si>
    <t>159078</t>
  </si>
  <si>
    <t>159079</t>
  </si>
  <si>
    <t>159068</t>
  </si>
  <si>
    <t>159072</t>
  </si>
  <si>
    <t>159083</t>
  </si>
  <si>
    <t>159082</t>
  </si>
  <si>
    <t>159084</t>
  </si>
  <si>
    <t>159073</t>
  </si>
  <si>
    <t>159086</t>
  </si>
  <si>
    <t>159087</t>
  </si>
  <si>
    <t>159089</t>
  </si>
  <si>
    <t>159088</t>
  </si>
  <si>
    <t>159091</t>
  </si>
  <si>
    <t>159090</t>
  </si>
  <si>
    <t>159092</t>
  </si>
  <si>
    <t>159097</t>
  </si>
  <si>
    <t>159099</t>
  </si>
  <si>
    <t>159104</t>
  </si>
  <si>
    <t>159105</t>
  </si>
  <si>
    <t>159107</t>
  </si>
  <si>
    <t>159114</t>
  </si>
  <si>
    <t>159106</t>
  </si>
  <si>
    <t>160103</t>
  </si>
  <si>
    <t>220418</t>
  </si>
  <si>
    <t>220419</t>
  </si>
  <si>
    <t>220421</t>
  </si>
  <si>
    <t>220420</t>
  </si>
  <si>
    <t>401980</t>
  </si>
  <si>
    <t>401981</t>
  </si>
  <si>
    <t>401982</t>
  </si>
  <si>
    <t>401988</t>
  </si>
  <si>
    <t>401993</t>
  </si>
  <si>
    <t>401983</t>
  </si>
  <si>
    <t>401994</t>
  </si>
  <si>
    <t>401987</t>
  </si>
  <si>
    <t>504814</t>
  </si>
  <si>
    <t>504816</t>
  </si>
  <si>
    <t>504815</t>
  </si>
  <si>
    <t>504817</t>
  </si>
  <si>
    <t>504818</t>
  </si>
  <si>
    <t>506207</t>
  </si>
  <si>
    <t>506208</t>
  </si>
  <si>
    <t>506212</t>
  </si>
  <si>
    <t>506209</t>
  </si>
  <si>
    <t>506211</t>
  </si>
  <si>
    <t>520915</t>
  </si>
  <si>
    <t>506210</t>
  </si>
  <si>
    <t>520926</t>
  </si>
  <si>
    <t>520919</t>
  </si>
  <si>
    <t>520921</t>
  </si>
  <si>
    <t>520923</t>
  </si>
  <si>
    <t>520922</t>
  </si>
  <si>
    <t>520920</t>
  </si>
  <si>
    <t>520932</t>
  </si>
  <si>
    <t>520944</t>
  </si>
  <si>
    <t>520934</t>
  </si>
  <si>
    <t>520943</t>
  </si>
  <si>
    <t>520927</t>
  </si>
  <si>
    <t>520933</t>
  </si>
  <si>
    <t>520945</t>
  </si>
  <si>
    <t>521485</t>
  </si>
  <si>
    <t>521484</t>
  </si>
  <si>
    <t>530700</t>
  </si>
  <si>
    <t>524515-0002</t>
  </si>
  <si>
    <t>524515-0001</t>
  </si>
  <si>
    <t>521688-0002</t>
  </si>
  <si>
    <t>521688-0001</t>
  </si>
  <si>
    <t>530701</t>
  </si>
  <si>
    <t>521686-0002</t>
  </si>
  <si>
    <t>521686-0001</t>
  </si>
  <si>
    <t>590924</t>
  </si>
  <si>
    <t>590946</t>
  </si>
  <si>
    <t>590935</t>
  </si>
  <si>
    <t>590913</t>
  </si>
  <si>
    <t>530702</t>
  </si>
  <si>
    <t>590957</t>
  </si>
  <si>
    <t>701063</t>
  </si>
  <si>
    <t>701064</t>
  </si>
  <si>
    <t>701065</t>
  </si>
  <si>
    <t>701073</t>
  </si>
  <si>
    <t>701074</t>
  </si>
  <si>
    <t>701075</t>
  </si>
  <si>
    <t>701079</t>
  </si>
  <si>
    <t>701080</t>
  </si>
  <si>
    <t>701081</t>
  </si>
  <si>
    <t>504790</t>
  </si>
  <si>
    <t>401990</t>
  </si>
  <si>
    <t>401989</t>
  </si>
  <si>
    <t>401984</t>
  </si>
  <si>
    <t>504791</t>
  </si>
  <si>
    <t>401986</t>
  </si>
  <si>
    <t>504806</t>
  </si>
  <si>
    <t>504808</t>
  </si>
  <si>
    <t>504805</t>
  </si>
  <si>
    <t>504807</t>
  </si>
  <si>
    <t>504811</t>
  </si>
  <si>
    <t>504810</t>
  </si>
  <si>
    <t>504812</t>
  </si>
  <si>
    <t>504813</t>
  </si>
  <si>
    <t>520924</t>
  </si>
  <si>
    <t>520931</t>
  </si>
  <si>
    <t>520935</t>
  </si>
  <si>
    <t>530683</t>
  </si>
  <si>
    <t>530697</t>
  </si>
  <si>
    <t>530684</t>
  </si>
  <si>
    <t>530699</t>
  </si>
  <si>
    <t>530698</t>
  </si>
  <si>
    <t>530782</t>
  </si>
  <si>
    <t>530783</t>
  </si>
  <si>
    <t>590866</t>
  </si>
  <si>
    <t>590877</t>
  </si>
  <si>
    <t>590888</t>
  </si>
  <si>
    <t>590899</t>
  </si>
  <si>
    <t>590902</t>
  </si>
  <si>
    <t>701056</t>
  </si>
  <si>
    <t>701057</t>
  </si>
  <si>
    <t>701066</t>
  </si>
  <si>
    <t>701067</t>
  </si>
  <si>
    <t>701068</t>
  </si>
  <si>
    <t>148322</t>
  </si>
  <si>
    <t>401944</t>
  </si>
  <si>
    <t>401979</t>
  </si>
  <si>
    <t>401995</t>
  </si>
  <si>
    <t>401999</t>
  </si>
  <si>
    <t>401997</t>
  </si>
  <si>
    <t>520928</t>
  </si>
  <si>
    <t>506227</t>
  </si>
  <si>
    <t>529948</t>
  </si>
  <si>
    <t>529359</t>
  </si>
  <si>
    <t>531557</t>
  </si>
  <si>
    <t>529949</t>
  </si>
  <si>
    <t>701077</t>
  </si>
  <si>
    <t>701076</t>
  </si>
  <si>
    <t>701078</t>
  </si>
  <si>
    <t>146657</t>
  </si>
  <si>
    <t>146658</t>
  </si>
  <si>
    <t>146666</t>
  </si>
  <si>
    <t>146668</t>
  </si>
  <si>
    <t>146667</t>
  </si>
  <si>
    <t>146654</t>
  </si>
  <si>
    <t>146653</t>
  </si>
  <si>
    <t>146659</t>
  </si>
  <si>
    <t>146655</t>
  </si>
  <si>
    <t>146656</t>
  </si>
  <si>
    <t>146660</t>
  </si>
  <si>
    <t>146663</t>
  </si>
  <si>
    <t>146661</t>
  </si>
  <si>
    <t>528988</t>
  </si>
  <si>
    <t>528990</t>
  </si>
  <si>
    <t>218601</t>
  </si>
  <si>
    <t>528989</t>
  </si>
  <si>
    <t>528991</t>
  </si>
  <si>
    <t>528993</t>
  </si>
  <si>
    <t>218602</t>
  </si>
  <si>
    <t>218604</t>
  </si>
  <si>
    <t>218603</t>
  </si>
  <si>
    <t>507435</t>
  </si>
  <si>
    <t>531274</t>
  </si>
  <si>
    <t>531270</t>
  </si>
  <si>
    <t>214385</t>
  </si>
  <si>
    <t>214386</t>
  </si>
  <si>
    <t>214388</t>
  </si>
  <si>
    <t>214389</t>
  </si>
  <si>
    <t>223358</t>
  </si>
  <si>
    <t>223359</t>
  </si>
  <si>
    <t>223360</t>
  </si>
  <si>
    <t>223361</t>
  </si>
  <si>
    <t>401698</t>
  </si>
  <si>
    <t>401699</t>
  </si>
  <si>
    <t>214384</t>
  </si>
  <si>
    <t>214383</t>
  </si>
  <si>
    <t>214488</t>
  </si>
  <si>
    <t>214490</t>
  </si>
  <si>
    <t>214492</t>
  </si>
  <si>
    <t>214493</t>
  </si>
  <si>
    <t>214496</t>
  </si>
  <si>
    <t>214494</t>
  </si>
  <si>
    <t>214491</t>
  </si>
  <si>
    <t>214495</t>
  </si>
  <si>
    <t>214498</t>
  </si>
  <si>
    <t>214500</t>
  </si>
  <si>
    <t>214497</t>
  </si>
  <si>
    <t>214502</t>
  </si>
  <si>
    <t>214499</t>
  </si>
  <si>
    <t>214504</t>
  </si>
  <si>
    <t>214505</t>
  </si>
  <si>
    <t>214501</t>
  </si>
  <si>
    <t>214551</t>
  </si>
  <si>
    <t>526120</t>
  </si>
  <si>
    <t>526121</t>
  </si>
  <si>
    <t>526122</t>
  </si>
  <si>
    <t>526127</t>
  </si>
  <si>
    <t>526126</t>
  </si>
  <si>
    <t>526133</t>
  </si>
  <si>
    <t>526134</t>
  </si>
  <si>
    <t>526135</t>
  </si>
  <si>
    <t>526128</t>
  </si>
  <si>
    <t>103206</t>
  </si>
  <si>
    <t>101525</t>
  </si>
  <si>
    <t>103208</t>
  </si>
  <si>
    <t>526851</t>
  </si>
  <si>
    <t>103209</t>
  </si>
  <si>
    <t>139575</t>
  </si>
  <si>
    <t>139572</t>
  </si>
  <si>
    <t>139574</t>
  </si>
  <si>
    <t>139573</t>
  </si>
  <si>
    <t>139571</t>
  </si>
  <si>
    <t>139577</t>
  </si>
  <si>
    <t>139578</t>
  </si>
  <si>
    <t>139580</t>
  </si>
  <si>
    <t>139591</t>
  </si>
  <si>
    <t>139592</t>
  </si>
  <si>
    <t>139593</t>
  </si>
  <si>
    <t>139579</t>
  </si>
  <si>
    <t>139599</t>
  </si>
  <si>
    <t>139602</t>
  </si>
  <si>
    <t>139603</t>
  </si>
  <si>
    <t>139600</t>
  </si>
  <si>
    <t>139604</t>
  </si>
  <si>
    <t>139597</t>
  </si>
  <si>
    <t>139611</t>
  </si>
  <si>
    <t>139613</t>
  </si>
  <si>
    <t>139610</t>
  </si>
  <si>
    <t>139609</t>
  </si>
  <si>
    <t>139615</t>
  </si>
  <si>
    <t>139608</t>
  </si>
  <si>
    <t>139618</t>
  </si>
  <si>
    <t>139620</t>
  </si>
  <si>
    <t>139617</t>
  </si>
  <si>
    <t>139621</t>
  </si>
  <si>
    <t>139622</t>
  </si>
  <si>
    <t>139616</t>
  </si>
  <si>
    <t>139626</t>
  </si>
  <si>
    <t>139627</t>
  </si>
  <si>
    <t>146747</t>
  </si>
  <si>
    <t>139624</t>
  </si>
  <si>
    <t>146749</t>
  </si>
  <si>
    <t>146750</t>
  </si>
  <si>
    <t>146751</t>
  </si>
  <si>
    <t>146754</t>
  </si>
  <si>
    <t>146755</t>
  </si>
  <si>
    <t>146757</t>
  </si>
  <si>
    <t>146748</t>
  </si>
  <si>
    <t>146758</t>
  </si>
  <si>
    <t>146761</t>
  </si>
  <si>
    <t>146762</t>
  </si>
  <si>
    <t>146759</t>
  </si>
  <si>
    <t>146765</t>
  </si>
  <si>
    <t>146769</t>
  </si>
  <si>
    <t>146767</t>
  </si>
  <si>
    <t>146756</t>
  </si>
  <si>
    <t>146766</t>
  </si>
  <si>
    <t>146770</t>
  </si>
  <si>
    <t>146771</t>
  </si>
  <si>
    <t>146763</t>
  </si>
  <si>
    <t>146773</t>
  </si>
  <si>
    <t>146774</t>
  </si>
  <si>
    <t>146778</t>
  </si>
  <si>
    <t>146777</t>
  </si>
  <si>
    <t>146779</t>
  </si>
  <si>
    <t>146772</t>
  </si>
  <si>
    <t>146780</t>
  </si>
  <si>
    <t>146781</t>
  </si>
  <si>
    <t>146784</t>
  </si>
  <si>
    <t>146785</t>
  </si>
  <si>
    <t>146788</t>
  </si>
  <si>
    <t>146782</t>
  </si>
  <si>
    <t>146790</t>
  </si>
  <si>
    <t>146794</t>
  </si>
  <si>
    <t>146791</t>
  </si>
  <si>
    <t>146793</t>
  </si>
  <si>
    <t>146795</t>
  </si>
  <si>
    <t>146789</t>
  </si>
  <si>
    <t>146798</t>
  </si>
  <si>
    <t>146801</t>
  </si>
  <si>
    <t>146796</t>
  </si>
  <si>
    <t>146802</t>
  </si>
  <si>
    <t>146803</t>
  </si>
  <si>
    <t>146799</t>
  </si>
  <si>
    <t>146805</t>
  </si>
  <si>
    <t>146806</t>
  </si>
  <si>
    <t>146804</t>
  </si>
  <si>
    <t>146808</t>
  </si>
  <si>
    <t>220865</t>
  </si>
  <si>
    <t>220866</t>
  </si>
  <si>
    <t>220868</t>
  </si>
  <si>
    <t>220869</t>
  </si>
  <si>
    <t>401710</t>
  </si>
  <si>
    <t>401717</t>
  </si>
  <si>
    <t>401719</t>
  </si>
  <si>
    <t>526139</t>
  </si>
  <si>
    <t>526140</t>
  </si>
  <si>
    <t>526141</t>
  </si>
  <si>
    <t>526143</t>
  </si>
  <si>
    <t>526144</t>
  </si>
  <si>
    <t>526147</t>
  </si>
  <si>
    <t>526146</t>
  </si>
  <si>
    <t>526145</t>
  </si>
  <si>
    <t>526148</t>
  </si>
  <si>
    <t>526149</t>
  </si>
  <si>
    <t>526150</t>
  </si>
  <si>
    <t>526821</t>
  </si>
  <si>
    <t>526822</t>
  </si>
  <si>
    <t>526151</t>
  </si>
  <si>
    <t>526824</t>
  </si>
  <si>
    <t>526825</t>
  </si>
  <si>
    <t>526826</t>
  </si>
  <si>
    <t>526827</t>
  </si>
  <si>
    <t>526829</t>
  </si>
  <si>
    <t>526828</t>
  </si>
  <si>
    <t>526830</t>
  </si>
  <si>
    <t>526831</t>
  </si>
  <si>
    <t>526833</t>
  </si>
  <si>
    <t>526832</t>
  </si>
  <si>
    <t>526835</t>
  </si>
  <si>
    <t>526836</t>
  </si>
  <si>
    <t>526837</t>
  </si>
  <si>
    <t>526838</t>
  </si>
  <si>
    <t>526840</t>
  </si>
  <si>
    <t>526839</t>
  </si>
  <si>
    <t>526855</t>
  </si>
  <si>
    <t>526854</t>
  </si>
  <si>
    <t>526857</t>
  </si>
  <si>
    <t>526858</t>
  </si>
  <si>
    <t>526860</t>
  </si>
  <si>
    <t>526859</t>
  </si>
  <si>
    <t>526862</t>
  </si>
  <si>
    <t>526861</t>
  </si>
  <si>
    <t>526863</t>
  </si>
  <si>
    <t>105205</t>
  </si>
  <si>
    <t>105206</t>
  </si>
  <si>
    <t>105207</t>
  </si>
  <si>
    <t>105208</t>
  </si>
  <si>
    <t>105214</t>
  </si>
  <si>
    <t>105215</t>
  </si>
  <si>
    <t>105216</t>
  </si>
  <si>
    <t>110574</t>
  </si>
  <si>
    <t>105217</t>
  </si>
  <si>
    <t>110585</t>
  </si>
  <si>
    <t>110596</t>
  </si>
  <si>
    <t>110621</t>
  </si>
  <si>
    <t>159357</t>
  </si>
  <si>
    <t>159359</t>
  </si>
  <si>
    <t>159360</t>
  </si>
  <si>
    <t>159361</t>
  </si>
  <si>
    <t>159375</t>
  </si>
  <si>
    <t>159376</t>
  </si>
  <si>
    <t>159378</t>
  </si>
  <si>
    <t>183419</t>
  </si>
  <si>
    <t>183418</t>
  </si>
  <si>
    <t>183422</t>
  </si>
  <si>
    <t>183420</t>
  </si>
  <si>
    <t>159377</t>
  </si>
  <si>
    <t>184232</t>
  </si>
  <si>
    <t>184233</t>
  </si>
  <si>
    <t>184234</t>
  </si>
  <si>
    <t>184236</t>
  </si>
  <si>
    <t>184235</t>
  </si>
  <si>
    <t>184230</t>
  </si>
  <si>
    <t>184238</t>
  </si>
  <si>
    <t>184239</t>
  </si>
  <si>
    <t>184237</t>
  </si>
  <si>
    <t>220881</t>
  </si>
  <si>
    <t>220882</t>
  </si>
  <si>
    <t>220884</t>
  </si>
  <si>
    <t>220883</t>
  </si>
  <si>
    <t>522101</t>
  </si>
  <si>
    <t>522100</t>
  </si>
  <si>
    <t>401217</t>
  </si>
  <si>
    <t>401252</t>
  </si>
  <si>
    <t>401219</t>
  </si>
  <si>
    <t>522106</t>
  </si>
  <si>
    <t>401250</t>
  </si>
  <si>
    <t>522107</t>
  </si>
  <si>
    <t>522105</t>
  </si>
  <si>
    <t>522104</t>
  </si>
  <si>
    <t>522102</t>
  </si>
  <si>
    <t>522110</t>
  </si>
  <si>
    <t>522111</t>
  </si>
  <si>
    <t>522103</t>
  </si>
  <si>
    <t>522112</t>
  </si>
  <si>
    <t>530336</t>
  </si>
  <si>
    <t>530334</t>
  </si>
  <si>
    <t>522109</t>
  </si>
  <si>
    <t>600584</t>
  </si>
  <si>
    <t>631067</t>
  </si>
  <si>
    <t>631078</t>
  </si>
  <si>
    <t>631114</t>
  </si>
  <si>
    <t>631125</t>
  </si>
  <si>
    <t>600595</t>
  </si>
  <si>
    <t>711177</t>
  </si>
  <si>
    <t>711213</t>
  </si>
  <si>
    <t>711315</t>
  </si>
  <si>
    <t>711224</t>
  </si>
  <si>
    <t>711337</t>
  </si>
  <si>
    <t>711188</t>
  </si>
  <si>
    <t>711359</t>
  </si>
  <si>
    <t>711643</t>
  </si>
  <si>
    <t>711392</t>
  </si>
  <si>
    <t>711654</t>
  </si>
  <si>
    <t>711676</t>
  </si>
  <si>
    <t>711687</t>
  </si>
  <si>
    <t>711665</t>
  </si>
  <si>
    <t>711745</t>
  </si>
  <si>
    <t>711734</t>
  </si>
  <si>
    <t>879823</t>
  </si>
  <si>
    <t>879812</t>
  </si>
  <si>
    <t>711698</t>
  </si>
  <si>
    <t>711756</t>
  </si>
  <si>
    <t>879834</t>
  </si>
  <si>
    <t>879856</t>
  </si>
  <si>
    <t>879867</t>
  </si>
  <si>
    <t>879845</t>
  </si>
  <si>
    <t>879889</t>
  </si>
  <si>
    <t>879936</t>
  </si>
  <si>
    <t>138466</t>
  </si>
  <si>
    <t>138467</t>
  </si>
  <si>
    <t>138468</t>
  </si>
  <si>
    <t>138502</t>
  </si>
  <si>
    <t>138503</t>
  </si>
  <si>
    <t>138504</t>
  </si>
  <si>
    <t>138505</t>
  </si>
  <si>
    <t>138506</t>
  </si>
  <si>
    <t>138508</t>
  </si>
  <si>
    <t>139106</t>
  </si>
  <si>
    <t>139105</t>
  </si>
  <si>
    <t>139107</t>
  </si>
  <si>
    <t>139112</t>
  </si>
  <si>
    <t>139115</t>
  </si>
  <si>
    <t>139114</t>
  </si>
  <si>
    <t>139117</t>
  </si>
  <si>
    <t>139116</t>
  </si>
  <si>
    <t>139808</t>
  </si>
  <si>
    <t>139813</t>
  </si>
  <si>
    <t>139814</t>
  </si>
  <si>
    <t>139815</t>
  </si>
  <si>
    <t>139818</t>
  </si>
  <si>
    <t>139821</t>
  </si>
  <si>
    <t>143315</t>
  </si>
  <si>
    <t>143313</t>
  </si>
  <si>
    <t>143316</t>
  </si>
  <si>
    <t>143317</t>
  </si>
  <si>
    <t>143322</t>
  </si>
  <si>
    <t>143323</t>
  </si>
  <si>
    <t>143324</t>
  </si>
  <si>
    <t>143326</t>
  </si>
  <si>
    <t>143327</t>
  </si>
  <si>
    <t>146702</t>
  </si>
  <si>
    <t>146703</t>
  </si>
  <si>
    <t>146705</t>
  </si>
  <si>
    <t>146707</t>
  </si>
  <si>
    <t>146733</t>
  </si>
  <si>
    <t>147705</t>
  </si>
  <si>
    <t>147707</t>
  </si>
  <si>
    <t>146735</t>
  </si>
  <si>
    <t>147713</t>
  </si>
  <si>
    <t>149915</t>
  </si>
  <si>
    <t>149916</t>
  </si>
  <si>
    <t>159254</t>
  </si>
  <si>
    <t>159252</t>
  </si>
  <si>
    <t>159253</t>
  </si>
  <si>
    <t>182458</t>
  </si>
  <si>
    <t>182459</t>
  </si>
  <si>
    <t>182460</t>
  </si>
  <si>
    <t>182461</t>
  </si>
  <si>
    <t>182463</t>
  </si>
  <si>
    <t>182464</t>
  </si>
  <si>
    <t>184696</t>
  </si>
  <si>
    <t>184697</t>
  </si>
  <si>
    <t>184699</t>
  </si>
  <si>
    <t>184698</t>
  </si>
  <si>
    <t>184701</t>
  </si>
  <si>
    <t>184700</t>
  </si>
  <si>
    <t>184703</t>
  </si>
  <si>
    <t>184702</t>
  </si>
  <si>
    <t>184723</t>
  </si>
  <si>
    <t>184722</t>
  </si>
  <si>
    <t>184725</t>
  </si>
  <si>
    <t>184724</t>
  </si>
  <si>
    <t>213077</t>
  </si>
  <si>
    <t>213075</t>
  </si>
  <si>
    <t>213076</t>
  </si>
  <si>
    <t>220924</t>
  </si>
  <si>
    <t>220923</t>
  </si>
  <si>
    <t>220926</t>
  </si>
  <si>
    <t>220927</t>
  </si>
  <si>
    <t>220928</t>
  </si>
  <si>
    <t>220938</t>
  </si>
  <si>
    <t>223348</t>
  </si>
  <si>
    <t>223347</t>
  </si>
  <si>
    <t>223349</t>
  </si>
  <si>
    <t>223351</t>
  </si>
  <si>
    <t>223350</t>
  </si>
  <si>
    <t>223352</t>
  </si>
  <si>
    <t>506825</t>
  </si>
  <si>
    <t>506828</t>
  </si>
  <si>
    <t>524448</t>
  </si>
  <si>
    <t>506827</t>
  </si>
  <si>
    <t>507172</t>
  </si>
  <si>
    <t>507173</t>
  </si>
  <si>
    <t>525585</t>
  </si>
  <si>
    <t>525584</t>
  </si>
  <si>
    <t>525586</t>
  </si>
  <si>
    <t>526934</t>
  </si>
  <si>
    <t>526933</t>
  </si>
  <si>
    <t>526931</t>
  </si>
  <si>
    <t>526935</t>
  </si>
  <si>
    <t>526941</t>
  </si>
  <si>
    <t>526939</t>
  </si>
  <si>
    <t>526938</t>
  </si>
  <si>
    <t>526943</t>
  </si>
  <si>
    <t>526944</t>
  </si>
  <si>
    <t>526945</t>
  </si>
  <si>
    <t>532132</t>
  </si>
  <si>
    <t>532131</t>
  </si>
  <si>
    <t>526949</t>
  </si>
  <si>
    <t>526948</t>
  </si>
  <si>
    <t>527081</t>
  </si>
  <si>
    <t>532133</t>
  </si>
  <si>
    <t>532135</t>
  </si>
  <si>
    <t>532136</t>
  </si>
  <si>
    <t>138513</t>
  </si>
  <si>
    <t>105297</t>
  </si>
  <si>
    <t>527040</t>
  </si>
  <si>
    <t>527041</t>
  </si>
  <si>
    <t>527042</t>
  </si>
  <si>
    <t>527044</t>
  </si>
  <si>
    <t>520575</t>
  </si>
  <si>
    <t>520577</t>
  </si>
  <si>
    <t>520578</t>
  </si>
  <si>
    <t>520581</t>
  </si>
  <si>
    <t>520580</t>
  </si>
  <si>
    <t>520579</t>
  </si>
  <si>
    <t>520582</t>
  </si>
  <si>
    <t>520583</t>
  </si>
  <si>
    <t>520584</t>
  </si>
  <si>
    <t>520589</t>
  </si>
  <si>
    <t>520586</t>
  </si>
  <si>
    <t>520588</t>
  </si>
  <si>
    <t>520585</t>
  </si>
  <si>
    <t>520590</t>
  </si>
  <si>
    <t>520604</t>
  </si>
  <si>
    <t>520606</t>
  </si>
  <si>
    <t>520607</t>
  </si>
  <si>
    <t>520605</t>
  </si>
  <si>
    <t>520603</t>
  </si>
  <si>
    <t>520608</t>
  </si>
  <si>
    <t>520609</t>
  </si>
  <si>
    <t>520611</t>
  </si>
  <si>
    <t>520610</t>
  </si>
  <si>
    <t>520613</t>
  </si>
  <si>
    <t>520614</t>
  </si>
  <si>
    <t>520615</t>
  </si>
  <si>
    <t>520631</t>
  </si>
  <si>
    <t>520632</t>
  </si>
  <si>
    <t>520633</t>
  </si>
  <si>
    <t>520635</t>
  </si>
  <si>
    <t>520636</t>
  </si>
  <si>
    <t>520637</t>
  </si>
  <si>
    <t>520638</t>
  </si>
  <si>
    <t>520639</t>
  </si>
  <si>
    <t>520641</t>
  </si>
  <si>
    <t>520640</t>
  </si>
  <si>
    <t>520643</t>
  </si>
  <si>
    <t>520642</t>
  </si>
  <si>
    <t>520644</t>
  </si>
  <si>
    <t>520646</t>
  </si>
  <si>
    <t>520648</t>
  </si>
  <si>
    <t>520647</t>
  </si>
  <si>
    <t>520668</t>
  </si>
  <si>
    <t>520669</t>
  </si>
  <si>
    <t>520672</t>
  </si>
  <si>
    <t>520673</t>
  </si>
  <si>
    <t>520674</t>
  </si>
  <si>
    <t>520675</t>
  </si>
  <si>
    <t>520676</t>
  </si>
  <si>
    <t>520677</t>
  </si>
  <si>
    <t>520681</t>
  </si>
  <si>
    <t>532619</t>
  </si>
  <si>
    <t>520682</t>
  </si>
  <si>
    <t>520683</t>
  </si>
  <si>
    <t>520684</t>
  </si>
  <si>
    <t>139650</t>
  </si>
  <si>
    <t>139651</t>
  </si>
  <si>
    <t>440014</t>
  </si>
  <si>
    <t>506915</t>
  </si>
  <si>
    <t>523147</t>
  </si>
  <si>
    <t>523179</t>
  </si>
  <si>
    <t>138470</t>
  </si>
  <si>
    <t>138473</t>
  </si>
  <si>
    <t>138474</t>
  </si>
  <si>
    <t>138475</t>
  </si>
  <si>
    <t>138479</t>
  </si>
  <si>
    <t>138478</t>
  </si>
  <si>
    <t>138477</t>
  </si>
  <si>
    <t>138480</t>
  </si>
  <si>
    <t>138481</t>
  </si>
  <si>
    <t>138483</t>
  </si>
  <si>
    <t>138484</t>
  </si>
  <si>
    <t>138486</t>
  </si>
  <si>
    <t>138487</t>
  </si>
  <si>
    <t>138485</t>
  </si>
  <si>
    <t>138488</t>
  </si>
  <si>
    <t>138489</t>
  </si>
  <si>
    <t>138491</t>
  </si>
  <si>
    <t>138498</t>
  </si>
  <si>
    <t>138496</t>
  </si>
  <si>
    <t>138492</t>
  </si>
  <si>
    <t>138499</t>
  </si>
  <si>
    <t>138548</t>
  </si>
  <si>
    <t>138549</t>
  </si>
  <si>
    <t>138547</t>
  </si>
  <si>
    <t>139109</t>
  </si>
  <si>
    <t>139108</t>
  </si>
  <si>
    <t>139110</t>
  </si>
  <si>
    <t>139118</t>
  </si>
  <si>
    <t>139119</t>
  </si>
  <si>
    <t>139111</t>
  </si>
  <si>
    <t>139120</t>
  </si>
  <si>
    <t>139121</t>
  </si>
  <si>
    <t>139122</t>
  </si>
  <si>
    <t>146710</t>
  </si>
  <si>
    <t>146711</t>
  </si>
  <si>
    <t>146713</t>
  </si>
  <si>
    <t>146715</t>
  </si>
  <si>
    <t>146717</t>
  </si>
  <si>
    <t>146718</t>
  </si>
  <si>
    <t>146720</t>
  </si>
  <si>
    <t>146722</t>
  </si>
  <si>
    <t>146724</t>
  </si>
  <si>
    <t>146725</t>
  </si>
  <si>
    <t>146727</t>
  </si>
  <si>
    <t>146729</t>
  </si>
  <si>
    <t>149918</t>
  </si>
  <si>
    <t>149919</t>
  </si>
  <si>
    <t>220207</t>
  </si>
  <si>
    <t>220208</t>
  </si>
  <si>
    <t>220210</t>
  </si>
  <si>
    <t>220209</t>
  </si>
  <si>
    <t>220212</t>
  </si>
  <si>
    <t>220213</t>
  </si>
  <si>
    <t>220220</t>
  </si>
  <si>
    <t>220221</t>
  </si>
  <si>
    <t>220223</t>
  </si>
  <si>
    <t>220224</t>
  </si>
  <si>
    <t>220225</t>
  </si>
  <si>
    <t>220862</t>
  </si>
  <si>
    <t>220864</t>
  </si>
  <si>
    <t>220901</t>
  </si>
  <si>
    <t>220902</t>
  </si>
  <si>
    <t>220904</t>
  </si>
  <si>
    <t>220905</t>
  </si>
  <si>
    <t>220906</t>
  </si>
  <si>
    <t>220935</t>
  </si>
  <si>
    <t>223340</t>
  </si>
  <si>
    <t>223342</t>
  </si>
  <si>
    <t>223341</t>
  </si>
  <si>
    <t>223343</t>
  </si>
  <si>
    <t>223345</t>
  </si>
  <si>
    <t>223346</t>
  </si>
  <si>
    <t>105200</t>
  </si>
  <si>
    <t>105201</t>
  </si>
  <si>
    <t>527080</t>
  </si>
  <si>
    <t>105203</t>
  </si>
  <si>
    <t>105204</t>
  </si>
  <si>
    <t>166069</t>
  </si>
  <si>
    <t>166091</t>
  </si>
  <si>
    <t>225373</t>
  </si>
  <si>
    <t>225374</t>
  </si>
  <si>
    <t>225375</t>
  </si>
  <si>
    <t>225376</t>
  </si>
  <si>
    <t>417362</t>
  </si>
  <si>
    <t>504723</t>
  </si>
  <si>
    <t>504724</t>
  </si>
  <si>
    <t>504725</t>
  </si>
  <si>
    <t>504727</t>
  </si>
  <si>
    <t>504726</t>
  </si>
  <si>
    <t>504731</t>
  </si>
  <si>
    <t>504730</t>
  </si>
  <si>
    <t>504728</t>
  </si>
  <si>
    <t>504732</t>
  </si>
  <si>
    <t>504734</t>
  </si>
  <si>
    <t>504792</t>
  </si>
  <si>
    <t>504733</t>
  </si>
  <si>
    <t>504793</t>
  </si>
  <si>
    <t>504794</t>
  </si>
  <si>
    <t>504796</t>
  </si>
  <si>
    <t>504799</t>
  </si>
  <si>
    <t>504797</t>
  </si>
  <si>
    <t>504800</t>
  </si>
  <si>
    <t>504798</t>
  </si>
  <si>
    <t>504801</t>
  </si>
  <si>
    <t>504802</t>
  </si>
  <si>
    <t>504803</t>
  </si>
  <si>
    <t>504804</t>
  </si>
  <si>
    <t>504819</t>
  </si>
  <si>
    <t>504821</t>
  </si>
  <si>
    <t>504820</t>
  </si>
  <si>
    <t>504822</t>
  </si>
  <si>
    <t>504825</t>
  </si>
  <si>
    <t>504824</t>
  </si>
  <si>
    <t>504823</t>
  </si>
  <si>
    <t>504828</t>
  </si>
  <si>
    <t>504827</t>
  </si>
  <si>
    <t>504830</t>
  </si>
  <si>
    <t>504834</t>
  </si>
  <si>
    <t>504833</t>
  </si>
  <si>
    <t>504835</t>
  </si>
  <si>
    <t>504837</t>
  </si>
  <si>
    <t>504838</t>
  </si>
  <si>
    <t>504836</t>
  </si>
  <si>
    <t>504839</t>
  </si>
  <si>
    <t>504843</t>
  </si>
  <si>
    <t>504840</t>
  </si>
  <si>
    <t>504841</t>
  </si>
  <si>
    <t>504844</t>
  </si>
  <si>
    <t>504845</t>
  </si>
  <si>
    <t>504846</t>
  </si>
  <si>
    <t>504848</t>
  </si>
  <si>
    <t>504847</t>
  </si>
  <si>
    <t>504849</t>
  </si>
  <si>
    <t>504851</t>
  </si>
  <si>
    <t>504850</t>
  </si>
  <si>
    <t>504852</t>
  </si>
  <si>
    <t>504855</t>
  </si>
  <si>
    <t>504854</t>
  </si>
  <si>
    <t>504856</t>
  </si>
  <si>
    <t>504857</t>
  </si>
  <si>
    <t>504858</t>
  </si>
  <si>
    <t>504859</t>
  </si>
  <si>
    <t>504861</t>
  </si>
  <si>
    <t>504862</t>
  </si>
  <si>
    <t>504863</t>
  </si>
  <si>
    <t>504860</t>
  </si>
  <si>
    <t>504865</t>
  </si>
  <si>
    <t>504866</t>
  </si>
  <si>
    <t>504868</t>
  </si>
  <si>
    <t>504867</t>
  </si>
  <si>
    <t>504871</t>
  </si>
  <si>
    <t>504869</t>
  </si>
  <si>
    <t>504870</t>
  </si>
  <si>
    <t>504872</t>
  </si>
  <si>
    <t>504874</t>
  </si>
  <si>
    <t>504873</t>
  </si>
  <si>
    <t>504878</t>
  </si>
  <si>
    <t>504879</t>
  </si>
  <si>
    <t>504876</t>
  </si>
  <si>
    <t>504877</t>
  </si>
  <si>
    <t>504882</t>
  </si>
  <si>
    <t>504880</t>
  </si>
  <si>
    <t>504881</t>
  </si>
  <si>
    <t>504885</t>
  </si>
  <si>
    <t>504884</t>
  </si>
  <si>
    <t>504887</t>
  </si>
  <si>
    <t>504888</t>
  </si>
  <si>
    <t>504883</t>
  </si>
  <si>
    <t>504890</t>
  </si>
  <si>
    <t>504889</t>
  </si>
  <si>
    <t>504894</t>
  </si>
  <si>
    <t>504891</t>
  </si>
  <si>
    <t>504896</t>
  </si>
  <si>
    <t>504895</t>
  </si>
  <si>
    <t>504892</t>
  </si>
  <si>
    <t>504893</t>
  </si>
  <si>
    <t>504900</t>
  </si>
  <si>
    <t>504898</t>
  </si>
  <si>
    <t>504904</t>
  </si>
  <si>
    <t>504903</t>
  </si>
  <si>
    <t>504901</t>
  </si>
  <si>
    <t>504906</t>
  </si>
  <si>
    <t>504907</t>
  </si>
  <si>
    <t>504908</t>
  </si>
  <si>
    <t>504910</t>
  </si>
  <si>
    <t>504912</t>
  </si>
  <si>
    <t>504909</t>
  </si>
  <si>
    <t>504913</t>
  </si>
  <si>
    <t>504914</t>
  </si>
  <si>
    <t>504915</t>
  </si>
  <si>
    <t>504917</t>
  </si>
  <si>
    <t>504916</t>
  </si>
  <si>
    <t>504918</t>
  </si>
  <si>
    <t>504919</t>
  </si>
  <si>
    <t>504920</t>
  </si>
  <si>
    <t>504923</t>
  </si>
  <si>
    <t>504921</t>
  </si>
  <si>
    <t>504924</t>
  </si>
  <si>
    <t>504926</t>
  </si>
  <si>
    <t>504927</t>
  </si>
  <si>
    <t>504925</t>
  </si>
  <si>
    <t>504929</t>
  </si>
  <si>
    <t>504930</t>
  </si>
  <si>
    <t>522063</t>
  </si>
  <si>
    <t>504928</t>
  </si>
  <si>
    <t>522064</t>
  </si>
  <si>
    <t>504931</t>
  </si>
  <si>
    <t>522065</t>
  </si>
  <si>
    <t>522066</t>
  </si>
  <si>
    <t>522071</t>
  </si>
  <si>
    <t>522068</t>
  </si>
  <si>
    <t>522091</t>
  </si>
  <si>
    <t>522073</t>
  </si>
  <si>
    <t>522067</t>
  </si>
  <si>
    <t>522092</t>
  </si>
  <si>
    <t>522096</t>
  </si>
  <si>
    <t>522093</t>
  </si>
  <si>
    <t>522098</t>
  </si>
  <si>
    <t>522097</t>
  </si>
  <si>
    <t>522095</t>
  </si>
  <si>
    <t>522099</t>
  </si>
  <si>
    <t>525804</t>
  </si>
  <si>
    <t>525806</t>
  </si>
  <si>
    <t>525808</t>
  </si>
  <si>
    <t>525805</t>
  </si>
  <si>
    <t>525943</t>
  </si>
  <si>
    <t>525947</t>
  </si>
  <si>
    <t>530342</t>
  </si>
  <si>
    <t>530329</t>
  </si>
  <si>
    <t>530331</t>
  </si>
  <si>
    <t>530327</t>
  </si>
  <si>
    <t>530330</t>
  </si>
  <si>
    <t>530328</t>
  </si>
  <si>
    <t>530345</t>
  </si>
  <si>
    <t>964354</t>
  </si>
  <si>
    <t>530344</t>
  </si>
  <si>
    <t>964343</t>
  </si>
  <si>
    <t>530346</t>
  </si>
  <si>
    <t>964332</t>
  </si>
  <si>
    <t>964376</t>
  </si>
  <si>
    <t>964365</t>
  </si>
  <si>
    <t>964387</t>
  </si>
  <si>
    <t>184243</t>
  </si>
  <si>
    <t>504739</t>
  </si>
  <si>
    <t>315497</t>
  </si>
  <si>
    <t>315486</t>
  </si>
  <si>
    <t>504743</t>
  </si>
  <si>
    <t>504741</t>
  </si>
  <si>
    <t>504740</t>
  </si>
  <si>
    <t>508832</t>
  </si>
  <si>
    <t>508821</t>
  </si>
  <si>
    <t>510982</t>
  </si>
  <si>
    <t>510987</t>
  </si>
  <si>
    <t>510983</t>
  </si>
  <si>
    <t>510984</t>
  </si>
  <si>
    <t>522087</t>
  </si>
  <si>
    <t>522086</t>
  </si>
  <si>
    <t>522088</t>
  </si>
  <si>
    <t>521990</t>
  </si>
  <si>
    <t>522090</t>
  </si>
  <si>
    <t>522089</t>
  </si>
  <si>
    <t>525927</t>
  </si>
  <si>
    <t>751615</t>
  </si>
  <si>
    <t>751637</t>
  </si>
  <si>
    <t>751626</t>
  </si>
  <si>
    <t>766452</t>
  </si>
  <si>
    <t>766485</t>
  </si>
  <si>
    <t>118286</t>
  </si>
  <si>
    <t>118287</t>
  </si>
  <si>
    <t>118289</t>
  </si>
  <si>
    <t>118288</t>
  </si>
  <si>
    <t>118293</t>
  </si>
  <si>
    <t>118295</t>
  </si>
  <si>
    <t>118294</t>
  </si>
  <si>
    <t>159129</t>
  </si>
  <si>
    <t>138223</t>
  </si>
  <si>
    <t>159130</t>
  </si>
  <si>
    <t>225377</t>
  </si>
  <si>
    <t>225378</t>
  </si>
  <si>
    <t>225379</t>
  </si>
  <si>
    <t>225390</t>
  </si>
  <si>
    <t>225391</t>
  </si>
  <si>
    <t>254133</t>
  </si>
  <si>
    <t>254188</t>
  </si>
  <si>
    <t>254166</t>
  </si>
  <si>
    <t>254202</t>
  </si>
  <si>
    <t>254144</t>
  </si>
  <si>
    <t>254224</t>
  </si>
  <si>
    <t>254246</t>
  </si>
  <si>
    <t>504742</t>
  </si>
  <si>
    <t>525928</t>
  </si>
  <si>
    <t>525929</t>
  </si>
  <si>
    <t>751706</t>
  </si>
  <si>
    <t>751717</t>
  </si>
  <si>
    <t>751728</t>
  </si>
  <si>
    <t>751739</t>
  </si>
  <si>
    <t>751808</t>
  </si>
  <si>
    <t>751819</t>
  </si>
  <si>
    <t>751841</t>
  </si>
  <si>
    <t>105303</t>
  </si>
  <si>
    <t>751852</t>
  </si>
  <si>
    <t>159355</t>
  </si>
  <si>
    <t>138469</t>
  </si>
  <si>
    <t>159356</t>
  </si>
  <si>
    <t>184255</t>
  </si>
  <si>
    <t>525587</t>
  </si>
  <si>
    <t>525588</t>
  </si>
  <si>
    <t>507174</t>
  </si>
  <si>
    <t>711632</t>
  </si>
  <si>
    <t>711417</t>
  </si>
  <si>
    <t>214516-0002</t>
  </si>
  <si>
    <t>214516-0003</t>
  </si>
  <si>
    <t>214516-0004</t>
  </si>
  <si>
    <t>214516-0001</t>
  </si>
  <si>
    <t>214519-0002</t>
  </si>
  <si>
    <t>214519-0003</t>
  </si>
  <si>
    <t>214519-0004</t>
  </si>
  <si>
    <t>214519-0001</t>
  </si>
  <si>
    <t>214518-0002</t>
  </si>
  <si>
    <t>214518-0003</t>
  </si>
  <si>
    <t>214518-0004</t>
  </si>
  <si>
    <t>214518-0001</t>
  </si>
  <si>
    <t>214517-0002</t>
  </si>
  <si>
    <t>214517-0003</t>
  </si>
  <si>
    <t>214517-0004</t>
  </si>
  <si>
    <t>214517-0001</t>
  </si>
  <si>
    <t>214520-0002</t>
  </si>
  <si>
    <t>214520-0003</t>
  </si>
  <si>
    <t>214520-0004</t>
  </si>
  <si>
    <t>214520-0001</t>
  </si>
  <si>
    <t>214522-0002</t>
  </si>
  <si>
    <t>214522-0003</t>
  </si>
  <si>
    <t>214522-0004</t>
  </si>
  <si>
    <t>214522-0001</t>
  </si>
  <si>
    <t>214521-0002</t>
  </si>
  <si>
    <t>214521-0003</t>
  </si>
  <si>
    <t>214521-0004</t>
  </si>
  <si>
    <t>214521-0001</t>
  </si>
  <si>
    <t>214523-0002</t>
  </si>
  <si>
    <t>214523-0003</t>
  </si>
  <si>
    <t>214523-0004</t>
  </si>
  <si>
    <t>214523-0001</t>
  </si>
  <si>
    <t>505205</t>
  </si>
  <si>
    <t>223149</t>
  </si>
  <si>
    <t>223150</t>
  </si>
  <si>
    <t>223151</t>
  </si>
  <si>
    <t>223152</t>
  </si>
  <si>
    <t>223153</t>
  </si>
  <si>
    <t>223154</t>
  </si>
  <si>
    <t>223156</t>
  </si>
  <si>
    <t>223157</t>
  </si>
  <si>
    <t>223155</t>
  </si>
  <si>
    <t>223158</t>
  </si>
  <si>
    <t>223159</t>
  </si>
  <si>
    <t>223160</t>
  </si>
  <si>
    <t>223163</t>
  </si>
  <si>
    <t>223164</t>
  </si>
  <si>
    <t>223161</t>
  </si>
  <si>
    <t>223165</t>
  </si>
  <si>
    <t>223166</t>
  </si>
  <si>
    <t>223167</t>
  </si>
  <si>
    <t>223168</t>
  </si>
  <si>
    <t>223170</t>
  </si>
  <si>
    <t>223172</t>
  </si>
  <si>
    <t>223169</t>
  </si>
  <si>
    <t>223171</t>
  </si>
  <si>
    <t>223173</t>
  </si>
  <si>
    <t>223174</t>
  </si>
  <si>
    <t>223175</t>
  </si>
  <si>
    <t>223178</t>
  </si>
  <si>
    <t>223177</t>
  </si>
  <si>
    <t>223176</t>
  </si>
  <si>
    <t>223179</t>
  </si>
  <si>
    <t>223180</t>
  </si>
  <si>
    <t>223181</t>
  </si>
  <si>
    <t>223185</t>
  </si>
  <si>
    <t>223182</t>
  </si>
  <si>
    <t>223183</t>
  </si>
  <si>
    <t>223186</t>
  </si>
  <si>
    <t>223187</t>
  </si>
  <si>
    <t>223188</t>
  </si>
  <si>
    <t>223191</t>
  </si>
  <si>
    <t>223189</t>
  </si>
  <si>
    <t>223190</t>
  </si>
  <si>
    <t>223192</t>
  </si>
  <si>
    <t>223193</t>
  </si>
  <si>
    <t>223194</t>
  </si>
  <si>
    <t>223195</t>
  </si>
  <si>
    <t>223196</t>
  </si>
  <si>
    <t>223197</t>
  </si>
  <si>
    <t>223199</t>
  </si>
  <si>
    <t>223198</t>
  </si>
  <si>
    <t>223200</t>
  </si>
  <si>
    <t>223202</t>
  </si>
  <si>
    <t>223201</t>
  </si>
  <si>
    <t>223203</t>
  </si>
  <si>
    <t>223204</t>
  </si>
  <si>
    <t>223205</t>
  </si>
  <si>
    <t>223229</t>
  </si>
  <si>
    <t>223230</t>
  </si>
  <si>
    <t>223231</t>
  </si>
  <si>
    <t>223232</t>
  </si>
  <si>
    <t>223233</t>
  </si>
  <si>
    <t>223234</t>
  </si>
  <si>
    <t>223235</t>
  </si>
  <si>
    <t>223236</t>
  </si>
  <si>
    <t>223237</t>
  </si>
  <si>
    <t>223238</t>
  </si>
  <si>
    <t>223239</t>
  </si>
  <si>
    <t>522466</t>
  </si>
  <si>
    <t>522467</t>
  </si>
  <si>
    <t>522468</t>
  </si>
  <si>
    <t>522471</t>
  </si>
  <si>
    <t>522472</t>
  </si>
  <si>
    <t>522473</t>
  </si>
  <si>
    <t>183588</t>
  </si>
  <si>
    <t>182570</t>
  </si>
  <si>
    <t>182569</t>
  </si>
  <si>
    <t>182571</t>
  </si>
  <si>
    <t>182572</t>
  </si>
  <si>
    <t>182573</t>
  </si>
  <si>
    <t>182580</t>
  </si>
  <si>
    <t>182581</t>
  </si>
  <si>
    <t>182582</t>
  </si>
  <si>
    <t>182583</t>
  </si>
  <si>
    <t>182584</t>
  </si>
  <si>
    <t>527136</t>
  </si>
  <si>
    <t>527133</t>
  </si>
  <si>
    <t>527135</t>
  </si>
  <si>
    <t>503957-0016</t>
  </si>
  <si>
    <t>503957-0001</t>
  </si>
  <si>
    <t>503957-0004</t>
  </si>
  <si>
    <t>503957-0002</t>
  </si>
  <si>
    <t>503957-0009</t>
  </si>
  <si>
    <t>503957-0006</t>
  </si>
  <si>
    <t>503957-0015</t>
  </si>
  <si>
    <t>503957-0003</t>
  </si>
  <si>
    <t>503957-0008</t>
  </si>
  <si>
    <t>503957-0014</t>
  </si>
  <si>
    <t>503957-0011</t>
  </si>
  <si>
    <t>503957-0012</t>
  </si>
  <si>
    <t>503957-0013</t>
  </si>
  <si>
    <t>503957-0007</t>
  </si>
  <si>
    <t>503959-0016</t>
  </si>
  <si>
    <t>503959-0001</t>
  </si>
  <si>
    <t>503959-0004</t>
  </si>
  <si>
    <t>503959-0002</t>
  </si>
  <si>
    <t>503959-0009</t>
  </si>
  <si>
    <t>503959-0006</t>
  </si>
  <si>
    <t>503959-0015</t>
  </si>
  <si>
    <t>503959-0003</t>
  </si>
  <si>
    <t>503959-0008</t>
  </si>
  <si>
    <t>503959-0014</t>
  </si>
  <si>
    <t>503959-0011</t>
  </si>
  <si>
    <t>503959-0012</t>
  </si>
  <si>
    <t>503959-0013</t>
  </si>
  <si>
    <t>503959-0007</t>
  </si>
  <si>
    <t>503958-0016</t>
  </si>
  <si>
    <t>503958-0001</t>
  </si>
  <si>
    <t>503958-0004</t>
  </si>
  <si>
    <t>503958-0002</t>
  </si>
  <si>
    <t>503958-0009</t>
  </si>
  <si>
    <t>503958-0006</t>
  </si>
  <si>
    <t>503958-0015</t>
  </si>
  <si>
    <t>503958-0003</t>
  </si>
  <si>
    <t>503958-0008</t>
  </si>
  <si>
    <t>503958-0014</t>
  </si>
  <si>
    <t>503958-0011</t>
  </si>
  <si>
    <t>503958-0012</t>
  </si>
  <si>
    <t>503958-0013</t>
  </si>
  <si>
    <t>503958-0007</t>
  </si>
  <si>
    <t>503964-0016</t>
  </si>
  <si>
    <t>503964-0001</t>
  </si>
  <si>
    <t>503964-0004</t>
  </si>
  <si>
    <t>503964-0002</t>
  </si>
  <si>
    <t>503964-0009</t>
  </si>
  <si>
    <t>503964-0006</t>
  </si>
  <si>
    <t>503964-0015</t>
  </si>
  <si>
    <t>503964-0003</t>
  </si>
  <si>
    <t>503964-0008</t>
  </si>
  <si>
    <t>503964-0014</t>
  </si>
  <si>
    <t>503964-0011</t>
  </si>
  <si>
    <t>503964-0012</t>
  </si>
  <si>
    <t>503964-0013</t>
  </si>
  <si>
    <t>503964-0007</t>
  </si>
  <si>
    <t>503960-0016</t>
  </si>
  <si>
    <t>503960-0001</t>
  </si>
  <si>
    <t>503960-0004</t>
  </si>
  <si>
    <t>503960-0002</t>
  </si>
  <si>
    <t>503960-0009</t>
  </si>
  <si>
    <t>503960-0006</t>
  </si>
  <si>
    <t>503960-0015</t>
  </si>
  <si>
    <t>503960-0003</t>
  </si>
  <si>
    <t>503960-0008</t>
  </si>
  <si>
    <t>503960-0014</t>
  </si>
  <si>
    <t>503960-0011</t>
  </si>
  <si>
    <t>503960-0012</t>
  </si>
  <si>
    <t>503960-0013</t>
  </si>
  <si>
    <t>503960-0007</t>
  </si>
  <si>
    <t>503965-0016</t>
  </si>
  <si>
    <t>503965-0001</t>
  </si>
  <si>
    <t>503965-0004</t>
  </si>
  <si>
    <t>503965-0002</t>
  </si>
  <si>
    <t>503965-0009</t>
  </si>
  <si>
    <t>503965-0006</t>
  </si>
  <si>
    <t>503965-0015</t>
  </si>
  <si>
    <t>503965-0003</t>
  </si>
  <si>
    <t>503965-0008</t>
  </si>
  <si>
    <t>503965-0014</t>
  </si>
  <si>
    <t>503965-0011</t>
  </si>
  <si>
    <t>503965-0012</t>
  </si>
  <si>
    <t>503965-0013</t>
  </si>
  <si>
    <t>503965-0007</t>
  </si>
  <si>
    <t>503962-0016</t>
  </si>
  <si>
    <t>503962-0001</t>
  </si>
  <si>
    <t>503962-0004</t>
  </si>
  <si>
    <t>503962-0002</t>
  </si>
  <si>
    <t>503962-0009</t>
  </si>
  <si>
    <t>503962-0006</t>
  </si>
  <si>
    <t>503962-0015</t>
  </si>
  <si>
    <t>503962-0003</t>
  </si>
  <si>
    <t>503962-0008</t>
  </si>
  <si>
    <t>503962-0014</t>
  </si>
  <si>
    <t>503962-0011</t>
  </si>
  <si>
    <t>503962-0012</t>
  </si>
  <si>
    <t>503962-0013</t>
  </si>
  <si>
    <t>503962-0007</t>
  </si>
  <si>
    <t>503967-0016</t>
  </si>
  <si>
    <t>503967-0001</t>
  </si>
  <si>
    <t>503967-0004</t>
  </si>
  <si>
    <t>503967-0002</t>
  </si>
  <si>
    <t>503967-0009</t>
  </si>
  <si>
    <t>503967-0006</t>
  </si>
  <si>
    <t>503967-0015</t>
  </si>
  <si>
    <t>503967-0003</t>
  </si>
  <si>
    <t>503967-0008</t>
  </si>
  <si>
    <t>503967-0014</t>
  </si>
  <si>
    <t>503967-0011</t>
  </si>
  <si>
    <t>503967-0012</t>
  </si>
  <si>
    <t>503967-0013</t>
  </si>
  <si>
    <t>503967-0007</t>
  </si>
  <si>
    <t>503966-0016</t>
  </si>
  <si>
    <t>503966-0001</t>
  </si>
  <si>
    <t>503966-0004</t>
  </si>
  <si>
    <t>503966-0002</t>
  </si>
  <si>
    <t>503966-0009</t>
  </si>
  <si>
    <t>503966-0006</t>
  </si>
  <si>
    <t>503966-0015</t>
  </si>
  <si>
    <t>503966-0003</t>
  </si>
  <si>
    <t>503966-0008</t>
  </si>
  <si>
    <t>503966-0014</t>
  </si>
  <si>
    <t>503966-0011</t>
  </si>
  <si>
    <t>503966-0012</t>
  </si>
  <si>
    <t>503966-0013</t>
  </si>
  <si>
    <t>503966-0007</t>
  </si>
  <si>
    <t>503981-0016</t>
  </si>
  <si>
    <t>503981-0001</t>
  </si>
  <si>
    <t>503981-0004</t>
  </si>
  <si>
    <t>503981-0002</t>
  </si>
  <si>
    <t>503981-0009</t>
  </si>
  <si>
    <t>503981-0006</t>
  </si>
  <si>
    <t>503981-0015</t>
  </si>
  <si>
    <t>503981-0003</t>
  </si>
  <si>
    <t>503981-0008</t>
  </si>
  <si>
    <t>503981-0014</t>
  </si>
  <si>
    <t>503981-0011</t>
  </si>
  <si>
    <t>503981-0012</t>
  </si>
  <si>
    <t>503981-0013</t>
  </si>
  <si>
    <t>503981-0007</t>
  </si>
  <si>
    <t>503980-0016</t>
  </si>
  <si>
    <t>503980-0001</t>
  </si>
  <si>
    <t>503980-0004</t>
  </si>
  <si>
    <t>503980-0002</t>
  </si>
  <si>
    <t>503980-0009</t>
  </si>
  <si>
    <t>503980-0006</t>
  </si>
  <si>
    <t>503980-0015</t>
  </si>
  <si>
    <t>503980-0003</t>
  </si>
  <si>
    <t>503980-0008</t>
  </si>
  <si>
    <t>503980-0014</t>
  </si>
  <si>
    <t>503980-0011</t>
  </si>
  <si>
    <t>503980-0012</t>
  </si>
  <si>
    <t>503980-0013</t>
  </si>
  <si>
    <t>503980-0007</t>
  </si>
  <si>
    <t>503968-0016</t>
  </si>
  <si>
    <t>503968-0001</t>
  </si>
  <si>
    <t>503968-0004</t>
  </si>
  <si>
    <t>503968-0002</t>
  </si>
  <si>
    <t>503968-0009</t>
  </si>
  <si>
    <t>503968-0006</t>
  </si>
  <si>
    <t>503968-0015</t>
  </si>
  <si>
    <t>503968-0003</t>
  </si>
  <si>
    <t>503968-0008</t>
  </si>
  <si>
    <t>503968-0014</t>
  </si>
  <si>
    <t>503968-0011</t>
  </si>
  <si>
    <t>503968-0012</t>
  </si>
  <si>
    <t>503968-0013</t>
  </si>
  <si>
    <t>503968-0007</t>
  </si>
  <si>
    <t>503979-0016</t>
  </si>
  <si>
    <t>503979-0001</t>
  </si>
  <si>
    <t>503979-0004</t>
  </si>
  <si>
    <t>503979-0002</t>
  </si>
  <si>
    <t>503979-0009</t>
  </si>
  <si>
    <t>503979-0006</t>
  </si>
  <si>
    <t>503979-0015</t>
  </si>
  <si>
    <t>503979-0003</t>
  </si>
  <si>
    <t>503979-0008</t>
  </si>
  <si>
    <t>503979-0014</t>
  </si>
  <si>
    <t>503979-0011</t>
  </si>
  <si>
    <t>503979-0012</t>
  </si>
  <si>
    <t>503979-0013</t>
  </si>
  <si>
    <t>503979-0007</t>
  </si>
  <si>
    <t>503982-0016</t>
  </si>
  <si>
    <t>503982-0001</t>
  </si>
  <si>
    <t>503982-0004</t>
  </si>
  <si>
    <t>503982-0002</t>
  </si>
  <si>
    <t>503982-0009</t>
  </si>
  <si>
    <t>503982-0006</t>
  </si>
  <si>
    <t>503982-0015</t>
  </si>
  <si>
    <t>503982-0003</t>
  </si>
  <si>
    <t>503982-0008</t>
  </si>
  <si>
    <t>503982-0014</t>
  </si>
  <si>
    <t>503982-0011</t>
  </si>
  <si>
    <t>503982-0012</t>
  </si>
  <si>
    <t>503982-0013</t>
  </si>
  <si>
    <t>503982-0007</t>
  </si>
  <si>
    <t>503983-0016</t>
  </si>
  <si>
    <t>503983-0001</t>
  </si>
  <si>
    <t>503983-0004</t>
  </si>
  <si>
    <t>503983-0002</t>
  </si>
  <si>
    <t>503983-0009</t>
  </si>
  <si>
    <t>503983-0006</t>
  </si>
  <si>
    <t>503983-0015</t>
  </si>
  <si>
    <t>503983-0003</t>
  </si>
  <si>
    <t>503983-0008</t>
  </si>
  <si>
    <t>503983-0014</t>
  </si>
  <si>
    <t>503983-0011</t>
  </si>
  <si>
    <t>503983-0012</t>
  </si>
  <si>
    <t>503983-0013</t>
  </si>
  <si>
    <t>503983-0007</t>
  </si>
  <si>
    <t>503986-0016</t>
  </si>
  <si>
    <t>503986-0001</t>
  </si>
  <si>
    <t>503986-0004</t>
  </si>
  <si>
    <t>503986-0002</t>
  </si>
  <si>
    <t>503986-0009</t>
  </si>
  <si>
    <t>503986-0006</t>
  </si>
  <si>
    <t>503986-0015</t>
  </si>
  <si>
    <t>503986-0003</t>
  </si>
  <si>
    <t>503986-0008</t>
  </si>
  <si>
    <t>503986-0014</t>
  </si>
  <si>
    <t>503986-0011</t>
  </si>
  <si>
    <t>503986-0012</t>
  </si>
  <si>
    <t>503986-0013</t>
  </si>
  <si>
    <t>503986-0007</t>
  </si>
  <si>
    <t>503984-0016</t>
  </si>
  <si>
    <t>503984-0001</t>
  </si>
  <si>
    <t>503984-0004</t>
  </si>
  <si>
    <t>503984-0002</t>
  </si>
  <si>
    <t>503984-0009</t>
  </si>
  <si>
    <t>503984-0006</t>
  </si>
  <si>
    <t>503984-0015</t>
  </si>
  <si>
    <t>503984-0003</t>
  </si>
  <si>
    <t>503984-0008</t>
  </si>
  <si>
    <t>503984-0014</t>
  </si>
  <si>
    <t>503984-0011</t>
  </si>
  <si>
    <t>503984-0012</t>
  </si>
  <si>
    <t>503984-0013</t>
  </si>
  <si>
    <t>503984-0007</t>
  </si>
  <si>
    <t>503988-0016</t>
  </si>
  <si>
    <t>503988-0001</t>
  </si>
  <si>
    <t>503988-0004</t>
  </si>
  <si>
    <t>503988-0002</t>
  </si>
  <si>
    <t>503988-0009</t>
  </si>
  <si>
    <t>503988-0006</t>
  </si>
  <si>
    <t>503988-0015</t>
  </si>
  <si>
    <t>503988-0003</t>
  </si>
  <si>
    <t>503988-0008</t>
  </si>
  <si>
    <t>503988-0014</t>
  </si>
  <si>
    <t>503988-0011</t>
  </si>
  <si>
    <t>503988-0012</t>
  </si>
  <si>
    <t>503988-0013</t>
  </si>
  <si>
    <t>503988-0007</t>
  </si>
  <si>
    <t>503987-0016</t>
  </si>
  <si>
    <t>503987-0001</t>
  </si>
  <si>
    <t>503987-0004</t>
  </si>
  <si>
    <t>503987-0002</t>
  </si>
  <si>
    <t>503987-0009</t>
  </si>
  <si>
    <t>503987-0006</t>
  </si>
  <si>
    <t>503987-0015</t>
  </si>
  <si>
    <t>503987-0003</t>
  </si>
  <si>
    <t>503987-0008</t>
  </si>
  <si>
    <t>503987-0014</t>
  </si>
  <si>
    <t>503987-0011</t>
  </si>
  <si>
    <t>503987-0012</t>
  </si>
  <si>
    <t>503987-0013</t>
  </si>
  <si>
    <t>503987-0007</t>
  </si>
  <si>
    <t>532614-0003</t>
  </si>
  <si>
    <t>532614-0001</t>
  </si>
  <si>
    <t>532614-0002</t>
  </si>
  <si>
    <t>503989-0016</t>
  </si>
  <si>
    <t>503989-0001</t>
  </si>
  <si>
    <t>503989-0004</t>
  </si>
  <si>
    <t>503989-0002</t>
  </si>
  <si>
    <t>503989-0009</t>
  </si>
  <si>
    <t>503989-0006</t>
  </si>
  <si>
    <t>503989-0015</t>
  </si>
  <si>
    <t>503989-0003</t>
  </si>
  <si>
    <t>503989-0008</t>
  </si>
  <si>
    <t>503989-0014</t>
  </si>
  <si>
    <t>503989-0011</t>
  </si>
  <si>
    <t>503989-0012</t>
  </si>
  <si>
    <t>503989-0013</t>
  </si>
  <si>
    <t>503989-0007</t>
  </si>
  <si>
    <t>141656</t>
  </si>
  <si>
    <t>532615-0003</t>
  </si>
  <si>
    <t>532615-0001</t>
  </si>
  <si>
    <t>532615-0002</t>
  </si>
  <si>
    <t>218270</t>
  </si>
  <si>
    <t>225631</t>
  </si>
  <si>
    <t>225632</t>
  </si>
  <si>
    <t>401673</t>
  </si>
  <si>
    <t>401674</t>
  </si>
  <si>
    <t>508181</t>
  </si>
  <si>
    <t>219520</t>
  </si>
  <si>
    <t>502958</t>
  </si>
  <si>
    <t>527265</t>
  </si>
  <si>
    <t>527264</t>
  </si>
  <si>
    <t>219521</t>
  </si>
  <si>
    <t>219524</t>
  </si>
  <si>
    <t>219525</t>
  </si>
  <si>
    <t>219523</t>
  </si>
  <si>
    <t>219522</t>
  </si>
  <si>
    <t>219531</t>
  </si>
  <si>
    <t>504428</t>
  </si>
  <si>
    <t>504484</t>
  </si>
  <si>
    <t>504430</t>
  </si>
  <si>
    <t>504429</t>
  </si>
  <si>
    <t>504431</t>
  </si>
  <si>
    <t>504432</t>
  </si>
  <si>
    <t>531315</t>
  </si>
  <si>
    <t>504439</t>
  </si>
  <si>
    <t>504570</t>
  </si>
  <si>
    <t>504571</t>
  </si>
  <si>
    <t>504572</t>
  </si>
  <si>
    <t>504573</t>
  </si>
  <si>
    <t>531317</t>
  </si>
  <si>
    <t>531319</t>
  </si>
  <si>
    <t>531372</t>
  </si>
  <si>
    <t>531323</t>
  </si>
  <si>
    <t>531374</t>
  </si>
  <si>
    <t>531321</t>
  </si>
  <si>
    <t>531377</t>
  </si>
  <si>
    <t>531375</t>
  </si>
  <si>
    <t>531382</t>
  </si>
  <si>
    <t>531381</t>
  </si>
  <si>
    <t>531380</t>
  </si>
  <si>
    <t>685951</t>
  </si>
  <si>
    <t>685962</t>
  </si>
  <si>
    <t>685984</t>
  </si>
  <si>
    <t>685973</t>
  </si>
  <si>
    <t>685985</t>
  </si>
  <si>
    <t>686091</t>
  </si>
  <si>
    <t>686069</t>
  </si>
  <si>
    <t>218292</t>
  </si>
  <si>
    <t>218293</t>
  </si>
  <si>
    <t>218294</t>
  </si>
  <si>
    <t>218295</t>
  </si>
  <si>
    <t>218296</t>
  </si>
  <si>
    <t>218298</t>
  </si>
  <si>
    <t>218299</t>
  </si>
  <si>
    <t>504411</t>
  </si>
  <si>
    <t>504413</t>
  </si>
  <si>
    <t>527212</t>
  </si>
  <si>
    <t>527210</t>
  </si>
  <si>
    <t>527211</t>
  </si>
  <si>
    <t>527215</t>
  </si>
  <si>
    <t>527213</t>
  </si>
  <si>
    <t>527217</t>
  </si>
  <si>
    <t>527218</t>
  </si>
  <si>
    <t>527219</t>
  </si>
  <si>
    <t>527220</t>
  </si>
  <si>
    <t>527216</t>
  </si>
  <si>
    <t>527137</t>
  </si>
  <si>
    <t>401690</t>
  </si>
  <si>
    <t>504440</t>
  </si>
  <si>
    <t>504441</t>
  </si>
  <si>
    <t>504442</t>
  </si>
  <si>
    <t>504487</t>
  </si>
  <si>
    <t>531327</t>
  </si>
  <si>
    <t>532953</t>
  </si>
  <si>
    <t>532952</t>
  </si>
  <si>
    <t>147344</t>
  </si>
  <si>
    <t>218255</t>
  </si>
  <si>
    <t>218256</t>
  </si>
  <si>
    <t>218257</t>
  </si>
  <si>
    <t>218258</t>
  </si>
  <si>
    <t>218260</t>
  </si>
  <si>
    <t>218259</t>
  </si>
  <si>
    <t>527277</t>
  </si>
  <si>
    <t>504583</t>
  </si>
  <si>
    <t>527278</t>
  </si>
  <si>
    <t>509311</t>
  </si>
  <si>
    <t>521614</t>
  </si>
  <si>
    <t>509310</t>
  </si>
  <si>
    <t>527276</t>
  </si>
  <si>
    <t>141723</t>
  </si>
  <si>
    <t>109597</t>
  </si>
  <si>
    <t>109611</t>
  </si>
  <si>
    <t>529953</t>
  </si>
  <si>
    <t>141724</t>
  </si>
  <si>
    <t>401661</t>
  </si>
  <si>
    <t>504720</t>
  </si>
  <si>
    <t>504721</t>
  </si>
  <si>
    <t>502863</t>
  </si>
  <si>
    <t>401667</t>
  </si>
  <si>
    <t>401666</t>
  </si>
  <si>
    <t>504722</t>
  </si>
  <si>
    <t>527292</t>
  </si>
  <si>
    <t>527293</t>
  </si>
  <si>
    <t>527290</t>
  </si>
  <si>
    <t>527289</t>
  </si>
  <si>
    <t>527288</t>
  </si>
  <si>
    <t>527294</t>
  </si>
  <si>
    <t>527295</t>
  </si>
  <si>
    <t>527296</t>
  </si>
  <si>
    <t>527297</t>
  </si>
  <si>
    <t>527298</t>
  </si>
  <si>
    <t>527300</t>
  </si>
  <si>
    <t>527299</t>
  </si>
  <si>
    <t>527301</t>
  </si>
  <si>
    <t>527302</t>
  </si>
  <si>
    <t>527303</t>
  </si>
  <si>
    <t>527304</t>
  </si>
  <si>
    <t>527306</t>
  </si>
  <si>
    <t>527307</t>
  </si>
  <si>
    <t>527345</t>
  </si>
  <si>
    <t>527308</t>
  </si>
  <si>
    <t>529812</t>
  </si>
  <si>
    <t>956979</t>
  </si>
  <si>
    <t>530290</t>
  </si>
  <si>
    <t>956968</t>
  </si>
  <si>
    <t>530291</t>
  </si>
  <si>
    <t>147045</t>
  </si>
  <si>
    <t>530292</t>
  </si>
  <si>
    <t>527358</t>
  </si>
  <si>
    <t>146827</t>
  </si>
  <si>
    <t>527359</t>
  </si>
  <si>
    <t>146828</t>
  </si>
  <si>
    <t>146831</t>
  </si>
  <si>
    <t>146829</t>
  </si>
  <si>
    <t>146834</t>
  </si>
  <si>
    <t>146835</t>
  </si>
  <si>
    <t>146832</t>
  </si>
  <si>
    <t>146836</t>
  </si>
  <si>
    <t>146838</t>
  </si>
  <si>
    <t>146837</t>
  </si>
  <si>
    <t>146839</t>
  </si>
  <si>
    <t>146840</t>
  </si>
  <si>
    <t>227014</t>
  </si>
  <si>
    <t>146845</t>
  </si>
  <si>
    <t>146843</t>
  </si>
  <si>
    <t>146846</t>
  </si>
  <si>
    <t>146847</t>
  </si>
  <si>
    <t>146848</t>
  </si>
  <si>
    <t>146850</t>
  </si>
  <si>
    <t>146849</t>
  </si>
  <si>
    <t>146851</t>
  </si>
  <si>
    <t>146852</t>
  </si>
  <si>
    <t>146853</t>
  </si>
  <si>
    <t>147050</t>
  </si>
  <si>
    <t>147049</t>
  </si>
  <si>
    <t>147051</t>
  </si>
  <si>
    <t>147052</t>
  </si>
  <si>
    <t>147054</t>
  </si>
  <si>
    <t>147056</t>
  </si>
  <si>
    <t>147055</t>
  </si>
  <si>
    <t>147057</t>
  </si>
  <si>
    <t>147058</t>
  </si>
  <si>
    <t>147060</t>
  </si>
  <si>
    <t>147059</t>
  </si>
  <si>
    <t>147062</t>
  </si>
  <si>
    <t>147061</t>
  </si>
  <si>
    <t>147065</t>
  </si>
  <si>
    <t>147067</t>
  </si>
  <si>
    <t>147063</t>
  </si>
  <si>
    <t>147066</t>
  </si>
  <si>
    <t>147069</t>
  </si>
  <si>
    <t>147068</t>
  </si>
  <si>
    <t>147071</t>
  </si>
  <si>
    <t>147070</t>
  </si>
  <si>
    <t>147072</t>
  </si>
  <si>
    <t>147073</t>
  </si>
  <si>
    <t>147074</t>
  </si>
  <si>
    <t>147076</t>
  </si>
  <si>
    <t>147077</t>
  </si>
  <si>
    <t>147079</t>
  </si>
  <si>
    <t>147078</t>
  </si>
  <si>
    <t>147080</t>
  </si>
  <si>
    <t>147082</t>
  </si>
  <si>
    <t>147081</t>
  </si>
  <si>
    <t>147083</t>
  </si>
  <si>
    <t>147084</t>
  </si>
  <si>
    <t>147085</t>
  </si>
  <si>
    <t>147087</t>
  </si>
  <si>
    <t>147089</t>
  </si>
  <si>
    <t>147088</t>
  </si>
  <si>
    <t>147090</t>
  </si>
  <si>
    <t>147091</t>
  </si>
  <si>
    <t>147092</t>
  </si>
  <si>
    <t>159388</t>
  </si>
  <si>
    <t>159389</t>
  </si>
  <si>
    <t>159390</t>
  </si>
  <si>
    <t>159392</t>
  </si>
  <si>
    <t>159394</t>
  </si>
  <si>
    <t>159395</t>
  </si>
  <si>
    <t>159393</t>
  </si>
  <si>
    <t>159396</t>
  </si>
  <si>
    <t>159397</t>
  </si>
  <si>
    <t>159398</t>
  </si>
  <si>
    <t>159399</t>
  </si>
  <si>
    <t>227015</t>
  </si>
  <si>
    <t>227016</t>
  </si>
  <si>
    <t>227018</t>
  </si>
  <si>
    <t>503146</t>
  </si>
  <si>
    <t>503156</t>
  </si>
  <si>
    <t>503157</t>
  </si>
  <si>
    <t>503269</t>
  </si>
  <si>
    <t>503268</t>
  </si>
  <si>
    <t>503270</t>
  </si>
  <si>
    <t>503492</t>
  </si>
  <si>
    <t>961163</t>
  </si>
  <si>
    <t>503493</t>
  </si>
  <si>
    <t>961174</t>
  </si>
  <si>
    <t>961196</t>
  </si>
  <si>
    <t>961185</t>
  </si>
  <si>
    <t>961221</t>
  </si>
  <si>
    <t>141288</t>
  </si>
  <si>
    <t>141290</t>
  </si>
  <si>
    <t>961232</t>
  </si>
  <si>
    <t>141291</t>
  </si>
  <si>
    <t>141289</t>
  </si>
  <si>
    <t>141292</t>
  </si>
  <si>
    <t>142943</t>
  </si>
  <si>
    <t>142946</t>
  </si>
  <si>
    <t>142944</t>
  </si>
  <si>
    <t>142948</t>
  </si>
  <si>
    <t>142949</t>
  </si>
  <si>
    <t>142947</t>
  </si>
  <si>
    <t>146854</t>
  </si>
  <si>
    <t>146856</t>
  </si>
  <si>
    <t>146858</t>
  </si>
  <si>
    <t>146891</t>
  </si>
  <si>
    <t>146892</t>
  </si>
  <si>
    <t>146857</t>
  </si>
  <si>
    <t>146893</t>
  </si>
  <si>
    <t>146895</t>
  </si>
  <si>
    <t>146897</t>
  </si>
  <si>
    <t>146896</t>
  </si>
  <si>
    <t>146898</t>
  </si>
  <si>
    <t>146894</t>
  </si>
  <si>
    <t>146907</t>
  </si>
  <si>
    <t>146908</t>
  </si>
  <si>
    <t>146909</t>
  </si>
  <si>
    <t>146915</t>
  </si>
  <si>
    <t>146916</t>
  </si>
  <si>
    <t>146900</t>
  </si>
  <si>
    <t>146918</t>
  </si>
  <si>
    <t>146919</t>
  </si>
  <si>
    <t>146917</t>
  </si>
  <si>
    <t>159386</t>
  </si>
  <si>
    <t>159385</t>
  </si>
  <si>
    <t>159400</t>
  </si>
  <si>
    <t>159401</t>
  </si>
  <si>
    <t>159402</t>
  </si>
  <si>
    <t>159406</t>
  </si>
  <si>
    <t>159404</t>
  </si>
  <si>
    <t>159403</t>
  </si>
  <si>
    <t>159387</t>
  </si>
  <si>
    <t>159409</t>
  </si>
  <si>
    <t>159408</t>
  </si>
  <si>
    <t>159413</t>
  </si>
  <si>
    <t>159411</t>
  </si>
  <si>
    <t>159410</t>
  </si>
  <si>
    <t>159407</t>
  </si>
  <si>
    <t>159415</t>
  </si>
  <si>
    <t>159414</t>
  </si>
  <si>
    <t>159417</t>
  </si>
  <si>
    <t>159418</t>
  </si>
  <si>
    <t>159419</t>
  </si>
  <si>
    <t>159412</t>
  </si>
  <si>
    <t>227019</t>
  </si>
  <si>
    <t>227021</t>
  </si>
  <si>
    <t>227020</t>
  </si>
  <si>
    <t>227031</t>
  </si>
  <si>
    <t>521847</t>
  </si>
  <si>
    <t>503160</t>
  </si>
  <si>
    <t>521846</t>
  </si>
  <si>
    <t>503162</t>
  </si>
  <si>
    <t>503161</t>
  </si>
  <si>
    <t>521845</t>
  </si>
  <si>
    <t>521849</t>
  </si>
  <si>
    <t>521848</t>
  </si>
  <si>
    <t>521850</t>
  </si>
  <si>
    <t>527421</t>
  </si>
  <si>
    <t>527422</t>
  </si>
  <si>
    <t>527420</t>
  </si>
  <si>
    <t>527423</t>
  </si>
  <si>
    <t>527419</t>
  </si>
  <si>
    <t>527417</t>
  </si>
  <si>
    <t>527426</t>
  </si>
  <si>
    <t>527427</t>
  </si>
  <si>
    <t>527425</t>
  </si>
  <si>
    <t>527431</t>
  </si>
  <si>
    <t>527430</t>
  </si>
  <si>
    <t>527424</t>
  </si>
  <si>
    <t>100506</t>
  </si>
  <si>
    <t>527434</t>
  </si>
  <si>
    <t>529920</t>
  </si>
  <si>
    <t>527524</t>
  </si>
  <si>
    <t>527433</t>
  </si>
  <si>
    <t>527432</t>
  </si>
  <si>
    <t>147043</t>
  </si>
  <si>
    <t>147041</t>
  </si>
  <si>
    <t>147044</t>
  </si>
  <si>
    <t>521862</t>
  </si>
  <si>
    <t>521855</t>
  </si>
  <si>
    <t>521858</t>
  </si>
  <si>
    <t>521857</t>
  </si>
  <si>
    <t>521856</t>
  </si>
  <si>
    <t>521859</t>
  </si>
  <si>
    <t>528925</t>
  </si>
  <si>
    <t>521861</t>
  </si>
  <si>
    <t>528922</t>
  </si>
  <si>
    <t>528927</t>
  </si>
  <si>
    <t>528923</t>
  </si>
  <si>
    <t>528926</t>
  </si>
  <si>
    <t>528921</t>
  </si>
  <si>
    <t>528929</t>
  </si>
  <si>
    <t>961979</t>
  </si>
  <si>
    <t>852306</t>
  </si>
  <si>
    <t>528928</t>
  </si>
  <si>
    <t>962042</t>
  </si>
  <si>
    <t>521860</t>
  </si>
  <si>
    <t>962053</t>
  </si>
  <si>
    <t>528924</t>
  </si>
  <si>
    <t>227022</t>
  </si>
  <si>
    <t>227023</t>
  </si>
  <si>
    <t>227026</t>
  </si>
  <si>
    <t>528930</t>
  </si>
  <si>
    <t>531421</t>
  </si>
  <si>
    <t>527592</t>
  </si>
  <si>
    <t>527621</t>
  </si>
  <si>
    <t>531447</t>
  </si>
  <si>
    <t>527624</t>
  </si>
  <si>
    <t>100510</t>
  </si>
  <si>
    <t>100512</t>
  </si>
  <si>
    <t>100511</t>
  </si>
  <si>
    <t>100513</t>
  </si>
  <si>
    <t>227027</t>
  </si>
  <si>
    <t>962155</t>
  </si>
  <si>
    <t>962144</t>
  </si>
  <si>
    <t>963023</t>
  </si>
  <si>
    <t>963012</t>
  </si>
  <si>
    <t>963034</t>
  </si>
  <si>
    <t>963001</t>
  </si>
  <si>
    <t>963078</t>
  </si>
  <si>
    <t>963045</t>
  </si>
  <si>
    <t>963056</t>
  </si>
  <si>
    <t>963067</t>
  </si>
  <si>
    <t>105373</t>
  </si>
  <si>
    <t>105371</t>
  </si>
  <si>
    <t>105370</t>
  </si>
  <si>
    <t>105374</t>
  </si>
  <si>
    <t>105372</t>
  </si>
  <si>
    <t>105369</t>
  </si>
  <si>
    <t>105379</t>
  </si>
  <si>
    <t>105376</t>
  </si>
  <si>
    <t>105377</t>
  </si>
  <si>
    <t>105378</t>
  </si>
  <si>
    <t>105380</t>
  </si>
  <si>
    <t>105375</t>
  </si>
  <si>
    <t>105384</t>
  </si>
  <si>
    <t>105383</t>
  </si>
  <si>
    <t>105385</t>
  </si>
  <si>
    <t>105387</t>
  </si>
  <si>
    <t>105386</t>
  </si>
  <si>
    <t>105382</t>
  </si>
  <si>
    <t>105390</t>
  </si>
  <si>
    <t>105389</t>
  </si>
  <si>
    <t>105391</t>
  </si>
  <si>
    <t>105393</t>
  </si>
  <si>
    <t>105394</t>
  </si>
  <si>
    <t>105388</t>
  </si>
  <si>
    <t>142976</t>
  </si>
  <si>
    <t>141244</t>
  </si>
  <si>
    <t>141243</t>
  </si>
  <si>
    <t>213526</t>
  </si>
  <si>
    <t>218988</t>
  </si>
  <si>
    <t>218990</t>
  </si>
  <si>
    <t>218991</t>
  </si>
  <si>
    <t>218992</t>
  </si>
  <si>
    <t>218994</t>
  </si>
  <si>
    <t>218993</t>
  </si>
  <si>
    <t>218996</t>
  </si>
  <si>
    <t>218995</t>
  </si>
  <si>
    <t>981557</t>
  </si>
  <si>
    <t>899999</t>
  </si>
  <si>
    <t>981579</t>
  </si>
  <si>
    <t>981604</t>
  </si>
  <si>
    <t>981615</t>
  </si>
  <si>
    <t>981568</t>
  </si>
  <si>
    <t>981626</t>
  </si>
  <si>
    <t>981659</t>
  </si>
  <si>
    <t>981637</t>
  </si>
  <si>
    <t>981681</t>
  </si>
  <si>
    <t>981692</t>
  </si>
  <si>
    <t>981648</t>
  </si>
  <si>
    <t>141315</t>
  </si>
  <si>
    <t>141316</t>
  </si>
  <si>
    <t>141317</t>
  </si>
  <si>
    <t>141318</t>
  </si>
  <si>
    <t>141314</t>
  </si>
  <si>
    <t>141310</t>
  </si>
  <si>
    <t>100507</t>
  </si>
  <si>
    <t>146940</t>
  </si>
  <si>
    <t>503100</t>
  </si>
  <si>
    <t>503124</t>
  </si>
  <si>
    <t>503132</t>
  </si>
  <si>
    <t>521809</t>
  </si>
  <si>
    <t>506119</t>
  </si>
  <si>
    <t>503140</t>
  </si>
  <si>
    <t>521822</t>
  </si>
  <si>
    <t>521829</t>
  </si>
  <si>
    <t>521823</t>
  </si>
  <si>
    <t>521831</t>
  </si>
  <si>
    <t>521832</t>
  </si>
  <si>
    <t>521838</t>
  </si>
  <si>
    <t>521837</t>
  </si>
  <si>
    <t>521830</t>
  </si>
  <si>
    <t>521842</t>
  </si>
  <si>
    <t>521839</t>
  </si>
  <si>
    <t>521840</t>
  </si>
  <si>
    <t>521833</t>
  </si>
  <si>
    <t>528932</t>
  </si>
  <si>
    <t>528934</t>
  </si>
  <si>
    <t>523095</t>
  </si>
  <si>
    <t>528933</t>
  </si>
  <si>
    <t>528935</t>
  </si>
  <si>
    <t>528937</t>
  </si>
  <si>
    <t>521843</t>
  </si>
  <si>
    <t>528939</t>
  </si>
  <si>
    <t>528936</t>
  </si>
  <si>
    <t>528941</t>
  </si>
  <si>
    <t>528940</t>
  </si>
  <si>
    <t>528944</t>
  </si>
  <si>
    <t>528945</t>
  </si>
  <si>
    <t>528938</t>
  </si>
  <si>
    <t>528948</t>
  </si>
  <si>
    <t>528947</t>
  </si>
  <si>
    <t>528946</t>
  </si>
  <si>
    <t>528949</t>
  </si>
  <si>
    <t>528950</t>
  </si>
  <si>
    <t>528955</t>
  </si>
  <si>
    <t>528943</t>
  </si>
  <si>
    <t>528952</t>
  </si>
  <si>
    <t>528954</t>
  </si>
  <si>
    <t>528956</t>
  </si>
  <si>
    <t>528951</t>
  </si>
  <si>
    <t>962199</t>
  </si>
  <si>
    <t>528963</t>
  </si>
  <si>
    <t>730433</t>
  </si>
  <si>
    <t>962166</t>
  </si>
  <si>
    <t>962202</t>
  </si>
  <si>
    <t>528965</t>
  </si>
  <si>
    <t>962235</t>
  </si>
  <si>
    <t>962257</t>
  </si>
  <si>
    <t>962315</t>
  </si>
  <si>
    <t>962246</t>
  </si>
  <si>
    <t>962326</t>
  </si>
  <si>
    <t>962337</t>
  </si>
  <si>
    <t>962381</t>
  </si>
  <si>
    <t>962392</t>
  </si>
  <si>
    <t>962439</t>
  </si>
  <si>
    <t>962406</t>
  </si>
  <si>
    <t>962461</t>
  </si>
  <si>
    <t>962472</t>
  </si>
  <si>
    <t>962541</t>
  </si>
  <si>
    <t>962508</t>
  </si>
  <si>
    <t>962519</t>
  </si>
  <si>
    <t>962574</t>
  </si>
  <si>
    <t>962585</t>
  </si>
  <si>
    <t>962596</t>
  </si>
  <si>
    <t>962654</t>
  </si>
  <si>
    <t>962916</t>
  </si>
  <si>
    <t>962643</t>
  </si>
  <si>
    <t>962665</t>
  </si>
  <si>
    <t>962949</t>
  </si>
  <si>
    <t>963657</t>
  </si>
  <si>
    <t>981841</t>
  </si>
  <si>
    <t>962971</t>
  </si>
  <si>
    <t>981852</t>
  </si>
  <si>
    <t>981863</t>
  </si>
  <si>
    <t>963599</t>
  </si>
  <si>
    <t>981943</t>
  </si>
  <si>
    <t>981921</t>
  </si>
  <si>
    <t>981954</t>
  </si>
  <si>
    <t>981885</t>
  </si>
  <si>
    <t>981976</t>
  </si>
  <si>
    <t>981932</t>
  </si>
  <si>
    <t>981965</t>
  </si>
  <si>
    <t>982039</t>
  </si>
  <si>
    <t>982061</t>
  </si>
  <si>
    <t>982094</t>
  </si>
  <si>
    <t>982753</t>
  </si>
  <si>
    <t>982083</t>
  </si>
  <si>
    <t>982072</t>
  </si>
  <si>
    <t>982764</t>
  </si>
  <si>
    <t>997783</t>
  </si>
  <si>
    <t>146299</t>
  </si>
  <si>
    <t>184949</t>
  </si>
  <si>
    <t>184951</t>
  </si>
  <si>
    <t>184950</t>
  </si>
  <si>
    <t>184953</t>
  </si>
  <si>
    <t>184952</t>
  </si>
  <si>
    <t>184954</t>
  </si>
  <si>
    <t>528959</t>
  </si>
  <si>
    <t>528960</t>
  </si>
  <si>
    <t>528957</t>
  </si>
  <si>
    <t>528958</t>
  </si>
  <si>
    <t>528961</t>
  </si>
  <si>
    <t>528962</t>
  </si>
  <si>
    <t>144920</t>
  </si>
  <si>
    <t>144919</t>
  </si>
  <si>
    <t>144917</t>
  </si>
  <si>
    <t>144925</t>
  </si>
  <si>
    <t>144924</t>
  </si>
  <si>
    <t>144926</t>
  </si>
  <si>
    <t>144932</t>
  </si>
  <si>
    <t>144931</t>
  </si>
  <si>
    <t>144933</t>
  </si>
  <si>
    <t>144937</t>
  </si>
  <si>
    <t>144938</t>
  </si>
  <si>
    <t>144940</t>
  </si>
  <si>
    <t>144939</t>
  </si>
  <si>
    <t>144941</t>
  </si>
  <si>
    <t>144942</t>
  </si>
  <si>
    <t>144943</t>
  </si>
  <si>
    <t>144944</t>
  </si>
  <si>
    <t>144945</t>
  </si>
  <si>
    <t>144946</t>
  </si>
  <si>
    <t>144947</t>
  </si>
  <si>
    <t>144948</t>
  </si>
  <si>
    <t>144949</t>
  </si>
  <si>
    <t>144950</t>
  </si>
  <si>
    <t>144952</t>
  </si>
  <si>
    <t>144955</t>
  </si>
  <si>
    <t>144958</t>
  </si>
  <si>
    <t>144959</t>
  </si>
  <si>
    <t>144960</t>
  </si>
  <si>
    <t>144964</t>
  </si>
  <si>
    <t>144965</t>
  </si>
  <si>
    <t>144969</t>
  </si>
  <si>
    <t>144966</t>
  </si>
  <si>
    <t>144970</t>
  </si>
  <si>
    <t>144971</t>
  </si>
  <si>
    <t>145074</t>
  </si>
  <si>
    <t>145066</t>
  </si>
  <si>
    <t>145081</t>
  </si>
  <si>
    <t>145077</t>
  </si>
  <si>
    <t>145076</t>
  </si>
  <si>
    <t>145083</t>
  </si>
  <si>
    <t>145085</t>
  </si>
  <si>
    <t>145084</t>
  </si>
  <si>
    <t>146692</t>
  </si>
  <si>
    <t>444128-0001</t>
  </si>
  <si>
    <t>444128-0002</t>
  </si>
  <si>
    <t>444128-0003</t>
  </si>
  <si>
    <t>444128-0004</t>
  </si>
  <si>
    <t>444161-0001</t>
  </si>
  <si>
    <t>444161-0002</t>
  </si>
  <si>
    <t>444161-0003</t>
  </si>
  <si>
    <t>444161-0004</t>
  </si>
  <si>
    <t>444139-0001</t>
  </si>
  <si>
    <t>444139-0002</t>
  </si>
  <si>
    <t>444139-0003</t>
  </si>
  <si>
    <t>444139-0004</t>
  </si>
  <si>
    <t>444183-0001</t>
  </si>
  <si>
    <t>444183-0002</t>
  </si>
  <si>
    <t>444183-0003</t>
  </si>
  <si>
    <t>444183-0004</t>
  </si>
  <si>
    <t>444172-0001</t>
  </si>
  <si>
    <t>444172-0002</t>
  </si>
  <si>
    <t>444172-0003</t>
  </si>
  <si>
    <t>444172-0004</t>
  </si>
  <si>
    <t>444194-0001</t>
  </si>
  <si>
    <t>444194-0002</t>
  </si>
  <si>
    <t>444194-0003</t>
  </si>
  <si>
    <t>444194-0004</t>
  </si>
  <si>
    <t>521619</t>
  </si>
  <si>
    <t>521620</t>
  </si>
  <si>
    <t>521622</t>
  </si>
  <si>
    <t>521621</t>
  </si>
  <si>
    <t>521623</t>
  </si>
  <si>
    <t>521624</t>
  </si>
  <si>
    <t>521914</t>
  </si>
  <si>
    <t>521915</t>
  </si>
  <si>
    <t>521916</t>
  </si>
  <si>
    <t>521917</t>
  </si>
  <si>
    <t>521918</t>
  </si>
  <si>
    <t>521919</t>
  </si>
  <si>
    <t>521920</t>
  </si>
  <si>
    <t>521922</t>
  </si>
  <si>
    <t>521923</t>
  </si>
  <si>
    <t>521924</t>
  </si>
  <si>
    <t>521925</t>
  </si>
  <si>
    <t>521926</t>
  </si>
  <si>
    <t>521927</t>
  </si>
  <si>
    <t>521928</t>
  </si>
  <si>
    <t>521929</t>
  </si>
  <si>
    <t>521930</t>
  </si>
  <si>
    <t>521931</t>
  </si>
  <si>
    <t>521933</t>
  </si>
  <si>
    <t>521934</t>
  </si>
  <si>
    <t>521936</t>
  </si>
  <si>
    <t>521935</t>
  </si>
  <si>
    <t>521937</t>
  </si>
  <si>
    <t>701027-0003</t>
  </si>
  <si>
    <t>701027-0001</t>
  </si>
  <si>
    <t>701027-0002</t>
  </si>
  <si>
    <t>701038-0003</t>
  </si>
  <si>
    <t>701038-0001</t>
  </si>
  <si>
    <t>701038-0002</t>
  </si>
  <si>
    <t>701049-0003</t>
  </si>
  <si>
    <t>701049-0001</t>
  </si>
  <si>
    <t>701049-0002</t>
  </si>
  <si>
    <t>701082-0003</t>
  </si>
  <si>
    <t>701082-0001</t>
  </si>
  <si>
    <t>701082-0002</t>
  </si>
  <si>
    <t>701071-0003</t>
  </si>
  <si>
    <t>701071-0001</t>
  </si>
  <si>
    <t>701071-0002</t>
  </si>
  <si>
    <t>701093-0003</t>
  </si>
  <si>
    <t>701093-0001</t>
  </si>
  <si>
    <t>701093-0002</t>
  </si>
  <si>
    <t>701107-0003</t>
  </si>
  <si>
    <t>701107-0001</t>
  </si>
  <si>
    <t>701107-0002</t>
  </si>
  <si>
    <t>701118-0003</t>
  </si>
  <si>
    <t>701118-0001</t>
  </si>
  <si>
    <t>701118-0002</t>
  </si>
  <si>
    <t>701129-0003</t>
  </si>
  <si>
    <t>701129-0001</t>
  </si>
  <si>
    <t>701129-0002</t>
  </si>
  <si>
    <t>701151-0003</t>
  </si>
  <si>
    <t>701151-0001</t>
  </si>
  <si>
    <t>701151-0002</t>
  </si>
  <si>
    <t>701173-0003</t>
  </si>
  <si>
    <t>701173-0001</t>
  </si>
  <si>
    <t>701173-0002</t>
  </si>
  <si>
    <t>701162-0003</t>
  </si>
  <si>
    <t>701162-0001</t>
  </si>
  <si>
    <t>701162-0002</t>
  </si>
  <si>
    <t>144873</t>
  </si>
  <si>
    <t>144872</t>
  </si>
  <si>
    <t>144874</t>
  </si>
  <si>
    <t>144881</t>
  </si>
  <si>
    <t>144883</t>
  </si>
  <si>
    <t>144884</t>
  </si>
  <si>
    <t>144885</t>
  </si>
  <si>
    <t>144886</t>
  </si>
  <si>
    <t>144889</t>
  </si>
  <si>
    <t>144888</t>
  </si>
  <si>
    <t>144890</t>
  </si>
  <si>
    <t>144887</t>
  </si>
  <si>
    <t>144891</t>
  </si>
  <si>
    <t>144896</t>
  </si>
  <si>
    <t>144892</t>
  </si>
  <si>
    <t>144894</t>
  </si>
  <si>
    <t>144897</t>
  </si>
  <si>
    <t>144895</t>
  </si>
  <si>
    <t>144904</t>
  </si>
  <si>
    <t>144906</t>
  </si>
  <si>
    <t>144905</t>
  </si>
  <si>
    <t>144908</t>
  </si>
  <si>
    <t>144909</t>
  </si>
  <si>
    <t>144912</t>
  </si>
  <si>
    <t>144913</t>
  </si>
  <si>
    <t>144910</t>
  </si>
  <si>
    <t>144911</t>
  </si>
  <si>
    <t>144914</t>
  </si>
  <si>
    <t>144915</t>
  </si>
  <si>
    <t>144916</t>
  </si>
  <si>
    <t>144956</t>
  </si>
  <si>
    <t>144954</t>
  </si>
  <si>
    <t>144953</t>
  </si>
  <si>
    <t>144957</t>
  </si>
  <si>
    <t>144961</t>
  </si>
  <si>
    <t>144968</t>
  </si>
  <si>
    <t>144967</t>
  </si>
  <si>
    <t>145065</t>
  </si>
  <si>
    <t>144963</t>
  </si>
  <si>
    <t>145071</t>
  </si>
  <si>
    <t>145078</t>
  </si>
  <si>
    <t>225633</t>
  </si>
  <si>
    <t>401678</t>
  </si>
  <si>
    <t>521627</t>
  </si>
  <si>
    <t>502865</t>
  </si>
  <si>
    <t>521628</t>
  </si>
  <si>
    <t>521625</t>
  </si>
  <si>
    <t>521630</t>
  </si>
  <si>
    <t>521629</t>
  </si>
  <si>
    <t>521632</t>
  </si>
  <si>
    <t>521631</t>
  </si>
  <si>
    <t>225630</t>
  </si>
  <si>
    <t>225629</t>
  </si>
  <si>
    <t>225628</t>
  </si>
  <si>
    <t>139628</t>
  </si>
  <si>
    <t>139629</t>
  </si>
  <si>
    <t>139633</t>
  </si>
  <si>
    <t>139630</t>
  </si>
  <si>
    <t>139639</t>
  </si>
  <si>
    <t>141266</t>
  </si>
  <si>
    <t>184562</t>
  </si>
  <si>
    <t>184569</t>
  </si>
  <si>
    <t>527820</t>
  </si>
  <si>
    <t>527823</t>
  </si>
  <si>
    <t>527824</t>
  </si>
  <si>
    <t>527822</t>
  </si>
  <si>
    <t>527825</t>
  </si>
  <si>
    <t>527821</t>
  </si>
  <si>
    <t>527830</t>
  </si>
  <si>
    <t>139631</t>
  </si>
  <si>
    <t>141268</t>
  </si>
  <si>
    <t>527876</t>
  </si>
  <si>
    <t>223109</t>
  </si>
  <si>
    <t>220458</t>
  </si>
  <si>
    <t>139643</t>
  </si>
  <si>
    <t>141270</t>
  </si>
  <si>
    <t>139646</t>
  </si>
  <si>
    <t>139644</t>
  </si>
  <si>
    <t>139647</t>
  </si>
  <si>
    <t>139652</t>
  </si>
  <si>
    <t>139648</t>
  </si>
  <si>
    <t>139653</t>
  </si>
  <si>
    <t>139654</t>
  </si>
  <si>
    <t>139655</t>
  </si>
  <si>
    <t>139657</t>
  </si>
  <si>
    <t>139658</t>
  </si>
  <si>
    <t>139660</t>
  </si>
  <si>
    <t>139649</t>
  </si>
  <si>
    <t>139668</t>
  </si>
  <si>
    <t>139659</t>
  </si>
  <si>
    <t>143050</t>
  </si>
  <si>
    <t>143051</t>
  </si>
  <si>
    <t>139666</t>
  </si>
  <si>
    <t>143053</t>
  </si>
  <si>
    <t>145333</t>
  </si>
  <si>
    <t>145334</t>
  </si>
  <si>
    <t>145336</t>
  </si>
  <si>
    <t>145335</t>
  </si>
  <si>
    <t>145343</t>
  </si>
  <si>
    <t>157946</t>
  </si>
  <si>
    <t>145341</t>
  </si>
  <si>
    <t>184574</t>
  </si>
  <si>
    <t>184575</t>
  </si>
  <si>
    <t>223624</t>
  </si>
  <si>
    <t>225646</t>
  </si>
  <si>
    <t>223625</t>
  </si>
  <si>
    <t>225648</t>
  </si>
  <si>
    <t>225649</t>
  </si>
  <si>
    <t>225650</t>
  </si>
  <si>
    <t>225662</t>
  </si>
  <si>
    <t>225664</t>
  </si>
  <si>
    <t>225665</t>
  </si>
  <si>
    <t>225666</t>
  </si>
  <si>
    <t>527974</t>
  </si>
  <si>
    <t>527975</t>
  </si>
  <si>
    <t>527977</t>
  </si>
  <si>
    <t>527976</t>
  </si>
  <si>
    <t>528033</t>
  </si>
  <si>
    <t>224558</t>
  </si>
  <si>
    <t>224560</t>
  </si>
  <si>
    <t>224561</t>
  </si>
  <si>
    <t>224559</t>
  </si>
  <si>
    <t>225635</t>
  </si>
  <si>
    <t>225636</t>
  </si>
  <si>
    <t>225637</t>
  </si>
  <si>
    <t>250336</t>
  </si>
  <si>
    <t>529896</t>
  </si>
  <si>
    <t>250347</t>
  </si>
  <si>
    <t>529897</t>
  </si>
  <si>
    <t>529899</t>
  </si>
  <si>
    <t>532693</t>
  </si>
  <si>
    <t>532692</t>
  </si>
  <si>
    <t>146303</t>
  </si>
  <si>
    <t>227111</t>
  </si>
  <si>
    <t>227112</t>
  </si>
  <si>
    <t>227113</t>
  </si>
  <si>
    <t>227114</t>
  </si>
  <si>
    <t>227115</t>
  </si>
  <si>
    <t>227116</t>
  </si>
  <si>
    <t>227118</t>
  </si>
  <si>
    <t>227117</t>
  </si>
  <si>
    <t>532703</t>
  </si>
  <si>
    <t>532711</t>
  </si>
  <si>
    <t>532710</t>
  </si>
  <si>
    <t>532713</t>
  </si>
  <si>
    <t>532714</t>
  </si>
  <si>
    <t>532715</t>
  </si>
  <si>
    <t>532783</t>
  </si>
  <si>
    <t>532712</t>
  </si>
  <si>
    <t>532784</t>
  </si>
  <si>
    <t>221844</t>
  </si>
  <si>
    <t>221845</t>
  </si>
  <si>
    <t>528303</t>
  </si>
  <si>
    <t>528304</t>
  </si>
  <si>
    <t>528306</t>
  </si>
  <si>
    <t>528307</t>
  </si>
  <si>
    <t>223013</t>
  </si>
  <si>
    <t>223015</t>
  </si>
  <si>
    <t>223014</t>
  </si>
  <si>
    <t>223020</t>
  </si>
  <si>
    <t>223019</t>
  </si>
  <si>
    <t>532755</t>
  </si>
  <si>
    <t>223018</t>
  </si>
  <si>
    <t>223017</t>
  </si>
  <si>
    <t>120105</t>
  </si>
  <si>
    <t>120107</t>
  </si>
  <si>
    <t>146591</t>
  </si>
  <si>
    <t>146592</t>
  </si>
  <si>
    <t>146597</t>
  </si>
  <si>
    <t>213600</t>
  </si>
  <si>
    <t>213604</t>
  </si>
  <si>
    <t>213606</t>
  </si>
  <si>
    <t>532704</t>
  </si>
  <si>
    <t>144974</t>
  </si>
  <si>
    <t>144975</t>
  </si>
  <si>
    <t>144972</t>
  </si>
  <si>
    <t>144985</t>
  </si>
  <si>
    <t>144983</t>
  </si>
  <si>
    <t>144982</t>
  </si>
  <si>
    <t>144986</t>
  </si>
  <si>
    <t>144987</t>
  </si>
  <si>
    <t>144990</t>
  </si>
  <si>
    <t>144989</t>
  </si>
  <si>
    <t>144991</t>
  </si>
  <si>
    <t>144988</t>
  </si>
  <si>
    <t>144992</t>
  </si>
  <si>
    <t>144993</t>
  </si>
  <si>
    <t>144997</t>
  </si>
  <si>
    <t>144994</t>
  </si>
  <si>
    <t>144996</t>
  </si>
  <si>
    <t>144998</t>
  </si>
  <si>
    <t>145008</t>
  </si>
  <si>
    <t>145006</t>
  </si>
  <si>
    <t>145007</t>
  </si>
  <si>
    <t>145009</t>
  </si>
  <si>
    <t>145010</t>
  </si>
  <si>
    <t>145015</t>
  </si>
  <si>
    <t>145013</t>
  </si>
  <si>
    <t>145012</t>
  </si>
  <si>
    <t>145011</t>
  </si>
  <si>
    <t>145016</t>
  </si>
  <si>
    <t>145020</t>
  </si>
  <si>
    <t>145017</t>
  </si>
  <si>
    <t>145019</t>
  </si>
  <si>
    <t>145018</t>
  </si>
  <si>
    <t>145021</t>
  </si>
  <si>
    <t>145027</t>
  </si>
  <si>
    <t>145026</t>
  </si>
  <si>
    <t>145028</t>
  </si>
  <si>
    <t>145033</t>
  </si>
  <si>
    <t>145032</t>
  </si>
  <si>
    <t>145034</t>
  </si>
  <si>
    <t>145045</t>
  </si>
  <si>
    <t>145046</t>
  </si>
  <si>
    <t>145049</t>
  </si>
  <si>
    <t>145048</t>
  </si>
  <si>
    <t>145051</t>
  </si>
  <si>
    <t>145052</t>
  </si>
  <si>
    <t>145050</t>
  </si>
  <si>
    <t>145054</t>
  </si>
  <si>
    <t>145055</t>
  </si>
  <si>
    <t>145053</t>
  </si>
  <si>
    <t>145057</t>
  </si>
  <si>
    <t>145056</t>
  </si>
  <si>
    <t>145062</t>
  </si>
  <si>
    <t>145063</t>
  </si>
  <si>
    <t>145064</t>
  </si>
  <si>
    <t>220260</t>
  </si>
  <si>
    <t>220261</t>
  </si>
  <si>
    <t>220262</t>
  </si>
  <si>
    <t>220263</t>
  </si>
  <si>
    <t>220264</t>
  </si>
  <si>
    <t>220265</t>
  </si>
  <si>
    <t>220272</t>
  </si>
  <si>
    <t>220509</t>
  </si>
  <si>
    <t>220510</t>
  </si>
  <si>
    <t>220511</t>
  </si>
  <si>
    <t>220512</t>
  </si>
  <si>
    <t>220513</t>
  </si>
  <si>
    <t>220514</t>
  </si>
  <si>
    <t>225651</t>
  </si>
  <si>
    <t>225653</t>
  </si>
  <si>
    <t>225655</t>
  </si>
  <si>
    <t>225657</t>
  </si>
  <si>
    <t>225659</t>
  </si>
  <si>
    <t>225660</t>
  </si>
  <si>
    <t>225654</t>
  </si>
  <si>
    <t>225661</t>
  </si>
  <si>
    <t>219616</t>
  </si>
  <si>
    <t>146296</t>
  </si>
  <si>
    <t>146292</t>
  </si>
  <si>
    <t>141680</t>
  </si>
  <si>
    <t>223029-0001</t>
  </si>
  <si>
    <t>223029-0006</t>
  </si>
  <si>
    <t>223029-0005</t>
  </si>
  <si>
    <t>223029-0002</t>
  </si>
  <si>
    <t>223029-0008</t>
  </si>
  <si>
    <t>223029-0004</t>
  </si>
  <si>
    <t>223029-0007</t>
  </si>
  <si>
    <t>223029-0010</t>
  </si>
  <si>
    <t>223029-0009</t>
  </si>
  <si>
    <t>141679</t>
  </si>
  <si>
    <t>141621</t>
  </si>
  <si>
    <t>141623</t>
  </si>
  <si>
    <t>141622</t>
  </si>
  <si>
    <t>700173</t>
  </si>
  <si>
    <t>700174</t>
  </si>
  <si>
    <t>PDFLink</t>
  </si>
  <si>
    <t>LieferantEDVNr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</si>
</sst>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Calibri"/>
      <charset val="1"/>
    </font>
    <font>
      <sz val="11"/>
      <name val="Calibri"/>
      <family val="2"/>
    </font>
    <font>
      <sz val="12"/>
      <color rgb="FF9CDCFE"/>
      <name val="Menlo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148"/>
  <sheetViews>
    <sheetView tabSelected="1" workbookViewId="0"/>
  </sheetViews>
  <sheetFormatPr baseColWidth="10" defaultColWidth="12.1640625" defaultRowHeight="15" customHeight="1" x14ac:dyDescent="0.2"/>
  <sheetData>
    <row r="1" spans="1:2" ht="15" customHeight="1" x14ac:dyDescent="0.2">
      <c r="A1" s="3" t="s">
        <v>43119</v>
      </c>
      <c r="B1" s="2" t="s">
        <v>43118</v>
      </c>
    </row>
    <row r="2" spans="1:2" ht="15" customHeight="1" x14ac:dyDescent="0.2">
      <c r="A2" s="1" t="s">
        <v>14949</v>
      </c>
      <c r="B2" t="str">
        <f>HYPERLINK("https://www.udobaer.de/out/media/public/cust/others/s0000003-2021-ch_it.pdf")</f>
        <v>https://www.udobaer.de/out/media/public/cust/others/s0000003-2021-ch_it.pdf</v>
      </c>
    </row>
    <row r="3" spans="1:2" ht="15" customHeight="1" x14ac:dyDescent="0.2">
      <c r="A3" s="1" t="s">
        <v>14949</v>
      </c>
      <c r="B3" t="str">
        <f>HYPERLINK("https://www.udobaer.de/out/media/public/cust/others/s0000003-2021-ch_it.pdf")</f>
        <v>https://www.udobaer.de/out/media/public/cust/others/s0000003-2021-ch_it.pdf</v>
      </c>
    </row>
    <row r="4" spans="1:2" ht="15" customHeight="1" x14ac:dyDescent="0.2">
      <c r="A4" s="1" t="s">
        <v>14949</v>
      </c>
      <c r="B4" t="str">
        <f>HYPERLINK("https://www.udobaer.de/out/media/public/cust/others/s0000003-2021-ch_it.pdf")</f>
        <v>https://www.udobaer.de/out/media/public/cust/others/s0000003-2021-ch_it.pdf</v>
      </c>
    </row>
    <row r="5" spans="1:2" ht="15" customHeight="1" x14ac:dyDescent="0.2">
      <c r="A5" s="1" t="s">
        <v>27587</v>
      </c>
      <c r="B5" t="str">
        <f>HYPERLINK("https://www.udobaer.de/out/media/public/cust/others/s0000005-2021-ch_it.pdf")</f>
        <v>https://www.udobaer.de/out/media/public/cust/others/s0000005-2021-ch_it.pdf</v>
      </c>
    </row>
    <row r="6" spans="1:2" ht="15" customHeight="1" x14ac:dyDescent="0.2">
      <c r="A6" s="1" t="s">
        <v>166</v>
      </c>
      <c r="B6" t="str">
        <f t="shared" ref="B6:B39" si="0">HYPERLINK("https://www.udobaer.de/out/media/public/cust/others/s0000006-2021-ch_it.pdf")</f>
        <v>https://www.udobaer.de/out/media/public/cust/others/s0000006-2021-ch_it.pdf</v>
      </c>
    </row>
    <row r="7" spans="1:2" ht="15" customHeight="1" x14ac:dyDescent="0.2">
      <c r="A7" s="1" t="s">
        <v>167</v>
      </c>
      <c r="B7" t="str">
        <f t="shared" si="0"/>
        <v>https://www.udobaer.de/out/media/public/cust/others/s0000006-2021-ch_it.pdf</v>
      </c>
    </row>
    <row r="8" spans="1:2" ht="15" customHeight="1" x14ac:dyDescent="0.2">
      <c r="A8" s="1" t="s">
        <v>168</v>
      </c>
      <c r="B8" t="str">
        <f t="shared" si="0"/>
        <v>https://www.udobaer.de/out/media/public/cust/others/s0000006-2021-ch_it.pdf</v>
      </c>
    </row>
    <row r="9" spans="1:2" ht="15" customHeight="1" x14ac:dyDescent="0.2">
      <c r="A9" s="1" t="s">
        <v>169</v>
      </c>
      <c r="B9" t="str">
        <f t="shared" si="0"/>
        <v>https://www.udobaer.de/out/media/public/cust/others/s0000006-2021-ch_it.pdf</v>
      </c>
    </row>
    <row r="10" spans="1:2" ht="15" customHeight="1" x14ac:dyDescent="0.2">
      <c r="A10" s="1" t="s">
        <v>26782</v>
      </c>
      <c r="B10" t="str">
        <f t="shared" si="0"/>
        <v>https://www.udobaer.de/out/media/public/cust/others/s0000006-2021-ch_it.pdf</v>
      </c>
    </row>
    <row r="11" spans="1:2" ht="15" customHeight="1" x14ac:dyDescent="0.2">
      <c r="A11" s="1" t="s">
        <v>26783</v>
      </c>
      <c r="B11" t="str">
        <f t="shared" si="0"/>
        <v>https://www.udobaer.de/out/media/public/cust/others/s0000006-2021-ch_it.pdf</v>
      </c>
    </row>
    <row r="12" spans="1:2" ht="15" customHeight="1" x14ac:dyDescent="0.2">
      <c r="A12" s="1" t="s">
        <v>26786</v>
      </c>
      <c r="B12" t="str">
        <f t="shared" si="0"/>
        <v>https://www.udobaer.de/out/media/public/cust/others/s0000006-2021-ch_it.pdf</v>
      </c>
    </row>
    <row r="13" spans="1:2" ht="15" customHeight="1" x14ac:dyDescent="0.2">
      <c r="A13" s="1" t="s">
        <v>26788</v>
      </c>
      <c r="B13" t="str">
        <f t="shared" si="0"/>
        <v>https://www.udobaer.de/out/media/public/cust/others/s0000006-2021-ch_it.pdf</v>
      </c>
    </row>
    <row r="14" spans="1:2" ht="15" customHeight="1" x14ac:dyDescent="0.2">
      <c r="A14" s="1" t="s">
        <v>26789</v>
      </c>
      <c r="B14" t="str">
        <f t="shared" si="0"/>
        <v>https://www.udobaer.de/out/media/public/cust/others/s0000006-2021-ch_it.pdf</v>
      </c>
    </row>
    <row r="15" spans="1:2" ht="15" customHeight="1" x14ac:dyDescent="0.2">
      <c r="A15" s="1" t="s">
        <v>26790</v>
      </c>
      <c r="B15" t="str">
        <f t="shared" si="0"/>
        <v>https://www.udobaer.de/out/media/public/cust/others/s0000006-2021-ch_it.pdf</v>
      </c>
    </row>
    <row r="16" spans="1:2" ht="15" customHeight="1" x14ac:dyDescent="0.2">
      <c r="A16" s="1" t="s">
        <v>26791</v>
      </c>
      <c r="B16" t="str">
        <f t="shared" si="0"/>
        <v>https://www.udobaer.de/out/media/public/cust/others/s0000006-2021-ch_it.pdf</v>
      </c>
    </row>
    <row r="17" spans="1:2" ht="15" customHeight="1" x14ac:dyDescent="0.2">
      <c r="A17" s="1" t="s">
        <v>26793</v>
      </c>
      <c r="B17" t="str">
        <f t="shared" si="0"/>
        <v>https://www.udobaer.de/out/media/public/cust/others/s0000006-2021-ch_it.pdf</v>
      </c>
    </row>
    <row r="18" spans="1:2" ht="15" customHeight="1" x14ac:dyDescent="0.2">
      <c r="A18" s="1" t="s">
        <v>26794</v>
      </c>
      <c r="B18" t="str">
        <f t="shared" si="0"/>
        <v>https://www.udobaer.de/out/media/public/cust/others/s0000006-2021-ch_it.pdf</v>
      </c>
    </row>
    <row r="19" spans="1:2" ht="15" customHeight="1" x14ac:dyDescent="0.2">
      <c r="A19" s="1" t="s">
        <v>26795</v>
      </c>
      <c r="B19" t="str">
        <f t="shared" si="0"/>
        <v>https://www.udobaer.de/out/media/public/cust/others/s0000006-2021-ch_it.pdf</v>
      </c>
    </row>
    <row r="20" spans="1:2" ht="15" customHeight="1" x14ac:dyDescent="0.2">
      <c r="A20" s="1" t="s">
        <v>26796</v>
      </c>
      <c r="B20" t="str">
        <f t="shared" si="0"/>
        <v>https://www.udobaer.de/out/media/public/cust/others/s0000006-2021-ch_it.pdf</v>
      </c>
    </row>
    <row r="21" spans="1:2" ht="15" customHeight="1" x14ac:dyDescent="0.2">
      <c r="A21" s="1" t="s">
        <v>26797</v>
      </c>
      <c r="B21" t="str">
        <f t="shared" si="0"/>
        <v>https://www.udobaer.de/out/media/public/cust/others/s0000006-2021-ch_it.pdf</v>
      </c>
    </row>
    <row r="22" spans="1:2" ht="15" customHeight="1" x14ac:dyDescent="0.2">
      <c r="A22" s="1" t="s">
        <v>26801</v>
      </c>
      <c r="B22" t="str">
        <f t="shared" si="0"/>
        <v>https://www.udobaer.de/out/media/public/cust/others/s0000006-2021-ch_it.pdf</v>
      </c>
    </row>
    <row r="23" spans="1:2" ht="15" customHeight="1" x14ac:dyDescent="0.2">
      <c r="A23" s="1" t="s">
        <v>26806</v>
      </c>
      <c r="B23" t="str">
        <f t="shared" si="0"/>
        <v>https://www.udobaer.de/out/media/public/cust/others/s0000006-2021-ch_it.pdf</v>
      </c>
    </row>
    <row r="24" spans="1:2" ht="15" customHeight="1" x14ac:dyDescent="0.2">
      <c r="A24" s="1" t="s">
        <v>26808</v>
      </c>
      <c r="B24" t="str">
        <f t="shared" si="0"/>
        <v>https://www.udobaer.de/out/media/public/cust/others/s0000006-2021-ch_it.pdf</v>
      </c>
    </row>
    <row r="25" spans="1:2" ht="15" customHeight="1" x14ac:dyDescent="0.2">
      <c r="A25" s="1" t="s">
        <v>26809</v>
      </c>
      <c r="B25" t="str">
        <f t="shared" si="0"/>
        <v>https://www.udobaer.de/out/media/public/cust/others/s0000006-2021-ch_it.pdf</v>
      </c>
    </row>
    <row r="26" spans="1:2" ht="15" customHeight="1" x14ac:dyDescent="0.2">
      <c r="A26" s="1" t="s">
        <v>26810</v>
      </c>
      <c r="B26" t="str">
        <f t="shared" si="0"/>
        <v>https://www.udobaer.de/out/media/public/cust/others/s0000006-2021-ch_it.pdf</v>
      </c>
    </row>
    <row r="27" spans="1:2" ht="15" customHeight="1" x14ac:dyDescent="0.2">
      <c r="A27" s="1" t="s">
        <v>26811</v>
      </c>
      <c r="B27" t="str">
        <f t="shared" si="0"/>
        <v>https://www.udobaer.de/out/media/public/cust/others/s0000006-2021-ch_it.pdf</v>
      </c>
    </row>
    <row r="28" spans="1:2" ht="15" customHeight="1" x14ac:dyDescent="0.2">
      <c r="A28" s="1" t="s">
        <v>26812</v>
      </c>
      <c r="B28" t="str">
        <f t="shared" si="0"/>
        <v>https://www.udobaer.de/out/media/public/cust/others/s0000006-2021-ch_it.pdf</v>
      </c>
    </row>
    <row r="29" spans="1:2" ht="15" customHeight="1" x14ac:dyDescent="0.2">
      <c r="A29" s="1" t="s">
        <v>26814</v>
      </c>
      <c r="B29" t="str">
        <f t="shared" si="0"/>
        <v>https://www.udobaer.de/out/media/public/cust/others/s0000006-2021-ch_it.pdf</v>
      </c>
    </row>
    <row r="30" spans="1:2" ht="15" customHeight="1" x14ac:dyDescent="0.2">
      <c r="A30" s="1" t="s">
        <v>26816</v>
      </c>
      <c r="B30" t="str">
        <f t="shared" si="0"/>
        <v>https://www.udobaer.de/out/media/public/cust/others/s0000006-2021-ch_it.pdf</v>
      </c>
    </row>
    <row r="31" spans="1:2" ht="15" customHeight="1" x14ac:dyDescent="0.2">
      <c r="A31" s="1" t="s">
        <v>26817</v>
      </c>
      <c r="B31" t="str">
        <f t="shared" si="0"/>
        <v>https://www.udobaer.de/out/media/public/cust/others/s0000006-2021-ch_it.pdf</v>
      </c>
    </row>
    <row r="32" spans="1:2" ht="15" customHeight="1" x14ac:dyDescent="0.2">
      <c r="A32" s="1" t="s">
        <v>26818</v>
      </c>
      <c r="B32" t="str">
        <f t="shared" si="0"/>
        <v>https://www.udobaer.de/out/media/public/cust/others/s0000006-2021-ch_it.pdf</v>
      </c>
    </row>
    <row r="33" spans="1:2" ht="15" customHeight="1" x14ac:dyDescent="0.2">
      <c r="A33" s="1" t="s">
        <v>26819</v>
      </c>
      <c r="B33" t="str">
        <f t="shared" si="0"/>
        <v>https://www.udobaer.de/out/media/public/cust/others/s0000006-2021-ch_it.pdf</v>
      </c>
    </row>
    <row r="34" spans="1:2" ht="15" customHeight="1" x14ac:dyDescent="0.2">
      <c r="A34" s="1" t="s">
        <v>26820</v>
      </c>
      <c r="B34" t="str">
        <f t="shared" si="0"/>
        <v>https://www.udobaer.de/out/media/public/cust/others/s0000006-2021-ch_it.pdf</v>
      </c>
    </row>
    <row r="35" spans="1:2" ht="15" customHeight="1" x14ac:dyDescent="0.2">
      <c r="A35" s="1" t="s">
        <v>26821</v>
      </c>
      <c r="B35" t="str">
        <f t="shared" si="0"/>
        <v>https://www.udobaer.de/out/media/public/cust/others/s0000006-2021-ch_it.pdf</v>
      </c>
    </row>
    <row r="36" spans="1:2" ht="15" customHeight="1" x14ac:dyDescent="0.2">
      <c r="A36" s="1" t="s">
        <v>27842</v>
      </c>
      <c r="B36" t="str">
        <f t="shared" si="0"/>
        <v>https://www.udobaer.de/out/media/public/cust/others/s0000006-2021-ch_it.pdf</v>
      </c>
    </row>
    <row r="37" spans="1:2" ht="15" customHeight="1" x14ac:dyDescent="0.2">
      <c r="A37" s="1" t="s">
        <v>27843</v>
      </c>
      <c r="B37" t="str">
        <f t="shared" si="0"/>
        <v>https://www.udobaer.de/out/media/public/cust/others/s0000006-2021-ch_it.pdf</v>
      </c>
    </row>
    <row r="38" spans="1:2" ht="15" customHeight="1" x14ac:dyDescent="0.2">
      <c r="A38" s="1" t="s">
        <v>27844</v>
      </c>
      <c r="B38" t="str">
        <f t="shared" si="0"/>
        <v>https://www.udobaer.de/out/media/public/cust/others/s0000006-2021-ch_it.pdf</v>
      </c>
    </row>
    <row r="39" spans="1:2" x14ac:dyDescent="0.2">
      <c r="A39" s="1" t="s">
        <v>27845</v>
      </c>
      <c r="B39" t="str">
        <f t="shared" si="0"/>
        <v>https://www.udobaer.de/out/media/public/cust/others/s0000006-2021-ch_it.pdf</v>
      </c>
    </row>
    <row r="40" spans="1:2" x14ac:dyDescent="0.2">
      <c r="A40" s="1" t="s">
        <v>5697</v>
      </c>
      <c r="B40" t="str">
        <f t="shared" ref="B40:B67" si="1">HYPERLINK("https://www.udobaer.de/out/media/public/cust/others/s0000007-2021-ch_it.pdf")</f>
        <v>https://www.udobaer.de/out/media/public/cust/others/s0000007-2021-ch_it.pdf</v>
      </c>
    </row>
    <row r="41" spans="1:2" x14ac:dyDescent="0.2">
      <c r="A41" s="1" t="s">
        <v>5704</v>
      </c>
      <c r="B41" t="str">
        <f t="shared" si="1"/>
        <v>https://www.udobaer.de/out/media/public/cust/others/s0000007-2021-ch_it.pdf</v>
      </c>
    </row>
    <row r="42" spans="1:2" x14ac:dyDescent="0.2">
      <c r="A42" s="1" t="s">
        <v>15510</v>
      </c>
      <c r="B42" t="str">
        <f t="shared" si="1"/>
        <v>https://www.udobaer.de/out/media/public/cust/others/s0000007-2021-ch_it.pdf</v>
      </c>
    </row>
    <row r="43" spans="1:2" x14ac:dyDescent="0.2">
      <c r="A43" s="1" t="s">
        <v>15511</v>
      </c>
      <c r="B43" t="str">
        <f t="shared" si="1"/>
        <v>https://www.udobaer.de/out/media/public/cust/others/s0000007-2021-ch_it.pdf</v>
      </c>
    </row>
    <row r="44" spans="1:2" x14ac:dyDescent="0.2">
      <c r="A44" s="1" t="s">
        <v>15512</v>
      </c>
      <c r="B44" t="str">
        <f t="shared" si="1"/>
        <v>https://www.udobaer.de/out/media/public/cust/others/s0000007-2021-ch_it.pdf</v>
      </c>
    </row>
    <row r="45" spans="1:2" x14ac:dyDescent="0.2">
      <c r="A45" s="1" t="s">
        <v>15513</v>
      </c>
      <c r="B45" t="str">
        <f t="shared" si="1"/>
        <v>https://www.udobaer.de/out/media/public/cust/others/s0000007-2021-ch_it.pdf</v>
      </c>
    </row>
    <row r="46" spans="1:2" x14ac:dyDescent="0.2">
      <c r="A46" s="1" t="s">
        <v>15514</v>
      </c>
      <c r="B46" t="str">
        <f t="shared" si="1"/>
        <v>https://www.udobaer.de/out/media/public/cust/others/s0000007-2021-ch_it.pdf</v>
      </c>
    </row>
    <row r="47" spans="1:2" x14ac:dyDescent="0.2">
      <c r="A47" s="1" t="s">
        <v>15515</v>
      </c>
      <c r="B47" t="str">
        <f t="shared" si="1"/>
        <v>https://www.udobaer.de/out/media/public/cust/others/s0000007-2021-ch_it.pdf</v>
      </c>
    </row>
    <row r="48" spans="1:2" x14ac:dyDescent="0.2">
      <c r="A48" s="1" t="s">
        <v>15516</v>
      </c>
      <c r="B48" t="str">
        <f t="shared" si="1"/>
        <v>https://www.udobaer.de/out/media/public/cust/others/s0000007-2021-ch_it.pdf</v>
      </c>
    </row>
    <row r="49" spans="1:2" x14ac:dyDescent="0.2">
      <c r="A49" s="1" t="s">
        <v>15517</v>
      </c>
      <c r="B49" t="str">
        <f t="shared" si="1"/>
        <v>https://www.udobaer.de/out/media/public/cust/others/s0000007-2021-ch_it.pdf</v>
      </c>
    </row>
    <row r="50" spans="1:2" x14ac:dyDescent="0.2">
      <c r="A50" s="1" t="s">
        <v>15518</v>
      </c>
      <c r="B50" t="str">
        <f t="shared" si="1"/>
        <v>https://www.udobaer.de/out/media/public/cust/others/s0000007-2021-ch_it.pdf</v>
      </c>
    </row>
    <row r="51" spans="1:2" x14ac:dyDescent="0.2">
      <c r="A51" s="1" t="s">
        <v>15519</v>
      </c>
      <c r="B51" t="str">
        <f t="shared" si="1"/>
        <v>https://www.udobaer.de/out/media/public/cust/others/s0000007-2021-ch_it.pdf</v>
      </c>
    </row>
    <row r="52" spans="1:2" x14ac:dyDescent="0.2">
      <c r="A52" s="1" t="s">
        <v>15520</v>
      </c>
      <c r="B52" t="str">
        <f t="shared" si="1"/>
        <v>https://www.udobaer.de/out/media/public/cust/others/s0000007-2021-ch_it.pdf</v>
      </c>
    </row>
    <row r="53" spans="1:2" x14ac:dyDescent="0.2">
      <c r="A53" s="1" t="s">
        <v>15521</v>
      </c>
      <c r="B53" t="str">
        <f t="shared" si="1"/>
        <v>https://www.udobaer.de/out/media/public/cust/others/s0000007-2021-ch_it.pdf</v>
      </c>
    </row>
    <row r="54" spans="1:2" x14ac:dyDescent="0.2">
      <c r="A54" s="1" t="s">
        <v>15522</v>
      </c>
      <c r="B54" t="str">
        <f t="shared" si="1"/>
        <v>https://www.udobaer.de/out/media/public/cust/others/s0000007-2021-ch_it.pdf</v>
      </c>
    </row>
    <row r="55" spans="1:2" x14ac:dyDescent="0.2">
      <c r="A55" s="1" t="s">
        <v>15523</v>
      </c>
      <c r="B55" t="str">
        <f t="shared" si="1"/>
        <v>https://www.udobaer.de/out/media/public/cust/others/s0000007-2021-ch_it.pdf</v>
      </c>
    </row>
    <row r="56" spans="1:2" x14ac:dyDescent="0.2">
      <c r="A56" s="1" t="s">
        <v>15524</v>
      </c>
      <c r="B56" t="str">
        <f t="shared" si="1"/>
        <v>https://www.udobaer.de/out/media/public/cust/others/s0000007-2021-ch_it.pdf</v>
      </c>
    </row>
    <row r="57" spans="1:2" x14ac:dyDescent="0.2">
      <c r="A57" s="1" t="s">
        <v>15525</v>
      </c>
      <c r="B57" t="str">
        <f t="shared" si="1"/>
        <v>https://www.udobaer.de/out/media/public/cust/others/s0000007-2021-ch_it.pdf</v>
      </c>
    </row>
    <row r="58" spans="1:2" x14ac:dyDescent="0.2">
      <c r="A58" s="1" t="s">
        <v>15526</v>
      </c>
      <c r="B58" t="str">
        <f t="shared" si="1"/>
        <v>https://www.udobaer.de/out/media/public/cust/others/s0000007-2021-ch_it.pdf</v>
      </c>
    </row>
    <row r="59" spans="1:2" x14ac:dyDescent="0.2">
      <c r="A59" s="1" t="s">
        <v>15527</v>
      </c>
      <c r="B59" t="str">
        <f t="shared" si="1"/>
        <v>https://www.udobaer.de/out/media/public/cust/others/s0000007-2021-ch_it.pdf</v>
      </c>
    </row>
    <row r="60" spans="1:2" x14ac:dyDescent="0.2">
      <c r="A60" s="1" t="s">
        <v>15528</v>
      </c>
      <c r="B60" t="str">
        <f t="shared" si="1"/>
        <v>https://www.udobaer.de/out/media/public/cust/others/s0000007-2021-ch_it.pdf</v>
      </c>
    </row>
    <row r="61" spans="1:2" x14ac:dyDescent="0.2">
      <c r="A61" s="1" t="s">
        <v>15529</v>
      </c>
      <c r="B61" t="str">
        <f t="shared" si="1"/>
        <v>https://www.udobaer.de/out/media/public/cust/others/s0000007-2021-ch_it.pdf</v>
      </c>
    </row>
    <row r="62" spans="1:2" x14ac:dyDescent="0.2">
      <c r="A62" s="1" t="s">
        <v>15530</v>
      </c>
      <c r="B62" t="str">
        <f t="shared" si="1"/>
        <v>https://www.udobaer.de/out/media/public/cust/others/s0000007-2021-ch_it.pdf</v>
      </c>
    </row>
    <row r="63" spans="1:2" x14ac:dyDescent="0.2">
      <c r="A63" s="1" t="s">
        <v>15531</v>
      </c>
      <c r="B63" t="str">
        <f t="shared" si="1"/>
        <v>https://www.udobaer.de/out/media/public/cust/others/s0000007-2021-ch_it.pdf</v>
      </c>
    </row>
    <row r="64" spans="1:2" x14ac:dyDescent="0.2">
      <c r="A64" s="1" t="s">
        <v>15532</v>
      </c>
      <c r="B64" t="str">
        <f t="shared" si="1"/>
        <v>https://www.udobaer.de/out/media/public/cust/others/s0000007-2021-ch_it.pdf</v>
      </c>
    </row>
    <row r="65" spans="1:2" x14ac:dyDescent="0.2">
      <c r="A65" s="1" t="s">
        <v>15533</v>
      </c>
      <c r="B65" t="str">
        <f t="shared" si="1"/>
        <v>https://www.udobaer.de/out/media/public/cust/others/s0000007-2021-ch_it.pdf</v>
      </c>
    </row>
    <row r="66" spans="1:2" x14ac:dyDescent="0.2">
      <c r="A66" s="1" t="s">
        <v>15535</v>
      </c>
      <c r="B66" t="str">
        <f t="shared" si="1"/>
        <v>https://www.udobaer.de/out/media/public/cust/others/s0000007-2021-ch_it.pdf</v>
      </c>
    </row>
    <row r="67" spans="1:2" x14ac:dyDescent="0.2">
      <c r="A67" s="1" t="s">
        <v>15536</v>
      </c>
      <c r="B67" t="str">
        <f t="shared" si="1"/>
        <v>https://www.udobaer.de/out/media/public/cust/others/s0000007-2021-ch_it.pdf</v>
      </c>
    </row>
    <row r="68" spans="1:2" x14ac:dyDescent="0.2">
      <c r="A68" s="1" t="s">
        <v>15539</v>
      </c>
      <c r="B68" t="str">
        <f t="shared" ref="B68:B99" si="2">HYPERLINK("https://www.udobaer.de/out/media/public/cust/others/s0000007-2021-ch_it.pdf")</f>
        <v>https://www.udobaer.de/out/media/public/cust/others/s0000007-2021-ch_it.pdf</v>
      </c>
    </row>
    <row r="69" spans="1:2" x14ac:dyDescent="0.2">
      <c r="A69" s="1" t="s">
        <v>15540</v>
      </c>
      <c r="B69" t="str">
        <f t="shared" si="2"/>
        <v>https://www.udobaer.de/out/media/public/cust/others/s0000007-2021-ch_it.pdf</v>
      </c>
    </row>
    <row r="70" spans="1:2" x14ac:dyDescent="0.2">
      <c r="A70" s="1" t="s">
        <v>15541</v>
      </c>
      <c r="B70" t="str">
        <f t="shared" si="2"/>
        <v>https://www.udobaer.de/out/media/public/cust/others/s0000007-2021-ch_it.pdf</v>
      </c>
    </row>
    <row r="71" spans="1:2" x14ac:dyDescent="0.2">
      <c r="A71" s="1" t="s">
        <v>15542</v>
      </c>
      <c r="B71" t="str">
        <f t="shared" si="2"/>
        <v>https://www.udobaer.de/out/media/public/cust/others/s0000007-2021-ch_it.pdf</v>
      </c>
    </row>
    <row r="72" spans="1:2" x14ac:dyDescent="0.2">
      <c r="A72" s="1" t="s">
        <v>27122</v>
      </c>
      <c r="B72" t="str">
        <f t="shared" si="2"/>
        <v>https://www.udobaer.de/out/media/public/cust/others/s0000007-2021-ch_it.pdf</v>
      </c>
    </row>
    <row r="73" spans="1:2" x14ac:dyDescent="0.2">
      <c r="A73" s="1" t="s">
        <v>27123</v>
      </c>
      <c r="B73" t="str">
        <f t="shared" si="2"/>
        <v>https://www.udobaer.de/out/media/public/cust/others/s0000007-2021-ch_it.pdf</v>
      </c>
    </row>
    <row r="74" spans="1:2" x14ac:dyDescent="0.2">
      <c r="A74" s="1" t="s">
        <v>27124</v>
      </c>
      <c r="B74" t="str">
        <f t="shared" si="2"/>
        <v>https://www.udobaer.de/out/media/public/cust/others/s0000007-2021-ch_it.pdf</v>
      </c>
    </row>
    <row r="75" spans="1:2" x14ac:dyDescent="0.2">
      <c r="A75" s="1" t="s">
        <v>27125</v>
      </c>
      <c r="B75" t="str">
        <f t="shared" si="2"/>
        <v>https://www.udobaer.de/out/media/public/cust/others/s0000007-2021-ch_it.pdf</v>
      </c>
    </row>
    <row r="76" spans="1:2" x14ac:dyDescent="0.2">
      <c r="A76" s="1" t="s">
        <v>27126</v>
      </c>
      <c r="B76" t="str">
        <f t="shared" si="2"/>
        <v>https://www.udobaer.de/out/media/public/cust/others/s0000007-2021-ch_it.pdf</v>
      </c>
    </row>
    <row r="77" spans="1:2" x14ac:dyDescent="0.2">
      <c r="A77" s="1" t="s">
        <v>27127</v>
      </c>
      <c r="B77" t="str">
        <f t="shared" si="2"/>
        <v>https://www.udobaer.de/out/media/public/cust/others/s0000007-2021-ch_it.pdf</v>
      </c>
    </row>
    <row r="78" spans="1:2" x14ac:dyDescent="0.2">
      <c r="A78" s="1" t="s">
        <v>27128</v>
      </c>
      <c r="B78" t="str">
        <f t="shared" si="2"/>
        <v>https://www.udobaer.de/out/media/public/cust/others/s0000007-2021-ch_it.pdf</v>
      </c>
    </row>
    <row r="79" spans="1:2" x14ac:dyDescent="0.2">
      <c r="A79" s="1" t="s">
        <v>27129</v>
      </c>
      <c r="B79" t="str">
        <f t="shared" si="2"/>
        <v>https://www.udobaer.de/out/media/public/cust/others/s0000007-2021-ch_it.pdf</v>
      </c>
    </row>
    <row r="80" spans="1:2" x14ac:dyDescent="0.2">
      <c r="A80" s="1" t="s">
        <v>27130</v>
      </c>
      <c r="B80" t="str">
        <f t="shared" si="2"/>
        <v>https://www.udobaer.de/out/media/public/cust/others/s0000007-2021-ch_it.pdf</v>
      </c>
    </row>
    <row r="81" spans="1:2" x14ac:dyDescent="0.2">
      <c r="A81" s="1" t="s">
        <v>27131</v>
      </c>
      <c r="B81" t="str">
        <f t="shared" si="2"/>
        <v>https://www.udobaer.de/out/media/public/cust/others/s0000007-2021-ch_it.pdf</v>
      </c>
    </row>
    <row r="82" spans="1:2" x14ac:dyDescent="0.2">
      <c r="A82" s="1" t="s">
        <v>27132</v>
      </c>
      <c r="B82" t="str">
        <f t="shared" si="2"/>
        <v>https://www.udobaer.de/out/media/public/cust/others/s0000007-2021-ch_it.pdf</v>
      </c>
    </row>
    <row r="83" spans="1:2" x14ac:dyDescent="0.2">
      <c r="A83" s="1" t="s">
        <v>27166</v>
      </c>
      <c r="B83" t="str">
        <f t="shared" si="2"/>
        <v>https://www.udobaer.de/out/media/public/cust/others/s0000007-2021-ch_it.pdf</v>
      </c>
    </row>
    <row r="84" spans="1:2" x14ac:dyDescent="0.2">
      <c r="A84" s="1" t="s">
        <v>27167</v>
      </c>
      <c r="B84" t="str">
        <f t="shared" si="2"/>
        <v>https://www.udobaer.de/out/media/public/cust/others/s0000007-2021-ch_it.pdf</v>
      </c>
    </row>
    <row r="85" spans="1:2" x14ac:dyDescent="0.2">
      <c r="A85" s="1" t="s">
        <v>27168</v>
      </c>
      <c r="B85" t="str">
        <f t="shared" si="2"/>
        <v>https://www.udobaer.de/out/media/public/cust/others/s0000007-2021-ch_it.pdf</v>
      </c>
    </row>
    <row r="86" spans="1:2" x14ac:dyDescent="0.2">
      <c r="A86" s="1" t="s">
        <v>27169</v>
      </c>
      <c r="B86" t="str">
        <f t="shared" si="2"/>
        <v>https://www.udobaer.de/out/media/public/cust/others/s0000007-2021-ch_it.pdf</v>
      </c>
    </row>
    <row r="87" spans="1:2" x14ac:dyDescent="0.2">
      <c r="A87" s="1" t="s">
        <v>27170</v>
      </c>
      <c r="B87" t="str">
        <f t="shared" si="2"/>
        <v>https://www.udobaer.de/out/media/public/cust/others/s0000007-2021-ch_it.pdf</v>
      </c>
    </row>
    <row r="88" spans="1:2" x14ac:dyDescent="0.2">
      <c r="A88" s="1" t="s">
        <v>27171</v>
      </c>
      <c r="B88" t="str">
        <f t="shared" si="2"/>
        <v>https://www.udobaer.de/out/media/public/cust/others/s0000007-2021-ch_it.pdf</v>
      </c>
    </row>
    <row r="89" spans="1:2" x14ac:dyDescent="0.2">
      <c r="A89" s="1" t="s">
        <v>27172</v>
      </c>
      <c r="B89" t="str">
        <f t="shared" si="2"/>
        <v>https://www.udobaer.de/out/media/public/cust/others/s0000007-2021-ch_it.pdf</v>
      </c>
    </row>
    <row r="90" spans="1:2" x14ac:dyDescent="0.2">
      <c r="A90" s="1" t="s">
        <v>27173</v>
      </c>
      <c r="B90" t="str">
        <f t="shared" si="2"/>
        <v>https://www.udobaer.de/out/media/public/cust/others/s0000007-2021-ch_it.pdf</v>
      </c>
    </row>
    <row r="91" spans="1:2" x14ac:dyDescent="0.2">
      <c r="A91" s="1" t="s">
        <v>27174</v>
      </c>
      <c r="B91" t="str">
        <f t="shared" si="2"/>
        <v>https://www.udobaer.de/out/media/public/cust/others/s0000007-2021-ch_it.pdf</v>
      </c>
    </row>
    <row r="92" spans="1:2" x14ac:dyDescent="0.2">
      <c r="A92" s="1" t="s">
        <v>27175</v>
      </c>
      <c r="B92" t="str">
        <f t="shared" si="2"/>
        <v>https://www.udobaer.de/out/media/public/cust/others/s0000007-2021-ch_it.pdf</v>
      </c>
    </row>
    <row r="93" spans="1:2" x14ac:dyDescent="0.2">
      <c r="A93" s="1" t="s">
        <v>27176</v>
      </c>
      <c r="B93" t="str">
        <f t="shared" si="2"/>
        <v>https://www.udobaer.de/out/media/public/cust/others/s0000007-2021-ch_it.pdf</v>
      </c>
    </row>
    <row r="94" spans="1:2" x14ac:dyDescent="0.2">
      <c r="A94" s="1" t="s">
        <v>27311</v>
      </c>
      <c r="B94" t="str">
        <f t="shared" si="2"/>
        <v>https://www.udobaer.de/out/media/public/cust/others/s0000007-2021-ch_it.pdf</v>
      </c>
    </row>
    <row r="95" spans="1:2" x14ac:dyDescent="0.2">
      <c r="A95" s="1" t="s">
        <v>27312</v>
      </c>
      <c r="B95" t="str">
        <f t="shared" si="2"/>
        <v>https://www.udobaer.de/out/media/public/cust/others/s0000007-2021-ch_it.pdf</v>
      </c>
    </row>
    <row r="96" spans="1:2" x14ac:dyDescent="0.2">
      <c r="A96" s="1" t="s">
        <v>27313</v>
      </c>
      <c r="B96" t="str">
        <f t="shared" si="2"/>
        <v>https://www.udobaer.de/out/media/public/cust/others/s0000007-2021-ch_it.pdf</v>
      </c>
    </row>
    <row r="97" spans="1:2" x14ac:dyDescent="0.2">
      <c r="A97" s="1" t="s">
        <v>27314</v>
      </c>
      <c r="B97" t="str">
        <f t="shared" si="2"/>
        <v>https://www.udobaer.de/out/media/public/cust/others/s0000007-2021-ch_it.pdf</v>
      </c>
    </row>
    <row r="98" spans="1:2" x14ac:dyDescent="0.2">
      <c r="A98" s="1" t="s">
        <v>27315</v>
      </c>
      <c r="B98" t="str">
        <f t="shared" si="2"/>
        <v>https://www.udobaer.de/out/media/public/cust/others/s0000007-2021-ch_it.pdf</v>
      </c>
    </row>
    <row r="99" spans="1:2" x14ac:dyDescent="0.2">
      <c r="A99" s="1" t="s">
        <v>27316</v>
      </c>
      <c r="B99" t="str">
        <f t="shared" si="2"/>
        <v>https://www.udobaer.de/out/media/public/cust/others/s0000007-2021-ch_it.pdf</v>
      </c>
    </row>
    <row r="100" spans="1:2" x14ac:dyDescent="0.2">
      <c r="A100" s="1" t="s">
        <v>27317</v>
      </c>
      <c r="B100" t="str">
        <f t="shared" ref="B100:B118" si="3">HYPERLINK("https://www.udobaer.de/out/media/public/cust/others/s0000007-2021-ch_it.pdf")</f>
        <v>https://www.udobaer.de/out/media/public/cust/others/s0000007-2021-ch_it.pdf</v>
      </c>
    </row>
    <row r="101" spans="1:2" x14ac:dyDescent="0.2">
      <c r="A101" s="1" t="s">
        <v>27318</v>
      </c>
      <c r="B101" t="str">
        <f t="shared" si="3"/>
        <v>https://www.udobaer.de/out/media/public/cust/others/s0000007-2021-ch_it.pdf</v>
      </c>
    </row>
    <row r="102" spans="1:2" x14ac:dyDescent="0.2">
      <c r="A102" s="1" t="s">
        <v>27319</v>
      </c>
      <c r="B102" t="str">
        <f t="shared" si="3"/>
        <v>https://www.udobaer.de/out/media/public/cust/others/s0000007-2021-ch_it.pdf</v>
      </c>
    </row>
    <row r="103" spans="1:2" x14ac:dyDescent="0.2">
      <c r="A103" s="1" t="s">
        <v>27320</v>
      </c>
      <c r="B103" t="str">
        <f t="shared" si="3"/>
        <v>https://www.udobaer.de/out/media/public/cust/others/s0000007-2021-ch_it.pdf</v>
      </c>
    </row>
    <row r="104" spans="1:2" x14ac:dyDescent="0.2">
      <c r="A104" s="1" t="s">
        <v>27321</v>
      </c>
      <c r="B104" t="str">
        <f t="shared" si="3"/>
        <v>https://www.udobaer.de/out/media/public/cust/others/s0000007-2021-ch_it.pdf</v>
      </c>
    </row>
    <row r="105" spans="1:2" x14ac:dyDescent="0.2">
      <c r="A105" s="1" t="s">
        <v>27322</v>
      </c>
      <c r="B105" t="str">
        <f t="shared" si="3"/>
        <v>https://www.udobaer.de/out/media/public/cust/others/s0000007-2021-ch_it.pdf</v>
      </c>
    </row>
    <row r="106" spans="1:2" x14ac:dyDescent="0.2">
      <c r="A106" s="1" t="s">
        <v>27323</v>
      </c>
      <c r="B106" t="str">
        <f t="shared" si="3"/>
        <v>https://www.udobaer.de/out/media/public/cust/others/s0000007-2021-ch_it.pdf</v>
      </c>
    </row>
    <row r="107" spans="1:2" x14ac:dyDescent="0.2">
      <c r="A107" s="1" t="s">
        <v>27324</v>
      </c>
      <c r="B107" t="str">
        <f t="shared" si="3"/>
        <v>https://www.udobaer.de/out/media/public/cust/others/s0000007-2021-ch_it.pdf</v>
      </c>
    </row>
    <row r="108" spans="1:2" x14ac:dyDescent="0.2">
      <c r="A108" s="1" t="s">
        <v>27325</v>
      </c>
      <c r="B108" t="str">
        <f t="shared" si="3"/>
        <v>https://www.udobaer.de/out/media/public/cust/others/s0000007-2021-ch_it.pdf</v>
      </c>
    </row>
    <row r="109" spans="1:2" x14ac:dyDescent="0.2">
      <c r="A109" s="1" t="s">
        <v>27326</v>
      </c>
      <c r="B109" t="str">
        <f t="shared" si="3"/>
        <v>https://www.udobaer.de/out/media/public/cust/others/s0000007-2021-ch_it.pdf</v>
      </c>
    </row>
    <row r="110" spans="1:2" x14ac:dyDescent="0.2">
      <c r="A110" s="1" t="s">
        <v>27327</v>
      </c>
      <c r="B110" t="str">
        <f t="shared" si="3"/>
        <v>https://www.udobaer.de/out/media/public/cust/others/s0000007-2021-ch_it.pdf</v>
      </c>
    </row>
    <row r="111" spans="1:2" x14ac:dyDescent="0.2">
      <c r="A111" s="1" t="s">
        <v>27328</v>
      </c>
      <c r="B111" t="str">
        <f t="shared" si="3"/>
        <v>https://www.udobaer.de/out/media/public/cust/others/s0000007-2021-ch_it.pdf</v>
      </c>
    </row>
    <row r="112" spans="1:2" x14ac:dyDescent="0.2">
      <c r="A112" s="1" t="s">
        <v>27329</v>
      </c>
      <c r="B112" t="str">
        <f t="shared" si="3"/>
        <v>https://www.udobaer.de/out/media/public/cust/others/s0000007-2021-ch_it.pdf</v>
      </c>
    </row>
    <row r="113" spans="1:2" x14ac:dyDescent="0.2">
      <c r="A113" s="1" t="s">
        <v>27330</v>
      </c>
      <c r="B113" t="str">
        <f t="shared" si="3"/>
        <v>https://www.udobaer.de/out/media/public/cust/others/s0000007-2021-ch_it.pdf</v>
      </c>
    </row>
    <row r="114" spans="1:2" x14ac:dyDescent="0.2">
      <c r="A114" s="1" t="s">
        <v>27331</v>
      </c>
      <c r="B114" t="str">
        <f t="shared" si="3"/>
        <v>https://www.udobaer.de/out/media/public/cust/others/s0000007-2021-ch_it.pdf</v>
      </c>
    </row>
    <row r="115" spans="1:2" x14ac:dyDescent="0.2">
      <c r="A115" s="1" t="s">
        <v>27332</v>
      </c>
      <c r="B115" t="str">
        <f t="shared" si="3"/>
        <v>https://www.udobaer.de/out/media/public/cust/others/s0000007-2021-ch_it.pdf</v>
      </c>
    </row>
    <row r="116" spans="1:2" x14ac:dyDescent="0.2">
      <c r="A116" s="1" t="s">
        <v>27599</v>
      </c>
      <c r="B116" t="str">
        <f t="shared" si="3"/>
        <v>https://www.udobaer.de/out/media/public/cust/others/s0000007-2021-ch_it.pdf</v>
      </c>
    </row>
    <row r="117" spans="1:2" x14ac:dyDescent="0.2">
      <c r="A117" s="1" t="s">
        <v>33999</v>
      </c>
      <c r="B117" t="str">
        <f t="shared" si="3"/>
        <v>https://www.udobaer.de/out/media/public/cust/others/s0000007-2021-ch_it.pdf</v>
      </c>
    </row>
    <row r="118" spans="1:2" x14ac:dyDescent="0.2">
      <c r="A118" s="1" t="s">
        <v>34000</v>
      </c>
      <c r="B118" t="str">
        <f t="shared" si="3"/>
        <v>https://www.udobaer.de/out/media/public/cust/others/s0000007-2021-ch_it.pdf</v>
      </c>
    </row>
    <row r="119" spans="1:2" x14ac:dyDescent="0.2">
      <c r="A119" s="1" t="s">
        <v>14736</v>
      </c>
      <c r="B119" t="str">
        <f t="shared" ref="B119:B173" si="4">HYPERLINK("https://www.udobaer.de/out/media/public/cust/others/s0000008-2021-ch_it.pdf")</f>
        <v>https://www.udobaer.de/out/media/public/cust/others/s0000008-2021-ch_it.pdf</v>
      </c>
    </row>
    <row r="120" spans="1:2" x14ac:dyDescent="0.2">
      <c r="A120" s="1" t="s">
        <v>14738</v>
      </c>
      <c r="B120" t="str">
        <f t="shared" si="4"/>
        <v>https://www.udobaer.de/out/media/public/cust/others/s0000008-2021-ch_it.pdf</v>
      </c>
    </row>
    <row r="121" spans="1:2" x14ac:dyDescent="0.2">
      <c r="A121" s="1" t="s">
        <v>14739</v>
      </c>
      <c r="B121" t="str">
        <f t="shared" si="4"/>
        <v>https://www.udobaer.de/out/media/public/cust/others/s0000008-2021-ch_it.pdf</v>
      </c>
    </row>
    <row r="122" spans="1:2" x14ac:dyDescent="0.2">
      <c r="A122" s="1" t="s">
        <v>14740</v>
      </c>
      <c r="B122" t="str">
        <f t="shared" si="4"/>
        <v>https://www.udobaer.de/out/media/public/cust/others/s0000008-2021-ch_it.pdf</v>
      </c>
    </row>
    <row r="123" spans="1:2" x14ac:dyDescent="0.2">
      <c r="A123" s="1" t="s">
        <v>14741</v>
      </c>
      <c r="B123" t="str">
        <f t="shared" si="4"/>
        <v>https://www.udobaer.de/out/media/public/cust/others/s0000008-2021-ch_it.pdf</v>
      </c>
    </row>
    <row r="124" spans="1:2" x14ac:dyDescent="0.2">
      <c r="A124" s="1" t="s">
        <v>14742</v>
      </c>
      <c r="B124" t="str">
        <f t="shared" si="4"/>
        <v>https://www.udobaer.de/out/media/public/cust/others/s0000008-2021-ch_it.pdf</v>
      </c>
    </row>
    <row r="125" spans="1:2" x14ac:dyDescent="0.2">
      <c r="A125" s="1" t="s">
        <v>14743</v>
      </c>
      <c r="B125" t="str">
        <f t="shared" si="4"/>
        <v>https://www.udobaer.de/out/media/public/cust/others/s0000008-2021-ch_it.pdf</v>
      </c>
    </row>
    <row r="126" spans="1:2" x14ac:dyDescent="0.2">
      <c r="A126" s="1" t="s">
        <v>14744</v>
      </c>
      <c r="B126" t="str">
        <f t="shared" si="4"/>
        <v>https://www.udobaer.de/out/media/public/cust/others/s0000008-2021-ch_it.pdf</v>
      </c>
    </row>
    <row r="127" spans="1:2" x14ac:dyDescent="0.2">
      <c r="A127" s="1" t="s">
        <v>14745</v>
      </c>
      <c r="B127" t="str">
        <f t="shared" si="4"/>
        <v>https://www.udobaer.de/out/media/public/cust/others/s0000008-2021-ch_it.pdf</v>
      </c>
    </row>
    <row r="128" spans="1:2" x14ac:dyDescent="0.2">
      <c r="A128" s="1" t="s">
        <v>14746</v>
      </c>
      <c r="B128" t="str">
        <f t="shared" si="4"/>
        <v>https://www.udobaer.de/out/media/public/cust/others/s0000008-2021-ch_it.pdf</v>
      </c>
    </row>
    <row r="129" spans="1:2" x14ac:dyDescent="0.2">
      <c r="A129" s="1" t="s">
        <v>14747</v>
      </c>
      <c r="B129" t="str">
        <f t="shared" si="4"/>
        <v>https://www.udobaer.de/out/media/public/cust/others/s0000008-2021-ch_it.pdf</v>
      </c>
    </row>
    <row r="130" spans="1:2" x14ac:dyDescent="0.2">
      <c r="A130" s="1" t="s">
        <v>14748</v>
      </c>
      <c r="B130" t="str">
        <f t="shared" si="4"/>
        <v>https://www.udobaer.de/out/media/public/cust/others/s0000008-2021-ch_it.pdf</v>
      </c>
    </row>
    <row r="131" spans="1:2" x14ac:dyDescent="0.2">
      <c r="A131" s="1" t="s">
        <v>14749</v>
      </c>
      <c r="B131" t="str">
        <f t="shared" si="4"/>
        <v>https://www.udobaer.de/out/media/public/cust/others/s0000008-2021-ch_it.pdf</v>
      </c>
    </row>
    <row r="132" spans="1:2" x14ac:dyDescent="0.2">
      <c r="A132" s="1" t="s">
        <v>14750</v>
      </c>
      <c r="B132" t="str">
        <f t="shared" si="4"/>
        <v>https://www.udobaer.de/out/media/public/cust/others/s0000008-2021-ch_it.pdf</v>
      </c>
    </row>
    <row r="133" spans="1:2" x14ac:dyDescent="0.2">
      <c r="A133" s="1" t="s">
        <v>14751</v>
      </c>
      <c r="B133" t="str">
        <f t="shared" si="4"/>
        <v>https://www.udobaer.de/out/media/public/cust/others/s0000008-2021-ch_it.pdf</v>
      </c>
    </row>
    <row r="134" spans="1:2" x14ac:dyDescent="0.2">
      <c r="A134" s="1" t="s">
        <v>14752</v>
      </c>
      <c r="B134" t="str">
        <f t="shared" si="4"/>
        <v>https://www.udobaer.de/out/media/public/cust/others/s0000008-2021-ch_it.pdf</v>
      </c>
    </row>
    <row r="135" spans="1:2" x14ac:dyDescent="0.2">
      <c r="A135" s="1" t="s">
        <v>14753</v>
      </c>
      <c r="B135" t="str">
        <f t="shared" si="4"/>
        <v>https://www.udobaer.de/out/media/public/cust/others/s0000008-2021-ch_it.pdf</v>
      </c>
    </row>
    <row r="136" spans="1:2" x14ac:dyDescent="0.2">
      <c r="A136" s="1" t="s">
        <v>14754</v>
      </c>
      <c r="B136" t="str">
        <f t="shared" si="4"/>
        <v>https://www.udobaer.de/out/media/public/cust/others/s0000008-2021-ch_it.pdf</v>
      </c>
    </row>
    <row r="137" spans="1:2" x14ac:dyDescent="0.2">
      <c r="A137" s="1" t="s">
        <v>14755</v>
      </c>
      <c r="B137" t="str">
        <f t="shared" si="4"/>
        <v>https://www.udobaer.de/out/media/public/cust/others/s0000008-2021-ch_it.pdf</v>
      </c>
    </row>
    <row r="138" spans="1:2" x14ac:dyDescent="0.2">
      <c r="A138" s="1" t="s">
        <v>14756</v>
      </c>
      <c r="B138" t="str">
        <f t="shared" si="4"/>
        <v>https://www.udobaer.de/out/media/public/cust/others/s0000008-2021-ch_it.pdf</v>
      </c>
    </row>
    <row r="139" spans="1:2" x14ac:dyDescent="0.2">
      <c r="A139" s="1" t="s">
        <v>14757</v>
      </c>
      <c r="B139" t="str">
        <f t="shared" si="4"/>
        <v>https://www.udobaer.de/out/media/public/cust/others/s0000008-2021-ch_it.pdf</v>
      </c>
    </row>
    <row r="140" spans="1:2" x14ac:dyDescent="0.2">
      <c r="A140" s="1" t="s">
        <v>14758</v>
      </c>
      <c r="B140" t="str">
        <f t="shared" si="4"/>
        <v>https://www.udobaer.de/out/media/public/cust/others/s0000008-2021-ch_it.pdf</v>
      </c>
    </row>
    <row r="141" spans="1:2" x14ac:dyDescent="0.2">
      <c r="A141" s="1" t="s">
        <v>14759</v>
      </c>
      <c r="B141" t="str">
        <f t="shared" si="4"/>
        <v>https://www.udobaer.de/out/media/public/cust/others/s0000008-2021-ch_it.pdf</v>
      </c>
    </row>
    <row r="142" spans="1:2" x14ac:dyDescent="0.2">
      <c r="A142" s="1" t="s">
        <v>14760</v>
      </c>
      <c r="B142" t="str">
        <f t="shared" si="4"/>
        <v>https://www.udobaer.de/out/media/public/cust/others/s0000008-2021-ch_it.pdf</v>
      </c>
    </row>
    <row r="143" spans="1:2" x14ac:dyDescent="0.2">
      <c r="A143" s="1" t="s">
        <v>14761</v>
      </c>
      <c r="B143" t="str">
        <f t="shared" si="4"/>
        <v>https://www.udobaer.de/out/media/public/cust/others/s0000008-2021-ch_it.pdf</v>
      </c>
    </row>
    <row r="144" spans="1:2" x14ac:dyDescent="0.2">
      <c r="A144" s="1" t="s">
        <v>14762</v>
      </c>
      <c r="B144" t="str">
        <f t="shared" si="4"/>
        <v>https://www.udobaer.de/out/media/public/cust/others/s0000008-2021-ch_it.pdf</v>
      </c>
    </row>
    <row r="145" spans="1:2" x14ac:dyDescent="0.2">
      <c r="A145" s="1" t="s">
        <v>14763</v>
      </c>
      <c r="B145" t="str">
        <f t="shared" si="4"/>
        <v>https://www.udobaer.de/out/media/public/cust/others/s0000008-2021-ch_it.pdf</v>
      </c>
    </row>
    <row r="146" spans="1:2" x14ac:dyDescent="0.2">
      <c r="A146" s="1" t="s">
        <v>14764</v>
      </c>
      <c r="B146" t="str">
        <f t="shared" si="4"/>
        <v>https://www.udobaer.de/out/media/public/cust/others/s0000008-2021-ch_it.pdf</v>
      </c>
    </row>
    <row r="147" spans="1:2" x14ac:dyDescent="0.2">
      <c r="A147" s="1" t="s">
        <v>14765</v>
      </c>
      <c r="B147" t="str">
        <f t="shared" si="4"/>
        <v>https://www.udobaer.de/out/media/public/cust/others/s0000008-2021-ch_it.pdf</v>
      </c>
    </row>
    <row r="148" spans="1:2" x14ac:dyDescent="0.2">
      <c r="A148" s="1" t="s">
        <v>14766</v>
      </c>
      <c r="B148" t="str">
        <f t="shared" si="4"/>
        <v>https://www.udobaer.de/out/media/public/cust/others/s0000008-2021-ch_it.pdf</v>
      </c>
    </row>
    <row r="149" spans="1:2" x14ac:dyDescent="0.2">
      <c r="A149" s="1" t="s">
        <v>14767</v>
      </c>
      <c r="B149" t="str">
        <f t="shared" si="4"/>
        <v>https://www.udobaer.de/out/media/public/cust/others/s0000008-2021-ch_it.pdf</v>
      </c>
    </row>
    <row r="150" spans="1:2" x14ac:dyDescent="0.2">
      <c r="A150" s="1" t="s">
        <v>14768</v>
      </c>
      <c r="B150" t="str">
        <f t="shared" si="4"/>
        <v>https://www.udobaer.de/out/media/public/cust/others/s0000008-2021-ch_it.pdf</v>
      </c>
    </row>
    <row r="151" spans="1:2" x14ac:dyDescent="0.2">
      <c r="A151" s="1" t="s">
        <v>14769</v>
      </c>
      <c r="B151" t="str">
        <f t="shared" si="4"/>
        <v>https://www.udobaer.de/out/media/public/cust/others/s0000008-2021-ch_it.pdf</v>
      </c>
    </row>
    <row r="152" spans="1:2" x14ac:dyDescent="0.2">
      <c r="A152" s="1" t="s">
        <v>14770</v>
      </c>
      <c r="B152" t="str">
        <f t="shared" si="4"/>
        <v>https://www.udobaer.de/out/media/public/cust/others/s0000008-2021-ch_it.pdf</v>
      </c>
    </row>
    <row r="153" spans="1:2" x14ac:dyDescent="0.2">
      <c r="A153" s="1" t="s">
        <v>14771</v>
      </c>
      <c r="B153" t="str">
        <f t="shared" si="4"/>
        <v>https://www.udobaer.de/out/media/public/cust/others/s0000008-2021-ch_it.pdf</v>
      </c>
    </row>
    <row r="154" spans="1:2" x14ac:dyDescent="0.2">
      <c r="A154" s="1" t="s">
        <v>14772</v>
      </c>
      <c r="B154" t="str">
        <f t="shared" si="4"/>
        <v>https://www.udobaer.de/out/media/public/cust/others/s0000008-2021-ch_it.pdf</v>
      </c>
    </row>
    <row r="155" spans="1:2" x14ac:dyDescent="0.2">
      <c r="A155" s="1" t="s">
        <v>14773</v>
      </c>
      <c r="B155" t="str">
        <f t="shared" si="4"/>
        <v>https://www.udobaer.de/out/media/public/cust/others/s0000008-2021-ch_it.pdf</v>
      </c>
    </row>
    <row r="156" spans="1:2" x14ac:dyDescent="0.2">
      <c r="A156" s="1" t="s">
        <v>14774</v>
      </c>
      <c r="B156" t="str">
        <f t="shared" si="4"/>
        <v>https://www.udobaer.de/out/media/public/cust/others/s0000008-2021-ch_it.pdf</v>
      </c>
    </row>
    <row r="157" spans="1:2" x14ac:dyDescent="0.2">
      <c r="A157" s="1" t="s">
        <v>14775</v>
      </c>
      <c r="B157" t="str">
        <f t="shared" si="4"/>
        <v>https://www.udobaer.de/out/media/public/cust/others/s0000008-2021-ch_it.pdf</v>
      </c>
    </row>
    <row r="158" spans="1:2" x14ac:dyDescent="0.2">
      <c r="A158" s="1" t="s">
        <v>14776</v>
      </c>
      <c r="B158" t="str">
        <f t="shared" si="4"/>
        <v>https://www.udobaer.de/out/media/public/cust/others/s0000008-2021-ch_it.pdf</v>
      </c>
    </row>
    <row r="159" spans="1:2" x14ac:dyDescent="0.2">
      <c r="A159" s="1" t="s">
        <v>14777</v>
      </c>
      <c r="B159" t="str">
        <f t="shared" si="4"/>
        <v>https://www.udobaer.de/out/media/public/cust/others/s0000008-2021-ch_it.pdf</v>
      </c>
    </row>
    <row r="160" spans="1:2" x14ac:dyDescent="0.2">
      <c r="A160" s="1" t="s">
        <v>14778</v>
      </c>
      <c r="B160" t="str">
        <f t="shared" si="4"/>
        <v>https://www.udobaer.de/out/media/public/cust/others/s0000008-2021-ch_it.pdf</v>
      </c>
    </row>
    <row r="161" spans="1:2" x14ac:dyDescent="0.2">
      <c r="A161" s="1" t="s">
        <v>14779</v>
      </c>
      <c r="B161" t="str">
        <f t="shared" si="4"/>
        <v>https://www.udobaer.de/out/media/public/cust/others/s0000008-2021-ch_it.pdf</v>
      </c>
    </row>
    <row r="162" spans="1:2" x14ac:dyDescent="0.2">
      <c r="A162" s="1" t="s">
        <v>14780</v>
      </c>
      <c r="B162" t="str">
        <f t="shared" si="4"/>
        <v>https://www.udobaer.de/out/media/public/cust/others/s0000008-2021-ch_it.pdf</v>
      </c>
    </row>
    <row r="163" spans="1:2" x14ac:dyDescent="0.2">
      <c r="A163" s="1" t="s">
        <v>14781</v>
      </c>
      <c r="B163" t="str">
        <f t="shared" si="4"/>
        <v>https://www.udobaer.de/out/media/public/cust/others/s0000008-2021-ch_it.pdf</v>
      </c>
    </row>
    <row r="164" spans="1:2" x14ac:dyDescent="0.2">
      <c r="A164" s="1" t="s">
        <v>14782</v>
      </c>
      <c r="B164" t="str">
        <f t="shared" si="4"/>
        <v>https://www.udobaer.de/out/media/public/cust/others/s0000008-2021-ch_it.pdf</v>
      </c>
    </row>
    <row r="165" spans="1:2" x14ac:dyDescent="0.2">
      <c r="A165" s="1" t="s">
        <v>14783</v>
      </c>
      <c r="B165" t="str">
        <f t="shared" si="4"/>
        <v>https://www.udobaer.de/out/media/public/cust/others/s0000008-2021-ch_it.pdf</v>
      </c>
    </row>
    <row r="166" spans="1:2" x14ac:dyDescent="0.2">
      <c r="A166" s="1" t="s">
        <v>14784</v>
      </c>
      <c r="B166" t="str">
        <f t="shared" si="4"/>
        <v>https://www.udobaer.de/out/media/public/cust/others/s0000008-2021-ch_it.pdf</v>
      </c>
    </row>
    <row r="167" spans="1:2" x14ac:dyDescent="0.2">
      <c r="A167" s="1" t="s">
        <v>14785</v>
      </c>
      <c r="B167" t="str">
        <f t="shared" si="4"/>
        <v>https://www.udobaer.de/out/media/public/cust/others/s0000008-2021-ch_it.pdf</v>
      </c>
    </row>
    <row r="168" spans="1:2" x14ac:dyDescent="0.2">
      <c r="A168" s="1" t="s">
        <v>14786</v>
      </c>
      <c r="B168" t="str">
        <f t="shared" si="4"/>
        <v>https://www.udobaer.de/out/media/public/cust/others/s0000008-2021-ch_it.pdf</v>
      </c>
    </row>
    <row r="169" spans="1:2" x14ac:dyDescent="0.2">
      <c r="A169" s="1" t="s">
        <v>14787</v>
      </c>
      <c r="B169" t="str">
        <f t="shared" si="4"/>
        <v>https://www.udobaer.de/out/media/public/cust/others/s0000008-2021-ch_it.pdf</v>
      </c>
    </row>
    <row r="170" spans="1:2" x14ac:dyDescent="0.2">
      <c r="A170" s="1" t="s">
        <v>14788</v>
      </c>
      <c r="B170" t="str">
        <f t="shared" si="4"/>
        <v>https://www.udobaer.de/out/media/public/cust/others/s0000008-2021-ch_it.pdf</v>
      </c>
    </row>
    <row r="171" spans="1:2" x14ac:dyDescent="0.2">
      <c r="A171" s="1" t="s">
        <v>14789</v>
      </c>
      <c r="B171" t="str">
        <f t="shared" si="4"/>
        <v>https://www.udobaer.de/out/media/public/cust/others/s0000008-2021-ch_it.pdf</v>
      </c>
    </row>
    <row r="172" spans="1:2" x14ac:dyDescent="0.2">
      <c r="A172" s="1" t="s">
        <v>14790</v>
      </c>
      <c r="B172" t="str">
        <f t="shared" si="4"/>
        <v>https://www.udobaer.de/out/media/public/cust/others/s0000008-2021-ch_it.pdf</v>
      </c>
    </row>
    <row r="173" spans="1:2" x14ac:dyDescent="0.2">
      <c r="A173" s="1" t="s">
        <v>14791</v>
      </c>
      <c r="B173" t="str">
        <f t="shared" si="4"/>
        <v>https://www.udobaer.de/out/media/public/cust/others/s0000008-2021-ch_it.pdf</v>
      </c>
    </row>
    <row r="174" spans="1:2" x14ac:dyDescent="0.2">
      <c r="A174" s="1" t="s">
        <v>14792</v>
      </c>
      <c r="B174" t="str">
        <f t="shared" ref="B174:B232" si="5">HYPERLINK("https://www.udobaer.de/out/media/public/cust/others/s0000008-2021-ch_it.pdf")</f>
        <v>https://www.udobaer.de/out/media/public/cust/others/s0000008-2021-ch_it.pdf</v>
      </c>
    </row>
    <row r="175" spans="1:2" x14ac:dyDescent="0.2">
      <c r="A175" s="1" t="s">
        <v>14793</v>
      </c>
      <c r="B175" t="str">
        <f t="shared" si="5"/>
        <v>https://www.udobaer.de/out/media/public/cust/others/s0000008-2021-ch_it.pdf</v>
      </c>
    </row>
    <row r="176" spans="1:2" x14ac:dyDescent="0.2">
      <c r="A176" s="1" t="s">
        <v>14794</v>
      </c>
      <c r="B176" t="str">
        <f t="shared" si="5"/>
        <v>https://www.udobaer.de/out/media/public/cust/others/s0000008-2021-ch_it.pdf</v>
      </c>
    </row>
    <row r="177" spans="1:2" x14ac:dyDescent="0.2">
      <c r="A177" s="1" t="s">
        <v>14795</v>
      </c>
      <c r="B177" t="str">
        <f t="shared" si="5"/>
        <v>https://www.udobaer.de/out/media/public/cust/others/s0000008-2021-ch_it.pdf</v>
      </c>
    </row>
    <row r="178" spans="1:2" x14ac:dyDescent="0.2">
      <c r="A178" s="1" t="s">
        <v>14796</v>
      </c>
      <c r="B178" t="str">
        <f t="shared" si="5"/>
        <v>https://www.udobaer.de/out/media/public/cust/others/s0000008-2021-ch_it.pdf</v>
      </c>
    </row>
    <row r="179" spans="1:2" x14ac:dyDescent="0.2">
      <c r="A179" s="1" t="s">
        <v>14797</v>
      </c>
      <c r="B179" t="str">
        <f t="shared" si="5"/>
        <v>https://www.udobaer.de/out/media/public/cust/others/s0000008-2021-ch_it.pdf</v>
      </c>
    </row>
    <row r="180" spans="1:2" x14ac:dyDescent="0.2">
      <c r="A180" s="1" t="s">
        <v>14798</v>
      </c>
      <c r="B180" t="str">
        <f t="shared" si="5"/>
        <v>https://www.udobaer.de/out/media/public/cust/others/s0000008-2021-ch_it.pdf</v>
      </c>
    </row>
    <row r="181" spans="1:2" x14ac:dyDescent="0.2">
      <c r="A181" s="1" t="s">
        <v>14799</v>
      </c>
      <c r="B181" t="str">
        <f t="shared" si="5"/>
        <v>https://www.udobaer.de/out/media/public/cust/others/s0000008-2021-ch_it.pdf</v>
      </c>
    </row>
    <row r="182" spans="1:2" x14ac:dyDescent="0.2">
      <c r="A182" s="1" t="s">
        <v>14800</v>
      </c>
      <c r="B182" t="str">
        <f t="shared" si="5"/>
        <v>https://www.udobaer.de/out/media/public/cust/others/s0000008-2021-ch_it.pdf</v>
      </c>
    </row>
    <row r="183" spans="1:2" x14ac:dyDescent="0.2">
      <c r="A183" s="1" t="s">
        <v>14801</v>
      </c>
      <c r="B183" t="str">
        <f t="shared" si="5"/>
        <v>https://www.udobaer.de/out/media/public/cust/others/s0000008-2021-ch_it.pdf</v>
      </c>
    </row>
    <row r="184" spans="1:2" x14ac:dyDescent="0.2">
      <c r="A184" s="1" t="s">
        <v>14802</v>
      </c>
      <c r="B184" t="str">
        <f t="shared" si="5"/>
        <v>https://www.udobaer.de/out/media/public/cust/others/s0000008-2021-ch_it.pdf</v>
      </c>
    </row>
    <row r="185" spans="1:2" x14ac:dyDescent="0.2">
      <c r="A185" s="1" t="s">
        <v>14803</v>
      </c>
      <c r="B185" t="str">
        <f t="shared" si="5"/>
        <v>https://www.udobaer.de/out/media/public/cust/others/s0000008-2021-ch_it.pdf</v>
      </c>
    </row>
    <row r="186" spans="1:2" x14ac:dyDescent="0.2">
      <c r="A186" s="1" t="s">
        <v>14804</v>
      </c>
      <c r="B186" t="str">
        <f t="shared" si="5"/>
        <v>https://www.udobaer.de/out/media/public/cust/others/s0000008-2021-ch_it.pdf</v>
      </c>
    </row>
    <row r="187" spans="1:2" x14ac:dyDescent="0.2">
      <c r="A187" s="1" t="s">
        <v>14805</v>
      </c>
      <c r="B187" t="str">
        <f t="shared" si="5"/>
        <v>https://www.udobaer.de/out/media/public/cust/others/s0000008-2021-ch_it.pdf</v>
      </c>
    </row>
    <row r="188" spans="1:2" x14ac:dyDescent="0.2">
      <c r="A188" s="1" t="s">
        <v>14806</v>
      </c>
      <c r="B188" t="str">
        <f t="shared" si="5"/>
        <v>https://www.udobaer.de/out/media/public/cust/others/s0000008-2021-ch_it.pdf</v>
      </c>
    </row>
    <row r="189" spans="1:2" x14ac:dyDescent="0.2">
      <c r="A189" s="1" t="s">
        <v>14807</v>
      </c>
      <c r="B189" t="str">
        <f t="shared" si="5"/>
        <v>https://www.udobaer.de/out/media/public/cust/others/s0000008-2021-ch_it.pdf</v>
      </c>
    </row>
    <row r="190" spans="1:2" x14ac:dyDescent="0.2">
      <c r="A190" s="1" t="s">
        <v>14808</v>
      </c>
      <c r="B190" t="str">
        <f t="shared" si="5"/>
        <v>https://www.udobaer.de/out/media/public/cust/others/s0000008-2021-ch_it.pdf</v>
      </c>
    </row>
    <row r="191" spans="1:2" x14ac:dyDescent="0.2">
      <c r="A191" s="1" t="s">
        <v>14809</v>
      </c>
      <c r="B191" t="str">
        <f t="shared" si="5"/>
        <v>https://www.udobaer.de/out/media/public/cust/others/s0000008-2021-ch_it.pdf</v>
      </c>
    </row>
    <row r="192" spans="1:2" x14ac:dyDescent="0.2">
      <c r="A192" s="1" t="s">
        <v>14810</v>
      </c>
      <c r="B192" t="str">
        <f t="shared" si="5"/>
        <v>https://www.udobaer.de/out/media/public/cust/others/s0000008-2021-ch_it.pdf</v>
      </c>
    </row>
    <row r="193" spans="1:2" x14ac:dyDescent="0.2">
      <c r="A193" s="1" t="s">
        <v>14812</v>
      </c>
      <c r="B193" t="str">
        <f t="shared" si="5"/>
        <v>https://www.udobaer.de/out/media/public/cust/others/s0000008-2021-ch_it.pdf</v>
      </c>
    </row>
    <row r="194" spans="1:2" x14ac:dyDescent="0.2">
      <c r="A194" s="1" t="s">
        <v>14813</v>
      </c>
      <c r="B194" t="str">
        <f t="shared" si="5"/>
        <v>https://www.udobaer.de/out/media/public/cust/others/s0000008-2021-ch_it.pdf</v>
      </c>
    </row>
    <row r="195" spans="1:2" x14ac:dyDescent="0.2">
      <c r="A195" s="1" t="s">
        <v>14814</v>
      </c>
      <c r="B195" t="str">
        <f t="shared" si="5"/>
        <v>https://www.udobaer.de/out/media/public/cust/others/s0000008-2021-ch_it.pdf</v>
      </c>
    </row>
    <row r="196" spans="1:2" x14ac:dyDescent="0.2">
      <c r="A196" s="1" t="s">
        <v>14815</v>
      </c>
      <c r="B196" t="str">
        <f t="shared" si="5"/>
        <v>https://www.udobaer.de/out/media/public/cust/others/s0000008-2021-ch_it.pdf</v>
      </c>
    </row>
    <row r="197" spans="1:2" x14ac:dyDescent="0.2">
      <c r="A197" s="1" t="s">
        <v>14816</v>
      </c>
      <c r="B197" t="str">
        <f t="shared" si="5"/>
        <v>https://www.udobaer.de/out/media/public/cust/others/s0000008-2021-ch_it.pdf</v>
      </c>
    </row>
    <row r="198" spans="1:2" x14ac:dyDescent="0.2">
      <c r="A198" s="1" t="s">
        <v>14818</v>
      </c>
      <c r="B198" t="str">
        <f t="shared" si="5"/>
        <v>https://www.udobaer.de/out/media/public/cust/others/s0000008-2021-ch_it.pdf</v>
      </c>
    </row>
    <row r="199" spans="1:2" x14ac:dyDescent="0.2">
      <c r="A199" s="1" t="s">
        <v>14819</v>
      </c>
      <c r="B199" t="str">
        <f t="shared" si="5"/>
        <v>https://www.udobaer.de/out/media/public/cust/others/s0000008-2021-ch_it.pdf</v>
      </c>
    </row>
    <row r="200" spans="1:2" x14ac:dyDescent="0.2">
      <c r="A200" s="1" t="s">
        <v>14820</v>
      </c>
      <c r="B200" t="str">
        <f t="shared" si="5"/>
        <v>https://www.udobaer.de/out/media/public/cust/others/s0000008-2021-ch_it.pdf</v>
      </c>
    </row>
    <row r="201" spans="1:2" x14ac:dyDescent="0.2">
      <c r="A201" s="1" t="s">
        <v>14821</v>
      </c>
      <c r="B201" t="str">
        <f t="shared" si="5"/>
        <v>https://www.udobaer.de/out/media/public/cust/others/s0000008-2021-ch_it.pdf</v>
      </c>
    </row>
    <row r="202" spans="1:2" x14ac:dyDescent="0.2">
      <c r="A202" s="1" t="s">
        <v>14822</v>
      </c>
      <c r="B202" t="str">
        <f t="shared" si="5"/>
        <v>https://www.udobaer.de/out/media/public/cust/others/s0000008-2021-ch_it.pdf</v>
      </c>
    </row>
    <row r="203" spans="1:2" x14ac:dyDescent="0.2">
      <c r="A203" s="1" t="s">
        <v>27232</v>
      </c>
      <c r="B203" t="str">
        <f t="shared" si="5"/>
        <v>https://www.udobaer.de/out/media/public/cust/others/s0000008-2021-ch_it.pdf</v>
      </c>
    </row>
    <row r="204" spans="1:2" x14ac:dyDescent="0.2">
      <c r="A204" s="1" t="s">
        <v>27233</v>
      </c>
      <c r="B204" t="str">
        <f t="shared" si="5"/>
        <v>https://www.udobaer.de/out/media/public/cust/others/s0000008-2021-ch_it.pdf</v>
      </c>
    </row>
    <row r="205" spans="1:2" x14ac:dyDescent="0.2">
      <c r="A205" s="1" t="s">
        <v>27234</v>
      </c>
      <c r="B205" t="str">
        <f t="shared" si="5"/>
        <v>https://www.udobaer.de/out/media/public/cust/others/s0000008-2021-ch_it.pdf</v>
      </c>
    </row>
    <row r="206" spans="1:2" x14ac:dyDescent="0.2">
      <c r="A206" s="1" t="s">
        <v>27235</v>
      </c>
      <c r="B206" t="str">
        <f t="shared" si="5"/>
        <v>https://www.udobaer.de/out/media/public/cust/others/s0000008-2021-ch_it.pdf</v>
      </c>
    </row>
    <row r="207" spans="1:2" x14ac:dyDescent="0.2">
      <c r="A207" s="1" t="s">
        <v>27236</v>
      </c>
      <c r="B207" t="str">
        <f t="shared" si="5"/>
        <v>https://www.udobaer.de/out/media/public/cust/others/s0000008-2021-ch_it.pdf</v>
      </c>
    </row>
    <row r="208" spans="1:2" x14ac:dyDescent="0.2">
      <c r="A208" s="1" t="s">
        <v>27237</v>
      </c>
      <c r="B208" t="str">
        <f t="shared" si="5"/>
        <v>https://www.udobaer.de/out/media/public/cust/others/s0000008-2021-ch_it.pdf</v>
      </c>
    </row>
    <row r="209" spans="1:2" x14ac:dyDescent="0.2">
      <c r="A209" s="1" t="s">
        <v>27238</v>
      </c>
      <c r="B209" t="str">
        <f t="shared" si="5"/>
        <v>https://www.udobaer.de/out/media/public/cust/others/s0000008-2021-ch_it.pdf</v>
      </c>
    </row>
    <row r="210" spans="1:2" x14ac:dyDescent="0.2">
      <c r="A210" s="1" t="s">
        <v>27239</v>
      </c>
      <c r="B210" t="str">
        <f t="shared" si="5"/>
        <v>https://www.udobaer.de/out/media/public/cust/others/s0000008-2021-ch_it.pdf</v>
      </c>
    </row>
    <row r="211" spans="1:2" x14ac:dyDescent="0.2">
      <c r="A211" s="1" t="s">
        <v>27240</v>
      </c>
      <c r="B211" t="str">
        <f t="shared" si="5"/>
        <v>https://www.udobaer.de/out/media/public/cust/others/s0000008-2021-ch_it.pdf</v>
      </c>
    </row>
    <row r="212" spans="1:2" x14ac:dyDescent="0.2">
      <c r="A212" s="1" t="s">
        <v>27241</v>
      </c>
      <c r="B212" t="str">
        <f t="shared" si="5"/>
        <v>https://www.udobaer.de/out/media/public/cust/others/s0000008-2021-ch_it.pdf</v>
      </c>
    </row>
    <row r="213" spans="1:2" x14ac:dyDescent="0.2">
      <c r="A213" s="1" t="s">
        <v>27242</v>
      </c>
      <c r="B213" t="str">
        <f t="shared" si="5"/>
        <v>https://www.udobaer.de/out/media/public/cust/others/s0000008-2021-ch_it.pdf</v>
      </c>
    </row>
    <row r="214" spans="1:2" x14ac:dyDescent="0.2">
      <c r="A214" s="1" t="s">
        <v>27243</v>
      </c>
      <c r="B214" t="str">
        <f t="shared" si="5"/>
        <v>https://www.udobaer.de/out/media/public/cust/others/s0000008-2021-ch_it.pdf</v>
      </c>
    </row>
    <row r="215" spans="1:2" x14ac:dyDescent="0.2">
      <c r="A215" s="1" t="s">
        <v>27244</v>
      </c>
      <c r="B215" t="str">
        <f t="shared" si="5"/>
        <v>https://www.udobaer.de/out/media/public/cust/others/s0000008-2021-ch_it.pdf</v>
      </c>
    </row>
    <row r="216" spans="1:2" x14ac:dyDescent="0.2">
      <c r="A216" s="1" t="s">
        <v>27245</v>
      </c>
      <c r="B216" t="str">
        <f t="shared" si="5"/>
        <v>https://www.udobaer.de/out/media/public/cust/others/s0000008-2021-ch_it.pdf</v>
      </c>
    </row>
    <row r="217" spans="1:2" x14ac:dyDescent="0.2">
      <c r="A217" s="1" t="s">
        <v>27246</v>
      </c>
      <c r="B217" t="str">
        <f t="shared" si="5"/>
        <v>https://www.udobaer.de/out/media/public/cust/others/s0000008-2021-ch_it.pdf</v>
      </c>
    </row>
    <row r="218" spans="1:2" x14ac:dyDescent="0.2">
      <c r="A218" s="1" t="s">
        <v>27247</v>
      </c>
      <c r="B218" t="str">
        <f t="shared" si="5"/>
        <v>https://www.udobaer.de/out/media/public/cust/others/s0000008-2021-ch_it.pdf</v>
      </c>
    </row>
    <row r="219" spans="1:2" x14ac:dyDescent="0.2">
      <c r="A219" s="1" t="s">
        <v>27248</v>
      </c>
      <c r="B219" t="str">
        <f t="shared" si="5"/>
        <v>https://www.udobaer.de/out/media/public/cust/others/s0000008-2021-ch_it.pdf</v>
      </c>
    </row>
    <row r="220" spans="1:2" x14ac:dyDescent="0.2">
      <c r="A220" s="1" t="s">
        <v>27249</v>
      </c>
      <c r="B220" t="str">
        <f t="shared" si="5"/>
        <v>https://www.udobaer.de/out/media/public/cust/others/s0000008-2021-ch_it.pdf</v>
      </c>
    </row>
    <row r="221" spans="1:2" x14ac:dyDescent="0.2">
      <c r="A221" s="1" t="s">
        <v>27250</v>
      </c>
      <c r="B221" t="str">
        <f t="shared" si="5"/>
        <v>https://www.udobaer.de/out/media/public/cust/others/s0000008-2021-ch_it.pdf</v>
      </c>
    </row>
    <row r="222" spans="1:2" x14ac:dyDescent="0.2">
      <c r="A222" s="1" t="s">
        <v>27251</v>
      </c>
      <c r="B222" t="str">
        <f t="shared" si="5"/>
        <v>https://www.udobaer.de/out/media/public/cust/others/s0000008-2021-ch_it.pdf</v>
      </c>
    </row>
    <row r="223" spans="1:2" x14ac:dyDescent="0.2">
      <c r="A223" s="1" t="s">
        <v>27252</v>
      </c>
      <c r="B223" t="str">
        <f t="shared" si="5"/>
        <v>https://www.udobaer.de/out/media/public/cust/others/s0000008-2021-ch_it.pdf</v>
      </c>
    </row>
    <row r="224" spans="1:2" x14ac:dyDescent="0.2">
      <c r="A224" s="1" t="s">
        <v>27253</v>
      </c>
      <c r="B224" t="str">
        <f t="shared" si="5"/>
        <v>https://www.udobaer.de/out/media/public/cust/others/s0000008-2021-ch_it.pdf</v>
      </c>
    </row>
    <row r="225" spans="1:2" x14ac:dyDescent="0.2">
      <c r="A225" s="1" t="s">
        <v>27254</v>
      </c>
      <c r="B225" t="str">
        <f t="shared" si="5"/>
        <v>https://www.udobaer.de/out/media/public/cust/others/s0000008-2021-ch_it.pdf</v>
      </c>
    </row>
    <row r="226" spans="1:2" x14ac:dyDescent="0.2">
      <c r="A226" s="1" t="s">
        <v>27255</v>
      </c>
      <c r="B226" t="str">
        <f t="shared" si="5"/>
        <v>https://www.udobaer.de/out/media/public/cust/others/s0000008-2021-ch_it.pdf</v>
      </c>
    </row>
    <row r="227" spans="1:2" x14ac:dyDescent="0.2">
      <c r="A227" s="1" t="s">
        <v>27256</v>
      </c>
      <c r="B227" t="str">
        <f t="shared" si="5"/>
        <v>https://www.udobaer.de/out/media/public/cust/others/s0000008-2021-ch_it.pdf</v>
      </c>
    </row>
    <row r="228" spans="1:2" x14ac:dyDescent="0.2">
      <c r="A228" s="1" t="s">
        <v>27257</v>
      </c>
      <c r="B228" t="str">
        <f t="shared" si="5"/>
        <v>https://www.udobaer.de/out/media/public/cust/others/s0000008-2021-ch_it.pdf</v>
      </c>
    </row>
    <row r="229" spans="1:2" x14ac:dyDescent="0.2">
      <c r="A229" s="1" t="s">
        <v>27258</v>
      </c>
      <c r="B229" t="str">
        <f t="shared" si="5"/>
        <v>https://www.udobaer.de/out/media/public/cust/others/s0000008-2021-ch_it.pdf</v>
      </c>
    </row>
    <row r="230" spans="1:2" x14ac:dyDescent="0.2">
      <c r="A230" s="1" t="s">
        <v>27259</v>
      </c>
      <c r="B230" t="str">
        <f t="shared" si="5"/>
        <v>https://www.udobaer.de/out/media/public/cust/others/s0000008-2021-ch_it.pdf</v>
      </c>
    </row>
    <row r="231" spans="1:2" x14ac:dyDescent="0.2">
      <c r="A231" s="1" t="s">
        <v>27260</v>
      </c>
      <c r="B231" t="str">
        <f t="shared" si="5"/>
        <v>https://www.udobaer.de/out/media/public/cust/others/s0000008-2021-ch_it.pdf</v>
      </c>
    </row>
    <row r="232" spans="1:2" x14ac:dyDescent="0.2">
      <c r="A232" s="1" t="s">
        <v>27261</v>
      </c>
      <c r="B232" t="str">
        <f t="shared" si="5"/>
        <v>https://www.udobaer.de/out/media/public/cust/others/s0000008-2021-ch_it.pdf</v>
      </c>
    </row>
    <row r="233" spans="1:2" x14ac:dyDescent="0.2">
      <c r="A233" s="1" t="s">
        <v>27262</v>
      </c>
      <c r="B233" t="str">
        <f t="shared" ref="B233:B296" si="6">HYPERLINK("https://www.udobaer.de/out/media/public/cust/others/s0000008-2021-ch_it.pdf")</f>
        <v>https://www.udobaer.de/out/media/public/cust/others/s0000008-2021-ch_it.pdf</v>
      </c>
    </row>
    <row r="234" spans="1:2" x14ac:dyDescent="0.2">
      <c r="A234" s="1" t="s">
        <v>27263</v>
      </c>
      <c r="B234" t="str">
        <f t="shared" si="6"/>
        <v>https://www.udobaer.de/out/media/public/cust/others/s0000008-2021-ch_it.pdf</v>
      </c>
    </row>
    <row r="235" spans="1:2" x14ac:dyDescent="0.2">
      <c r="A235" s="1" t="s">
        <v>27264</v>
      </c>
      <c r="B235" t="str">
        <f t="shared" si="6"/>
        <v>https://www.udobaer.de/out/media/public/cust/others/s0000008-2021-ch_it.pdf</v>
      </c>
    </row>
    <row r="236" spans="1:2" x14ac:dyDescent="0.2">
      <c r="A236" s="1" t="s">
        <v>27265</v>
      </c>
      <c r="B236" t="str">
        <f t="shared" si="6"/>
        <v>https://www.udobaer.de/out/media/public/cust/others/s0000008-2021-ch_it.pdf</v>
      </c>
    </row>
    <row r="237" spans="1:2" x14ac:dyDescent="0.2">
      <c r="A237" s="1" t="s">
        <v>27266</v>
      </c>
      <c r="B237" t="str">
        <f t="shared" si="6"/>
        <v>https://www.udobaer.de/out/media/public/cust/others/s0000008-2021-ch_it.pdf</v>
      </c>
    </row>
    <row r="238" spans="1:2" x14ac:dyDescent="0.2">
      <c r="A238" s="1" t="s">
        <v>27267</v>
      </c>
      <c r="B238" t="str">
        <f t="shared" si="6"/>
        <v>https://www.udobaer.de/out/media/public/cust/others/s0000008-2021-ch_it.pdf</v>
      </c>
    </row>
    <row r="239" spans="1:2" x14ac:dyDescent="0.2">
      <c r="A239" s="1" t="s">
        <v>27268</v>
      </c>
      <c r="B239" t="str">
        <f t="shared" si="6"/>
        <v>https://www.udobaer.de/out/media/public/cust/others/s0000008-2021-ch_it.pdf</v>
      </c>
    </row>
    <row r="240" spans="1:2" x14ac:dyDescent="0.2">
      <c r="A240" s="1" t="s">
        <v>27269</v>
      </c>
      <c r="B240" t="str">
        <f t="shared" si="6"/>
        <v>https://www.udobaer.de/out/media/public/cust/others/s0000008-2021-ch_it.pdf</v>
      </c>
    </row>
    <row r="241" spans="1:2" x14ac:dyDescent="0.2">
      <c r="A241" s="1" t="s">
        <v>27270</v>
      </c>
      <c r="B241" t="str">
        <f t="shared" si="6"/>
        <v>https://www.udobaer.de/out/media/public/cust/others/s0000008-2021-ch_it.pdf</v>
      </c>
    </row>
    <row r="242" spans="1:2" x14ac:dyDescent="0.2">
      <c r="A242" s="1" t="s">
        <v>27271</v>
      </c>
      <c r="B242" t="str">
        <f t="shared" si="6"/>
        <v>https://www.udobaer.de/out/media/public/cust/others/s0000008-2021-ch_it.pdf</v>
      </c>
    </row>
    <row r="243" spans="1:2" x14ac:dyDescent="0.2">
      <c r="A243" s="1" t="s">
        <v>27272</v>
      </c>
      <c r="B243" t="str">
        <f t="shared" si="6"/>
        <v>https://www.udobaer.de/out/media/public/cust/others/s0000008-2021-ch_it.pdf</v>
      </c>
    </row>
    <row r="244" spans="1:2" x14ac:dyDescent="0.2">
      <c r="A244" s="1" t="s">
        <v>27273</v>
      </c>
      <c r="B244" t="str">
        <f t="shared" si="6"/>
        <v>https://www.udobaer.de/out/media/public/cust/others/s0000008-2021-ch_it.pdf</v>
      </c>
    </row>
    <row r="245" spans="1:2" x14ac:dyDescent="0.2">
      <c r="A245" s="1" t="s">
        <v>27274</v>
      </c>
      <c r="B245" t="str">
        <f t="shared" si="6"/>
        <v>https://www.udobaer.de/out/media/public/cust/others/s0000008-2021-ch_it.pdf</v>
      </c>
    </row>
    <row r="246" spans="1:2" x14ac:dyDescent="0.2">
      <c r="A246" s="1" t="s">
        <v>27275</v>
      </c>
      <c r="B246" t="str">
        <f t="shared" si="6"/>
        <v>https://www.udobaer.de/out/media/public/cust/others/s0000008-2021-ch_it.pdf</v>
      </c>
    </row>
    <row r="247" spans="1:2" x14ac:dyDescent="0.2">
      <c r="A247" s="1" t="s">
        <v>27277</v>
      </c>
      <c r="B247" t="str">
        <f t="shared" si="6"/>
        <v>https://www.udobaer.de/out/media/public/cust/others/s0000008-2021-ch_it.pdf</v>
      </c>
    </row>
    <row r="248" spans="1:2" x14ac:dyDescent="0.2">
      <c r="A248" s="1" t="s">
        <v>27278</v>
      </c>
      <c r="B248" t="str">
        <f t="shared" si="6"/>
        <v>https://www.udobaer.de/out/media/public/cust/others/s0000008-2021-ch_it.pdf</v>
      </c>
    </row>
    <row r="249" spans="1:2" x14ac:dyDescent="0.2">
      <c r="A249" s="1" t="s">
        <v>27279</v>
      </c>
      <c r="B249" t="str">
        <f t="shared" si="6"/>
        <v>https://www.udobaer.de/out/media/public/cust/others/s0000008-2021-ch_it.pdf</v>
      </c>
    </row>
    <row r="250" spans="1:2" x14ac:dyDescent="0.2">
      <c r="A250" s="1" t="s">
        <v>27280</v>
      </c>
      <c r="B250" t="str">
        <f t="shared" si="6"/>
        <v>https://www.udobaer.de/out/media/public/cust/others/s0000008-2021-ch_it.pdf</v>
      </c>
    </row>
    <row r="251" spans="1:2" x14ac:dyDescent="0.2">
      <c r="A251" s="1" t="s">
        <v>27281</v>
      </c>
      <c r="B251" t="str">
        <f t="shared" si="6"/>
        <v>https://www.udobaer.de/out/media/public/cust/others/s0000008-2021-ch_it.pdf</v>
      </c>
    </row>
    <row r="252" spans="1:2" x14ac:dyDescent="0.2">
      <c r="A252" s="1" t="s">
        <v>27282</v>
      </c>
      <c r="B252" t="str">
        <f t="shared" si="6"/>
        <v>https://www.udobaer.de/out/media/public/cust/others/s0000008-2021-ch_it.pdf</v>
      </c>
    </row>
    <row r="253" spans="1:2" x14ac:dyDescent="0.2">
      <c r="A253" s="1" t="s">
        <v>27283</v>
      </c>
      <c r="B253" t="str">
        <f t="shared" si="6"/>
        <v>https://www.udobaer.de/out/media/public/cust/others/s0000008-2021-ch_it.pdf</v>
      </c>
    </row>
    <row r="254" spans="1:2" x14ac:dyDescent="0.2">
      <c r="A254" s="1" t="s">
        <v>27284</v>
      </c>
      <c r="B254" t="str">
        <f t="shared" si="6"/>
        <v>https://www.udobaer.de/out/media/public/cust/others/s0000008-2021-ch_it.pdf</v>
      </c>
    </row>
    <row r="255" spans="1:2" x14ac:dyDescent="0.2">
      <c r="A255" s="1" t="s">
        <v>27285</v>
      </c>
      <c r="B255" t="str">
        <f t="shared" si="6"/>
        <v>https://www.udobaer.de/out/media/public/cust/others/s0000008-2021-ch_it.pdf</v>
      </c>
    </row>
    <row r="256" spans="1:2" x14ac:dyDescent="0.2">
      <c r="A256" s="1" t="s">
        <v>27286</v>
      </c>
      <c r="B256" t="str">
        <f t="shared" si="6"/>
        <v>https://www.udobaer.de/out/media/public/cust/others/s0000008-2021-ch_it.pdf</v>
      </c>
    </row>
    <row r="257" spans="1:2" x14ac:dyDescent="0.2">
      <c r="A257" s="1" t="s">
        <v>27287</v>
      </c>
      <c r="B257" t="str">
        <f t="shared" si="6"/>
        <v>https://www.udobaer.de/out/media/public/cust/others/s0000008-2021-ch_it.pdf</v>
      </c>
    </row>
    <row r="258" spans="1:2" x14ac:dyDescent="0.2">
      <c r="A258" s="1" t="s">
        <v>27288</v>
      </c>
      <c r="B258" t="str">
        <f t="shared" si="6"/>
        <v>https://www.udobaer.de/out/media/public/cust/others/s0000008-2021-ch_it.pdf</v>
      </c>
    </row>
    <row r="259" spans="1:2" x14ac:dyDescent="0.2">
      <c r="A259" s="1" t="s">
        <v>27289</v>
      </c>
      <c r="B259" t="str">
        <f t="shared" si="6"/>
        <v>https://www.udobaer.de/out/media/public/cust/others/s0000008-2021-ch_it.pdf</v>
      </c>
    </row>
    <row r="260" spans="1:2" x14ac:dyDescent="0.2">
      <c r="A260" s="1" t="s">
        <v>27290</v>
      </c>
      <c r="B260" t="str">
        <f t="shared" si="6"/>
        <v>https://www.udobaer.de/out/media/public/cust/others/s0000008-2021-ch_it.pdf</v>
      </c>
    </row>
    <row r="261" spans="1:2" x14ac:dyDescent="0.2">
      <c r="A261" s="1" t="s">
        <v>27291</v>
      </c>
      <c r="B261" t="str">
        <f t="shared" si="6"/>
        <v>https://www.udobaer.de/out/media/public/cust/others/s0000008-2021-ch_it.pdf</v>
      </c>
    </row>
    <row r="262" spans="1:2" x14ac:dyDescent="0.2">
      <c r="A262" s="1" t="s">
        <v>27292</v>
      </c>
      <c r="B262" t="str">
        <f t="shared" si="6"/>
        <v>https://www.udobaer.de/out/media/public/cust/others/s0000008-2021-ch_it.pdf</v>
      </c>
    </row>
    <row r="263" spans="1:2" x14ac:dyDescent="0.2">
      <c r="A263" s="1" t="s">
        <v>27293</v>
      </c>
      <c r="B263" t="str">
        <f t="shared" si="6"/>
        <v>https://www.udobaer.de/out/media/public/cust/others/s0000008-2021-ch_it.pdf</v>
      </c>
    </row>
    <row r="264" spans="1:2" x14ac:dyDescent="0.2">
      <c r="A264" s="1" t="s">
        <v>27294</v>
      </c>
      <c r="B264" t="str">
        <f t="shared" si="6"/>
        <v>https://www.udobaer.de/out/media/public/cust/others/s0000008-2021-ch_it.pdf</v>
      </c>
    </row>
    <row r="265" spans="1:2" x14ac:dyDescent="0.2">
      <c r="A265" s="1" t="s">
        <v>27295</v>
      </c>
      <c r="B265" t="str">
        <f t="shared" si="6"/>
        <v>https://www.udobaer.de/out/media/public/cust/others/s0000008-2021-ch_it.pdf</v>
      </c>
    </row>
    <row r="266" spans="1:2" x14ac:dyDescent="0.2">
      <c r="A266" s="1" t="s">
        <v>27296</v>
      </c>
      <c r="B266" t="str">
        <f t="shared" si="6"/>
        <v>https://www.udobaer.de/out/media/public/cust/others/s0000008-2021-ch_it.pdf</v>
      </c>
    </row>
    <row r="267" spans="1:2" x14ac:dyDescent="0.2">
      <c r="A267" s="1" t="s">
        <v>27297</v>
      </c>
      <c r="B267" t="str">
        <f t="shared" si="6"/>
        <v>https://www.udobaer.de/out/media/public/cust/others/s0000008-2021-ch_it.pdf</v>
      </c>
    </row>
    <row r="268" spans="1:2" x14ac:dyDescent="0.2">
      <c r="A268" s="1" t="s">
        <v>27298</v>
      </c>
      <c r="B268" t="str">
        <f t="shared" si="6"/>
        <v>https://www.udobaer.de/out/media/public/cust/others/s0000008-2021-ch_it.pdf</v>
      </c>
    </row>
    <row r="269" spans="1:2" x14ac:dyDescent="0.2">
      <c r="A269" s="1" t="s">
        <v>27299</v>
      </c>
      <c r="B269" t="str">
        <f t="shared" si="6"/>
        <v>https://www.udobaer.de/out/media/public/cust/others/s0000008-2021-ch_it.pdf</v>
      </c>
    </row>
    <row r="270" spans="1:2" x14ac:dyDescent="0.2">
      <c r="A270" s="1" t="s">
        <v>27300</v>
      </c>
      <c r="B270" t="str">
        <f t="shared" si="6"/>
        <v>https://www.udobaer.de/out/media/public/cust/others/s0000008-2021-ch_it.pdf</v>
      </c>
    </row>
    <row r="271" spans="1:2" x14ac:dyDescent="0.2">
      <c r="A271" s="1" t="s">
        <v>27301</v>
      </c>
      <c r="B271" t="str">
        <f t="shared" si="6"/>
        <v>https://www.udobaer.de/out/media/public/cust/others/s0000008-2021-ch_it.pdf</v>
      </c>
    </row>
    <row r="272" spans="1:2" x14ac:dyDescent="0.2">
      <c r="A272" s="1" t="s">
        <v>27302</v>
      </c>
      <c r="B272" t="str">
        <f t="shared" si="6"/>
        <v>https://www.udobaer.de/out/media/public/cust/others/s0000008-2021-ch_it.pdf</v>
      </c>
    </row>
    <row r="273" spans="1:2" x14ac:dyDescent="0.2">
      <c r="A273" s="1" t="s">
        <v>27303</v>
      </c>
      <c r="B273" t="str">
        <f t="shared" si="6"/>
        <v>https://www.udobaer.de/out/media/public/cust/others/s0000008-2021-ch_it.pdf</v>
      </c>
    </row>
    <row r="274" spans="1:2" x14ac:dyDescent="0.2">
      <c r="A274" s="1" t="s">
        <v>27304</v>
      </c>
      <c r="B274" t="str">
        <f t="shared" si="6"/>
        <v>https://www.udobaer.de/out/media/public/cust/others/s0000008-2021-ch_it.pdf</v>
      </c>
    </row>
    <row r="275" spans="1:2" x14ac:dyDescent="0.2">
      <c r="A275" s="1" t="s">
        <v>27305</v>
      </c>
      <c r="B275" t="str">
        <f t="shared" si="6"/>
        <v>https://www.udobaer.de/out/media/public/cust/others/s0000008-2021-ch_it.pdf</v>
      </c>
    </row>
    <row r="276" spans="1:2" x14ac:dyDescent="0.2">
      <c r="A276" s="1" t="s">
        <v>27306</v>
      </c>
      <c r="B276" t="str">
        <f t="shared" si="6"/>
        <v>https://www.udobaer.de/out/media/public/cust/others/s0000008-2021-ch_it.pdf</v>
      </c>
    </row>
    <row r="277" spans="1:2" x14ac:dyDescent="0.2">
      <c r="A277" s="1" t="s">
        <v>27307</v>
      </c>
      <c r="B277" t="str">
        <f t="shared" si="6"/>
        <v>https://www.udobaer.de/out/media/public/cust/others/s0000008-2021-ch_it.pdf</v>
      </c>
    </row>
    <row r="278" spans="1:2" x14ac:dyDescent="0.2">
      <c r="A278" s="1" t="s">
        <v>27308</v>
      </c>
      <c r="B278" t="str">
        <f t="shared" si="6"/>
        <v>https://www.udobaer.de/out/media/public/cust/others/s0000008-2021-ch_it.pdf</v>
      </c>
    </row>
    <row r="279" spans="1:2" x14ac:dyDescent="0.2">
      <c r="A279" s="1" t="s">
        <v>27309</v>
      </c>
      <c r="B279" t="str">
        <f t="shared" si="6"/>
        <v>https://www.udobaer.de/out/media/public/cust/others/s0000008-2021-ch_it.pdf</v>
      </c>
    </row>
    <row r="280" spans="1:2" x14ac:dyDescent="0.2">
      <c r="A280" s="1" t="s">
        <v>27334</v>
      </c>
      <c r="B280" t="str">
        <f t="shared" si="6"/>
        <v>https://www.udobaer.de/out/media/public/cust/others/s0000008-2021-ch_it.pdf</v>
      </c>
    </row>
    <row r="281" spans="1:2" x14ac:dyDescent="0.2">
      <c r="A281" s="1" t="s">
        <v>27335</v>
      </c>
      <c r="B281" t="str">
        <f t="shared" si="6"/>
        <v>https://www.udobaer.de/out/media/public/cust/others/s0000008-2021-ch_it.pdf</v>
      </c>
    </row>
    <row r="282" spans="1:2" x14ac:dyDescent="0.2">
      <c r="A282" s="1" t="s">
        <v>27336</v>
      </c>
      <c r="B282" t="str">
        <f t="shared" si="6"/>
        <v>https://www.udobaer.de/out/media/public/cust/others/s0000008-2021-ch_it.pdf</v>
      </c>
    </row>
    <row r="283" spans="1:2" x14ac:dyDescent="0.2">
      <c r="A283" s="1" t="s">
        <v>27337</v>
      </c>
      <c r="B283" t="str">
        <f t="shared" si="6"/>
        <v>https://www.udobaer.de/out/media/public/cust/others/s0000008-2021-ch_it.pdf</v>
      </c>
    </row>
    <row r="284" spans="1:2" x14ac:dyDescent="0.2">
      <c r="A284" s="1" t="s">
        <v>27338</v>
      </c>
      <c r="B284" t="str">
        <f t="shared" si="6"/>
        <v>https://www.udobaer.de/out/media/public/cust/others/s0000008-2021-ch_it.pdf</v>
      </c>
    </row>
    <row r="285" spans="1:2" x14ac:dyDescent="0.2">
      <c r="A285" s="1" t="s">
        <v>27339</v>
      </c>
      <c r="B285" t="str">
        <f t="shared" si="6"/>
        <v>https://www.udobaer.de/out/media/public/cust/others/s0000008-2021-ch_it.pdf</v>
      </c>
    </row>
    <row r="286" spans="1:2" x14ac:dyDescent="0.2">
      <c r="A286" s="1" t="s">
        <v>27340</v>
      </c>
      <c r="B286" t="str">
        <f t="shared" si="6"/>
        <v>https://www.udobaer.de/out/media/public/cust/others/s0000008-2021-ch_it.pdf</v>
      </c>
    </row>
    <row r="287" spans="1:2" x14ac:dyDescent="0.2">
      <c r="A287" s="1" t="s">
        <v>27341</v>
      </c>
      <c r="B287" t="str">
        <f t="shared" si="6"/>
        <v>https://www.udobaer.de/out/media/public/cust/others/s0000008-2021-ch_it.pdf</v>
      </c>
    </row>
    <row r="288" spans="1:2" x14ac:dyDescent="0.2">
      <c r="A288" s="1" t="s">
        <v>27342</v>
      </c>
      <c r="B288" t="str">
        <f t="shared" si="6"/>
        <v>https://www.udobaer.de/out/media/public/cust/others/s0000008-2021-ch_it.pdf</v>
      </c>
    </row>
    <row r="289" spans="1:2" x14ac:dyDescent="0.2">
      <c r="A289" s="1" t="s">
        <v>27343</v>
      </c>
      <c r="B289" t="str">
        <f t="shared" si="6"/>
        <v>https://www.udobaer.de/out/media/public/cust/others/s0000008-2021-ch_it.pdf</v>
      </c>
    </row>
    <row r="290" spans="1:2" x14ac:dyDescent="0.2">
      <c r="A290" s="1" t="s">
        <v>27344</v>
      </c>
      <c r="B290" t="str">
        <f t="shared" si="6"/>
        <v>https://www.udobaer.de/out/media/public/cust/others/s0000008-2021-ch_it.pdf</v>
      </c>
    </row>
    <row r="291" spans="1:2" x14ac:dyDescent="0.2">
      <c r="A291" s="1" t="s">
        <v>27451</v>
      </c>
      <c r="B291" t="str">
        <f t="shared" si="6"/>
        <v>https://www.udobaer.de/out/media/public/cust/others/s0000008-2021-ch_it.pdf</v>
      </c>
    </row>
    <row r="292" spans="1:2" x14ac:dyDescent="0.2">
      <c r="A292" s="1" t="s">
        <v>27452</v>
      </c>
      <c r="B292" t="str">
        <f t="shared" si="6"/>
        <v>https://www.udobaer.de/out/media/public/cust/others/s0000008-2021-ch_it.pdf</v>
      </c>
    </row>
    <row r="293" spans="1:2" x14ac:dyDescent="0.2">
      <c r="A293" s="1" t="s">
        <v>27453</v>
      </c>
      <c r="B293" t="str">
        <f t="shared" si="6"/>
        <v>https://www.udobaer.de/out/media/public/cust/others/s0000008-2021-ch_it.pdf</v>
      </c>
    </row>
    <row r="294" spans="1:2" x14ac:dyDescent="0.2">
      <c r="A294" s="1" t="s">
        <v>27454</v>
      </c>
      <c r="B294" t="str">
        <f t="shared" si="6"/>
        <v>https://www.udobaer.de/out/media/public/cust/others/s0000008-2021-ch_it.pdf</v>
      </c>
    </row>
    <row r="295" spans="1:2" x14ac:dyDescent="0.2">
      <c r="A295" s="1" t="s">
        <v>27455</v>
      </c>
      <c r="B295" t="str">
        <f t="shared" si="6"/>
        <v>https://www.udobaer.de/out/media/public/cust/others/s0000008-2021-ch_it.pdf</v>
      </c>
    </row>
    <row r="296" spans="1:2" x14ac:dyDescent="0.2">
      <c r="A296" s="1" t="s">
        <v>27456</v>
      </c>
      <c r="B296" t="str">
        <f t="shared" si="6"/>
        <v>https://www.udobaer.de/out/media/public/cust/others/s0000008-2021-ch_it.pdf</v>
      </c>
    </row>
    <row r="297" spans="1:2" x14ac:dyDescent="0.2">
      <c r="A297" s="1" t="s">
        <v>27457</v>
      </c>
      <c r="B297" t="str">
        <f t="shared" ref="B297:B324" si="7">HYPERLINK("https://www.udobaer.de/out/media/public/cust/others/s0000008-2021-ch_it.pdf")</f>
        <v>https://www.udobaer.de/out/media/public/cust/others/s0000008-2021-ch_it.pdf</v>
      </c>
    </row>
    <row r="298" spans="1:2" x14ac:dyDescent="0.2">
      <c r="A298" s="1" t="s">
        <v>27458</v>
      </c>
      <c r="B298" t="str">
        <f t="shared" si="7"/>
        <v>https://www.udobaer.de/out/media/public/cust/others/s0000008-2021-ch_it.pdf</v>
      </c>
    </row>
    <row r="299" spans="1:2" x14ac:dyDescent="0.2">
      <c r="A299" s="1" t="s">
        <v>27459</v>
      </c>
      <c r="B299" t="str">
        <f t="shared" si="7"/>
        <v>https://www.udobaer.de/out/media/public/cust/others/s0000008-2021-ch_it.pdf</v>
      </c>
    </row>
    <row r="300" spans="1:2" x14ac:dyDescent="0.2">
      <c r="A300" s="1" t="s">
        <v>27460</v>
      </c>
      <c r="B300" t="str">
        <f t="shared" si="7"/>
        <v>https://www.udobaer.de/out/media/public/cust/others/s0000008-2021-ch_it.pdf</v>
      </c>
    </row>
    <row r="301" spans="1:2" x14ac:dyDescent="0.2">
      <c r="A301" s="1" t="s">
        <v>27461</v>
      </c>
      <c r="B301" t="str">
        <f t="shared" si="7"/>
        <v>https://www.udobaer.de/out/media/public/cust/others/s0000008-2021-ch_it.pdf</v>
      </c>
    </row>
    <row r="302" spans="1:2" x14ac:dyDescent="0.2">
      <c r="A302" s="1" t="s">
        <v>27690</v>
      </c>
      <c r="B302" t="str">
        <f t="shared" si="7"/>
        <v>https://www.udobaer.de/out/media/public/cust/others/s0000008-2021-ch_it.pdf</v>
      </c>
    </row>
    <row r="303" spans="1:2" x14ac:dyDescent="0.2">
      <c r="A303" s="1" t="s">
        <v>27691</v>
      </c>
      <c r="B303" t="str">
        <f t="shared" si="7"/>
        <v>https://www.udobaer.de/out/media/public/cust/others/s0000008-2021-ch_it.pdf</v>
      </c>
    </row>
    <row r="304" spans="1:2" x14ac:dyDescent="0.2">
      <c r="A304" s="1" t="s">
        <v>27692</v>
      </c>
      <c r="B304" t="str">
        <f t="shared" si="7"/>
        <v>https://www.udobaer.de/out/media/public/cust/others/s0000008-2021-ch_it.pdf</v>
      </c>
    </row>
    <row r="305" spans="1:2" x14ac:dyDescent="0.2">
      <c r="A305" s="1" t="s">
        <v>27693</v>
      </c>
      <c r="B305" t="str">
        <f t="shared" si="7"/>
        <v>https://www.udobaer.de/out/media/public/cust/others/s0000008-2021-ch_it.pdf</v>
      </c>
    </row>
    <row r="306" spans="1:2" x14ac:dyDescent="0.2">
      <c r="A306" s="1" t="s">
        <v>27694</v>
      </c>
      <c r="B306" t="str">
        <f t="shared" si="7"/>
        <v>https://www.udobaer.de/out/media/public/cust/others/s0000008-2021-ch_it.pdf</v>
      </c>
    </row>
    <row r="307" spans="1:2" x14ac:dyDescent="0.2">
      <c r="A307" s="1" t="s">
        <v>27695</v>
      </c>
      <c r="B307" t="str">
        <f t="shared" si="7"/>
        <v>https://www.udobaer.de/out/media/public/cust/others/s0000008-2021-ch_it.pdf</v>
      </c>
    </row>
    <row r="308" spans="1:2" x14ac:dyDescent="0.2">
      <c r="A308" s="1" t="s">
        <v>27696</v>
      </c>
      <c r="B308" t="str">
        <f t="shared" si="7"/>
        <v>https://www.udobaer.de/out/media/public/cust/others/s0000008-2021-ch_it.pdf</v>
      </c>
    </row>
    <row r="309" spans="1:2" x14ac:dyDescent="0.2">
      <c r="A309" s="1" t="s">
        <v>27697</v>
      </c>
      <c r="B309" t="str">
        <f t="shared" si="7"/>
        <v>https://www.udobaer.de/out/media/public/cust/others/s0000008-2021-ch_it.pdf</v>
      </c>
    </row>
    <row r="310" spans="1:2" x14ac:dyDescent="0.2">
      <c r="A310" s="1" t="s">
        <v>27698</v>
      </c>
      <c r="B310" t="str">
        <f t="shared" si="7"/>
        <v>https://www.udobaer.de/out/media/public/cust/others/s0000008-2021-ch_it.pdf</v>
      </c>
    </row>
    <row r="311" spans="1:2" x14ac:dyDescent="0.2">
      <c r="A311" s="1" t="s">
        <v>27699</v>
      </c>
      <c r="B311" t="str">
        <f t="shared" si="7"/>
        <v>https://www.udobaer.de/out/media/public/cust/others/s0000008-2021-ch_it.pdf</v>
      </c>
    </row>
    <row r="312" spans="1:2" x14ac:dyDescent="0.2">
      <c r="A312" s="1" t="s">
        <v>27700</v>
      </c>
      <c r="B312" t="str">
        <f t="shared" si="7"/>
        <v>https://www.udobaer.de/out/media/public/cust/others/s0000008-2021-ch_it.pdf</v>
      </c>
    </row>
    <row r="313" spans="1:2" x14ac:dyDescent="0.2">
      <c r="A313" s="1" t="s">
        <v>27712</v>
      </c>
      <c r="B313" t="str">
        <f t="shared" si="7"/>
        <v>https://www.udobaer.de/out/media/public/cust/others/s0000008-2021-ch_it.pdf</v>
      </c>
    </row>
    <row r="314" spans="1:2" x14ac:dyDescent="0.2">
      <c r="A314" s="1" t="s">
        <v>27713</v>
      </c>
      <c r="B314" t="str">
        <f t="shared" si="7"/>
        <v>https://www.udobaer.de/out/media/public/cust/others/s0000008-2021-ch_it.pdf</v>
      </c>
    </row>
    <row r="315" spans="1:2" x14ac:dyDescent="0.2">
      <c r="A315" s="1" t="s">
        <v>27714</v>
      </c>
      <c r="B315" t="str">
        <f t="shared" si="7"/>
        <v>https://www.udobaer.de/out/media/public/cust/others/s0000008-2021-ch_it.pdf</v>
      </c>
    </row>
    <row r="316" spans="1:2" x14ac:dyDescent="0.2">
      <c r="A316" s="1" t="s">
        <v>27715</v>
      </c>
      <c r="B316" t="str">
        <f t="shared" si="7"/>
        <v>https://www.udobaer.de/out/media/public/cust/others/s0000008-2021-ch_it.pdf</v>
      </c>
    </row>
    <row r="317" spans="1:2" x14ac:dyDescent="0.2">
      <c r="A317" s="1" t="s">
        <v>27716</v>
      </c>
      <c r="B317" t="str">
        <f t="shared" si="7"/>
        <v>https://www.udobaer.de/out/media/public/cust/others/s0000008-2021-ch_it.pdf</v>
      </c>
    </row>
    <row r="318" spans="1:2" x14ac:dyDescent="0.2">
      <c r="A318" s="1" t="s">
        <v>27717</v>
      </c>
      <c r="B318" t="str">
        <f t="shared" si="7"/>
        <v>https://www.udobaer.de/out/media/public/cust/others/s0000008-2021-ch_it.pdf</v>
      </c>
    </row>
    <row r="319" spans="1:2" x14ac:dyDescent="0.2">
      <c r="A319" s="1" t="s">
        <v>27718</v>
      </c>
      <c r="B319" t="str">
        <f t="shared" si="7"/>
        <v>https://www.udobaer.de/out/media/public/cust/others/s0000008-2021-ch_it.pdf</v>
      </c>
    </row>
    <row r="320" spans="1:2" x14ac:dyDescent="0.2">
      <c r="A320" s="1" t="s">
        <v>27719</v>
      </c>
      <c r="B320" t="str">
        <f t="shared" si="7"/>
        <v>https://www.udobaer.de/out/media/public/cust/others/s0000008-2021-ch_it.pdf</v>
      </c>
    </row>
    <row r="321" spans="1:2" x14ac:dyDescent="0.2">
      <c r="A321" s="1" t="s">
        <v>27720</v>
      </c>
      <c r="B321" t="str">
        <f t="shared" si="7"/>
        <v>https://www.udobaer.de/out/media/public/cust/others/s0000008-2021-ch_it.pdf</v>
      </c>
    </row>
    <row r="322" spans="1:2" x14ac:dyDescent="0.2">
      <c r="A322" s="1" t="s">
        <v>27721</v>
      </c>
      <c r="B322" t="str">
        <f t="shared" si="7"/>
        <v>https://www.udobaer.de/out/media/public/cust/others/s0000008-2021-ch_it.pdf</v>
      </c>
    </row>
    <row r="323" spans="1:2" x14ac:dyDescent="0.2">
      <c r="A323" s="1" t="s">
        <v>27722</v>
      </c>
      <c r="B323" t="str">
        <f t="shared" si="7"/>
        <v>https://www.udobaer.de/out/media/public/cust/others/s0000008-2021-ch_it.pdf</v>
      </c>
    </row>
    <row r="324" spans="1:2" x14ac:dyDescent="0.2">
      <c r="A324" s="1" t="s">
        <v>28434</v>
      </c>
      <c r="B324" t="str">
        <f t="shared" si="7"/>
        <v>https://www.udobaer.de/out/media/public/cust/others/s0000008-2021-ch_it.pdf</v>
      </c>
    </row>
    <row r="325" spans="1:2" x14ac:dyDescent="0.2">
      <c r="A325" s="1" t="s">
        <v>14519</v>
      </c>
      <c r="B325" t="str">
        <f t="shared" ref="B325:B351" si="8">HYPERLINK("https://www.udobaer.de/out/media/public/cust/others/s0000009-2021-ch_it.pdf")</f>
        <v>https://www.udobaer.de/out/media/public/cust/others/s0000009-2021-ch_it.pdf</v>
      </c>
    </row>
    <row r="326" spans="1:2" x14ac:dyDescent="0.2">
      <c r="A326" s="1" t="s">
        <v>14520</v>
      </c>
      <c r="B326" t="str">
        <f t="shared" si="8"/>
        <v>https://www.udobaer.de/out/media/public/cust/others/s0000009-2021-ch_it.pdf</v>
      </c>
    </row>
    <row r="327" spans="1:2" x14ac:dyDescent="0.2">
      <c r="A327" s="1" t="s">
        <v>14527</v>
      </c>
      <c r="B327" t="str">
        <f t="shared" si="8"/>
        <v>https://www.udobaer.de/out/media/public/cust/others/s0000009-2021-ch_it.pdf</v>
      </c>
    </row>
    <row r="328" spans="1:2" x14ac:dyDescent="0.2">
      <c r="A328" s="1" t="s">
        <v>14528</v>
      </c>
      <c r="B328" t="str">
        <f t="shared" si="8"/>
        <v>https://www.udobaer.de/out/media/public/cust/others/s0000009-2021-ch_it.pdf</v>
      </c>
    </row>
    <row r="329" spans="1:2" x14ac:dyDescent="0.2">
      <c r="A329" s="1" t="s">
        <v>14541</v>
      </c>
      <c r="B329" t="str">
        <f t="shared" si="8"/>
        <v>https://www.udobaer.de/out/media/public/cust/others/s0000009-2021-ch_it.pdf</v>
      </c>
    </row>
    <row r="330" spans="1:2" x14ac:dyDescent="0.2">
      <c r="A330" s="1" t="s">
        <v>14542</v>
      </c>
      <c r="B330" t="str">
        <f t="shared" si="8"/>
        <v>https://www.udobaer.de/out/media/public/cust/others/s0000009-2021-ch_it.pdf</v>
      </c>
    </row>
    <row r="331" spans="1:2" x14ac:dyDescent="0.2">
      <c r="A331" s="1" t="s">
        <v>14543</v>
      </c>
      <c r="B331" t="str">
        <f t="shared" si="8"/>
        <v>https://www.udobaer.de/out/media/public/cust/others/s0000009-2021-ch_it.pdf</v>
      </c>
    </row>
    <row r="332" spans="1:2" x14ac:dyDescent="0.2">
      <c r="A332" s="1" t="s">
        <v>14544</v>
      </c>
      <c r="B332" t="str">
        <f t="shared" si="8"/>
        <v>https://www.udobaer.de/out/media/public/cust/others/s0000009-2021-ch_it.pdf</v>
      </c>
    </row>
    <row r="333" spans="1:2" x14ac:dyDescent="0.2">
      <c r="A333" s="1" t="s">
        <v>14545</v>
      </c>
      <c r="B333" t="str">
        <f t="shared" si="8"/>
        <v>https://www.udobaer.de/out/media/public/cust/others/s0000009-2021-ch_it.pdf</v>
      </c>
    </row>
    <row r="334" spans="1:2" x14ac:dyDescent="0.2">
      <c r="A334" s="1" t="s">
        <v>14546</v>
      </c>
      <c r="B334" t="str">
        <f t="shared" si="8"/>
        <v>https://www.udobaer.de/out/media/public/cust/others/s0000009-2021-ch_it.pdf</v>
      </c>
    </row>
    <row r="335" spans="1:2" x14ac:dyDescent="0.2">
      <c r="A335" s="1" t="s">
        <v>14547</v>
      </c>
      <c r="B335" t="str">
        <f t="shared" si="8"/>
        <v>https://www.udobaer.de/out/media/public/cust/others/s0000009-2021-ch_it.pdf</v>
      </c>
    </row>
    <row r="336" spans="1:2" x14ac:dyDescent="0.2">
      <c r="A336" s="1" t="s">
        <v>14549</v>
      </c>
      <c r="B336" t="str">
        <f t="shared" si="8"/>
        <v>https://www.udobaer.de/out/media/public/cust/others/s0000009-2021-ch_it.pdf</v>
      </c>
    </row>
    <row r="337" spans="1:2" x14ac:dyDescent="0.2">
      <c r="A337" s="1" t="s">
        <v>14550</v>
      </c>
      <c r="B337" t="str">
        <f t="shared" si="8"/>
        <v>https://www.udobaer.de/out/media/public/cust/others/s0000009-2021-ch_it.pdf</v>
      </c>
    </row>
    <row r="338" spans="1:2" x14ac:dyDescent="0.2">
      <c r="A338" s="1" t="s">
        <v>14551</v>
      </c>
      <c r="B338" t="str">
        <f t="shared" si="8"/>
        <v>https://www.udobaer.de/out/media/public/cust/others/s0000009-2021-ch_it.pdf</v>
      </c>
    </row>
    <row r="339" spans="1:2" x14ac:dyDescent="0.2">
      <c r="A339" s="1" t="s">
        <v>14552</v>
      </c>
      <c r="B339" t="str">
        <f t="shared" si="8"/>
        <v>https://www.udobaer.de/out/media/public/cust/others/s0000009-2021-ch_it.pdf</v>
      </c>
    </row>
    <row r="340" spans="1:2" x14ac:dyDescent="0.2">
      <c r="A340" s="1" t="s">
        <v>14553</v>
      </c>
      <c r="B340" t="str">
        <f t="shared" si="8"/>
        <v>https://www.udobaer.de/out/media/public/cust/others/s0000009-2021-ch_it.pdf</v>
      </c>
    </row>
    <row r="341" spans="1:2" x14ac:dyDescent="0.2">
      <c r="A341" s="1" t="s">
        <v>14554</v>
      </c>
      <c r="B341" t="str">
        <f t="shared" si="8"/>
        <v>https://www.udobaer.de/out/media/public/cust/others/s0000009-2021-ch_it.pdf</v>
      </c>
    </row>
    <row r="342" spans="1:2" x14ac:dyDescent="0.2">
      <c r="A342" s="1" t="s">
        <v>14555</v>
      </c>
      <c r="B342" t="str">
        <f t="shared" si="8"/>
        <v>https://www.udobaer.de/out/media/public/cust/others/s0000009-2021-ch_it.pdf</v>
      </c>
    </row>
    <row r="343" spans="1:2" x14ac:dyDescent="0.2">
      <c r="A343" s="1" t="s">
        <v>14556</v>
      </c>
      <c r="B343" t="str">
        <f t="shared" si="8"/>
        <v>https://www.udobaer.de/out/media/public/cust/others/s0000009-2021-ch_it.pdf</v>
      </c>
    </row>
    <row r="344" spans="1:2" x14ac:dyDescent="0.2">
      <c r="A344" s="1" t="s">
        <v>14557</v>
      </c>
      <c r="B344" t="str">
        <f t="shared" si="8"/>
        <v>https://www.udobaer.de/out/media/public/cust/others/s0000009-2021-ch_it.pdf</v>
      </c>
    </row>
    <row r="345" spans="1:2" x14ac:dyDescent="0.2">
      <c r="A345" s="1" t="s">
        <v>14558</v>
      </c>
      <c r="B345" t="str">
        <f t="shared" si="8"/>
        <v>https://www.udobaer.de/out/media/public/cust/others/s0000009-2021-ch_it.pdf</v>
      </c>
    </row>
    <row r="346" spans="1:2" x14ac:dyDescent="0.2">
      <c r="A346" s="1" t="s">
        <v>14559</v>
      </c>
      <c r="B346" t="str">
        <f t="shared" si="8"/>
        <v>https://www.udobaer.de/out/media/public/cust/others/s0000009-2021-ch_it.pdf</v>
      </c>
    </row>
    <row r="347" spans="1:2" x14ac:dyDescent="0.2">
      <c r="A347" s="1" t="s">
        <v>14560</v>
      </c>
      <c r="B347" t="str">
        <f t="shared" si="8"/>
        <v>https://www.udobaer.de/out/media/public/cust/others/s0000009-2021-ch_it.pdf</v>
      </c>
    </row>
    <row r="348" spans="1:2" x14ac:dyDescent="0.2">
      <c r="A348" s="1" t="s">
        <v>14561</v>
      </c>
      <c r="B348" t="str">
        <f t="shared" si="8"/>
        <v>https://www.udobaer.de/out/media/public/cust/others/s0000009-2021-ch_it.pdf</v>
      </c>
    </row>
    <row r="349" spans="1:2" x14ac:dyDescent="0.2">
      <c r="A349" s="1" t="s">
        <v>14562</v>
      </c>
      <c r="B349" t="str">
        <f t="shared" si="8"/>
        <v>https://www.udobaer.de/out/media/public/cust/others/s0000009-2021-ch_it.pdf</v>
      </c>
    </row>
    <row r="350" spans="1:2" x14ac:dyDescent="0.2">
      <c r="A350" s="1" t="s">
        <v>14563</v>
      </c>
      <c r="B350" t="str">
        <f t="shared" si="8"/>
        <v>https://www.udobaer.de/out/media/public/cust/others/s0000009-2021-ch_it.pdf</v>
      </c>
    </row>
    <row r="351" spans="1:2" x14ac:dyDescent="0.2">
      <c r="A351" s="1" t="s">
        <v>14569</v>
      </c>
      <c r="B351" t="str">
        <f t="shared" si="8"/>
        <v>https://www.udobaer.de/out/media/public/cust/others/s0000009-2021-ch_it.pdf</v>
      </c>
    </row>
    <row r="352" spans="1:2" x14ac:dyDescent="0.2">
      <c r="A352" s="1" t="s">
        <v>14570</v>
      </c>
      <c r="B352" t="str">
        <f t="shared" ref="B352:B379" si="9">HYPERLINK("https://www.udobaer.de/out/media/public/cust/others/s0000009-2021-ch_it.pdf")</f>
        <v>https://www.udobaer.de/out/media/public/cust/others/s0000009-2021-ch_it.pdf</v>
      </c>
    </row>
    <row r="353" spans="1:2" x14ac:dyDescent="0.2">
      <c r="A353" s="1" t="s">
        <v>14571</v>
      </c>
      <c r="B353" t="str">
        <f t="shared" si="9"/>
        <v>https://www.udobaer.de/out/media/public/cust/others/s0000009-2021-ch_it.pdf</v>
      </c>
    </row>
    <row r="354" spans="1:2" x14ac:dyDescent="0.2">
      <c r="A354" s="1" t="s">
        <v>14572</v>
      </c>
      <c r="B354" t="str">
        <f t="shared" si="9"/>
        <v>https://www.udobaer.de/out/media/public/cust/others/s0000009-2021-ch_it.pdf</v>
      </c>
    </row>
    <row r="355" spans="1:2" x14ac:dyDescent="0.2">
      <c r="A355" s="1" t="s">
        <v>14573</v>
      </c>
      <c r="B355" t="str">
        <f t="shared" si="9"/>
        <v>https://www.udobaer.de/out/media/public/cust/others/s0000009-2021-ch_it.pdf</v>
      </c>
    </row>
    <row r="356" spans="1:2" x14ac:dyDescent="0.2">
      <c r="A356" s="1" t="s">
        <v>14579</v>
      </c>
      <c r="B356" t="str">
        <f t="shared" si="9"/>
        <v>https://www.udobaer.de/out/media/public/cust/others/s0000009-2021-ch_it.pdf</v>
      </c>
    </row>
    <row r="357" spans="1:2" x14ac:dyDescent="0.2">
      <c r="A357" s="1" t="s">
        <v>14580</v>
      </c>
      <c r="B357" t="str">
        <f t="shared" si="9"/>
        <v>https://www.udobaer.de/out/media/public/cust/others/s0000009-2021-ch_it.pdf</v>
      </c>
    </row>
    <row r="358" spans="1:2" x14ac:dyDescent="0.2">
      <c r="A358" s="1" t="s">
        <v>14581</v>
      </c>
      <c r="B358" t="str">
        <f t="shared" si="9"/>
        <v>https://www.udobaer.de/out/media/public/cust/others/s0000009-2021-ch_it.pdf</v>
      </c>
    </row>
    <row r="359" spans="1:2" x14ac:dyDescent="0.2">
      <c r="A359" s="1" t="s">
        <v>14582</v>
      </c>
      <c r="B359" t="str">
        <f t="shared" si="9"/>
        <v>https://www.udobaer.de/out/media/public/cust/others/s0000009-2021-ch_it.pdf</v>
      </c>
    </row>
    <row r="360" spans="1:2" x14ac:dyDescent="0.2">
      <c r="A360" s="1" t="s">
        <v>14583</v>
      </c>
      <c r="B360" t="str">
        <f t="shared" si="9"/>
        <v>https://www.udobaer.de/out/media/public/cust/others/s0000009-2021-ch_it.pdf</v>
      </c>
    </row>
    <row r="361" spans="1:2" x14ac:dyDescent="0.2">
      <c r="A361" s="1" t="s">
        <v>14871</v>
      </c>
      <c r="B361" t="str">
        <f t="shared" si="9"/>
        <v>https://www.udobaer.de/out/media/public/cust/others/s0000009-2021-ch_it.pdf</v>
      </c>
    </row>
    <row r="362" spans="1:2" x14ac:dyDescent="0.2">
      <c r="A362" s="1" t="s">
        <v>14872</v>
      </c>
      <c r="B362" t="str">
        <f t="shared" si="9"/>
        <v>https://www.udobaer.de/out/media/public/cust/others/s0000009-2021-ch_it.pdf</v>
      </c>
    </row>
    <row r="363" spans="1:2" x14ac:dyDescent="0.2">
      <c r="A363" s="1" t="s">
        <v>14878</v>
      </c>
      <c r="B363" t="str">
        <f t="shared" si="9"/>
        <v>https://www.udobaer.de/out/media/public/cust/others/s0000009-2021-ch_it.pdf</v>
      </c>
    </row>
    <row r="364" spans="1:2" x14ac:dyDescent="0.2">
      <c r="A364" s="1" t="s">
        <v>14879</v>
      </c>
      <c r="B364" t="str">
        <f t="shared" si="9"/>
        <v>https://www.udobaer.de/out/media/public/cust/others/s0000009-2021-ch_it.pdf</v>
      </c>
    </row>
    <row r="365" spans="1:2" x14ac:dyDescent="0.2">
      <c r="A365" s="1" t="s">
        <v>14880</v>
      </c>
      <c r="B365" t="str">
        <f t="shared" si="9"/>
        <v>https://www.udobaer.de/out/media/public/cust/others/s0000009-2021-ch_it.pdf</v>
      </c>
    </row>
    <row r="366" spans="1:2" x14ac:dyDescent="0.2">
      <c r="A366" s="1" t="s">
        <v>14881</v>
      </c>
      <c r="B366" t="str">
        <f t="shared" si="9"/>
        <v>https://www.udobaer.de/out/media/public/cust/others/s0000009-2021-ch_it.pdf</v>
      </c>
    </row>
    <row r="367" spans="1:2" x14ac:dyDescent="0.2">
      <c r="A367" s="1" t="s">
        <v>14882</v>
      </c>
      <c r="B367" t="str">
        <f t="shared" si="9"/>
        <v>https://www.udobaer.de/out/media/public/cust/others/s0000009-2021-ch_it.pdf</v>
      </c>
    </row>
    <row r="368" spans="1:2" x14ac:dyDescent="0.2">
      <c r="A368" s="1" t="s">
        <v>14883</v>
      </c>
      <c r="B368" t="str">
        <f t="shared" si="9"/>
        <v>https://www.udobaer.de/out/media/public/cust/others/s0000009-2021-ch_it.pdf</v>
      </c>
    </row>
    <row r="369" spans="1:2" x14ac:dyDescent="0.2">
      <c r="A369" s="1" t="s">
        <v>14884</v>
      </c>
      <c r="B369" t="str">
        <f t="shared" si="9"/>
        <v>https://www.udobaer.de/out/media/public/cust/others/s0000009-2021-ch_it.pdf</v>
      </c>
    </row>
    <row r="370" spans="1:2" x14ac:dyDescent="0.2">
      <c r="A370" s="1" t="s">
        <v>14885</v>
      </c>
      <c r="B370" t="str">
        <f t="shared" si="9"/>
        <v>https://www.udobaer.de/out/media/public/cust/others/s0000009-2021-ch_it.pdf</v>
      </c>
    </row>
    <row r="371" spans="1:2" x14ac:dyDescent="0.2">
      <c r="A371" s="1" t="s">
        <v>14886</v>
      </c>
      <c r="B371" t="str">
        <f t="shared" si="9"/>
        <v>https://www.udobaer.de/out/media/public/cust/others/s0000009-2021-ch_it.pdf</v>
      </c>
    </row>
    <row r="372" spans="1:2" x14ac:dyDescent="0.2">
      <c r="A372" s="1" t="s">
        <v>14887</v>
      </c>
      <c r="B372" t="str">
        <f t="shared" si="9"/>
        <v>https://www.udobaer.de/out/media/public/cust/others/s0000009-2021-ch_it.pdf</v>
      </c>
    </row>
    <row r="373" spans="1:2" x14ac:dyDescent="0.2">
      <c r="A373" s="1" t="s">
        <v>14888</v>
      </c>
      <c r="B373" t="str">
        <f t="shared" si="9"/>
        <v>https://www.udobaer.de/out/media/public/cust/others/s0000009-2021-ch_it.pdf</v>
      </c>
    </row>
    <row r="374" spans="1:2" x14ac:dyDescent="0.2">
      <c r="A374" s="1" t="s">
        <v>14894</v>
      </c>
      <c r="B374" t="str">
        <f t="shared" si="9"/>
        <v>https://www.udobaer.de/out/media/public/cust/others/s0000009-2021-ch_it.pdf</v>
      </c>
    </row>
    <row r="375" spans="1:2" x14ac:dyDescent="0.2">
      <c r="A375" s="1" t="s">
        <v>14895</v>
      </c>
      <c r="B375" t="str">
        <f t="shared" si="9"/>
        <v>https://www.udobaer.de/out/media/public/cust/others/s0000009-2021-ch_it.pdf</v>
      </c>
    </row>
    <row r="376" spans="1:2" x14ac:dyDescent="0.2">
      <c r="A376" s="1" t="s">
        <v>14896</v>
      </c>
      <c r="B376" t="str">
        <f t="shared" si="9"/>
        <v>https://www.udobaer.de/out/media/public/cust/others/s0000009-2021-ch_it.pdf</v>
      </c>
    </row>
    <row r="377" spans="1:2" x14ac:dyDescent="0.2">
      <c r="A377" s="1" t="s">
        <v>14897</v>
      </c>
      <c r="B377" t="str">
        <f t="shared" si="9"/>
        <v>https://www.udobaer.de/out/media/public/cust/others/s0000009-2021-ch_it.pdf</v>
      </c>
    </row>
    <row r="378" spans="1:2" x14ac:dyDescent="0.2">
      <c r="A378" s="1" t="s">
        <v>14898</v>
      </c>
      <c r="B378" t="str">
        <f t="shared" si="9"/>
        <v>https://www.udobaer.de/out/media/public/cust/others/s0000009-2021-ch_it.pdf</v>
      </c>
    </row>
    <row r="379" spans="1:2" x14ac:dyDescent="0.2">
      <c r="A379" s="1" t="s">
        <v>14899</v>
      </c>
      <c r="B379" t="str">
        <f t="shared" si="9"/>
        <v>https://www.udobaer.de/out/media/public/cust/others/s0000009-2021-ch_it.pdf</v>
      </c>
    </row>
    <row r="380" spans="1:2" x14ac:dyDescent="0.2">
      <c r="A380" s="1" t="s">
        <v>14900</v>
      </c>
      <c r="B380" t="str">
        <f t="shared" ref="B380:B408" si="10">HYPERLINK("https://www.udobaer.de/out/media/public/cust/others/s0000009-2021-ch_it.pdf")</f>
        <v>https://www.udobaer.de/out/media/public/cust/others/s0000009-2021-ch_it.pdf</v>
      </c>
    </row>
    <row r="381" spans="1:2" x14ac:dyDescent="0.2">
      <c r="A381" s="1" t="s">
        <v>14901</v>
      </c>
      <c r="B381" t="str">
        <f t="shared" si="10"/>
        <v>https://www.udobaer.de/out/media/public/cust/others/s0000009-2021-ch_it.pdf</v>
      </c>
    </row>
    <row r="382" spans="1:2" x14ac:dyDescent="0.2">
      <c r="A382" s="1" t="s">
        <v>14902</v>
      </c>
      <c r="B382" t="str">
        <f t="shared" si="10"/>
        <v>https://www.udobaer.de/out/media/public/cust/others/s0000009-2021-ch_it.pdf</v>
      </c>
    </row>
    <row r="383" spans="1:2" x14ac:dyDescent="0.2">
      <c r="A383" s="1" t="s">
        <v>14903</v>
      </c>
      <c r="B383" t="str">
        <f t="shared" si="10"/>
        <v>https://www.udobaer.de/out/media/public/cust/others/s0000009-2021-ch_it.pdf</v>
      </c>
    </row>
    <row r="384" spans="1:2" x14ac:dyDescent="0.2">
      <c r="A384" s="1" t="s">
        <v>14904</v>
      </c>
      <c r="B384" t="str">
        <f t="shared" si="10"/>
        <v>https://www.udobaer.de/out/media/public/cust/others/s0000009-2021-ch_it.pdf</v>
      </c>
    </row>
    <row r="385" spans="1:2" x14ac:dyDescent="0.2">
      <c r="A385" s="1" t="s">
        <v>14905</v>
      </c>
      <c r="B385" t="str">
        <f t="shared" si="10"/>
        <v>https://www.udobaer.de/out/media/public/cust/others/s0000009-2021-ch_it.pdf</v>
      </c>
    </row>
    <row r="386" spans="1:2" x14ac:dyDescent="0.2">
      <c r="A386" s="1" t="s">
        <v>14906</v>
      </c>
      <c r="B386" t="str">
        <f t="shared" si="10"/>
        <v>https://www.udobaer.de/out/media/public/cust/others/s0000009-2021-ch_it.pdf</v>
      </c>
    </row>
    <row r="387" spans="1:2" x14ac:dyDescent="0.2">
      <c r="A387" s="1" t="s">
        <v>14907</v>
      </c>
      <c r="B387" t="str">
        <f t="shared" si="10"/>
        <v>https://www.udobaer.de/out/media/public/cust/others/s0000009-2021-ch_it.pdf</v>
      </c>
    </row>
    <row r="388" spans="1:2" x14ac:dyDescent="0.2">
      <c r="A388" s="1" t="s">
        <v>14908</v>
      </c>
      <c r="B388" t="str">
        <f t="shared" si="10"/>
        <v>https://www.udobaer.de/out/media/public/cust/others/s0000009-2021-ch_it.pdf</v>
      </c>
    </row>
    <row r="389" spans="1:2" x14ac:dyDescent="0.2">
      <c r="A389" s="1" t="s">
        <v>14909</v>
      </c>
      <c r="B389" t="str">
        <f t="shared" si="10"/>
        <v>https://www.udobaer.de/out/media/public/cust/others/s0000009-2021-ch_it.pdf</v>
      </c>
    </row>
    <row r="390" spans="1:2" x14ac:dyDescent="0.2">
      <c r="A390" s="1" t="s">
        <v>14910</v>
      </c>
      <c r="B390" t="str">
        <f t="shared" si="10"/>
        <v>https://www.udobaer.de/out/media/public/cust/others/s0000009-2021-ch_it.pdf</v>
      </c>
    </row>
    <row r="391" spans="1:2" x14ac:dyDescent="0.2">
      <c r="A391" s="1" t="s">
        <v>14911</v>
      </c>
      <c r="B391" t="str">
        <f t="shared" si="10"/>
        <v>https://www.udobaer.de/out/media/public/cust/others/s0000009-2021-ch_it.pdf</v>
      </c>
    </row>
    <row r="392" spans="1:2" x14ac:dyDescent="0.2">
      <c r="A392" s="1" t="s">
        <v>14912</v>
      </c>
      <c r="B392" t="str">
        <f t="shared" si="10"/>
        <v>https://www.udobaer.de/out/media/public/cust/others/s0000009-2021-ch_it.pdf</v>
      </c>
    </row>
    <row r="393" spans="1:2" x14ac:dyDescent="0.2">
      <c r="A393" s="1" t="s">
        <v>14913</v>
      </c>
      <c r="B393" t="str">
        <f t="shared" si="10"/>
        <v>https://www.udobaer.de/out/media/public/cust/others/s0000009-2021-ch_it.pdf</v>
      </c>
    </row>
    <row r="394" spans="1:2" x14ac:dyDescent="0.2">
      <c r="A394" s="1" t="s">
        <v>14914</v>
      </c>
      <c r="B394" t="str">
        <f t="shared" si="10"/>
        <v>https://www.udobaer.de/out/media/public/cust/others/s0000009-2021-ch_it.pdf</v>
      </c>
    </row>
    <row r="395" spans="1:2" x14ac:dyDescent="0.2">
      <c r="A395" s="1" t="s">
        <v>14915</v>
      </c>
      <c r="B395" t="str">
        <f t="shared" si="10"/>
        <v>https://www.udobaer.de/out/media/public/cust/others/s0000009-2021-ch_it.pdf</v>
      </c>
    </row>
    <row r="396" spans="1:2" x14ac:dyDescent="0.2">
      <c r="A396" s="1" t="s">
        <v>14916</v>
      </c>
      <c r="B396" t="str">
        <f t="shared" si="10"/>
        <v>https://www.udobaer.de/out/media/public/cust/others/s0000009-2021-ch_it.pdf</v>
      </c>
    </row>
    <row r="397" spans="1:2" x14ac:dyDescent="0.2">
      <c r="A397" s="1" t="s">
        <v>27440</v>
      </c>
      <c r="B397" t="str">
        <f t="shared" si="10"/>
        <v>https://www.udobaer.de/out/media/public/cust/others/s0000009-2021-ch_it.pdf</v>
      </c>
    </row>
    <row r="398" spans="1:2" x14ac:dyDescent="0.2">
      <c r="A398" s="1" t="s">
        <v>27441</v>
      </c>
      <c r="B398" t="str">
        <f t="shared" si="10"/>
        <v>https://www.udobaer.de/out/media/public/cust/others/s0000009-2021-ch_it.pdf</v>
      </c>
    </row>
    <row r="399" spans="1:2" x14ac:dyDescent="0.2">
      <c r="A399" s="1" t="s">
        <v>27442</v>
      </c>
      <c r="B399" t="str">
        <f t="shared" si="10"/>
        <v>https://www.udobaer.de/out/media/public/cust/others/s0000009-2021-ch_it.pdf</v>
      </c>
    </row>
    <row r="400" spans="1:2" x14ac:dyDescent="0.2">
      <c r="A400" s="1" t="s">
        <v>27443</v>
      </c>
      <c r="B400" t="str">
        <f t="shared" si="10"/>
        <v>https://www.udobaer.de/out/media/public/cust/others/s0000009-2021-ch_it.pdf</v>
      </c>
    </row>
    <row r="401" spans="1:2" x14ac:dyDescent="0.2">
      <c r="A401" s="1" t="s">
        <v>27444</v>
      </c>
      <c r="B401" t="str">
        <f t="shared" si="10"/>
        <v>https://www.udobaer.de/out/media/public/cust/others/s0000009-2021-ch_it.pdf</v>
      </c>
    </row>
    <row r="402" spans="1:2" x14ac:dyDescent="0.2">
      <c r="A402" s="1" t="s">
        <v>27445</v>
      </c>
      <c r="B402" t="str">
        <f t="shared" si="10"/>
        <v>https://www.udobaer.de/out/media/public/cust/others/s0000009-2021-ch_it.pdf</v>
      </c>
    </row>
    <row r="403" spans="1:2" x14ac:dyDescent="0.2">
      <c r="A403" s="1" t="s">
        <v>27446</v>
      </c>
      <c r="B403" t="str">
        <f t="shared" si="10"/>
        <v>https://www.udobaer.de/out/media/public/cust/others/s0000009-2021-ch_it.pdf</v>
      </c>
    </row>
    <row r="404" spans="1:2" x14ac:dyDescent="0.2">
      <c r="A404" s="1" t="s">
        <v>27447</v>
      </c>
      <c r="B404" t="str">
        <f t="shared" si="10"/>
        <v>https://www.udobaer.de/out/media/public/cust/others/s0000009-2021-ch_it.pdf</v>
      </c>
    </row>
    <row r="405" spans="1:2" x14ac:dyDescent="0.2">
      <c r="A405" s="1" t="s">
        <v>27448</v>
      </c>
      <c r="B405" t="str">
        <f t="shared" si="10"/>
        <v>https://www.udobaer.de/out/media/public/cust/others/s0000009-2021-ch_it.pdf</v>
      </c>
    </row>
    <row r="406" spans="1:2" x14ac:dyDescent="0.2">
      <c r="A406" s="1" t="s">
        <v>27449</v>
      </c>
      <c r="B406" t="str">
        <f t="shared" si="10"/>
        <v>https://www.udobaer.de/out/media/public/cust/others/s0000009-2021-ch_it.pdf</v>
      </c>
    </row>
    <row r="407" spans="1:2" x14ac:dyDescent="0.2">
      <c r="A407" s="1" t="s">
        <v>27450</v>
      </c>
      <c r="B407" t="str">
        <f t="shared" si="10"/>
        <v>https://www.udobaer.de/out/media/public/cust/others/s0000009-2021-ch_it.pdf</v>
      </c>
    </row>
    <row r="408" spans="1:2" x14ac:dyDescent="0.2">
      <c r="A408" s="1" t="s">
        <v>27462</v>
      </c>
      <c r="B408" t="str">
        <f t="shared" si="10"/>
        <v>https://www.udobaer.de/out/media/public/cust/others/s0000009-2021-ch_it.pdf</v>
      </c>
    </row>
    <row r="409" spans="1:2" x14ac:dyDescent="0.2">
      <c r="A409" s="1" t="s">
        <v>27463</v>
      </c>
      <c r="B409" t="str">
        <f t="shared" ref="B409:B440" si="11">HYPERLINK("https://www.udobaer.de/out/media/public/cust/others/s0000009-2021-ch_it.pdf")</f>
        <v>https://www.udobaer.de/out/media/public/cust/others/s0000009-2021-ch_it.pdf</v>
      </c>
    </row>
    <row r="410" spans="1:2" x14ac:dyDescent="0.2">
      <c r="A410" s="1" t="s">
        <v>27464</v>
      </c>
      <c r="B410" t="str">
        <f t="shared" si="11"/>
        <v>https://www.udobaer.de/out/media/public/cust/others/s0000009-2021-ch_it.pdf</v>
      </c>
    </row>
    <row r="411" spans="1:2" x14ac:dyDescent="0.2">
      <c r="A411" s="1" t="s">
        <v>27465</v>
      </c>
      <c r="B411" t="str">
        <f t="shared" si="11"/>
        <v>https://www.udobaer.de/out/media/public/cust/others/s0000009-2021-ch_it.pdf</v>
      </c>
    </row>
    <row r="412" spans="1:2" x14ac:dyDescent="0.2">
      <c r="A412" s="1" t="s">
        <v>27466</v>
      </c>
      <c r="B412" t="str">
        <f t="shared" si="11"/>
        <v>https://www.udobaer.de/out/media/public/cust/others/s0000009-2021-ch_it.pdf</v>
      </c>
    </row>
    <row r="413" spans="1:2" x14ac:dyDescent="0.2">
      <c r="A413" s="1" t="s">
        <v>27467</v>
      </c>
      <c r="B413" t="str">
        <f t="shared" si="11"/>
        <v>https://www.udobaer.de/out/media/public/cust/others/s0000009-2021-ch_it.pdf</v>
      </c>
    </row>
    <row r="414" spans="1:2" x14ac:dyDescent="0.2">
      <c r="A414" s="1" t="s">
        <v>27468</v>
      </c>
      <c r="B414" t="str">
        <f t="shared" si="11"/>
        <v>https://www.udobaer.de/out/media/public/cust/others/s0000009-2021-ch_it.pdf</v>
      </c>
    </row>
    <row r="415" spans="1:2" x14ac:dyDescent="0.2">
      <c r="A415" s="1" t="s">
        <v>27469</v>
      </c>
      <c r="B415" t="str">
        <f t="shared" si="11"/>
        <v>https://www.udobaer.de/out/media/public/cust/others/s0000009-2021-ch_it.pdf</v>
      </c>
    </row>
    <row r="416" spans="1:2" x14ac:dyDescent="0.2">
      <c r="A416" s="1" t="s">
        <v>27470</v>
      </c>
      <c r="B416" t="str">
        <f t="shared" si="11"/>
        <v>https://www.udobaer.de/out/media/public/cust/others/s0000009-2021-ch_it.pdf</v>
      </c>
    </row>
    <row r="417" spans="1:2" x14ac:dyDescent="0.2">
      <c r="A417" s="1" t="s">
        <v>27471</v>
      </c>
      <c r="B417" t="str">
        <f t="shared" si="11"/>
        <v>https://www.udobaer.de/out/media/public/cust/others/s0000009-2021-ch_it.pdf</v>
      </c>
    </row>
    <row r="418" spans="1:2" x14ac:dyDescent="0.2">
      <c r="A418" s="1" t="s">
        <v>27472</v>
      </c>
      <c r="B418" t="str">
        <f t="shared" si="11"/>
        <v>https://www.udobaer.de/out/media/public/cust/others/s0000009-2021-ch_it.pdf</v>
      </c>
    </row>
    <row r="419" spans="1:2" x14ac:dyDescent="0.2">
      <c r="A419" s="1" t="s">
        <v>27474</v>
      </c>
      <c r="B419" t="str">
        <f t="shared" si="11"/>
        <v>https://www.udobaer.de/out/media/public/cust/others/s0000009-2021-ch_it.pdf</v>
      </c>
    </row>
    <row r="420" spans="1:2" x14ac:dyDescent="0.2">
      <c r="A420" s="1" t="s">
        <v>27475</v>
      </c>
      <c r="B420" t="str">
        <f t="shared" si="11"/>
        <v>https://www.udobaer.de/out/media/public/cust/others/s0000009-2021-ch_it.pdf</v>
      </c>
    </row>
    <row r="421" spans="1:2" x14ac:dyDescent="0.2">
      <c r="A421" s="1" t="s">
        <v>27476</v>
      </c>
      <c r="B421" t="str">
        <f t="shared" si="11"/>
        <v>https://www.udobaer.de/out/media/public/cust/others/s0000009-2021-ch_it.pdf</v>
      </c>
    </row>
    <row r="422" spans="1:2" x14ac:dyDescent="0.2">
      <c r="A422" s="1" t="s">
        <v>27477</v>
      </c>
      <c r="B422" t="str">
        <f t="shared" si="11"/>
        <v>https://www.udobaer.de/out/media/public/cust/others/s0000009-2021-ch_it.pdf</v>
      </c>
    </row>
    <row r="423" spans="1:2" x14ac:dyDescent="0.2">
      <c r="A423" s="1" t="s">
        <v>27478</v>
      </c>
      <c r="B423" t="str">
        <f t="shared" si="11"/>
        <v>https://www.udobaer.de/out/media/public/cust/others/s0000009-2021-ch_it.pdf</v>
      </c>
    </row>
    <row r="424" spans="1:2" x14ac:dyDescent="0.2">
      <c r="A424" s="1" t="s">
        <v>27479</v>
      </c>
      <c r="B424" t="str">
        <f t="shared" si="11"/>
        <v>https://www.udobaer.de/out/media/public/cust/others/s0000009-2021-ch_it.pdf</v>
      </c>
    </row>
    <row r="425" spans="1:2" x14ac:dyDescent="0.2">
      <c r="A425" s="1" t="s">
        <v>27480</v>
      </c>
      <c r="B425" t="str">
        <f t="shared" si="11"/>
        <v>https://www.udobaer.de/out/media/public/cust/others/s0000009-2021-ch_it.pdf</v>
      </c>
    </row>
    <row r="426" spans="1:2" x14ac:dyDescent="0.2">
      <c r="A426" s="1" t="s">
        <v>27481</v>
      </c>
      <c r="B426" t="str">
        <f t="shared" si="11"/>
        <v>https://www.udobaer.de/out/media/public/cust/others/s0000009-2021-ch_it.pdf</v>
      </c>
    </row>
    <row r="427" spans="1:2" x14ac:dyDescent="0.2">
      <c r="A427" s="1" t="s">
        <v>27482</v>
      </c>
      <c r="B427" t="str">
        <f t="shared" si="11"/>
        <v>https://www.udobaer.de/out/media/public/cust/others/s0000009-2021-ch_it.pdf</v>
      </c>
    </row>
    <row r="428" spans="1:2" x14ac:dyDescent="0.2">
      <c r="A428" s="1" t="s">
        <v>27483</v>
      </c>
      <c r="B428" t="str">
        <f t="shared" si="11"/>
        <v>https://www.udobaer.de/out/media/public/cust/others/s0000009-2021-ch_it.pdf</v>
      </c>
    </row>
    <row r="429" spans="1:2" x14ac:dyDescent="0.2">
      <c r="A429" s="1" t="s">
        <v>27484</v>
      </c>
      <c r="B429" t="str">
        <f t="shared" si="11"/>
        <v>https://www.udobaer.de/out/media/public/cust/others/s0000009-2021-ch_it.pdf</v>
      </c>
    </row>
    <row r="430" spans="1:2" x14ac:dyDescent="0.2">
      <c r="A430" s="1" t="s">
        <v>27485</v>
      </c>
      <c r="B430" t="str">
        <f t="shared" si="11"/>
        <v>https://www.udobaer.de/out/media/public/cust/others/s0000009-2021-ch_it.pdf</v>
      </c>
    </row>
    <row r="431" spans="1:2" x14ac:dyDescent="0.2">
      <c r="A431" s="1" t="s">
        <v>27486</v>
      </c>
      <c r="B431" t="str">
        <f t="shared" si="11"/>
        <v>https://www.udobaer.de/out/media/public/cust/others/s0000009-2021-ch_it.pdf</v>
      </c>
    </row>
    <row r="432" spans="1:2" x14ac:dyDescent="0.2">
      <c r="A432" s="1" t="s">
        <v>27487</v>
      </c>
      <c r="B432" t="str">
        <f t="shared" si="11"/>
        <v>https://www.udobaer.de/out/media/public/cust/others/s0000009-2021-ch_it.pdf</v>
      </c>
    </row>
    <row r="433" spans="1:2" x14ac:dyDescent="0.2">
      <c r="A433" s="1" t="s">
        <v>27488</v>
      </c>
      <c r="B433" t="str">
        <f t="shared" si="11"/>
        <v>https://www.udobaer.de/out/media/public/cust/others/s0000009-2021-ch_it.pdf</v>
      </c>
    </row>
    <row r="434" spans="1:2" x14ac:dyDescent="0.2">
      <c r="A434" s="1" t="s">
        <v>27489</v>
      </c>
      <c r="B434" t="str">
        <f t="shared" si="11"/>
        <v>https://www.udobaer.de/out/media/public/cust/others/s0000009-2021-ch_it.pdf</v>
      </c>
    </row>
    <row r="435" spans="1:2" x14ac:dyDescent="0.2">
      <c r="A435" s="1" t="s">
        <v>27490</v>
      </c>
      <c r="B435" t="str">
        <f t="shared" si="11"/>
        <v>https://www.udobaer.de/out/media/public/cust/others/s0000009-2021-ch_it.pdf</v>
      </c>
    </row>
    <row r="436" spans="1:2" x14ac:dyDescent="0.2">
      <c r="A436" s="1" t="s">
        <v>27491</v>
      </c>
      <c r="B436" t="str">
        <f t="shared" si="11"/>
        <v>https://www.udobaer.de/out/media/public/cust/others/s0000009-2021-ch_it.pdf</v>
      </c>
    </row>
    <row r="437" spans="1:2" x14ac:dyDescent="0.2">
      <c r="A437" s="1" t="s">
        <v>27492</v>
      </c>
      <c r="B437" t="str">
        <f t="shared" si="11"/>
        <v>https://www.udobaer.de/out/media/public/cust/others/s0000009-2021-ch_it.pdf</v>
      </c>
    </row>
    <row r="438" spans="1:2" x14ac:dyDescent="0.2">
      <c r="A438" s="1" t="s">
        <v>27493</v>
      </c>
      <c r="B438" t="str">
        <f t="shared" si="11"/>
        <v>https://www.udobaer.de/out/media/public/cust/others/s0000009-2021-ch_it.pdf</v>
      </c>
    </row>
    <row r="439" spans="1:2" x14ac:dyDescent="0.2">
      <c r="A439" s="1" t="s">
        <v>27494</v>
      </c>
      <c r="B439" t="str">
        <f t="shared" si="11"/>
        <v>https://www.udobaer.de/out/media/public/cust/others/s0000009-2021-ch_it.pdf</v>
      </c>
    </row>
    <row r="440" spans="1:2" x14ac:dyDescent="0.2">
      <c r="A440" s="1" t="s">
        <v>27495</v>
      </c>
      <c r="B440" t="str">
        <f t="shared" si="11"/>
        <v>https://www.udobaer.de/out/media/public/cust/others/s0000009-2021-ch_it.pdf</v>
      </c>
    </row>
    <row r="441" spans="1:2" x14ac:dyDescent="0.2">
      <c r="A441" s="1" t="s">
        <v>27496</v>
      </c>
      <c r="B441" t="str">
        <f t="shared" ref="B441:B451" si="12">HYPERLINK("https://www.udobaer.de/out/media/public/cust/others/s0000009-2021-ch_it.pdf")</f>
        <v>https://www.udobaer.de/out/media/public/cust/others/s0000009-2021-ch_it.pdf</v>
      </c>
    </row>
    <row r="442" spans="1:2" x14ac:dyDescent="0.2">
      <c r="A442" s="1" t="s">
        <v>27497</v>
      </c>
      <c r="B442" t="str">
        <f t="shared" si="12"/>
        <v>https://www.udobaer.de/out/media/public/cust/others/s0000009-2021-ch_it.pdf</v>
      </c>
    </row>
    <row r="443" spans="1:2" x14ac:dyDescent="0.2">
      <c r="A443" s="1" t="s">
        <v>27498</v>
      </c>
      <c r="B443" t="str">
        <f t="shared" si="12"/>
        <v>https://www.udobaer.de/out/media/public/cust/others/s0000009-2021-ch_it.pdf</v>
      </c>
    </row>
    <row r="444" spans="1:2" x14ac:dyDescent="0.2">
      <c r="A444" s="1" t="s">
        <v>27499</v>
      </c>
      <c r="B444" t="str">
        <f t="shared" si="12"/>
        <v>https://www.udobaer.de/out/media/public/cust/others/s0000009-2021-ch_it.pdf</v>
      </c>
    </row>
    <row r="445" spans="1:2" x14ac:dyDescent="0.2">
      <c r="A445" s="1" t="s">
        <v>27500</v>
      </c>
      <c r="B445" t="str">
        <f t="shared" si="12"/>
        <v>https://www.udobaer.de/out/media/public/cust/others/s0000009-2021-ch_it.pdf</v>
      </c>
    </row>
    <row r="446" spans="1:2" x14ac:dyDescent="0.2">
      <c r="A446" s="1" t="s">
        <v>27501</v>
      </c>
      <c r="B446" t="str">
        <f t="shared" si="12"/>
        <v>https://www.udobaer.de/out/media/public/cust/others/s0000009-2021-ch_it.pdf</v>
      </c>
    </row>
    <row r="447" spans="1:2" x14ac:dyDescent="0.2">
      <c r="A447" s="1" t="s">
        <v>27502</v>
      </c>
      <c r="B447" t="str">
        <f t="shared" si="12"/>
        <v>https://www.udobaer.de/out/media/public/cust/others/s0000009-2021-ch_it.pdf</v>
      </c>
    </row>
    <row r="448" spans="1:2" x14ac:dyDescent="0.2">
      <c r="A448" s="1" t="s">
        <v>27503</v>
      </c>
      <c r="B448" t="str">
        <f t="shared" si="12"/>
        <v>https://www.udobaer.de/out/media/public/cust/others/s0000009-2021-ch_it.pdf</v>
      </c>
    </row>
    <row r="449" spans="1:2" x14ac:dyDescent="0.2">
      <c r="A449" s="1" t="s">
        <v>27504</v>
      </c>
      <c r="B449" t="str">
        <f t="shared" si="12"/>
        <v>https://www.udobaer.de/out/media/public/cust/others/s0000009-2021-ch_it.pdf</v>
      </c>
    </row>
    <row r="450" spans="1:2" x14ac:dyDescent="0.2">
      <c r="A450" s="1" t="s">
        <v>27505</v>
      </c>
      <c r="B450" t="str">
        <f t="shared" si="12"/>
        <v>https://www.udobaer.de/out/media/public/cust/others/s0000009-2021-ch_it.pdf</v>
      </c>
    </row>
    <row r="451" spans="1:2" x14ac:dyDescent="0.2">
      <c r="A451" s="1" t="s">
        <v>27506</v>
      </c>
      <c r="B451" t="str">
        <f t="shared" si="12"/>
        <v>https://www.udobaer.de/out/media/public/cust/others/s0000009-2021-ch_it.pdf</v>
      </c>
    </row>
    <row r="452" spans="1:2" x14ac:dyDescent="0.2">
      <c r="A452" s="1" t="s">
        <v>15362</v>
      </c>
      <c r="B452" t="str">
        <f t="shared" ref="B452:B478" si="13">HYPERLINK("https://www.udobaer.de/out/media/public/cust/others/s0000010-2021-ch_it.pdf")</f>
        <v>https://www.udobaer.de/out/media/public/cust/others/s0000010-2021-ch_it.pdf</v>
      </c>
    </row>
    <row r="453" spans="1:2" x14ac:dyDescent="0.2">
      <c r="A453" s="1" t="s">
        <v>15363</v>
      </c>
      <c r="B453" t="str">
        <f t="shared" si="13"/>
        <v>https://www.udobaer.de/out/media/public/cust/others/s0000010-2021-ch_it.pdf</v>
      </c>
    </row>
    <row r="454" spans="1:2" x14ac:dyDescent="0.2">
      <c r="A454" s="1" t="s">
        <v>15364</v>
      </c>
      <c r="B454" t="str">
        <f t="shared" si="13"/>
        <v>https://www.udobaer.de/out/media/public/cust/others/s0000010-2021-ch_it.pdf</v>
      </c>
    </row>
    <row r="455" spans="1:2" x14ac:dyDescent="0.2">
      <c r="A455" s="1" t="s">
        <v>15365</v>
      </c>
      <c r="B455" t="str">
        <f t="shared" si="13"/>
        <v>https://www.udobaer.de/out/media/public/cust/others/s0000010-2021-ch_it.pdf</v>
      </c>
    </row>
    <row r="456" spans="1:2" x14ac:dyDescent="0.2">
      <c r="A456" s="1" t="s">
        <v>15366</v>
      </c>
      <c r="B456" t="str">
        <f t="shared" si="13"/>
        <v>https://www.udobaer.de/out/media/public/cust/others/s0000010-2021-ch_it.pdf</v>
      </c>
    </row>
    <row r="457" spans="1:2" x14ac:dyDescent="0.2">
      <c r="A457" s="1" t="s">
        <v>15367</v>
      </c>
      <c r="B457" t="str">
        <f t="shared" si="13"/>
        <v>https://www.udobaer.de/out/media/public/cust/others/s0000010-2021-ch_it.pdf</v>
      </c>
    </row>
    <row r="458" spans="1:2" x14ac:dyDescent="0.2">
      <c r="A458" s="1" t="s">
        <v>15368</v>
      </c>
      <c r="B458" t="str">
        <f t="shared" si="13"/>
        <v>https://www.udobaer.de/out/media/public/cust/others/s0000010-2021-ch_it.pdf</v>
      </c>
    </row>
    <row r="459" spans="1:2" x14ac:dyDescent="0.2">
      <c r="A459" s="1" t="s">
        <v>15369</v>
      </c>
      <c r="B459" t="str">
        <f t="shared" si="13"/>
        <v>https://www.udobaer.de/out/media/public/cust/others/s0000010-2021-ch_it.pdf</v>
      </c>
    </row>
    <row r="460" spans="1:2" x14ac:dyDescent="0.2">
      <c r="A460" s="1" t="s">
        <v>15370</v>
      </c>
      <c r="B460" t="str">
        <f t="shared" si="13"/>
        <v>https://www.udobaer.de/out/media/public/cust/others/s0000010-2021-ch_it.pdf</v>
      </c>
    </row>
    <row r="461" spans="1:2" x14ac:dyDescent="0.2">
      <c r="A461" s="1" t="s">
        <v>15371</v>
      </c>
      <c r="B461" t="str">
        <f t="shared" si="13"/>
        <v>https://www.udobaer.de/out/media/public/cust/others/s0000010-2021-ch_it.pdf</v>
      </c>
    </row>
    <row r="462" spans="1:2" x14ac:dyDescent="0.2">
      <c r="A462" s="1" t="s">
        <v>15372</v>
      </c>
      <c r="B462" t="str">
        <f t="shared" si="13"/>
        <v>https://www.udobaer.de/out/media/public/cust/others/s0000010-2021-ch_it.pdf</v>
      </c>
    </row>
    <row r="463" spans="1:2" x14ac:dyDescent="0.2">
      <c r="A463" s="1" t="s">
        <v>15373</v>
      </c>
      <c r="B463" t="str">
        <f t="shared" si="13"/>
        <v>https://www.udobaer.de/out/media/public/cust/others/s0000010-2021-ch_it.pdf</v>
      </c>
    </row>
    <row r="464" spans="1:2" x14ac:dyDescent="0.2">
      <c r="A464" s="1" t="s">
        <v>15374</v>
      </c>
      <c r="B464" t="str">
        <f t="shared" si="13"/>
        <v>https://www.udobaer.de/out/media/public/cust/others/s0000010-2021-ch_it.pdf</v>
      </c>
    </row>
    <row r="465" spans="1:2" x14ac:dyDescent="0.2">
      <c r="A465" s="1" t="s">
        <v>15375</v>
      </c>
      <c r="B465" t="str">
        <f t="shared" si="13"/>
        <v>https://www.udobaer.de/out/media/public/cust/others/s0000010-2021-ch_it.pdf</v>
      </c>
    </row>
    <row r="466" spans="1:2" x14ac:dyDescent="0.2">
      <c r="A466" s="1" t="s">
        <v>15376</v>
      </c>
      <c r="B466" t="str">
        <f t="shared" si="13"/>
        <v>https://www.udobaer.de/out/media/public/cust/others/s0000010-2021-ch_it.pdf</v>
      </c>
    </row>
    <row r="467" spans="1:2" x14ac:dyDescent="0.2">
      <c r="A467" s="1" t="s">
        <v>15377</v>
      </c>
      <c r="B467" t="str">
        <f t="shared" si="13"/>
        <v>https://www.udobaer.de/out/media/public/cust/others/s0000010-2021-ch_it.pdf</v>
      </c>
    </row>
    <row r="468" spans="1:2" x14ac:dyDescent="0.2">
      <c r="A468" s="1" t="s">
        <v>15378</v>
      </c>
      <c r="B468" t="str">
        <f t="shared" si="13"/>
        <v>https://www.udobaer.de/out/media/public/cust/others/s0000010-2021-ch_it.pdf</v>
      </c>
    </row>
    <row r="469" spans="1:2" x14ac:dyDescent="0.2">
      <c r="A469" s="1" t="s">
        <v>15379</v>
      </c>
      <c r="B469" t="str">
        <f t="shared" si="13"/>
        <v>https://www.udobaer.de/out/media/public/cust/others/s0000010-2021-ch_it.pdf</v>
      </c>
    </row>
    <row r="470" spans="1:2" x14ac:dyDescent="0.2">
      <c r="A470" s="1" t="s">
        <v>15380</v>
      </c>
      <c r="B470" t="str">
        <f t="shared" si="13"/>
        <v>https://www.udobaer.de/out/media/public/cust/others/s0000010-2021-ch_it.pdf</v>
      </c>
    </row>
    <row r="471" spans="1:2" x14ac:dyDescent="0.2">
      <c r="A471" s="1" t="s">
        <v>15381</v>
      </c>
      <c r="B471" t="str">
        <f t="shared" si="13"/>
        <v>https://www.udobaer.de/out/media/public/cust/others/s0000010-2021-ch_it.pdf</v>
      </c>
    </row>
    <row r="472" spans="1:2" x14ac:dyDescent="0.2">
      <c r="A472" s="1" t="s">
        <v>15382</v>
      </c>
      <c r="B472" t="str">
        <f t="shared" si="13"/>
        <v>https://www.udobaer.de/out/media/public/cust/others/s0000010-2021-ch_it.pdf</v>
      </c>
    </row>
    <row r="473" spans="1:2" x14ac:dyDescent="0.2">
      <c r="A473" s="1" t="s">
        <v>15383</v>
      </c>
      <c r="B473" t="str">
        <f t="shared" si="13"/>
        <v>https://www.udobaer.de/out/media/public/cust/others/s0000010-2021-ch_it.pdf</v>
      </c>
    </row>
    <row r="474" spans="1:2" x14ac:dyDescent="0.2">
      <c r="A474" s="1" t="s">
        <v>15384</v>
      </c>
      <c r="B474" t="str">
        <f t="shared" si="13"/>
        <v>https://www.udobaer.de/out/media/public/cust/others/s0000010-2021-ch_it.pdf</v>
      </c>
    </row>
    <row r="475" spans="1:2" x14ac:dyDescent="0.2">
      <c r="A475" s="1" t="s">
        <v>15385</v>
      </c>
      <c r="B475" t="str">
        <f t="shared" si="13"/>
        <v>https://www.udobaer.de/out/media/public/cust/others/s0000010-2021-ch_it.pdf</v>
      </c>
    </row>
    <row r="476" spans="1:2" x14ac:dyDescent="0.2">
      <c r="A476" s="1" t="s">
        <v>15386</v>
      </c>
      <c r="B476" t="str">
        <f t="shared" si="13"/>
        <v>https://www.udobaer.de/out/media/public/cust/others/s0000010-2021-ch_it.pdf</v>
      </c>
    </row>
    <row r="477" spans="1:2" x14ac:dyDescent="0.2">
      <c r="A477" s="1" t="s">
        <v>15387</v>
      </c>
      <c r="B477" t="str">
        <f t="shared" si="13"/>
        <v>https://www.udobaer.de/out/media/public/cust/others/s0000010-2021-ch_it.pdf</v>
      </c>
    </row>
    <row r="478" spans="1:2" x14ac:dyDescent="0.2">
      <c r="A478" s="1" t="s">
        <v>15388</v>
      </c>
      <c r="B478" t="str">
        <f t="shared" si="13"/>
        <v>https://www.udobaer.de/out/media/public/cust/others/s0000010-2021-ch_it.pdf</v>
      </c>
    </row>
    <row r="479" spans="1:2" x14ac:dyDescent="0.2">
      <c r="A479" s="1" t="s">
        <v>15389</v>
      </c>
      <c r="B479" t="str">
        <f t="shared" ref="B479:B505" si="14">HYPERLINK("https://www.udobaer.de/out/media/public/cust/others/s0000010-2021-ch_it.pdf")</f>
        <v>https://www.udobaer.de/out/media/public/cust/others/s0000010-2021-ch_it.pdf</v>
      </c>
    </row>
    <row r="480" spans="1:2" x14ac:dyDescent="0.2">
      <c r="A480" s="1" t="s">
        <v>15390</v>
      </c>
      <c r="B480" t="str">
        <f t="shared" si="14"/>
        <v>https://www.udobaer.de/out/media/public/cust/others/s0000010-2021-ch_it.pdf</v>
      </c>
    </row>
    <row r="481" spans="1:2" x14ac:dyDescent="0.2">
      <c r="A481" s="1" t="s">
        <v>15391</v>
      </c>
      <c r="B481" t="str">
        <f t="shared" si="14"/>
        <v>https://www.udobaer.de/out/media/public/cust/others/s0000010-2021-ch_it.pdf</v>
      </c>
    </row>
    <row r="482" spans="1:2" x14ac:dyDescent="0.2">
      <c r="A482" s="1" t="s">
        <v>15392</v>
      </c>
      <c r="B482" t="str">
        <f t="shared" si="14"/>
        <v>https://www.udobaer.de/out/media/public/cust/others/s0000010-2021-ch_it.pdf</v>
      </c>
    </row>
    <row r="483" spans="1:2" x14ac:dyDescent="0.2">
      <c r="A483" s="1" t="s">
        <v>15393</v>
      </c>
      <c r="B483" t="str">
        <f t="shared" si="14"/>
        <v>https://www.udobaer.de/out/media/public/cust/others/s0000010-2021-ch_it.pdf</v>
      </c>
    </row>
    <row r="484" spans="1:2" x14ac:dyDescent="0.2">
      <c r="A484" s="1" t="s">
        <v>15394</v>
      </c>
      <c r="B484" t="str">
        <f t="shared" si="14"/>
        <v>https://www.udobaer.de/out/media/public/cust/others/s0000010-2021-ch_it.pdf</v>
      </c>
    </row>
    <row r="485" spans="1:2" x14ac:dyDescent="0.2">
      <c r="A485" s="1" t="s">
        <v>15395</v>
      </c>
      <c r="B485" t="str">
        <f t="shared" si="14"/>
        <v>https://www.udobaer.de/out/media/public/cust/others/s0000010-2021-ch_it.pdf</v>
      </c>
    </row>
    <row r="486" spans="1:2" x14ac:dyDescent="0.2">
      <c r="A486" s="1" t="s">
        <v>15396</v>
      </c>
      <c r="B486" t="str">
        <f t="shared" si="14"/>
        <v>https://www.udobaer.de/out/media/public/cust/others/s0000010-2021-ch_it.pdf</v>
      </c>
    </row>
    <row r="487" spans="1:2" x14ac:dyDescent="0.2">
      <c r="A487" s="1" t="s">
        <v>15397</v>
      </c>
      <c r="B487" t="str">
        <f t="shared" si="14"/>
        <v>https://www.udobaer.de/out/media/public/cust/others/s0000010-2021-ch_it.pdf</v>
      </c>
    </row>
    <row r="488" spans="1:2" x14ac:dyDescent="0.2">
      <c r="A488" s="1" t="s">
        <v>15398</v>
      </c>
      <c r="B488" t="str">
        <f t="shared" si="14"/>
        <v>https://www.udobaer.de/out/media/public/cust/others/s0000010-2021-ch_it.pdf</v>
      </c>
    </row>
    <row r="489" spans="1:2" x14ac:dyDescent="0.2">
      <c r="A489" s="1" t="s">
        <v>15399</v>
      </c>
      <c r="B489" t="str">
        <f t="shared" si="14"/>
        <v>https://www.udobaer.de/out/media/public/cust/others/s0000010-2021-ch_it.pdf</v>
      </c>
    </row>
    <row r="490" spans="1:2" x14ac:dyDescent="0.2">
      <c r="A490" s="1" t="s">
        <v>15400</v>
      </c>
      <c r="B490" t="str">
        <f t="shared" si="14"/>
        <v>https://www.udobaer.de/out/media/public/cust/others/s0000010-2021-ch_it.pdf</v>
      </c>
    </row>
    <row r="491" spans="1:2" x14ac:dyDescent="0.2">
      <c r="A491" s="1" t="s">
        <v>15401</v>
      </c>
      <c r="B491" t="str">
        <f t="shared" si="14"/>
        <v>https://www.udobaer.de/out/media/public/cust/others/s0000010-2021-ch_it.pdf</v>
      </c>
    </row>
    <row r="492" spans="1:2" x14ac:dyDescent="0.2">
      <c r="A492" s="1" t="s">
        <v>15402</v>
      </c>
      <c r="B492" t="str">
        <f t="shared" si="14"/>
        <v>https://www.udobaer.de/out/media/public/cust/others/s0000010-2021-ch_it.pdf</v>
      </c>
    </row>
    <row r="493" spans="1:2" x14ac:dyDescent="0.2">
      <c r="A493" s="1" t="s">
        <v>15403</v>
      </c>
      <c r="B493" t="str">
        <f t="shared" si="14"/>
        <v>https://www.udobaer.de/out/media/public/cust/others/s0000010-2021-ch_it.pdf</v>
      </c>
    </row>
    <row r="494" spans="1:2" x14ac:dyDescent="0.2">
      <c r="A494" s="1" t="s">
        <v>15404</v>
      </c>
      <c r="B494" t="str">
        <f t="shared" si="14"/>
        <v>https://www.udobaer.de/out/media/public/cust/others/s0000010-2021-ch_it.pdf</v>
      </c>
    </row>
    <row r="495" spans="1:2" x14ac:dyDescent="0.2">
      <c r="A495" s="1" t="s">
        <v>15405</v>
      </c>
      <c r="B495" t="str">
        <f t="shared" si="14"/>
        <v>https://www.udobaer.de/out/media/public/cust/others/s0000010-2021-ch_it.pdf</v>
      </c>
    </row>
    <row r="496" spans="1:2" x14ac:dyDescent="0.2">
      <c r="A496" s="1" t="s">
        <v>15406</v>
      </c>
      <c r="B496" t="str">
        <f t="shared" si="14"/>
        <v>https://www.udobaer.de/out/media/public/cust/others/s0000010-2021-ch_it.pdf</v>
      </c>
    </row>
    <row r="497" spans="1:2" x14ac:dyDescent="0.2">
      <c r="A497" s="1" t="s">
        <v>15407</v>
      </c>
      <c r="B497" t="str">
        <f t="shared" si="14"/>
        <v>https://www.udobaer.de/out/media/public/cust/others/s0000010-2021-ch_it.pdf</v>
      </c>
    </row>
    <row r="498" spans="1:2" x14ac:dyDescent="0.2">
      <c r="A498" s="1" t="s">
        <v>15408</v>
      </c>
      <c r="B498" t="str">
        <f t="shared" si="14"/>
        <v>https://www.udobaer.de/out/media/public/cust/others/s0000010-2021-ch_it.pdf</v>
      </c>
    </row>
    <row r="499" spans="1:2" x14ac:dyDescent="0.2">
      <c r="A499" s="1" t="s">
        <v>15409</v>
      </c>
      <c r="B499" t="str">
        <f t="shared" si="14"/>
        <v>https://www.udobaer.de/out/media/public/cust/others/s0000010-2021-ch_it.pdf</v>
      </c>
    </row>
    <row r="500" spans="1:2" x14ac:dyDescent="0.2">
      <c r="A500" s="1" t="s">
        <v>15410</v>
      </c>
      <c r="B500" t="str">
        <f t="shared" si="14"/>
        <v>https://www.udobaer.de/out/media/public/cust/others/s0000010-2021-ch_it.pdf</v>
      </c>
    </row>
    <row r="501" spans="1:2" x14ac:dyDescent="0.2">
      <c r="A501" s="1" t="s">
        <v>15411</v>
      </c>
      <c r="B501" t="str">
        <f t="shared" si="14"/>
        <v>https://www.udobaer.de/out/media/public/cust/others/s0000010-2021-ch_it.pdf</v>
      </c>
    </row>
    <row r="502" spans="1:2" x14ac:dyDescent="0.2">
      <c r="A502" s="1" t="s">
        <v>15412</v>
      </c>
      <c r="B502" t="str">
        <f t="shared" si="14"/>
        <v>https://www.udobaer.de/out/media/public/cust/others/s0000010-2021-ch_it.pdf</v>
      </c>
    </row>
    <row r="503" spans="1:2" x14ac:dyDescent="0.2">
      <c r="A503" s="1" t="s">
        <v>15413</v>
      </c>
      <c r="B503" t="str">
        <f t="shared" si="14"/>
        <v>https://www.udobaer.de/out/media/public/cust/others/s0000010-2021-ch_it.pdf</v>
      </c>
    </row>
    <row r="504" spans="1:2" x14ac:dyDescent="0.2">
      <c r="A504" s="1" t="s">
        <v>15414</v>
      </c>
      <c r="B504" t="str">
        <f t="shared" si="14"/>
        <v>https://www.udobaer.de/out/media/public/cust/others/s0000010-2021-ch_it.pdf</v>
      </c>
    </row>
    <row r="505" spans="1:2" x14ac:dyDescent="0.2">
      <c r="A505" s="1" t="s">
        <v>15415</v>
      </c>
      <c r="B505" t="str">
        <f t="shared" si="14"/>
        <v>https://www.udobaer.de/out/media/public/cust/others/s0000010-2021-ch_it.pdf</v>
      </c>
    </row>
    <row r="506" spans="1:2" x14ac:dyDescent="0.2">
      <c r="A506" s="1" t="s">
        <v>15416</v>
      </c>
      <c r="B506" t="str">
        <f t="shared" ref="B506:B535" si="15">HYPERLINK("https://www.udobaer.de/out/media/public/cust/others/s0000010-2021-ch_it.pdf")</f>
        <v>https://www.udobaer.de/out/media/public/cust/others/s0000010-2021-ch_it.pdf</v>
      </c>
    </row>
    <row r="507" spans="1:2" x14ac:dyDescent="0.2">
      <c r="A507" s="1" t="s">
        <v>15417</v>
      </c>
      <c r="B507" t="str">
        <f t="shared" si="15"/>
        <v>https://www.udobaer.de/out/media/public/cust/others/s0000010-2021-ch_it.pdf</v>
      </c>
    </row>
    <row r="508" spans="1:2" x14ac:dyDescent="0.2">
      <c r="A508" s="1" t="s">
        <v>15418</v>
      </c>
      <c r="B508" t="str">
        <f t="shared" si="15"/>
        <v>https://www.udobaer.de/out/media/public/cust/others/s0000010-2021-ch_it.pdf</v>
      </c>
    </row>
    <row r="509" spans="1:2" x14ac:dyDescent="0.2">
      <c r="A509" s="1" t="s">
        <v>15419</v>
      </c>
      <c r="B509" t="str">
        <f t="shared" si="15"/>
        <v>https://www.udobaer.de/out/media/public/cust/others/s0000010-2021-ch_it.pdf</v>
      </c>
    </row>
    <row r="510" spans="1:2" x14ac:dyDescent="0.2">
      <c r="A510" s="1" t="s">
        <v>15420</v>
      </c>
      <c r="B510" t="str">
        <f t="shared" si="15"/>
        <v>https://www.udobaer.de/out/media/public/cust/others/s0000010-2021-ch_it.pdf</v>
      </c>
    </row>
    <row r="511" spans="1:2" x14ac:dyDescent="0.2">
      <c r="A511" s="1" t="s">
        <v>15421</v>
      </c>
      <c r="B511" t="str">
        <f t="shared" si="15"/>
        <v>https://www.udobaer.de/out/media/public/cust/others/s0000010-2021-ch_it.pdf</v>
      </c>
    </row>
    <row r="512" spans="1:2" x14ac:dyDescent="0.2">
      <c r="A512" s="1" t="s">
        <v>15422</v>
      </c>
      <c r="B512" t="str">
        <f t="shared" si="15"/>
        <v>https://www.udobaer.de/out/media/public/cust/others/s0000010-2021-ch_it.pdf</v>
      </c>
    </row>
    <row r="513" spans="1:2" x14ac:dyDescent="0.2">
      <c r="A513" s="1" t="s">
        <v>15423</v>
      </c>
      <c r="B513" t="str">
        <f t="shared" si="15"/>
        <v>https://www.udobaer.de/out/media/public/cust/others/s0000010-2021-ch_it.pdf</v>
      </c>
    </row>
    <row r="514" spans="1:2" x14ac:dyDescent="0.2">
      <c r="A514" s="1" t="s">
        <v>15424</v>
      </c>
      <c r="B514" t="str">
        <f t="shared" si="15"/>
        <v>https://www.udobaer.de/out/media/public/cust/others/s0000010-2021-ch_it.pdf</v>
      </c>
    </row>
    <row r="515" spans="1:2" x14ac:dyDescent="0.2">
      <c r="A515" s="1" t="s">
        <v>15425</v>
      </c>
      <c r="B515" t="str">
        <f t="shared" si="15"/>
        <v>https://www.udobaer.de/out/media/public/cust/others/s0000010-2021-ch_it.pdf</v>
      </c>
    </row>
    <row r="516" spans="1:2" x14ac:dyDescent="0.2">
      <c r="A516" s="1" t="s">
        <v>15426</v>
      </c>
      <c r="B516" t="str">
        <f t="shared" si="15"/>
        <v>https://www.udobaer.de/out/media/public/cust/others/s0000010-2021-ch_it.pdf</v>
      </c>
    </row>
    <row r="517" spans="1:2" x14ac:dyDescent="0.2">
      <c r="A517" s="1" t="s">
        <v>15427</v>
      </c>
      <c r="B517" t="str">
        <f t="shared" si="15"/>
        <v>https://www.udobaer.de/out/media/public/cust/others/s0000010-2021-ch_it.pdf</v>
      </c>
    </row>
    <row r="518" spans="1:2" x14ac:dyDescent="0.2">
      <c r="A518" s="1" t="s">
        <v>15428</v>
      </c>
      <c r="B518" t="str">
        <f t="shared" si="15"/>
        <v>https://www.udobaer.de/out/media/public/cust/others/s0000010-2021-ch_it.pdf</v>
      </c>
    </row>
    <row r="519" spans="1:2" x14ac:dyDescent="0.2">
      <c r="A519" s="1" t="s">
        <v>15429</v>
      </c>
      <c r="B519" t="str">
        <f t="shared" si="15"/>
        <v>https://www.udobaer.de/out/media/public/cust/others/s0000010-2021-ch_it.pdf</v>
      </c>
    </row>
    <row r="520" spans="1:2" x14ac:dyDescent="0.2">
      <c r="A520" s="1" t="s">
        <v>15430</v>
      </c>
      <c r="B520" t="str">
        <f t="shared" si="15"/>
        <v>https://www.udobaer.de/out/media/public/cust/others/s0000010-2021-ch_it.pdf</v>
      </c>
    </row>
    <row r="521" spans="1:2" x14ac:dyDescent="0.2">
      <c r="A521" s="1" t="s">
        <v>15431</v>
      </c>
      <c r="B521" t="str">
        <f t="shared" si="15"/>
        <v>https://www.udobaer.de/out/media/public/cust/others/s0000010-2021-ch_it.pdf</v>
      </c>
    </row>
    <row r="522" spans="1:2" x14ac:dyDescent="0.2">
      <c r="A522" s="1" t="s">
        <v>15432</v>
      </c>
      <c r="B522" t="str">
        <f t="shared" si="15"/>
        <v>https://www.udobaer.de/out/media/public/cust/others/s0000010-2021-ch_it.pdf</v>
      </c>
    </row>
    <row r="523" spans="1:2" x14ac:dyDescent="0.2">
      <c r="A523" s="1" t="s">
        <v>15433</v>
      </c>
      <c r="B523" t="str">
        <f t="shared" si="15"/>
        <v>https://www.udobaer.de/out/media/public/cust/others/s0000010-2021-ch_it.pdf</v>
      </c>
    </row>
    <row r="524" spans="1:2" x14ac:dyDescent="0.2">
      <c r="A524" s="1" t="s">
        <v>27512</v>
      </c>
      <c r="B524" t="str">
        <f t="shared" si="15"/>
        <v>https://www.udobaer.de/out/media/public/cust/others/s0000010-2021-ch_it.pdf</v>
      </c>
    </row>
    <row r="525" spans="1:2" x14ac:dyDescent="0.2">
      <c r="A525" s="1" t="s">
        <v>27513</v>
      </c>
      <c r="B525" t="str">
        <f t="shared" si="15"/>
        <v>https://www.udobaer.de/out/media/public/cust/others/s0000010-2021-ch_it.pdf</v>
      </c>
    </row>
    <row r="526" spans="1:2" x14ac:dyDescent="0.2">
      <c r="A526" s="1" t="s">
        <v>27514</v>
      </c>
      <c r="B526" t="str">
        <f t="shared" si="15"/>
        <v>https://www.udobaer.de/out/media/public/cust/others/s0000010-2021-ch_it.pdf</v>
      </c>
    </row>
    <row r="527" spans="1:2" x14ac:dyDescent="0.2">
      <c r="A527" s="1" t="s">
        <v>27515</v>
      </c>
      <c r="B527" t="str">
        <f t="shared" si="15"/>
        <v>https://www.udobaer.de/out/media/public/cust/others/s0000010-2021-ch_it.pdf</v>
      </c>
    </row>
    <row r="528" spans="1:2" x14ac:dyDescent="0.2">
      <c r="A528" s="1" t="s">
        <v>27516</v>
      </c>
      <c r="B528" t="str">
        <f t="shared" si="15"/>
        <v>https://www.udobaer.de/out/media/public/cust/others/s0000010-2021-ch_it.pdf</v>
      </c>
    </row>
    <row r="529" spans="1:2" x14ac:dyDescent="0.2">
      <c r="A529" s="1" t="s">
        <v>27517</v>
      </c>
      <c r="B529" t="str">
        <f t="shared" si="15"/>
        <v>https://www.udobaer.de/out/media/public/cust/others/s0000010-2021-ch_it.pdf</v>
      </c>
    </row>
    <row r="530" spans="1:2" x14ac:dyDescent="0.2">
      <c r="A530" s="1" t="s">
        <v>27518</v>
      </c>
      <c r="B530" t="str">
        <f t="shared" si="15"/>
        <v>https://www.udobaer.de/out/media/public/cust/others/s0000010-2021-ch_it.pdf</v>
      </c>
    </row>
    <row r="531" spans="1:2" x14ac:dyDescent="0.2">
      <c r="A531" s="1" t="s">
        <v>27519</v>
      </c>
      <c r="B531" t="str">
        <f t="shared" si="15"/>
        <v>https://www.udobaer.de/out/media/public/cust/others/s0000010-2021-ch_it.pdf</v>
      </c>
    </row>
    <row r="532" spans="1:2" x14ac:dyDescent="0.2">
      <c r="A532" s="1" t="s">
        <v>27520</v>
      </c>
      <c r="B532" t="str">
        <f t="shared" si="15"/>
        <v>https://www.udobaer.de/out/media/public/cust/others/s0000010-2021-ch_it.pdf</v>
      </c>
    </row>
    <row r="533" spans="1:2" x14ac:dyDescent="0.2">
      <c r="A533" s="1" t="s">
        <v>27521</v>
      </c>
      <c r="B533" t="str">
        <f t="shared" si="15"/>
        <v>https://www.udobaer.de/out/media/public/cust/others/s0000010-2021-ch_it.pdf</v>
      </c>
    </row>
    <row r="534" spans="1:2" x14ac:dyDescent="0.2">
      <c r="A534" s="1" t="s">
        <v>27522</v>
      </c>
      <c r="B534" t="str">
        <f t="shared" si="15"/>
        <v>https://www.udobaer.de/out/media/public/cust/others/s0000010-2021-ch_it.pdf</v>
      </c>
    </row>
    <row r="535" spans="1:2" x14ac:dyDescent="0.2">
      <c r="A535" s="1" t="s">
        <v>27527</v>
      </c>
      <c r="B535" t="str">
        <f t="shared" si="15"/>
        <v>https://www.udobaer.de/out/media/public/cust/others/s0000010-2021-ch_it.pdf</v>
      </c>
    </row>
    <row r="536" spans="1:2" x14ac:dyDescent="0.2">
      <c r="A536" s="1" t="s">
        <v>27528</v>
      </c>
      <c r="B536" t="str">
        <f t="shared" ref="B536:B567" si="16">HYPERLINK("https://www.udobaer.de/out/media/public/cust/others/s0000010-2021-ch_it.pdf")</f>
        <v>https://www.udobaer.de/out/media/public/cust/others/s0000010-2021-ch_it.pdf</v>
      </c>
    </row>
    <row r="537" spans="1:2" x14ac:dyDescent="0.2">
      <c r="A537" s="1" t="s">
        <v>27529</v>
      </c>
      <c r="B537" t="str">
        <f t="shared" si="16"/>
        <v>https://www.udobaer.de/out/media/public/cust/others/s0000010-2021-ch_it.pdf</v>
      </c>
    </row>
    <row r="538" spans="1:2" x14ac:dyDescent="0.2">
      <c r="A538" s="1" t="s">
        <v>27530</v>
      </c>
      <c r="B538" t="str">
        <f t="shared" si="16"/>
        <v>https://www.udobaer.de/out/media/public/cust/others/s0000010-2021-ch_it.pdf</v>
      </c>
    </row>
    <row r="539" spans="1:2" x14ac:dyDescent="0.2">
      <c r="A539" s="1" t="s">
        <v>27531</v>
      </c>
      <c r="B539" t="str">
        <f t="shared" si="16"/>
        <v>https://www.udobaer.de/out/media/public/cust/others/s0000010-2021-ch_it.pdf</v>
      </c>
    </row>
    <row r="540" spans="1:2" x14ac:dyDescent="0.2">
      <c r="A540" s="1" t="s">
        <v>27532</v>
      </c>
      <c r="B540" t="str">
        <f t="shared" si="16"/>
        <v>https://www.udobaer.de/out/media/public/cust/others/s0000010-2021-ch_it.pdf</v>
      </c>
    </row>
    <row r="541" spans="1:2" x14ac:dyDescent="0.2">
      <c r="A541" s="1" t="s">
        <v>27533</v>
      </c>
      <c r="B541" t="str">
        <f t="shared" si="16"/>
        <v>https://www.udobaer.de/out/media/public/cust/others/s0000010-2021-ch_it.pdf</v>
      </c>
    </row>
    <row r="542" spans="1:2" x14ac:dyDescent="0.2">
      <c r="A542" s="1" t="s">
        <v>27534</v>
      </c>
      <c r="B542" t="str">
        <f t="shared" si="16"/>
        <v>https://www.udobaer.de/out/media/public/cust/others/s0000010-2021-ch_it.pdf</v>
      </c>
    </row>
    <row r="543" spans="1:2" x14ac:dyDescent="0.2">
      <c r="A543" s="1" t="s">
        <v>27535</v>
      </c>
      <c r="B543" t="str">
        <f t="shared" si="16"/>
        <v>https://www.udobaer.de/out/media/public/cust/others/s0000010-2021-ch_it.pdf</v>
      </c>
    </row>
    <row r="544" spans="1:2" x14ac:dyDescent="0.2">
      <c r="A544" s="1" t="s">
        <v>27536</v>
      </c>
      <c r="B544" t="str">
        <f t="shared" si="16"/>
        <v>https://www.udobaer.de/out/media/public/cust/others/s0000010-2021-ch_it.pdf</v>
      </c>
    </row>
    <row r="545" spans="1:2" x14ac:dyDescent="0.2">
      <c r="A545" s="1" t="s">
        <v>27537</v>
      </c>
      <c r="B545" t="str">
        <f t="shared" si="16"/>
        <v>https://www.udobaer.de/out/media/public/cust/others/s0000010-2021-ch_it.pdf</v>
      </c>
    </row>
    <row r="546" spans="1:2" x14ac:dyDescent="0.2">
      <c r="A546" s="1" t="s">
        <v>27538</v>
      </c>
      <c r="B546" t="str">
        <f t="shared" si="16"/>
        <v>https://www.udobaer.de/out/media/public/cust/others/s0000010-2021-ch_it.pdf</v>
      </c>
    </row>
    <row r="547" spans="1:2" x14ac:dyDescent="0.2">
      <c r="A547" s="1" t="s">
        <v>27539</v>
      </c>
      <c r="B547" t="str">
        <f t="shared" si="16"/>
        <v>https://www.udobaer.de/out/media/public/cust/others/s0000010-2021-ch_it.pdf</v>
      </c>
    </row>
    <row r="548" spans="1:2" x14ac:dyDescent="0.2">
      <c r="A548" s="1" t="s">
        <v>27540</v>
      </c>
      <c r="B548" t="str">
        <f t="shared" si="16"/>
        <v>https://www.udobaer.de/out/media/public/cust/others/s0000010-2021-ch_it.pdf</v>
      </c>
    </row>
    <row r="549" spans="1:2" x14ac:dyDescent="0.2">
      <c r="A549" s="1" t="s">
        <v>27541</v>
      </c>
      <c r="B549" t="str">
        <f t="shared" si="16"/>
        <v>https://www.udobaer.de/out/media/public/cust/others/s0000010-2021-ch_it.pdf</v>
      </c>
    </row>
    <row r="550" spans="1:2" x14ac:dyDescent="0.2">
      <c r="A550" s="1" t="s">
        <v>27542</v>
      </c>
      <c r="B550" t="str">
        <f t="shared" si="16"/>
        <v>https://www.udobaer.de/out/media/public/cust/others/s0000010-2021-ch_it.pdf</v>
      </c>
    </row>
    <row r="551" spans="1:2" x14ac:dyDescent="0.2">
      <c r="A551" s="1" t="s">
        <v>27543</v>
      </c>
      <c r="B551" t="str">
        <f t="shared" si="16"/>
        <v>https://www.udobaer.de/out/media/public/cust/others/s0000010-2021-ch_it.pdf</v>
      </c>
    </row>
    <row r="552" spans="1:2" x14ac:dyDescent="0.2">
      <c r="A552" s="1" t="s">
        <v>27544</v>
      </c>
      <c r="B552" t="str">
        <f t="shared" si="16"/>
        <v>https://www.udobaer.de/out/media/public/cust/others/s0000010-2021-ch_it.pdf</v>
      </c>
    </row>
    <row r="553" spans="1:2" x14ac:dyDescent="0.2">
      <c r="A553" s="1" t="s">
        <v>27545</v>
      </c>
      <c r="B553" t="str">
        <f t="shared" si="16"/>
        <v>https://www.udobaer.de/out/media/public/cust/others/s0000010-2021-ch_it.pdf</v>
      </c>
    </row>
    <row r="554" spans="1:2" x14ac:dyDescent="0.2">
      <c r="A554" s="1" t="s">
        <v>27546</v>
      </c>
      <c r="B554" t="str">
        <f t="shared" si="16"/>
        <v>https://www.udobaer.de/out/media/public/cust/others/s0000010-2021-ch_it.pdf</v>
      </c>
    </row>
    <row r="555" spans="1:2" x14ac:dyDescent="0.2">
      <c r="A555" s="1" t="s">
        <v>27547</v>
      </c>
      <c r="B555" t="str">
        <f t="shared" si="16"/>
        <v>https://www.udobaer.de/out/media/public/cust/others/s0000010-2021-ch_it.pdf</v>
      </c>
    </row>
    <row r="556" spans="1:2" x14ac:dyDescent="0.2">
      <c r="A556" s="1" t="s">
        <v>27548</v>
      </c>
      <c r="B556" t="str">
        <f t="shared" si="16"/>
        <v>https://www.udobaer.de/out/media/public/cust/others/s0000010-2021-ch_it.pdf</v>
      </c>
    </row>
    <row r="557" spans="1:2" x14ac:dyDescent="0.2">
      <c r="A557" s="1" t="s">
        <v>27770</v>
      </c>
      <c r="B557" t="str">
        <f t="shared" si="16"/>
        <v>https://www.udobaer.de/out/media/public/cust/others/s0000010-2021-ch_it.pdf</v>
      </c>
    </row>
    <row r="558" spans="1:2" x14ac:dyDescent="0.2">
      <c r="A558" s="1" t="s">
        <v>27771</v>
      </c>
      <c r="B558" t="str">
        <f t="shared" si="16"/>
        <v>https://www.udobaer.de/out/media/public/cust/others/s0000010-2021-ch_it.pdf</v>
      </c>
    </row>
    <row r="559" spans="1:2" x14ac:dyDescent="0.2">
      <c r="A559" s="1" t="s">
        <v>27772</v>
      </c>
      <c r="B559" t="str">
        <f t="shared" si="16"/>
        <v>https://www.udobaer.de/out/media/public/cust/others/s0000010-2021-ch_it.pdf</v>
      </c>
    </row>
    <row r="560" spans="1:2" x14ac:dyDescent="0.2">
      <c r="A560" s="1" t="s">
        <v>27773</v>
      </c>
      <c r="B560" t="str">
        <f t="shared" si="16"/>
        <v>https://www.udobaer.de/out/media/public/cust/others/s0000010-2021-ch_it.pdf</v>
      </c>
    </row>
    <row r="561" spans="1:2" x14ac:dyDescent="0.2">
      <c r="A561" s="1" t="s">
        <v>27774</v>
      </c>
      <c r="B561" t="str">
        <f t="shared" si="16"/>
        <v>https://www.udobaer.de/out/media/public/cust/others/s0000010-2021-ch_it.pdf</v>
      </c>
    </row>
    <row r="562" spans="1:2" x14ac:dyDescent="0.2">
      <c r="A562" s="1" t="s">
        <v>27775</v>
      </c>
      <c r="B562" t="str">
        <f t="shared" si="16"/>
        <v>https://www.udobaer.de/out/media/public/cust/others/s0000010-2021-ch_it.pdf</v>
      </c>
    </row>
    <row r="563" spans="1:2" x14ac:dyDescent="0.2">
      <c r="A563" s="1" t="s">
        <v>27776</v>
      </c>
      <c r="B563" t="str">
        <f t="shared" si="16"/>
        <v>https://www.udobaer.de/out/media/public/cust/others/s0000010-2021-ch_it.pdf</v>
      </c>
    </row>
    <row r="564" spans="1:2" x14ac:dyDescent="0.2">
      <c r="A564" s="1" t="s">
        <v>27777</v>
      </c>
      <c r="B564" t="str">
        <f t="shared" si="16"/>
        <v>https://www.udobaer.de/out/media/public/cust/others/s0000010-2021-ch_it.pdf</v>
      </c>
    </row>
    <row r="565" spans="1:2" x14ac:dyDescent="0.2">
      <c r="A565" s="1" t="s">
        <v>27778</v>
      </c>
      <c r="B565" t="str">
        <f t="shared" si="16"/>
        <v>https://www.udobaer.de/out/media/public/cust/others/s0000010-2021-ch_it.pdf</v>
      </c>
    </row>
    <row r="566" spans="1:2" x14ac:dyDescent="0.2">
      <c r="A566" s="1" t="s">
        <v>27779</v>
      </c>
      <c r="B566" t="str">
        <f t="shared" si="16"/>
        <v>https://www.udobaer.de/out/media/public/cust/others/s0000010-2021-ch_it.pdf</v>
      </c>
    </row>
    <row r="567" spans="1:2" x14ac:dyDescent="0.2">
      <c r="A567" s="1" t="s">
        <v>27780</v>
      </c>
      <c r="B567" t="str">
        <f t="shared" si="16"/>
        <v>https://www.udobaer.de/out/media/public/cust/others/s0000010-2021-ch_it.pdf</v>
      </c>
    </row>
    <row r="568" spans="1:2" x14ac:dyDescent="0.2">
      <c r="A568" s="1" t="s">
        <v>27792</v>
      </c>
      <c r="B568" t="str">
        <f t="shared" ref="B568:B589" si="17">HYPERLINK("https://www.udobaer.de/out/media/public/cust/others/s0000010-2021-ch_it.pdf")</f>
        <v>https://www.udobaer.de/out/media/public/cust/others/s0000010-2021-ch_it.pdf</v>
      </c>
    </row>
    <row r="569" spans="1:2" x14ac:dyDescent="0.2">
      <c r="A569" s="1" t="s">
        <v>27793</v>
      </c>
      <c r="B569" t="str">
        <f t="shared" si="17"/>
        <v>https://www.udobaer.de/out/media/public/cust/others/s0000010-2021-ch_it.pdf</v>
      </c>
    </row>
    <row r="570" spans="1:2" x14ac:dyDescent="0.2">
      <c r="A570" s="1" t="s">
        <v>27794</v>
      </c>
      <c r="B570" t="str">
        <f t="shared" si="17"/>
        <v>https://www.udobaer.de/out/media/public/cust/others/s0000010-2021-ch_it.pdf</v>
      </c>
    </row>
    <row r="571" spans="1:2" x14ac:dyDescent="0.2">
      <c r="A571" s="1" t="s">
        <v>27795</v>
      </c>
      <c r="B571" t="str">
        <f t="shared" si="17"/>
        <v>https://www.udobaer.de/out/media/public/cust/others/s0000010-2021-ch_it.pdf</v>
      </c>
    </row>
    <row r="572" spans="1:2" x14ac:dyDescent="0.2">
      <c r="A572" s="1" t="s">
        <v>27796</v>
      </c>
      <c r="B572" t="str">
        <f t="shared" si="17"/>
        <v>https://www.udobaer.de/out/media/public/cust/others/s0000010-2021-ch_it.pdf</v>
      </c>
    </row>
    <row r="573" spans="1:2" x14ac:dyDescent="0.2">
      <c r="A573" s="1" t="s">
        <v>27797</v>
      </c>
      <c r="B573" t="str">
        <f t="shared" si="17"/>
        <v>https://www.udobaer.de/out/media/public/cust/others/s0000010-2021-ch_it.pdf</v>
      </c>
    </row>
    <row r="574" spans="1:2" x14ac:dyDescent="0.2">
      <c r="A574" s="1" t="s">
        <v>27798</v>
      </c>
      <c r="B574" t="str">
        <f t="shared" si="17"/>
        <v>https://www.udobaer.de/out/media/public/cust/others/s0000010-2021-ch_it.pdf</v>
      </c>
    </row>
    <row r="575" spans="1:2" x14ac:dyDescent="0.2">
      <c r="A575" s="1" t="s">
        <v>27799</v>
      </c>
      <c r="B575" t="str">
        <f t="shared" si="17"/>
        <v>https://www.udobaer.de/out/media/public/cust/others/s0000010-2021-ch_it.pdf</v>
      </c>
    </row>
    <row r="576" spans="1:2" x14ac:dyDescent="0.2">
      <c r="A576" s="1" t="s">
        <v>27800</v>
      </c>
      <c r="B576" t="str">
        <f t="shared" si="17"/>
        <v>https://www.udobaer.de/out/media/public/cust/others/s0000010-2021-ch_it.pdf</v>
      </c>
    </row>
    <row r="577" spans="1:2" x14ac:dyDescent="0.2">
      <c r="A577" s="1" t="s">
        <v>27801</v>
      </c>
      <c r="B577" t="str">
        <f t="shared" si="17"/>
        <v>https://www.udobaer.de/out/media/public/cust/others/s0000010-2021-ch_it.pdf</v>
      </c>
    </row>
    <row r="578" spans="1:2" x14ac:dyDescent="0.2">
      <c r="A578" s="1" t="s">
        <v>27802</v>
      </c>
      <c r="B578" t="str">
        <f t="shared" si="17"/>
        <v>https://www.udobaer.de/out/media/public/cust/others/s0000010-2021-ch_it.pdf</v>
      </c>
    </row>
    <row r="579" spans="1:2" x14ac:dyDescent="0.2">
      <c r="A579" s="1" t="s">
        <v>27803</v>
      </c>
      <c r="B579" t="str">
        <f t="shared" si="17"/>
        <v>https://www.udobaer.de/out/media/public/cust/others/s0000010-2021-ch_it.pdf</v>
      </c>
    </row>
    <row r="580" spans="1:2" x14ac:dyDescent="0.2">
      <c r="A580" s="1" t="s">
        <v>27804</v>
      </c>
      <c r="B580" t="str">
        <f t="shared" si="17"/>
        <v>https://www.udobaer.de/out/media/public/cust/others/s0000010-2021-ch_it.pdf</v>
      </c>
    </row>
    <row r="581" spans="1:2" x14ac:dyDescent="0.2">
      <c r="A581" s="1" t="s">
        <v>27805</v>
      </c>
      <c r="B581" t="str">
        <f t="shared" si="17"/>
        <v>https://www.udobaer.de/out/media/public/cust/others/s0000010-2021-ch_it.pdf</v>
      </c>
    </row>
    <row r="582" spans="1:2" x14ac:dyDescent="0.2">
      <c r="A582" s="1" t="s">
        <v>27806</v>
      </c>
      <c r="B582" t="str">
        <f t="shared" si="17"/>
        <v>https://www.udobaer.de/out/media/public/cust/others/s0000010-2021-ch_it.pdf</v>
      </c>
    </row>
    <row r="583" spans="1:2" x14ac:dyDescent="0.2">
      <c r="A583" s="1" t="s">
        <v>27807</v>
      </c>
      <c r="B583" t="str">
        <f t="shared" si="17"/>
        <v>https://www.udobaer.de/out/media/public/cust/others/s0000010-2021-ch_it.pdf</v>
      </c>
    </row>
    <row r="584" spans="1:2" x14ac:dyDescent="0.2">
      <c r="A584" s="1" t="s">
        <v>27808</v>
      </c>
      <c r="B584" t="str">
        <f t="shared" si="17"/>
        <v>https://www.udobaer.de/out/media/public/cust/others/s0000010-2021-ch_it.pdf</v>
      </c>
    </row>
    <row r="585" spans="1:2" x14ac:dyDescent="0.2">
      <c r="A585" s="1" t="s">
        <v>27809</v>
      </c>
      <c r="B585" t="str">
        <f t="shared" si="17"/>
        <v>https://www.udobaer.de/out/media/public/cust/others/s0000010-2021-ch_it.pdf</v>
      </c>
    </row>
    <row r="586" spans="1:2" x14ac:dyDescent="0.2">
      <c r="A586" s="1" t="s">
        <v>27810</v>
      </c>
      <c r="B586" t="str">
        <f t="shared" si="17"/>
        <v>https://www.udobaer.de/out/media/public/cust/others/s0000010-2021-ch_it.pdf</v>
      </c>
    </row>
    <row r="587" spans="1:2" x14ac:dyDescent="0.2">
      <c r="A587" s="1" t="s">
        <v>27811</v>
      </c>
      <c r="B587" t="str">
        <f t="shared" si="17"/>
        <v>https://www.udobaer.de/out/media/public/cust/others/s0000010-2021-ch_it.pdf</v>
      </c>
    </row>
    <row r="588" spans="1:2" x14ac:dyDescent="0.2">
      <c r="A588" s="1" t="s">
        <v>27812</v>
      </c>
      <c r="B588" t="str">
        <f t="shared" si="17"/>
        <v>https://www.udobaer.de/out/media/public/cust/others/s0000010-2021-ch_it.pdf</v>
      </c>
    </row>
    <row r="589" spans="1:2" x14ac:dyDescent="0.2">
      <c r="A589" s="1" t="s">
        <v>27813</v>
      </c>
      <c r="B589" t="str">
        <f t="shared" si="17"/>
        <v>https://www.udobaer.de/out/media/public/cust/others/s0000010-2021-ch_it.pdf</v>
      </c>
    </row>
    <row r="590" spans="1:2" x14ac:dyDescent="0.2">
      <c r="A590" s="1" t="s">
        <v>15122</v>
      </c>
      <c r="B590" t="str">
        <f t="shared" ref="B590:B644" si="18">HYPERLINK("https://www.udobaer.de/out/media/public/cust/others/s0000011-2021-ch_it.pdf")</f>
        <v>https://www.udobaer.de/out/media/public/cust/others/s0000011-2021-ch_it.pdf</v>
      </c>
    </row>
    <row r="591" spans="1:2" x14ac:dyDescent="0.2">
      <c r="A591" s="1" t="s">
        <v>15123</v>
      </c>
      <c r="B591" t="str">
        <f t="shared" si="18"/>
        <v>https://www.udobaer.de/out/media/public/cust/others/s0000011-2021-ch_it.pdf</v>
      </c>
    </row>
    <row r="592" spans="1:2" x14ac:dyDescent="0.2">
      <c r="A592" s="1" t="s">
        <v>15124</v>
      </c>
      <c r="B592" t="str">
        <f t="shared" si="18"/>
        <v>https://www.udobaer.de/out/media/public/cust/others/s0000011-2021-ch_it.pdf</v>
      </c>
    </row>
    <row r="593" spans="1:2" x14ac:dyDescent="0.2">
      <c r="A593" s="1" t="s">
        <v>15125</v>
      </c>
      <c r="B593" t="str">
        <f t="shared" si="18"/>
        <v>https://www.udobaer.de/out/media/public/cust/others/s0000011-2021-ch_it.pdf</v>
      </c>
    </row>
    <row r="594" spans="1:2" x14ac:dyDescent="0.2">
      <c r="A594" s="1" t="s">
        <v>15126</v>
      </c>
      <c r="B594" t="str">
        <f t="shared" si="18"/>
        <v>https://www.udobaer.de/out/media/public/cust/others/s0000011-2021-ch_it.pdf</v>
      </c>
    </row>
    <row r="595" spans="1:2" x14ac:dyDescent="0.2">
      <c r="A595" s="1" t="s">
        <v>15127</v>
      </c>
      <c r="B595" t="str">
        <f t="shared" si="18"/>
        <v>https://www.udobaer.de/out/media/public/cust/others/s0000011-2021-ch_it.pdf</v>
      </c>
    </row>
    <row r="596" spans="1:2" x14ac:dyDescent="0.2">
      <c r="A596" s="1" t="s">
        <v>15128</v>
      </c>
      <c r="B596" t="str">
        <f t="shared" si="18"/>
        <v>https://www.udobaer.de/out/media/public/cust/others/s0000011-2021-ch_it.pdf</v>
      </c>
    </row>
    <row r="597" spans="1:2" x14ac:dyDescent="0.2">
      <c r="A597" s="1" t="s">
        <v>15129</v>
      </c>
      <c r="B597" t="str">
        <f t="shared" si="18"/>
        <v>https://www.udobaer.de/out/media/public/cust/others/s0000011-2021-ch_it.pdf</v>
      </c>
    </row>
    <row r="598" spans="1:2" x14ac:dyDescent="0.2">
      <c r="A598" s="1" t="s">
        <v>15136</v>
      </c>
      <c r="B598" t="str">
        <f t="shared" si="18"/>
        <v>https://www.udobaer.de/out/media/public/cust/others/s0000011-2021-ch_it.pdf</v>
      </c>
    </row>
    <row r="599" spans="1:2" x14ac:dyDescent="0.2">
      <c r="A599" s="1" t="s">
        <v>15137</v>
      </c>
      <c r="B599" t="str">
        <f t="shared" si="18"/>
        <v>https://www.udobaer.de/out/media/public/cust/others/s0000011-2021-ch_it.pdf</v>
      </c>
    </row>
    <row r="600" spans="1:2" x14ac:dyDescent="0.2">
      <c r="A600" s="1" t="s">
        <v>15138</v>
      </c>
      <c r="B600" t="str">
        <f t="shared" si="18"/>
        <v>https://www.udobaer.de/out/media/public/cust/others/s0000011-2021-ch_it.pdf</v>
      </c>
    </row>
    <row r="601" spans="1:2" x14ac:dyDescent="0.2">
      <c r="A601" s="1" t="s">
        <v>15139</v>
      </c>
      <c r="B601" t="str">
        <f t="shared" si="18"/>
        <v>https://www.udobaer.de/out/media/public/cust/others/s0000011-2021-ch_it.pdf</v>
      </c>
    </row>
    <row r="602" spans="1:2" x14ac:dyDescent="0.2">
      <c r="A602" s="1" t="s">
        <v>15140</v>
      </c>
      <c r="B602" t="str">
        <f t="shared" si="18"/>
        <v>https://www.udobaer.de/out/media/public/cust/others/s0000011-2021-ch_it.pdf</v>
      </c>
    </row>
    <row r="603" spans="1:2" x14ac:dyDescent="0.2">
      <c r="A603" s="1" t="s">
        <v>15141</v>
      </c>
      <c r="B603" t="str">
        <f t="shared" si="18"/>
        <v>https://www.udobaer.de/out/media/public/cust/others/s0000011-2021-ch_it.pdf</v>
      </c>
    </row>
    <row r="604" spans="1:2" x14ac:dyDescent="0.2">
      <c r="A604" s="1" t="s">
        <v>15142</v>
      </c>
      <c r="B604" t="str">
        <f t="shared" si="18"/>
        <v>https://www.udobaer.de/out/media/public/cust/others/s0000011-2021-ch_it.pdf</v>
      </c>
    </row>
    <row r="605" spans="1:2" x14ac:dyDescent="0.2">
      <c r="A605" s="1" t="s">
        <v>15143</v>
      </c>
      <c r="B605" t="str">
        <f t="shared" si="18"/>
        <v>https://www.udobaer.de/out/media/public/cust/others/s0000011-2021-ch_it.pdf</v>
      </c>
    </row>
    <row r="606" spans="1:2" x14ac:dyDescent="0.2">
      <c r="A606" s="1" t="s">
        <v>15144</v>
      </c>
      <c r="B606" t="str">
        <f t="shared" si="18"/>
        <v>https://www.udobaer.de/out/media/public/cust/others/s0000011-2021-ch_it.pdf</v>
      </c>
    </row>
    <row r="607" spans="1:2" x14ac:dyDescent="0.2">
      <c r="A607" s="1" t="s">
        <v>15145</v>
      </c>
      <c r="B607" t="str">
        <f t="shared" si="18"/>
        <v>https://www.udobaer.de/out/media/public/cust/others/s0000011-2021-ch_it.pdf</v>
      </c>
    </row>
    <row r="608" spans="1:2" x14ac:dyDescent="0.2">
      <c r="A608" s="1" t="s">
        <v>15146</v>
      </c>
      <c r="B608" t="str">
        <f t="shared" si="18"/>
        <v>https://www.udobaer.de/out/media/public/cust/others/s0000011-2021-ch_it.pdf</v>
      </c>
    </row>
    <row r="609" spans="1:2" x14ac:dyDescent="0.2">
      <c r="A609" s="1" t="s">
        <v>15148</v>
      </c>
      <c r="B609" t="str">
        <f t="shared" si="18"/>
        <v>https://www.udobaer.de/out/media/public/cust/others/s0000011-2021-ch_it.pdf</v>
      </c>
    </row>
    <row r="610" spans="1:2" x14ac:dyDescent="0.2">
      <c r="A610" s="1" t="s">
        <v>15149</v>
      </c>
      <c r="B610" t="str">
        <f t="shared" si="18"/>
        <v>https://www.udobaer.de/out/media/public/cust/others/s0000011-2021-ch_it.pdf</v>
      </c>
    </row>
    <row r="611" spans="1:2" x14ac:dyDescent="0.2">
      <c r="A611" s="1" t="s">
        <v>15150</v>
      </c>
      <c r="B611" t="str">
        <f t="shared" si="18"/>
        <v>https://www.udobaer.de/out/media/public/cust/others/s0000011-2021-ch_it.pdf</v>
      </c>
    </row>
    <row r="612" spans="1:2" x14ac:dyDescent="0.2">
      <c r="A612" s="1" t="s">
        <v>15151</v>
      </c>
      <c r="B612" t="str">
        <f t="shared" si="18"/>
        <v>https://www.udobaer.de/out/media/public/cust/others/s0000011-2021-ch_it.pdf</v>
      </c>
    </row>
    <row r="613" spans="1:2" x14ac:dyDescent="0.2">
      <c r="A613" s="1" t="s">
        <v>15152</v>
      </c>
      <c r="B613" t="str">
        <f t="shared" si="18"/>
        <v>https://www.udobaer.de/out/media/public/cust/others/s0000011-2021-ch_it.pdf</v>
      </c>
    </row>
    <row r="614" spans="1:2" x14ac:dyDescent="0.2">
      <c r="A614" s="1" t="s">
        <v>15153</v>
      </c>
      <c r="B614" t="str">
        <f t="shared" si="18"/>
        <v>https://www.udobaer.de/out/media/public/cust/others/s0000011-2021-ch_it.pdf</v>
      </c>
    </row>
    <row r="615" spans="1:2" x14ac:dyDescent="0.2">
      <c r="A615" s="1" t="s">
        <v>15154</v>
      </c>
      <c r="B615" t="str">
        <f t="shared" si="18"/>
        <v>https://www.udobaer.de/out/media/public/cust/others/s0000011-2021-ch_it.pdf</v>
      </c>
    </row>
    <row r="616" spans="1:2" x14ac:dyDescent="0.2">
      <c r="A616" s="1" t="s">
        <v>15155</v>
      </c>
      <c r="B616" t="str">
        <f t="shared" si="18"/>
        <v>https://www.udobaer.de/out/media/public/cust/others/s0000011-2021-ch_it.pdf</v>
      </c>
    </row>
    <row r="617" spans="1:2" x14ac:dyDescent="0.2">
      <c r="A617" s="1" t="s">
        <v>15156</v>
      </c>
      <c r="B617" t="str">
        <f t="shared" si="18"/>
        <v>https://www.udobaer.de/out/media/public/cust/others/s0000011-2021-ch_it.pdf</v>
      </c>
    </row>
    <row r="618" spans="1:2" x14ac:dyDescent="0.2">
      <c r="A618" s="1" t="s">
        <v>15157</v>
      </c>
      <c r="B618" t="str">
        <f t="shared" si="18"/>
        <v>https://www.udobaer.de/out/media/public/cust/others/s0000011-2021-ch_it.pdf</v>
      </c>
    </row>
    <row r="619" spans="1:2" x14ac:dyDescent="0.2">
      <c r="A619" s="1" t="s">
        <v>15158</v>
      </c>
      <c r="B619" t="str">
        <f t="shared" si="18"/>
        <v>https://www.udobaer.de/out/media/public/cust/others/s0000011-2021-ch_it.pdf</v>
      </c>
    </row>
    <row r="620" spans="1:2" x14ac:dyDescent="0.2">
      <c r="A620" s="1" t="s">
        <v>15159</v>
      </c>
      <c r="B620" t="str">
        <f t="shared" si="18"/>
        <v>https://www.udobaer.de/out/media/public/cust/others/s0000011-2021-ch_it.pdf</v>
      </c>
    </row>
    <row r="621" spans="1:2" x14ac:dyDescent="0.2">
      <c r="A621" s="1" t="s">
        <v>15160</v>
      </c>
      <c r="B621" t="str">
        <f t="shared" si="18"/>
        <v>https://www.udobaer.de/out/media/public/cust/others/s0000011-2021-ch_it.pdf</v>
      </c>
    </row>
    <row r="622" spans="1:2" x14ac:dyDescent="0.2">
      <c r="A622" s="1" t="s">
        <v>15161</v>
      </c>
      <c r="B622" t="str">
        <f t="shared" si="18"/>
        <v>https://www.udobaer.de/out/media/public/cust/others/s0000011-2021-ch_it.pdf</v>
      </c>
    </row>
    <row r="623" spans="1:2" x14ac:dyDescent="0.2">
      <c r="A623" s="1" t="s">
        <v>15162</v>
      </c>
      <c r="B623" t="str">
        <f t="shared" si="18"/>
        <v>https://www.udobaer.de/out/media/public/cust/others/s0000011-2021-ch_it.pdf</v>
      </c>
    </row>
    <row r="624" spans="1:2" x14ac:dyDescent="0.2">
      <c r="A624" s="1" t="s">
        <v>15163</v>
      </c>
      <c r="B624" t="str">
        <f t="shared" si="18"/>
        <v>https://www.udobaer.de/out/media/public/cust/others/s0000011-2021-ch_it.pdf</v>
      </c>
    </row>
    <row r="625" spans="1:2" x14ac:dyDescent="0.2">
      <c r="A625" s="1" t="s">
        <v>15164</v>
      </c>
      <c r="B625" t="str">
        <f t="shared" si="18"/>
        <v>https://www.udobaer.de/out/media/public/cust/others/s0000011-2021-ch_it.pdf</v>
      </c>
    </row>
    <row r="626" spans="1:2" x14ac:dyDescent="0.2">
      <c r="A626" s="1" t="s">
        <v>15165</v>
      </c>
      <c r="B626" t="str">
        <f t="shared" si="18"/>
        <v>https://www.udobaer.de/out/media/public/cust/others/s0000011-2021-ch_it.pdf</v>
      </c>
    </row>
    <row r="627" spans="1:2" x14ac:dyDescent="0.2">
      <c r="A627" s="1" t="s">
        <v>15166</v>
      </c>
      <c r="B627" t="str">
        <f t="shared" si="18"/>
        <v>https://www.udobaer.de/out/media/public/cust/others/s0000011-2021-ch_it.pdf</v>
      </c>
    </row>
    <row r="628" spans="1:2" x14ac:dyDescent="0.2">
      <c r="A628" s="1" t="s">
        <v>15167</v>
      </c>
      <c r="B628" t="str">
        <f t="shared" si="18"/>
        <v>https://www.udobaer.de/out/media/public/cust/others/s0000011-2021-ch_it.pdf</v>
      </c>
    </row>
    <row r="629" spans="1:2" x14ac:dyDescent="0.2">
      <c r="A629" s="1" t="s">
        <v>15168</v>
      </c>
      <c r="B629" t="str">
        <f t="shared" si="18"/>
        <v>https://www.udobaer.de/out/media/public/cust/others/s0000011-2021-ch_it.pdf</v>
      </c>
    </row>
    <row r="630" spans="1:2" x14ac:dyDescent="0.2">
      <c r="A630" s="1" t="s">
        <v>15169</v>
      </c>
      <c r="B630" t="str">
        <f t="shared" si="18"/>
        <v>https://www.udobaer.de/out/media/public/cust/others/s0000011-2021-ch_it.pdf</v>
      </c>
    </row>
    <row r="631" spans="1:2" x14ac:dyDescent="0.2">
      <c r="A631" s="1" t="s">
        <v>15170</v>
      </c>
      <c r="B631" t="str">
        <f t="shared" si="18"/>
        <v>https://www.udobaer.de/out/media/public/cust/others/s0000011-2021-ch_it.pdf</v>
      </c>
    </row>
    <row r="632" spans="1:2" x14ac:dyDescent="0.2">
      <c r="A632" s="1" t="s">
        <v>15171</v>
      </c>
      <c r="B632" t="str">
        <f t="shared" si="18"/>
        <v>https://www.udobaer.de/out/media/public/cust/others/s0000011-2021-ch_it.pdf</v>
      </c>
    </row>
    <row r="633" spans="1:2" x14ac:dyDescent="0.2">
      <c r="A633" s="1" t="s">
        <v>15172</v>
      </c>
      <c r="B633" t="str">
        <f t="shared" si="18"/>
        <v>https://www.udobaer.de/out/media/public/cust/others/s0000011-2021-ch_it.pdf</v>
      </c>
    </row>
    <row r="634" spans="1:2" x14ac:dyDescent="0.2">
      <c r="A634" s="1" t="s">
        <v>15173</v>
      </c>
      <c r="B634" t="str">
        <f t="shared" si="18"/>
        <v>https://www.udobaer.de/out/media/public/cust/others/s0000011-2021-ch_it.pdf</v>
      </c>
    </row>
    <row r="635" spans="1:2" x14ac:dyDescent="0.2">
      <c r="A635" s="1" t="s">
        <v>15174</v>
      </c>
      <c r="B635" t="str">
        <f t="shared" si="18"/>
        <v>https://www.udobaer.de/out/media/public/cust/others/s0000011-2021-ch_it.pdf</v>
      </c>
    </row>
    <row r="636" spans="1:2" x14ac:dyDescent="0.2">
      <c r="A636" s="1" t="s">
        <v>15175</v>
      </c>
      <c r="B636" t="str">
        <f t="shared" si="18"/>
        <v>https://www.udobaer.de/out/media/public/cust/others/s0000011-2021-ch_it.pdf</v>
      </c>
    </row>
    <row r="637" spans="1:2" x14ac:dyDescent="0.2">
      <c r="A637" s="1" t="s">
        <v>15176</v>
      </c>
      <c r="B637" t="str">
        <f t="shared" si="18"/>
        <v>https://www.udobaer.de/out/media/public/cust/others/s0000011-2021-ch_it.pdf</v>
      </c>
    </row>
    <row r="638" spans="1:2" x14ac:dyDescent="0.2">
      <c r="A638" s="1" t="s">
        <v>15177</v>
      </c>
      <c r="B638" t="str">
        <f t="shared" si="18"/>
        <v>https://www.udobaer.de/out/media/public/cust/others/s0000011-2021-ch_it.pdf</v>
      </c>
    </row>
    <row r="639" spans="1:2" x14ac:dyDescent="0.2">
      <c r="A639" s="1" t="s">
        <v>15178</v>
      </c>
      <c r="B639" t="str">
        <f t="shared" si="18"/>
        <v>https://www.udobaer.de/out/media/public/cust/others/s0000011-2021-ch_it.pdf</v>
      </c>
    </row>
    <row r="640" spans="1:2" x14ac:dyDescent="0.2">
      <c r="A640" s="1" t="s">
        <v>15179</v>
      </c>
      <c r="B640" t="str">
        <f t="shared" si="18"/>
        <v>https://www.udobaer.de/out/media/public/cust/others/s0000011-2021-ch_it.pdf</v>
      </c>
    </row>
    <row r="641" spans="1:2" x14ac:dyDescent="0.2">
      <c r="A641" s="1" t="s">
        <v>15180</v>
      </c>
      <c r="B641" t="str">
        <f t="shared" si="18"/>
        <v>https://www.udobaer.de/out/media/public/cust/others/s0000011-2021-ch_it.pdf</v>
      </c>
    </row>
    <row r="642" spans="1:2" x14ac:dyDescent="0.2">
      <c r="A642" s="1" t="s">
        <v>15181</v>
      </c>
      <c r="B642" t="str">
        <f t="shared" si="18"/>
        <v>https://www.udobaer.de/out/media/public/cust/others/s0000011-2021-ch_it.pdf</v>
      </c>
    </row>
    <row r="643" spans="1:2" x14ac:dyDescent="0.2">
      <c r="A643" s="1" t="s">
        <v>15182</v>
      </c>
      <c r="B643" t="str">
        <f t="shared" si="18"/>
        <v>https://www.udobaer.de/out/media/public/cust/others/s0000011-2021-ch_it.pdf</v>
      </c>
    </row>
    <row r="644" spans="1:2" x14ac:dyDescent="0.2">
      <c r="A644" s="1" t="s">
        <v>15183</v>
      </c>
      <c r="B644" t="str">
        <f t="shared" si="18"/>
        <v>https://www.udobaer.de/out/media/public/cust/others/s0000011-2021-ch_it.pdf</v>
      </c>
    </row>
    <row r="645" spans="1:2" x14ac:dyDescent="0.2">
      <c r="A645" s="1" t="s">
        <v>15184</v>
      </c>
      <c r="B645" t="str">
        <f t="shared" ref="B645:B699" si="19">HYPERLINK("https://www.udobaer.de/out/media/public/cust/others/s0000011-2021-ch_it.pdf")</f>
        <v>https://www.udobaer.de/out/media/public/cust/others/s0000011-2021-ch_it.pdf</v>
      </c>
    </row>
    <row r="646" spans="1:2" x14ac:dyDescent="0.2">
      <c r="A646" s="1" t="s">
        <v>15185</v>
      </c>
      <c r="B646" t="str">
        <f t="shared" si="19"/>
        <v>https://www.udobaer.de/out/media/public/cust/others/s0000011-2021-ch_it.pdf</v>
      </c>
    </row>
    <row r="647" spans="1:2" x14ac:dyDescent="0.2">
      <c r="A647" s="1" t="s">
        <v>15186</v>
      </c>
      <c r="B647" t="str">
        <f t="shared" si="19"/>
        <v>https://www.udobaer.de/out/media/public/cust/others/s0000011-2021-ch_it.pdf</v>
      </c>
    </row>
    <row r="648" spans="1:2" x14ac:dyDescent="0.2">
      <c r="A648" s="1" t="s">
        <v>15187</v>
      </c>
      <c r="B648" t="str">
        <f t="shared" si="19"/>
        <v>https://www.udobaer.de/out/media/public/cust/others/s0000011-2021-ch_it.pdf</v>
      </c>
    </row>
    <row r="649" spans="1:2" x14ac:dyDescent="0.2">
      <c r="A649" s="1" t="s">
        <v>15188</v>
      </c>
      <c r="B649" t="str">
        <f t="shared" si="19"/>
        <v>https://www.udobaer.de/out/media/public/cust/others/s0000011-2021-ch_it.pdf</v>
      </c>
    </row>
    <row r="650" spans="1:2" x14ac:dyDescent="0.2">
      <c r="A650" s="1" t="s">
        <v>15245</v>
      </c>
      <c r="B650" t="str">
        <f t="shared" si="19"/>
        <v>https://www.udobaer.de/out/media/public/cust/others/s0000011-2021-ch_it.pdf</v>
      </c>
    </row>
    <row r="651" spans="1:2" x14ac:dyDescent="0.2">
      <c r="A651" s="1" t="s">
        <v>15246</v>
      </c>
      <c r="B651" t="str">
        <f t="shared" si="19"/>
        <v>https://www.udobaer.de/out/media/public/cust/others/s0000011-2021-ch_it.pdf</v>
      </c>
    </row>
    <row r="652" spans="1:2" x14ac:dyDescent="0.2">
      <c r="A652" s="1" t="s">
        <v>15251</v>
      </c>
      <c r="B652" t="str">
        <f t="shared" si="19"/>
        <v>https://www.udobaer.de/out/media/public/cust/others/s0000011-2021-ch_it.pdf</v>
      </c>
    </row>
    <row r="653" spans="1:2" x14ac:dyDescent="0.2">
      <c r="A653" s="1" t="s">
        <v>15252</v>
      </c>
      <c r="B653" t="str">
        <f t="shared" si="19"/>
        <v>https://www.udobaer.de/out/media/public/cust/others/s0000011-2021-ch_it.pdf</v>
      </c>
    </row>
    <row r="654" spans="1:2" x14ac:dyDescent="0.2">
      <c r="A654" s="1" t="s">
        <v>15253</v>
      </c>
      <c r="B654" t="str">
        <f t="shared" si="19"/>
        <v>https://www.udobaer.de/out/media/public/cust/others/s0000011-2021-ch_it.pdf</v>
      </c>
    </row>
    <row r="655" spans="1:2" x14ac:dyDescent="0.2">
      <c r="A655" s="1" t="s">
        <v>15254</v>
      </c>
      <c r="B655" t="str">
        <f t="shared" si="19"/>
        <v>https://www.udobaer.de/out/media/public/cust/others/s0000011-2021-ch_it.pdf</v>
      </c>
    </row>
    <row r="656" spans="1:2" x14ac:dyDescent="0.2">
      <c r="A656" s="1" t="s">
        <v>15255</v>
      </c>
      <c r="B656" t="str">
        <f t="shared" si="19"/>
        <v>https://www.udobaer.de/out/media/public/cust/others/s0000011-2021-ch_it.pdf</v>
      </c>
    </row>
    <row r="657" spans="1:2" x14ac:dyDescent="0.2">
      <c r="A657" s="1" t="s">
        <v>15256</v>
      </c>
      <c r="B657" t="str">
        <f t="shared" si="19"/>
        <v>https://www.udobaer.de/out/media/public/cust/others/s0000011-2021-ch_it.pdf</v>
      </c>
    </row>
    <row r="658" spans="1:2" x14ac:dyDescent="0.2">
      <c r="A658" s="1" t="s">
        <v>15257</v>
      </c>
      <c r="B658" t="str">
        <f t="shared" si="19"/>
        <v>https://www.udobaer.de/out/media/public/cust/others/s0000011-2021-ch_it.pdf</v>
      </c>
    </row>
    <row r="659" spans="1:2" x14ac:dyDescent="0.2">
      <c r="A659" s="1" t="s">
        <v>15258</v>
      </c>
      <c r="B659" t="str">
        <f t="shared" si="19"/>
        <v>https://www.udobaer.de/out/media/public/cust/others/s0000011-2021-ch_it.pdf</v>
      </c>
    </row>
    <row r="660" spans="1:2" x14ac:dyDescent="0.2">
      <c r="A660" s="1" t="s">
        <v>15259</v>
      </c>
      <c r="B660" t="str">
        <f t="shared" si="19"/>
        <v>https://www.udobaer.de/out/media/public/cust/others/s0000011-2021-ch_it.pdf</v>
      </c>
    </row>
    <row r="661" spans="1:2" x14ac:dyDescent="0.2">
      <c r="A661" s="1" t="s">
        <v>15260</v>
      </c>
      <c r="B661" t="str">
        <f t="shared" si="19"/>
        <v>https://www.udobaer.de/out/media/public/cust/others/s0000011-2021-ch_it.pdf</v>
      </c>
    </row>
    <row r="662" spans="1:2" x14ac:dyDescent="0.2">
      <c r="A662" s="1" t="s">
        <v>15261</v>
      </c>
      <c r="B662" t="str">
        <f t="shared" si="19"/>
        <v>https://www.udobaer.de/out/media/public/cust/others/s0000011-2021-ch_it.pdf</v>
      </c>
    </row>
    <row r="663" spans="1:2" x14ac:dyDescent="0.2">
      <c r="A663" s="1" t="s">
        <v>15262</v>
      </c>
      <c r="B663" t="str">
        <f t="shared" si="19"/>
        <v>https://www.udobaer.de/out/media/public/cust/others/s0000011-2021-ch_it.pdf</v>
      </c>
    </row>
    <row r="664" spans="1:2" x14ac:dyDescent="0.2">
      <c r="A664" s="1" t="s">
        <v>15263</v>
      </c>
      <c r="B664" t="str">
        <f t="shared" si="19"/>
        <v>https://www.udobaer.de/out/media/public/cust/others/s0000011-2021-ch_it.pdf</v>
      </c>
    </row>
    <row r="665" spans="1:2" x14ac:dyDescent="0.2">
      <c r="A665" s="1" t="s">
        <v>15264</v>
      </c>
      <c r="B665" t="str">
        <f t="shared" si="19"/>
        <v>https://www.udobaer.de/out/media/public/cust/others/s0000011-2021-ch_it.pdf</v>
      </c>
    </row>
    <row r="666" spans="1:2" x14ac:dyDescent="0.2">
      <c r="A666" s="1" t="s">
        <v>15265</v>
      </c>
      <c r="B666" t="str">
        <f t="shared" si="19"/>
        <v>https://www.udobaer.de/out/media/public/cust/others/s0000011-2021-ch_it.pdf</v>
      </c>
    </row>
    <row r="667" spans="1:2" x14ac:dyDescent="0.2">
      <c r="A667" s="1" t="s">
        <v>15266</v>
      </c>
      <c r="B667" t="str">
        <f t="shared" si="19"/>
        <v>https://www.udobaer.de/out/media/public/cust/others/s0000011-2021-ch_it.pdf</v>
      </c>
    </row>
    <row r="668" spans="1:2" x14ac:dyDescent="0.2">
      <c r="A668" s="1" t="s">
        <v>15267</v>
      </c>
      <c r="B668" t="str">
        <f t="shared" si="19"/>
        <v>https://www.udobaer.de/out/media/public/cust/others/s0000011-2021-ch_it.pdf</v>
      </c>
    </row>
    <row r="669" spans="1:2" x14ac:dyDescent="0.2">
      <c r="A669" s="1" t="s">
        <v>15268</v>
      </c>
      <c r="B669" t="str">
        <f t="shared" si="19"/>
        <v>https://www.udobaer.de/out/media/public/cust/others/s0000011-2021-ch_it.pdf</v>
      </c>
    </row>
    <row r="670" spans="1:2" x14ac:dyDescent="0.2">
      <c r="A670" s="1" t="s">
        <v>15269</v>
      </c>
      <c r="B670" t="str">
        <f t="shared" si="19"/>
        <v>https://www.udobaer.de/out/media/public/cust/others/s0000011-2021-ch_it.pdf</v>
      </c>
    </row>
    <row r="671" spans="1:2" x14ac:dyDescent="0.2">
      <c r="A671" s="1" t="s">
        <v>15270</v>
      </c>
      <c r="B671" t="str">
        <f t="shared" si="19"/>
        <v>https://www.udobaer.de/out/media/public/cust/others/s0000011-2021-ch_it.pdf</v>
      </c>
    </row>
    <row r="672" spans="1:2" x14ac:dyDescent="0.2">
      <c r="A672" s="1" t="s">
        <v>15271</v>
      </c>
      <c r="B672" t="str">
        <f t="shared" si="19"/>
        <v>https://www.udobaer.de/out/media/public/cust/others/s0000011-2021-ch_it.pdf</v>
      </c>
    </row>
    <row r="673" spans="1:2" x14ac:dyDescent="0.2">
      <c r="A673" s="1" t="s">
        <v>15272</v>
      </c>
      <c r="B673" t="str">
        <f t="shared" si="19"/>
        <v>https://www.udobaer.de/out/media/public/cust/others/s0000011-2021-ch_it.pdf</v>
      </c>
    </row>
    <row r="674" spans="1:2" x14ac:dyDescent="0.2">
      <c r="A674" s="1" t="s">
        <v>15273</v>
      </c>
      <c r="B674" t="str">
        <f t="shared" si="19"/>
        <v>https://www.udobaer.de/out/media/public/cust/others/s0000011-2021-ch_it.pdf</v>
      </c>
    </row>
    <row r="675" spans="1:2" x14ac:dyDescent="0.2">
      <c r="A675" s="1" t="s">
        <v>15274</v>
      </c>
      <c r="B675" t="str">
        <f t="shared" si="19"/>
        <v>https://www.udobaer.de/out/media/public/cust/others/s0000011-2021-ch_it.pdf</v>
      </c>
    </row>
    <row r="676" spans="1:2" x14ac:dyDescent="0.2">
      <c r="A676" s="1" t="s">
        <v>15275</v>
      </c>
      <c r="B676" t="str">
        <f t="shared" si="19"/>
        <v>https://www.udobaer.de/out/media/public/cust/others/s0000011-2021-ch_it.pdf</v>
      </c>
    </row>
    <row r="677" spans="1:2" x14ac:dyDescent="0.2">
      <c r="A677" s="1" t="s">
        <v>15276</v>
      </c>
      <c r="B677" t="str">
        <f t="shared" si="19"/>
        <v>https://www.udobaer.de/out/media/public/cust/others/s0000011-2021-ch_it.pdf</v>
      </c>
    </row>
    <row r="678" spans="1:2" x14ac:dyDescent="0.2">
      <c r="A678" s="1" t="s">
        <v>15277</v>
      </c>
      <c r="B678" t="str">
        <f t="shared" si="19"/>
        <v>https://www.udobaer.de/out/media/public/cust/others/s0000011-2021-ch_it.pdf</v>
      </c>
    </row>
    <row r="679" spans="1:2" x14ac:dyDescent="0.2">
      <c r="A679" s="1" t="s">
        <v>15278</v>
      </c>
      <c r="B679" t="str">
        <f t="shared" si="19"/>
        <v>https://www.udobaer.de/out/media/public/cust/others/s0000011-2021-ch_it.pdf</v>
      </c>
    </row>
    <row r="680" spans="1:2" x14ac:dyDescent="0.2">
      <c r="A680" s="1" t="s">
        <v>15279</v>
      </c>
      <c r="B680" t="str">
        <f t="shared" si="19"/>
        <v>https://www.udobaer.de/out/media/public/cust/others/s0000011-2021-ch_it.pdf</v>
      </c>
    </row>
    <row r="681" spans="1:2" x14ac:dyDescent="0.2">
      <c r="A681" s="1" t="s">
        <v>15280</v>
      </c>
      <c r="B681" t="str">
        <f t="shared" si="19"/>
        <v>https://www.udobaer.de/out/media/public/cust/others/s0000011-2021-ch_it.pdf</v>
      </c>
    </row>
    <row r="682" spans="1:2" x14ac:dyDescent="0.2">
      <c r="A682" s="1" t="s">
        <v>15281</v>
      </c>
      <c r="B682" t="str">
        <f t="shared" si="19"/>
        <v>https://www.udobaer.de/out/media/public/cust/others/s0000011-2021-ch_it.pdf</v>
      </c>
    </row>
    <row r="683" spans="1:2" x14ac:dyDescent="0.2">
      <c r="A683" s="1" t="s">
        <v>15282</v>
      </c>
      <c r="B683" t="str">
        <f t="shared" si="19"/>
        <v>https://www.udobaer.de/out/media/public/cust/others/s0000011-2021-ch_it.pdf</v>
      </c>
    </row>
    <row r="684" spans="1:2" x14ac:dyDescent="0.2">
      <c r="A684" s="1" t="s">
        <v>15283</v>
      </c>
      <c r="B684" t="str">
        <f t="shared" si="19"/>
        <v>https://www.udobaer.de/out/media/public/cust/others/s0000011-2021-ch_it.pdf</v>
      </c>
    </row>
    <row r="685" spans="1:2" x14ac:dyDescent="0.2">
      <c r="A685" s="1" t="s">
        <v>15284</v>
      </c>
      <c r="B685" t="str">
        <f t="shared" si="19"/>
        <v>https://www.udobaer.de/out/media/public/cust/others/s0000011-2021-ch_it.pdf</v>
      </c>
    </row>
    <row r="686" spans="1:2" x14ac:dyDescent="0.2">
      <c r="A686" s="1" t="s">
        <v>15285</v>
      </c>
      <c r="B686" t="str">
        <f t="shared" si="19"/>
        <v>https://www.udobaer.de/out/media/public/cust/others/s0000011-2021-ch_it.pdf</v>
      </c>
    </row>
    <row r="687" spans="1:2" x14ac:dyDescent="0.2">
      <c r="A687" s="1" t="s">
        <v>15286</v>
      </c>
      <c r="B687" t="str">
        <f t="shared" si="19"/>
        <v>https://www.udobaer.de/out/media/public/cust/others/s0000011-2021-ch_it.pdf</v>
      </c>
    </row>
    <row r="688" spans="1:2" x14ac:dyDescent="0.2">
      <c r="A688" s="1" t="s">
        <v>15287</v>
      </c>
      <c r="B688" t="str">
        <f t="shared" si="19"/>
        <v>https://www.udobaer.de/out/media/public/cust/others/s0000011-2021-ch_it.pdf</v>
      </c>
    </row>
    <row r="689" spans="1:2" x14ac:dyDescent="0.2">
      <c r="A689" s="1" t="s">
        <v>15288</v>
      </c>
      <c r="B689" t="str">
        <f t="shared" si="19"/>
        <v>https://www.udobaer.de/out/media/public/cust/others/s0000011-2021-ch_it.pdf</v>
      </c>
    </row>
    <row r="690" spans="1:2" x14ac:dyDescent="0.2">
      <c r="A690" s="1" t="s">
        <v>15289</v>
      </c>
      <c r="B690" t="str">
        <f t="shared" si="19"/>
        <v>https://www.udobaer.de/out/media/public/cust/others/s0000011-2021-ch_it.pdf</v>
      </c>
    </row>
    <row r="691" spans="1:2" x14ac:dyDescent="0.2">
      <c r="A691" s="1" t="s">
        <v>15290</v>
      </c>
      <c r="B691" t="str">
        <f t="shared" si="19"/>
        <v>https://www.udobaer.de/out/media/public/cust/others/s0000011-2021-ch_it.pdf</v>
      </c>
    </row>
    <row r="692" spans="1:2" x14ac:dyDescent="0.2">
      <c r="A692" s="1" t="s">
        <v>15291</v>
      </c>
      <c r="B692" t="str">
        <f t="shared" si="19"/>
        <v>https://www.udobaer.de/out/media/public/cust/others/s0000011-2021-ch_it.pdf</v>
      </c>
    </row>
    <row r="693" spans="1:2" x14ac:dyDescent="0.2">
      <c r="A693" s="1" t="s">
        <v>15292</v>
      </c>
      <c r="B693" t="str">
        <f t="shared" si="19"/>
        <v>https://www.udobaer.de/out/media/public/cust/others/s0000011-2021-ch_it.pdf</v>
      </c>
    </row>
    <row r="694" spans="1:2" x14ac:dyDescent="0.2">
      <c r="A694" s="1" t="s">
        <v>15293</v>
      </c>
      <c r="B694" t="str">
        <f t="shared" si="19"/>
        <v>https://www.udobaer.de/out/media/public/cust/others/s0000011-2021-ch_it.pdf</v>
      </c>
    </row>
    <row r="695" spans="1:2" x14ac:dyDescent="0.2">
      <c r="A695" s="1" t="s">
        <v>15294</v>
      </c>
      <c r="B695" t="str">
        <f t="shared" si="19"/>
        <v>https://www.udobaer.de/out/media/public/cust/others/s0000011-2021-ch_it.pdf</v>
      </c>
    </row>
    <row r="696" spans="1:2" x14ac:dyDescent="0.2">
      <c r="A696" s="1" t="s">
        <v>15295</v>
      </c>
      <c r="B696" t="str">
        <f t="shared" si="19"/>
        <v>https://www.udobaer.de/out/media/public/cust/others/s0000011-2021-ch_it.pdf</v>
      </c>
    </row>
    <row r="697" spans="1:2" x14ac:dyDescent="0.2">
      <c r="A697" s="1" t="s">
        <v>15296</v>
      </c>
      <c r="B697" t="str">
        <f t="shared" si="19"/>
        <v>https://www.udobaer.de/out/media/public/cust/others/s0000011-2021-ch_it.pdf</v>
      </c>
    </row>
    <row r="698" spans="1:2" x14ac:dyDescent="0.2">
      <c r="A698" s="1" t="s">
        <v>15297</v>
      </c>
      <c r="B698" t="str">
        <f t="shared" si="19"/>
        <v>https://www.udobaer.de/out/media/public/cust/others/s0000011-2021-ch_it.pdf</v>
      </c>
    </row>
    <row r="699" spans="1:2" x14ac:dyDescent="0.2">
      <c r="A699" s="1" t="s">
        <v>15298</v>
      </c>
      <c r="B699" t="str">
        <f t="shared" si="19"/>
        <v>https://www.udobaer.de/out/media/public/cust/others/s0000011-2021-ch_it.pdf</v>
      </c>
    </row>
    <row r="700" spans="1:2" x14ac:dyDescent="0.2">
      <c r="A700" s="1" t="s">
        <v>15299</v>
      </c>
      <c r="B700" t="str">
        <f t="shared" ref="B700:B754" si="20">HYPERLINK("https://www.udobaer.de/out/media/public/cust/others/s0000011-2021-ch_it.pdf")</f>
        <v>https://www.udobaer.de/out/media/public/cust/others/s0000011-2021-ch_it.pdf</v>
      </c>
    </row>
    <row r="701" spans="1:2" x14ac:dyDescent="0.2">
      <c r="A701" s="1" t="s">
        <v>15300</v>
      </c>
      <c r="B701" t="str">
        <f t="shared" si="20"/>
        <v>https://www.udobaer.de/out/media/public/cust/others/s0000011-2021-ch_it.pdf</v>
      </c>
    </row>
    <row r="702" spans="1:2" x14ac:dyDescent="0.2">
      <c r="A702" s="1" t="s">
        <v>15301</v>
      </c>
      <c r="B702" t="str">
        <f t="shared" si="20"/>
        <v>https://www.udobaer.de/out/media/public/cust/others/s0000011-2021-ch_it.pdf</v>
      </c>
    </row>
    <row r="703" spans="1:2" x14ac:dyDescent="0.2">
      <c r="A703" s="1" t="s">
        <v>15302</v>
      </c>
      <c r="B703" t="str">
        <f t="shared" si="20"/>
        <v>https://www.udobaer.de/out/media/public/cust/others/s0000011-2021-ch_it.pdf</v>
      </c>
    </row>
    <row r="704" spans="1:2" x14ac:dyDescent="0.2">
      <c r="A704" s="1" t="s">
        <v>15303</v>
      </c>
      <c r="B704" t="str">
        <f t="shared" si="20"/>
        <v>https://www.udobaer.de/out/media/public/cust/others/s0000011-2021-ch_it.pdf</v>
      </c>
    </row>
    <row r="705" spans="1:2" x14ac:dyDescent="0.2">
      <c r="A705" s="1" t="s">
        <v>15304</v>
      </c>
      <c r="B705" t="str">
        <f t="shared" si="20"/>
        <v>https://www.udobaer.de/out/media/public/cust/others/s0000011-2021-ch_it.pdf</v>
      </c>
    </row>
    <row r="706" spans="1:2" x14ac:dyDescent="0.2">
      <c r="A706" s="1" t="s">
        <v>15305</v>
      </c>
      <c r="B706" t="str">
        <f t="shared" si="20"/>
        <v>https://www.udobaer.de/out/media/public/cust/others/s0000011-2021-ch_it.pdf</v>
      </c>
    </row>
    <row r="707" spans="1:2" x14ac:dyDescent="0.2">
      <c r="A707" s="1" t="s">
        <v>15306</v>
      </c>
      <c r="B707" t="str">
        <f t="shared" si="20"/>
        <v>https://www.udobaer.de/out/media/public/cust/others/s0000011-2021-ch_it.pdf</v>
      </c>
    </row>
    <row r="708" spans="1:2" x14ac:dyDescent="0.2">
      <c r="A708" s="1" t="s">
        <v>15307</v>
      </c>
      <c r="B708" t="str">
        <f t="shared" si="20"/>
        <v>https://www.udobaer.de/out/media/public/cust/others/s0000011-2021-ch_it.pdf</v>
      </c>
    </row>
    <row r="709" spans="1:2" x14ac:dyDescent="0.2">
      <c r="A709" s="1" t="s">
        <v>15308</v>
      </c>
      <c r="B709" t="str">
        <f t="shared" si="20"/>
        <v>https://www.udobaer.de/out/media/public/cust/others/s0000011-2021-ch_it.pdf</v>
      </c>
    </row>
    <row r="710" spans="1:2" x14ac:dyDescent="0.2">
      <c r="A710" s="1" t="s">
        <v>15309</v>
      </c>
      <c r="B710" t="str">
        <f t="shared" si="20"/>
        <v>https://www.udobaer.de/out/media/public/cust/others/s0000011-2021-ch_it.pdf</v>
      </c>
    </row>
    <row r="711" spans="1:2" x14ac:dyDescent="0.2">
      <c r="A711" s="1" t="s">
        <v>15310</v>
      </c>
      <c r="B711" t="str">
        <f t="shared" si="20"/>
        <v>https://www.udobaer.de/out/media/public/cust/others/s0000011-2021-ch_it.pdf</v>
      </c>
    </row>
    <row r="712" spans="1:2" x14ac:dyDescent="0.2">
      <c r="A712" s="1" t="s">
        <v>15311</v>
      </c>
      <c r="B712" t="str">
        <f t="shared" si="20"/>
        <v>https://www.udobaer.de/out/media/public/cust/others/s0000011-2021-ch_it.pdf</v>
      </c>
    </row>
    <row r="713" spans="1:2" x14ac:dyDescent="0.2">
      <c r="A713" s="1" t="s">
        <v>15312</v>
      </c>
      <c r="B713" t="str">
        <f t="shared" si="20"/>
        <v>https://www.udobaer.de/out/media/public/cust/others/s0000011-2021-ch_it.pdf</v>
      </c>
    </row>
    <row r="714" spans="1:2" x14ac:dyDescent="0.2">
      <c r="A714" s="1" t="s">
        <v>15313</v>
      </c>
      <c r="B714" t="str">
        <f t="shared" si="20"/>
        <v>https://www.udobaer.de/out/media/public/cust/others/s0000011-2021-ch_it.pdf</v>
      </c>
    </row>
    <row r="715" spans="1:2" x14ac:dyDescent="0.2">
      <c r="A715" s="1" t="s">
        <v>15314</v>
      </c>
      <c r="B715" t="str">
        <f t="shared" si="20"/>
        <v>https://www.udobaer.de/out/media/public/cust/others/s0000011-2021-ch_it.pdf</v>
      </c>
    </row>
    <row r="716" spans="1:2" x14ac:dyDescent="0.2">
      <c r="A716" s="1" t="s">
        <v>15315</v>
      </c>
      <c r="B716" t="str">
        <f t="shared" si="20"/>
        <v>https://www.udobaer.de/out/media/public/cust/others/s0000011-2021-ch_it.pdf</v>
      </c>
    </row>
    <row r="717" spans="1:2" x14ac:dyDescent="0.2">
      <c r="A717" s="1" t="s">
        <v>15316</v>
      </c>
      <c r="B717" t="str">
        <f t="shared" si="20"/>
        <v>https://www.udobaer.de/out/media/public/cust/others/s0000011-2021-ch_it.pdf</v>
      </c>
    </row>
    <row r="718" spans="1:2" x14ac:dyDescent="0.2">
      <c r="A718" s="1" t="s">
        <v>15317</v>
      </c>
      <c r="B718" t="str">
        <f t="shared" si="20"/>
        <v>https://www.udobaer.de/out/media/public/cust/others/s0000011-2021-ch_it.pdf</v>
      </c>
    </row>
    <row r="719" spans="1:2" x14ac:dyDescent="0.2">
      <c r="A719" s="1" t="s">
        <v>15318</v>
      </c>
      <c r="B719" t="str">
        <f t="shared" si="20"/>
        <v>https://www.udobaer.de/out/media/public/cust/others/s0000011-2021-ch_it.pdf</v>
      </c>
    </row>
    <row r="720" spans="1:2" x14ac:dyDescent="0.2">
      <c r="A720" s="1" t="s">
        <v>15319</v>
      </c>
      <c r="B720" t="str">
        <f t="shared" si="20"/>
        <v>https://www.udobaer.de/out/media/public/cust/others/s0000011-2021-ch_it.pdf</v>
      </c>
    </row>
    <row r="721" spans="1:2" x14ac:dyDescent="0.2">
      <c r="A721" s="1" t="s">
        <v>15320</v>
      </c>
      <c r="B721" t="str">
        <f t="shared" si="20"/>
        <v>https://www.udobaer.de/out/media/public/cust/others/s0000011-2021-ch_it.pdf</v>
      </c>
    </row>
    <row r="722" spans="1:2" x14ac:dyDescent="0.2">
      <c r="A722" s="1" t="s">
        <v>15321</v>
      </c>
      <c r="B722" t="str">
        <f t="shared" si="20"/>
        <v>https://www.udobaer.de/out/media/public/cust/others/s0000011-2021-ch_it.pdf</v>
      </c>
    </row>
    <row r="723" spans="1:2" x14ac:dyDescent="0.2">
      <c r="A723" s="1" t="s">
        <v>15322</v>
      </c>
      <c r="B723" t="str">
        <f t="shared" si="20"/>
        <v>https://www.udobaer.de/out/media/public/cust/others/s0000011-2021-ch_it.pdf</v>
      </c>
    </row>
    <row r="724" spans="1:2" x14ac:dyDescent="0.2">
      <c r="A724" s="1" t="s">
        <v>15323</v>
      </c>
      <c r="B724" t="str">
        <f t="shared" si="20"/>
        <v>https://www.udobaer.de/out/media/public/cust/others/s0000011-2021-ch_it.pdf</v>
      </c>
    </row>
    <row r="725" spans="1:2" x14ac:dyDescent="0.2">
      <c r="A725" s="1" t="s">
        <v>15324</v>
      </c>
      <c r="B725" t="str">
        <f t="shared" si="20"/>
        <v>https://www.udobaer.de/out/media/public/cust/others/s0000011-2021-ch_it.pdf</v>
      </c>
    </row>
    <row r="726" spans="1:2" x14ac:dyDescent="0.2">
      <c r="A726" s="1" t="s">
        <v>15325</v>
      </c>
      <c r="B726" t="str">
        <f t="shared" si="20"/>
        <v>https://www.udobaer.de/out/media/public/cust/others/s0000011-2021-ch_it.pdf</v>
      </c>
    </row>
    <row r="727" spans="1:2" x14ac:dyDescent="0.2">
      <c r="A727" s="1" t="s">
        <v>15326</v>
      </c>
      <c r="B727" t="str">
        <f t="shared" si="20"/>
        <v>https://www.udobaer.de/out/media/public/cust/others/s0000011-2021-ch_it.pdf</v>
      </c>
    </row>
    <row r="728" spans="1:2" x14ac:dyDescent="0.2">
      <c r="A728" s="1" t="s">
        <v>15327</v>
      </c>
      <c r="B728" t="str">
        <f t="shared" si="20"/>
        <v>https://www.udobaer.de/out/media/public/cust/others/s0000011-2021-ch_it.pdf</v>
      </c>
    </row>
    <row r="729" spans="1:2" x14ac:dyDescent="0.2">
      <c r="A729" s="1" t="s">
        <v>15328</v>
      </c>
      <c r="B729" t="str">
        <f t="shared" si="20"/>
        <v>https://www.udobaer.de/out/media/public/cust/others/s0000011-2021-ch_it.pdf</v>
      </c>
    </row>
    <row r="730" spans="1:2" x14ac:dyDescent="0.2">
      <c r="A730" s="1" t="s">
        <v>15329</v>
      </c>
      <c r="B730" t="str">
        <f t="shared" si="20"/>
        <v>https://www.udobaer.de/out/media/public/cust/others/s0000011-2021-ch_it.pdf</v>
      </c>
    </row>
    <row r="731" spans="1:2" x14ac:dyDescent="0.2">
      <c r="A731" s="1" t="s">
        <v>15330</v>
      </c>
      <c r="B731" t="str">
        <f t="shared" si="20"/>
        <v>https://www.udobaer.de/out/media/public/cust/others/s0000011-2021-ch_it.pdf</v>
      </c>
    </row>
    <row r="732" spans="1:2" x14ac:dyDescent="0.2">
      <c r="A732" s="1" t="s">
        <v>15331</v>
      </c>
      <c r="B732" t="str">
        <f t="shared" si="20"/>
        <v>https://www.udobaer.de/out/media/public/cust/others/s0000011-2021-ch_it.pdf</v>
      </c>
    </row>
    <row r="733" spans="1:2" x14ac:dyDescent="0.2">
      <c r="A733" s="1" t="s">
        <v>15332</v>
      </c>
      <c r="B733" t="str">
        <f t="shared" si="20"/>
        <v>https://www.udobaer.de/out/media/public/cust/others/s0000011-2021-ch_it.pdf</v>
      </c>
    </row>
    <row r="734" spans="1:2" x14ac:dyDescent="0.2">
      <c r="A734" s="1" t="s">
        <v>15333</v>
      </c>
      <c r="B734" t="str">
        <f t="shared" si="20"/>
        <v>https://www.udobaer.de/out/media/public/cust/others/s0000011-2021-ch_it.pdf</v>
      </c>
    </row>
    <row r="735" spans="1:2" x14ac:dyDescent="0.2">
      <c r="A735" s="1" t="s">
        <v>15334</v>
      </c>
      <c r="B735" t="str">
        <f t="shared" si="20"/>
        <v>https://www.udobaer.de/out/media/public/cust/others/s0000011-2021-ch_it.pdf</v>
      </c>
    </row>
    <row r="736" spans="1:2" x14ac:dyDescent="0.2">
      <c r="A736" s="1" t="s">
        <v>15335</v>
      </c>
      <c r="B736" t="str">
        <f t="shared" si="20"/>
        <v>https://www.udobaer.de/out/media/public/cust/others/s0000011-2021-ch_it.pdf</v>
      </c>
    </row>
    <row r="737" spans="1:2" x14ac:dyDescent="0.2">
      <c r="A737" s="1" t="s">
        <v>15336</v>
      </c>
      <c r="B737" t="str">
        <f t="shared" si="20"/>
        <v>https://www.udobaer.de/out/media/public/cust/others/s0000011-2021-ch_it.pdf</v>
      </c>
    </row>
    <row r="738" spans="1:2" x14ac:dyDescent="0.2">
      <c r="A738" s="1" t="s">
        <v>15337</v>
      </c>
      <c r="B738" t="str">
        <f t="shared" si="20"/>
        <v>https://www.udobaer.de/out/media/public/cust/others/s0000011-2021-ch_it.pdf</v>
      </c>
    </row>
    <row r="739" spans="1:2" x14ac:dyDescent="0.2">
      <c r="A739" s="1" t="s">
        <v>15338</v>
      </c>
      <c r="B739" t="str">
        <f t="shared" si="20"/>
        <v>https://www.udobaer.de/out/media/public/cust/others/s0000011-2021-ch_it.pdf</v>
      </c>
    </row>
    <row r="740" spans="1:2" x14ac:dyDescent="0.2">
      <c r="A740" s="1" t="s">
        <v>15339</v>
      </c>
      <c r="B740" t="str">
        <f t="shared" si="20"/>
        <v>https://www.udobaer.de/out/media/public/cust/others/s0000011-2021-ch_it.pdf</v>
      </c>
    </row>
    <row r="741" spans="1:2" x14ac:dyDescent="0.2">
      <c r="A741" s="1" t="s">
        <v>15340</v>
      </c>
      <c r="B741" t="str">
        <f t="shared" si="20"/>
        <v>https://www.udobaer.de/out/media/public/cust/others/s0000011-2021-ch_it.pdf</v>
      </c>
    </row>
    <row r="742" spans="1:2" x14ac:dyDescent="0.2">
      <c r="A742" s="1" t="s">
        <v>15341</v>
      </c>
      <c r="B742" t="str">
        <f t="shared" si="20"/>
        <v>https://www.udobaer.de/out/media/public/cust/others/s0000011-2021-ch_it.pdf</v>
      </c>
    </row>
    <row r="743" spans="1:2" x14ac:dyDescent="0.2">
      <c r="A743" s="1" t="s">
        <v>15342</v>
      </c>
      <c r="B743" t="str">
        <f t="shared" si="20"/>
        <v>https://www.udobaer.de/out/media/public/cust/others/s0000011-2021-ch_it.pdf</v>
      </c>
    </row>
    <row r="744" spans="1:2" x14ac:dyDescent="0.2">
      <c r="A744" s="1" t="s">
        <v>15343</v>
      </c>
      <c r="B744" t="str">
        <f t="shared" si="20"/>
        <v>https://www.udobaer.de/out/media/public/cust/others/s0000011-2021-ch_it.pdf</v>
      </c>
    </row>
    <row r="745" spans="1:2" x14ac:dyDescent="0.2">
      <c r="A745" s="1" t="s">
        <v>15344</v>
      </c>
      <c r="B745" t="str">
        <f t="shared" si="20"/>
        <v>https://www.udobaer.de/out/media/public/cust/others/s0000011-2021-ch_it.pdf</v>
      </c>
    </row>
    <row r="746" spans="1:2" x14ac:dyDescent="0.2">
      <c r="A746" s="1" t="s">
        <v>15345</v>
      </c>
      <c r="B746" t="str">
        <f t="shared" si="20"/>
        <v>https://www.udobaer.de/out/media/public/cust/others/s0000011-2021-ch_it.pdf</v>
      </c>
    </row>
    <row r="747" spans="1:2" x14ac:dyDescent="0.2">
      <c r="A747" s="1" t="s">
        <v>15346</v>
      </c>
      <c r="B747" t="str">
        <f t="shared" si="20"/>
        <v>https://www.udobaer.de/out/media/public/cust/others/s0000011-2021-ch_it.pdf</v>
      </c>
    </row>
    <row r="748" spans="1:2" x14ac:dyDescent="0.2">
      <c r="A748" s="1" t="s">
        <v>15347</v>
      </c>
      <c r="B748" t="str">
        <f t="shared" si="20"/>
        <v>https://www.udobaer.de/out/media/public/cust/others/s0000011-2021-ch_it.pdf</v>
      </c>
    </row>
    <row r="749" spans="1:2" x14ac:dyDescent="0.2">
      <c r="A749" s="1" t="s">
        <v>15348</v>
      </c>
      <c r="B749" t="str">
        <f t="shared" si="20"/>
        <v>https://www.udobaer.de/out/media/public/cust/others/s0000011-2021-ch_it.pdf</v>
      </c>
    </row>
    <row r="750" spans="1:2" x14ac:dyDescent="0.2">
      <c r="A750" s="1" t="s">
        <v>15349</v>
      </c>
      <c r="B750" t="str">
        <f t="shared" si="20"/>
        <v>https://www.udobaer.de/out/media/public/cust/others/s0000011-2021-ch_it.pdf</v>
      </c>
    </row>
    <row r="751" spans="1:2" x14ac:dyDescent="0.2">
      <c r="A751" s="1" t="s">
        <v>15350</v>
      </c>
      <c r="B751" t="str">
        <f t="shared" si="20"/>
        <v>https://www.udobaer.de/out/media/public/cust/others/s0000011-2021-ch_it.pdf</v>
      </c>
    </row>
    <row r="752" spans="1:2" x14ac:dyDescent="0.2">
      <c r="A752" s="1" t="s">
        <v>26952</v>
      </c>
      <c r="B752" t="str">
        <f t="shared" si="20"/>
        <v>https://www.udobaer.de/out/media/public/cust/others/s0000011-2021-ch_it.pdf</v>
      </c>
    </row>
    <row r="753" spans="1:2" x14ac:dyDescent="0.2">
      <c r="A753" s="1" t="s">
        <v>26953</v>
      </c>
      <c r="B753" t="str">
        <f t="shared" si="20"/>
        <v>https://www.udobaer.de/out/media/public/cust/others/s0000011-2021-ch_it.pdf</v>
      </c>
    </row>
    <row r="754" spans="1:2" x14ac:dyDescent="0.2">
      <c r="A754" s="1" t="s">
        <v>26954</v>
      </c>
      <c r="B754" t="str">
        <f t="shared" si="20"/>
        <v>https://www.udobaer.de/out/media/public/cust/others/s0000011-2021-ch_it.pdf</v>
      </c>
    </row>
    <row r="755" spans="1:2" x14ac:dyDescent="0.2">
      <c r="A755" s="1" t="s">
        <v>26955</v>
      </c>
      <c r="B755" t="str">
        <f t="shared" ref="B755:B818" si="21">HYPERLINK("https://www.udobaer.de/out/media/public/cust/others/s0000011-2021-ch_it.pdf")</f>
        <v>https://www.udobaer.de/out/media/public/cust/others/s0000011-2021-ch_it.pdf</v>
      </c>
    </row>
    <row r="756" spans="1:2" x14ac:dyDescent="0.2">
      <c r="A756" s="1" t="s">
        <v>26956</v>
      </c>
      <c r="B756" t="str">
        <f t="shared" si="21"/>
        <v>https://www.udobaer.de/out/media/public/cust/others/s0000011-2021-ch_it.pdf</v>
      </c>
    </row>
    <row r="757" spans="1:2" x14ac:dyDescent="0.2">
      <c r="A757" s="1" t="s">
        <v>26957</v>
      </c>
      <c r="B757" t="str">
        <f t="shared" si="21"/>
        <v>https://www.udobaer.de/out/media/public/cust/others/s0000011-2021-ch_it.pdf</v>
      </c>
    </row>
    <row r="758" spans="1:2" x14ac:dyDescent="0.2">
      <c r="A758" s="1" t="s">
        <v>26958</v>
      </c>
      <c r="B758" t="str">
        <f t="shared" si="21"/>
        <v>https://www.udobaer.de/out/media/public/cust/others/s0000011-2021-ch_it.pdf</v>
      </c>
    </row>
    <row r="759" spans="1:2" x14ac:dyDescent="0.2">
      <c r="A759" s="1" t="s">
        <v>26959</v>
      </c>
      <c r="B759" t="str">
        <f t="shared" si="21"/>
        <v>https://www.udobaer.de/out/media/public/cust/others/s0000011-2021-ch_it.pdf</v>
      </c>
    </row>
    <row r="760" spans="1:2" x14ac:dyDescent="0.2">
      <c r="A760" s="1" t="s">
        <v>26960</v>
      </c>
      <c r="B760" t="str">
        <f t="shared" si="21"/>
        <v>https://www.udobaer.de/out/media/public/cust/others/s0000011-2021-ch_it.pdf</v>
      </c>
    </row>
    <row r="761" spans="1:2" x14ac:dyDescent="0.2">
      <c r="A761" s="1" t="s">
        <v>26961</v>
      </c>
      <c r="B761" t="str">
        <f t="shared" si="21"/>
        <v>https://www.udobaer.de/out/media/public/cust/others/s0000011-2021-ch_it.pdf</v>
      </c>
    </row>
    <row r="762" spans="1:2" x14ac:dyDescent="0.2">
      <c r="A762" s="1" t="s">
        <v>26962</v>
      </c>
      <c r="B762" t="str">
        <f t="shared" si="21"/>
        <v>https://www.udobaer.de/out/media/public/cust/others/s0000011-2021-ch_it.pdf</v>
      </c>
    </row>
    <row r="763" spans="1:2" x14ac:dyDescent="0.2">
      <c r="A763" s="1" t="s">
        <v>26963</v>
      </c>
      <c r="B763" t="str">
        <f t="shared" si="21"/>
        <v>https://www.udobaer.de/out/media/public/cust/others/s0000011-2021-ch_it.pdf</v>
      </c>
    </row>
    <row r="764" spans="1:2" x14ac:dyDescent="0.2">
      <c r="A764" s="1" t="s">
        <v>26964</v>
      </c>
      <c r="B764" t="str">
        <f t="shared" si="21"/>
        <v>https://www.udobaer.de/out/media/public/cust/others/s0000011-2021-ch_it.pdf</v>
      </c>
    </row>
    <row r="765" spans="1:2" x14ac:dyDescent="0.2">
      <c r="A765" s="1" t="s">
        <v>26965</v>
      </c>
      <c r="B765" t="str">
        <f t="shared" si="21"/>
        <v>https://www.udobaer.de/out/media/public/cust/others/s0000011-2021-ch_it.pdf</v>
      </c>
    </row>
    <row r="766" spans="1:2" x14ac:dyDescent="0.2">
      <c r="A766" s="1" t="s">
        <v>26966</v>
      </c>
      <c r="B766" t="str">
        <f t="shared" si="21"/>
        <v>https://www.udobaer.de/out/media/public/cust/others/s0000011-2021-ch_it.pdf</v>
      </c>
    </row>
    <row r="767" spans="1:2" x14ac:dyDescent="0.2">
      <c r="A767" s="1" t="s">
        <v>26967</v>
      </c>
      <c r="B767" t="str">
        <f t="shared" si="21"/>
        <v>https://www.udobaer.de/out/media/public/cust/others/s0000011-2021-ch_it.pdf</v>
      </c>
    </row>
    <row r="768" spans="1:2" x14ac:dyDescent="0.2">
      <c r="A768" s="1" t="s">
        <v>26968</v>
      </c>
      <c r="B768" t="str">
        <f t="shared" si="21"/>
        <v>https://www.udobaer.de/out/media/public/cust/others/s0000011-2021-ch_it.pdf</v>
      </c>
    </row>
    <row r="769" spans="1:2" x14ac:dyDescent="0.2">
      <c r="A769" s="1" t="s">
        <v>26969</v>
      </c>
      <c r="B769" t="str">
        <f t="shared" si="21"/>
        <v>https://www.udobaer.de/out/media/public/cust/others/s0000011-2021-ch_it.pdf</v>
      </c>
    </row>
    <row r="770" spans="1:2" x14ac:dyDescent="0.2">
      <c r="A770" s="1" t="s">
        <v>26970</v>
      </c>
      <c r="B770" t="str">
        <f t="shared" si="21"/>
        <v>https://www.udobaer.de/out/media/public/cust/others/s0000011-2021-ch_it.pdf</v>
      </c>
    </row>
    <row r="771" spans="1:2" x14ac:dyDescent="0.2">
      <c r="A771" s="1" t="s">
        <v>26971</v>
      </c>
      <c r="B771" t="str">
        <f t="shared" si="21"/>
        <v>https://www.udobaer.de/out/media/public/cust/others/s0000011-2021-ch_it.pdf</v>
      </c>
    </row>
    <row r="772" spans="1:2" x14ac:dyDescent="0.2">
      <c r="A772" s="1" t="s">
        <v>26972</v>
      </c>
      <c r="B772" t="str">
        <f t="shared" si="21"/>
        <v>https://www.udobaer.de/out/media/public/cust/others/s0000011-2021-ch_it.pdf</v>
      </c>
    </row>
    <row r="773" spans="1:2" x14ac:dyDescent="0.2">
      <c r="A773" s="1" t="s">
        <v>26973</v>
      </c>
      <c r="B773" t="str">
        <f t="shared" si="21"/>
        <v>https://www.udobaer.de/out/media/public/cust/others/s0000011-2021-ch_it.pdf</v>
      </c>
    </row>
    <row r="774" spans="1:2" x14ac:dyDescent="0.2">
      <c r="A774" s="1" t="s">
        <v>26974</v>
      </c>
      <c r="B774" t="str">
        <f t="shared" si="21"/>
        <v>https://www.udobaer.de/out/media/public/cust/others/s0000011-2021-ch_it.pdf</v>
      </c>
    </row>
    <row r="775" spans="1:2" x14ac:dyDescent="0.2">
      <c r="A775" s="1" t="s">
        <v>26975</v>
      </c>
      <c r="B775" t="str">
        <f t="shared" si="21"/>
        <v>https://www.udobaer.de/out/media/public/cust/others/s0000011-2021-ch_it.pdf</v>
      </c>
    </row>
    <row r="776" spans="1:2" x14ac:dyDescent="0.2">
      <c r="A776" s="1" t="s">
        <v>26976</v>
      </c>
      <c r="B776" t="str">
        <f t="shared" si="21"/>
        <v>https://www.udobaer.de/out/media/public/cust/others/s0000011-2021-ch_it.pdf</v>
      </c>
    </row>
    <row r="777" spans="1:2" x14ac:dyDescent="0.2">
      <c r="A777" s="1" t="s">
        <v>26977</v>
      </c>
      <c r="B777" t="str">
        <f t="shared" si="21"/>
        <v>https://www.udobaer.de/out/media/public/cust/others/s0000011-2021-ch_it.pdf</v>
      </c>
    </row>
    <row r="778" spans="1:2" x14ac:dyDescent="0.2">
      <c r="A778" s="1" t="s">
        <v>26978</v>
      </c>
      <c r="B778" t="str">
        <f t="shared" si="21"/>
        <v>https://www.udobaer.de/out/media/public/cust/others/s0000011-2021-ch_it.pdf</v>
      </c>
    </row>
    <row r="779" spans="1:2" x14ac:dyDescent="0.2">
      <c r="A779" s="1" t="s">
        <v>26979</v>
      </c>
      <c r="B779" t="str">
        <f t="shared" si="21"/>
        <v>https://www.udobaer.de/out/media/public/cust/others/s0000011-2021-ch_it.pdf</v>
      </c>
    </row>
    <row r="780" spans="1:2" x14ac:dyDescent="0.2">
      <c r="A780" s="1" t="s">
        <v>26980</v>
      </c>
      <c r="B780" t="str">
        <f t="shared" si="21"/>
        <v>https://www.udobaer.de/out/media/public/cust/others/s0000011-2021-ch_it.pdf</v>
      </c>
    </row>
    <row r="781" spans="1:2" x14ac:dyDescent="0.2">
      <c r="A781" s="1" t="s">
        <v>26981</v>
      </c>
      <c r="B781" t="str">
        <f t="shared" si="21"/>
        <v>https://www.udobaer.de/out/media/public/cust/others/s0000011-2021-ch_it.pdf</v>
      </c>
    </row>
    <row r="782" spans="1:2" x14ac:dyDescent="0.2">
      <c r="A782" s="1" t="s">
        <v>26982</v>
      </c>
      <c r="B782" t="str">
        <f t="shared" si="21"/>
        <v>https://www.udobaer.de/out/media/public/cust/others/s0000011-2021-ch_it.pdf</v>
      </c>
    </row>
    <row r="783" spans="1:2" x14ac:dyDescent="0.2">
      <c r="A783" s="1" t="s">
        <v>26983</v>
      </c>
      <c r="B783" t="str">
        <f t="shared" si="21"/>
        <v>https://www.udobaer.de/out/media/public/cust/others/s0000011-2021-ch_it.pdf</v>
      </c>
    </row>
    <row r="784" spans="1:2" x14ac:dyDescent="0.2">
      <c r="A784" s="1" t="s">
        <v>26984</v>
      </c>
      <c r="B784" t="str">
        <f t="shared" si="21"/>
        <v>https://www.udobaer.de/out/media/public/cust/others/s0000011-2021-ch_it.pdf</v>
      </c>
    </row>
    <row r="785" spans="1:2" x14ac:dyDescent="0.2">
      <c r="A785" s="1" t="s">
        <v>26985</v>
      </c>
      <c r="B785" t="str">
        <f t="shared" si="21"/>
        <v>https://www.udobaer.de/out/media/public/cust/others/s0000011-2021-ch_it.pdf</v>
      </c>
    </row>
    <row r="786" spans="1:2" x14ac:dyDescent="0.2">
      <c r="A786" s="1" t="s">
        <v>26986</v>
      </c>
      <c r="B786" t="str">
        <f t="shared" si="21"/>
        <v>https://www.udobaer.de/out/media/public/cust/others/s0000011-2021-ch_it.pdf</v>
      </c>
    </row>
    <row r="787" spans="1:2" x14ac:dyDescent="0.2">
      <c r="A787" s="1" t="s">
        <v>26987</v>
      </c>
      <c r="B787" t="str">
        <f t="shared" si="21"/>
        <v>https://www.udobaer.de/out/media/public/cust/others/s0000011-2021-ch_it.pdf</v>
      </c>
    </row>
    <row r="788" spans="1:2" x14ac:dyDescent="0.2">
      <c r="A788" s="1" t="s">
        <v>26988</v>
      </c>
      <c r="B788" t="str">
        <f t="shared" si="21"/>
        <v>https://www.udobaer.de/out/media/public/cust/others/s0000011-2021-ch_it.pdf</v>
      </c>
    </row>
    <row r="789" spans="1:2" x14ac:dyDescent="0.2">
      <c r="A789" s="1" t="s">
        <v>26989</v>
      </c>
      <c r="B789" t="str">
        <f t="shared" si="21"/>
        <v>https://www.udobaer.de/out/media/public/cust/others/s0000011-2021-ch_it.pdf</v>
      </c>
    </row>
    <row r="790" spans="1:2" x14ac:dyDescent="0.2">
      <c r="A790" s="1" t="s">
        <v>26990</v>
      </c>
      <c r="B790" t="str">
        <f t="shared" si="21"/>
        <v>https://www.udobaer.de/out/media/public/cust/others/s0000011-2021-ch_it.pdf</v>
      </c>
    </row>
    <row r="791" spans="1:2" x14ac:dyDescent="0.2">
      <c r="A791" s="1" t="s">
        <v>26991</v>
      </c>
      <c r="B791" t="str">
        <f t="shared" si="21"/>
        <v>https://www.udobaer.de/out/media/public/cust/others/s0000011-2021-ch_it.pdf</v>
      </c>
    </row>
    <row r="792" spans="1:2" x14ac:dyDescent="0.2">
      <c r="A792" s="1" t="s">
        <v>26992</v>
      </c>
      <c r="B792" t="str">
        <f t="shared" si="21"/>
        <v>https://www.udobaer.de/out/media/public/cust/others/s0000011-2021-ch_it.pdf</v>
      </c>
    </row>
    <row r="793" spans="1:2" x14ac:dyDescent="0.2">
      <c r="A793" s="1" t="s">
        <v>26993</v>
      </c>
      <c r="B793" t="str">
        <f t="shared" si="21"/>
        <v>https://www.udobaer.de/out/media/public/cust/others/s0000011-2021-ch_it.pdf</v>
      </c>
    </row>
    <row r="794" spans="1:2" x14ac:dyDescent="0.2">
      <c r="A794" s="1" t="s">
        <v>26994</v>
      </c>
      <c r="B794" t="str">
        <f t="shared" si="21"/>
        <v>https://www.udobaer.de/out/media/public/cust/others/s0000011-2021-ch_it.pdf</v>
      </c>
    </row>
    <row r="795" spans="1:2" x14ac:dyDescent="0.2">
      <c r="A795" s="1" t="s">
        <v>26995</v>
      </c>
      <c r="B795" t="str">
        <f t="shared" si="21"/>
        <v>https://www.udobaer.de/out/media/public/cust/others/s0000011-2021-ch_it.pdf</v>
      </c>
    </row>
    <row r="796" spans="1:2" x14ac:dyDescent="0.2">
      <c r="A796" s="1" t="s">
        <v>26996</v>
      </c>
      <c r="B796" t="str">
        <f t="shared" si="21"/>
        <v>https://www.udobaer.de/out/media/public/cust/others/s0000011-2021-ch_it.pdf</v>
      </c>
    </row>
    <row r="797" spans="1:2" x14ac:dyDescent="0.2">
      <c r="A797" s="1" t="s">
        <v>26997</v>
      </c>
      <c r="B797" t="str">
        <f t="shared" si="21"/>
        <v>https://www.udobaer.de/out/media/public/cust/others/s0000011-2021-ch_it.pdf</v>
      </c>
    </row>
    <row r="798" spans="1:2" x14ac:dyDescent="0.2">
      <c r="A798" s="1" t="s">
        <v>26998</v>
      </c>
      <c r="B798" t="str">
        <f t="shared" si="21"/>
        <v>https://www.udobaer.de/out/media/public/cust/others/s0000011-2021-ch_it.pdf</v>
      </c>
    </row>
    <row r="799" spans="1:2" x14ac:dyDescent="0.2">
      <c r="A799" s="1" t="s">
        <v>26999</v>
      </c>
      <c r="B799" t="str">
        <f t="shared" si="21"/>
        <v>https://www.udobaer.de/out/media/public/cust/others/s0000011-2021-ch_it.pdf</v>
      </c>
    </row>
    <row r="800" spans="1:2" x14ac:dyDescent="0.2">
      <c r="A800" s="1" t="s">
        <v>27000</v>
      </c>
      <c r="B800" t="str">
        <f t="shared" si="21"/>
        <v>https://www.udobaer.de/out/media/public/cust/others/s0000011-2021-ch_it.pdf</v>
      </c>
    </row>
    <row r="801" spans="1:2" x14ac:dyDescent="0.2">
      <c r="A801" s="1" t="s">
        <v>27001</v>
      </c>
      <c r="B801" t="str">
        <f t="shared" si="21"/>
        <v>https://www.udobaer.de/out/media/public/cust/others/s0000011-2021-ch_it.pdf</v>
      </c>
    </row>
    <row r="802" spans="1:2" x14ac:dyDescent="0.2">
      <c r="A802" s="1" t="s">
        <v>27002</v>
      </c>
      <c r="B802" t="str">
        <f t="shared" si="21"/>
        <v>https://www.udobaer.de/out/media/public/cust/others/s0000011-2021-ch_it.pdf</v>
      </c>
    </row>
    <row r="803" spans="1:2" x14ac:dyDescent="0.2">
      <c r="A803" s="1" t="s">
        <v>27003</v>
      </c>
      <c r="B803" t="str">
        <f t="shared" si="21"/>
        <v>https://www.udobaer.de/out/media/public/cust/others/s0000011-2021-ch_it.pdf</v>
      </c>
    </row>
    <row r="804" spans="1:2" x14ac:dyDescent="0.2">
      <c r="A804" s="1" t="s">
        <v>27004</v>
      </c>
      <c r="B804" t="str">
        <f t="shared" si="21"/>
        <v>https://www.udobaer.de/out/media/public/cust/others/s0000011-2021-ch_it.pdf</v>
      </c>
    </row>
    <row r="805" spans="1:2" x14ac:dyDescent="0.2">
      <c r="A805" s="1" t="s">
        <v>27005</v>
      </c>
      <c r="B805" t="str">
        <f t="shared" si="21"/>
        <v>https://www.udobaer.de/out/media/public/cust/others/s0000011-2021-ch_it.pdf</v>
      </c>
    </row>
    <row r="806" spans="1:2" x14ac:dyDescent="0.2">
      <c r="A806" s="1" t="s">
        <v>27006</v>
      </c>
      <c r="B806" t="str">
        <f t="shared" si="21"/>
        <v>https://www.udobaer.de/out/media/public/cust/others/s0000011-2021-ch_it.pdf</v>
      </c>
    </row>
    <row r="807" spans="1:2" x14ac:dyDescent="0.2">
      <c r="A807" s="1" t="s">
        <v>27007</v>
      </c>
      <c r="B807" t="str">
        <f t="shared" si="21"/>
        <v>https://www.udobaer.de/out/media/public/cust/others/s0000011-2021-ch_it.pdf</v>
      </c>
    </row>
    <row r="808" spans="1:2" x14ac:dyDescent="0.2">
      <c r="A808" s="1" t="s">
        <v>27008</v>
      </c>
      <c r="B808" t="str">
        <f t="shared" si="21"/>
        <v>https://www.udobaer.de/out/media/public/cust/others/s0000011-2021-ch_it.pdf</v>
      </c>
    </row>
    <row r="809" spans="1:2" x14ac:dyDescent="0.2">
      <c r="A809" s="1" t="s">
        <v>27009</v>
      </c>
      <c r="B809" t="str">
        <f t="shared" si="21"/>
        <v>https://www.udobaer.de/out/media/public/cust/others/s0000011-2021-ch_it.pdf</v>
      </c>
    </row>
    <row r="810" spans="1:2" x14ac:dyDescent="0.2">
      <c r="A810" s="1" t="s">
        <v>27010</v>
      </c>
      <c r="B810" t="str">
        <f t="shared" si="21"/>
        <v>https://www.udobaer.de/out/media/public/cust/others/s0000011-2021-ch_it.pdf</v>
      </c>
    </row>
    <row r="811" spans="1:2" x14ac:dyDescent="0.2">
      <c r="A811" s="1" t="s">
        <v>27011</v>
      </c>
      <c r="B811" t="str">
        <f t="shared" si="21"/>
        <v>https://www.udobaer.de/out/media/public/cust/others/s0000011-2021-ch_it.pdf</v>
      </c>
    </row>
    <row r="812" spans="1:2" x14ac:dyDescent="0.2">
      <c r="A812" s="1" t="s">
        <v>27012</v>
      </c>
      <c r="B812" t="str">
        <f t="shared" si="21"/>
        <v>https://www.udobaer.de/out/media/public/cust/others/s0000011-2021-ch_it.pdf</v>
      </c>
    </row>
    <row r="813" spans="1:2" x14ac:dyDescent="0.2">
      <c r="A813" s="1" t="s">
        <v>27013</v>
      </c>
      <c r="B813" t="str">
        <f t="shared" si="21"/>
        <v>https://www.udobaer.de/out/media/public/cust/others/s0000011-2021-ch_it.pdf</v>
      </c>
    </row>
    <row r="814" spans="1:2" x14ac:dyDescent="0.2">
      <c r="A814" s="1" t="s">
        <v>27014</v>
      </c>
      <c r="B814" t="str">
        <f t="shared" si="21"/>
        <v>https://www.udobaer.de/out/media/public/cust/others/s0000011-2021-ch_it.pdf</v>
      </c>
    </row>
    <row r="815" spans="1:2" x14ac:dyDescent="0.2">
      <c r="A815" s="1" t="s">
        <v>27015</v>
      </c>
      <c r="B815" t="str">
        <f t="shared" si="21"/>
        <v>https://www.udobaer.de/out/media/public/cust/others/s0000011-2021-ch_it.pdf</v>
      </c>
    </row>
    <row r="816" spans="1:2" x14ac:dyDescent="0.2">
      <c r="A816" s="1" t="s">
        <v>27016</v>
      </c>
      <c r="B816" t="str">
        <f t="shared" si="21"/>
        <v>https://www.udobaer.de/out/media/public/cust/others/s0000011-2021-ch_it.pdf</v>
      </c>
    </row>
    <row r="817" spans="1:2" x14ac:dyDescent="0.2">
      <c r="A817" s="1" t="s">
        <v>27017</v>
      </c>
      <c r="B817" t="str">
        <f t="shared" si="21"/>
        <v>https://www.udobaer.de/out/media/public/cust/others/s0000011-2021-ch_it.pdf</v>
      </c>
    </row>
    <row r="818" spans="1:2" x14ac:dyDescent="0.2">
      <c r="A818" s="1" t="s">
        <v>27018</v>
      </c>
      <c r="B818" t="str">
        <f t="shared" si="21"/>
        <v>https://www.udobaer.de/out/media/public/cust/others/s0000011-2021-ch_it.pdf</v>
      </c>
    </row>
    <row r="819" spans="1:2" x14ac:dyDescent="0.2">
      <c r="A819" s="1" t="s">
        <v>27019</v>
      </c>
      <c r="B819" t="str">
        <f t="shared" ref="B819:B882" si="22">HYPERLINK("https://www.udobaer.de/out/media/public/cust/others/s0000011-2021-ch_it.pdf")</f>
        <v>https://www.udobaer.de/out/media/public/cust/others/s0000011-2021-ch_it.pdf</v>
      </c>
    </row>
    <row r="820" spans="1:2" x14ac:dyDescent="0.2">
      <c r="A820" s="1" t="s">
        <v>27020</v>
      </c>
      <c r="B820" t="str">
        <f t="shared" si="22"/>
        <v>https://www.udobaer.de/out/media/public/cust/others/s0000011-2021-ch_it.pdf</v>
      </c>
    </row>
    <row r="821" spans="1:2" x14ac:dyDescent="0.2">
      <c r="A821" s="1" t="s">
        <v>27021</v>
      </c>
      <c r="B821" t="str">
        <f t="shared" si="22"/>
        <v>https://www.udobaer.de/out/media/public/cust/others/s0000011-2021-ch_it.pdf</v>
      </c>
    </row>
    <row r="822" spans="1:2" x14ac:dyDescent="0.2">
      <c r="A822" s="1" t="s">
        <v>27022</v>
      </c>
      <c r="B822" t="str">
        <f t="shared" si="22"/>
        <v>https://www.udobaer.de/out/media/public/cust/others/s0000011-2021-ch_it.pdf</v>
      </c>
    </row>
    <row r="823" spans="1:2" x14ac:dyDescent="0.2">
      <c r="A823" s="1" t="s">
        <v>27023</v>
      </c>
      <c r="B823" t="str">
        <f t="shared" si="22"/>
        <v>https://www.udobaer.de/out/media/public/cust/others/s0000011-2021-ch_it.pdf</v>
      </c>
    </row>
    <row r="824" spans="1:2" x14ac:dyDescent="0.2">
      <c r="A824" s="1" t="s">
        <v>27024</v>
      </c>
      <c r="B824" t="str">
        <f t="shared" si="22"/>
        <v>https://www.udobaer.de/out/media/public/cust/others/s0000011-2021-ch_it.pdf</v>
      </c>
    </row>
    <row r="825" spans="1:2" x14ac:dyDescent="0.2">
      <c r="A825" s="1" t="s">
        <v>27025</v>
      </c>
      <c r="B825" t="str">
        <f t="shared" si="22"/>
        <v>https://www.udobaer.de/out/media/public/cust/others/s0000011-2021-ch_it.pdf</v>
      </c>
    </row>
    <row r="826" spans="1:2" x14ac:dyDescent="0.2">
      <c r="A826" s="1" t="s">
        <v>27026</v>
      </c>
      <c r="B826" t="str">
        <f t="shared" si="22"/>
        <v>https://www.udobaer.de/out/media/public/cust/others/s0000011-2021-ch_it.pdf</v>
      </c>
    </row>
    <row r="827" spans="1:2" x14ac:dyDescent="0.2">
      <c r="A827" s="1" t="s">
        <v>27027</v>
      </c>
      <c r="B827" t="str">
        <f t="shared" si="22"/>
        <v>https://www.udobaer.de/out/media/public/cust/others/s0000011-2021-ch_it.pdf</v>
      </c>
    </row>
    <row r="828" spans="1:2" x14ac:dyDescent="0.2">
      <c r="A828" s="1" t="s">
        <v>27028</v>
      </c>
      <c r="B828" t="str">
        <f t="shared" si="22"/>
        <v>https://www.udobaer.de/out/media/public/cust/others/s0000011-2021-ch_it.pdf</v>
      </c>
    </row>
    <row r="829" spans="1:2" x14ac:dyDescent="0.2">
      <c r="A829" s="1" t="s">
        <v>27034</v>
      </c>
      <c r="B829" t="str">
        <f t="shared" si="22"/>
        <v>https://www.udobaer.de/out/media/public/cust/others/s0000011-2021-ch_it.pdf</v>
      </c>
    </row>
    <row r="830" spans="1:2" x14ac:dyDescent="0.2">
      <c r="A830" s="1" t="s">
        <v>27035</v>
      </c>
      <c r="B830" t="str">
        <f t="shared" si="22"/>
        <v>https://www.udobaer.de/out/media/public/cust/others/s0000011-2021-ch_it.pdf</v>
      </c>
    </row>
    <row r="831" spans="1:2" x14ac:dyDescent="0.2">
      <c r="A831" s="1" t="s">
        <v>27036</v>
      </c>
      <c r="B831" t="str">
        <f t="shared" si="22"/>
        <v>https://www.udobaer.de/out/media/public/cust/others/s0000011-2021-ch_it.pdf</v>
      </c>
    </row>
    <row r="832" spans="1:2" x14ac:dyDescent="0.2">
      <c r="A832" s="1" t="s">
        <v>27037</v>
      </c>
      <c r="B832" t="str">
        <f t="shared" si="22"/>
        <v>https://www.udobaer.de/out/media/public/cust/others/s0000011-2021-ch_it.pdf</v>
      </c>
    </row>
    <row r="833" spans="1:2" x14ac:dyDescent="0.2">
      <c r="A833" s="1" t="s">
        <v>27038</v>
      </c>
      <c r="B833" t="str">
        <f t="shared" si="22"/>
        <v>https://www.udobaer.de/out/media/public/cust/others/s0000011-2021-ch_it.pdf</v>
      </c>
    </row>
    <row r="834" spans="1:2" x14ac:dyDescent="0.2">
      <c r="A834" s="1" t="s">
        <v>27039</v>
      </c>
      <c r="B834" t="str">
        <f t="shared" si="22"/>
        <v>https://www.udobaer.de/out/media/public/cust/others/s0000011-2021-ch_it.pdf</v>
      </c>
    </row>
    <row r="835" spans="1:2" x14ac:dyDescent="0.2">
      <c r="A835" s="1" t="s">
        <v>27040</v>
      </c>
      <c r="B835" t="str">
        <f t="shared" si="22"/>
        <v>https://www.udobaer.de/out/media/public/cust/others/s0000011-2021-ch_it.pdf</v>
      </c>
    </row>
    <row r="836" spans="1:2" x14ac:dyDescent="0.2">
      <c r="A836" s="1" t="s">
        <v>27041</v>
      </c>
      <c r="B836" t="str">
        <f t="shared" si="22"/>
        <v>https://www.udobaer.de/out/media/public/cust/others/s0000011-2021-ch_it.pdf</v>
      </c>
    </row>
    <row r="837" spans="1:2" x14ac:dyDescent="0.2">
      <c r="A837" s="1" t="s">
        <v>27042</v>
      </c>
      <c r="B837" t="str">
        <f t="shared" si="22"/>
        <v>https://www.udobaer.de/out/media/public/cust/others/s0000011-2021-ch_it.pdf</v>
      </c>
    </row>
    <row r="838" spans="1:2" x14ac:dyDescent="0.2">
      <c r="A838" s="1" t="s">
        <v>27043</v>
      </c>
      <c r="B838" t="str">
        <f t="shared" si="22"/>
        <v>https://www.udobaer.de/out/media/public/cust/others/s0000011-2021-ch_it.pdf</v>
      </c>
    </row>
    <row r="839" spans="1:2" x14ac:dyDescent="0.2">
      <c r="A839" s="1" t="s">
        <v>27044</v>
      </c>
      <c r="B839" t="str">
        <f t="shared" si="22"/>
        <v>https://www.udobaer.de/out/media/public/cust/others/s0000011-2021-ch_it.pdf</v>
      </c>
    </row>
    <row r="840" spans="1:2" x14ac:dyDescent="0.2">
      <c r="A840" s="1" t="s">
        <v>27045</v>
      </c>
      <c r="B840" t="str">
        <f t="shared" si="22"/>
        <v>https://www.udobaer.de/out/media/public/cust/others/s0000011-2021-ch_it.pdf</v>
      </c>
    </row>
    <row r="841" spans="1:2" x14ac:dyDescent="0.2">
      <c r="A841" s="1" t="s">
        <v>27046</v>
      </c>
      <c r="B841" t="str">
        <f t="shared" si="22"/>
        <v>https://www.udobaer.de/out/media/public/cust/others/s0000011-2021-ch_it.pdf</v>
      </c>
    </row>
    <row r="842" spans="1:2" x14ac:dyDescent="0.2">
      <c r="A842" s="1" t="s">
        <v>27047</v>
      </c>
      <c r="B842" t="str">
        <f t="shared" si="22"/>
        <v>https://www.udobaer.de/out/media/public/cust/others/s0000011-2021-ch_it.pdf</v>
      </c>
    </row>
    <row r="843" spans="1:2" x14ac:dyDescent="0.2">
      <c r="A843" s="1" t="s">
        <v>27048</v>
      </c>
      <c r="B843" t="str">
        <f t="shared" si="22"/>
        <v>https://www.udobaer.de/out/media/public/cust/others/s0000011-2021-ch_it.pdf</v>
      </c>
    </row>
    <row r="844" spans="1:2" x14ac:dyDescent="0.2">
      <c r="A844" s="1" t="s">
        <v>27049</v>
      </c>
      <c r="B844" t="str">
        <f t="shared" si="22"/>
        <v>https://www.udobaer.de/out/media/public/cust/others/s0000011-2021-ch_it.pdf</v>
      </c>
    </row>
    <row r="845" spans="1:2" x14ac:dyDescent="0.2">
      <c r="A845" s="1" t="s">
        <v>27050</v>
      </c>
      <c r="B845" t="str">
        <f t="shared" si="22"/>
        <v>https://www.udobaer.de/out/media/public/cust/others/s0000011-2021-ch_it.pdf</v>
      </c>
    </row>
    <row r="846" spans="1:2" x14ac:dyDescent="0.2">
      <c r="A846" s="1" t="s">
        <v>27051</v>
      </c>
      <c r="B846" t="str">
        <f t="shared" si="22"/>
        <v>https://www.udobaer.de/out/media/public/cust/others/s0000011-2021-ch_it.pdf</v>
      </c>
    </row>
    <row r="847" spans="1:2" x14ac:dyDescent="0.2">
      <c r="A847" s="1" t="s">
        <v>27052</v>
      </c>
      <c r="B847" t="str">
        <f t="shared" si="22"/>
        <v>https://www.udobaer.de/out/media/public/cust/others/s0000011-2021-ch_it.pdf</v>
      </c>
    </row>
    <row r="848" spans="1:2" x14ac:dyDescent="0.2">
      <c r="A848" s="1" t="s">
        <v>27053</v>
      </c>
      <c r="B848" t="str">
        <f t="shared" si="22"/>
        <v>https://www.udobaer.de/out/media/public/cust/others/s0000011-2021-ch_it.pdf</v>
      </c>
    </row>
    <row r="849" spans="1:2" x14ac:dyDescent="0.2">
      <c r="A849" s="1" t="s">
        <v>27054</v>
      </c>
      <c r="B849" t="str">
        <f t="shared" si="22"/>
        <v>https://www.udobaer.de/out/media/public/cust/others/s0000011-2021-ch_it.pdf</v>
      </c>
    </row>
    <row r="850" spans="1:2" x14ac:dyDescent="0.2">
      <c r="A850" s="1" t="s">
        <v>27055</v>
      </c>
      <c r="B850" t="str">
        <f t="shared" si="22"/>
        <v>https://www.udobaer.de/out/media/public/cust/others/s0000011-2021-ch_it.pdf</v>
      </c>
    </row>
    <row r="851" spans="1:2" x14ac:dyDescent="0.2">
      <c r="A851" s="1" t="s">
        <v>27056</v>
      </c>
      <c r="B851" t="str">
        <f t="shared" si="22"/>
        <v>https://www.udobaer.de/out/media/public/cust/others/s0000011-2021-ch_it.pdf</v>
      </c>
    </row>
    <row r="852" spans="1:2" x14ac:dyDescent="0.2">
      <c r="A852" s="1" t="s">
        <v>27057</v>
      </c>
      <c r="B852" t="str">
        <f t="shared" si="22"/>
        <v>https://www.udobaer.de/out/media/public/cust/others/s0000011-2021-ch_it.pdf</v>
      </c>
    </row>
    <row r="853" spans="1:2" x14ac:dyDescent="0.2">
      <c r="A853" s="1" t="s">
        <v>27058</v>
      </c>
      <c r="B853" t="str">
        <f t="shared" si="22"/>
        <v>https://www.udobaer.de/out/media/public/cust/others/s0000011-2021-ch_it.pdf</v>
      </c>
    </row>
    <row r="854" spans="1:2" x14ac:dyDescent="0.2">
      <c r="A854" s="1" t="s">
        <v>27059</v>
      </c>
      <c r="B854" t="str">
        <f t="shared" si="22"/>
        <v>https://www.udobaer.de/out/media/public/cust/others/s0000011-2021-ch_it.pdf</v>
      </c>
    </row>
    <row r="855" spans="1:2" x14ac:dyDescent="0.2">
      <c r="A855" s="1" t="s">
        <v>27060</v>
      </c>
      <c r="B855" t="str">
        <f t="shared" si="22"/>
        <v>https://www.udobaer.de/out/media/public/cust/others/s0000011-2021-ch_it.pdf</v>
      </c>
    </row>
    <row r="856" spans="1:2" x14ac:dyDescent="0.2">
      <c r="A856" s="1" t="s">
        <v>27061</v>
      </c>
      <c r="B856" t="str">
        <f t="shared" si="22"/>
        <v>https://www.udobaer.de/out/media/public/cust/others/s0000011-2021-ch_it.pdf</v>
      </c>
    </row>
    <row r="857" spans="1:2" x14ac:dyDescent="0.2">
      <c r="A857" s="1" t="s">
        <v>27062</v>
      </c>
      <c r="B857" t="str">
        <f t="shared" si="22"/>
        <v>https://www.udobaer.de/out/media/public/cust/others/s0000011-2021-ch_it.pdf</v>
      </c>
    </row>
    <row r="858" spans="1:2" x14ac:dyDescent="0.2">
      <c r="A858" s="1" t="s">
        <v>27063</v>
      </c>
      <c r="B858" t="str">
        <f t="shared" si="22"/>
        <v>https://www.udobaer.de/out/media/public/cust/others/s0000011-2021-ch_it.pdf</v>
      </c>
    </row>
    <row r="859" spans="1:2" x14ac:dyDescent="0.2">
      <c r="A859" s="1" t="s">
        <v>27064</v>
      </c>
      <c r="B859" t="str">
        <f t="shared" si="22"/>
        <v>https://www.udobaer.de/out/media/public/cust/others/s0000011-2021-ch_it.pdf</v>
      </c>
    </row>
    <row r="860" spans="1:2" x14ac:dyDescent="0.2">
      <c r="A860" s="1" t="s">
        <v>27065</v>
      </c>
      <c r="B860" t="str">
        <f t="shared" si="22"/>
        <v>https://www.udobaer.de/out/media/public/cust/others/s0000011-2021-ch_it.pdf</v>
      </c>
    </row>
    <row r="861" spans="1:2" x14ac:dyDescent="0.2">
      <c r="A861" s="1" t="s">
        <v>27066</v>
      </c>
      <c r="B861" t="str">
        <f t="shared" si="22"/>
        <v>https://www.udobaer.de/out/media/public/cust/others/s0000011-2021-ch_it.pdf</v>
      </c>
    </row>
    <row r="862" spans="1:2" x14ac:dyDescent="0.2">
      <c r="A862" s="1" t="s">
        <v>27553</v>
      </c>
      <c r="B862" t="str">
        <f t="shared" si="22"/>
        <v>https://www.udobaer.de/out/media/public/cust/others/s0000011-2021-ch_it.pdf</v>
      </c>
    </row>
    <row r="863" spans="1:2" x14ac:dyDescent="0.2">
      <c r="A863" s="1" t="s">
        <v>27554</v>
      </c>
      <c r="B863" t="str">
        <f t="shared" si="22"/>
        <v>https://www.udobaer.de/out/media/public/cust/others/s0000011-2021-ch_it.pdf</v>
      </c>
    </row>
    <row r="864" spans="1:2" x14ac:dyDescent="0.2">
      <c r="A864" s="1" t="s">
        <v>27555</v>
      </c>
      <c r="B864" t="str">
        <f t="shared" si="22"/>
        <v>https://www.udobaer.de/out/media/public/cust/others/s0000011-2021-ch_it.pdf</v>
      </c>
    </row>
    <row r="865" spans="1:2" x14ac:dyDescent="0.2">
      <c r="A865" s="1" t="s">
        <v>27556</v>
      </c>
      <c r="B865" t="str">
        <f t="shared" si="22"/>
        <v>https://www.udobaer.de/out/media/public/cust/others/s0000011-2021-ch_it.pdf</v>
      </c>
    </row>
    <row r="866" spans="1:2" x14ac:dyDescent="0.2">
      <c r="A866" s="1" t="s">
        <v>27557</v>
      </c>
      <c r="B866" t="str">
        <f t="shared" si="22"/>
        <v>https://www.udobaer.de/out/media/public/cust/others/s0000011-2021-ch_it.pdf</v>
      </c>
    </row>
    <row r="867" spans="1:2" x14ac:dyDescent="0.2">
      <c r="A867" s="1" t="s">
        <v>27558</v>
      </c>
      <c r="B867" t="str">
        <f t="shared" si="22"/>
        <v>https://www.udobaer.de/out/media/public/cust/others/s0000011-2021-ch_it.pdf</v>
      </c>
    </row>
    <row r="868" spans="1:2" x14ac:dyDescent="0.2">
      <c r="A868" s="1" t="s">
        <v>27559</v>
      </c>
      <c r="B868" t="str">
        <f t="shared" si="22"/>
        <v>https://www.udobaer.de/out/media/public/cust/others/s0000011-2021-ch_it.pdf</v>
      </c>
    </row>
    <row r="869" spans="1:2" x14ac:dyDescent="0.2">
      <c r="A869" s="1" t="s">
        <v>27560</v>
      </c>
      <c r="B869" t="str">
        <f t="shared" si="22"/>
        <v>https://www.udobaer.de/out/media/public/cust/others/s0000011-2021-ch_it.pdf</v>
      </c>
    </row>
    <row r="870" spans="1:2" x14ac:dyDescent="0.2">
      <c r="A870" s="1" t="s">
        <v>27561</v>
      </c>
      <c r="B870" t="str">
        <f t="shared" si="22"/>
        <v>https://www.udobaer.de/out/media/public/cust/others/s0000011-2021-ch_it.pdf</v>
      </c>
    </row>
    <row r="871" spans="1:2" x14ac:dyDescent="0.2">
      <c r="A871" s="1" t="s">
        <v>27562</v>
      </c>
      <c r="B871" t="str">
        <f t="shared" si="22"/>
        <v>https://www.udobaer.de/out/media/public/cust/others/s0000011-2021-ch_it.pdf</v>
      </c>
    </row>
    <row r="872" spans="1:2" x14ac:dyDescent="0.2">
      <c r="A872" s="1" t="s">
        <v>27563</v>
      </c>
      <c r="B872" t="str">
        <f t="shared" si="22"/>
        <v>https://www.udobaer.de/out/media/public/cust/others/s0000011-2021-ch_it.pdf</v>
      </c>
    </row>
    <row r="873" spans="1:2" x14ac:dyDescent="0.2">
      <c r="A873" s="1" t="s">
        <v>27565</v>
      </c>
      <c r="B873" t="str">
        <f t="shared" si="22"/>
        <v>https://www.udobaer.de/out/media/public/cust/others/s0000011-2021-ch_it.pdf</v>
      </c>
    </row>
    <row r="874" spans="1:2" x14ac:dyDescent="0.2">
      <c r="A874" s="1" t="s">
        <v>27566</v>
      </c>
      <c r="B874" t="str">
        <f t="shared" si="22"/>
        <v>https://www.udobaer.de/out/media/public/cust/others/s0000011-2021-ch_it.pdf</v>
      </c>
    </row>
    <row r="875" spans="1:2" x14ac:dyDescent="0.2">
      <c r="A875" s="1" t="s">
        <v>27567</v>
      </c>
      <c r="B875" t="str">
        <f t="shared" si="22"/>
        <v>https://www.udobaer.de/out/media/public/cust/others/s0000011-2021-ch_it.pdf</v>
      </c>
    </row>
    <row r="876" spans="1:2" x14ac:dyDescent="0.2">
      <c r="A876" s="1" t="s">
        <v>27568</v>
      </c>
      <c r="B876" t="str">
        <f t="shared" si="22"/>
        <v>https://www.udobaer.de/out/media/public/cust/others/s0000011-2021-ch_it.pdf</v>
      </c>
    </row>
    <row r="877" spans="1:2" x14ac:dyDescent="0.2">
      <c r="A877" s="1" t="s">
        <v>27569</v>
      </c>
      <c r="B877" t="str">
        <f t="shared" si="22"/>
        <v>https://www.udobaer.de/out/media/public/cust/others/s0000011-2021-ch_it.pdf</v>
      </c>
    </row>
    <row r="878" spans="1:2" x14ac:dyDescent="0.2">
      <c r="A878" s="1" t="s">
        <v>27570</v>
      </c>
      <c r="B878" t="str">
        <f t="shared" si="22"/>
        <v>https://www.udobaer.de/out/media/public/cust/others/s0000011-2021-ch_it.pdf</v>
      </c>
    </row>
    <row r="879" spans="1:2" x14ac:dyDescent="0.2">
      <c r="A879" s="1" t="s">
        <v>27571</v>
      </c>
      <c r="B879" t="str">
        <f t="shared" si="22"/>
        <v>https://www.udobaer.de/out/media/public/cust/others/s0000011-2021-ch_it.pdf</v>
      </c>
    </row>
    <row r="880" spans="1:2" x14ac:dyDescent="0.2">
      <c r="A880" s="1" t="s">
        <v>27572</v>
      </c>
      <c r="B880" t="str">
        <f t="shared" si="22"/>
        <v>https://www.udobaer.de/out/media/public/cust/others/s0000011-2021-ch_it.pdf</v>
      </c>
    </row>
    <row r="881" spans="1:2" x14ac:dyDescent="0.2">
      <c r="A881" s="1" t="s">
        <v>27573</v>
      </c>
      <c r="B881" t="str">
        <f t="shared" si="22"/>
        <v>https://www.udobaer.de/out/media/public/cust/others/s0000011-2021-ch_it.pdf</v>
      </c>
    </row>
    <row r="882" spans="1:2" x14ac:dyDescent="0.2">
      <c r="A882" s="1" t="s">
        <v>27574</v>
      </c>
      <c r="B882" t="str">
        <f t="shared" si="22"/>
        <v>https://www.udobaer.de/out/media/public/cust/others/s0000011-2021-ch_it.pdf</v>
      </c>
    </row>
    <row r="883" spans="1:2" x14ac:dyDescent="0.2">
      <c r="A883" s="1" t="s">
        <v>27575</v>
      </c>
      <c r="B883" t="str">
        <f t="shared" ref="B883:B946" si="23">HYPERLINK("https://www.udobaer.de/out/media/public/cust/others/s0000011-2021-ch_it.pdf")</f>
        <v>https://www.udobaer.de/out/media/public/cust/others/s0000011-2021-ch_it.pdf</v>
      </c>
    </row>
    <row r="884" spans="1:2" x14ac:dyDescent="0.2">
      <c r="A884" s="1" t="s">
        <v>27576</v>
      </c>
      <c r="B884" t="str">
        <f t="shared" si="23"/>
        <v>https://www.udobaer.de/out/media/public/cust/others/s0000011-2021-ch_it.pdf</v>
      </c>
    </row>
    <row r="885" spans="1:2" x14ac:dyDescent="0.2">
      <c r="A885" s="1" t="s">
        <v>27577</v>
      </c>
      <c r="B885" t="str">
        <f t="shared" si="23"/>
        <v>https://www.udobaer.de/out/media/public/cust/others/s0000011-2021-ch_it.pdf</v>
      </c>
    </row>
    <row r="886" spans="1:2" x14ac:dyDescent="0.2">
      <c r="A886" s="1" t="s">
        <v>27578</v>
      </c>
      <c r="B886" t="str">
        <f t="shared" si="23"/>
        <v>https://www.udobaer.de/out/media/public/cust/others/s0000011-2021-ch_it.pdf</v>
      </c>
    </row>
    <row r="887" spans="1:2" x14ac:dyDescent="0.2">
      <c r="A887" s="1" t="s">
        <v>27579</v>
      </c>
      <c r="B887" t="str">
        <f t="shared" si="23"/>
        <v>https://www.udobaer.de/out/media/public/cust/others/s0000011-2021-ch_it.pdf</v>
      </c>
    </row>
    <row r="888" spans="1:2" x14ac:dyDescent="0.2">
      <c r="A888" s="1" t="s">
        <v>27580</v>
      </c>
      <c r="B888" t="str">
        <f t="shared" si="23"/>
        <v>https://www.udobaer.de/out/media/public/cust/others/s0000011-2021-ch_it.pdf</v>
      </c>
    </row>
    <row r="889" spans="1:2" x14ac:dyDescent="0.2">
      <c r="A889" s="1" t="s">
        <v>27581</v>
      </c>
      <c r="B889" t="str">
        <f t="shared" si="23"/>
        <v>https://www.udobaer.de/out/media/public/cust/others/s0000011-2021-ch_it.pdf</v>
      </c>
    </row>
    <row r="890" spans="1:2" x14ac:dyDescent="0.2">
      <c r="A890" s="1" t="s">
        <v>27582</v>
      </c>
      <c r="B890" t="str">
        <f t="shared" si="23"/>
        <v>https://www.udobaer.de/out/media/public/cust/others/s0000011-2021-ch_it.pdf</v>
      </c>
    </row>
    <row r="891" spans="1:2" x14ac:dyDescent="0.2">
      <c r="A891" s="1" t="s">
        <v>27583</v>
      </c>
      <c r="B891" t="str">
        <f t="shared" si="23"/>
        <v>https://www.udobaer.de/out/media/public/cust/others/s0000011-2021-ch_it.pdf</v>
      </c>
    </row>
    <row r="892" spans="1:2" x14ac:dyDescent="0.2">
      <c r="A892" s="1" t="s">
        <v>27584</v>
      </c>
      <c r="B892" t="str">
        <f t="shared" si="23"/>
        <v>https://www.udobaer.de/out/media/public/cust/others/s0000011-2021-ch_it.pdf</v>
      </c>
    </row>
    <row r="893" spans="1:2" x14ac:dyDescent="0.2">
      <c r="A893" s="1" t="s">
        <v>27585</v>
      </c>
      <c r="B893" t="str">
        <f t="shared" si="23"/>
        <v>https://www.udobaer.de/out/media/public/cust/others/s0000011-2021-ch_it.pdf</v>
      </c>
    </row>
    <row r="894" spans="1:2" x14ac:dyDescent="0.2">
      <c r="A894" s="1" t="s">
        <v>27586</v>
      </c>
      <c r="B894" t="str">
        <f t="shared" si="23"/>
        <v>https://www.udobaer.de/out/media/public/cust/others/s0000011-2021-ch_it.pdf</v>
      </c>
    </row>
    <row r="895" spans="1:2" x14ac:dyDescent="0.2">
      <c r="A895" s="1" t="s">
        <v>27588</v>
      </c>
      <c r="B895" t="str">
        <f t="shared" si="23"/>
        <v>https://www.udobaer.de/out/media/public/cust/others/s0000011-2021-ch_it.pdf</v>
      </c>
    </row>
    <row r="896" spans="1:2" x14ac:dyDescent="0.2">
      <c r="A896" s="1" t="s">
        <v>27589</v>
      </c>
      <c r="B896" t="str">
        <f t="shared" si="23"/>
        <v>https://www.udobaer.de/out/media/public/cust/others/s0000011-2021-ch_it.pdf</v>
      </c>
    </row>
    <row r="897" spans="1:2" x14ac:dyDescent="0.2">
      <c r="A897" s="1" t="s">
        <v>27590</v>
      </c>
      <c r="B897" t="str">
        <f t="shared" si="23"/>
        <v>https://www.udobaer.de/out/media/public/cust/others/s0000011-2021-ch_it.pdf</v>
      </c>
    </row>
    <row r="898" spans="1:2" x14ac:dyDescent="0.2">
      <c r="A898" s="1" t="s">
        <v>27591</v>
      </c>
      <c r="B898" t="str">
        <f t="shared" si="23"/>
        <v>https://www.udobaer.de/out/media/public/cust/others/s0000011-2021-ch_it.pdf</v>
      </c>
    </row>
    <row r="899" spans="1:2" x14ac:dyDescent="0.2">
      <c r="A899" s="1" t="s">
        <v>27592</v>
      </c>
      <c r="B899" t="str">
        <f t="shared" si="23"/>
        <v>https://www.udobaer.de/out/media/public/cust/others/s0000011-2021-ch_it.pdf</v>
      </c>
    </row>
    <row r="900" spans="1:2" x14ac:dyDescent="0.2">
      <c r="A900" s="1" t="s">
        <v>27593</v>
      </c>
      <c r="B900" t="str">
        <f t="shared" si="23"/>
        <v>https://www.udobaer.de/out/media/public/cust/others/s0000011-2021-ch_it.pdf</v>
      </c>
    </row>
    <row r="901" spans="1:2" x14ac:dyDescent="0.2">
      <c r="A901" s="1" t="s">
        <v>27594</v>
      </c>
      <c r="B901" t="str">
        <f t="shared" si="23"/>
        <v>https://www.udobaer.de/out/media/public/cust/others/s0000011-2021-ch_it.pdf</v>
      </c>
    </row>
    <row r="902" spans="1:2" x14ac:dyDescent="0.2">
      <c r="A902" s="1" t="s">
        <v>27595</v>
      </c>
      <c r="B902" t="str">
        <f t="shared" si="23"/>
        <v>https://www.udobaer.de/out/media/public/cust/others/s0000011-2021-ch_it.pdf</v>
      </c>
    </row>
    <row r="903" spans="1:2" x14ac:dyDescent="0.2">
      <c r="A903" s="1" t="s">
        <v>27596</v>
      </c>
      <c r="B903" t="str">
        <f t="shared" si="23"/>
        <v>https://www.udobaer.de/out/media/public/cust/others/s0000011-2021-ch_it.pdf</v>
      </c>
    </row>
    <row r="904" spans="1:2" x14ac:dyDescent="0.2">
      <c r="A904" s="1" t="s">
        <v>27597</v>
      </c>
      <c r="B904" t="str">
        <f t="shared" si="23"/>
        <v>https://www.udobaer.de/out/media/public/cust/others/s0000011-2021-ch_it.pdf</v>
      </c>
    </row>
    <row r="905" spans="1:2" x14ac:dyDescent="0.2">
      <c r="A905" s="1" t="s">
        <v>27598</v>
      </c>
      <c r="B905" t="str">
        <f t="shared" si="23"/>
        <v>https://www.udobaer.de/out/media/public/cust/others/s0000011-2021-ch_it.pdf</v>
      </c>
    </row>
    <row r="906" spans="1:2" x14ac:dyDescent="0.2">
      <c r="A906" s="1" t="s">
        <v>27600</v>
      </c>
      <c r="B906" t="str">
        <f t="shared" si="23"/>
        <v>https://www.udobaer.de/out/media/public/cust/others/s0000011-2021-ch_it.pdf</v>
      </c>
    </row>
    <row r="907" spans="1:2" x14ac:dyDescent="0.2">
      <c r="A907" s="1" t="s">
        <v>27601</v>
      </c>
      <c r="B907" t="str">
        <f t="shared" si="23"/>
        <v>https://www.udobaer.de/out/media/public/cust/others/s0000011-2021-ch_it.pdf</v>
      </c>
    </row>
    <row r="908" spans="1:2" x14ac:dyDescent="0.2">
      <c r="A908" s="1" t="s">
        <v>27602</v>
      </c>
      <c r="B908" t="str">
        <f t="shared" si="23"/>
        <v>https://www.udobaer.de/out/media/public/cust/others/s0000011-2021-ch_it.pdf</v>
      </c>
    </row>
    <row r="909" spans="1:2" x14ac:dyDescent="0.2">
      <c r="A909" s="1" t="s">
        <v>27603</v>
      </c>
      <c r="B909" t="str">
        <f t="shared" si="23"/>
        <v>https://www.udobaer.de/out/media/public/cust/others/s0000011-2021-ch_it.pdf</v>
      </c>
    </row>
    <row r="910" spans="1:2" x14ac:dyDescent="0.2">
      <c r="A910" s="1" t="s">
        <v>27604</v>
      </c>
      <c r="B910" t="str">
        <f t="shared" si="23"/>
        <v>https://www.udobaer.de/out/media/public/cust/others/s0000011-2021-ch_it.pdf</v>
      </c>
    </row>
    <row r="911" spans="1:2" x14ac:dyDescent="0.2">
      <c r="A911" s="1" t="s">
        <v>27605</v>
      </c>
      <c r="B911" t="str">
        <f t="shared" si="23"/>
        <v>https://www.udobaer.de/out/media/public/cust/others/s0000011-2021-ch_it.pdf</v>
      </c>
    </row>
    <row r="912" spans="1:2" x14ac:dyDescent="0.2">
      <c r="A912" s="1" t="s">
        <v>27606</v>
      </c>
      <c r="B912" t="str">
        <f t="shared" si="23"/>
        <v>https://www.udobaer.de/out/media/public/cust/others/s0000011-2021-ch_it.pdf</v>
      </c>
    </row>
    <row r="913" spans="1:2" x14ac:dyDescent="0.2">
      <c r="A913" s="1" t="s">
        <v>27607</v>
      </c>
      <c r="B913" t="str">
        <f t="shared" si="23"/>
        <v>https://www.udobaer.de/out/media/public/cust/others/s0000011-2021-ch_it.pdf</v>
      </c>
    </row>
    <row r="914" spans="1:2" x14ac:dyDescent="0.2">
      <c r="A914" s="1" t="s">
        <v>27608</v>
      </c>
      <c r="B914" t="str">
        <f t="shared" si="23"/>
        <v>https://www.udobaer.de/out/media/public/cust/others/s0000011-2021-ch_it.pdf</v>
      </c>
    </row>
    <row r="915" spans="1:2" x14ac:dyDescent="0.2">
      <c r="A915" s="1" t="s">
        <v>27609</v>
      </c>
      <c r="B915" t="str">
        <f t="shared" si="23"/>
        <v>https://www.udobaer.de/out/media/public/cust/others/s0000011-2021-ch_it.pdf</v>
      </c>
    </row>
    <row r="916" spans="1:2" x14ac:dyDescent="0.2">
      <c r="A916" s="1" t="s">
        <v>27610</v>
      </c>
      <c r="B916" t="str">
        <f t="shared" si="23"/>
        <v>https://www.udobaer.de/out/media/public/cust/others/s0000011-2021-ch_it.pdf</v>
      </c>
    </row>
    <row r="917" spans="1:2" x14ac:dyDescent="0.2">
      <c r="A917" s="1" t="s">
        <v>27611</v>
      </c>
      <c r="B917" t="str">
        <f t="shared" si="23"/>
        <v>https://www.udobaer.de/out/media/public/cust/others/s0000011-2021-ch_it.pdf</v>
      </c>
    </row>
    <row r="918" spans="1:2" x14ac:dyDescent="0.2">
      <c r="A918" s="1" t="s">
        <v>27612</v>
      </c>
      <c r="B918" t="str">
        <f t="shared" si="23"/>
        <v>https://www.udobaer.de/out/media/public/cust/others/s0000011-2021-ch_it.pdf</v>
      </c>
    </row>
    <row r="919" spans="1:2" x14ac:dyDescent="0.2">
      <c r="A919" s="1" t="s">
        <v>27613</v>
      </c>
      <c r="B919" t="str">
        <f t="shared" si="23"/>
        <v>https://www.udobaer.de/out/media/public/cust/others/s0000011-2021-ch_it.pdf</v>
      </c>
    </row>
    <row r="920" spans="1:2" x14ac:dyDescent="0.2">
      <c r="A920" s="1" t="s">
        <v>27614</v>
      </c>
      <c r="B920" t="str">
        <f t="shared" si="23"/>
        <v>https://www.udobaer.de/out/media/public/cust/others/s0000011-2021-ch_it.pdf</v>
      </c>
    </row>
    <row r="921" spans="1:2" x14ac:dyDescent="0.2">
      <c r="A921" s="1" t="s">
        <v>27615</v>
      </c>
      <c r="B921" t="str">
        <f t="shared" si="23"/>
        <v>https://www.udobaer.de/out/media/public/cust/others/s0000011-2021-ch_it.pdf</v>
      </c>
    </row>
    <row r="922" spans="1:2" x14ac:dyDescent="0.2">
      <c r="A922" s="1" t="s">
        <v>27616</v>
      </c>
      <c r="B922" t="str">
        <f t="shared" si="23"/>
        <v>https://www.udobaer.de/out/media/public/cust/others/s0000011-2021-ch_it.pdf</v>
      </c>
    </row>
    <row r="923" spans="1:2" x14ac:dyDescent="0.2">
      <c r="A923" s="1" t="s">
        <v>27617</v>
      </c>
      <c r="B923" t="str">
        <f t="shared" si="23"/>
        <v>https://www.udobaer.de/out/media/public/cust/others/s0000011-2021-ch_it.pdf</v>
      </c>
    </row>
    <row r="924" spans="1:2" x14ac:dyDescent="0.2">
      <c r="A924" s="1" t="s">
        <v>27618</v>
      </c>
      <c r="B924" t="str">
        <f t="shared" si="23"/>
        <v>https://www.udobaer.de/out/media/public/cust/others/s0000011-2021-ch_it.pdf</v>
      </c>
    </row>
    <row r="925" spans="1:2" x14ac:dyDescent="0.2">
      <c r="A925" s="1" t="s">
        <v>27619</v>
      </c>
      <c r="B925" t="str">
        <f t="shared" si="23"/>
        <v>https://www.udobaer.de/out/media/public/cust/others/s0000011-2021-ch_it.pdf</v>
      </c>
    </row>
    <row r="926" spans="1:2" x14ac:dyDescent="0.2">
      <c r="A926" s="1" t="s">
        <v>27620</v>
      </c>
      <c r="B926" t="str">
        <f t="shared" si="23"/>
        <v>https://www.udobaer.de/out/media/public/cust/others/s0000011-2021-ch_it.pdf</v>
      </c>
    </row>
    <row r="927" spans="1:2" x14ac:dyDescent="0.2">
      <c r="A927" s="1" t="s">
        <v>27621</v>
      </c>
      <c r="B927" t="str">
        <f t="shared" si="23"/>
        <v>https://www.udobaer.de/out/media/public/cust/others/s0000011-2021-ch_it.pdf</v>
      </c>
    </row>
    <row r="928" spans="1:2" x14ac:dyDescent="0.2">
      <c r="A928" s="1" t="s">
        <v>27624</v>
      </c>
      <c r="B928" t="str">
        <f t="shared" si="23"/>
        <v>https://www.udobaer.de/out/media/public/cust/others/s0000011-2021-ch_it.pdf</v>
      </c>
    </row>
    <row r="929" spans="1:2" x14ac:dyDescent="0.2">
      <c r="A929" s="1" t="s">
        <v>27625</v>
      </c>
      <c r="B929" t="str">
        <f t="shared" si="23"/>
        <v>https://www.udobaer.de/out/media/public/cust/others/s0000011-2021-ch_it.pdf</v>
      </c>
    </row>
    <row r="930" spans="1:2" x14ac:dyDescent="0.2">
      <c r="A930" s="1" t="s">
        <v>27626</v>
      </c>
      <c r="B930" t="str">
        <f t="shared" si="23"/>
        <v>https://www.udobaer.de/out/media/public/cust/others/s0000011-2021-ch_it.pdf</v>
      </c>
    </row>
    <row r="931" spans="1:2" x14ac:dyDescent="0.2">
      <c r="A931" s="1" t="s">
        <v>27627</v>
      </c>
      <c r="B931" t="str">
        <f t="shared" si="23"/>
        <v>https://www.udobaer.de/out/media/public/cust/others/s0000011-2021-ch_it.pdf</v>
      </c>
    </row>
    <row r="932" spans="1:2" x14ac:dyDescent="0.2">
      <c r="A932" s="1" t="s">
        <v>27628</v>
      </c>
      <c r="B932" t="str">
        <f t="shared" si="23"/>
        <v>https://www.udobaer.de/out/media/public/cust/others/s0000011-2021-ch_it.pdf</v>
      </c>
    </row>
    <row r="933" spans="1:2" x14ac:dyDescent="0.2">
      <c r="A933" s="1" t="s">
        <v>27629</v>
      </c>
      <c r="B933" t="str">
        <f t="shared" si="23"/>
        <v>https://www.udobaer.de/out/media/public/cust/others/s0000011-2021-ch_it.pdf</v>
      </c>
    </row>
    <row r="934" spans="1:2" x14ac:dyDescent="0.2">
      <c r="A934" s="1" t="s">
        <v>27630</v>
      </c>
      <c r="B934" t="str">
        <f t="shared" si="23"/>
        <v>https://www.udobaer.de/out/media/public/cust/others/s0000011-2021-ch_it.pdf</v>
      </c>
    </row>
    <row r="935" spans="1:2" x14ac:dyDescent="0.2">
      <c r="A935" s="1" t="s">
        <v>27631</v>
      </c>
      <c r="B935" t="str">
        <f t="shared" si="23"/>
        <v>https://www.udobaer.de/out/media/public/cust/others/s0000011-2021-ch_it.pdf</v>
      </c>
    </row>
    <row r="936" spans="1:2" x14ac:dyDescent="0.2">
      <c r="A936" s="1" t="s">
        <v>27632</v>
      </c>
      <c r="B936" t="str">
        <f t="shared" si="23"/>
        <v>https://www.udobaer.de/out/media/public/cust/others/s0000011-2021-ch_it.pdf</v>
      </c>
    </row>
    <row r="937" spans="1:2" x14ac:dyDescent="0.2">
      <c r="A937" s="1" t="s">
        <v>27633</v>
      </c>
      <c r="B937" t="str">
        <f t="shared" si="23"/>
        <v>https://www.udobaer.de/out/media/public/cust/others/s0000011-2021-ch_it.pdf</v>
      </c>
    </row>
    <row r="938" spans="1:2" x14ac:dyDescent="0.2">
      <c r="A938" s="1" t="s">
        <v>27634</v>
      </c>
      <c r="B938" t="str">
        <f t="shared" si="23"/>
        <v>https://www.udobaer.de/out/media/public/cust/others/s0000011-2021-ch_it.pdf</v>
      </c>
    </row>
    <row r="939" spans="1:2" x14ac:dyDescent="0.2">
      <c r="A939" s="1" t="s">
        <v>27635</v>
      </c>
      <c r="B939" t="str">
        <f t="shared" si="23"/>
        <v>https://www.udobaer.de/out/media/public/cust/others/s0000011-2021-ch_it.pdf</v>
      </c>
    </row>
    <row r="940" spans="1:2" x14ac:dyDescent="0.2">
      <c r="A940" s="1" t="s">
        <v>27636</v>
      </c>
      <c r="B940" t="str">
        <f t="shared" si="23"/>
        <v>https://www.udobaer.de/out/media/public/cust/others/s0000011-2021-ch_it.pdf</v>
      </c>
    </row>
    <row r="941" spans="1:2" x14ac:dyDescent="0.2">
      <c r="A941" s="1" t="s">
        <v>27637</v>
      </c>
      <c r="B941" t="str">
        <f t="shared" si="23"/>
        <v>https://www.udobaer.de/out/media/public/cust/others/s0000011-2021-ch_it.pdf</v>
      </c>
    </row>
    <row r="942" spans="1:2" x14ac:dyDescent="0.2">
      <c r="A942" s="1" t="s">
        <v>27638</v>
      </c>
      <c r="B942" t="str">
        <f t="shared" si="23"/>
        <v>https://www.udobaer.de/out/media/public/cust/others/s0000011-2021-ch_it.pdf</v>
      </c>
    </row>
    <row r="943" spans="1:2" x14ac:dyDescent="0.2">
      <c r="A943" s="1" t="s">
        <v>27639</v>
      </c>
      <c r="B943" t="str">
        <f t="shared" si="23"/>
        <v>https://www.udobaer.de/out/media/public/cust/others/s0000011-2021-ch_it.pdf</v>
      </c>
    </row>
    <row r="944" spans="1:2" x14ac:dyDescent="0.2">
      <c r="A944" s="1" t="s">
        <v>27640</v>
      </c>
      <c r="B944" t="str">
        <f t="shared" si="23"/>
        <v>https://www.udobaer.de/out/media/public/cust/others/s0000011-2021-ch_it.pdf</v>
      </c>
    </row>
    <row r="945" spans="1:2" x14ac:dyDescent="0.2">
      <c r="A945" s="1" t="s">
        <v>27641</v>
      </c>
      <c r="B945" t="str">
        <f t="shared" si="23"/>
        <v>https://www.udobaer.de/out/media/public/cust/others/s0000011-2021-ch_it.pdf</v>
      </c>
    </row>
    <row r="946" spans="1:2" x14ac:dyDescent="0.2">
      <c r="A946" s="1" t="s">
        <v>27642</v>
      </c>
      <c r="B946" t="str">
        <f t="shared" si="23"/>
        <v>https://www.udobaer.de/out/media/public/cust/others/s0000011-2021-ch_it.pdf</v>
      </c>
    </row>
    <row r="947" spans="1:2" x14ac:dyDescent="0.2">
      <c r="A947" s="1" t="s">
        <v>27643</v>
      </c>
      <c r="B947" t="str">
        <f t="shared" ref="B947:B1010" si="24">HYPERLINK("https://www.udobaer.de/out/media/public/cust/others/s0000011-2021-ch_it.pdf")</f>
        <v>https://www.udobaer.de/out/media/public/cust/others/s0000011-2021-ch_it.pdf</v>
      </c>
    </row>
    <row r="948" spans="1:2" x14ac:dyDescent="0.2">
      <c r="A948" s="1" t="s">
        <v>27644</v>
      </c>
      <c r="B948" t="str">
        <f t="shared" si="24"/>
        <v>https://www.udobaer.de/out/media/public/cust/others/s0000011-2021-ch_it.pdf</v>
      </c>
    </row>
    <row r="949" spans="1:2" x14ac:dyDescent="0.2">
      <c r="A949" s="1" t="s">
        <v>27645</v>
      </c>
      <c r="B949" t="str">
        <f t="shared" si="24"/>
        <v>https://www.udobaer.de/out/media/public/cust/others/s0000011-2021-ch_it.pdf</v>
      </c>
    </row>
    <row r="950" spans="1:2" x14ac:dyDescent="0.2">
      <c r="A950" s="1" t="s">
        <v>27646</v>
      </c>
      <c r="B950" t="str">
        <f t="shared" si="24"/>
        <v>https://www.udobaer.de/out/media/public/cust/others/s0000011-2021-ch_it.pdf</v>
      </c>
    </row>
    <row r="951" spans="1:2" x14ac:dyDescent="0.2">
      <c r="A951" s="1" t="s">
        <v>27647</v>
      </c>
      <c r="B951" t="str">
        <f t="shared" si="24"/>
        <v>https://www.udobaer.de/out/media/public/cust/others/s0000011-2021-ch_it.pdf</v>
      </c>
    </row>
    <row r="952" spans="1:2" x14ac:dyDescent="0.2">
      <c r="A952" s="1" t="s">
        <v>27648</v>
      </c>
      <c r="B952" t="str">
        <f t="shared" si="24"/>
        <v>https://www.udobaer.de/out/media/public/cust/others/s0000011-2021-ch_it.pdf</v>
      </c>
    </row>
    <row r="953" spans="1:2" x14ac:dyDescent="0.2">
      <c r="A953" s="1" t="s">
        <v>27649</v>
      </c>
      <c r="B953" t="str">
        <f t="shared" si="24"/>
        <v>https://www.udobaer.de/out/media/public/cust/others/s0000011-2021-ch_it.pdf</v>
      </c>
    </row>
    <row r="954" spans="1:2" x14ac:dyDescent="0.2">
      <c r="A954" s="1" t="s">
        <v>27650</v>
      </c>
      <c r="B954" t="str">
        <f t="shared" si="24"/>
        <v>https://www.udobaer.de/out/media/public/cust/others/s0000011-2021-ch_it.pdf</v>
      </c>
    </row>
    <row r="955" spans="1:2" x14ac:dyDescent="0.2">
      <c r="A955" s="1" t="s">
        <v>27651</v>
      </c>
      <c r="B955" t="str">
        <f t="shared" si="24"/>
        <v>https://www.udobaer.de/out/media/public/cust/others/s0000011-2021-ch_it.pdf</v>
      </c>
    </row>
    <row r="956" spans="1:2" x14ac:dyDescent="0.2">
      <c r="A956" s="1" t="s">
        <v>27652</v>
      </c>
      <c r="B956" t="str">
        <f t="shared" si="24"/>
        <v>https://www.udobaer.de/out/media/public/cust/others/s0000011-2021-ch_it.pdf</v>
      </c>
    </row>
    <row r="957" spans="1:2" x14ac:dyDescent="0.2">
      <c r="A957" s="1" t="s">
        <v>27653</v>
      </c>
      <c r="B957" t="str">
        <f t="shared" si="24"/>
        <v>https://www.udobaer.de/out/media/public/cust/others/s0000011-2021-ch_it.pdf</v>
      </c>
    </row>
    <row r="958" spans="1:2" x14ac:dyDescent="0.2">
      <c r="A958" s="1" t="s">
        <v>27654</v>
      </c>
      <c r="B958" t="str">
        <f t="shared" si="24"/>
        <v>https://www.udobaer.de/out/media/public/cust/others/s0000011-2021-ch_it.pdf</v>
      </c>
    </row>
    <row r="959" spans="1:2" x14ac:dyDescent="0.2">
      <c r="A959" s="1" t="s">
        <v>27655</v>
      </c>
      <c r="B959" t="str">
        <f t="shared" si="24"/>
        <v>https://www.udobaer.de/out/media/public/cust/others/s0000011-2021-ch_it.pdf</v>
      </c>
    </row>
    <row r="960" spans="1:2" x14ac:dyDescent="0.2">
      <c r="A960" s="1" t="s">
        <v>27656</v>
      </c>
      <c r="B960" t="str">
        <f t="shared" si="24"/>
        <v>https://www.udobaer.de/out/media/public/cust/others/s0000011-2021-ch_it.pdf</v>
      </c>
    </row>
    <row r="961" spans="1:2" x14ac:dyDescent="0.2">
      <c r="A961" s="1" t="s">
        <v>27701</v>
      </c>
      <c r="B961" t="str">
        <f t="shared" si="24"/>
        <v>https://www.udobaer.de/out/media/public/cust/others/s0000011-2021-ch_it.pdf</v>
      </c>
    </row>
    <row r="962" spans="1:2" x14ac:dyDescent="0.2">
      <c r="A962" s="1" t="s">
        <v>27702</v>
      </c>
      <c r="B962" t="str">
        <f t="shared" si="24"/>
        <v>https://www.udobaer.de/out/media/public/cust/others/s0000011-2021-ch_it.pdf</v>
      </c>
    </row>
    <row r="963" spans="1:2" x14ac:dyDescent="0.2">
      <c r="A963" s="1" t="s">
        <v>27703</v>
      </c>
      <c r="B963" t="str">
        <f t="shared" si="24"/>
        <v>https://www.udobaer.de/out/media/public/cust/others/s0000011-2021-ch_it.pdf</v>
      </c>
    </row>
    <row r="964" spans="1:2" x14ac:dyDescent="0.2">
      <c r="A964" s="1" t="s">
        <v>27704</v>
      </c>
      <c r="B964" t="str">
        <f t="shared" si="24"/>
        <v>https://www.udobaer.de/out/media/public/cust/others/s0000011-2021-ch_it.pdf</v>
      </c>
    </row>
    <row r="965" spans="1:2" x14ac:dyDescent="0.2">
      <c r="A965" s="1" t="s">
        <v>27705</v>
      </c>
      <c r="B965" t="str">
        <f t="shared" si="24"/>
        <v>https://www.udobaer.de/out/media/public/cust/others/s0000011-2021-ch_it.pdf</v>
      </c>
    </row>
    <row r="966" spans="1:2" x14ac:dyDescent="0.2">
      <c r="A966" s="1" t="s">
        <v>27706</v>
      </c>
      <c r="B966" t="str">
        <f t="shared" si="24"/>
        <v>https://www.udobaer.de/out/media/public/cust/others/s0000011-2021-ch_it.pdf</v>
      </c>
    </row>
    <row r="967" spans="1:2" x14ac:dyDescent="0.2">
      <c r="A967" s="1" t="s">
        <v>27707</v>
      </c>
      <c r="B967" t="str">
        <f t="shared" si="24"/>
        <v>https://www.udobaer.de/out/media/public/cust/others/s0000011-2021-ch_it.pdf</v>
      </c>
    </row>
    <row r="968" spans="1:2" x14ac:dyDescent="0.2">
      <c r="A968" s="1" t="s">
        <v>27708</v>
      </c>
      <c r="B968" t="str">
        <f t="shared" si="24"/>
        <v>https://www.udobaer.de/out/media/public/cust/others/s0000011-2021-ch_it.pdf</v>
      </c>
    </row>
    <row r="969" spans="1:2" x14ac:dyDescent="0.2">
      <c r="A969" s="1" t="s">
        <v>27709</v>
      </c>
      <c r="B969" t="str">
        <f t="shared" si="24"/>
        <v>https://www.udobaer.de/out/media/public/cust/others/s0000011-2021-ch_it.pdf</v>
      </c>
    </row>
    <row r="970" spans="1:2" x14ac:dyDescent="0.2">
      <c r="A970" s="1" t="s">
        <v>27710</v>
      </c>
      <c r="B970" t="str">
        <f t="shared" si="24"/>
        <v>https://www.udobaer.de/out/media/public/cust/others/s0000011-2021-ch_it.pdf</v>
      </c>
    </row>
    <row r="971" spans="1:2" x14ac:dyDescent="0.2">
      <c r="A971" s="1" t="s">
        <v>27711</v>
      </c>
      <c r="B971" t="str">
        <f t="shared" si="24"/>
        <v>https://www.udobaer.de/out/media/public/cust/others/s0000011-2021-ch_it.pdf</v>
      </c>
    </row>
    <row r="972" spans="1:2" x14ac:dyDescent="0.2">
      <c r="A972" s="1" t="s">
        <v>27725</v>
      </c>
      <c r="B972" t="str">
        <f t="shared" si="24"/>
        <v>https://www.udobaer.de/out/media/public/cust/others/s0000011-2021-ch_it.pdf</v>
      </c>
    </row>
    <row r="973" spans="1:2" x14ac:dyDescent="0.2">
      <c r="A973" s="1" t="s">
        <v>27726</v>
      </c>
      <c r="B973" t="str">
        <f t="shared" si="24"/>
        <v>https://www.udobaer.de/out/media/public/cust/others/s0000011-2021-ch_it.pdf</v>
      </c>
    </row>
    <row r="974" spans="1:2" x14ac:dyDescent="0.2">
      <c r="A974" s="1" t="s">
        <v>27727</v>
      </c>
      <c r="B974" t="str">
        <f t="shared" si="24"/>
        <v>https://www.udobaer.de/out/media/public/cust/others/s0000011-2021-ch_it.pdf</v>
      </c>
    </row>
    <row r="975" spans="1:2" x14ac:dyDescent="0.2">
      <c r="A975" s="1" t="s">
        <v>27728</v>
      </c>
      <c r="B975" t="str">
        <f t="shared" si="24"/>
        <v>https://www.udobaer.de/out/media/public/cust/others/s0000011-2021-ch_it.pdf</v>
      </c>
    </row>
    <row r="976" spans="1:2" x14ac:dyDescent="0.2">
      <c r="A976" s="1" t="s">
        <v>27729</v>
      </c>
      <c r="B976" t="str">
        <f t="shared" si="24"/>
        <v>https://www.udobaer.de/out/media/public/cust/others/s0000011-2021-ch_it.pdf</v>
      </c>
    </row>
    <row r="977" spans="1:2" x14ac:dyDescent="0.2">
      <c r="A977" s="1" t="s">
        <v>27730</v>
      </c>
      <c r="B977" t="str">
        <f t="shared" si="24"/>
        <v>https://www.udobaer.de/out/media/public/cust/others/s0000011-2021-ch_it.pdf</v>
      </c>
    </row>
    <row r="978" spans="1:2" x14ac:dyDescent="0.2">
      <c r="A978" s="1" t="s">
        <v>27731</v>
      </c>
      <c r="B978" t="str">
        <f t="shared" si="24"/>
        <v>https://www.udobaer.de/out/media/public/cust/others/s0000011-2021-ch_it.pdf</v>
      </c>
    </row>
    <row r="979" spans="1:2" x14ac:dyDescent="0.2">
      <c r="A979" s="1" t="s">
        <v>27732</v>
      </c>
      <c r="B979" t="str">
        <f t="shared" si="24"/>
        <v>https://www.udobaer.de/out/media/public/cust/others/s0000011-2021-ch_it.pdf</v>
      </c>
    </row>
    <row r="980" spans="1:2" x14ac:dyDescent="0.2">
      <c r="A980" s="1" t="s">
        <v>27733</v>
      </c>
      <c r="B980" t="str">
        <f t="shared" si="24"/>
        <v>https://www.udobaer.de/out/media/public/cust/others/s0000011-2021-ch_it.pdf</v>
      </c>
    </row>
    <row r="981" spans="1:2" x14ac:dyDescent="0.2">
      <c r="A981" s="1" t="s">
        <v>27734</v>
      </c>
      <c r="B981" t="str">
        <f t="shared" si="24"/>
        <v>https://www.udobaer.de/out/media/public/cust/others/s0000011-2021-ch_it.pdf</v>
      </c>
    </row>
    <row r="982" spans="1:2" x14ac:dyDescent="0.2">
      <c r="A982" s="1" t="s">
        <v>27735</v>
      </c>
      <c r="B982" t="str">
        <f t="shared" si="24"/>
        <v>https://www.udobaer.de/out/media/public/cust/others/s0000011-2021-ch_it.pdf</v>
      </c>
    </row>
    <row r="983" spans="1:2" x14ac:dyDescent="0.2">
      <c r="A983" s="1" t="s">
        <v>27736</v>
      </c>
      <c r="B983" t="str">
        <f t="shared" si="24"/>
        <v>https://www.udobaer.de/out/media/public/cust/others/s0000011-2021-ch_it.pdf</v>
      </c>
    </row>
    <row r="984" spans="1:2" x14ac:dyDescent="0.2">
      <c r="A984" s="1" t="s">
        <v>27737</v>
      </c>
      <c r="B984" t="str">
        <f t="shared" si="24"/>
        <v>https://www.udobaer.de/out/media/public/cust/others/s0000011-2021-ch_it.pdf</v>
      </c>
    </row>
    <row r="985" spans="1:2" x14ac:dyDescent="0.2">
      <c r="A985" s="1" t="s">
        <v>27738</v>
      </c>
      <c r="B985" t="str">
        <f t="shared" si="24"/>
        <v>https://www.udobaer.de/out/media/public/cust/others/s0000011-2021-ch_it.pdf</v>
      </c>
    </row>
    <row r="986" spans="1:2" x14ac:dyDescent="0.2">
      <c r="A986" s="1" t="s">
        <v>27739</v>
      </c>
      <c r="B986" t="str">
        <f t="shared" si="24"/>
        <v>https://www.udobaer.de/out/media/public/cust/others/s0000011-2021-ch_it.pdf</v>
      </c>
    </row>
    <row r="987" spans="1:2" x14ac:dyDescent="0.2">
      <c r="A987" s="1" t="s">
        <v>27740</v>
      </c>
      <c r="B987" t="str">
        <f t="shared" si="24"/>
        <v>https://www.udobaer.de/out/media/public/cust/others/s0000011-2021-ch_it.pdf</v>
      </c>
    </row>
    <row r="988" spans="1:2" x14ac:dyDescent="0.2">
      <c r="A988" s="1" t="s">
        <v>27741</v>
      </c>
      <c r="B988" t="str">
        <f t="shared" si="24"/>
        <v>https://www.udobaer.de/out/media/public/cust/others/s0000011-2021-ch_it.pdf</v>
      </c>
    </row>
    <row r="989" spans="1:2" x14ac:dyDescent="0.2">
      <c r="A989" s="1" t="s">
        <v>27742</v>
      </c>
      <c r="B989" t="str">
        <f t="shared" si="24"/>
        <v>https://www.udobaer.de/out/media/public/cust/others/s0000011-2021-ch_it.pdf</v>
      </c>
    </row>
    <row r="990" spans="1:2" x14ac:dyDescent="0.2">
      <c r="A990" s="1" t="s">
        <v>27743</v>
      </c>
      <c r="B990" t="str">
        <f t="shared" si="24"/>
        <v>https://www.udobaer.de/out/media/public/cust/others/s0000011-2021-ch_it.pdf</v>
      </c>
    </row>
    <row r="991" spans="1:2" x14ac:dyDescent="0.2">
      <c r="A991" s="1" t="s">
        <v>27744</v>
      </c>
      <c r="B991" t="str">
        <f t="shared" si="24"/>
        <v>https://www.udobaer.de/out/media/public/cust/others/s0000011-2021-ch_it.pdf</v>
      </c>
    </row>
    <row r="992" spans="1:2" x14ac:dyDescent="0.2">
      <c r="A992" s="1" t="s">
        <v>27745</v>
      </c>
      <c r="B992" t="str">
        <f t="shared" si="24"/>
        <v>https://www.udobaer.de/out/media/public/cust/others/s0000011-2021-ch_it.pdf</v>
      </c>
    </row>
    <row r="993" spans="1:2" x14ac:dyDescent="0.2">
      <c r="A993" s="1" t="s">
        <v>27746</v>
      </c>
      <c r="B993" t="str">
        <f t="shared" si="24"/>
        <v>https://www.udobaer.de/out/media/public/cust/others/s0000011-2021-ch_it.pdf</v>
      </c>
    </row>
    <row r="994" spans="1:2" x14ac:dyDescent="0.2">
      <c r="A994" s="1" t="s">
        <v>27747</v>
      </c>
      <c r="B994" t="str">
        <f t="shared" si="24"/>
        <v>https://www.udobaer.de/out/media/public/cust/others/s0000011-2021-ch_it.pdf</v>
      </c>
    </row>
    <row r="995" spans="1:2" x14ac:dyDescent="0.2">
      <c r="A995" s="1" t="s">
        <v>27748</v>
      </c>
      <c r="B995" t="str">
        <f t="shared" si="24"/>
        <v>https://www.udobaer.de/out/media/public/cust/others/s0000011-2021-ch_it.pdf</v>
      </c>
    </row>
    <row r="996" spans="1:2" x14ac:dyDescent="0.2">
      <c r="A996" s="1" t="s">
        <v>27749</v>
      </c>
      <c r="B996" t="str">
        <f t="shared" si="24"/>
        <v>https://www.udobaer.de/out/media/public/cust/others/s0000011-2021-ch_it.pdf</v>
      </c>
    </row>
    <row r="997" spans="1:2" x14ac:dyDescent="0.2">
      <c r="A997" s="1" t="s">
        <v>27750</v>
      </c>
      <c r="B997" t="str">
        <f t="shared" si="24"/>
        <v>https://www.udobaer.de/out/media/public/cust/others/s0000011-2021-ch_it.pdf</v>
      </c>
    </row>
    <row r="998" spans="1:2" x14ac:dyDescent="0.2">
      <c r="A998" s="1" t="s">
        <v>27751</v>
      </c>
      <c r="B998" t="str">
        <f t="shared" si="24"/>
        <v>https://www.udobaer.de/out/media/public/cust/others/s0000011-2021-ch_it.pdf</v>
      </c>
    </row>
    <row r="999" spans="1:2" x14ac:dyDescent="0.2">
      <c r="A999" s="1" t="s">
        <v>27752</v>
      </c>
      <c r="B999" t="str">
        <f t="shared" si="24"/>
        <v>https://www.udobaer.de/out/media/public/cust/others/s0000011-2021-ch_it.pdf</v>
      </c>
    </row>
    <row r="1000" spans="1:2" x14ac:dyDescent="0.2">
      <c r="A1000" s="1" t="s">
        <v>27753</v>
      </c>
      <c r="B1000" t="str">
        <f t="shared" si="24"/>
        <v>https://www.udobaer.de/out/media/public/cust/others/s0000011-2021-ch_it.pdf</v>
      </c>
    </row>
    <row r="1001" spans="1:2" x14ac:dyDescent="0.2">
      <c r="A1001" s="1" t="s">
        <v>27754</v>
      </c>
      <c r="B1001" t="str">
        <f t="shared" si="24"/>
        <v>https://www.udobaer.de/out/media/public/cust/others/s0000011-2021-ch_it.pdf</v>
      </c>
    </row>
    <row r="1002" spans="1:2" x14ac:dyDescent="0.2">
      <c r="A1002" s="1" t="s">
        <v>27755</v>
      </c>
      <c r="B1002" t="str">
        <f t="shared" si="24"/>
        <v>https://www.udobaer.de/out/media/public/cust/others/s0000011-2021-ch_it.pdf</v>
      </c>
    </row>
    <row r="1003" spans="1:2" x14ac:dyDescent="0.2">
      <c r="A1003" s="1" t="s">
        <v>27756</v>
      </c>
      <c r="B1003" t="str">
        <f t="shared" si="24"/>
        <v>https://www.udobaer.de/out/media/public/cust/others/s0000011-2021-ch_it.pdf</v>
      </c>
    </row>
    <row r="1004" spans="1:2" x14ac:dyDescent="0.2">
      <c r="A1004" s="1" t="s">
        <v>27757</v>
      </c>
      <c r="B1004" t="str">
        <f t="shared" si="24"/>
        <v>https://www.udobaer.de/out/media/public/cust/others/s0000011-2021-ch_it.pdf</v>
      </c>
    </row>
    <row r="1005" spans="1:2" x14ac:dyDescent="0.2">
      <c r="A1005" s="1" t="s">
        <v>27759</v>
      </c>
      <c r="B1005" t="str">
        <f t="shared" si="24"/>
        <v>https://www.udobaer.de/out/media/public/cust/others/s0000011-2021-ch_it.pdf</v>
      </c>
    </row>
    <row r="1006" spans="1:2" x14ac:dyDescent="0.2">
      <c r="A1006" s="1" t="s">
        <v>27760</v>
      </c>
      <c r="B1006" t="str">
        <f t="shared" si="24"/>
        <v>https://www.udobaer.de/out/media/public/cust/others/s0000011-2021-ch_it.pdf</v>
      </c>
    </row>
    <row r="1007" spans="1:2" x14ac:dyDescent="0.2">
      <c r="A1007" s="1" t="s">
        <v>27761</v>
      </c>
      <c r="B1007" t="str">
        <f t="shared" si="24"/>
        <v>https://www.udobaer.de/out/media/public/cust/others/s0000011-2021-ch_it.pdf</v>
      </c>
    </row>
    <row r="1008" spans="1:2" x14ac:dyDescent="0.2">
      <c r="A1008" s="1" t="s">
        <v>27762</v>
      </c>
      <c r="B1008" t="str">
        <f t="shared" si="24"/>
        <v>https://www.udobaer.de/out/media/public/cust/others/s0000011-2021-ch_it.pdf</v>
      </c>
    </row>
    <row r="1009" spans="1:2" x14ac:dyDescent="0.2">
      <c r="A1009" s="1" t="s">
        <v>27763</v>
      </c>
      <c r="B1009" t="str">
        <f t="shared" si="24"/>
        <v>https://www.udobaer.de/out/media/public/cust/others/s0000011-2021-ch_it.pdf</v>
      </c>
    </row>
    <row r="1010" spans="1:2" x14ac:dyDescent="0.2">
      <c r="A1010" s="1" t="s">
        <v>27764</v>
      </c>
      <c r="B1010" t="str">
        <f t="shared" si="24"/>
        <v>https://www.udobaer.de/out/media/public/cust/others/s0000011-2021-ch_it.pdf</v>
      </c>
    </row>
    <row r="1011" spans="1:2" x14ac:dyDescent="0.2">
      <c r="A1011" s="1" t="s">
        <v>27765</v>
      </c>
      <c r="B1011" t="str">
        <f t="shared" ref="B1011:B1048" si="25">HYPERLINK("https://www.udobaer.de/out/media/public/cust/others/s0000011-2021-ch_it.pdf")</f>
        <v>https://www.udobaer.de/out/media/public/cust/others/s0000011-2021-ch_it.pdf</v>
      </c>
    </row>
    <row r="1012" spans="1:2" x14ac:dyDescent="0.2">
      <c r="A1012" s="1" t="s">
        <v>27766</v>
      </c>
      <c r="B1012" t="str">
        <f t="shared" si="25"/>
        <v>https://www.udobaer.de/out/media/public/cust/others/s0000011-2021-ch_it.pdf</v>
      </c>
    </row>
    <row r="1013" spans="1:2" x14ac:dyDescent="0.2">
      <c r="A1013" s="1" t="s">
        <v>27767</v>
      </c>
      <c r="B1013" t="str">
        <f t="shared" si="25"/>
        <v>https://www.udobaer.de/out/media/public/cust/others/s0000011-2021-ch_it.pdf</v>
      </c>
    </row>
    <row r="1014" spans="1:2" x14ac:dyDescent="0.2">
      <c r="A1014" s="1" t="s">
        <v>27768</v>
      </c>
      <c r="B1014" t="str">
        <f t="shared" si="25"/>
        <v>https://www.udobaer.de/out/media/public/cust/others/s0000011-2021-ch_it.pdf</v>
      </c>
    </row>
    <row r="1015" spans="1:2" x14ac:dyDescent="0.2">
      <c r="A1015" s="1" t="s">
        <v>27769</v>
      </c>
      <c r="B1015" t="str">
        <f t="shared" si="25"/>
        <v>https://www.udobaer.de/out/media/public/cust/others/s0000011-2021-ch_it.pdf</v>
      </c>
    </row>
    <row r="1016" spans="1:2" x14ac:dyDescent="0.2">
      <c r="A1016" s="1" t="s">
        <v>27781</v>
      </c>
      <c r="B1016" t="str">
        <f t="shared" si="25"/>
        <v>https://www.udobaer.de/out/media/public/cust/others/s0000011-2021-ch_it.pdf</v>
      </c>
    </row>
    <row r="1017" spans="1:2" x14ac:dyDescent="0.2">
      <c r="A1017" s="1" t="s">
        <v>27782</v>
      </c>
      <c r="B1017" t="str">
        <f t="shared" si="25"/>
        <v>https://www.udobaer.de/out/media/public/cust/others/s0000011-2021-ch_it.pdf</v>
      </c>
    </row>
    <row r="1018" spans="1:2" x14ac:dyDescent="0.2">
      <c r="A1018" s="1" t="s">
        <v>27783</v>
      </c>
      <c r="B1018" t="str">
        <f t="shared" si="25"/>
        <v>https://www.udobaer.de/out/media/public/cust/others/s0000011-2021-ch_it.pdf</v>
      </c>
    </row>
    <row r="1019" spans="1:2" x14ac:dyDescent="0.2">
      <c r="A1019" s="1" t="s">
        <v>27784</v>
      </c>
      <c r="B1019" t="str">
        <f t="shared" si="25"/>
        <v>https://www.udobaer.de/out/media/public/cust/others/s0000011-2021-ch_it.pdf</v>
      </c>
    </row>
    <row r="1020" spans="1:2" x14ac:dyDescent="0.2">
      <c r="A1020" s="1" t="s">
        <v>27785</v>
      </c>
      <c r="B1020" t="str">
        <f t="shared" si="25"/>
        <v>https://www.udobaer.de/out/media/public/cust/others/s0000011-2021-ch_it.pdf</v>
      </c>
    </row>
    <row r="1021" spans="1:2" x14ac:dyDescent="0.2">
      <c r="A1021" s="1" t="s">
        <v>27786</v>
      </c>
      <c r="B1021" t="str">
        <f t="shared" si="25"/>
        <v>https://www.udobaer.de/out/media/public/cust/others/s0000011-2021-ch_it.pdf</v>
      </c>
    </row>
    <row r="1022" spans="1:2" x14ac:dyDescent="0.2">
      <c r="A1022" s="1" t="s">
        <v>27787</v>
      </c>
      <c r="B1022" t="str">
        <f t="shared" si="25"/>
        <v>https://www.udobaer.de/out/media/public/cust/others/s0000011-2021-ch_it.pdf</v>
      </c>
    </row>
    <row r="1023" spans="1:2" x14ac:dyDescent="0.2">
      <c r="A1023" s="1" t="s">
        <v>27788</v>
      </c>
      <c r="B1023" t="str">
        <f t="shared" si="25"/>
        <v>https://www.udobaer.de/out/media/public/cust/others/s0000011-2021-ch_it.pdf</v>
      </c>
    </row>
    <row r="1024" spans="1:2" x14ac:dyDescent="0.2">
      <c r="A1024" s="1" t="s">
        <v>27789</v>
      </c>
      <c r="B1024" t="str">
        <f t="shared" si="25"/>
        <v>https://www.udobaer.de/out/media/public/cust/others/s0000011-2021-ch_it.pdf</v>
      </c>
    </row>
    <row r="1025" spans="1:2" x14ac:dyDescent="0.2">
      <c r="A1025" s="1" t="s">
        <v>27790</v>
      </c>
      <c r="B1025" t="str">
        <f t="shared" si="25"/>
        <v>https://www.udobaer.de/out/media/public/cust/others/s0000011-2021-ch_it.pdf</v>
      </c>
    </row>
    <row r="1026" spans="1:2" x14ac:dyDescent="0.2">
      <c r="A1026" s="1" t="s">
        <v>27791</v>
      </c>
      <c r="B1026" t="str">
        <f t="shared" si="25"/>
        <v>https://www.udobaer.de/out/media/public/cust/others/s0000011-2021-ch_it.pdf</v>
      </c>
    </row>
    <row r="1027" spans="1:2" x14ac:dyDescent="0.2">
      <c r="A1027" s="1" t="s">
        <v>27814</v>
      </c>
      <c r="B1027" t="str">
        <f t="shared" si="25"/>
        <v>https://www.udobaer.de/out/media/public/cust/others/s0000011-2021-ch_it.pdf</v>
      </c>
    </row>
    <row r="1028" spans="1:2" x14ac:dyDescent="0.2">
      <c r="A1028" s="1" t="s">
        <v>27815</v>
      </c>
      <c r="B1028" t="str">
        <f t="shared" si="25"/>
        <v>https://www.udobaer.de/out/media/public/cust/others/s0000011-2021-ch_it.pdf</v>
      </c>
    </row>
    <row r="1029" spans="1:2" x14ac:dyDescent="0.2">
      <c r="A1029" s="1" t="s">
        <v>27816</v>
      </c>
      <c r="B1029" t="str">
        <f t="shared" si="25"/>
        <v>https://www.udobaer.de/out/media/public/cust/others/s0000011-2021-ch_it.pdf</v>
      </c>
    </row>
    <row r="1030" spans="1:2" x14ac:dyDescent="0.2">
      <c r="A1030" s="1" t="s">
        <v>27817</v>
      </c>
      <c r="B1030" t="str">
        <f t="shared" si="25"/>
        <v>https://www.udobaer.de/out/media/public/cust/others/s0000011-2021-ch_it.pdf</v>
      </c>
    </row>
    <row r="1031" spans="1:2" x14ac:dyDescent="0.2">
      <c r="A1031" s="1" t="s">
        <v>27818</v>
      </c>
      <c r="B1031" t="str">
        <f t="shared" si="25"/>
        <v>https://www.udobaer.de/out/media/public/cust/others/s0000011-2021-ch_it.pdf</v>
      </c>
    </row>
    <row r="1032" spans="1:2" x14ac:dyDescent="0.2">
      <c r="A1032" s="1" t="s">
        <v>27819</v>
      </c>
      <c r="B1032" t="str">
        <f t="shared" si="25"/>
        <v>https://www.udobaer.de/out/media/public/cust/others/s0000011-2021-ch_it.pdf</v>
      </c>
    </row>
    <row r="1033" spans="1:2" x14ac:dyDescent="0.2">
      <c r="A1033" s="1" t="s">
        <v>27820</v>
      </c>
      <c r="B1033" t="str">
        <f t="shared" si="25"/>
        <v>https://www.udobaer.de/out/media/public/cust/others/s0000011-2021-ch_it.pdf</v>
      </c>
    </row>
    <row r="1034" spans="1:2" x14ac:dyDescent="0.2">
      <c r="A1034" s="1" t="s">
        <v>27821</v>
      </c>
      <c r="B1034" t="str">
        <f t="shared" si="25"/>
        <v>https://www.udobaer.de/out/media/public/cust/others/s0000011-2021-ch_it.pdf</v>
      </c>
    </row>
    <row r="1035" spans="1:2" x14ac:dyDescent="0.2">
      <c r="A1035" s="1" t="s">
        <v>27822</v>
      </c>
      <c r="B1035" t="str">
        <f t="shared" si="25"/>
        <v>https://www.udobaer.de/out/media/public/cust/others/s0000011-2021-ch_it.pdf</v>
      </c>
    </row>
    <row r="1036" spans="1:2" x14ac:dyDescent="0.2">
      <c r="A1036" s="1" t="s">
        <v>27823</v>
      </c>
      <c r="B1036" t="str">
        <f t="shared" si="25"/>
        <v>https://www.udobaer.de/out/media/public/cust/others/s0000011-2021-ch_it.pdf</v>
      </c>
    </row>
    <row r="1037" spans="1:2" x14ac:dyDescent="0.2">
      <c r="A1037" s="1" t="s">
        <v>27824</v>
      </c>
      <c r="B1037" t="str">
        <f t="shared" si="25"/>
        <v>https://www.udobaer.de/out/media/public/cust/others/s0000011-2021-ch_it.pdf</v>
      </c>
    </row>
    <row r="1038" spans="1:2" x14ac:dyDescent="0.2">
      <c r="A1038" s="1" t="s">
        <v>27825</v>
      </c>
      <c r="B1038" t="str">
        <f t="shared" si="25"/>
        <v>https://www.udobaer.de/out/media/public/cust/others/s0000011-2021-ch_it.pdf</v>
      </c>
    </row>
    <row r="1039" spans="1:2" x14ac:dyDescent="0.2">
      <c r="A1039" s="1" t="s">
        <v>27826</v>
      </c>
      <c r="B1039" t="str">
        <f t="shared" si="25"/>
        <v>https://www.udobaer.de/out/media/public/cust/others/s0000011-2021-ch_it.pdf</v>
      </c>
    </row>
    <row r="1040" spans="1:2" x14ac:dyDescent="0.2">
      <c r="A1040" s="1" t="s">
        <v>27827</v>
      </c>
      <c r="B1040" t="str">
        <f t="shared" si="25"/>
        <v>https://www.udobaer.de/out/media/public/cust/others/s0000011-2021-ch_it.pdf</v>
      </c>
    </row>
    <row r="1041" spans="1:2" x14ac:dyDescent="0.2">
      <c r="A1041" s="1" t="s">
        <v>27828</v>
      </c>
      <c r="B1041" t="str">
        <f t="shared" si="25"/>
        <v>https://www.udobaer.de/out/media/public/cust/others/s0000011-2021-ch_it.pdf</v>
      </c>
    </row>
    <row r="1042" spans="1:2" x14ac:dyDescent="0.2">
      <c r="A1042" s="1" t="s">
        <v>27829</v>
      </c>
      <c r="B1042" t="str">
        <f t="shared" si="25"/>
        <v>https://www.udobaer.de/out/media/public/cust/others/s0000011-2021-ch_it.pdf</v>
      </c>
    </row>
    <row r="1043" spans="1:2" x14ac:dyDescent="0.2">
      <c r="A1043" s="1" t="s">
        <v>27830</v>
      </c>
      <c r="B1043" t="str">
        <f t="shared" si="25"/>
        <v>https://www.udobaer.de/out/media/public/cust/others/s0000011-2021-ch_it.pdf</v>
      </c>
    </row>
    <row r="1044" spans="1:2" x14ac:dyDescent="0.2">
      <c r="A1044" s="1" t="s">
        <v>27831</v>
      </c>
      <c r="B1044" t="str">
        <f t="shared" si="25"/>
        <v>https://www.udobaer.de/out/media/public/cust/others/s0000011-2021-ch_it.pdf</v>
      </c>
    </row>
    <row r="1045" spans="1:2" x14ac:dyDescent="0.2">
      <c r="A1045" s="1" t="s">
        <v>27832</v>
      </c>
      <c r="B1045" t="str">
        <f t="shared" si="25"/>
        <v>https://www.udobaer.de/out/media/public/cust/others/s0000011-2021-ch_it.pdf</v>
      </c>
    </row>
    <row r="1046" spans="1:2" x14ac:dyDescent="0.2">
      <c r="A1046" s="1" t="s">
        <v>27833</v>
      </c>
      <c r="B1046" t="str">
        <f t="shared" si="25"/>
        <v>https://www.udobaer.de/out/media/public/cust/others/s0000011-2021-ch_it.pdf</v>
      </c>
    </row>
    <row r="1047" spans="1:2" x14ac:dyDescent="0.2">
      <c r="A1047" s="1" t="s">
        <v>27834</v>
      </c>
      <c r="B1047" t="str">
        <f t="shared" si="25"/>
        <v>https://www.udobaer.de/out/media/public/cust/others/s0000011-2021-ch_it.pdf</v>
      </c>
    </row>
    <row r="1048" spans="1:2" x14ac:dyDescent="0.2">
      <c r="A1048" s="1" t="s">
        <v>27835</v>
      </c>
      <c r="B1048" t="str">
        <f t="shared" si="25"/>
        <v>https://www.udobaer.de/out/media/public/cust/others/s0000011-2021-ch_it.pdf</v>
      </c>
    </row>
    <row r="1049" spans="1:2" x14ac:dyDescent="0.2">
      <c r="A1049" s="1" t="s">
        <v>14548</v>
      </c>
      <c r="B1049" t="str">
        <f t="shared" ref="B1049:B1075" si="26">HYPERLINK("https://www.udobaer.de/out/media/public/cust/others/s0000012-2021-ch_it.pdf")</f>
        <v>https://www.udobaer.de/out/media/public/cust/others/s0000012-2021-ch_it.pdf</v>
      </c>
    </row>
    <row r="1050" spans="1:2" x14ac:dyDescent="0.2">
      <c r="A1050" s="1" t="s">
        <v>14564</v>
      </c>
      <c r="B1050" t="str">
        <f t="shared" si="26"/>
        <v>https://www.udobaer.de/out/media/public/cust/others/s0000012-2021-ch_it.pdf</v>
      </c>
    </row>
    <row r="1051" spans="1:2" x14ac:dyDescent="0.2">
      <c r="A1051" s="1" t="s">
        <v>14565</v>
      </c>
      <c r="B1051" t="str">
        <f t="shared" si="26"/>
        <v>https://www.udobaer.de/out/media/public/cust/others/s0000012-2021-ch_it.pdf</v>
      </c>
    </row>
    <row r="1052" spans="1:2" x14ac:dyDescent="0.2">
      <c r="A1052" s="1" t="s">
        <v>14566</v>
      </c>
      <c r="B1052" t="str">
        <f t="shared" si="26"/>
        <v>https://www.udobaer.de/out/media/public/cust/others/s0000012-2021-ch_it.pdf</v>
      </c>
    </row>
    <row r="1053" spans="1:2" x14ac:dyDescent="0.2">
      <c r="A1053" s="1" t="s">
        <v>14567</v>
      </c>
      <c r="B1053" t="str">
        <f t="shared" si="26"/>
        <v>https://www.udobaer.de/out/media/public/cust/others/s0000012-2021-ch_it.pdf</v>
      </c>
    </row>
    <row r="1054" spans="1:2" x14ac:dyDescent="0.2">
      <c r="A1054" s="1" t="s">
        <v>14568</v>
      </c>
      <c r="B1054" t="str">
        <f t="shared" si="26"/>
        <v>https://www.udobaer.de/out/media/public/cust/others/s0000012-2021-ch_it.pdf</v>
      </c>
    </row>
    <row r="1055" spans="1:2" x14ac:dyDescent="0.2">
      <c r="A1055" s="1" t="s">
        <v>14584</v>
      </c>
      <c r="B1055" t="str">
        <f t="shared" si="26"/>
        <v>https://www.udobaer.de/out/media/public/cust/others/s0000012-2021-ch_it.pdf</v>
      </c>
    </row>
    <row r="1056" spans="1:2" x14ac:dyDescent="0.2">
      <c r="A1056" s="1" t="s">
        <v>14593</v>
      </c>
      <c r="B1056" t="str">
        <f t="shared" si="26"/>
        <v>https://www.udobaer.de/out/media/public/cust/others/s0000012-2021-ch_it.pdf</v>
      </c>
    </row>
    <row r="1057" spans="1:2" x14ac:dyDescent="0.2">
      <c r="A1057" s="1" t="s">
        <v>14594</v>
      </c>
      <c r="B1057" t="str">
        <f t="shared" si="26"/>
        <v>https://www.udobaer.de/out/media/public/cust/others/s0000012-2021-ch_it.pdf</v>
      </c>
    </row>
    <row r="1058" spans="1:2" x14ac:dyDescent="0.2">
      <c r="A1058" s="1" t="s">
        <v>14595</v>
      </c>
      <c r="B1058" t="str">
        <f t="shared" si="26"/>
        <v>https://www.udobaer.de/out/media/public/cust/others/s0000012-2021-ch_it.pdf</v>
      </c>
    </row>
    <row r="1059" spans="1:2" x14ac:dyDescent="0.2">
      <c r="A1059" s="1" t="s">
        <v>14596</v>
      </c>
      <c r="B1059" t="str">
        <f t="shared" si="26"/>
        <v>https://www.udobaer.de/out/media/public/cust/others/s0000012-2021-ch_it.pdf</v>
      </c>
    </row>
    <row r="1060" spans="1:2" x14ac:dyDescent="0.2">
      <c r="A1060" s="1" t="s">
        <v>14597</v>
      </c>
      <c r="B1060" t="str">
        <f t="shared" si="26"/>
        <v>https://www.udobaer.de/out/media/public/cust/others/s0000012-2021-ch_it.pdf</v>
      </c>
    </row>
    <row r="1061" spans="1:2" x14ac:dyDescent="0.2">
      <c r="A1061" s="1" t="s">
        <v>15010</v>
      </c>
      <c r="B1061" t="str">
        <f t="shared" si="26"/>
        <v>https://www.udobaer.de/out/media/public/cust/others/s0000012-2021-ch_it.pdf</v>
      </c>
    </row>
    <row r="1062" spans="1:2" x14ac:dyDescent="0.2">
      <c r="A1062" s="1" t="s">
        <v>15011</v>
      </c>
      <c r="B1062" t="str">
        <f t="shared" si="26"/>
        <v>https://www.udobaer.de/out/media/public/cust/others/s0000012-2021-ch_it.pdf</v>
      </c>
    </row>
    <row r="1063" spans="1:2" x14ac:dyDescent="0.2">
      <c r="A1063" s="1" t="s">
        <v>15012</v>
      </c>
      <c r="B1063" t="str">
        <f t="shared" si="26"/>
        <v>https://www.udobaer.de/out/media/public/cust/others/s0000012-2021-ch_it.pdf</v>
      </c>
    </row>
    <row r="1064" spans="1:2" x14ac:dyDescent="0.2">
      <c r="A1064" s="1" t="s">
        <v>15013</v>
      </c>
      <c r="B1064" t="str">
        <f t="shared" si="26"/>
        <v>https://www.udobaer.de/out/media/public/cust/others/s0000012-2021-ch_it.pdf</v>
      </c>
    </row>
    <row r="1065" spans="1:2" x14ac:dyDescent="0.2">
      <c r="A1065" s="1" t="s">
        <v>15014</v>
      </c>
      <c r="B1065" t="str">
        <f t="shared" si="26"/>
        <v>https://www.udobaer.de/out/media/public/cust/others/s0000012-2021-ch_it.pdf</v>
      </c>
    </row>
    <row r="1066" spans="1:2" x14ac:dyDescent="0.2">
      <c r="A1066" s="1" t="s">
        <v>15015</v>
      </c>
      <c r="B1066" t="str">
        <f t="shared" si="26"/>
        <v>https://www.udobaer.de/out/media/public/cust/others/s0000012-2021-ch_it.pdf</v>
      </c>
    </row>
    <row r="1067" spans="1:2" x14ac:dyDescent="0.2">
      <c r="A1067" s="1" t="s">
        <v>15016</v>
      </c>
      <c r="B1067" t="str">
        <f t="shared" si="26"/>
        <v>https://www.udobaer.de/out/media/public/cust/others/s0000012-2021-ch_it.pdf</v>
      </c>
    </row>
    <row r="1068" spans="1:2" x14ac:dyDescent="0.2">
      <c r="A1068" s="1" t="s">
        <v>15018</v>
      </c>
      <c r="B1068" t="str">
        <f t="shared" si="26"/>
        <v>https://www.udobaer.de/out/media/public/cust/others/s0000012-2021-ch_it.pdf</v>
      </c>
    </row>
    <row r="1069" spans="1:2" x14ac:dyDescent="0.2">
      <c r="A1069" s="1" t="s">
        <v>15019</v>
      </c>
      <c r="B1069" t="str">
        <f t="shared" si="26"/>
        <v>https://www.udobaer.de/out/media/public/cust/others/s0000012-2021-ch_it.pdf</v>
      </c>
    </row>
    <row r="1070" spans="1:2" x14ac:dyDescent="0.2">
      <c r="A1070" s="1" t="s">
        <v>15020</v>
      </c>
      <c r="B1070" t="str">
        <f t="shared" si="26"/>
        <v>https://www.udobaer.de/out/media/public/cust/others/s0000012-2021-ch_it.pdf</v>
      </c>
    </row>
    <row r="1071" spans="1:2" x14ac:dyDescent="0.2">
      <c r="A1071" s="1" t="s">
        <v>15021</v>
      </c>
      <c r="B1071" t="str">
        <f t="shared" si="26"/>
        <v>https://www.udobaer.de/out/media/public/cust/others/s0000012-2021-ch_it.pdf</v>
      </c>
    </row>
    <row r="1072" spans="1:2" x14ac:dyDescent="0.2">
      <c r="A1072" s="1" t="s">
        <v>15022</v>
      </c>
      <c r="B1072" t="str">
        <f t="shared" si="26"/>
        <v>https://www.udobaer.de/out/media/public/cust/others/s0000012-2021-ch_it.pdf</v>
      </c>
    </row>
    <row r="1073" spans="1:2" x14ac:dyDescent="0.2">
      <c r="A1073" s="1" t="s">
        <v>15553</v>
      </c>
      <c r="B1073" t="str">
        <f t="shared" si="26"/>
        <v>https://www.udobaer.de/out/media/public/cust/others/s0000012-2021-ch_it.pdf</v>
      </c>
    </row>
    <row r="1074" spans="1:2" x14ac:dyDescent="0.2">
      <c r="A1074" s="1" t="s">
        <v>15554</v>
      </c>
      <c r="B1074" t="str">
        <f t="shared" si="26"/>
        <v>https://www.udobaer.de/out/media/public/cust/others/s0000012-2021-ch_it.pdf</v>
      </c>
    </row>
    <row r="1075" spans="1:2" x14ac:dyDescent="0.2">
      <c r="A1075" s="1" t="s">
        <v>15555</v>
      </c>
      <c r="B1075" t="str">
        <f t="shared" si="26"/>
        <v>https://www.udobaer.de/out/media/public/cust/others/s0000012-2021-ch_it.pdf</v>
      </c>
    </row>
    <row r="1076" spans="1:2" x14ac:dyDescent="0.2">
      <c r="A1076" s="1" t="s">
        <v>15556</v>
      </c>
      <c r="B1076" t="str">
        <f t="shared" ref="B1076:B1103" si="27">HYPERLINK("https://www.udobaer.de/out/media/public/cust/others/s0000012-2021-ch_it.pdf")</f>
        <v>https://www.udobaer.de/out/media/public/cust/others/s0000012-2021-ch_it.pdf</v>
      </c>
    </row>
    <row r="1077" spans="1:2" x14ac:dyDescent="0.2">
      <c r="A1077" s="1" t="s">
        <v>15557</v>
      </c>
      <c r="B1077" t="str">
        <f t="shared" si="27"/>
        <v>https://www.udobaer.de/out/media/public/cust/others/s0000012-2021-ch_it.pdf</v>
      </c>
    </row>
    <row r="1078" spans="1:2" x14ac:dyDescent="0.2">
      <c r="A1078" s="1" t="s">
        <v>15558</v>
      </c>
      <c r="B1078" t="str">
        <f t="shared" si="27"/>
        <v>https://www.udobaer.de/out/media/public/cust/others/s0000012-2021-ch_it.pdf</v>
      </c>
    </row>
    <row r="1079" spans="1:2" x14ac:dyDescent="0.2">
      <c r="A1079" s="1" t="s">
        <v>15559</v>
      </c>
      <c r="B1079" t="str">
        <f t="shared" si="27"/>
        <v>https://www.udobaer.de/out/media/public/cust/others/s0000012-2021-ch_it.pdf</v>
      </c>
    </row>
    <row r="1080" spans="1:2" x14ac:dyDescent="0.2">
      <c r="A1080" s="1" t="s">
        <v>15560</v>
      </c>
      <c r="B1080" t="str">
        <f t="shared" si="27"/>
        <v>https://www.udobaer.de/out/media/public/cust/others/s0000012-2021-ch_it.pdf</v>
      </c>
    </row>
    <row r="1081" spans="1:2" x14ac:dyDescent="0.2">
      <c r="A1081" s="1" t="s">
        <v>15561</v>
      </c>
      <c r="B1081" t="str">
        <f t="shared" si="27"/>
        <v>https://www.udobaer.de/out/media/public/cust/others/s0000012-2021-ch_it.pdf</v>
      </c>
    </row>
    <row r="1082" spans="1:2" x14ac:dyDescent="0.2">
      <c r="A1082" s="1" t="s">
        <v>15562</v>
      </c>
      <c r="B1082" t="str">
        <f t="shared" si="27"/>
        <v>https://www.udobaer.de/out/media/public/cust/others/s0000012-2021-ch_it.pdf</v>
      </c>
    </row>
    <row r="1083" spans="1:2" x14ac:dyDescent="0.2">
      <c r="A1083" s="1" t="s">
        <v>15563</v>
      </c>
      <c r="B1083" t="str">
        <f t="shared" si="27"/>
        <v>https://www.udobaer.de/out/media/public/cust/others/s0000012-2021-ch_it.pdf</v>
      </c>
    </row>
    <row r="1084" spans="1:2" x14ac:dyDescent="0.2">
      <c r="A1084" s="1" t="s">
        <v>15564</v>
      </c>
      <c r="B1084" t="str">
        <f t="shared" si="27"/>
        <v>https://www.udobaer.de/out/media/public/cust/others/s0000012-2021-ch_it.pdf</v>
      </c>
    </row>
    <row r="1085" spans="1:2" x14ac:dyDescent="0.2">
      <c r="A1085" s="1" t="s">
        <v>15565</v>
      </c>
      <c r="B1085" t="str">
        <f t="shared" si="27"/>
        <v>https://www.udobaer.de/out/media/public/cust/others/s0000012-2021-ch_it.pdf</v>
      </c>
    </row>
    <row r="1086" spans="1:2" x14ac:dyDescent="0.2">
      <c r="A1086" s="1" t="s">
        <v>15566</v>
      </c>
      <c r="B1086" t="str">
        <f t="shared" si="27"/>
        <v>https://www.udobaer.de/out/media/public/cust/others/s0000012-2021-ch_it.pdf</v>
      </c>
    </row>
    <row r="1087" spans="1:2" x14ac:dyDescent="0.2">
      <c r="A1087" s="1" t="s">
        <v>15567</v>
      </c>
      <c r="B1087" t="str">
        <f t="shared" si="27"/>
        <v>https://www.udobaer.de/out/media/public/cust/others/s0000012-2021-ch_it.pdf</v>
      </c>
    </row>
    <row r="1088" spans="1:2" x14ac:dyDescent="0.2">
      <c r="A1088" s="1" t="s">
        <v>15568</v>
      </c>
      <c r="B1088" t="str">
        <f t="shared" si="27"/>
        <v>https://www.udobaer.de/out/media/public/cust/others/s0000012-2021-ch_it.pdf</v>
      </c>
    </row>
    <row r="1089" spans="1:2" x14ac:dyDescent="0.2">
      <c r="A1089" s="1" t="s">
        <v>15569</v>
      </c>
      <c r="B1089" t="str">
        <f t="shared" si="27"/>
        <v>https://www.udobaer.de/out/media/public/cust/others/s0000012-2021-ch_it.pdf</v>
      </c>
    </row>
    <row r="1090" spans="1:2" x14ac:dyDescent="0.2">
      <c r="A1090" s="1" t="s">
        <v>15570</v>
      </c>
      <c r="B1090" t="str">
        <f t="shared" si="27"/>
        <v>https://www.udobaer.de/out/media/public/cust/others/s0000012-2021-ch_it.pdf</v>
      </c>
    </row>
    <row r="1091" spans="1:2" x14ac:dyDescent="0.2">
      <c r="A1091" s="1" t="s">
        <v>15571</v>
      </c>
      <c r="B1091" t="str">
        <f t="shared" si="27"/>
        <v>https://www.udobaer.de/out/media/public/cust/others/s0000012-2021-ch_it.pdf</v>
      </c>
    </row>
    <row r="1092" spans="1:2" x14ac:dyDescent="0.2">
      <c r="A1092" s="1" t="s">
        <v>15572</v>
      </c>
      <c r="B1092" t="str">
        <f t="shared" si="27"/>
        <v>https://www.udobaer.de/out/media/public/cust/others/s0000012-2021-ch_it.pdf</v>
      </c>
    </row>
    <row r="1093" spans="1:2" x14ac:dyDescent="0.2">
      <c r="A1093" s="1" t="s">
        <v>15574</v>
      </c>
      <c r="B1093" t="str">
        <f t="shared" si="27"/>
        <v>https://www.udobaer.de/out/media/public/cust/others/s0000012-2021-ch_it.pdf</v>
      </c>
    </row>
    <row r="1094" spans="1:2" x14ac:dyDescent="0.2">
      <c r="A1094" s="1" t="s">
        <v>15575</v>
      </c>
      <c r="B1094" t="str">
        <f t="shared" si="27"/>
        <v>https://www.udobaer.de/out/media/public/cust/others/s0000012-2021-ch_it.pdf</v>
      </c>
    </row>
    <row r="1095" spans="1:2" x14ac:dyDescent="0.2">
      <c r="A1095" s="1" t="s">
        <v>15576</v>
      </c>
      <c r="B1095" t="str">
        <f t="shared" si="27"/>
        <v>https://www.udobaer.de/out/media/public/cust/others/s0000012-2021-ch_it.pdf</v>
      </c>
    </row>
    <row r="1096" spans="1:2" x14ac:dyDescent="0.2">
      <c r="A1096" s="1" t="s">
        <v>15577</v>
      </c>
      <c r="B1096" t="str">
        <f t="shared" si="27"/>
        <v>https://www.udobaer.de/out/media/public/cust/others/s0000012-2021-ch_it.pdf</v>
      </c>
    </row>
    <row r="1097" spans="1:2" x14ac:dyDescent="0.2">
      <c r="A1097" s="1" t="s">
        <v>15578</v>
      </c>
      <c r="B1097" t="str">
        <f t="shared" si="27"/>
        <v>https://www.udobaer.de/out/media/public/cust/others/s0000012-2021-ch_it.pdf</v>
      </c>
    </row>
    <row r="1098" spans="1:2" x14ac:dyDescent="0.2">
      <c r="A1098" s="1" t="s">
        <v>15579</v>
      </c>
      <c r="B1098" t="str">
        <f t="shared" si="27"/>
        <v>https://www.udobaer.de/out/media/public/cust/others/s0000012-2021-ch_it.pdf</v>
      </c>
    </row>
    <row r="1099" spans="1:2" x14ac:dyDescent="0.2">
      <c r="A1099" s="1" t="s">
        <v>15580</v>
      </c>
      <c r="B1099" t="str">
        <f t="shared" si="27"/>
        <v>https://www.udobaer.de/out/media/public/cust/others/s0000012-2021-ch_it.pdf</v>
      </c>
    </row>
    <row r="1100" spans="1:2" x14ac:dyDescent="0.2">
      <c r="A1100" s="1" t="s">
        <v>15581</v>
      </c>
      <c r="B1100" t="str">
        <f t="shared" si="27"/>
        <v>https://www.udobaer.de/out/media/public/cust/others/s0000012-2021-ch_it.pdf</v>
      </c>
    </row>
    <row r="1101" spans="1:2" x14ac:dyDescent="0.2">
      <c r="A1101" s="1" t="s">
        <v>15582</v>
      </c>
      <c r="B1101" t="str">
        <f t="shared" si="27"/>
        <v>https://www.udobaer.de/out/media/public/cust/others/s0000012-2021-ch_it.pdf</v>
      </c>
    </row>
    <row r="1102" spans="1:2" x14ac:dyDescent="0.2">
      <c r="A1102" s="1" t="s">
        <v>15583</v>
      </c>
      <c r="B1102" t="str">
        <f t="shared" si="27"/>
        <v>https://www.udobaer.de/out/media/public/cust/others/s0000012-2021-ch_it.pdf</v>
      </c>
    </row>
    <row r="1103" spans="1:2" x14ac:dyDescent="0.2">
      <c r="A1103" s="1" t="s">
        <v>15584</v>
      </c>
      <c r="B1103" t="str">
        <f t="shared" si="27"/>
        <v>https://www.udobaer.de/out/media/public/cust/others/s0000012-2021-ch_it.pdf</v>
      </c>
    </row>
    <row r="1104" spans="1:2" x14ac:dyDescent="0.2">
      <c r="A1104" s="1" t="s">
        <v>15586</v>
      </c>
      <c r="B1104" t="str">
        <f t="shared" ref="B1104:B1108" si="28">HYPERLINK("https://www.udobaer.de/out/media/public/cust/others/s0000012-2021-ch_it.pdf")</f>
        <v>https://www.udobaer.de/out/media/public/cust/others/s0000012-2021-ch_it.pdf</v>
      </c>
    </row>
    <row r="1105" spans="1:2" x14ac:dyDescent="0.2">
      <c r="A1105" s="1" t="s">
        <v>15587</v>
      </c>
      <c r="B1105" t="str">
        <f t="shared" si="28"/>
        <v>https://www.udobaer.de/out/media/public/cust/others/s0000012-2021-ch_it.pdf</v>
      </c>
    </row>
    <row r="1106" spans="1:2" x14ac:dyDescent="0.2">
      <c r="A1106" s="1" t="s">
        <v>15588</v>
      </c>
      <c r="B1106" t="str">
        <f t="shared" si="28"/>
        <v>https://www.udobaer.de/out/media/public/cust/others/s0000012-2021-ch_it.pdf</v>
      </c>
    </row>
    <row r="1107" spans="1:2" x14ac:dyDescent="0.2">
      <c r="A1107" s="1" t="s">
        <v>15589</v>
      </c>
      <c r="B1107" t="str">
        <f t="shared" si="28"/>
        <v>https://www.udobaer.de/out/media/public/cust/others/s0000012-2021-ch_it.pdf</v>
      </c>
    </row>
    <row r="1108" spans="1:2" x14ac:dyDescent="0.2">
      <c r="A1108" s="1" t="s">
        <v>15590</v>
      </c>
      <c r="B1108" t="str">
        <f t="shared" si="28"/>
        <v>https://www.udobaer.de/out/media/public/cust/others/s0000012-2021-ch_it.pdf</v>
      </c>
    </row>
    <row r="1109" spans="1:2" x14ac:dyDescent="0.2">
      <c r="A1109" s="1" t="s">
        <v>26722</v>
      </c>
      <c r="B1109" t="str">
        <f t="shared" ref="B1109:B1132" si="29">HYPERLINK("https://www.udobaer.de/out/media/public/cust/others/s0000013-2021-ch_it.pdf")</f>
        <v>https://www.udobaer.de/out/media/public/cust/others/s0000013-2021-ch_it.pdf</v>
      </c>
    </row>
    <row r="1110" spans="1:2" x14ac:dyDescent="0.2">
      <c r="A1110" s="1" t="s">
        <v>26723</v>
      </c>
      <c r="B1110" t="str">
        <f t="shared" si="29"/>
        <v>https://www.udobaer.de/out/media/public/cust/others/s0000013-2021-ch_it.pdf</v>
      </c>
    </row>
    <row r="1111" spans="1:2" x14ac:dyDescent="0.2">
      <c r="A1111" s="1" t="s">
        <v>26724</v>
      </c>
      <c r="B1111" t="str">
        <f t="shared" si="29"/>
        <v>https://www.udobaer.de/out/media/public/cust/others/s0000013-2021-ch_it.pdf</v>
      </c>
    </row>
    <row r="1112" spans="1:2" x14ac:dyDescent="0.2">
      <c r="A1112" s="1" t="s">
        <v>26749</v>
      </c>
      <c r="B1112" t="str">
        <f t="shared" si="29"/>
        <v>https://www.udobaer.de/out/media/public/cust/others/s0000013-2021-ch_it.pdf</v>
      </c>
    </row>
    <row r="1113" spans="1:2" x14ac:dyDescent="0.2">
      <c r="A1113" s="1" t="s">
        <v>26750</v>
      </c>
      <c r="B1113" t="str">
        <f t="shared" si="29"/>
        <v>https://www.udobaer.de/out/media/public/cust/others/s0000013-2021-ch_it.pdf</v>
      </c>
    </row>
    <row r="1114" spans="1:2" x14ac:dyDescent="0.2">
      <c r="A1114" s="1" t="s">
        <v>26751</v>
      </c>
      <c r="B1114" t="str">
        <f t="shared" si="29"/>
        <v>https://www.udobaer.de/out/media/public/cust/others/s0000013-2021-ch_it.pdf</v>
      </c>
    </row>
    <row r="1115" spans="1:2" x14ac:dyDescent="0.2">
      <c r="A1115" s="1" t="s">
        <v>26752</v>
      </c>
      <c r="B1115" t="str">
        <f t="shared" si="29"/>
        <v>https://www.udobaer.de/out/media/public/cust/others/s0000013-2021-ch_it.pdf</v>
      </c>
    </row>
    <row r="1116" spans="1:2" x14ac:dyDescent="0.2">
      <c r="A1116" s="1" t="s">
        <v>26753</v>
      </c>
      <c r="B1116" t="str">
        <f t="shared" si="29"/>
        <v>https://www.udobaer.de/out/media/public/cust/others/s0000013-2021-ch_it.pdf</v>
      </c>
    </row>
    <row r="1117" spans="1:2" x14ac:dyDescent="0.2">
      <c r="A1117" s="1" t="s">
        <v>26754</v>
      </c>
      <c r="B1117" t="str">
        <f t="shared" si="29"/>
        <v>https://www.udobaer.de/out/media/public/cust/others/s0000013-2021-ch_it.pdf</v>
      </c>
    </row>
    <row r="1118" spans="1:2" x14ac:dyDescent="0.2">
      <c r="A1118" s="1" t="s">
        <v>26755</v>
      </c>
      <c r="B1118" t="str">
        <f t="shared" si="29"/>
        <v>https://www.udobaer.de/out/media/public/cust/others/s0000013-2021-ch_it.pdf</v>
      </c>
    </row>
    <row r="1119" spans="1:2" x14ac:dyDescent="0.2">
      <c r="A1119" s="1" t="s">
        <v>26756</v>
      </c>
      <c r="B1119" t="str">
        <f t="shared" si="29"/>
        <v>https://www.udobaer.de/out/media/public/cust/others/s0000013-2021-ch_it.pdf</v>
      </c>
    </row>
    <row r="1120" spans="1:2" x14ac:dyDescent="0.2">
      <c r="A1120" s="1" t="s">
        <v>26757</v>
      </c>
      <c r="B1120" t="str">
        <f t="shared" si="29"/>
        <v>https://www.udobaer.de/out/media/public/cust/others/s0000013-2021-ch_it.pdf</v>
      </c>
    </row>
    <row r="1121" spans="1:2" x14ac:dyDescent="0.2">
      <c r="A1121" s="1" t="s">
        <v>26758</v>
      </c>
      <c r="B1121" t="str">
        <f t="shared" si="29"/>
        <v>https://www.udobaer.de/out/media/public/cust/others/s0000013-2021-ch_it.pdf</v>
      </c>
    </row>
    <row r="1122" spans="1:2" x14ac:dyDescent="0.2">
      <c r="A1122" s="1" t="s">
        <v>26762</v>
      </c>
      <c r="B1122" t="str">
        <f t="shared" si="29"/>
        <v>https://www.udobaer.de/out/media/public/cust/others/s0000013-2021-ch_it.pdf</v>
      </c>
    </row>
    <row r="1123" spans="1:2" x14ac:dyDescent="0.2">
      <c r="A1123" s="1" t="s">
        <v>26763</v>
      </c>
      <c r="B1123" t="str">
        <f t="shared" si="29"/>
        <v>https://www.udobaer.de/out/media/public/cust/others/s0000013-2021-ch_it.pdf</v>
      </c>
    </row>
    <row r="1124" spans="1:2" x14ac:dyDescent="0.2">
      <c r="A1124" s="1" t="s">
        <v>26764</v>
      </c>
      <c r="B1124" t="str">
        <f t="shared" si="29"/>
        <v>https://www.udobaer.de/out/media/public/cust/others/s0000013-2021-ch_it.pdf</v>
      </c>
    </row>
    <row r="1125" spans="1:2" x14ac:dyDescent="0.2">
      <c r="A1125" s="1" t="s">
        <v>26765</v>
      </c>
      <c r="B1125" t="str">
        <f t="shared" si="29"/>
        <v>https://www.udobaer.de/out/media/public/cust/others/s0000013-2021-ch_it.pdf</v>
      </c>
    </row>
    <row r="1126" spans="1:2" x14ac:dyDescent="0.2">
      <c r="A1126" s="1" t="s">
        <v>26766</v>
      </c>
      <c r="B1126" t="str">
        <f t="shared" si="29"/>
        <v>https://www.udobaer.de/out/media/public/cust/others/s0000013-2021-ch_it.pdf</v>
      </c>
    </row>
    <row r="1127" spans="1:2" x14ac:dyDescent="0.2">
      <c r="A1127" s="1" t="s">
        <v>26767</v>
      </c>
      <c r="B1127" t="str">
        <f t="shared" si="29"/>
        <v>https://www.udobaer.de/out/media/public/cust/others/s0000013-2021-ch_it.pdf</v>
      </c>
    </row>
    <row r="1128" spans="1:2" x14ac:dyDescent="0.2">
      <c r="A1128" s="1" t="s">
        <v>26768</v>
      </c>
      <c r="B1128" t="str">
        <f t="shared" si="29"/>
        <v>https://www.udobaer.de/out/media/public/cust/others/s0000013-2021-ch_it.pdf</v>
      </c>
    </row>
    <row r="1129" spans="1:2" x14ac:dyDescent="0.2">
      <c r="A1129" s="1" t="s">
        <v>26769</v>
      </c>
      <c r="B1129" t="str">
        <f t="shared" si="29"/>
        <v>https://www.udobaer.de/out/media/public/cust/others/s0000013-2021-ch_it.pdf</v>
      </c>
    </row>
    <row r="1130" spans="1:2" x14ac:dyDescent="0.2">
      <c r="A1130" s="1" t="s">
        <v>26770</v>
      </c>
      <c r="B1130" t="str">
        <f t="shared" si="29"/>
        <v>https://www.udobaer.de/out/media/public/cust/others/s0000013-2021-ch_it.pdf</v>
      </c>
    </row>
    <row r="1131" spans="1:2" x14ac:dyDescent="0.2">
      <c r="A1131" s="1" t="s">
        <v>26771</v>
      </c>
      <c r="B1131" t="str">
        <f t="shared" si="29"/>
        <v>https://www.udobaer.de/out/media/public/cust/others/s0000013-2021-ch_it.pdf</v>
      </c>
    </row>
    <row r="1132" spans="1:2" x14ac:dyDescent="0.2">
      <c r="A1132" s="1" t="s">
        <v>26772</v>
      </c>
      <c r="B1132" t="str">
        <f t="shared" si="29"/>
        <v>https://www.udobaer.de/out/media/public/cust/others/s0000013-2021-ch_it.pdf</v>
      </c>
    </row>
    <row r="1133" spans="1:2" x14ac:dyDescent="0.2">
      <c r="A1133" s="1" t="s">
        <v>5772</v>
      </c>
      <c r="B1133" t="str">
        <f t="shared" ref="B1133:B1167" si="30">HYPERLINK("https://www.udobaer.de/out/media/public/cust/others/s0000014-2021-ch_it.pdf")</f>
        <v>https://www.udobaer.de/out/media/public/cust/others/s0000014-2021-ch_it.pdf</v>
      </c>
    </row>
    <row r="1134" spans="1:2" x14ac:dyDescent="0.2">
      <c r="A1134" s="1" t="s">
        <v>5773</v>
      </c>
      <c r="B1134" t="str">
        <f t="shared" si="30"/>
        <v>https://www.udobaer.de/out/media/public/cust/others/s0000014-2021-ch_it.pdf</v>
      </c>
    </row>
    <row r="1135" spans="1:2" x14ac:dyDescent="0.2">
      <c r="A1135" s="1" t="s">
        <v>5774</v>
      </c>
      <c r="B1135" t="str">
        <f t="shared" si="30"/>
        <v>https://www.udobaer.de/out/media/public/cust/others/s0000014-2021-ch_it.pdf</v>
      </c>
    </row>
    <row r="1136" spans="1:2" x14ac:dyDescent="0.2">
      <c r="A1136" s="1" t="s">
        <v>5775</v>
      </c>
      <c r="B1136" t="str">
        <f t="shared" si="30"/>
        <v>https://www.udobaer.de/out/media/public/cust/others/s0000014-2021-ch_it.pdf</v>
      </c>
    </row>
    <row r="1137" spans="1:2" x14ac:dyDescent="0.2">
      <c r="A1137" s="1" t="s">
        <v>5776</v>
      </c>
      <c r="B1137" t="str">
        <f t="shared" si="30"/>
        <v>https://www.udobaer.de/out/media/public/cust/others/s0000014-2021-ch_it.pdf</v>
      </c>
    </row>
    <row r="1138" spans="1:2" x14ac:dyDescent="0.2">
      <c r="A1138" s="1" t="s">
        <v>5777</v>
      </c>
      <c r="B1138" t="str">
        <f t="shared" si="30"/>
        <v>https://www.udobaer.de/out/media/public/cust/others/s0000014-2021-ch_it.pdf</v>
      </c>
    </row>
    <row r="1139" spans="1:2" x14ac:dyDescent="0.2">
      <c r="A1139" s="1" t="s">
        <v>5778</v>
      </c>
      <c r="B1139" t="str">
        <f t="shared" si="30"/>
        <v>https://www.udobaer.de/out/media/public/cust/others/s0000014-2021-ch_it.pdf</v>
      </c>
    </row>
    <row r="1140" spans="1:2" x14ac:dyDescent="0.2">
      <c r="A1140" s="1" t="s">
        <v>5779</v>
      </c>
      <c r="B1140" t="str">
        <f t="shared" si="30"/>
        <v>https://www.udobaer.de/out/media/public/cust/others/s0000014-2021-ch_it.pdf</v>
      </c>
    </row>
    <row r="1141" spans="1:2" x14ac:dyDescent="0.2">
      <c r="A1141" s="1" t="s">
        <v>5780</v>
      </c>
      <c r="B1141" t="str">
        <f t="shared" si="30"/>
        <v>https://www.udobaer.de/out/media/public/cust/others/s0000014-2021-ch_it.pdf</v>
      </c>
    </row>
    <row r="1142" spans="1:2" x14ac:dyDescent="0.2">
      <c r="A1142" s="1" t="s">
        <v>5781</v>
      </c>
      <c r="B1142" t="str">
        <f t="shared" si="30"/>
        <v>https://www.udobaer.de/out/media/public/cust/others/s0000014-2021-ch_it.pdf</v>
      </c>
    </row>
    <row r="1143" spans="1:2" x14ac:dyDescent="0.2">
      <c r="A1143" s="1" t="s">
        <v>5782</v>
      </c>
      <c r="B1143" t="str">
        <f t="shared" si="30"/>
        <v>https://www.udobaer.de/out/media/public/cust/others/s0000014-2021-ch_it.pdf</v>
      </c>
    </row>
    <row r="1144" spans="1:2" x14ac:dyDescent="0.2">
      <c r="A1144" s="1" t="s">
        <v>5802</v>
      </c>
      <c r="B1144" t="str">
        <f t="shared" si="30"/>
        <v>https://www.udobaer.de/out/media/public/cust/others/s0000014-2021-ch_it.pdf</v>
      </c>
    </row>
    <row r="1145" spans="1:2" x14ac:dyDescent="0.2">
      <c r="A1145" s="1" t="s">
        <v>5803</v>
      </c>
      <c r="B1145" t="str">
        <f t="shared" si="30"/>
        <v>https://www.udobaer.de/out/media/public/cust/others/s0000014-2021-ch_it.pdf</v>
      </c>
    </row>
    <row r="1146" spans="1:2" x14ac:dyDescent="0.2">
      <c r="A1146" s="1" t="s">
        <v>5804</v>
      </c>
      <c r="B1146" t="str">
        <f t="shared" si="30"/>
        <v>https://www.udobaer.de/out/media/public/cust/others/s0000014-2021-ch_it.pdf</v>
      </c>
    </row>
    <row r="1147" spans="1:2" x14ac:dyDescent="0.2">
      <c r="A1147" s="1" t="s">
        <v>5805</v>
      </c>
      <c r="B1147" t="str">
        <f t="shared" si="30"/>
        <v>https://www.udobaer.de/out/media/public/cust/others/s0000014-2021-ch_it.pdf</v>
      </c>
    </row>
    <row r="1148" spans="1:2" x14ac:dyDescent="0.2">
      <c r="A1148" s="1" t="s">
        <v>5806</v>
      </c>
      <c r="B1148" t="str">
        <f t="shared" si="30"/>
        <v>https://www.udobaer.de/out/media/public/cust/others/s0000014-2021-ch_it.pdf</v>
      </c>
    </row>
    <row r="1149" spans="1:2" x14ac:dyDescent="0.2">
      <c r="A1149" s="1" t="s">
        <v>26889</v>
      </c>
      <c r="B1149" t="str">
        <f t="shared" si="30"/>
        <v>https://www.udobaer.de/out/media/public/cust/others/s0000014-2021-ch_it.pdf</v>
      </c>
    </row>
    <row r="1150" spans="1:2" x14ac:dyDescent="0.2">
      <c r="A1150" s="1" t="s">
        <v>26890</v>
      </c>
      <c r="B1150" t="str">
        <f t="shared" si="30"/>
        <v>https://www.udobaer.de/out/media/public/cust/others/s0000014-2021-ch_it.pdf</v>
      </c>
    </row>
    <row r="1151" spans="1:2" x14ac:dyDescent="0.2">
      <c r="A1151" s="1" t="s">
        <v>26891</v>
      </c>
      <c r="B1151" t="str">
        <f t="shared" si="30"/>
        <v>https://www.udobaer.de/out/media/public/cust/others/s0000014-2021-ch_it.pdf</v>
      </c>
    </row>
    <row r="1152" spans="1:2" x14ac:dyDescent="0.2">
      <c r="A1152" s="1" t="s">
        <v>26892</v>
      </c>
      <c r="B1152" t="str">
        <f t="shared" si="30"/>
        <v>https://www.udobaer.de/out/media/public/cust/others/s0000014-2021-ch_it.pdf</v>
      </c>
    </row>
    <row r="1153" spans="1:2" x14ac:dyDescent="0.2">
      <c r="A1153" s="1" t="s">
        <v>26893</v>
      </c>
      <c r="B1153" t="str">
        <f t="shared" si="30"/>
        <v>https://www.udobaer.de/out/media/public/cust/others/s0000014-2021-ch_it.pdf</v>
      </c>
    </row>
    <row r="1154" spans="1:2" x14ac:dyDescent="0.2">
      <c r="A1154" s="1" t="s">
        <v>26894</v>
      </c>
      <c r="B1154" t="str">
        <f t="shared" si="30"/>
        <v>https://www.udobaer.de/out/media/public/cust/others/s0000014-2021-ch_it.pdf</v>
      </c>
    </row>
    <row r="1155" spans="1:2" x14ac:dyDescent="0.2">
      <c r="A1155" s="1" t="s">
        <v>26900</v>
      </c>
      <c r="B1155" t="str">
        <f t="shared" si="30"/>
        <v>https://www.udobaer.de/out/media/public/cust/others/s0000014-2021-ch_it.pdf</v>
      </c>
    </row>
    <row r="1156" spans="1:2" x14ac:dyDescent="0.2">
      <c r="A1156" s="1" t="s">
        <v>26901</v>
      </c>
      <c r="B1156" t="str">
        <f t="shared" si="30"/>
        <v>https://www.udobaer.de/out/media/public/cust/others/s0000014-2021-ch_it.pdf</v>
      </c>
    </row>
    <row r="1157" spans="1:2" x14ac:dyDescent="0.2">
      <c r="A1157" s="1" t="s">
        <v>26902</v>
      </c>
      <c r="B1157" t="str">
        <f t="shared" si="30"/>
        <v>https://www.udobaer.de/out/media/public/cust/others/s0000014-2021-ch_it.pdf</v>
      </c>
    </row>
    <row r="1158" spans="1:2" x14ac:dyDescent="0.2">
      <c r="A1158" s="1" t="s">
        <v>26903</v>
      </c>
      <c r="B1158" t="str">
        <f t="shared" si="30"/>
        <v>https://www.udobaer.de/out/media/public/cust/others/s0000014-2021-ch_it.pdf</v>
      </c>
    </row>
    <row r="1159" spans="1:2" x14ac:dyDescent="0.2">
      <c r="A1159" s="1" t="s">
        <v>26904</v>
      </c>
      <c r="B1159" t="str">
        <f t="shared" si="30"/>
        <v>https://www.udobaer.de/out/media/public/cust/others/s0000014-2021-ch_it.pdf</v>
      </c>
    </row>
    <row r="1160" spans="1:2" x14ac:dyDescent="0.2">
      <c r="A1160" s="1" t="s">
        <v>26905</v>
      </c>
      <c r="B1160" t="str">
        <f t="shared" si="30"/>
        <v>https://www.udobaer.de/out/media/public/cust/others/s0000014-2021-ch_it.pdf</v>
      </c>
    </row>
    <row r="1161" spans="1:2" x14ac:dyDescent="0.2">
      <c r="A1161" s="1" t="s">
        <v>26906</v>
      </c>
      <c r="B1161" t="str">
        <f t="shared" si="30"/>
        <v>https://www.udobaer.de/out/media/public/cust/others/s0000014-2021-ch_it.pdf</v>
      </c>
    </row>
    <row r="1162" spans="1:2" x14ac:dyDescent="0.2">
      <c r="A1162" s="1" t="s">
        <v>26924</v>
      </c>
      <c r="B1162" t="str">
        <f t="shared" si="30"/>
        <v>https://www.udobaer.de/out/media/public/cust/others/s0000014-2021-ch_it.pdf</v>
      </c>
    </row>
    <row r="1163" spans="1:2" x14ac:dyDescent="0.2">
      <c r="A1163" s="1" t="s">
        <v>26925</v>
      </c>
      <c r="B1163" t="str">
        <f t="shared" si="30"/>
        <v>https://www.udobaer.de/out/media/public/cust/others/s0000014-2021-ch_it.pdf</v>
      </c>
    </row>
    <row r="1164" spans="1:2" x14ac:dyDescent="0.2">
      <c r="A1164" s="1" t="s">
        <v>26926</v>
      </c>
      <c r="B1164" t="str">
        <f t="shared" si="30"/>
        <v>https://www.udobaer.de/out/media/public/cust/others/s0000014-2021-ch_it.pdf</v>
      </c>
    </row>
    <row r="1165" spans="1:2" x14ac:dyDescent="0.2">
      <c r="A1165" s="1" t="s">
        <v>26927</v>
      </c>
      <c r="B1165" t="str">
        <f t="shared" si="30"/>
        <v>https://www.udobaer.de/out/media/public/cust/others/s0000014-2021-ch_it.pdf</v>
      </c>
    </row>
    <row r="1166" spans="1:2" x14ac:dyDescent="0.2">
      <c r="A1166" s="1" t="s">
        <v>26928</v>
      </c>
      <c r="B1166" t="str">
        <f t="shared" si="30"/>
        <v>https://www.udobaer.de/out/media/public/cust/others/s0000014-2021-ch_it.pdf</v>
      </c>
    </row>
    <row r="1167" spans="1:2" x14ac:dyDescent="0.2">
      <c r="A1167" s="1" t="s">
        <v>34425</v>
      </c>
      <c r="B1167" t="str">
        <f t="shared" si="30"/>
        <v>https://www.udobaer.de/out/media/public/cust/others/s0000014-2021-ch_it.pdf</v>
      </c>
    </row>
    <row r="1168" spans="1:2" x14ac:dyDescent="0.2">
      <c r="A1168" s="1" t="s">
        <v>26857</v>
      </c>
      <c r="B1168" t="str">
        <f t="shared" ref="B1168:B1203" si="31">HYPERLINK("https://www.udobaer.de/out/media/public/cust/others/s0000015-2021-ch_it.pdf")</f>
        <v>https://www.udobaer.de/out/media/public/cust/others/s0000015-2021-ch_it.pdf</v>
      </c>
    </row>
    <row r="1169" spans="1:2" x14ac:dyDescent="0.2">
      <c r="A1169" s="1" t="s">
        <v>26858</v>
      </c>
      <c r="B1169" t="str">
        <f t="shared" si="31"/>
        <v>https://www.udobaer.de/out/media/public/cust/others/s0000015-2021-ch_it.pdf</v>
      </c>
    </row>
    <row r="1170" spans="1:2" x14ac:dyDescent="0.2">
      <c r="A1170" s="1" t="s">
        <v>26859</v>
      </c>
      <c r="B1170" t="str">
        <f t="shared" si="31"/>
        <v>https://www.udobaer.de/out/media/public/cust/others/s0000015-2021-ch_it.pdf</v>
      </c>
    </row>
    <row r="1171" spans="1:2" x14ac:dyDescent="0.2">
      <c r="A1171" s="1" t="s">
        <v>26860</v>
      </c>
      <c r="B1171" t="str">
        <f t="shared" si="31"/>
        <v>https://www.udobaer.de/out/media/public/cust/others/s0000015-2021-ch_it.pdf</v>
      </c>
    </row>
    <row r="1172" spans="1:2" x14ac:dyDescent="0.2">
      <c r="A1172" s="1" t="s">
        <v>26861</v>
      </c>
      <c r="B1172" t="str">
        <f t="shared" si="31"/>
        <v>https://www.udobaer.de/out/media/public/cust/others/s0000015-2021-ch_it.pdf</v>
      </c>
    </row>
    <row r="1173" spans="1:2" x14ac:dyDescent="0.2">
      <c r="A1173" s="1" t="s">
        <v>26862</v>
      </c>
      <c r="B1173" t="str">
        <f t="shared" si="31"/>
        <v>https://www.udobaer.de/out/media/public/cust/others/s0000015-2021-ch_it.pdf</v>
      </c>
    </row>
    <row r="1174" spans="1:2" x14ac:dyDescent="0.2">
      <c r="A1174" s="1" t="s">
        <v>26863</v>
      </c>
      <c r="B1174" t="str">
        <f t="shared" si="31"/>
        <v>https://www.udobaer.de/out/media/public/cust/others/s0000015-2021-ch_it.pdf</v>
      </c>
    </row>
    <row r="1175" spans="1:2" x14ac:dyDescent="0.2">
      <c r="A1175" s="1" t="s">
        <v>26864</v>
      </c>
      <c r="B1175" t="str">
        <f t="shared" si="31"/>
        <v>https://www.udobaer.de/out/media/public/cust/others/s0000015-2021-ch_it.pdf</v>
      </c>
    </row>
    <row r="1176" spans="1:2" x14ac:dyDescent="0.2">
      <c r="A1176" s="1" t="s">
        <v>26865</v>
      </c>
      <c r="B1176" t="str">
        <f t="shared" si="31"/>
        <v>https://www.udobaer.de/out/media/public/cust/others/s0000015-2021-ch_it.pdf</v>
      </c>
    </row>
    <row r="1177" spans="1:2" x14ac:dyDescent="0.2">
      <c r="A1177" s="1" t="s">
        <v>26866</v>
      </c>
      <c r="B1177" t="str">
        <f t="shared" si="31"/>
        <v>https://www.udobaer.de/out/media/public/cust/others/s0000015-2021-ch_it.pdf</v>
      </c>
    </row>
    <row r="1178" spans="1:2" x14ac:dyDescent="0.2">
      <c r="A1178" s="1" t="s">
        <v>26867</v>
      </c>
      <c r="B1178" t="str">
        <f t="shared" si="31"/>
        <v>https://www.udobaer.de/out/media/public/cust/others/s0000015-2021-ch_it.pdf</v>
      </c>
    </row>
    <row r="1179" spans="1:2" x14ac:dyDescent="0.2">
      <c r="A1179" s="1" t="s">
        <v>26868</v>
      </c>
      <c r="B1179" t="str">
        <f t="shared" si="31"/>
        <v>https://www.udobaer.de/out/media/public/cust/others/s0000015-2021-ch_it.pdf</v>
      </c>
    </row>
    <row r="1180" spans="1:2" x14ac:dyDescent="0.2">
      <c r="A1180" s="1" t="s">
        <v>26869</v>
      </c>
      <c r="B1180" t="str">
        <f t="shared" si="31"/>
        <v>https://www.udobaer.de/out/media/public/cust/others/s0000015-2021-ch_it.pdf</v>
      </c>
    </row>
    <row r="1181" spans="1:2" x14ac:dyDescent="0.2">
      <c r="A1181" s="1" t="s">
        <v>26870</v>
      </c>
      <c r="B1181" t="str">
        <f t="shared" si="31"/>
        <v>https://www.udobaer.de/out/media/public/cust/others/s0000015-2021-ch_it.pdf</v>
      </c>
    </row>
    <row r="1182" spans="1:2" x14ac:dyDescent="0.2">
      <c r="A1182" s="1" t="s">
        <v>26871</v>
      </c>
      <c r="B1182" t="str">
        <f t="shared" si="31"/>
        <v>https://www.udobaer.de/out/media/public/cust/others/s0000015-2021-ch_it.pdf</v>
      </c>
    </row>
    <row r="1183" spans="1:2" x14ac:dyDescent="0.2">
      <c r="A1183" s="1" t="s">
        <v>26872</v>
      </c>
      <c r="B1183" t="str">
        <f t="shared" si="31"/>
        <v>https://www.udobaer.de/out/media/public/cust/others/s0000015-2021-ch_it.pdf</v>
      </c>
    </row>
    <row r="1184" spans="1:2" x14ac:dyDescent="0.2">
      <c r="A1184" s="1" t="s">
        <v>26873</v>
      </c>
      <c r="B1184" t="str">
        <f t="shared" si="31"/>
        <v>https://www.udobaer.de/out/media/public/cust/others/s0000015-2021-ch_it.pdf</v>
      </c>
    </row>
    <row r="1185" spans="1:2" x14ac:dyDescent="0.2">
      <c r="A1185" s="1" t="s">
        <v>26874</v>
      </c>
      <c r="B1185" t="str">
        <f t="shared" si="31"/>
        <v>https://www.udobaer.de/out/media/public/cust/others/s0000015-2021-ch_it.pdf</v>
      </c>
    </row>
    <row r="1186" spans="1:2" x14ac:dyDescent="0.2">
      <c r="A1186" s="1" t="s">
        <v>26875</v>
      </c>
      <c r="B1186" t="str">
        <f t="shared" si="31"/>
        <v>https://www.udobaer.de/out/media/public/cust/others/s0000015-2021-ch_it.pdf</v>
      </c>
    </row>
    <row r="1187" spans="1:2" x14ac:dyDescent="0.2">
      <c r="A1187" s="1" t="s">
        <v>26876</v>
      </c>
      <c r="B1187" t="str">
        <f t="shared" si="31"/>
        <v>https://www.udobaer.de/out/media/public/cust/others/s0000015-2021-ch_it.pdf</v>
      </c>
    </row>
    <row r="1188" spans="1:2" x14ac:dyDescent="0.2">
      <c r="A1188" s="1" t="s">
        <v>26878</v>
      </c>
      <c r="B1188" t="str">
        <f t="shared" si="31"/>
        <v>https://www.udobaer.de/out/media/public/cust/others/s0000015-2021-ch_it.pdf</v>
      </c>
    </row>
    <row r="1189" spans="1:2" x14ac:dyDescent="0.2">
      <c r="A1189" s="1" t="s">
        <v>26879</v>
      </c>
      <c r="B1189" t="str">
        <f t="shared" si="31"/>
        <v>https://www.udobaer.de/out/media/public/cust/others/s0000015-2021-ch_it.pdf</v>
      </c>
    </row>
    <row r="1190" spans="1:2" x14ac:dyDescent="0.2">
      <c r="A1190" s="1" t="s">
        <v>26880</v>
      </c>
      <c r="B1190" t="str">
        <f t="shared" si="31"/>
        <v>https://www.udobaer.de/out/media/public/cust/others/s0000015-2021-ch_it.pdf</v>
      </c>
    </row>
    <row r="1191" spans="1:2" x14ac:dyDescent="0.2">
      <c r="A1191" s="1" t="s">
        <v>26881</v>
      </c>
      <c r="B1191" t="str">
        <f t="shared" si="31"/>
        <v>https://www.udobaer.de/out/media/public/cust/others/s0000015-2021-ch_it.pdf</v>
      </c>
    </row>
    <row r="1192" spans="1:2" x14ac:dyDescent="0.2">
      <c r="A1192" s="1" t="s">
        <v>26882</v>
      </c>
      <c r="B1192" t="str">
        <f t="shared" si="31"/>
        <v>https://www.udobaer.de/out/media/public/cust/others/s0000015-2021-ch_it.pdf</v>
      </c>
    </row>
    <row r="1193" spans="1:2" x14ac:dyDescent="0.2">
      <c r="A1193" s="1" t="s">
        <v>26884</v>
      </c>
      <c r="B1193" t="str">
        <f t="shared" si="31"/>
        <v>https://www.udobaer.de/out/media/public/cust/others/s0000015-2021-ch_it.pdf</v>
      </c>
    </row>
    <row r="1194" spans="1:2" x14ac:dyDescent="0.2">
      <c r="A1194" s="1" t="s">
        <v>26885</v>
      </c>
      <c r="B1194" t="str">
        <f t="shared" si="31"/>
        <v>https://www.udobaer.de/out/media/public/cust/others/s0000015-2021-ch_it.pdf</v>
      </c>
    </row>
    <row r="1195" spans="1:2" x14ac:dyDescent="0.2">
      <c r="A1195" s="1" t="s">
        <v>26886</v>
      </c>
      <c r="B1195" t="str">
        <f t="shared" si="31"/>
        <v>https://www.udobaer.de/out/media/public/cust/others/s0000015-2021-ch_it.pdf</v>
      </c>
    </row>
    <row r="1196" spans="1:2" x14ac:dyDescent="0.2">
      <c r="A1196" s="1" t="s">
        <v>26887</v>
      </c>
      <c r="B1196" t="str">
        <f t="shared" si="31"/>
        <v>https://www.udobaer.de/out/media/public/cust/others/s0000015-2021-ch_it.pdf</v>
      </c>
    </row>
    <row r="1197" spans="1:2" x14ac:dyDescent="0.2">
      <c r="A1197" s="1" t="s">
        <v>26888</v>
      </c>
      <c r="B1197" t="str">
        <f t="shared" si="31"/>
        <v>https://www.udobaer.de/out/media/public/cust/others/s0000015-2021-ch_it.pdf</v>
      </c>
    </row>
    <row r="1198" spans="1:2" x14ac:dyDescent="0.2">
      <c r="A1198" s="1" t="s">
        <v>26895</v>
      </c>
      <c r="B1198" t="str">
        <f t="shared" si="31"/>
        <v>https://www.udobaer.de/out/media/public/cust/others/s0000015-2021-ch_it.pdf</v>
      </c>
    </row>
    <row r="1199" spans="1:2" x14ac:dyDescent="0.2">
      <c r="A1199" s="1" t="s">
        <v>26896</v>
      </c>
      <c r="B1199" t="str">
        <f t="shared" si="31"/>
        <v>https://www.udobaer.de/out/media/public/cust/others/s0000015-2021-ch_it.pdf</v>
      </c>
    </row>
    <row r="1200" spans="1:2" x14ac:dyDescent="0.2">
      <c r="A1200" s="1" t="s">
        <v>26897</v>
      </c>
      <c r="B1200" t="str">
        <f t="shared" si="31"/>
        <v>https://www.udobaer.de/out/media/public/cust/others/s0000015-2021-ch_it.pdf</v>
      </c>
    </row>
    <row r="1201" spans="1:2" x14ac:dyDescent="0.2">
      <c r="A1201" s="1" t="s">
        <v>26898</v>
      </c>
      <c r="B1201" t="str">
        <f t="shared" si="31"/>
        <v>https://www.udobaer.de/out/media/public/cust/others/s0000015-2021-ch_it.pdf</v>
      </c>
    </row>
    <row r="1202" spans="1:2" x14ac:dyDescent="0.2">
      <c r="A1202" s="1" t="s">
        <v>26899</v>
      </c>
      <c r="B1202" t="str">
        <f t="shared" si="31"/>
        <v>https://www.udobaer.de/out/media/public/cust/others/s0000015-2021-ch_it.pdf</v>
      </c>
    </row>
    <row r="1203" spans="1:2" x14ac:dyDescent="0.2">
      <c r="A1203" s="1" t="s">
        <v>26907</v>
      </c>
      <c r="B1203" t="str">
        <f t="shared" si="31"/>
        <v>https://www.udobaer.de/out/media/public/cust/others/s0000015-2021-ch_it.pdf</v>
      </c>
    </row>
    <row r="1204" spans="1:2" x14ac:dyDescent="0.2">
      <c r="A1204" s="1" t="s">
        <v>3849</v>
      </c>
      <c r="B1204" t="str">
        <f t="shared" ref="B1204:B1229" si="32">HYPERLINK("https://www.udobaer.de/out/media/public/cust/others/s0000017-2021-ch_it.pdf")</f>
        <v>https://www.udobaer.de/out/media/public/cust/others/s0000017-2021-ch_it.pdf</v>
      </c>
    </row>
    <row r="1205" spans="1:2" x14ac:dyDescent="0.2">
      <c r="A1205" s="1" t="s">
        <v>3853</v>
      </c>
      <c r="B1205" t="str">
        <f t="shared" si="32"/>
        <v>https://www.udobaer.de/out/media/public/cust/others/s0000017-2021-ch_it.pdf</v>
      </c>
    </row>
    <row r="1206" spans="1:2" x14ac:dyDescent="0.2">
      <c r="A1206" s="1" t="s">
        <v>3854</v>
      </c>
      <c r="B1206" t="str">
        <f t="shared" si="32"/>
        <v>https://www.udobaer.de/out/media/public/cust/others/s0000017-2021-ch_it.pdf</v>
      </c>
    </row>
    <row r="1207" spans="1:2" x14ac:dyDescent="0.2">
      <c r="A1207" s="1" t="s">
        <v>3855</v>
      </c>
      <c r="B1207" t="str">
        <f t="shared" si="32"/>
        <v>https://www.udobaer.de/out/media/public/cust/others/s0000017-2021-ch_it.pdf</v>
      </c>
    </row>
    <row r="1208" spans="1:2" x14ac:dyDescent="0.2">
      <c r="A1208" s="1" t="s">
        <v>3856</v>
      </c>
      <c r="B1208" t="str">
        <f t="shared" si="32"/>
        <v>https://www.udobaer.de/out/media/public/cust/others/s0000017-2021-ch_it.pdf</v>
      </c>
    </row>
    <row r="1209" spans="1:2" x14ac:dyDescent="0.2">
      <c r="A1209" s="1" t="s">
        <v>3857</v>
      </c>
      <c r="B1209" t="str">
        <f t="shared" si="32"/>
        <v>https://www.udobaer.de/out/media/public/cust/others/s0000017-2021-ch_it.pdf</v>
      </c>
    </row>
    <row r="1210" spans="1:2" x14ac:dyDescent="0.2">
      <c r="A1210" s="1" t="s">
        <v>3863</v>
      </c>
      <c r="B1210" t="str">
        <f t="shared" si="32"/>
        <v>https://www.udobaer.de/out/media/public/cust/others/s0000017-2021-ch_it.pdf</v>
      </c>
    </row>
    <row r="1211" spans="1:2" x14ac:dyDescent="0.2">
      <c r="A1211" s="1" t="s">
        <v>3864</v>
      </c>
      <c r="B1211" t="str">
        <f t="shared" si="32"/>
        <v>https://www.udobaer.de/out/media/public/cust/others/s0000017-2021-ch_it.pdf</v>
      </c>
    </row>
    <row r="1212" spans="1:2" x14ac:dyDescent="0.2">
      <c r="A1212" s="1" t="s">
        <v>3865</v>
      </c>
      <c r="B1212" t="str">
        <f t="shared" si="32"/>
        <v>https://www.udobaer.de/out/media/public/cust/others/s0000017-2021-ch_it.pdf</v>
      </c>
    </row>
    <row r="1213" spans="1:2" x14ac:dyDescent="0.2">
      <c r="A1213" s="1" t="s">
        <v>3866</v>
      </c>
      <c r="B1213" t="str">
        <f t="shared" si="32"/>
        <v>https://www.udobaer.de/out/media/public/cust/others/s0000017-2021-ch_it.pdf</v>
      </c>
    </row>
    <row r="1214" spans="1:2" x14ac:dyDescent="0.2">
      <c r="A1214" s="1" t="s">
        <v>7950</v>
      </c>
      <c r="B1214" t="str">
        <f t="shared" si="32"/>
        <v>https://www.udobaer.de/out/media/public/cust/others/s0000017-2021-ch_it.pdf</v>
      </c>
    </row>
    <row r="1215" spans="1:2" x14ac:dyDescent="0.2">
      <c r="A1215" s="1" t="s">
        <v>7951</v>
      </c>
      <c r="B1215" t="str">
        <f t="shared" si="32"/>
        <v>https://www.udobaer.de/out/media/public/cust/others/s0000017-2021-ch_it.pdf</v>
      </c>
    </row>
    <row r="1216" spans="1:2" x14ac:dyDescent="0.2">
      <c r="A1216" s="1" t="s">
        <v>14604</v>
      </c>
      <c r="B1216" t="str">
        <f t="shared" si="32"/>
        <v>https://www.udobaer.de/out/media/public/cust/others/s0000017-2021-ch_it.pdf</v>
      </c>
    </row>
    <row r="1217" spans="1:2" x14ac:dyDescent="0.2">
      <c r="A1217" s="1" t="s">
        <v>14615</v>
      </c>
      <c r="B1217" t="str">
        <f t="shared" si="32"/>
        <v>https://www.udobaer.de/out/media/public/cust/others/s0000017-2021-ch_it.pdf</v>
      </c>
    </row>
    <row r="1218" spans="1:2" x14ac:dyDescent="0.2">
      <c r="A1218" s="1" t="s">
        <v>14625</v>
      </c>
      <c r="B1218" t="str">
        <f t="shared" si="32"/>
        <v>https://www.udobaer.de/out/media/public/cust/others/s0000017-2021-ch_it.pdf</v>
      </c>
    </row>
    <row r="1219" spans="1:2" x14ac:dyDescent="0.2">
      <c r="A1219" s="1" t="s">
        <v>14626</v>
      </c>
      <c r="B1219" t="str">
        <f t="shared" si="32"/>
        <v>https://www.udobaer.de/out/media/public/cust/others/s0000017-2021-ch_it.pdf</v>
      </c>
    </row>
    <row r="1220" spans="1:2" x14ac:dyDescent="0.2">
      <c r="A1220" s="1" t="s">
        <v>14627</v>
      </c>
      <c r="B1220" t="str">
        <f t="shared" si="32"/>
        <v>https://www.udobaer.de/out/media/public/cust/others/s0000017-2021-ch_it.pdf</v>
      </c>
    </row>
    <row r="1221" spans="1:2" x14ac:dyDescent="0.2">
      <c r="A1221" s="1" t="s">
        <v>14628</v>
      </c>
      <c r="B1221" t="str">
        <f t="shared" si="32"/>
        <v>https://www.udobaer.de/out/media/public/cust/others/s0000017-2021-ch_it.pdf</v>
      </c>
    </row>
    <row r="1222" spans="1:2" x14ac:dyDescent="0.2">
      <c r="A1222" s="1" t="s">
        <v>14629</v>
      </c>
      <c r="B1222" t="str">
        <f t="shared" si="32"/>
        <v>https://www.udobaer.de/out/media/public/cust/others/s0000017-2021-ch_it.pdf</v>
      </c>
    </row>
    <row r="1223" spans="1:2" x14ac:dyDescent="0.2">
      <c r="A1223" s="1" t="s">
        <v>14630</v>
      </c>
      <c r="B1223" t="str">
        <f t="shared" si="32"/>
        <v>https://www.udobaer.de/out/media/public/cust/others/s0000017-2021-ch_it.pdf</v>
      </c>
    </row>
    <row r="1224" spans="1:2" x14ac:dyDescent="0.2">
      <c r="A1224" s="1" t="s">
        <v>14631</v>
      </c>
      <c r="B1224" t="str">
        <f t="shared" si="32"/>
        <v>https://www.udobaer.de/out/media/public/cust/others/s0000017-2021-ch_it.pdf</v>
      </c>
    </row>
    <row r="1225" spans="1:2" x14ac:dyDescent="0.2">
      <c r="A1225" s="1" t="s">
        <v>14632</v>
      </c>
      <c r="B1225" t="str">
        <f t="shared" si="32"/>
        <v>https://www.udobaer.de/out/media/public/cust/others/s0000017-2021-ch_it.pdf</v>
      </c>
    </row>
    <row r="1226" spans="1:2" x14ac:dyDescent="0.2">
      <c r="A1226" s="1" t="s">
        <v>14633</v>
      </c>
      <c r="B1226" t="str">
        <f t="shared" si="32"/>
        <v>https://www.udobaer.de/out/media/public/cust/others/s0000017-2021-ch_it.pdf</v>
      </c>
    </row>
    <row r="1227" spans="1:2" x14ac:dyDescent="0.2">
      <c r="A1227" s="1" t="s">
        <v>14634</v>
      </c>
      <c r="B1227" t="str">
        <f t="shared" si="32"/>
        <v>https://www.udobaer.de/out/media/public/cust/others/s0000017-2021-ch_it.pdf</v>
      </c>
    </row>
    <row r="1228" spans="1:2" x14ac:dyDescent="0.2">
      <c r="A1228" s="1" t="s">
        <v>14635</v>
      </c>
      <c r="B1228" t="str">
        <f t="shared" si="32"/>
        <v>https://www.udobaer.de/out/media/public/cust/others/s0000017-2021-ch_it.pdf</v>
      </c>
    </row>
    <row r="1229" spans="1:2" x14ac:dyDescent="0.2">
      <c r="A1229" s="1" t="s">
        <v>14636</v>
      </c>
      <c r="B1229" t="str">
        <f t="shared" si="32"/>
        <v>https://www.udobaer.de/out/media/public/cust/others/s0000017-2021-ch_it.pdf</v>
      </c>
    </row>
    <row r="1230" spans="1:2" x14ac:dyDescent="0.2">
      <c r="A1230" s="1" t="s">
        <v>14637</v>
      </c>
      <c r="B1230" t="str">
        <f t="shared" ref="B1230:B1251" si="33">HYPERLINK("https://www.udobaer.de/out/media/public/cust/others/s0000017-2021-ch_it.pdf")</f>
        <v>https://www.udobaer.de/out/media/public/cust/others/s0000017-2021-ch_it.pdf</v>
      </c>
    </row>
    <row r="1231" spans="1:2" x14ac:dyDescent="0.2">
      <c r="A1231" s="1" t="s">
        <v>14638</v>
      </c>
      <c r="B1231" t="str">
        <f t="shared" si="33"/>
        <v>https://www.udobaer.de/out/media/public/cust/others/s0000017-2021-ch_it.pdf</v>
      </c>
    </row>
    <row r="1232" spans="1:2" x14ac:dyDescent="0.2">
      <c r="A1232" s="1" t="s">
        <v>14639</v>
      </c>
      <c r="B1232" t="str">
        <f t="shared" si="33"/>
        <v>https://www.udobaer.de/out/media/public/cust/others/s0000017-2021-ch_it.pdf</v>
      </c>
    </row>
    <row r="1233" spans="1:2" x14ac:dyDescent="0.2">
      <c r="A1233" s="1" t="s">
        <v>14640</v>
      </c>
      <c r="B1233" t="str">
        <f t="shared" si="33"/>
        <v>https://www.udobaer.de/out/media/public/cust/others/s0000017-2021-ch_it.pdf</v>
      </c>
    </row>
    <row r="1234" spans="1:2" x14ac:dyDescent="0.2">
      <c r="A1234" s="1" t="s">
        <v>14641</v>
      </c>
      <c r="B1234" t="str">
        <f t="shared" si="33"/>
        <v>https://www.udobaer.de/out/media/public/cust/others/s0000017-2021-ch_it.pdf</v>
      </c>
    </row>
    <row r="1235" spans="1:2" x14ac:dyDescent="0.2">
      <c r="A1235" s="1" t="s">
        <v>14642</v>
      </c>
      <c r="B1235" t="str">
        <f t="shared" si="33"/>
        <v>https://www.udobaer.de/out/media/public/cust/others/s0000017-2021-ch_it.pdf</v>
      </c>
    </row>
    <row r="1236" spans="1:2" x14ac:dyDescent="0.2">
      <c r="A1236" s="1" t="s">
        <v>14643</v>
      </c>
      <c r="B1236" t="str">
        <f t="shared" si="33"/>
        <v>https://www.udobaer.de/out/media/public/cust/others/s0000017-2021-ch_it.pdf</v>
      </c>
    </row>
    <row r="1237" spans="1:2" x14ac:dyDescent="0.2">
      <c r="A1237" s="1" t="s">
        <v>14644</v>
      </c>
      <c r="B1237" t="str">
        <f t="shared" si="33"/>
        <v>https://www.udobaer.de/out/media/public/cust/others/s0000017-2021-ch_it.pdf</v>
      </c>
    </row>
    <row r="1238" spans="1:2" x14ac:dyDescent="0.2">
      <c r="A1238" s="1" t="s">
        <v>14645</v>
      </c>
      <c r="B1238" t="str">
        <f t="shared" si="33"/>
        <v>https://www.udobaer.de/out/media/public/cust/others/s0000017-2021-ch_it.pdf</v>
      </c>
    </row>
    <row r="1239" spans="1:2" x14ac:dyDescent="0.2">
      <c r="A1239" s="1" t="s">
        <v>14646</v>
      </c>
      <c r="B1239" t="str">
        <f t="shared" si="33"/>
        <v>https://www.udobaer.de/out/media/public/cust/others/s0000017-2021-ch_it.pdf</v>
      </c>
    </row>
    <row r="1240" spans="1:2" x14ac:dyDescent="0.2">
      <c r="A1240" s="1" t="s">
        <v>14647</v>
      </c>
      <c r="B1240" t="str">
        <f t="shared" si="33"/>
        <v>https://www.udobaer.de/out/media/public/cust/others/s0000017-2021-ch_it.pdf</v>
      </c>
    </row>
    <row r="1241" spans="1:2" x14ac:dyDescent="0.2">
      <c r="A1241" s="1" t="s">
        <v>14648</v>
      </c>
      <c r="B1241" t="str">
        <f t="shared" si="33"/>
        <v>https://www.udobaer.de/out/media/public/cust/others/s0000017-2021-ch_it.pdf</v>
      </c>
    </row>
    <row r="1242" spans="1:2" x14ac:dyDescent="0.2">
      <c r="A1242" s="1" t="s">
        <v>14649</v>
      </c>
      <c r="B1242" t="str">
        <f t="shared" si="33"/>
        <v>https://www.udobaer.de/out/media/public/cust/others/s0000017-2021-ch_it.pdf</v>
      </c>
    </row>
    <row r="1243" spans="1:2" x14ac:dyDescent="0.2">
      <c r="A1243" s="1" t="s">
        <v>14650</v>
      </c>
      <c r="B1243" t="str">
        <f t="shared" si="33"/>
        <v>https://www.udobaer.de/out/media/public/cust/others/s0000017-2021-ch_it.pdf</v>
      </c>
    </row>
    <row r="1244" spans="1:2" x14ac:dyDescent="0.2">
      <c r="A1244" s="1" t="s">
        <v>14651</v>
      </c>
      <c r="B1244" t="str">
        <f t="shared" si="33"/>
        <v>https://www.udobaer.de/out/media/public/cust/others/s0000017-2021-ch_it.pdf</v>
      </c>
    </row>
    <row r="1245" spans="1:2" x14ac:dyDescent="0.2">
      <c r="A1245" s="1" t="s">
        <v>14652</v>
      </c>
      <c r="B1245" t="str">
        <f t="shared" si="33"/>
        <v>https://www.udobaer.de/out/media/public/cust/others/s0000017-2021-ch_it.pdf</v>
      </c>
    </row>
    <row r="1246" spans="1:2" x14ac:dyDescent="0.2">
      <c r="A1246" s="1" t="s">
        <v>14653</v>
      </c>
      <c r="B1246" t="str">
        <f t="shared" si="33"/>
        <v>https://www.udobaer.de/out/media/public/cust/others/s0000017-2021-ch_it.pdf</v>
      </c>
    </row>
    <row r="1247" spans="1:2" x14ac:dyDescent="0.2">
      <c r="A1247" s="1" t="s">
        <v>14654</v>
      </c>
      <c r="B1247" t="str">
        <f t="shared" si="33"/>
        <v>https://www.udobaer.de/out/media/public/cust/others/s0000017-2021-ch_it.pdf</v>
      </c>
    </row>
    <row r="1248" spans="1:2" x14ac:dyDescent="0.2">
      <c r="A1248" s="1" t="s">
        <v>14655</v>
      </c>
      <c r="B1248" t="str">
        <f t="shared" si="33"/>
        <v>https://www.udobaer.de/out/media/public/cust/others/s0000017-2021-ch_it.pdf</v>
      </c>
    </row>
    <row r="1249" spans="1:2" x14ac:dyDescent="0.2">
      <c r="A1249" s="1" t="s">
        <v>14656</v>
      </c>
      <c r="B1249" t="str">
        <f t="shared" si="33"/>
        <v>https://www.udobaer.de/out/media/public/cust/others/s0000017-2021-ch_it.pdf</v>
      </c>
    </row>
    <row r="1250" spans="1:2" x14ac:dyDescent="0.2">
      <c r="A1250" s="1" t="s">
        <v>14657</v>
      </c>
      <c r="B1250" t="str">
        <f t="shared" si="33"/>
        <v>https://www.udobaer.de/out/media/public/cust/others/s0000017-2021-ch_it.pdf</v>
      </c>
    </row>
    <row r="1251" spans="1:2" x14ac:dyDescent="0.2">
      <c r="A1251" s="1" t="s">
        <v>14658</v>
      </c>
      <c r="B1251" t="str">
        <f t="shared" si="33"/>
        <v>https://www.udobaer.de/out/media/public/cust/others/s0000017-2021-ch_it.pdf</v>
      </c>
    </row>
    <row r="1252" spans="1:2" x14ac:dyDescent="0.2">
      <c r="A1252" s="1" t="s">
        <v>14659</v>
      </c>
      <c r="B1252" t="str">
        <f t="shared" ref="B1252:B1272" si="34">HYPERLINK("https://www.udobaer.de/out/media/public/cust/others/s0000017-2021-ch_it.pdf")</f>
        <v>https://www.udobaer.de/out/media/public/cust/others/s0000017-2021-ch_it.pdf</v>
      </c>
    </row>
    <row r="1253" spans="1:2" x14ac:dyDescent="0.2">
      <c r="A1253" s="1" t="s">
        <v>14660</v>
      </c>
      <c r="B1253" t="str">
        <f t="shared" si="34"/>
        <v>https://www.udobaer.de/out/media/public/cust/others/s0000017-2021-ch_it.pdf</v>
      </c>
    </row>
    <row r="1254" spans="1:2" x14ac:dyDescent="0.2">
      <c r="A1254" s="1" t="s">
        <v>14661</v>
      </c>
      <c r="B1254" t="str">
        <f t="shared" si="34"/>
        <v>https://www.udobaer.de/out/media/public/cust/others/s0000017-2021-ch_it.pdf</v>
      </c>
    </row>
    <row r="1255" spans="1:2" x14ac:dyDescent="0.2">
      <c r="A1255" s="1" t="s">
        <v>14662</v>
      </c>
      <c r="B1255" t="str">
        <f t="shared" si="34"/>
        <v>https://www.udobaer.de/out/media/public/cust/others/s0000017-2021-ch_it.pdf</v>
      </c>
    </row>
    <row r="1256" spans="1:2" x14ac:dyDescent="0.2">
      <c r="A1256" s="1" t="s">
        <v>14663</v>
      </c>
      <c r="B1256" t="str">
        <f t="shared" si="34"/>
        <v>https://www.udobaer.de/out/media/public/cust/others/s0000017-2021-ch_it.pdf</v>
      </c>
    </row>
    <row r="1257" spans="1:2" x14ac:dyDescent="0.2">
      <c r="A1257" s="1" t="s">
        <v>14664</v>
      </c>
      <c r="B1257" t="str">
        <f t="shared" si="34"/>
        <v>https://www.udobaer.de/out/media/public/cust/others/s0000017-2021-ch_it.pdf</v>
      </c>
    </row>
    <row r="1258" spans="1:2" x14ac:dyDescent="0.2">
      <c r="A1258" s="1" t="s">
        <v>14665</v>
      </c>
      <c r="B1258" t="str">
        <f t="shared" si="34"/>
        <v>https://www.udobaer.de/out/media/public/cust/others/s0000017-2021-ch_it.pdf</v>
      </c>
    </row>
    <row r="1259" spans="1:2" x14ac:dyDescent="0.2">
      <c r="A1259" s="1" t="s">
        <v>14666</v>
      </c>
      <c r="B1259" t="str">
        <f t="shared" si="34"/>
        <v>https://www.udobaer.de/out/media/public/cust/others/s0000017-2021-ch_it.pdf</v>
      </c>
    </row>
    <row r="1260" spans="1:2" x14ac:dyDescent="0.2">
      <c r="A1260" s="1" t="s">
        <v>14667</v>
      </c>
      <c r="B1260" t="str">
        <f t="shared" si="34"/>
        <v>https://www.udobaer.de/out/media/public/cust/others/s0000017-2021-ch_it.pdf</v>
      </c>
    </row>
    <row r="1261" spans="1:2" x14ac:dyDescent="0.2">
      <c r="A1261" s="1" t="s">
        <v>14668</v>
      </c>
      <c r="B1261" t="str">
        <f t="shared" si="34"/>
        <v>https://www.udobaer.de/out/media/public/cust/others/s0000017-2021-ch_it.pdf</v>
      </c>
    </row>
    <row r="1262" spans="1:2" x14ac:dyDescent="0.2">
      <c r="A1262" s="1" t="s">
        <v>14670</v>
      </c>
      <c r="B1262" t="str">
        <f t="shared" si="34"/>
        <v>https://www.udobaer.de/out/media/public/cust/others/s0000017-2021-ch_it.pdf</v>
      </c>
    </row>
    <row r="1263" spans="1:2" x14ac:dyDescent="0.2">
      <c r="A1263" s="1" t="s">
        <v>14671</v>
      </c>
      <c r="B1263" t="str">
        <f t="shared" si="34"/>
        <v>https://www.udobaer.de/out/media/public/cust/others/s0000017-2021-ch_it.pdf</v>
      </c>
    </row>
    <row r="1264" spans="1:2" x14ac:dyDescent="0.2">
      <c r="A1264" s="1" t="s">
        <v>14672</v>
      </c>
      <c r="B1264" t="str">
        <f t="shared" si="34"/>
        <v>https://www.udobaer.de/out/media/public/cust/others/s0000017-2021-ch_it.pdf</v>
      </c>
    </row>
    <row r="1265" spans="1:2" x14ac:dyDescent="0.2">
      <c r="A1265" s="1" t="s">
        <v>14673</v>
      </c>
      <c r="B1265" t="str">
        <f t="shared" si="34"/>
        <v>https://www.udobaer.de/out/media/public/cust/others/s0000017-2021-ch_it.pdf</v>
      </c>
    </row>
    <row r="1266" spans="1:2" x14ac:dyDescent="0.2">
      <c r="A1266" s="1" t="s">
        <v>14721</v>
      </c>
      <c r="B1266" t="str">
        <f t="shared" si="34"/>
        <v>https://www.udobaer.de/out/media/public/cust/others/s0000017-2021-ch_it.pdf</v>
      </c>
    </row>
    <row r="1267" spans="1:2" x14ac:dyDescent="0.2">
      <c r="A1267" s="1" t="s">
        <v>14722</v>
      </c>
      <c r="B1267" t="str">
        <f t="shared" si="34"/>
        <v>https://www.udobaer.de/out/media/public/cust/others/s0000017-2021-ch_it.pdf</v>
      </c>
    </row>
    <row r="1268" spans="1:2" x14ac:dyDescent="0.2">
      <c r="A1268" s="1" t="s">
        <v>14723</v>
      </c>
      <c r="B1268" t="str">
        <f t="shared" si="34"/>
        <v>https://www.udobaer.de/out/media/public/cust/others/s0000017-2021-ch_it.pdf</v>
      </c>
    </row>
    <row r="1269" spans="1:2" x14ac:dyDescent="0.2">
      <c r="A1269" s="1" t="s">
        <v>14724</v>
      </c>
      <c r="B1269" t="str">
        <f t="shared" si="34"/>
        <v>https://www.udobaer.de/out/media/public/cust/others/s0000017-2021-ch_it.pdf</v>
      </c>
    </row>
    <row r="1270" spans="1:2" x14ac:dyDescent="0.2">
      <c r="A1270" s="1" t="s">
        <v>14725</v>
      </c>
      <c r="B1270" t="str">
        <f t="shared" si="34"/>
        <v>https://www.udobaer.de/out/media/public/cust/others/s0000017-2021-ch_it.pdf</v>
      </c>
    </row>
    <row r="1271" spans="1:2" x14ac:dyDescent="0.2">
      <c r="A1271" s="1" t="s">
        <v>14726</v>
      </c>
      <c r="B1271" t="str">
        <f t="shared" si="34"/>
        <v>https://www.udobaer.de/out/media/public/cust/others/s0000017-2021-ch_it.pdf</v>
      </c>
    </row>
    <row r="1272" spans="1:2" x14ac:dyDescent="0.2">
      <c r="A1272" s="1" t="s">
        <v>14727</v>
      </c>
      <c r="B1272" t="str">
        <f t="shared" si="34"/>
        <v>https://www.udobaer.de/out/media/public/cust/others/s0000017-2021-ch_it.pdf</v>
      </c>
    </row>
    <row r="1273" spans="1:2" x14ac:dyDescent="0.2">
      <c r="A1273" s="1" t="s">
        <v>14728</v>
      </c>
      <c r="B1273" t="str">
        <f t="shared" ref="B1273:B1303" si="35">HYPERLINK("https://www.udobaer.de/out/media/public/cust/others/s0000017-2021-ch_it.pdf")</f>
        <v>https://www.udobaer.de/out/media/public/cust/others/s0000017-2021-ch_it.pdf</v>
      </c>
    </row>
    <row r="1274" spans="1:2" x14ac:dyDescent="0.2">
      <c r="A1274" s="1" t="s">
        <v>14731</v>
      </c>
      <c r="B1274" t="str">
        <f t="shared" si="35"/>
        <v>https://www.udobaer.de/out/media/public/cust/others/s0000017-2021-ch_it.pdf</v>
      </c>
    </row>
    <row r="1275" spans="1:2" x14ac:dyDescent="0.2">
      <c r="A1275" s="1" t="s">
        <v>14732</v>
      </c>
      <c r="B1275" t="str">
        <f t="shared" si="35"/>
        <v>https://www.udobaer.de/out/media/public/cust/others/s0000017-2021-ch_it.pdf</v>
      </c>
    </row>
    <row r="1276" spans="1:2" x14ac:dyDescent="0.2">
      <c r="A1276" s="1" t="s">
        <v>14733</v>
      </c>
      <c r="B1276" t="str">
        <f t="shared" si="35"/>
        <v>https://www.udobaer.de/out/media/public/cust/others/s0000017-2021-ch_it.pdf</v>
      </c>
    </row>
    <row r="1277" spans="1:2" x14ac:dyDescent="0.2">
      <c r="A1277" s="1" t="s">
        <v>14734</v>
      </c>
      <c r="B1277" t="str">
        <f t="shared" si="35"/>
        <v>https://www.udobaer.de/out/media/public/cust/others/s0000017-2021-ch_it.pdf</v>
      </c>
    </row>
    <row r="1278" spans="1:2" x14ac:dyDescent="0.2">
      <c r="A1278" s="1" t="s">
        <v>14735</v>
      </c>
      <c r="B1278" t="str">
        <f t="shared" si="35"/>
        <v>https://www.udobaer.de/out/media/public/cust/others/s0000017-2021-ch_it.pdf</v>
      </c>
    </row>
    <row r="1279" spans="1:2" x14ac:dyDescent="0.2">
      <c r="A1279" s="1" t="s">
        <v>14737</v>
      </c>
      <c r="B1279" t="str">
        <f t="shared" si="35"/>
        <v>https://www.udobaer.de/out/media/public/cust/others/s0000017-2021-ch_it.pdf</v>
      </c>
    </row>
    <row r="1280" spans="1:2" x14ac:dyDescent="0.2">
      <c r="A1280" s="1" t="s">
        <v>15069</v>
      </c>
      <c r="B1280" t="str">
        <f t="shared" si="35"/>
        <v>https://www.udobaer.de/out/media/public/cust/others/s0000017-2021-ch_it.pdf</v>
      </c>
    </row>
    <row r="1281" spans="1:2" x14ac:dyDescent="0.2">
      <c r="A1281" s="1" t="s">
        <v>15070</v>
      </c>
      <c r="B1281" t="str">
        <f t="shared" si="35"/>
        <v>https://www.udobaer.de/out/media/public/cust/others/s0000017-2021-ch_it.pdf</v>
      </c>
    </row>
    <row r="1282" spans="1:2" x14ac:dyDescent="0.2">
      <c r="A1282" s="1" t="s">
        <v>15071</v>
      </c>
      <c r="B1282" t="str">
        <f t="shared" si="35"/>
        <v>https://www.udobaer.de/out/media/public/cust/others/s0000017-2021-ch_it.pdf</v>
      </c>
    </row>
    <row r="1283" spans="1:2" x14ac:dyDescent="0.2">
      <c r="A1283" s="1" t="s">
        <v>15072</v>
      </c>
      <c r="B1283" t="str">
        <f t="shared" si="35"/>
        <v>https://www.udobaer.de/out/media/public/cust/others/s0000017-2021-ch_it.pdf</v>
      </c>
    </row>
    <row r="1284" spans="1:2" x14ac:dyDescent="0.2">
      <c r="A1284" s="1" t="s">
        <v>15073</v>
      </c>
      <c r="B1284" t="str">
        <f t="shared" si="35"/>
        <v>https://www.udobaer.de/out/media/public/cust/others/s0000017-2021-ch_it.pdf</v>
      </c>
    </row>
    <row r="1285" spans="1:2" x14ac:dyDescent="0.2">
      <c r="A1285" s="1" t="s">
        <v>15074</v>
      </c>
      <c r="B1285" t="str">
        <f t="shared" si="35"/>
        <v>https://www.udobaer.de/out/media/public/cust/others/s0000017-2021-ch_it.pdf</v>
      </c>
    </row>
    <row r="1286" spans="1:2" x14ac:dyDescent="0.2">
      <c r="A1286" s="1" t="s">
        <v>27210</v>
      </c>
      <c r="B1286" t="str">
        <f t="shared" si="35"/>
        <v>https://www.udobaer.de/out/media/public/cust/others/s0000017-2021-ch_it.pdf</v>
      </c>
    </row>
    <row r="1287" spans="1:2" x14ac:dyDescent="0.2">
      <c r="A1287" s="1" t="s">
        <v>27222</v>
      </c>
      <c r="B1287" t="str">
        <f t="shared" si="35"/>
        <v>https://www.udobaer.de/out/media/public/cust/others/s0000017-2021-ch_it.pdf</v>
      </c>
    </row>
    <row r="1288" spans="1:2" x14ac:dyDescent="0.2">
      <c r="A1288" s="1" t="s">
        <v>27231</v>
      </c>
      <c r="B1288" t="str">
        <f t="shared" si="35"/>
        <v>https://www.udobaer.de/out/media/public/cust/others/s0000017-2021-ch_it.pdf</v>
      </c>
    </row>
    <row r="1289" spans="1:2" x14ac:dyDescent="0.2">
      <c r="A1289" s="1" t="s">
        <v>27276</v>
      </c>
      <c r="B1289" t="str">
        <f t="shared" si="35"/>
        <v>https://www.udobaer.de/out/media/public/cust/others/s0000017-2021-ch_it.pdf</v>
      </c>
    </row>
    <row r="1290" spans="1:2" x14ac:dyDescent="0.2">
      <c r="A1290" s="1" t="s">
        <v>27681</v>
      </c>
      <c r="B1290" t="str">
        <f t="shared" si="35"/>
        <v>https://www.udobaer.de/out/media/public/cust/others/s0000017-2021-ch_it.pdf</v>
      </c>
    </row>
    <row r="1291" spans="1:2" x14ac:dyDescent="0.2">
      <c r="A1291" s="1" t="s">
        <v>27684</v>
      </c>
      <c r="B1291" t="str">
        <f t="shared" si="35"/>
        <v>https://www.udobaer.de/out/media/public/cust/others/s0000017-2021-ch_it.pdf</v>
      </c>
    </row>
    <row r="1292" spans="1:2" x14ac:dyDescent="0.2">
      <c r="A1292" s="1" t="s">
        <v>27686</v>
      </c>
      <c r="B1292" t="str">
        <f t="shared" si="35"/>
        <v>https://www.udobaer.de/out/media/public/cust/others/s0000017-2021-ch_it.pdf</v>
      </c>
    </row>
    <row r="1293" spans="1:2" x14ac:dyDescent="0.2">
      <c r="A1293" s="1" t="s">
        <v>27689</v>
      </c>
      <c r="B1293" t="str">
        <f t="shared" si="35"/>
        <v>https://www.udobaer.de/out/media/public/cust/others/s0000017-2021-ch_it.pdf</v>
      </c>
    </row>
    <row r="1294" spans="1:2" x14ac:dyDescent="0.2">
      <c r="A1294" s="1" t="s">
        <v>27723</v>
      </c>
      <c r="B1294" t="str">
        <f t="shared" si="35"/>
        <v>https://www.udobaer.de/out/media/public/cust/others/s0000017-2021-ch_it.pdf</v>
      </c>
    </row>
    <row r="1295" spans="1:2" x14ac:dyDescent="0.2">
      <c r="A1295" s="1" t="s">
        <v>27724</v>
      </c>
      <c r="B1295" t="str">
        <f t="shared" si="35"/>
        <v>https://www.udobaer.de/out/media/public/cust/others/s0000017-2021-ch_it.pdf</v>
      </c>
    </row>
    <row r="1296" spans="1:2" x14ac:dyDescent="0.2">
      <c r="A1296" s="1" t="s">
        <v>27758</v>
      </c>
      <c r="B1296" t="str">
        <f t="shared" si="35"/>
        <v>https://www.udobaer.de/out/media/public/cust/others/s0000017-2021-ch_it.pdf</v>
      </c>
    </row>
    <row r="1297" spans="1:2" x14ac:dyDescent="0.2">
      <c r="A1297" s="1" t="s">
        <v>28513</v>
      </c>
      <c r="B1297" t="str">
        <f t="shared" si="35"/>
        <v>https://www.udobaer.de/out/media/public/cust/others/s0000017-2021-ch_it.pdf</v>
      </c>
    </row>
    <row r="1298" spans="1:2" x14ac:dyDescent="0.2">
      <c r="A1298" s="1" t="s">
        <v>28514</v>
      </c>
      <c r="B1298" t="str">
        <f t="shared" si="35"/>
        <v>https://www.udobaer.de/out/media/public/cust/others/s0000017-2021-ch_it.pdf</v>
      </c>
    </row>
    <row r="1299" spans="1:2" x14ac:dyDescent="0.2">
      <c r="A1299" s="1" t="s">
        <v>28515</v>
      </c>
      <c r="B1299" t="str">
        <f t="shared" si="35"/>
        <v>https://www.udobaer.de/out/media/public/cust/others/s0000017-2021-ch_it.pdf</v>
      </c>
    </row>
    <row r="1300" spans="1:2" x14ac:dyDescent="0.2">
      <c r="A1300" s="1" t="s">
        <v>28516</v>
      </c>
      <c r="B1300" t="str">
        <f t="shared" si="35"/>
        <v>https://www.udobaer.de/out/media/public/cust/others/s0000017-2021-ch_it.pdf</v>
      </c>
    </row>
    <row r="1301" spans="1:2" x14ac:dyDescent="0.2">
      <c r="A1301" s="1" t="s">
        <v>28522</v>
      </c>
      <c r="B1301" t="str">
        <f t="shared" si="35"/>
        <v>https://www.udobaer.de/out/media/public/cust/others/s0000017-2021-ch_it.pdf</v>
      </c>
    </row>
    <row r="1302" spans="1:2" x14ac:dyDescent="0.2">
      <c r="A1302" s="1" t="s">
        <v>28523</v>
      </c>
      <c r="B1302" t="str">
        <f t="shared" si="35"/>
        <v>https://www.udobaer.de/out/media/public/cust/others/s0000017-2021-ch_it.pdf</v>
      </c>
    </row>
    <row r="1303" spans="1:2" x14ac:dyDescent="0.2">
      <c r="A1303" s="1" t="s">
        <v>28524</v>
      </c>
      <c r="B1303" t="str">
        <f t="shared" si="35"/>
        <v>https://www.udobaer.de/out/media/public/cust/others/s0000017-2021-ch_it.pdf</v>
      </c>
    </row>
    <row r="1304" spans="1:2" x14ac:dyDescent="0.2">
      <c r="A1304" s="1" t="s">
        <v>28525</v>
      </c>
      <c r="B1304" t="str">
        <f t="shared" ref="B1304:B1316" si="36">HYPERLINK("https://www.udobaer.de/out/media/public/cust/others/s0000017-2021-ch_it.pdf")</f>
        <v>https://www.udobaer.de/out/media/public/cust/others/s0000017-2021-ch_it.pdf</v>
      </c>
    </row>
    <row r="1305" spans="1:2" x14ac:dyDescent="0.2">
      <c r="A1305" s="1" t="s">
        <v>28541</v>
      </c>
      <c r="B1305" t="str">
        <f t="shared" si="36"/>
        <v>https://www.udobaer.de/out/media/public/cust/others/s0000017-2021-ch_it.pdf</v>
      </c>
    </row>
    <row r="1306" spans="1:2" x14ac:dyDescent="0.2">
      <c r="A1306" s="1" t="s">
        <v>28542</v>
      </c>
      <c r="B1306" t="str">
        <f t="shared" si="36"/>
        <v>https://www.udobaer.de/out/media/public/cust/others/s0000017-2021-ch_it.pdf</v>
      </c>
    </row>
    <row r="1307" spans="1:2" x14ac:dyDescent="0.2">
      <c r="A1307" s="1" t="s">
        <v>28543</v>
      </c>
      <c r="B1307" t="str">
        <f t="shared" si="36"/>
        <v>https://www.udobaer.de/out/media/public/cust/others/s0000017-2021-ch_it.pdf</v>
      </c>
    </row>
    <row r="1308" spans="1:2" x14ac:dyDescent="0.2">
      <c r="A1308" s="1" t="s">
        <v>28544</v>
      </c>
      <c r="B1308" t="str">
        <f t="shared" si="36"/>
        <v>https://www.udobaer.de/out/media/public/cust/others/s0000017-2021-ch_it.pdf</v>
      </c>
    </row>
    <row r="1309" spans="1:2" x14ac:dyDescent="0.2">
      <c r="A1309" s="1" t="s">
        <v>28561</v>
      </c>
      <c r="B1309" t="str">
        <f t="shared" si="36"/>
        <v>https://www.udobaer.de/out/media/public/cust/others/s0000017-2021-ch_it.pdf</v>
      </c>
    </row>
    <row r="1310" spans="1:2" x14ac:dyDescent="0.2">
      <c r="A1310" s="1" t="s">
        <v>28562</v>
      </c>
      <c r="B1310" t="str">
        <f t="shared" si="36"/>
        <v>https://www.udobaer.de/out/media/public/cust/others/s0000017-2021-ch_it.pdf</v>
      </c>
    </row>
    <row r="1311" spans="1:2" x14ac:dyDescent="0.2">
      <c r="A1311" s="1" t="s">
        <v>28563</v>
      </c>
      <c r="B1311" t="str">
        <f t="shared" si="36"/>
        <v>https://www.udobaer.de/out/media/public/cust/others/s0000017-2021-ch_it.pdf</v>
      </c>
    </row>
    <row r="1312" spans="1:2" x14ac:dyDescent="0.2">
      <c r="A1312" s="1" t="s">
        <v>28564</v>
      </c>
      <c r="B1312" t="str">
        <f t="shared" si="36"/>
        <v>https://www.udobaer.de/out/media/public/cust/others/s0000017-2021-ch_it.pdf</v>
      </c>
    </row>
    <row r="1313" spans="1:2" x14ac:dyDescent="0.2">
      <c r="A1313" s="1" t="s">
        <v>28565</v>
      </c>
      <c r="B1313" t="str">
        <f t="shared" si="36"/>
        <v>https://www.udobaer.de/out/media/public/cust/others/s0000017-2021-ch_it.pdf</v>
      </c>
    </row>
    <row r="1314" spans="1:2" x14ac:dyDescent="0.2">
      <c r="A1314" s="1" t="s">
        <v>28566</v>
      </c>
      <c r="B1314" t="str">
        <f t="shared" si="36"/>
        <v>https://www.udobaer.de/out/media/public/cust/others/s0000017-2021-ch_it.pdf</v>
      </c>
    </row>
    <row r="1315" spans="1:2" x14ac:dyDescent="0.2">
      <c r="A1315" s="1" t="s">
        <v>28567</v>
      </c>
      <c r="B1315" t="str">
        <f t="shared" si="36"/>
        <v>https://www.udobaer.de/out/media/public/cust/others/s0000017-2021-ch_it.pdf</v>
      </c>
    </row>
    <row r="1316" spans="1:2" x14ac:dyDescent="0.2">
      <c r="A1316" s="1" t="s">
        <v>28568</v>
      </c>
      <c r="B1316" t="str">
        <f t="shared" si="36"/>
        <v>https://www.udobaer.de/out/media/public/cust/others/s0000017-2021-ch_it.pdf</v>
      </c>
    </row>
    <row r="1317" spans="1:2" x14ac:dyDescent="0.2">
      <c r="A1317" s="1" t="s">
        <v>14616</v>
      </c>
      <c r="B1317" t="str">
        <f t="shared" ref="B1317:B1341" si="37">HYPERLINK("https://www.udobaer.de/out/media/public/cust/others/s0000018-2021-ch_it.pdf")</f>
        <v>https://www.udobaer.de/out/media/public/cust/others/s0000018-2021-ch_it.pdf</v>
      </c>
    </row>
    <row r="1318" spans="1:2" x14ac:dyDescent="0.2">
      <c r="A1318" s="1" t="s">
        <v>14623</v>
      </c>
      <c r="B1318" t="str">
        <f t="shared" si="37"/>
        <v>https://www.udobaer.de/out/media/public/cust/others/s0000018-2021-ch_it.pdf</v>
      </c>
    </row>
    <row r="1319" spans="1:2" x14ac:dyDescent="0.2">
      <c r="A1319" s="1" t="s">
        <v>14720</v>
      </c>
      <c r="B1319" t="str">
        <f t="shared" si="37"/>
        <v>https://www.udobaer.de/out/media/public/cust/others/s0000018-2021-ch_it.pdf</v>
      </c>
    </row>
    <row r="1320" spans="1:2" x14ac:dyDescent="0.2">
      <c r="A1320" s="1" t="s">
        <v>14729</v>
      </c>
      <c r="B1320" t="str">
        <f t="shared" si="37"/>
        <v>https://www.udobaer.de/out/media/public/cust/others/s0000018-2021-ch_it.pdf</v>
      </c>
    </row>
    <row r="1321" spans="1:2" x14ac:dyDescent="0.2">
      <c r="A1321" s="1" t="s">
        <v>14917</v>
      </c>
      <c r="B1321" t="str">
        <f t="shared" si="37"/>
        <v>https://www.udobaer.de/out/media/public/cust/others/s0000018-2021-ch_it.pdf</v>
      </c>
    </row>
    <row r="1322" spans="1:2" x14ac:dyDescent="0.2">
      <c r="A1322" s="1" t="s">
        <v>14918</v>
      </c>
      <c r="B1322" t="str">
        <f t="shared" si="37"/>
        <v>https://www.udobaer.de/out/media/public/cust/others/s0000018-2021-ch_it.pdf</v>
      </c>
    </row>
    <row r="1323" spans="1:2" x14ac:dyDescent="0.2">
      <c r="A1323" s="1" t="s">
        <v>14919</v>
      </c>
      <c r="B1323" t="str">
        <f t="shared" si="37"/>
        <v>https://www.udobaer.de/out/media/public/cust/others/s0000018-2021-ch_it.pdf</v>
      </c>
    </row>
    <row r="1324" spans="1:2" x14ac:dyDescent="0.2">
      <c r="A1324" s="1" t="s">
        <v>14920</v>
      </c>
      <c r="B1324" t="str">
        <f t="shared" si="37"/>
        <v>https://www.udobaer.de/out/media/public/cust/others/s0000018-2021-ch_it.pdf</v>
      </c>
    </row>
    <row r="1325" spans="1:2" x14ac:dyDescent="0.2">
      <c r="A1325" s="1" t="s">
        <v>14921</v>
      </c>
      <c r="B1325" t="str">
        <f t="shared" si="37"/>
        <v>https://www.udobaer.de/out/media/public/cust/others/s0000018-2021-ch_it.pdf</v>
      </c>
    </row>
    <row r="1326" spans="1:2" x14ac:dyDescent="0.2">
      <c r="A1326" s="1" t="s">
        <v>14922</v>
      </c>
      <c r="B1326" t="str">
        <f t="shared" si="37"/>
        <v>https://www.udobaer.de/out/media/public/cust/others/s0000018-2021-ch_it.pdf</v>
      </c>
    </row>
    <row r="1327" spans="1:2" x14ac:dyDescent="0.2">
      <c r="A1327" s="1" t="s">
        <v>14923</v>
      </c>
      <c r="B1327" t="str">
        <f t="shared" si="37"/>
        <v>https://www.udobaer.de/out/media/public/cust/others/s0000018-2021-ch_it.pdf</v>
      </c>
    </row>
    <row r="1328" spans="1:2" x14ac:dyDescent="0.2">
      <c r="A1328" s="1" t="s">
        <v>14924</v>
      </c>
      <c r="B1328" t="str">
        <f t="shared" si="37"/>
        <v>https://www.udobaer.de/out/media/public/cust/others/s0000018-2021-ch_it.pdf</v>
      </c>
    </row>
    <row r="1329" spans="1:2" x14ac:dyDescent="0.2">
      <c r="A1329" s="1" t="s">
        <v>14925</v>
      </c>
      <c r="B1329" t="str">
        <f t="shared" si="37"/>
        <v>https://www.udobaer.de/out/media/public/cust/others/s0000018-2021-ch_it.pdf</v>
      </c>
    </row>
    <row r="1330" spans="1:2" x14ac:dyDescent="0.2">
      <c r="A1330" s="1" t="s">
        <v>14926</v>
      </c>
      <c r="B1330" t="str">
        <f t="shared" si="37"/>
        <v>https://www.udobaer.de/out/media/public/cust/others/s0000018-2021-ch_it.pdf</v>
      </c>
    </row>
    <row r="1331" spans="1:2" x14ac:dyDescent="0.2">
      <c r="A1331" s="1" t="s">
        <v>14927</v>
      </c>
      <c r="B1331" t="str">
        <f t="shared" si="37"/>
        <v>https://www.udobaer.de/out/media/public/cust/others/s0000018-2021-ch_it.pdf</v>
      </c>
    </row>
    <row r="1332" spans="1:2" x14ac:dyDescent="0.2">
      <c r="A1332" s="1" t="s">
        <v>14928</v>
      </c>
      <c r="B1332" t="str">
        <f t="shared" si="37"/>
        <v>https://www.udobaer.de/out/media/public/cust/others/s0000018-2021-ch_it.pdf</v>
      </c>
    </row>
    <row r="1333" spans="1:2" x14ac:dyDescent="0.2">
      <c r="A1333" s="1" t="s">
        <v>14929</v>
      </c>
      <c r="B1333" t="str">
        <f t="shared" si="37"/>
        <v>https://www.udobaer.de/out/media/public/cust/others/s0000018-2021-ch_it.pdf</v>
      </c>
    </row>
    <row r="1334" spans="1:2" x14ac:dyDescent="0.2">
      <c r="A1334" s="1" t="s">
        <v>14930</v>
      </c>
      <c r="B1334" t="str">
        <f t="shared" si="37"/>
        <v>https://www.udobaer.de/out/media/public/cust/others/s0000018-2021-ch_it.pdf</v>
      </c>
    </row>
    <row r="1335" spans="1:2" x14ac:dyDescent="0.2">
      <c r="A1335" s="1" t="s">
        <v>14931</v>
      </c>
      <c r="B1335" t="str">
        <f t="shared" si="37"/>
        <v>https://www.udobaer.de/out/media/public/cust/others/s0000018-2021-ch_it.pdf</v>
      </c>
    </row>
    <row r="1336" spans="1:2" x14ac:dyDescent="0.2">
      <c r="A1336" s="1" t="s">
        <v>14932</v>
      </c>
      <c r="B1336" t="str">
        <f t="shared" si="37"/>
        <v>https://www.udobaer.de/out/media/public/cust/others/s0000018-2021-ch_it.pdf</v>
      </c>
    </row>
    <row r="1337" spans="1:2" x14ac:dyDescent="0.2">
      <c r="A1337" s="1" t="s">
        <v>14933</v>
      </c>
      <c r="B1337" t="str">
        <f t="shared" si="37"/>
        <v>https://www.udobaer.de/out/media/public/cust/others/s0000018-2021-ch_it.pdf</v>
      </c>
    </row>
    <row r="1338" spans="1:2" x14ac:dyDescent="0.2">
      <c r="A1338" s="1" t="s">
        <v>14934</v>
      </c>
      <c r="B1338" t="str">
        <f t="shared" si="37"/>
        <v>https://www.udobaer.de/out/media/public/cust/others/s0000018-2021-ch_it.pdf</v>
      </c>
    </row>
    <row r="1339" spans="1:2" x14ac:dyDescent="0.2">
      <c r="A1339" s="1" t="s">
        <v>14935</v>
      </c>
      <c r="B1339" t="str">
        <f t="shared" si="37"/>
        <v>https://www.udobaer.de/out/media/public/cust/others/s0000018-2021-ch_it.pdf</v>
      </c>
    </row>
    <row r="1340" spans="1:2" x14ac:dyDescent="0.2">
      <c r="A1340" s="1" t="s">
        <v>14936</v>
      </c>
      <c r="B1340" t="str">
        <f t="shared" si="37"/>
        <v>https://www.udobaer.de/out/media/public/cust/others/s0000018-2021-ch_it.pdf</v>
      </c>
    </row>
    <row r="1341" spans="1:2" x14ac:dyDescent="0.2">
      <c r="A1341" s="1" t="s">
        <v>14937</v>
      </c>
      <c r="B1341" t="str">
        <f t="shared" si="37"/>
        <v>https://www.udobaer.de/out/media/public/cust/others/s0000018-2021-ch_it.pdf</v>
      </c>
    </row>
    <row r="1342" spans="1:2" x14ac:dyDescent="0.2">
      <c r="A1342" s="1" t="s">
        <v>14938</v>
      </c>
      <c r="B1342" t="str">
        <f t="shared" ref="B1342:B1364" si="38">HYPERLINK("https://www.udobaer.de/out/media/public/cust/others/s0000018-2021-ch_it.pdf")</f>
        <v>https://www.udobaer.de/out/media/public/cust/others/s0000018-2021-ch_it.pdf</v>
      </c>
    </row>
    <row r="1343" spans="1:2" x14ac:dyDescent="0.2">
      <c r="A1343" s="1" t="s">
        <v>14939</v>
      </c>
      <c r="B1343" t="str">
        <f t="shared" si="38"/>
        <v>https://www.udobaer.de/out/media/public/cust/others/s0000018-2021-ch_it.pdf</v>
      </c>
    </row>
    <row r="1344" spans="1:2" x14ac:dyDescent="0.2">
      <c r="A1344" s="1" t="s">
        <v>14940</v>
      </c>
      <c r="B1344" t="str">
        <f t="shared" si="38"/>
        <v>https://www.udobaer.de/out/media/public/cust/others/s0000018-2021-ch_it.pdf</v>
      </c>
    </row>
    <row r="1345" spans="1:2" x14ac:dyDescent="0.2">
      <c r="A1345" s="1" t="s">
        <v>14941</v>
      </c>
      <c r="B1345" t="str">
        <f t="shared" si="38"/>
        <v>https://www.udobaer.de/out/media/public/cust/others/s0000018-2021-ch_it.pdf</v>
      </c>
    </row>
    <row r="1346" spans="1:2" x14ac:dyDescent="0.2">
      <c r="A1346" s="1" t="s">
        <v>14942</v>
      </c>
      <c r="B1346" t="str">
        <f t="shared" si="38"/>
        <v>https://www.udobaer.de/out/media/public/cust/others/s0000018-2021-ch_it.pdf</v>
      </c>
    </row>
    <row r="1347" spans="1:2" x14ac:dyDescent="0.2">
      <c r="A1347" s="1" t="s">
        <v>14944</v>
      </c>
      <c r="B1347" t="str">
        <f t="shared" si="38"/>
        <v>https://www.udobaer.de/out/media/public/cust/others/s0000018-2021-ch_it.pdf</v>
      </c>
    </row>
    <row r="1348" spans="1:2" x14ac:dyDescent="0.2">
      <c r="A1348" s="1" t="s">
        <v>14945</v>
      </c>
      <c r="B1348" t="str">
        <f t="shared" si="38"/>
        <v>https://www.udobaer.de/out/media/public/cust/others/s0000018-2021-ch_it.pdf</v>
      </c>
    </row>
    <row r="1349" spans="1:2" x14ac:dyDescent="0.2">
      <c r="A1349" s="1" t="s">
        <v>14946</v>
      </c>
      <c r="B1349" t="str">
        <f t="shared" si="38"/>
        <v>https://www.udobaer.de/out/media/public/cust/others/s0000018-2021-ch_it.pdf</v>
      </c>
    </row>
    <row r="1350" spans="1:2" x14ac:dyDescent="0.2">
      <c r="A1350" s="1" t="s">
        <v>14947</v>
      </c>
      <c r="B1350" t="str">
        <f t="shared" si="38"/>
        <v>https://www.udobaer.de/out/media/public/cust/others/s0000018-2021-ch_it.pdf</v>
      </c>
    </row>
    <row r="1351" spans="1:2" x14ac:dyDescent="0.2">
      <c r="A1351" s="1" t="s">
        <v>15035</v>
      </c>
      <c r="B1351" t="str">
        <f t="shared" si="38"/>
        <v>https://www.udobaer.de/out/media/public/cust/others/s0000018-2021-ch_it.pdf</v>
      </c>
    </row>
    <row r="1352" spans="1:2" x14ac:dyDescent="0.2">
      <c r="A1352" s="1" t="s">
        <v>15038</v>
      </c>
      <c r="B1352" t="str">
        <f t="shared" si="38"/>
        <v>https://www.udobaer.de/out/media/public/cust/others/s0000018-2021-ch_it.pdf</v>
      </c>
    </row>
    <row r="1353" spans="1:2" x14ac:dyDescent="0.2">
      <c r="A1353" s="1" t="s">
        <v>15039</v>
      </c>
      <c r="B1353" t="str">
        <f t="shared" si="38"/>
        <v>https://www.udobaer.de/out/media/public/cust/others/s0000018-2021-ch_it.pdf</v>
      </c>
    </row>
    <row r="1354" spans="1:2" x14ac:dyDescent="0.2">
      <c r="A1354" s="1" t="s">
        <v>15040</v>
      </c>
      <c r="B1354" t="str">
        <f t="shared" si="38"/>
        <v>https://www.udobaer.de/out/media/public/cust/others/s0000018-2021-ch_it.pdf</v>
      </c>
    </row>
    <row r="1355" spans="1:2" x14ac:dyDescent="0.2">
      <c r="A1355" s="1" t="s">
        <v>15041</v>
      </c>
      <c r="B1355" t="str">
        <f t="shared" si="38"/>
        <v>https://www.udobaer.de/out/media/public/cust/others/s0000018-2021-ch_it.pdf</v>
      </c>
    </row>
    <row r="1356" spans="1:2" x14ac:dyDescent="0.2">
      <c r="A1356" s="1" t="s">
        <v>15042</v>
      </c>
      <c r="B1356" t="str">
        <f t="shared" si="38"/>
        <v>https://www.udobaer.de/out/media/public/cust/others/s0000018-2021-ch_it.pdf</v>
      </c>
    </row>
    <row r="1357" spans="1:2" x14ac:dyDescent="0.2">
      <c r="A1357" s="1" t="s">
        <v>15043</v>
      </c>
      <c r="B1357" t="str">
        <f t="shared" si="38"/>
        <v>https://www.udobaer.de/out/media/public/cust/others/s0000018-2021-ch_it.pdf</v>
      </c>
    </row>
    <row r="1358" spans="1:2" x14ac:dyDescent="0.2">
      <c r="A1358" s="1" t="s">
        <v>15044</v>
      </c>
      <c r="B1358" t="str">
        <f t="shared" si="38"/>
        <v>https://www.udobaer.de/out/media/public/cust/others/s0000018-2021-ch_it.pdf</v>
      </c>
    </row>
    <row r="1359" spans="1:2" x14ac:dyDescent="0.2">
      <c r="A1359" s="1" t="s">
        <v>15045</v>
      </c>
      <c r="B1359" t="str">
        <f t="shared" si="38"/>
        <v>https://www.udobaer.de/out/media/public/cust/others/s0000018-2021-ch_it.pdf</v>
      </c>
    </row>
    <row r="1360" spans="1:2" x14ac:dyDescent="0.2">
      <c r="A1360" s="1" t="s">
        <v>15046</v>
      </c>
      <c r="B1360" t="str">
        <f t="shared" si="38"/>
        <v>https://www.udobaer.de/out/media/public/cust/others/s0000018-2021-ch_it.pdf</v>
      </c>
    </row>
    <row r="1361" spans="1:2" x14ac:dyDescent="0.2">
      <c r="A1361" s="1" t="s">
        <v>15047</v>
      </c>
      <c r="B1361" t="str">
        <f t="shared" si="38"/>
        <v>https://www.udobaer.de/out/media/public/cust/others/s0000018-2021-ch_it.pdf</v>
      </c>
    </row>
    <row r="1362" spans="1:2" x14ac:dyDescent="0.2">
      <c r="A1362" s="1" t="s">
        <v>15048</v>
      </c>
      <c r="B1362" t="str">
        <f t="shared" si="38"/>
        <v>https://www.udobaer.de/out/media/public/cust/others/s0000018-2021-ch_it.pdf</v>
      </c>
    </row>
    <row r="1363" spans="1:2" x14ac:dyDescent="0.2">
      <c r="A1363" s="1" t="s">
        <v>15049</v>
      </c>
      <c r="B1363" t="str">
        <f t="shared" si="38"/>
        <v>https://www.udobaer.de/out/media/public/cust/others/s0000018-2021-ch_it.pdf</v>
      </c>
    </row>
    <row r="1364" spans="1:2" x14ac:dyDescent="0.2">
      <c r="A1364" s="1" t="s">
        <v>15050</v>
      </c>
      <c r="B1364" t="str">
        <f t="shared" si="38"/>
        <v>https://www.udobaer.de/out/media/public/cust/others/s0000018-2021-ch_it.pdf</v>
      </c>
    </row>
    <row r="1365" spans="1:2" x14ac:dyDescent="0.2">
      <c r="A1365" s="1" t="s">
        <v>15051</v>
      </c>
      <c r="B1365" t="str">
        <f t="shared" ref="B1365:B1388" si="39">HYPERLINK("https://www.udobaer.de/out/media/public/cust/others/s0000018-2021-ch_it.pdf")</f>
        <v>https://www.udobaer.de/out/media/public/cust/others/s0000018-2021-ch_it.pdf</v>
      </c>
    </row>
    <row r="1366" spans="1:2" x14ac:dyDescent="0.2">
      <c r="A1366" s="1" t="s">
        <v>15052</v>
      </c>
      <c r="B1366" t="str">
        <f t="shared" si="39"/>
        <v>https://www.udobaer.de/out/media/public/cust/others/s0000018-2021-ch_it.pdf</v>
      </c>
    </row>
    <row r="1367" spans="1:2" x14ac:dyDescent="0.2">
      <c r="A1367" s="1" t="s">
        <v>15053</v>
      </c>
      <c r="B1367" t="str">
        <f t="shared" si="39"/>
        <v>https://www.udobaer.de/out/media/public/cust/others/s0000018-2021-ch_it.pdf</v>
      </c>
    </row>
    <row r="1368" spans="1:2" x14ac:dyDescent="0.2">
      <c r="A1368" s="1" t="s">
        <v>15054</v>
      </c>
      <c r="B1368" t="str">
        <f t="shared" si="39"/>
        <v>https://www.udobaer.de/out/media/public/cust/others/s0000018-2021-ch_it.pdf</v>
      </c>
    </row>
    <row r="1369" spans="1:2" x14ac:dyDescent="0.2">
      <c r="A1369" s="1" t="s">
        <v>15055</v>
      </c>
      <c r="B1369" t="str">
        <f t="shared" si="39"/>
        <v>https://www.udobaer.de/out/media/public/cust/others/s0000018-2021-ch_it.pdf</v>
      </c>
    </row>
    <row r="1370" spans="1:2" x14ac:dyDescent="0.2">
      <c r="A1370" s="1" t="s">
        <v>15056</v>
      </c>
      <c r="B1370" t="str">
        <f t="shared" si="39"/>
        <v>https://www.udobaer.de/out/media/public/cust/others/s0000018-2021-ch_it.pdf</v>
      </c>
    </row>
    <row r="1371" spans="1:2" x14ac:dyDescent="0.2">
      <c r="A1371" s="1" t="s">
        <v>15057</v>
      </c>
      <c r="B1371" t="str">
        <f t="shared" si="39"/>
        <v>https://www.udobaer.de/out/media/public/cust/others/s0000018-2021-ch_it.pdf</v>
      </c>
    </row>
    <row r="1372" spans="1:2" x14ac:dyDescent="0.2">
      <c r="A1372" s="1" t="s">
        <v>15058</v>
      </c>
      <c r="B1372" t="str">
        <f t="shared" si="39"/>
        <v>https://www.udobaer.de/out/media/public/cust/others/s0000018-2021-ch_it.pdf</v>
      </c>
    </row>
    <row r="1373" spans="1:2" x14ac:dyDescent="0.2">
      <c r="A1373" s="1" t="s">
        <v>15059</v>
      </c>
      <c r="B1373" t="str">
        <f t="shared" si="39"/>
        <v>https://www.udobaer.de/out/media/public/cust/others/s0000018-2021-ch_it.pdf</v>
      </c>
    </row>
    <row r="1374" spans="1:2" x14ac:dyDescent="0.2">
      <c r="A1374" s="1" t="s">
        <v>15060</v>
      </c>
      <c r="B1374" t="str">
        <f t="shared" si="39"/>
        <v>https://www.udobaer.de/out/media/public/cust/others/s0000018-2021-ch_it.pdf</v>
      </c>
    </row>
    <row r="1375" spans="1:2" x14ac:dyDescent="0.2">
      <c r="A1375" s="1" t="s">
        <v>15061</v>
      </c>
      <c r="B1375" t="str">
        <f t="shared" si="39"/>
        <v>https://www.udobaer.de/out/media/public/cust/others/s0000018-2021-ch_it.pdf</v>
      </c>
    </row>
    <row r="1376" spans="1:2" x14ac:dyDescent="0.2">
      <c r="A1376" s="1" t="s">
        <v>15064</v>
      </c>
      <c r="B1376" t="str">
        <f t="shared" si="39"/>
        <v>https://www.udobaer.de/out/media/public/cust/others/s0000018-2021-ch_it.pdf</v>
      </c>
    </row>
    <row r="1377" spans="1:2" x14ac:dyDescent="0.2">
      <c r="A1377" s="1" t="s">
        <v>15065</v>
      </c>
      <c r="B1377" t="str">
        <f t="shared" si="39"/>
        <v>https://www.udobaer.de/out/media/public/cust/others/s0000018-2021-ch_it.pdf</v>
      </c>
    </row>
    <row r="1378" spans="1:2" x14ac:dyDescent="0.2">
      <c r="A1378" s="1" t="s">
        <v>15066</v>
      </c>
      <c r="B1378" t="str">
        <f t="shared" si="39"/>
        <v>https://www.udobaer.de/out/media/public/cust/others/s0000018-2021-ch_it.pdf</v>
      </c>
    </row>
    <row r="1379" spans="1:2" x14ac:dyDescent="0.2">
      <c r="A1379" s="1" t="s">
        <v>15067</v>
      </c>
      <c r="B1379" t="str">
        <f t="shared" si="39"/>
        <v>https://www.udobaer.de/out/media/public/cust/others/s0000018-2021-ch_it.pdf</v>
      </c>
    </row>
    <row r="1380" spans="1:2" x14ac:dyDescent="0.2">
      <c r="A1380" s="1" t="s">
        <v>15068</v>
      </c>
      <c r="B1380" t="str">
        <f t="shared" si="39"/>
        <v>https://www.udobaer.de/out/media/public/cust/others/s0000018-2021-ch_it.pdf</v>
      </c>
    </row>
    <row r="1381" spans="1:2" x14ac:dyDescent="0.2">
      <c r="A1381" s="1" t="s">
        <v>27473</v>
      </c>
      <c r="B1381" t="str">
        <f t="shared" si="39"/>
        <v>https://www.udobaer.de/out/media/public/cust/others/s0000018-2021-ch_it.pdf</v>
      </c>
    </row>
    <row r="1382" spans="1:2" x14ac:dyDescent="0.2">
      <c r="A1382" s="1" t="s">
        <v>27507</v>
      </c>
      <c r="B1382" t="str">
        <f t="shared" si="39"/>
        <v>https://www.udobaer.de/out/media/public/cust/others/s0000018-2021-ch_it.pdf</v>
      </c>
    </row>
    <row r="1383" spans="1:2" x14ac:dyDescent="0.2">
      <c r="A1383" s="1" t="s">
        <v>27508</v>
      </c>
      <c r="B1383" t="str">
        <f t="shared" si="39"/>
        <v>https://www.udobaer.de/out/media/public/cust/others/s0000018-2021-ch_it.pdf</v>
      </c>
    </row>
    <row r="1384" spans="1:2" x14ac:dyDescent="0.2">
      <c r="A1384" s="1" t="s">
        <v>27509</v>
      </c>
      <c r="B1384" t="str">
        <f t="shared" si="39"/>
        <v>https://www.udobaer.de/out/media/public/cust/others/s0000018-2021-ch_it.pdf</v>
      </c>
    </row>
    <row r="1385" spans="1:2" x14ac:dyDescent="0.2">
      <c r="A1385" s="1" t="s">
        <v>27510</v>
      </c>
      <c r="B1385" t="str">
        <f t="shared" si="39"/>
        <v>https://www.udobaer.de/out/media/public/cust/others/s0000018-2021-ch_it.pdf</v>
      </c>
    </row>
    <row r="1386" spans="1:2" x14ac:dyDescent="0.2">
      <c r="A1386" s="1" t="s">
        <v>27511</v>
      </c>
      <c r="B1386" t="str">
        <f t="shared" si="39"/>
        <v>https://www.udobaer.de/out/media/public/cust/others/s0000018-2021-ch_it.pdf</v>
      </c>
    </row>
    <row r="1387" spans="1:2" x14ac:dyDescent="0.2">
      <c r="A1387" s="1" t="s">
        <v>27674</v>
      </c>
      <c r="B1387" t="str">
        <f t="shared" si="39"/>
        <v>https://www.udobaer.de/out/media/public/cust/others/s0000018-2021-ch_it.pdf</v>
      </c>
    </row>
    <row r="1388" spans="1:2" x14ac:dyDescent="0.2">
      <c r="A1388" s="1" t="s">
        <v>27678</v>
      </c>
      <c r="B1388" t="str">
        <f t="shared" si="39"/>
        <v>https://www.udobaer.de/out/media/public/cust/others/s0000018-2021-ch_it.pdf</v>
      </c>
    </row>
    <row r="1389" spans="1:2" x14ac:dyDescent="0.2">
      <c r="A1389" s="1" t="s">
        <v>15618</v>
      </c>
      <c r="B1389" t="str">
        <f t="shared" ref="B1389:B1412" si="40">HYPERLINK("https://www.udobaer.de/out/media/public/cust/others/s0000019-2021-ch_it.pdf")</f>
        <v>https://www.udobaer.de/out/media/public/cust/others/s0000019-2021-ch_it.pdf</v>
      </c>
    </row>
    <row r="1390" spans="1:2" x14ac:dyDescent="0.2">
      <c r="A1390" s="1" t="s">
        <v>15619</v>
      </c>
      <c r="B1390" t="str">
        <f t="shared" si="40"/>
        <v>https://www.udobaer.de/out/media/public/cust/others/s0000019-2021-ch_it.pdf</v>
      </c>
    </row>
    <row r="1391" spans="1:2" x14ac:dyDescent="0.2">
      <c r="A1391" s="1" t="s">
        <v>15620</v>
      </c>
      <c r="B1391" t="str">
        <f t="shared" si="40"/>
        <v>https://www.udobaer.de/out/media/public/cust/others/s0000019-2021-ch_it.pdf</v>
      </c>
    </row>
    <row r="1392" spans="1:2" x14ac:dyDescent="0.2">
      <c r="A1392" s="1" t="s">
        <v>15621</v>
      </c>
      <c r="B1392" t="str">
        <f t="shared" si="40"/>
        <v>https://www.udobaer.de/out/media/public/cust/others/s0000019-2021-ch_it.pdf</v>
      </c>
    </row>
    <row r="1393" spans="1:2" x14ac:dyDescent="0.2">
      <c r="A1393" s="1" t="s">
        <v>15622</v>
      </c>
      <c r="B1393" t="str">
        <f t="shared" si="40"/>
        <v>https://www.udobaer.de/out/media/public/cust/others/s0000019-2021-ch_it.pdf</v>
      </c>
    </row>
    <row r="1394" spans="1:2" x14ac:dyDescent="0.2">
      <c r="A1394" s="1" t="s">
        <v>15623</v>
      </c>
      <c r="B1394" t="str">
        <f t="shared" si="40"/>
        <v>https://www.udobaer.de/out/media/public/cust/others/s0000019-2021-ch_it.pdf</v>
      </c>
    </row>
    <row r="1395" spans="1:2" x14ac:dyDescent="0.2">
      <c r="A1395" s="1" t="s">
        <v>15624</v>
      </c>
      <c r="B1395" t="str">
        <f t="shared" si="40"/>
        <v>https://www.udobaer.de/out/media/public/cust/others/s0000019-2021-ch_it.pdf</v>
      </c>
    </row>
    <row r="1396" spans="1:2" x14ac:dyDescent="0.2">
      <c r="A1396" s="1" t="s">
        <v>15625</v>
      </c>
      <c r="B1396" t="str">
        <f t="shared" si="40"/>
        <v>https://www.udobaer.de/out/media/public/cust/others/s0000019-2021-ch_it.pdf</v>
      </c>
    </row>
    <row r="1397" spans="1:2" x14ac:dyDescent="0.2">
      <c r="A1397" s="1" t="s">
        <v>15626</v>
      </c>
      <c r="B1397" t="str">
        <f t="shared" si="40"/>
        <v>https://www.udobaer.de/out/media/public/cust/others/s0000019-2021-ch_it.pdf</v>
      </c>
    </row>
    <row r="1398" spans="1:2" x14ac:dyDescent="0.2">
      <c r="A1398" s="1" t="s">
        <v>15627</v>
      </c>
      <c r="B1398" t="str">
        <f t="shared" si="40"/>
        <v>https://www.udobaer.de/out/media/public/cust/others/s0000019-2021-ch_it.pdf</v>
      </c>
    </row>
    <row r="1399" spans="1:2" x14ac:dyDescent="0.2">
      <c r="A1399" s="1" t="s">
        <v>15628</v>
      </c>
      <c r="B1399" t="str">
        <f t="shared" si="40"/>
        <v>https://www.udobaer.de/out/media/public/cust/others/s0000019-2021-ch_it.pdf</v>
      </c>
    </row>
    <row r="1400" spans="1:2" x14ac:dyDescent="0.2">
      <c r="A1400" s="1" t="s">
        <v>15629</v>
      </c>
      <c r="B1400" t="str">
        <f t="shared" si="40"/>
        <v>https://www.udobaer.de/out/media/public/cust/others/s0000019-2021-ch_it.pdf</v>
      </c>
    </row>
    <row r="1401" spans="1:2" x14ac:dyDescent="0.2">
      <c r="A1401" s="1" t="s">
        <v>15630</v>
      </c>
      <c r="B1401" t="str">
        <f t="shared" si="40"/>
        <v>https://www.udobaer.de/out/media/public/cust/others/s0000019-2021-ch_it.pdf</v>
      </c>
    </row>
    <row r="1402" spans="1:2" x14ac:dyDescent="0.2">
      <c r="A1402" s="1" t="s">
        <v>15631</v>
      </c>
      <c r="B1402" t="str">
        <f t="shared" si="40"/>
        <v>https://www.udobaer.de/out/media/public/cust/others/s0000019-2021-ch_it.pdf</v>
      </c>
    </row>
    <row r="1403" spans="1:2" x14ac:dyDescent="0.2">
      <c r="A1403" s="1" t="s">
        <v>15632</v>
      </c>
      <c r="B1403" t="str">
        <f t="shared" si="40"/>
        <v>https://www.udobaer.de/out/media/public/cust/others/s0000019-2021-ch_it.pdf</v>
      </c>
    </row>
    <row r="1404" spans="1:2" x14ac:dyDescent="0.2">
      <c r="A1404" s="1" t="s">
        <v>15633</v>
      </c>
      <c r="B1404" t="str">
        <f t="shared" si="40"/>
        <v>https://www.udobaer.de/out/media/public/cust/others/s0000019-2021-ch_it.pdf</v>
      </c>
    </row>
    <row r="1405" spans="1:2" x14ac:dyDescent="0.2">
      <c r="A1405" s="1" t="s">
        <v>15634</v>
      </c>
      <c r="B1405" t="str">
        <f t="shared" si="40"/>
        <v>https://www.udobaer.de/out/media/public/cust/others/s0000019-2021-ch_it.pdf</v>
      </c>
    </row>
    <row r="1406" spans="1:2" x14ac:dyDescent="0.2">
      <c r="A1406" s="1" t="s">
        <v>15635</v>
      </c>
      <c r="B1406" t="str">
        <f t="shared" si="40"/>
        <v>https://www.udobaer.de/out/media/public/cust/others/s0000019-2021-ch_it.pdf</v>
      </c>
    </row>
    <row r="1407" spans="1:2" x14ac:dyDescent="0.2">
      <c r="A1407" s="1" t="s">
        <v>15636</v>
      </c>
      <c r="B1407" t="str">
        <f t="shared" si="40"/>
        <v>https://www.udobaer.de/out/media/public/cust/others/s0000019-2021-ch_it.pdf</v>
      </c>
    </row>
    <row r="1408" spans="1:2" x14ac:dyDescent="0.2">
      <c r="A1408" s="1" t="s">
        <v>15637</v>
      </c>
      <c r="B1408" t="str">
        <f t="shared" si="40"/>
        <v>https://www.udobaer.de/out/media/public/cust/others/s0000019-2021-ch_it.pdf</v>
      </c>
    </row>
    <row r="1409" spans="1:2" x14ac:dyDescent="0.2">
      <c r="A1409" s="1" t="s">
        <v>15638</v>
      </c>
      <c r="B1409" t="str">
        <f t="shared" si="40"/>
        <v>https://www.udobaer.de/out/media/public/cust/others/s0000019-2021-ch_it.pdf</v>
      </c>
    </row>
    <row r="1410" spans="1:2" x14ac:dyDescent="0.2">
      <c r="A1410" s="1" t="s">
        <v>15639</v>
      </c>
      <c r="B1410" t="str">
        <f t="shared" si="40"/>
        <v>https://www.udobaer.de/out/media/public/cust/others/s0000019-2021-ch_it.pdf</v>
      </c>
    </row>
    <row r="1411" spans="1:2" x14ac:dyDescent="0.2">
      <c r="A1411" s="1" t="s">
        <v>15640</v>
      </c>
      <c r="B1411" t="str">
        <f t="shared" si="40"/>
        <v>https://www.udobaer.de/out/media/public/cust/others/s0000019-2021-ch_it.pdf</v>
      </c>
    </row>
    <row r="1412" spans="1:2" x14ac:dyDescent="0.2">
      <c r="A1412" s="1" t="s">
        <v>15641</v>
      </c>
      <c r="B1412" t="str">
        <f t="shared" si="40"/>
        <v>https://www.udobaer.de/out/media/public/cust/others/s0000019-2021-ch_it.pdf</v>
      </c>
    </row>
    <row r="1413" spans="1:2" x14ac:dyDescent="0.2">
      <c r="A1413" s="1" t="s">
        <v>15642</v>
      </c>
      <c r="B1413" t="str">
        <f t="shared" ref="B1413:B1433" si="41">HYPERLINK("https://www.udobaer.de/out/media/public/cust/others/s0000019-2021-ch_it.pdf")</f>
        <v>https://www.udobaer.de/out/media/public/cust/others/s0000019-2021-ch_it.pdf</v>
      </c>
    </row>
    <row r="1414" spans="1:2" x14ac:dyDescent="0.2">
      <c r="A1414" s="1" t="s">
        <v>15643</v>
      </c>
      <c r="B1414" t="str">
        <f t="shared" si="41"/>
        <v>https://www.udobaer.de/out/media/public/cust/others/s0000019-2021-ch_it.pdf</v>
      </c>
    </row>
    <row r="1415" spans="1:2" x14ac:dyDescent="0.2">
      <c r="A1415" s="1" t="s">
        <v>15644</v>
      </c>
      <c r="B1415" t="str">
        <f t="shared" si="41"/>
        <v>https://www.udobaer.de/out/media/public/cust/others/s0000019-2021-ch_it.pdf</v>
      </c>
    </row>
    <row r="1416" spans="1:2" x14ac:dyDescent="0.2">
      <c r="A1416" s="1" t="s">
        <v>15645</v>
      </c>
      <c r="B1416" t="str">
        <f t="shared" si="41"/>
        <v>https://www.udobaer.de/out/media/public/cust/others/s0000019-2021-ch_it.pdf</v>
      </c>
    </row>
    <row r="1417" spans="1:2" x14ac:dyDescent="0.2">
      <c r="A1417" s="1" t="s">
        <v>15646</v>
      </c>
      <c r="B1417" t="str">
        <f t="shared" si="41"/>
        <v>https://www.udobaer.de/out/media/public/cust/others/s0000019-2021-ch_it.pdf</v>
      </c>
    </row>
    <row r="1418" spans="1:2" x14ac:dyDescent="0.2">
      <c r="A1418" s="1" t="s">
        <v>15647</v>
      </c>
      <c r="B1418" t="str">
        <f t="shared" si="41"/>
        <v>https://www.udobaer.de/out/media/public/cust/others/s0000019-2021-ch_it.pdf</v>
      </c>
    </row>
    <row r="1419" spans="1:2" x14ac:dyDescent="0.2">
      <c r="A1419" s="1" t="s">
        <v>15648</v>
      </c>
      <c r="B1419" t="str">
        <f t="shared" si="41"/>
        <v>https://www.udobaer.de/out/media/public/cust/others/s0000019-2021-ch_it.pdf</v>
      </c>
    </row>
    <row r="1420" spans="1:2" x14ac:dyDescent="0.2">
      <c r="A1420" s="1" t="s">
        <v>15649</v>
      </c>
      <c r="B1420" t="str">
        <f t="shared" si="41"/>
        <v>https://www.udobaer.de/out/media/public/cust/others/s0000019-2021-ch_it.pdf</v>
      </c>
    </row>
    <row r="1421" spans="1:2" x14ac:dyDescent="0.2">
      <c r="A1421" s="1" t="s">
        <v>15650</v>
      </c>
      <c r="B1421" t="str">
        <f t="shared" si="41"/>
        <v>https://www.udobaer.de/out/media/public/cust/others/s0000019-2021-ch_it.pdf</v>
      </c>
    </row>
    <row r="1422" spans="1:2" x14ac:dyDescent="0.2">
      <c r="A1422" s="1" t="s">
        <v>15651</v>
      </c>
      <c r="B1422" t="str">
        <f t="shared" si="41"/>
        <v>https://www.udobaer.de/out/media/public/cust/others/s0000019-2021-ch_it.pdf</v>
      </c>
    </row>
    <row r="1423" spans="1:2" x14ac:dyDescent="0.2">
      <c r="A1423" s="1" t="s">
        <v>15652</v>
      </c>
      <c r="B1423" t="str">
        <f t="shared" si="41"/>
        <v>https://www.udobaer.de/out/media/public/cust/others/s0000019-2021-ch_it.pdf</v>
      </c>
    </row>
    <row r="1424" spans="1:2" x14ac:dyDescent="0.2">
      <c r="A1424" s="1" t="s">
        <v>15654</v>
      </c>
      <c r="B1424" t="str">
        <f t="shared" si="41"/>
        <v>https://www.udobaer.de/out/media/public/cust/others/s0000019-2021-ch_it.pdf</v>
      </c>
    </row>
    <row r="1425" spans="1:2" x14ac:dyDescent="0.2">
      <c r="A1425" s="1" t="s">
        <v>15655</v>
      </c>
      <c r="B1425" t="str">
        <f t="shared" si="41"/>
        <v>https://www.udobaer.de/out/media/public/cust/others/s0000019-2021-ch_it.pdf</v>
      </c>
    </row>
    <row r="1426" spans="1:2" x14ac:dyDescent="0.2">
      <c r="A1426" s="1" t="s">
        <v>15656</v>
      </c>
      <c r="B1426" t="str">
        <f t="shared" si="41"/>
        <v>https://www.udobaer.de/out/media/public/cust/others/s0000019-2021-ch_it.pdf</v>
      </c>
    </row>
    <row r="1427" spans="1:2" x14ac:dyDescent="0.2">
      <c r="A1427" s="1" t="s">
        <v>15657</v>
      </c>
      <c r="B1427" t="str">
        <f t="shared" si="41"/>
        <v>https://www.udobaer.de/out/media/public/cust/others/s0000019-2021-ch_it.pdf</v>
      </c>
    </row>
    <row r="1428" spans="1:2" x14ac:dyDescent="0.2">
      <c r="A1428" s="1" t="s">
        <v>15658</v>
      </c>
      <c r="B1428" t="str">
        <f t="shared" si="41"/>
        <v>https://www.udobaer.de/out/media/public/cust/others/s0000019-2021-ch_it.pdf</v>
      </c>
    </row>
    <row r="1429" spans="1:2" x14ac:dyDescent="0.2">
      <c r="A1429" s="1" t="s">
        <v>27670</v>
      </c>
      <c r="B1429" t="str">
        <f t="shared" si="41"/>
        <v>https://www.udobaer.de/out/media/public/cust/others/s0000019-2021-ch_it.pdf</v>
      </c>
    </row>
    <row r="1430" spans="1:2" x14ac:dyDescent="0.2">
      <c r="A1430" s="1" t="s">
        <v>27671</v>
      </c>
      <c r="B1430" t="str">
        <f t="shared" si="41"/>
        <v>https://www.udobaer.de/out/media/public/cust/others/s0000019-2021-ch_it.pdf</v>
      </c>
    </row>
    <row r="1431" spans="1:2" x14ac:dyDescent="0.2">
      <c r="A1431" s="1" t="s">
        <v>27673</v>
      </c>
      <c r="B1431" t="str">
        <f t="shared" si="41"/>
        <v>https://www.udobaer.de/out/media/public/cust/others/s0000019-2021-ch_it.pdf</v>
      </c>
    </row>
    <row r="1432" spans="1:2" x14ac:dyDescent="0.2">
      <c r="A1432" s="1" t="s">
        <v>28148</v>
      </c>
      <c r="B1432" t="str">
        <f t="shared" si="41"/>
        <v>https://www.udobaer.de/out/media/public/cust/others/s0000019-2021-ch_it.pdf</v>
      </c>
    </row>
    <row r="1433" spans="1:2" x14ac:dyDescent="0.2">
      <c r="A1433" s="1" t="s">
        <v>28158</v>
      </c>
      <c r="B1433" t="str">
        <f t="shared" si="41"/>
        <v>https://www.udobaer.de/out/media/public/cust/others/s0000019-2021-ch_it.pdf</v>
      </c>
    </row>
    <row r="1434" spans="1:2" x14ac:dyDescent="0.2">
      <c r="A1434" s="1" t="s">
        <v>15469</v>
      </c>
      <c r="B1434" t="str">
        <f t="shared" ref="B1434:B1457" si="42">HYPERLINK("https://www.udobaer.de/out/media/public/cust/others/s0000020-2021-ch_it.pdf")</f>
        <v>https://www.udobaer.de/out/media/public/cust/others/s0000020-2021-ch_it.pdf</v>
      </c>
    </row>
    <row r="1435" spans="1:2" x14ac:dyDescent="0.2">
      <c r="A1435" s="1" t="s">
        <v>15471</v>
      </c>
      <c r="B1435" t="str">
        <f t="shared" si="42"/>
        <v>https://www.udobaer.de/out/media/public/cust/others/s0000020-2021-ch_it.pdf</v>
      </c>
    </row>
    <row r="1436" spans="1:2" x14ac:dyDescent="0.2">
      <c r="A1436" s="1" t="s">
        <v>15472</v>
      </c>
      <c r="B1436" t="str">
        <f t="shared" si="42"/>
        <v>https://www.udobaer.de/out/media/public/cust/others/s0000020-2021-ch_it.pdf</v>
      </c>
    </row>
    <row r="1437" spans="1:2" x14ac:dyDescent="0.2">
      <c r="A1437" s="1" t="s">
        <v>15473</v>
      </c>
      <c r="B1437" t="str">
        <f t="shared" si="42"/>
        <v>https://www.udobaer.de/out/media/public/cust/others/s0000020-2021-ch_it.pdf</v>
      </c>
    </row>
    <row r="1438" spans="1:2" x14ac:dyDescent="0.2">
      <c r="A1438" s="1" t="s">
        <v>15474</v>
      </c>
      <c r="B1438" t="str">
        <f t="shared" si="42"/>
        <v>https://www.udobaer.de/out/media/public/cust/others/s0000020-2021-ch_it.pdf</v>
      </c>
    </row>
    <row r="1439" spans="1:2" x14ac:dyDescent="0.2">
      <c r="A1439" s="1" t="s">
        <v>15475</v>
      </c>
      <c r="B1439" t="str">
        <f t="shared" si="42"/>
        <v>https://www.udobaer.de/out/media/public/cust/others/s0000020-2021-ch_it.pdf</v>
      </c>
    </row>
    <row r="1440" spans="1:2" x14ac:dyDescent="0.2">
      <c r="A1440" s="1" t="s">
        <v>15476</v>
      </c>
      <c r="B1440" t="str">
        <f t="shared" si="42"/>
        <v>https://www.udobaer.de/out/media/public/cust/others/s0000020-2021-ch_it.pdf</v>
      </c>
    </row>
    <row r="1441" spans="1:2" x14ac:dyDescent="0.2">
      <c r="A1441" s="1" t="s">
        <v>15477</v>
      </c>
      <c r="B1441" t="str">
        <f t="shared" si="42"/>
        <v>https://www.udobaer.de/out/media/public/cust/others/s0000020-2021-ch_it.pdf</v>
      </c>
    </row>
    <row r="1442" spans="1:2" x14ac:dyDescent="0.2">
      <c r="A1442" s="1" t="s">
        <v>15478</v>
      </c>
      <c r="B1442" t="str">
        <f t="shared" si="42"/>
        <v>https://www.udobaer.de/out/media/public/cust/others/s0000020-2021-ch_it.pdf</v>
      </c>
    </row>
    <row r="1443" spans="1:2" x14ac:dyDescent="0.2">
      <c r="A1443" s="1" t="s">
        <v>15479</v>
      </c>
      <c r="B1443" t="str">
        <f t="shared" si="42"/>
        <v>https://www.udobaer.de/out/media/public/cust/others/s0000020-2021-ch_it.pdf</v>
      </c>
    </row>
    <row r="1444" spans="1:2" x14ac:dyDescent="0.2">
      <c r="A1444" s="1" t="s">
        <v>15480</v>
      </c>
      <c r="B1444" t="str">
        <f t="shared" si="42"/>
        <v>https://www.udobaer.de/out/media/public/cust/others/s0000020-2021-ch_it.pdf</v>
      </c>
    </row>
    <row r="1445" spans="1:2" x14ac:dyDescent="0.2">
      <c r="A1445" s="1" t="s">
        <v>15481</v>
      </c>
      <c r="B1445" t="str">
        <f t="shared" si="42"/>
        <v>https://www.udobaer.de/out/media/public/cust/others/s0000020-2021-ch_it.pdf</v>
      </c>
    </row>
    <row r="1446" spans="1:2" x14ac:dyDescent="0.2">
      <c r="A1446" s="1" t="s">
        <v>15482</v>
      </c>
      <c r="B1446" t="str">
        <f t="shared" si="42"/>
        <v>https://www.udobaer.de/out/media/public/cust/others/s0000020-2021-ch_it.pdf</v>
      </c>
    </row>
    <row r="1447" spans="1:2" x14ac:dyDescent="0.2">
      <c r="A1447" s="1" t="s">
        <v>15483</v>
      </c>
      <c r="B1447" t="str">
        <f t="shared" si="42"/>
        <v>https://www.udobaer.de/out/media/public/cust/others/s0000020-2021-ch_it.pdf</v>
      </c>
    </row>
    <row r="1448" spans="1:2" x14ac:dyDescent="0.2">
      <c r="A1448" s="1" t="s">
        <v>15484</v>
      </c>
      <c r="B1448" t="str">
        <f t="shared" si="42"/>
        <v>https://www.udobaer.de/out/media/public/cust/others/s0000020-2021-ch_it.pdf</v>
      </c>
    </row>
    <row r="1449" spans="1:2" x14ac:dyDescent="0.2">
      <c r="A1449" s="1" t="s">
        <v>15485</v>
      </c>
      <c r="B1449" t="str">
        <f t="shared" si="42"/>
        <v>https://www.udobaer.de/out/media/public/cust/others/s0000020-2021-ch_it.pdf</v>
      </c>
    </row>
    <row r="1450" spans="1:2" x14ac:dyDescent="0.2">
      <c r="A1450" s="1" t="s">
        <v>15486</v>
      </c>
      <c r="B1450" t="str">
        <f t="shared" si="42"/>
        <v>https://www.udobaer.de/out/media/public/cust/others/s0000020-2021-ch_it.pdf</v>
      </c>
    </row>
    <row r="1451" spans="1:2" x14ac:dyDescent="0.2">
      <c r="A1451" s="1" t="s">
        <v>15487</v>
      </c>
      <c r="B1451" t="str">
        <f t="shared" si="42"/>
        <v>https://www.udobaer.de/out/media/public/cust/others/s0000020-2021-ch_it.pdf</v>
      </c>
    </row>
    <row r="1452" spans="1:2" x14ac:dyDescent="0.2">
      <c r="A1452" s="1" t="s">
        <v>15488</v>
      </c>
      <c r="B1452" t="str">
        <f t="shared" si="42"/>
        <v>https://www.udobaer.de/out/media/public/cust/others/s0000020-2021-ch_it.pdf</v>
      </c>
    </row>
    <row r="1453" spans="1:2" x14ac:dyDescent="0.2">
      <c r="A1453" s="1" t="s">
        <v>15489</v>
      </c>
      <c r="B1453" t="str">
        <f t="shared" si="42"/>
        <v>https://www.udobaer.de/out/media/public/cust/others/s0000020-2021-ch_it.pdf</v>
      </c>
    </row>
    <row r="1454" spans="1:2" x14ac:dyDescent="0.2">
      <c r="A1454" s="1" t="s">
        <v>15490</v>
      </c>
      <c r="B1454" t="str">
        <f t="shared" si="42"/>
        <v>https://www.udobaer.de/out/media/public/cust/others/s0000020-2021-ch_it.pdf</v>
      </c>
    </row>
    <row r="1455" spans="1:2" x14ac:dyDescent="0.2">
      <c r="A1455" s="1" t="s">
        <v>15491</v>
      </c>
      <c r="B1455" t="str">
        <f t="shared" si="42"/>
        <v>https://www.udobaer.de/out/media/public/cust/others/s0000020-2021-ch_it.pdf</v>
      </c>
    </row>
    <row r="1456" spans="1:2" x14ac:dyDescent="0.2">
      <c r="A1456" s="1" t="s">
        <v>15492</v>
      </c>
      <c r="B1456" t="str">
        <f t="shared" si="42"/>
        <v>https://www.udobaer.de/out/media/public/cust/others/s0000020-2021-ch_it.pdf</v>
      </c>
    </row>
    <row r="1457" spans="1:2" x14ac:dyDescent="0.2">
      <c r="A1457" s="1" t="s">
        <v>15493</v>
      </c>
      <c r="B1457" t="str">
        <f t="shared" si="42"/>
        <v>https://www.udobaer.de/out/media/public/cust/others/s0000020-2021-ch_it.pdf</v>
      </c>
    </row>
    <row r="1458" spans="1:2" x14ac:dyDescent="0.2">
      <c r="A1458" s="1" t="s">
        <v>15494</v>
      </c>
      <c r="B1458" t="str">
        <f t="shared" ref="B1458:B1477" si="43">HYPERLINK("https://www.udobaer.de/out/media/public/cust/others/s0000020-2021-ch_it.pdf")</f>
        <v>https://www.udobaer.de/out/media/public/cust/others/s0000020-2021-ch_it.pdf</v>
      </c>
    </row>
    <row r="1459" spans="1:2" x14ac:dyDescent="0.2">
      <c r="A1459" s="1" t="s">
        <v>15495</v>
      </c>
      <c r="B1459" t="str">
        <f t="shared" si="43"/>
        <v>https://www.udobaer.de/out/media/public/cust/others/s0000020-2021-ch_it.pdf</v>
      </c>
    </row>
    <row r="1460" spans="1:2" x14ac:dyDescent="0.2">
      <c r="A1460" s="1" t="s">
        <v>15496</v>
      </c>
      <c r="B1460" t="str">
        <f t="shared" si="43"/>
        <v>https://www.udobaer.de/out/media/public/cust/others/s0000020-2021-ch_it.pdf</v>
      </c>
    </row>
    <row r="1461" spans="1:2" x14ac:dyDescent="0.2">
      <c r="A1461" s="1" t="s">
        <v>15497</v>
      </c>
      <c r="B1461" t="str">
        <f t="shared" si="43"/>
        <v>https://www.udobaer.de/out/media/public/cust/others/s0000020-2021-ch_it.pdf</v>
      </c>
    </row>
    <row r="1462" spans="1:2" x14ac:dyDescent="0.2">
      <c r="A1462" s="1" t="s">
        <v>15498</v>
      </c>
      <c r="B1462" t="str">
        <f t="shared" si="43"/>
        <v>https://www.udobaer.de/out/media/public/cust/others/s0000020-2021-ch_it.pdf</v>
      </c>
    </row>
    <row r="1463" spans="1:2" x14ac:dyDescent="0.2">
      <c r="A1463" s="1" t="s">
        <v>15499</v>
      </c>
      <c r="B1463" t="str">
        <f t="shared" si="43"/>
        <v>https://www.udobaer.de/out/media/public/cust/others/s0000020-2021-ch_it.pdf</v>
      </c>
    </row>
    <row r="1464" spans="1:2" x14ac:dyDescent="0.2">
      <c r="A1464" s="1" t="s">
        <v>15500</v>
      </c>
      <c r="B1464" t="str">
        <f t="shared" si="43"/>
        <v>https://www.udobaer.de/out/media/public/cust/others/s0000020-2021-ch_it.pdf</v>
      </c>
    </row>
    <row r="1465" spans="1:2" x14ac:dyDescent="0.2">
      <c r="A1465" s="1" t="s">
        <v>15501</v>
      </c>
      <c r="B1465" t="str">
        <f t="shared" si="43"/>
        <v>https://www.udobaer.de/out/media/public/cust/others/s0000020-2021-ch_it.pdf</v>
      </c>
    </row>
    <row r="1466" spans="1:2" x14ac:dyDescent="0.2">
      <c r="A1466" s="1" t="s">
        <v>15502</v>
      </c>
      <c r="B1466" t="str">
        <f t="shared" si="43"/>
        <v>https://www.udobaer.de/out/media/public/cust/others/s0000020-2021-ch_it.pdf</v>
      </c>
    </row>
    <row r="1467" spans="1:2" x14ac:dyDescent="0.2">
      <c r="A1467" s="1" t="s">
        <v>15503</v>
      </c>
      <c r="B1467" t="str">
        <f t="shared" si="43"/>
        <v>https://www.udobaer.de/out/media/public/cust/others/s0000020-2021-ch_it.pdf</v>
      </c>
    </row>
    <row r="1468" spans="1:2" x14ac:dyDescent="0.2">
      <c r="A1468" s="1" t="s">
        <v>15504</v>
      </c>
      <c r="B1468" t="str">
        <f t="shared" si="43"/>
        <v>https://www.udobaer.de/out/media/public/cust/others/s0000020-2021-ch_it.pdf</v>
      </c>
    </row>
    <row r="1469" spans="1:2" x14ac:dyDescent="0.2">
      <c r="A1469" s="1" t="s">
        <v>15505</v>
      </c>
      <c r="B1469" t="str">
        <f t="shared" si="43"/>
        <v>https://www.udobaer.de/out/media/public/cust/others/s0000020-2021-ch_it.pdf</v>
      </c>
    </row>
    <row r="1470" spans="1:2" x14ac:dyDescent="0.2">
      <c r="A1470" s="1" t="s">
        <v>15506</v>
      </c>
      <c r="B1470" t="str">
        <f t="shared" si="43"/>
        <v>https://www.udobaer.de/out/media/public/cust/others/s0000020-2021-ch_it.pdf</v>
      </c>
    </row>
    <row r="1471" spans="1:2" x14ac:dyDescent="0.2">
      <c r="A1471" s="1" t="s">
        <v>15507</v>
      </c>
      <c r="B1471" t="str">
        <f t="shared" si="43"/>
        <v>https://www.udobaer.de/out/media/public/cust/others/s0000020-2021-ch_it.pdf</v>
      </c>
    </row>
    <row r="1472" spans="1:2" x14ac:dyDescent="0.2">
      <c r="A1472" s="1" t="s">
        <v>15508</v>
      </c>
      <c r="B1472" t="str">
        <f t="shared" si="43"/>
        <v>https://www.udobaer.de/out/media/public/cust/others/s0000020-2021-ch_it.pdf</v>
      </c>
    </row>
    <row r="1473" spans="1:2" x14ac:dyDescent="0.2">
      <c r="A1473" s="1" t="s">
        <v>15509</v>
      </c>
      <c r="B1473" t="str">
        <f t="shared" si="43"/>
        <v>https://www.udobaer.de/out/media/public/cust/others/s0000020-2021-ch_it.pdf</v>
      </c>
    </row>
    <row r="1474" spans="1:2" x14ac:dyDescent="0.2">
      <c r="A1474" s="1" t="s">
        <v>27677</v>
      </c>
      <c r="B1474" t="str">
        <f t="shared" si="43"/>
        <v>https://www.udobaer.de/out/media/public/cust/others/s0000020-2021-ch_it.pdf</v>
      </c>
    </row>
    <row r="1475" spans="1:2" x14ac:dyDescent="0.2">
      <c r="A1475" s="1" t="s">
        <v>27679</v>
      </c>
      <c r="B1475" t="str">
        <f t="shared" si="43"/>
        <v>https://www.udobaer.de/out/media/public/cust/others/s0000020-2021-ch_it.pdf</v>
      </c>
    </row>
    <row r="1476" spans="1:2" x14ac:dyDescent="0.2">
      <c r="A1476" s="1" t="s">
        <v>27680</v>
      </c>
      <c r="B1476" t="str">
        <f t="shared" si="43"/>
        <v>https://www.udobaer.de/out/media/public/cust/others/s0000020-2021-ch_it.pdf</v>
      </c>
    </row>
    <row r="1477" spans="1:2" x14ac:dyDescent="0.2">
      <c r="A1477" s="1" t="s">
        <v>27683</v>
      </c>
      <c r="B1477" t="str">
        <f t="shared" si="43"/>
        <v>https://www.udobaer.de/out/media/public/cust/others/s0000020-2021-ch_it.pdf</v>
      </c>
    </row>
    <row r="1478" spans="1:2" x14ac:dyDescent="0.2">
      <c r="A1478" s="1" t="s">
        <v>15189</v>
      </c>
      <c r="B1478" t="str">
        <f t="shared" ref="B1478:B1501" si="44">HYPERLINK("https://www.udobaer.de/out/media/public/cust/others/s0000021-2021-ch_it.pdf")</f>
        <v>https://www.udobaer.de/out/media/public/cust/others/s0000021-2021-ch_it.pdf</v>
      </c>
    </row>
    <row r="1479" spans="1:2" x14ac:dyDescent="0.2">
      <c r="A1479" s="1" t="s">
        <v>15190</v>
      </c>
      <c r="B1479" t="str">
        <f t="shared" si="44"/>
        <v>https://www.udobaer.de/out/media/public/cust/others/s0000021-2021-ch_it.pdf</v>
      </c>
    </row>
    <row r="1480" spans="1:2" x14ac:dyDescent="0.2">
      <c r="A1480" s="1" t="s">
        <v>15191</v>
      </c>
      <c r="B1480" t="str">
        <f t="shared" si="44"/>
        <v>https://www.udobaer.de/out/media/public/cust/others/s0000021-2021-ch_it.pdf</v>
      </c>
    </row>
    <row r="1481" spans="1:2" x14ac:dyDescent="0.2">
      <c r="A1481" s="1" t="s">
        <v>15192</v>
      </c>
      <c r="B1481" t="str">
        <f t="shared" si="44"/>
        <v>https://www.udobaer.de/out/media/public/cust/others/s0000021-2021-ch_it.pdf</v>
      </c>
    </row>
    <row r="1482" spans="1:2" x14ac:dyDescent="0.2">
      <c r="A1482" s="1" t="s">
        <v>15193</v>
      </c>
      <c r="B1482" t="str">
        <f t="shared" si="44"/>
        <v>https://www.udobaer.de/out/media/public/cust/others/s0000021-2021-ch_it.pdf</v>
      </c>
    </row>
    <row r="1483" spans="1:2" x14ac:dyDescent="0.2">
      <c r="A1483" s="1" t="s">
        <v>15194</v>
      </c>
      <c r="B1483" t="str">
        <f t="shared" si="44"/>
        <v>https://www.udobaer.de/out/media/public/cust/others/s0000021-2021-ch_it.pdf</v>
      </c>
    </row>
    <row r="1484" spans="1:2" x14ac:dyDescent="0.2">
      <c r="A1484" s="1" t="s">
        <v>15195</v>
      </c>
      <c r="B1484" t="str">
        <f t="shared" si="44"/>
        <v>https://www.udobaer.de/out/media/public/cust/others/s0000021-2021-ch_it.pdf</v>
      </c>
    </row>
    <row r="1485" spans="1:2" x14ac:dyDescent="0.2">
      <c r="A1485" s="1" t="s">
        <v>15196</v>
      </c>
      <c r="B1485" t="str">
        <f t="shared" si="44"/>
        <v>https://www.udobaer.de/out/media/public/cust/others/s0000021-2021-ch_it.pdf</v>
      </c>
    </row>
    <row r="1486" spans="1:2" x14ac:dyDescent="0.2">
      <c r="A1486" s="1" t="s">
        <v>15197</v>
      </c>
      <c r="B1486" t="str">
        <f t="shared" si="44"/>
        <v>https://www.udobaer.de/out/media/public/cust/others/s0000021-2021-ch_it.pdf</v>
      </c>
    </row>
    <row r="1487" spans="1:2" x14ac:dyDescent="0.2">
      <c r="A1487" s="1" t="s">
        <v>15198</v>
      </c>
      <c r="B1487" t="str">
        <f t="shared" si="44"/>
        <v>https://www.udobaer.de/out/media/public/cust/others/s0000021-2021-ch_it.pdf</v>
      </c>
    </row>
    <row r="1488" spans="1:2" x14ac:dyDescent="0.2">
      <c r="A1488" s="1" t="s">
        <v>15199</v>
      </c>
      <c r="B1488" t="str">
        <f t="shared" si="44"/>
        <v>https://www.udobaer.de/out/media/public/cust/others/s0000021-2021-ch_it.pdf</v>
      </c>
    </row>
    <row r="1489" spans="1:2" x14ac:dyDescent="0.2">
      <c r="A1489" s="1" t="s">
        <v>15200</v>
      </c>
      <c r="B1489" t="str">
        <f t="shared" si="44"/>
        <v>https://www.udobaer.de/out/media/public/cust/others/s0000021-2021-ch_it.pdf</v>
      </c>
    </row>
    <row r="1490" spans="1:2" x14ac:dyDescent="0.2">
      <c r="A1490" s="1" t="s">
        <v>15201</v>
      </c>
      <c r="B1490" t="str">
        <f t="shared" si="44"/>
        <v>https://www.udobaer.de/out/media/public/cust/others/s0000021-2021-ch_it.pdf</v>
      </c>
    </row>
    <row r="1491" spans="1:2" x14ac:dyDescent="0.2">
      <c r="A1491" s="1" t="s">
        <v>15202</v>
      </c>
      <c r="B1491" t="str">
        <f t="shared" si="44"/>
        <v>https://www.udobaer.de/out/media/public/cust/others/s0000021-2021-ch_it.pdf</v>
      </c>
    </row>
    <row r="1492" spans="1:2" x14ac:dyDescent="0.2">
      <c r="A1492" s="1" t="s">
        <v>15203</v>
      </c>
      <c r="B1492" t="str">
        <f t="shared" si="44"/>
        <v>https://www.udobaer.de/out/media/public/cust/others/s0000021-2021-ch_it.pdf</v>
      </c>
    </row>
    <row r="1493" spans="1:2" x14ac:dyDescent="0.2">
      <c r="A1493" s="1" t="s">
        <v>15204</v>
      </c>
      <c r="B1493" t="str">
        <f t="shared" si="44"/>
        <v>https://www.udobaer.de/out/media/public/cust/others/s0000021-2021-ch_it.pdf</v>
      </c>
    </row>
    <row r="1494" spans="1:2" x14ac:dyDescent="0.2">
      <c r="A1494" s="1" t="s">
        <v>15205</v>
      </c>
      <c r="B1494" t="str">
        <f t="shared" si="44"/>
        <v>https://www.udobaer.de/out/media/public/cust/others/s0000021-2021-ch_it.pdf</v>
      </c>
    </row>
    <row r="1495" spans="1:2" x14ac:dyDescent="0.2">
      <c r="A1495" s="1" t="s">
        <v>15206</v>
      </c>
      <c r="B1495" t="str">
        <f t="shared" si="44"/>
        <v>https://www.udobaer.de/out/media/public/cust/others/s0000021-2021-ch_it.pdf</v>
      </c>
    </row>
    <row r="1496" spans="1:2" x14ac:dyDescent="0.2">
      <c r="A1496" s="1" t="s">
        <v>15207</v>
      </c>
      <c r="B1496" t="str">
        <f t="shared" si="44"/>
        <v>https://www.udobaer.de/out/media/public/cust/others/s0000021-2021-ch_it.pdf</v>
      </c>
    </row>
    <row r="1497" spans="1:2" x14ac:dyDescent="0.2">
      <c r="A1497" s="1" t="s">
        <v>15208</v>
      </c>
      <c r="B1497" t="str">
        <f t="shared" si="44"/>
        <v>https://www.udobaer.de/out/media/public/cust/others/s0000021-2021-ch_it.pdf</v>
      </c>
    </row>
    <row r="1498" spans="1:2" x14ac:dyDescent="0.2">
      <c r="A1498" s="1" t="s">
        <v>15209</v>
      </c>
      <c r="B1498" t="str">
        <f t="shared" si="44"/>
        <v>https://www.udobaer.de/out/media/public/cust/others/s0000021-2021-ch_it.pdf</v>
      </c>
    </row>
    <row r="1499" spans="1:2" x14ac:dyDescent="0.2">
      <c r="A1499" s="1" t="s">
        <v>15210</v>
      </c>
      <c r="B1499" t="str">
        <f t="shared" si="44"/>
        <v>https://www.udobaer.de/out/media/public/cust/others/s0000021-2021-ch_it.pdf</v>
      </c>
    </row>
    <row r="1500" spans="1:2" x14ac:dyDescent="0.2">
      <c r="A1500" s="1" t="s">
        <v>15211</v>
      </c>
      <c r="B1500" t="str">
        <f t="shared" si="44"/>
        <v>https://www.udobaer.de/out/media/public/cust/others/s0000021-2021-ch_it.pdf</v>
      </c>
    </row>
    <row r="1501" spans="1:2" x14ac:dyDescent="0.2">
      <c r="A1501" s="1" t="s">
        <v>15212</v>
      </c>
      <c r="B1501" t="str">
        <f t="shared" si="44"/>
        <v>https://www.udobaer.de/out/media/public/cust/others/s0000021-2021-ch_it.pdf</v>
      </c>
    </row>
    <row r="1502" spans="1:2" x14ac:dyDescent="0.2">
      <c r="A1502" s="1" t="s">
        <v>15213</v>
      </c>
      <c r="B1502" t="str">
        <f t="shared" ref="B1502:B1523" si="45">HYPERLINK("https://www.udobaer.de/out/media/public/cust/others/s0000021-2021-ch_it.pdf")</f>
        <v>https://www.udobaer.de/out/media/public/cust/others/s0000021-2021-ch_it.pdf</v>
      </c>
    </row>
    <row r="1503" spans="1:2" x14ac:dyDescent="0.2">
      <c r="A1503" s="1" t="s">
        <v>15214</v>
      </c>
      <c r="B1503" t="str">
        <f t="shared" si="45"/>
        <v>https://www.udobaer.de/out/media/public/cust/others/s0000021-2021-ch_it.pdf</v>
      </c>
    </row>
    <row r="1504" spans="1:2" x14ac:dyDescent="0.2">
      <c r="A1504" s="1" t="s">
        <v>15215</v>
      </c>
      <c r="B1504" t="str">
        <f t="shared" si="45"/>
        <v>https://www.udobaer.de/out/media/public/cust/others/s0000021-2021-ch_it.pdf</v>
      </c>
    </row>
    <row r="1505" spans="1:2" x14ac:dyDescent="0.2">
      <c r="A1505" s="1" t="s">
        <v>15216</v>
      </c>
      <c r="B1505" t="str">
        <f t="shared" si="45"/>
        <v>https://www.udobaer.de/out/media/public/cust/others/s0000021-2021-ch_it.pdf</v>
      </c>
    </row>
    <row r="1506" spans="1:2" x14ac:dyDescent="0.2">
      <c r="A1506" s="1" t="s">
        <v>15217</v>
      </c>
      <c r="B1506" t="str">
        <f t="shared" si="45"/>
        <v>https://www.udobaer.de/out/media/public/cust/others/s0000021-2021-ch_it.pdf</v>
      </c>
    </row>
    <row r="1507" spans="1:2" x14ac:dyDescent="0.2">
      <c r="A1507" s="1" t="s">
        <v>15218</v>
      </c>
      <c r="B1507" t="str">
        <f t="shared" si="45"/>
        <v>https://www.udobaer.de/out/media/public/cust/others/s0000021-2021-ch_it.pdf</v>
      </c>
    </row>
    <row r="1508" spans="1:2" x14ac:dyDescent="0.2">
      <c r="A1508" s="1" t="s">
        <v>15219</v>
      </c>
      <c r="B1508" t="str">
        <f t="shared" si="45"/>
        <v>https://www.udobaer.de/out/media/public/cust/others/s0000021-2021-ch_it.pdf</v>
      </c>
    </row>
    <row r="1509" spans="1:2" x14ac:dyDescent="0.2">
      <c r="A1509" s="1" t="s">
        <v>15220</v>
      </c>
      <c r="B1509" t="str">
        <f t="shared" si="45"/>
        <v>https://www.udobaer.de/out/media/public/cust/others/s0000021-2021-ch_it.pdf</v>
      </c>
    </row>
    <row r="1510" spans="1:2" x14ac:dyDescent="0.2">
      <c r="A1510" s="1" t="s">
        <v>15221</v>
      </c>
      <c r="B1510" t="str">
        <f t="shared" si="45"/>
        <v>https://www.udobaer.de/out/media/public/cust/others/s0000021-2021-ch_it.pdf</v>
      </c>
    </row>
    <row r="1511" spans="1:2" x14ac:dyDescent="0.2">
      <c r="A1511" s="1" t="s">
        <v>15222</v>
      </c>
      <c r="B1511" t="str">
        <f t="shared" si="45"/>
        <v>https://www.udobaer.de/out/media/public/cust/others/s0000021-2021-ch_it.pdf</v>
      </c>
    </row>
    <row r="1512" spans="1:2" x14ac:dyDescent="0.2">
      <c r="A1512" s="1" t="s">
        <v>15223</v>
      </c>
      <c r="B1512" t="str">
        <f t="shared" si="45"/>
        <v>https://www.udobaer.de/out/media/public/cust/others/s0000021-2021-ch_it.pdf</v>
      </c>
    </row>
    <row r="1513" spans="1:2" x14ac:dyDescent="0.2">
      <c r="A1513" s="1" t="s">
        <v>15224</v>
      </c>
      <c r="B1513" t="str">
        <f t="shared" si="45"/>
        <v>https://www.udobaer.de/out/media/public/cust/others/s0000021-2021-ch_it.pdf</v>
      </c>
    </row>
    <row r="1514" spans="1:2" x14ac:dyDescent="0.2">
      <c r="A1514" s="1" t="s">
        <v>15225</v>
      </c>
      <c r="B1514" t="str">
        <f t="shared" si="45"/>
        <v>https://www.udobaer.de/out/media/public/cust/others/s0000021-2021-ch_it.pdf</v>
      </c>
    </row>
    <row r="1515" spans="1:2" x14ac:dyDescent="0.2">
      <c r="A1515" s="1" t="s">
        <v>15226</v>
      </c>
      <c r="B1515" t="str">
        <f t="shared" si="45"/>
        <v>https://www.udobaer.de/out/media/public/cust/others/s0000021-2021-ch_it.pdf</v>
      </c>
    </row>
    <row r="1516" spans="1:2" x14ac:dyDescent="0.2">
      <c r="A1516" s="1" t="s">
        <v>15227</v>
      </c>
      <c r="B1516" t="str">
        <f t="shared" si="45"/>
        <v>https://www.udobaer.de/out/media/public/cust/others/s0000021-2021-ch_it.pdf</v>
      </c>
    </row>
    <row r="1517" spans="1:2" x14ac:dyDescent="0.2">
      <c r="A1517" s="1" t="s">
        <v>15228</v>
      </c>
      <c r="B1517" t="str">
        <f t="shared" si="45"/>
        <v>https://www.udobaer.de/out/media/public/cust/others/s0000021-2021-ch_it.pdf</v>
      </c>
    </row>
    <row r="1518" spans="1:2" x14ac:dyDescent="0.2">
      <c r="A1518" s="1" t="s">
        <v>15229</v>
      </c>
      <c r="B1518" t="str">
        <f t="shared" si="45"/>
        <v>https://www.udobaer.de/out/media/public/cust/others/s0000021-2021-ch_it.pdf</v>
      </c>
    </row>
    <row r="1519" spans="1:2" x14ac:dyDescent="0.2">
      <c r="A1519" s="1" t="s">
        <v>15230</v>
      </c>
      <c r="B1519" t="str">
        <f t="shared" si="45"/>
        <v>https://www.udobaer.de/out/media/public/cust/others/s0000021-2021-ch_it.pdf</v>
      </c>
    </row>
    <row r="1520" spans="1:2" x14ac:dyDescent="0.2">
      <c r="A1520" s="1" t="s">
        <v>15231</v>
      </c>
      <c r="B1520" t="str">
        <f t="shared" si="45"/>
        <v>https://www.udobaer.de/out/media/public/cust/others/s0000021-2021-ch_it.pdf</v>
      </c>
    </row>
    <row r="1521" spans="1:2" x14ac:dyDescent="0.2">
      <c r="A1521" s="1" t="s">
        <v>15232</v>
      </c>
      <c r="B1521" t="str">
        <f t="shared" si="45"/>
        <v>https://www.udobaer.de/out/media/public/cust/others/s0000021-2021-ch_it.pdf</v>
      </c>
    </row>
    <row r="1522" spans="1:2" x14ac:dyDescent="0.2">
      <c r="A1522" s="1" t="s">
        <v>15233</v>
      </c>
      <c r="B1522" t="str">
        <f t="shared" si="45"/>
        <v>https://www.udobaer.de/out/media/public/cust/others/s0000021-2021-ch_it.pdf</v>
      </c>
    </row>
    <row r="1523" spans="1:2" x14ac:dyDescent="0.2">
      <c r="A1523" s="1" t="s">
        <v>15234</v>
      </c>
      <c r="B1523" t="str">
        <f t="shared" si="45"/>
        <v>https://www.udobaer.de/out/media/public/cust/others/s0000021-2021-ch_it.pdf</v>
      </c>
    </row>
    <row r="1524" spans="1:2" x14ac:dyDescent="0.2">
      <c r="A1524" s="1" t="s">
        <v>15235</v>
      </c>
      <c r="B1524" t="str">
        <f t="shared" ref="B1524:B1549" si="46">HYPERLINK("https://www.udobaer.de/out/media/public/cust/others/s0000021-2021-ch_it.pdf")</f>
        <v>https://www.udobaer.de/out/media/public/cust/others/s0000021-2021-ch_it.pdf</v>
      </c>
    </row>
    <row r="1525" spans="1:2" x14ac:dyDescent="0.2">
      <c r="A1525" s="1" t="s">
        <v>15236</v>
      </c>
      <c r="B1525" t="str">
        <f t="shared" si="46"/>
        <v>https://www.udobaer.de/out/media/public/cust/others/s0000021-2021-ch_it.pdf</v>
      </c>
    </row>
    <row r="1526" spans="1:2" x14ac:dyDescent="0.2">
      <c r="A1526" s="1" t="s">
        <v>15237</v>
      </c>
      <c r="B1526" t="str">
        <f t="shared" si="46"/>
        <v>https://www.udobaer.de/out/media/public/cust/others/s0000021-2021-ch_it.pdf</v>
      </c>
    </row>
    <row r="1527" spans="1:2" x14ac:dyDescent="0.2">
      <c r="A1527" s="1" t="s">
        <v>15238</v>
      </c>
      <c r="B1527" t="str">
        <f t="shared" si="46"/>
        <v>https://www.udobaer.de/out/media/public/cust/others/s0000021-2021-ch_it.pdf</v>
      </c>
    </row>
    <row r="1528" spans="1:2" x14ac:dyDescent="0.2">
      <c r="A1528" s="1" t="s">
        <v>15239</v>
      </c>
      <c r="B1528" t="str">
        <f t="shared" si="46"/>
        <v>https://www.udobaer.de/out/media/public/cust/others/s0000021-2021-ch_it.pdf</v>
      </c>
    </row>
    <row r="1529" spans="1:2" x14ac:dyDescent="0.2">
      <c r="A1529" s="1" t="s">
        <v>15240</v>
      </c>
      <c r="B1529" t="str">
        <f t="shared" si="46"/>
        <v>https://www.udobaer.de/out/media/public/cust/others/s0000021-2021-ch_it.pdf</v>
      </c>
    </row>
    <row r="1530" spans="1:2" x14ac:dyDescent="0.2">
      <c r="A1530" s="1" t="s">
        <v>15241</v>
      </c>
      <c r="B1530" t="str">
        <f t="shared" si="46"/>
        <v>https://www.udobaer.de/out/media/public/cust/others/s0000021-2021-ch_it.pdf</v>
      </c>
    </row>
    <row r="1531" spans="1:2" x14ac:dyDescent="0.2">
      <c r="A1531" s="1" t="s">
        <v>15242</v>
      </c>
      <c r="B1531" t="str">
        <f t="shared" si="46"/>
        <v>https://www.udobaer.de/out/media/public/cust/others/s0000021-2021-ch_it.pdf</v>
      </c>
    </row>
    <row r="1532" spans="1:2" x14ac:dyDescent="0.2">
      <c r="A1532" s="1" t="s">
        <v>15243</v>
      </c>
      <c r="B1532" t="str">
        <f t="shared" si="46"/>
        <v>https://www.udobaer.de/out/media/public/cust/others/s0000021-2021-ch_it.pdf</v>
      </c>
    </row>
    <row r="1533" spans="1:2" x14ac:dyDescent="0.2">
      <c r="A1533" s="1" t="s">
        <v>15244</v>
      </c>
      <c r="B1533" t="str">
        <f t="shared" si="46"/>
        <v>https://www.udobaer.de/out/media/public/cust/others/s0000021-2021-ch_it.pdf</v>
      </c>
    </row>
    <row r="1534" spans="1:2" x14ac:dyDescent="0.2">
      <c r="A1534" s="1" t="s">
        <v>15247</v>
      </c>
      <c r="B1534" t="str">
        <f t="shared" si="46"/>
        <v>https://www.udobaer.de/out/media/public/cust/others/s0000021-2021-ch_it.pdf</v>
      </c>
    </row>
    <row r="1535" spans="1:2" x14ac:dyDescent="0.2">
      <c r="A1535" s="1" t="s">
        <v>15248</v>
      </c>
      <c r="B1535" t="str">
        <f t="shared" si="46"/>
        <v>https://www.udobaer.de/out/media/public/cust/others/s0000021-2021-ch_it.pdf</v>
      </c>
    </row>
    <row r="1536" spans="1:2" x14ac:dyDescent="0.2">
      <c r="A1536" s="1" t="s">
        <v>15249</v>
      </c>
      <c r="B1536" t="str">
        <f t="shared" si="46"/>
        <v>https://www.udobaer.de/out/media/public/cust/others/s0000021-2021-ch_it.pdf</v>
      </c>
    </row>
    <row r="1537" spans="1:2" x14ac:dyDescent="0.2">
      <c r="A1537" s="1" t="s">
        <v>15250</v>
      </c>
      <c r="B1537" t="str">
        <f t="shared" si="46"/>
        <v>https://www.udobaer.de/out/media/public/cust/others/s0000021-2021-ch_it.pdf</v>
      </c>
    </row>
    <row r="1538" spans="1:2" x14ac:dyDescent="0.2">
      <c r="A1538" s="1" t="s">
        <v>15351</v>
      </c>
      <c r="B1538" t="str">
        <f t="shared" si="46"/>
        <v>https://www.udobaer.de/out/media/public/cust/others/s0000021-2021-ch_it.pdf</v>
      </c>
    </row>
    <row r="1539" spans="1:2" x14ac:dyDescent="0.2">
      <c r="A1539" s="1" t="s">
        <v>15352</v>
      </c>
      <c r="B1539" t="str">
        <f t="shared" si="46"/>
        <v>https://www.udobaer.de/out/media/public/cust/others/s0000021-2021-ch_it.pdf</v>
      </c>
    </row>
    <row r="1540" spans="1:2" x14ac:dyDescent="0.2">
      <c r="A1540" s="1" t="s">
        <v>15353</v>
      </c>
      <c r="B1540" t="str">
        <f t="shared" si="46"/>
        <v>https://www.udobaer.de/out/media/public/cust/others/s0000021-2021-ch_it.pdf</v>
      </c>
    </row>
    <row r="1541" spans="1:2" x14ac:dyDescent="0.2">
      <c r="A1541" s="1" t="s">
        <v>15354</v>
      </c>
      <c r="B1541" t="str">
        <f t="shared" si="46"/>
        <v>https://www.udobaer.de/out/media/public/cust/others/s0000021-2021-ch_it.pdf</v>
      </c>
    </row>
    <row r="1542" spans="1:2" x14ac:dyDescent="0.2">
      <c r="A1542" s="1" t="s">
        <v>15355</v>
      </c>
      <c r="B1542" t="str">
        <f t="shared" si="46"/>
        <v>https://www.udobaer.de/out/media/public/cust/others/s0000021-2021-ch_it.pdf</v>
      </c>
    </row>
    <row r="1543" spans="1:2" x14ac:dyDescent="0.2">
      <c r="A1543" s="1" t="s">
        <v>15356</v>
      </c>
      <c r="B1543" t="str">
        <f t="shared" si="46"/>
        <v>https://www.udobaer.de/out/media/public/cust/others/s0000021-2021-ch_it.pdf</v>
      </c>
    </row>
    <row r="1544" spans="1:2" x14ac:dyDescent="0.2">
      <c r="A1544" s="1" t="s">
        <v>15357</v>
      </c>
      <c r="B1544" t="str">
        <f t="shared" si="46"/>
        <v>https://www.udobaer.de/out/media/public/cust/others/s0000021-2021-ch_it.pdf</v>
      </c>
    </row>
    <row r="1545" spans="1:2" x14ac:dyDescent="0.2">
      <c r="A1545" s="1" t="s">
        <v>15358</v>
      </c>
      <c r="B1545" t="str">
        <f t="shared" si="46"/>
        <v>https://www.udobaer.de/out/media/public/cust/others/s0000021-2021-ch_it.pdf</v>
      </c>
    </row>
    <row r="1546" spans="1:2" x14ac:dyDescent="0.2">
      <c r="A1546" s="1" t="s">
        <v>15359</v>
      </c>
      <c r="B1546" t="str">
        <f t="shared" si="46"/>
        <v>https://www.udobaer.de/out/media/public/cust/others/s0000021-2021-ch_it.pdf</v>
      </c>
    </row>
    <row r="1547" spans="1:2" x14ac:dyDescent="0.2">
      <c r="A1547" s="1" t="s">
        <v>15360</v>
      </c>
      <c r="B1547" t="str">
        <f t="shared" si="46"/>
        <v>https://www.udobaer.de/out/media/public/cust/others/s0000021-2021-ch_it.pdf</v>
      </c>
    </row>
    <row r="1548" spans="1:2" x14ac:dyDescent="0.2">
      <c r="A1548" s="1" t="s">
        <v>15361</v>
      </c>
      <c r="B1548" t="str">
        <f t="shared" si="46"/>
        <v>https://www.udobaer.de/out/media/public/cust/others/s0000021-2021-ch_it.pdf</v>
      </c>
    </row>
    <row r="1549" spans="1:2" x14ac:dyDescent="0.2">
      <c r="A1549" s="1" t="s">
        <v>27523</v>
      </c>
      <c r="B1549" t="str">
        <f t="shared" si="46"/>
        <v>https://www.udobaer.de/out/media/public/cust/others/s0000021-2021-ch_it.pdf</v>
      </c>
    </row>
    <row r="1550" spans="1:2" x14ac:dyDescent="0.2">
      <c r="A1550" s="1" t="s">
        <v>27524</v>
      </c>
      <c r="B1550" t="str">
        <f t="shared" ref="B1550:B1557" si="47">HYPERLINK("https://www.udobaer.de/out/media/public/cust/others/s0000021-2021-ch_it.pdf")</f>
        <v>https://www.udobaer.de/out/media/public/cust/others/s0000021-2021-ch_it.pdf</v>
      </c>
    </row>
    <row r="1551" spans="1:2" x14ac:dyDescent="0.2">
      <c r="A1551" s="1" t="s">
        <v>27525</v>
      </c>
      <c r="B1551" t="str">
        <f t="shared" si="47"/>
        <v>https://www.udobaer.de/out/media/public/cust/others/s0000021-2021-ch_it.pdf</v>
      </c>
    </row>
    <row r="1552" spans="1:2" x14ac:dyDescent="0.2">
      <c r="A1552" s="1" t="s">
        <v>27526</v>
      </c>
      <c r="B1552" t="str">
        <f t="shared" si="47"/>
        <v>https://www.udobaer.de/out/media/public/cust/others/s0000021-2021-ch_it.pdf</v>
      </c>
    </row>
    <row r="1553" spans="1:2" x14ac:dyDescent="0.2">
      <c r="A1553" s="1" t="s">
        <v>27552</v>
      </c>
      <c r="B1553" t="str">
        <f t="shared" si="47"/>
        <v>https://www.udobaer.de/out/media/public/cust/others/s0000021-2021-ch_it.pdf</v>
      </c>
    </row>
    <row r="1554" spans="1:2" x14ac:dyDescent="0.2">
      <c r="A1554" s="1" t="s">
        <v>27564</v>
      </c>
      <c r="B1554" t="str">
        <f t="shared" si="47"/>
        <v>https://www.udobaer.de/out/media/public/cust/others/s0000021-2021-ch_it.pdf</v>
      </c>
    </row>
    <row r="1555" spans="1:2" x14ac:dyDescent="0.2">
      <c r="A1555" s="1" t="s">
        <v>27622</v>
      </c>
      <c r="B1555" t="str">
        <f t="shared" si="47"/>
        <v>https://www.udobaer.de/out/media/public/cust/others/s0000021-2021-ch_it.pdf</v>
      </c>
    </row>
    <row r="1556" spans="1:2" x14ac:dyDescent="0.2">
      <c r="A1556" s="1" t="s">
        <v>27623</v>
      </c>
      <c r="B1556" t="str">
        <f t="shared" si="47"/>
        <v>https://www.udobaer.de/out/media/public/cust/others/s0000021-2021-ch_it.pdf</v>
      </c>
    </row>
    <row r="1557" spans="1:2" x14ac:dyDescent="0.2">
      <c r="A1557" s="1" t="s">
        <v>27659</v>
      </c>
      <c r="B1557" t="str">
        <f t="shared" si="47"/>
        <v>https://www.udobaer.de/out/media/public/cust/others/s0000021-2021-ch_it.pdf</v>
      </c>
    </row>
    <row r="1558" spans="1:2" x14ac:dyDescent="0.2">
      <c r="A1558" s="1" t="s">
        <v>14953</v>
      </c>
      <c r="B1558" t="str">
        <f t="shared" ref="B1558:B1589" si="48">HYPERLINK("https://www.udobaer.de/out/media/public/cust/others/s0000022-2021-ch_it.pdf")</f>
        <v>https://www.udobaer.de/out/media/public/cust/others/s0000022-2021-ch_it.pdf</v>
      </c>
    </row>
    <row r="1559" spans="1:2" x14ac:dyDescent="0.2">
      <c r="A1559" s="1" t="s">
        <v>14954</v>
      </c>
      <c r="B1559" t="str">
        <f t="shared" si="48"/>
        <v>https://www.udobaer.de/out/media/public/cust/others/s0000022-2021-ch_it.pdf</v>
      </c>
    </row>
    <row r="1560" spans="1:2" x14ac:dyDescent="0.2">
      <c r="A1560" s="1" t="s">
        <v>14961</v>
      </c>
      <c r="B1560" t="str">
        <f t="shared" si="48"/>
        <v>https://www.udobaer.de/out/media/public/cust/others/s0000022-2021-ch_it.pdf</v>
      </c>
    </row>
    <row r="1561" spans="1:2" x14ac:dyDescent="0.2">
      <c r="A1561" s="1" t="s">
        <v>14962</v>
      </c>
      <c r="B1561" t="str">
        <f t="shared" si="48"/>
        <v>https://www.udobaer.de/out/media/public/cust/others/s0000022-2021-ch_it.pdf</v>
      </c>
    </row>
    <row r="1562" spans="1:2" x14ac:dyDescent="0.2">
      <c r="A1562" s="1" t="s">
        <v>14963</v>
      </c>
      <c r="B1562" t="str">
        <f t="shared" si="48"/>
        <v>https://www.udobaer.de/out/media/public/cust/others/s0000022-2021-ch_it.pdf</v>
      </c>
    </row>
    <row r="1563" spans="1:2" x14ac:dyDescent="0.2">
      <c r="A1563" s="1" t="s">
        <v>14964</v>
      </c>
      <c r="B1563" t="str">
        <f t="shared" si="48"/>
        <v>https://www.udobaer.de/out/media/public/cust/others/s0000022-2021-ch_it.pdf</v>
      </c>
    </row>
    <row r="1564" spans="1:2" x14ac:dyDescent="0.2">
      <c r="A1564" s="1" t="s">
        <v>14965</v>
      </c>
      <c r="B1564" t="str">
        <f t="shared" si="48"/>
        <v>https://www.udobaer.de/out/media/public/cust/others/s0000022-2021-ch_it.pdf</v>
      </c>
    </row>
    <row r="1565" spans="1:2" x14ac:dyDescent="0.2">
      <c r="A1565" s="1" t="s">
        <v>14966</v>
      </c>
      <c r="B1565" t="str">
        <f t="shared" si="48"/>
        <v>https://www.udobaer.de/out/media/public/cust/others/s0000022-2021-ch_it.pdf</v>
      </c>
    </row>
    <row r="1566" spans="1:2" x14ac:dyDescent="0.2">
      <c r="A1566" s="1" t="s">
        <v>14967</v>
      </c>
      <c r="B1566" t="str">
        <f t="shared" si="48"/>
        <v>https://www.udobaer.de/out/media/public/cust/others/s0000022-2021-ch_it.pdf</v>
      </c>
    </row>
    <row r="1567" spans="1:2" x14ac:dyDescent="0.2">
      <c r="A1567" s="1" t="s">
        <v>14968</v>
      </c>
      <c r="B1567" t="str">
        <f t="shared" si="48"/>
        <v>https://www.udobaer.de/out/media/public/cust/others/s0000022-2021-ch_it.pdf</v>
      </c>
    </row>
    <row r="1568" spans="1:2" x14ac:dyDescent="0.2">
      <c r="A1568" s="1" t="s">
        <v>14969</v>
      </c>
      <c r="B1568" t="str">
        <f t="shared" si="48"/>
        <v>https://www.udobaer.de/out/media/public/cust/others/s0000022-2021-ch_it.pdf</v>
      </c>
    </row>
    <row r="1569" spans="1:2" x14ac:dyDescent="0.2">
      <c r="A1569" s="1" t="s">
        <v>14970</v>
      </c>
      <c r="B1569" t="str">
        <f t="shared" si="48"/>
        <v>https://www.udobaer.de/out/media/public/cust/others/s0000022-2021-ch_it.pdf</v>
      </c>
    </row>
    <row r="1570" spans="1:2" x14ac:dyDescent="0.2">
      <c r="A1570" s="1" t="s">
        <v>14971</v>
      </c>
      <c r="B1570" t="str">
        <f t="shared" si="48"/>
        <v>https://www.udobaer.de/out/media/public/cust/others/s0000022-2021-ch_it.pdf</v>
      </c>
    </row>
    <row r="1571" spans="1:2" x14ac:dyDescent="0.2">
      <c r="A1571" s="1" t="s">
        <v>14972</v>
      </c>
      <c r="B1571" t="str">
        <f t="shared" si="48"/>
        <v>https://www.udobaer.de/out/media/public/cust/others/s0000022-2021-ch_it.pdf</v>
      </c>
    </row>
    <row r="1572" spans="1:2" x14ac:dyDescent="0.2">
      <c r="A1572" s="1" t="s">
        <v>14973</v>
      </c>
      <c r="B1572" t="str">
        <f t="shared" si="48"/>
        <v>https://www.udobaer.de/out/media/public/cust/others/s0000022-2021-ch_it.pdf</v>
      </c>
    </row>
    <row r="1573" spans="1:2" x14ac:dyDescent="0.2">
      <c r="A1573" s="1" t="s">
        <v>14974</v>
      </c>
      <c r="B1573" t="str">
        <f t="shared" si="48"/>
        <v>https://www.udobaer.de/out/media/public/cust/others/s0000022-2021-ch_it.pdf</v>
      </c>
    </row>
    <row r="1574" spans="1:2" x14ac:dyDescent="0.2">
      <c r="A1574" s="1" t="s">
        <v>14975</v>
      </c>
      <c r="B1574" t="str">
        <f t="shared" si="48"/>
        <v>https://www.udobaer.de/out/media/public/cust/others/s0000022-2021-ch_it.pdf</v>
      </c>
    </row>
    <row r="1575" spans="1:2" x14ac:dyDescent="0.2">
      <c r="A1575" s="1" t="s">
        <v>14976</v>
      </c>
      <c r="B1575" t="str">
        <f t="shared" si="48"/>
        <v>https://www.udobaer.de/out/media/public/cust/others/s0000022-2021-ch_it.pdf</v>
      </c>
    </row>
    <row r="1576" spans="1:2" x14ac:dyDescent="0.2">
      <c r="A1576" s="1" t="s">
        <v>14977</v>
      </c>
      <c r="B1576" t="str">
        <f t="shared" si="48"/>
        <v>https://www.udobaer.de/out/media/public/cust/others/s0000022-2021-ch_it.pdf</v>
      </c>
    </row>
    <row r="1577" spans="1:2" x14ac:dyDescent="0.2">
      <c r="A1577" s="1" t="s">
        <v>14978</v>
      </c>
      <c r="B1577" t="str">
        <f t="shared" si="48"/>
        <v>https://www.udobaer.de/out/media/public/cust/others/s0000022-2021-ch_it.pdf</v>
      </c>
    </row>
    <row r="1578" spans="1:2" x14ac:dyDescent="0.2">
      <c r="A1578" s="1" t="s">
        <v>15543</v>
      </c>
      <c r="B1578" t="str">
        <f t="shared" si="48"/>
        <v>https://www.udobaer.de/out/media/public/cust/others/s0000022-2021-ch_it.pdf</v>
      </c>
    </row>
    <row r="1579" spans="1:2" x14ac:dyDescent="0.2">
      <c r="A1579" s="1" t="s">
        <v>15544</v>
      </c>
      <c r="B1579" t="str">
        <f t="shared" si="48"/>
        <v>https://www.udobaer.de/out/media/public/cust/others/s0000022-2021-ch_it.pdf</v>
      </c>
    </row>
    <row r="1580" spans="1:2" x14ac:dyDescent="0.2">
      <c r="A1580" s="1" t="s">
        <v>15545</v>
      </c>
      <c r="B1580" t="str">
        <f t="shared" si="48"/>
        <v>https://www.udobaer.de/out/media/public/cust/others/s0000022-2021-ch_it.pdf</v>
      </c>
    </row>
    <row r="1581" spans="1:2" x14ac:dyDescent="0.2">
      <c r="A1581" s="1" t="s">
        <v>15546</v>
      </c>
      <c r="B1581" t="str">
        <f t="shared" si="48"/>
        <v>https://www.udobaer.de/out/media/public/cust/others/s0000022-2021-ch_it.pdf</v>
      </c>
    </row>
    <row r="1582" spans="1:2" x14ac:dyDescent="0.2">
      <c r="A1582" s="1" t="s">
        <v>15547</v>
      </c>
      <c r="B1582" t="str">
        <f t="shared" si="48"/>
        <v>https://www.udobaer.de/out/media/public/cust/others/s0000022-2021-ch_it.pdf</v>
      </c>
    </row>
    <row r="1583" spans="1:2" x14ac:dyDescent="0.2">
      <c r="A1583" s="1" t="s">
        <v>15548</v>
      </c>
      <c r="B1583" t="str">
        <f t="shared" si="48"/>
        <v>https://www.udobaer.de/out/media/public/cust/others/s0000022-2021-ch_it.pdf</v>
      </c>
    </row>
    <row r="1584" spans="1:2" x14ac:dyDescent="0.2">
      <c r="A1584" s="1" t="s">
        <v>15549</v>
      </c>
      <c r="B1584" t="str">
        <f t="shared" si="48"/>
        <v>https://www.udobaer.de/out/media/public/cust/others/s0000022-2021-ch_it.pdf</v>
      </c>
    </row>
    <row r="1585" spans="1:2" x14ac:dyDescent="0.2">
      <c r="A1585" s="1" t="s">
        <v>15550</v>
      </c>
      <c r="B1585" t="str">
        <f t="shared" si="48"/>
        <v>https://www.udobaer.de/out/media/public/cust/others/s0000022-2021-ch_it.pdf</v>
      </c>
    </row>
    <row r="1586" spans="1:2" x14ac:dyDescent="0.2">
      <c r="A1586" s="1" t="s">
        <v>15551</v>
      </c>
      <c r="B1586" t="str">
        <f t="shared" si="48"/>
        <v>https://www.udobaer.de/out/media/public/cust/others/s0000022-2021-ch_it.pdf</v>
      </c>
    </row>
    <row r="1587" spans="1:2" x14ac:dyDescent="0.2">
      <c r="A1587" s="1" t="s">
        <v>15552</v>
      </c>
      <c r="B1587" t="str">
        <f t="shared" si="48"/>
        <v>https://www.udobaer.de/out/media/public/cust/others/s0000022-2021-ch_it.pdf</v>
      </c>
    </row>
    <row r="1588" spans="1:2" x14ac:dyDescent="0.2">
      <c r="A1588" s="1" t="s">
        <v>27996</v>
      </c>
      <c r="B1588" t="str">
        <f t="shared" si="48"/>
        <v>https://www.udobaer.de/out/media/public/cust/others/s0000022-2021-ch_it.pdf</v>
      </c>
    </row>
    <row r="1589" spans="1:2" x14ac:dyDescent="0.2">
      <c r="A1589" s="1" t="s">
        <v>27998</v>
      </c>
      <c r="B1589" t="str">
        <f t="shared" si="48"/>
        <v>https://www.udobaer.de/out/media/public/cust/others/s0000022-2021-ch_it.pdf</v>
      </c>
    </row>
    <row r="1590" spans="1:2" x14ac:dyDescent="0.2">
      <c r="A1590" s="1" t="s">
        <v>28200</v>
      </c>
      <c r="B1590" t="str">
        <f t="shared" ref="B1590:B1597" si="49">HYPERLINK("https://www.udobaer.de/out/media/public/cust/others/s0000024-2021-ch_it.pdf")</f>
        <v>https://www.udobaer.de/out/media/public/cust/others/s0000024-2021-ch_it.pdf</v>
      </c>
    </row>
    <row r="1591" spans="1:2" x14ac:dyDescent="0.2">
      <c r="A1591" s="1" t="s">
        <v>28202</v>
      </c>
      <c r="B1591" t="str">
        <f t="shared" si="49"/>
        <v>https://www.udobaer.de/out/media/public/cust/others/s0000024-2021-ch_it.pdf</v>
      </c>
    </row>
    <row r="1592" spans="1:2" x14ac:dyDescent="0.2">
      <c r="A1592" s="1" t="s">
        <v>28205</v>
      </c>
      <c r="B1592" t="str">
        <f t="shared" si="49"/>
        <v>https://www.udobaer.de/out/media/public/cust/others/s0000024-2021-ch_it.pdf</v>
      </c>
    </row>
    <row r="1593" spans="1:2" x14ac:dyDescent="0.2">
      <c r="A1593" s="1" t="s">
        <v>28283</v>
      </c>
      <c r="B1593" t="str">
        <f t="shared" si="49"/>
        <v>https://www.udobaer.de/out/media/public/cust/others/s0000024-2021-ch_it.pdf</v>
      </c>
    </row>
    <row r="1594" spans="1:2" x14ac:dyDescent="0.2">
      <c r="A1594" s="1" t="s">
        <v>28436</v>
      </c>
      <c r="B1594" t="str">
        <f t="shared" si="49"/>
        <v>https://www.udobaer.de/out/media/public/cust/others/s0000024-2021-ch_it.pdf</v>
      </c>
    </row>
    <row r="1595" spans="1:2" x14ac:dyDescent="0.2">
      <c r="A1595" s="1" t="s">
        <v>28437</v>
      </c>
      <c r="B1595" t="str">
        <f t="shared" si="49"/>
        <v>https://www.udobaer.de/out/media/public/cust/others/s0000024-2021-ch_it.pdf</v>
      </c>
    </row>
    <row r="1596" spans="1:2" x14ac:dyDescent="0.2">
      <c r="A1596" s="1" t="s">
        <v>28438</v>
      </c>
      <c r="B1596" t="str">
        <f t="shared" si="49"/>
        <v>https://www.udobaer.de/out/media/public/cust/others/s0000024-2021-ch_it.pdf</v>
      </c>
    </row>
    <row r="1597" spans="1:2" x14ac:dyDescent="0.2">
      <c r="A1597" s="1" t="s">
        <v>28439</v>
      </c>
      <c r="B1597" t="str">
        <f t="shared" si="49"/>
        <v>https://www.udobaer.de/out/media/public/cust/others/s0000024-2021-ch_it.pdf</v>
      </c>
    </row>
    <row r="1598" spans="1:2" x14ac:dyDescent="0.2">
      <c r="A1598" s="1" t="s">
        <v>15017</v>
      </c>
      <c r="B1598" t="str">
        <f t="shared" ref="B1598:B1617" si="50">HYPERLINK("https://www.udobaer.de/out/media/public/cust/others/s0000025-2021-ch_it.pdf")</f>
        <v>https://www.udobaer.de/out/media/public/cust/others/s0000025-2021-ch_it.pdf</v>
      </c>
    </row>
    <row r="1599" spans="1:2" x14ac:dyDescent="0.2">
      <c r="A1599" s="1" t="s">
        <v>15028</v>
      </c>
      <c r="B1599" t="str">
        <f t="shared" si="50"/>
        <v>https://www.udobaer.de/out/media/public/cust/others/s0000025-2021-ch_it.pdf</v>
      </c>
    </row>
    <row r="1600" spans="1:2" x14ac:dyDescent="0.2">
      <c r="A1600" s="1" t="s">
        <v>15062</v>
      </c>
      <c r="B1600" t="str">
        <f t="shared" si="50"/>
        <v>https://www.udobaer.de/out/media/public/cust/others/s0000025-2021-ch_it.pdf</v>
      </c>
    </row>
    <row r="1601" spans="1:2" x14ac:dyDescent="0.2">
      <c r="A1601" s="1" t="s">
        <v>15063</v>
      </c>
      <c r="B1601" t="str">
        <f t="shared" si="50"/>
        <v>https://www.udobaer.de/out/media/public/cust/others/s0000025-2021-ch_it.pdf</v>
      </c>
    </row>
    <row r="1602" spans="1:2" x14ac:dyDescent="0.2">
      <c r="A1602" s="1" t="s">
        <v>15591</v>
      </c>
      <c r="B1602" t="str">
        <f t="shared" si="50"/>
        <v>https://www.udobaer.de/out/media/public/cust/others/s0000025-2021-ch_it.pdf</v>
      </c>
    </row>
    <row r="1603" spans="1:2" x14ac:dyDescent="0.2">
      <c r="A1603" s="1" t="s">
        <v>15592</v>
      </c>
      <c r="B1603" t="str">
        <f t="shared" si="50"/>
        <v>https://www.udobaer.de/out/media/public/cust/others/s0000025-2021-ch_it.pdf</v>
      </c>
    </row>
    <row r="1604" spans="1:2" x14ac:dyDescent="0.2">
      <c r="A1604" s="1" t="s">
        <v>15594</v>
      </c>
      <c r="B1604" t="str">
        <f t="shared" si="50"/>
        <v>https://www.udobaer.de/out/media/public/cust/others/s0000025-2021-ch_it.pdf</v>
      </c>
    </row>
    <row r="1605" spans="1:2" x14ac:dyDescent="0.2">
      <c r="A1605" s="1" t="s">
        <v>15595</v>
      </c>
      <c r="B1605" t="str">
        <f t="shared" si="50"/>
        <v>https://www.udobaer.de/out/media/public/cust/others/s0000025-2021-ch_it.pdf</v>
      </c>
    </row>
    <row r="1606" spans="1:2" x14ac:dyDescent="0.2">
      <c r="A1606" s="1" t="s">
        <v>15596</v>
      </c>
      <c r="B1606" t="str">
        <f t="shared" si="50"/>
        <v>https://www.udobaer.de/out/media/public/cust/others/s0000025-2021-ch_it.pdf</v>
      </c>
    </row>
    <row r="1607" spans="1:2" x14ac:dyDescent="0.2">
      <c r="A1607" s="1" t="s">
        <v>15597</v>
      </c>
      <c r="B1607" t="str">
        <f t="shared" si="50"/>
        <v>https://www.udobaer.de/out/media/public/cust/others/s0000025-2021-ch_it.pdf</v>
      </c>
    </row>
    <row r="1608" spans="1:2" x14ac:dyDescent="0.2">
      <c r="A1608" s="1" t="s">
        <v>15653</v>
      </c>
      <c r="B1608" t="str">
        <f t="shared" si="50"/>
        <v>https://www.udobaer.de/out/media/public/cust/others/s0000025-2021-ch_it.pdf</v>
      </c>
    </row>
    <row r="1609" spans="1:2" x14ac:dyDescent="0.2">
      <c r="A1609" s="1" t="s">
        <v>15659</v>
      </c>
      <c r="B1609" t="str">
        <f t="shared" si="50"/>
        <v>https://www.udobaer.de/out/media/public/cust/others/s0000025-2021-ch_it.pdf</v>
      </c>
    </row>
    <row r="1610" spans="1:2" x14ac:dyDescent="0.2">
      <c r="A1610" s="1" t="s">
        <v>15660</v>
      </c>
      <c r="B1610" t="str">
        <f t="shared" si="50"/>
        <v>https://www.udobaer.de/out/media/public/cust/others/s0000025-2021-ch_it.pdf</v>
      </c>
    </row>
    <row r="1611" spans="1:2" x14ac:dyDescent="0.2">
      <c r="A1611" s="1" t="s">
        <v>15661</v>
      </c>
      <c r="B1611" t="str">
        <f t="shared" si="50"/>
        <v>https://www.udobaer.de/out/media/public/cust/others/s0000025-2021-ch_it.pdf</v>
      </c>
    </row>
    <row r="1612" spans="1:2" x14ac:dyDescent="0.2">
      <c r="A1612" s="1" t="s">
        <v>15662</v>
      </c>
      <c r="B1612" t="str">
        <f t="shared" si="50"/>
        <v>https://www.udobaer.de/out/media/public/cust/others/s0000025-2021-ch_it.pdf</v>
      </c>
    </row>
    <row r="1613" spans="1:2" x14ac:dyDescent="0.2">
      <c r="A1613" s="1" t="s">
        <v>15664</v>
      </c>
      <c r="B1613" t="str">
        <f t="shared" si="50"/>
        <v>https://www.udobaer.de/out/media/public/cust/others/s0000025-2021-ch_it.pdf</v>
      </c>
    </row>
    <row r="1614" spans="1:2" x14ac:dyDescent="0.2">
      <c r="A1614" s="1" t="s">
        <v>26784</v>
      </c>
      <c r="B1614" t="str">
        <f t="shared" si="50"/>
        <v>https://www.udobaer.de/out/media/public/cust/others/s0000025-2021-ch_it.pdf</v>
      </c>
    </row>
    <row r="1615" spans="1:2" x14ac:dyDescent="0.2">
      <c r="A1615" s="1" t="s">
        <v>26787</v>
      </c>
      <c r="B1615" t="str">
        <f t="shared" si="50"/>
        <v>https://www.udobaer.de/out/media/public/cust/others/s0000025-2021-ch_it.pdf</v>
      </c>
    </row>
    <row r="1616" spans="1:2" x14ac:dyDescent="0.2">
      <c r="A1616" s="1" t="s">
        <v>27661</v>
      </c>
      <c r="B1616" t="str">
        <f t="shared" si="50"/>
        <v>https://www.udobaer.de/out/media/public/cust/others/s0000025-2021-ch_it.pdf</v>
      </c>
    </row>
    <row r="1617" spans="1:2" x14ac:dyDescent="0.2">
      <c r="A1617" s="1" t="s">
        <v>27662</v>
      </c>
      <c r="B1617" t="str">
        <f t="shared" si="50"/>
        <v>https://www.udobaer.de/out/media/public/cust/others/s0000025-2021-ch_it.pdf</v>
      </c>
    </row>
    <row r="1618" spans="1:2" x14ac:dyDescent="0.2">
      <c r="A1618" s="1" t="s">
        <v>179</v>
      </c>
      <c r="B1618" t="str">
        <f t="shared" ref="B1618:B1637" si="51">HYPERLINK("https://www.udobaer.de/out/media/public/cust/others/s0000027-2021-ch_it.pdf")</f>
        <v>https://www.udobaer.de/out/media/public/cust/others/s0000027-2021-ch_it.pdf</v>
      </c>
    </row>
    <row r="1619" spans="1:2" x14ac:dyDescent="0.2">
      <c r="A1619" s="1" t="s">
        <v>15663</v>
      </c>
      <c r="B1619" t="str">
        <f t="shared" si="51"/>
        <v>https://www.udobaer.de/out/media/public/cust/others/s0000027-2021-ch_it.pdf</v>
      </c>
    </row>
    <row r="1620" spans="1:2" x14ac:dyDescent="0.2">
      <c r="A1620" s="1" t="s">
        <v>15665</v>
      </c>
      <c r="B1620" t="str">
        <f t="shared" si="51"/>
        <v>https://www.udobaer.de/out/media/public/cust/others/s0000027-2021-ch_it.pdf</v>
      </c>
    </row>
    <row r="1621" spans="1:2" x14ac:dyDescent="0.2">
      <c r="A1621" s="1" t="s">
        <v>15666</v>
      </c>
      <c r="B1621" t="str">
        <f t="shared" si="51"/>
        <v>https://www.udobaer.de/out/media/public/cust/others/s0000027-2021-ch_it.pdf</v>
      </c>
    </row>
    <row r="1622" spans="1:2" x14ac:dyDescent="0.2">
      <c r="A1622" s="1" t="s">
        <v>15667</v>
      </c>
      <c r="B1622" t="str">
        <f t="shared" si="51"/>
        <v>https://www.udobaer.de/out/media/public/cust/others/s0000027-2021-ch_it.pdf</v>
      </c>
    </row>
    <row r="1623" spans="1:2" x14ac:dyDescent="0.2">
      <c r="A1623" s="1" t="s">
        <v>15668</v>
      </c>
      <c r="B1623" t="str">
        <f t="shared" si="51"/>
        <v>https://www.udobaer.de/out/media/public/cust/others/s0000027-2021-ch_it.pdf</v>
      </c>
    </row>
    <row r="1624" spans="1:2" x14ac:dyDescent="0.2">
      <c r="A1624" s="1" t="s">
        <v>15669</v>
      </c>
      <c r="B1624" t="str">
        <f t="shared" si="51"/>
        <v>https://www.udobaer.de/out/media/public/cust/others/s0000027-2021-ch_it.pdf</v>
      </c>
    </row>
    <row r="1625" spans="1:2" x14ac:dyDescent="0.2">
      <c r="A1625" s="1" t="s">
        <v>15680</v>
      </c>
      <c r="B1625" t="str">
        <f t="shared" si="51"/>
        <v>https://www.udobaer.de/out/media/public/cust/others/s0000027-2021-ch_it.pdf</v>
      </c>
    </row>
    <row r="1626" spans="1:2" x14ac:dyDescent="0.2">
      <c r="A1626" s="1" t="s">
        <v>15681</v>
      </c>
      <c r="B1626" t="str">
        <f t="shared" si="51"/>
        <v>https://www.udobaer.de/out/media/public/cust/others/s0000027-2021-ch_it.pdf</v>
      </c>
    </row>
    <row r="1627" spans="1:2" x14ac:dyDescent="0.2">
      <c r="A1627" s="1" t="s">
        <v>15682</v>
      </c>
      <c r="B1627" t="str">
        <f t="shared" si="51"/>
        <v>https://www.udobaer.de/out/media/public/cust/others/s0000027-2021-ch_it.pdf</v>
      </c>
    </row>
    <row r="1628" spans="1:2" x14ac:dyDescent="0.2">
      <c r="A1628" s="1" t="s">
        <v>15683</v>
      </c>
      <c r="B1628" t="str">
        <f t="shared" si="51"/>
        <v>https://www.udobaer.de/out/media/public/cust/others/s0000027-2021-ch_it.pdf</v>
      </c>
    </row>
    <row r="1629" spans="1:2" x14ac:dyDescent="0.2">
      <c r="A1629" s="1" t="s">
        <v>15684</v>
      </c>
      <c r="B1629" t="str">
        <f t="shared" si="51"/>
        <v>https://www.udobaer.de/out/media/public/cust/others/s0000027-2021-ch_it.pdf</v>
      </c>
    </row>
    <row r="1630" spans="1:2" x14ac:dyDescent="0.2">
      <c r="A1630" s="1" t="s">
        <v>15686</v>
      </c>
      <c r="B1630" t="str">
        <f t="shared" si="51"/>
        <v>https://www.udobaer.de/out/media/public/cust/others/s0000027-2021-ch_it.pdf</v>
      </c>
    </row>
    <row r="1631" spans="1:2" x14ac:dyDescent="0.2">
      <c r="A1631" s="1" t="s">
        <v>26802</v>
      </c>
      <c r="B1631" t="str">
        <f t="shared" si="51"/>
        <v>https://www.udobaer.de/out/media/public/cust/others/s0000027-2021-ch_it.pdf</v>
      </c>
    </row>
    <row r="1632" spans="1:2" x14ac:dyDescent="0.2">
      <c r="A1632" s="1" t="s">
        <v>26815</v>
      </c>
      <c r="B1632" t="str">
        <f t="shared" si="51"/>
        <v>https://www.udobaer.de/out/media/public/cust/others/s0000027-2021-ch_it.pdf</v>
      </c>
    </row>
    <row r="1633" spans="1:2" x14ac:dyDescent="0.2">
      <c r="A1633" s="1" t="s">
        <v>27839</v>
      </c>
      <c r="B1633" t="str">
        <f t="shared" si="51"/>
        <v>https://www.udobaer.de/out/media/public/cust/others/s0000027-2021-ch_it.pdf</v>
      </c>
    </row>
    <row r="1634" spans="1:2" x14ac:dyDescent="0.2">
      <c r="A1634" s="1" t="s">
        <v>27848</v>
      </c>
      <c r="B1634" t="str">
        <f t="shared" si="51"/>
        <v>https://www.udobaer.de/out/media/public/cust/others/s0000027-2021-ch_it.pdf</v>
      </c>
    </row>
    <row r="1635" spans="1:2" x14ac:dyDescent="0.2">
      <c r="A1635" s="1" t="s">
        <v>28203</v>
      </c>
      <c r="B1635" t="str">
        <f t="shared" si="51"/>
        <v>https://www.udobaer.de/out/media/public/cust/others/s0000027-2021-ch_it.pdf</v>
      </c>
    </row>
    <row r="1636" spans="1:2" x14ac:dyDescent="0.2">
      <c r="A1636" s="1" t="s">
        <v>28206</v>
      </c>
      <c r="B1636" t="str">
        <f t="shared" si="51"/>
        <v>https://www.udobaer.de/out/media/public/cust/others/s0000027-2021-ch_it.pdf</v>
      </c>
    </row>
    <row r="1637" spans="1:2" x14ac:dyDescent="0.2">
      <c r="A1637" s="1" t="s">
        <v>28303</v>
      </c>
      <c r="B1637" t="str">
        <f t="shared" si="51"/>
        <v>https://www.udobaer.de/out/media/public/cust/others/s0000027-2021-ch_it.pdf</v>
      </c>
    </row>
    <row r="1638" spans="1:2" x14ac:dyDescent="0.2">
      <c r="A1638" s="1" t="s">
        <v>28301</v>
      </c>
      <c r="B1638" t="str">
        <f>HYPERLINK("https://www.udobaer.de/out/media/public/cust/others/s0000028-2021-ch_it.pdf")</f>
        <v>https://www.udobaer.de/out/media/public/cust/others/s0000028-2021-ch_it.pdf</v>
      </c>
    </row>
    <row r="1639" spans="1:2" x14ac:dyDescent="0.2">
      <c r="A1639" s="1" t="s">
        <v>15573</v>
      </c>
      <c r="B1639" t="str">
        <f t="shared" ref="B1639:B1658" si="52">HYPERLINK("https://www.udobaer.de/out/media/public/cust/others/s0000029-2021-ch_it.pdf")</f>
        <v>https://www.udobaer.de/out/media/public/cust/others/s0000029-2021-ch_it.pdf</v>
      </c>
    </row>
    <row r="1640" spans="1:2" x14ac:dyDescent="0.2">
      <c r="A1640" s="1" t="s">
        <v>15585</v>
      </c>
      <c r="B1640" t="str">
        <f t="shared" si="52"/>
        <v>https://www.udobaer.de/out/media/public/cust/others/s0000029-2021-ch_it.pdf</v>
      </c>
    </row>
    <row r="1641" spans="1:2" x14ac:dyDescent="0.2">
      <c r="A1641" s="1" t="s">
        <v>15593</v>
      </c>
      <c r="B1641" t="str">
        <f t="shared" si="52"/>
        <v>https://www.udobaer.de/out/media/public/cust/others/s0000029-2021-ch_it.pdf</v>
      </c>
    </row>
    <row r="1642" spans="1:2" x14ac:dyDescent="0.2">
      <c r="A1642" s="1" t="s">
        <v>15670</v>
      </c>
      <c r="B1642" t="str">
        <f t="shared" si="52"/>
        <v>https://www.udobaer.de/out/media/public/cust/others/s0000029-2021-ch_it.pdf</v>
      </c>
    </row>
    <row r="1643" spans="1:2" x14ac:dyDescent="0.2">
      <c r="A1643" s="1" t="s">
        <v>15671</v>
      </c>
      <c r="B1643" t="str">
        <f t="shared" si="52"/>
        <v>https://www.udobaer.de/out/media/public/cust/others/s0000029-2021-ch_it.pdf</v>
      </c>
    </row>
    <row r="1644" spans="1:2" x14ac:dyDescent="0.2">
      <c r="A1644" s="1" t="s">
        <v>15672</v>
      </c>
      <c r="B1644" t="str">
        <f t="shared" si="52"/>
        <v>https://www.udobaer.de/out/media/public/cust/others/s0000029-2021-ch_it.pdf</v>
      </c>
    </row>
    <row r="1645" spans="1:2" x14ac:dyDescent="0.2">
      <c r="A1645" s="1" t="s">
        <v>15673</v>
      </c>
      <c r="B1645" t="str">
        <f t="shared" si="52"/>
        <v>https://www.udobaer.de/out/media/public/cust/others/s0000029-2021-ch_it.pdf</v>
      </c>
    </row>
    <row r="1646" spans="1:2" x14ac:dyDescent="0.2">
      <c r="A1646" s="1" t="s">
        <v>15674</v>
      </c>
      <c r="B1646" t="str">
        <f t="shared" si="52"/>
        <v>https://www.udobaer.de/out/media/public/cust/others/s0000029-2021-ch_it.pdf</v>
      </c>
    </row>
    <row r="1647" spans="1:2" x14ac:dyDescent="0.2">
      <c r="A1647" s="1" t="s">
        <v>15675</v>
      </c>
      <c r="B1647" t="str">
        <f t="shared" si="52"/>
        <v>https://www.udobaer.de/out/media/public/cust/others/s0000029-2021-ch_it.pdf</v>
      </c>
    </row>
    <row r="1648" spans="1:2" x14ac:dyDescent="0.2">
      <c r="A1648" s="1" t="s">
        <v>15676</v>
      </c>
      <c r="B1648" t="str">
        <f t="shared" si="52"/>
        <v>https://www.udobaer.de/out/media/public/cust/others/s0000029-2021-ch_it.pdf</v>
      </c>
    </row>
    <row r="1649" spans="1:2" x14ac:dyDescent="0.2">
      <c r="A1649" s="1" t="s">
        <v>15677</v>
      </c>
      <c r="B1649" t="str">
        <f t="shared" si="52"/>
        <v>https://www.udobaer.de/out/media/public/cust/others/s0000029-2021-ch_it.pdf</v>
      </c>
    </row>
    <row r="1650" spans="1:2" x14ac:dyDescent="0.2">
      <c r="A1650" s="1" t="s">
        <v>15678</v>
      </c>
      <c r="B1650" t="str">
        <f t="shared" si="52"/>
        <v>https://www.udobaer.de/out/media/public/cust/others/s0000029-2021-ch_it.pdf</v>
      </c>
    </row>
    <row r="1651" spans="1:2" x14ac:dyDescent="0.2">
      <c r="A1651" s="1" t="s">
        <v>15679</v>
      </c>
      <c r="B1651" t="str">
        <f t="shared" si="52"/>
        <v>https://www.udobaer.de/out/media/public/cust/others/s0000029-2021-ch_it.pdf</v>
      </c>
    </row>
    <row r="1652" spans="1:2" x14ac:dyDescent="0.2">
      <c r="A1652" s="1" t="s">
        <v>15685</v>
      </c>
      <c r="B1652" t="str">
        <f t="shared" si="52"/>
        <v>https://www.udobaer.de/out/media/public/cust/others/s0000029-2021-ch_it.pdf</v>
      </c>
    </row>
    <row r="1653" spans="1:2" x14ac:dyDescent="0.2">
      <c r="A1653" s="1" t="s">
        <v>15687</v>
      </c>
      <c r="B1653" t="str">
        <f t="shared" si="52"/>
        <v>https://www.udobaer.de/out/media/public/cust/others/s0000029-2021-ch_it.pdf</v>
      </c>
    </row>
    <row r="1654" spans="1:2" x14ac:dyDescent="0.2">
      <c r="A1654" s="1" t="s">
        <v>15688</v>
      </c>
      <c r="B1654" t="str">
        <f t="shared" si="52"/>
        <v>https://www.udobaer.de/out/media/public/cust/others/s0000029-2021-ch_it.pdf</v>
      </c>
    </row>
    <row r="1655" spans="1:2" x14ac:dyDescent="0.2">
      <c r="A1655" s="1" t="s">
        <v>15689</v>
      </c>
      <c r="B1655" t="str">
        <f t="shared" si="52"/>
        <v>https://www.udobaer.de/out/media/public/cust/others/s0000029-2021-ch_it.pdf</v>
      </c>
    </row>
    <row r="1656" spans="1:2" x14ac:dyDescent="0.2">
      <c r="A1656" s="1" t="s">
        <v>15690</v>
      </c>
      <c r="B1656" t="str">
        <f t="shared" si="52"/>
        <v>https://www.udobaer.de/out/media/public/cust/others/s0000029-2021-ch_it.pdf</v>
      </c>
    </row>
    <row r="1657" spans="1:2" x14ac:dyDescent="0.2">
      <c r="A1657" s="1" t="s">
        <v>15691</v>
      </c>
      <c r="B1657" t="str">
        <f t="shared" si="52"/>
        <v>https://www.udobaer.de/out/media/public/cust/others/s0000029-2021-ch_it.pdf</v>
      </c>
    </row>
    <row r="1658" spans="1:2" x14ac:dyDescent="0.2">
      <c r="A1658" s="1" t="s">
        <v>15692</v>
      </c>
      <c r="B1658" t="str">
        <f t="shared" si="52"/>
        <v>https://www.udobaer.de/out/media/public/cust/others/s0000029-2021-ch_it.pdf</v>
      </c>
    </row>
    <row r="1659" spans="1:2" x14ac:dyDescent="0.2">
      <c r="A1659" s="1" t="s">
        <v>14987</v>
      </c>
      <c r="B1659" t="str">
        <f t="shared" ref="B1659:B1673" si="53">HYPERLINK("https://www.udobaer.de/out/media/public/cust/others/s0000030-2021-ch_it.pdf")</f>
        <v>https://www.udobaer.de/out/media/public/cust/others/s0000030-2021-ch_it.pdf</v>
      </c>
    </row>
    <row r="1660" spans="1:2" x14ac:dyDescent="0.2">
      <c r="A1660" s="1" t="s">
        <v>14988</v>
      </c>
      <c r="B1660" t="str">
        <f t="shared" si="53"/>
        <v>https://www.udobaer.de/out/media/public/cust/others/s0000030-2021-ch_it.pdf</v>
      </c>
    </row>
    <row r="1661" spans="1:2" x14ac:dyDescent="0.2">
      <c r="A1661" s="1" t="s">
        <v>15024</v>
      </c>
      <c r="B1661" t="str">
        <f t="shared" si="53"/>
        <v>https://www.udobaer.de/out/media/public/cust/others/s0000030-2021-ch_it.pdf</v>
      </c>
    </row>
    <row r="1662" spans="1:2" x14ac:dyDescent="0.2">
      <c r="A1662" s="1" t="s">
        <v>15534</v>
      </c>
      <c r="B1662" t="str">
        <f t="shared" si="53"/>
        <v>https://www.udobaer.de/out/media/public/cust/others/s0000030-2021-ch_it.pdf</v>
      </c>
    </row>
    <row r="1663" spans="1:2" x14ac:dyDescent="0.2">
      <c r="A1663" s="1" t="s">
        <v>15537</v>
      </c>
      <c r="B1663" t="str">
        <f t="shared" si="53"/>
        <v>https://www.udobaer.de/out/media/public/cust/others/s0000030-2021-ch_it.pdf</v>
      </c>
    </row>
    <row r="1664" spans="1:2" x14ac:dyDescent="0.2">
      <c r="A1664" s="1" t="s">
        <v>15538</v>
      </c>
      <c r="B1664" t="str">
        <f t="shared" si="53"/>
        <v>https://www.udobaer.de/out/media/public/cust/others/s0000030-2021-ch_it.pdf</v>
      </c>
    </row>
    <row r="1665" spans="1:2" x14ac:dyDescent="0.2">
      <c r="A1665" s="1" t="s">
        <v>26785</v>
      </c>
      <c r="B1665" t="str">
        <f t="shared" si="53"/>
        <v>https://www.udobaer.de/out/media/public/cust/others/s0000030-2021-ch_it.pdf</v>
      </c>
    </row>
    <row r="1666" spans="1:2" x14ac:dyDescent="0.2">
      <c r="A1666" s="1" t="s">
        <v>26792</v>
      </c>
      <c r="B1666" t="str">
        <f t="shared" si="53"/>
        <v>https://www.udobaer.de/out/media/public/cust/others/s0000030-2021-ch_it.pdf</v>
      </c>
    </row>
    <row r="1667" spans="1:2" x14ac:dyDescent="0.2">
      <c r="A1667" s="1" t="s">
        <v>27657</v>
      </c>
      <c r="B1667" t="str">
        <f t="shared" si="53"/>
        <v>https://www.udobaer.de/out/media/public/cust/others/s0000030-2021-ch_it.pdf</v>
      </c>
    </row>
    <row r="1668" spans="1:2" x14ac:dyDescent="0.2">
      <c r="A1668" s="1" t="s">
        <v>27658</v>
      </c>
      <c r="B1668" t="str">
        <f t="shared" si="53"/>
        <v>https://www.udobaer.de/out/media/public/cust/others/s0000030-2021-ch_it.pdf</v>
      </c>
    </row>
    <row r="1669" spans="1:2" x14ac:dyDescent="0.2">
      <c r="A1669" s="1" t="s">
        <v>27663</v>
      </c>
      <c r="B1669" t="str">
        <f t="shared" si="53"/>
        <v>https://www.udobaer.de/out/media/public/cust/others/s0000030-2021-ch_it.pdf</v>
      </c>
    </row>
    <row r="1670" spans="1:2" x14ac:dyDescent="0.2">
      <c r="A1670" s="1" t="s">
        <v>27664</v>
      </c>
      <c r="B1670" t="str">
        <f t="shared" si="53"/>
        <v>https://www.udobaer.de/out/media/public/cust/others/s0000030-2021-ch_it.pdf</v>
      </c>
    </row>
    <row r="1671" spans="1:2" x14ac:dyDescent="0.2">
      <c r="A1671" s="1" t="s">
        <v>27669</v>
      </c>
      <c r="B1671" t="str">
        <f t="shared" si="53"/>
        <v>https://www.udobaer.de/out/media/public/cust/others/s0000030-2021-ch_it.pdf</v>
      </c>
    </row>
    <row r="1672" spans="1:2" x14ac:dyDescent="0.2">
      <c r="A1672" s="1" t="s">
        <v>27672</v>
      </c>
      <c r="B1672" t="str">
        <f t="shared" si="53"/>
        <v>https://www.udobaer.de/out/media/public/cust/others/s0000030-2021-ch_it.pdf</v>
      </c>
    </row>
    <row r="1673" spans="1:2" x14ac:dyDescent="0.2">
      <c r="A1673" s="1" t="s">
        <v>27675</v>
      </c>
      <c r="B1673" t="str">
        <f t="shared" si="53"/>
        <v>https://www.udobaer.de/out/media/public/cust/others/s0000030-2021-ch_it.pdf</v>
      </c>
    </row>
    <row r="1674" spans="1:2" x14ac:dyDescent="0.2">
      <c r="A1674" s="1" t="s">
        <v>33790</v>
      </c>
      <c r="B1674" t="str">
        <f t="shared" ref="B1674:B1686" si="54">HYPERLINK("https://www.udobaer.de/out/media/public/cust/others/s0000032-2021-ch_it.pdf")</f>
        <v>https://www.udobaer.de/out/media/public/cust/others/s0000032-2021-ch_it.pdf</v>
      </c>
    </row>
    <row r="1675" spans="1:2" x14ac:dyDescent="0.2">
      <c r="A1675" s="1" t="s">
        <v>33821</v>
      </c>
      <c r="B1675" t="str">
        <f t="shared" si="54"/>
        <v>https://www.udobaer.de/out/media/public/cust/others/s0000032-2021-ch_it.pdf</v>
      </c>
    </row>
    <row r="1676" spans="1:2" x14ac:dyDescent="0.2">
      <c r="A1676" s="1" t="s">
        <v>33822</v>
      </c>
      <c r="B1676" t="str">
        <f t="shared" si="54"/>
        <v>https://www.udobaer.de/out/media/public/cust/others/s0000032-2021-ch_it.pdf</v>
      </c>
    </row>
    <row r="1677" spans="1:2" x14ac:dyDescent="0.2">
      <c r="A1677" s="1" t="s">
        <v>33823</v>
      </c>
      <c r="B1677" t="str">
        <f t="shared" si="54"/>
        <v>https://www.udobaer.de/out/media/public/cust/others/s0000032-2021-ch_it.pdf</v>
      </c>
    </row>
    <row r="1678" spans="1:2" x14ac:dyDescent="0.2">
      <c r="A1678" s="1" t="s">
        <v>33824</v>
      </c>
      <c r="B1678" t="str">
        <f t="shared" si="54"/>
        <v>https://www.udobaer.de/out/media/public/cust/others/s0000032-2021-ch_it.pdf</v>
      </c>
    </row>
    <row r="1679" spans="1:2" x14ac:dyDescent="0.2">
      <c r="A1679" s="1" t="s">
        <v>39532</v>
      </c>
      <c r="B1679" t="str">
        <f t="shared" si="54"/>
        <v>https://www.udobaer.de/out/media/public/cust/others/s0000032-2021-ch_it.pdf</v>
      </c>
    </row>
    <row r="1680" spans="1:2" x14ac:dyDescent="0.2">
      <c r="A1680" s="1" t="s">
        <v>39535</v>
      </c>
      <c r="B1680" t="str">
        <f t="shared" si="54"/>
        <v>https://www.udobaer.de/out/media/public/cust/others/s0000032-2021-ch_it.pdf</v>
      </c>
    </row>
    <row r="1681" spans="1:2" x14ac:dyDescent="0.2">
      <c r="A1681" s="1" t="s">
        <v>39537</v>
      </c>
      <c r="B1681" t="str">
        <f t="shared" si="54"/>
        <v>https://www.udobaer.de/out/media/public/cust/others/s0000032-2021-ch_it.pdf</v>
      </c>
    </row>
    <row r="1682" spans="1:2" x14ac:dyDescent="0.2">
      <c r="A1682" s="1" t="s">
        <v>39540</v>
      </c>
      <c r="B1682" t="str">
        <f t="shared" si="54"/>
        <v>https://www.udobaer.de/out/media/public/cust/others/s0000032-2021-ch_it.pdf</v>
      </c>
    </row>
    <row r="1683" spans="1:2" x14ac:dyDescent="0.2">
      <c r="A1683" s="1" t="s">
        <v>39541</v>
      </c>
      <c r="B1683" t="str">
        <f t="shared" si="54"/>
        <v>https://www.udobaer.de/out/media/public/cust/others/s0000032-2021-ch_it.pdf</v>
      </c>
    </row>
    <row r="1684" spans="1:2" x14ac:dyDescent="0.2">
      <c r="A1684" s="1" t="s">
        <v>39542</v>
      </c>
      <c r="B1684" t="str">
        <f t="shared" si="54"/>
        <v>https://www.udobaer.de/out/media/public/cust/others/s0000032-2021-ch_it.pdf</v>
      </c>
    </row>
    <row r="1685" spans="1:2" x14ac:dyDescent="0.2">
      <c r="A1685" s="1" t="s">
        <v>39543</v>
      </c>
      <c r="B1685" t="str">
        <f t="shared" si="54"/>
        <v>https://www.udobaer.de/out/media/public/cust/others/s0000032-2021-ch_it.pdf</v>
      </c>
    </row>
    <row r="1686" spans="1:2" x14ac:dyDescent="0.2">
      <c r="A1686" s="1" t="s">
        <v>39544</v>
      </c>
      <c r="B1686" t="str">
        <f t="shared" si="54"/>
        <v>https://www.udobaer.de/out/media/public/cust/others/s0000032-2021-ch_it.pdf</v>
      </c>
    </row>
    <row r="1687" spans="1:2" x14ac:dyDescent="0.2">
      <c r="A1687" s="1" t="s">
        <v>33654</v>
      </c>
      <c r="B1687" t="str">
        <f t="shared" ref="B1687:B1704" si="55">HYPERLINK("https://www.udobaer.de/out/media/public/cust/others/s0000033-2021-ch_it.pdf")</f>
        <v>https://www.udobaer.de/out/media/public/cust/others/s0000033-2021-ch_it.pdf</v>
      </c>
    </row>
    <row r="1688" spans="1:2" x14ac:dyDescent="0.2">
      <c r="A1688" s="1" t="s">
        <v>33655</v>
      </c>
      <c r="B1688" t="str">
        <f t="shared" si="55"/>
        <v>https://www.udobaer.de/out/media/public/cust/others/s0000033-2021-ch_it.pdf</v>
      </c>
    </row>
    <row r="1689" spans="1:2" x14ac:dyDescent="0.2">
      <c r="A1689" s="1" t="s">
        <v>33656</v>
      </c>
      <c r="B1689" t="str">
        <f t="shared" si="55"/>
        <v>https://www.udobaer.de/out/media/public/cust/others/s0000033-2021-ch_it.pdf</v>
      </c>
    </row>
    <row r="1690" spans="1:2" x14ac:dyDescent="0.2">
      <c r="A1690" s="1" t="s">
        <v>33657</v>
      </c>
      <c r="B1690" t="str">
        <f t="shared" si="55"/>
        <v>https://www.udobaer.de/out/media/public/cust/others/s0000033-2021-ch_it.pdf</v>
      </c>
    </row>
    <row r="1691" spans="1:2" x14ac:dyDescent="0.2">
      <c r="A1691" s="1" t="s">
        <v>33658</v>
      </c>
      <c r="B1691" t="str">
        <f t="shared" si="55"/>
        <v>https://www.udobaer.de/out/media/public/cust/others/s0000033-2021-ch_it.pdf</v>
      </c>
    </row>
    <row r="1692" spans="1:2" x14ac:dyDescent="0.2">
      <c r="A1692" s="1" t="s">
        <v>33659</v>
      </c>
      <c r="B1692" t="str">
        <f t="shared" si="55"/>
        <v>https://www.udobaer.de/out/media/public/cust/others/s0000033-2021-ch_it.pdf</v>
      </c>
    </row>
    <row r="1693" spans="1:2" x14ac:dyDescent="0.2">
      <c r="A1693" s="1" t="s">
        <v>33660</v>
      </c>
      <c r="B1693" t="str">
        <f t="shared" si="55"/>
        <v>https://www.udobaer.de/out/media/public/cust/others/s0000033-2021-ch_it.pdf</v>
      </c>
    </row>
    <row r="1694" spans="1:2" x14ac:dyDescent="0.2">
      <c r="A1694" s="1" t="s">
        <v>33661</v>
      </c>
      <c r="B1694" t="str">
        <f t="shared" si="55"/>
        <v>https://www.udobaer.de/out/media/public/cust/others/s0000033-2021-ch_it.pdf</v>
      </c>
    </row>
    <row r="1695" spans="1:2" x14ac:dyDescent="0.2">
      <c r="A1695" s="1" t="s">
        <v>33662</v>
      </c>
      <c r="B1695" t="str">
        <f t="shared" si="55"/>
        <v>https://www.udobaer.de/out/media/public/cust/others/s0000033-2021-ch_it.pdf</v>
      </c>
    </row>
    <row r="1696" spans="1:2" x14ac:dyDescent="0.2">
      <c r="A1696" s="1" t="s">
        <v>33663</v>
      </c>
      <c r="B1696" t="str">
        <f t="shared" si="55"/>
        <v>https://www.udobaer.de/out/media/public/cust/others/s0000033-2021-ch_it.pdf</v>
      </c>
    </row>
    <row r="1697" spans="1:2" x14ac:dyDescent="0.2">
      <c r="A1697" s="1" t="s">
        <v>33664</v>
      </c>
      <c r="B1697" t="str">
        <f t="shared" si="55"/>
        <v>https://www.udobaer.de/out/media/public/cust/others/s0000033-2021-ch_it.pdf</v>
      </c>
    </row>
    <row r="1698" spans="1:2" x14ac:dyDescent="0.2">
      <c r="A1698" s="1" t="s">
        <v>33665</v>
      </c>
      <c r="B1698" t="str">
        <f t="shared" si="55"/>
        <v>https://www.udobaer.de/out/media/public/cust/others/s0000033-2021-ch_it.pdf</v>
      </c>
    </row>
    <row r="1699" spans="1:2" x14ac:dyDescent="0.2">
      <c r="A1699" s="1" t="s">
        <v>33666</v>
      </c>
      <c r="B1699" t="str">
        <f t="shared" si="55"/>
        <v>https://www.udobaer.de/out/media/public/cust/others/s0000033-2021-ch_it.pdf</v>
      </c>
    </row>
    <row r="1700" spans="1:2" x14ac:dyDescent="0.2">
      <c r="A1700" s="1" t="s">
        <v>33667</v>
      </c>
      <c r="B1700" t="str">
        <f t="shared" si="55"/>
        <v>https://www.udobaer.de/out/media/public/cust/others/s0000033-2021-ch_it.pdf</v>
      </c>
    </row>
    <row r="1701" spans="1:2" x14ac:dyDescent="0.2">
      <c r="A1701" s="1" t="s">
        <v>33668</v>
      </c>
      <c r="B1701" t="str">
        <f t="shared" si="55"/>
        <v>https://www.udobaer.de/out/media/public/cust/others/s0000033-2021-ch_it.pdf</v>
      </c>
    </row>
    <row r="1702" spans="1:2" x14ac:dyDescent="0.2">
      <c r="A1702" s="1" t="s">
        <v>33669</v>
      </c>
      <c r="B1702" t="str">
        <f t="shared" si="55"/>
        <v>https://www.udobaer.de/out/media/public/cust/others/s0000033-2021-ch_it.pdf</v>
      </c>
    </row>
    <row r="1703" spans="1:2" x14ac:dyDescent="0.2">
      <c r="A1703" s="1" t="s">
        <v>33670</v>
      </c>
      <c r="B1703" t="str">
        <f t="shared" si="55"/>
        <v>https://www.udobaer.de/out/media/public/cust/others/s0000033-2021-ch_it.pdf</v>
      </c>
    </row>
    <row r="1704" spans="1:2" x14ac:dyDescent="0.2">
      <c r="A1704" s="1" t="s">
        <v>33671</v>
      </c>
      <c r="B1704" t="str">
        <f t="shared" si="55"/>
        <v>https://www.udobaer.de/out/media/public/cust/others/s0000033-2021-ch_it.pdf</v>
      </c>
    </row>
    <row r="1705" spans="1:2" x14ac:dyDescent="0.2">
      <c r="A1705" s="1" t="s">
        <v>15025</v>
      </c>
      <c r="B1705" t="str">
        <f t="shared" ref="B1705:B1736" si="56">HYPERLINK("https://www.udobaer.de/out/media/public/cust/others/s0000034-2021-ch_it.pdf")</f>
        <v>https://www.udobaer.de/out/media/public/cust/others/s0000034-2021-ch_it.pdf</v>
      </c>
    </row>
    <row r="1706" spans="1:2" x14ac:dyDescent="0.2">
      <c r="A1706" s="1" t="s">
        <v>15026</v>
      </c>
      <c r="B1706" t="str">
        <f t="shared" si="56"/>
        <v>https://www.udobaer.de/out/media/public/cust/others/s0000034-2021-ch_it.pdf</v>
      </c>
    </row>
    <row r="1707" spans="1:2" x14ac:dyDescent="0.2">
      <c r="A1707" s="1" t="s">
        <v>15027</v>
      </c>
      <c r="B1707" t="str">
        <f t="shared" si="56"/>
        <v>https://www.udobaer.de/out/media/public/cust/others/s0000034-2021-ch_it.pdf</v>
      </c>
    </row>
    <row r="1708" spans="1:2" x14ac:dyDescent="0.2">
      <c r="A1708" s="1" t="s">
        <v>15078</v>
      </c>
      <c r="B1708" t="str">
        <f t="shared" si="56"/>
        <v>https://www.udobaer.de/out/media/public/cust/others/s0000034-2021-ch_it.pdf</v>
      </c>
    </row>
    <row r="1709" spans="1:2" x14ac:dyDescent="0.2">
      <c r="A1709" s="1" t="s">
        <v>15079</v>
      </c>
      <c r="B1709" t="str">
        <f t="shared" si="56"/>
        <v>https://www.udobaer.de/out/media/public/cust/others/s0000034-2021-ch_it.pdf</v>
      </c>
    </row>
    <row r="1710" spans="1:2" x14ac:dyDescent="0.2">
      <c r="A1710" s="1" t="s">
        <v>15080</v>
      </c>
      <c r="B1710" t="str">
        <f t="shared" si="56"/>
        <v>https://www.udobaer.de/out/media/public/cust/others/s0000034-2021-ch_it.pdf</v>
      </c>
    </row>
    <row r="1711" spans="1:2" x14ac:dyDescent="0.2">
      <c r="A1711" s="1" t="s">
        <v>15081</v>
      </c>
      <c r="B1711" t="str">
        <f t="shared" si="56"/>
        <v>https://www.udobaer.de/out/media/public/cust/others/s0000034-2021-ch_it.pdf</v>
      </c>
    </row>
    <row r="1712" spans="1:2" x14ac:dyDescent="0.2">
      <c r="A1712" s="1" t="s">
        <v>15082</v>
      </c>
      <c r="B1712" t="str">
        <f t="shared" si="56"/>
        <v>https://www.udobaer.de/out/media/public/cust/others/s0000034-2021-ch_it.pdf</v>
      </c>
    </row>
    <row r="1713" spans="1:2" x14ac:dyDescent="0.2">
      <c r="A1713" s="1" t="s">
        <v>15083</v>
      </c>
      <c r="B1713" t="str">
        <f t="shared" si="56"/>
        <v>https://www.udobaer.de/out/media/public/cust/others/s0000034-2021-ch_it.pdf</v>
      </c>
    </row>
    <row r="1714" spans="1:2" x14ac:dyDescent="0.2">
      <c r="A1714" s="1" t="s">
        <v>15106</v>
      </c>
      <c r="B1714" t="str">
        <f t="shared" si="56"/>
        <v>https://www.udobaer.de/out/media/public/cust/others/s0000034-2021-ch_it.pdf</v>
      </c>
    </row>
    <row r="1715" spans="1:2" x14ac:dyDescent="0.2">
      <c r="A1715" s="1" t="s">
        <v>15107</v>
      </c>
      <c r="B1715" t="str">
        <f t="shared" si="56"/>
        <v>https://www.udobaer.de/out/media/public/cust/others/s0000034-2021-ch_it.pdf</v>
      </c>
    </row>
    <row r="1716" spans="1:2" x14ac:dyDescent="0.2">
      <c r="A1716" s="1" t="s">
        <v>15108</v>
      </c>
      <c r="B1716" t="str">
        <f t="shared" si="56"/>
        <v>https://www.udobaer.de/out/media/public/cust/others/s0000034-2021-ch_it.pdf</v>
      </c>
    </row>
    <row r="1717" spans="1:2" x14ac:dyDescent="0.2">
      <c r="A1717" s="1" t="s">
        <v>15119</v>
      </c>
      <c r="B1717" t="str">
        <f t="shared" si="56"/>
        <v>https://www.udobaer.de/out/media/public/cust/others/s0000034-2021-ch_it.pdf</v>
      </c>
    </row>
    <row r="1718" spans="1:2" x14ac:dyDescent="0.2">
      <c r="A1718" s="1" t="s">
        <v>15120</v>
      </c>
      <c r="B1718" t="str">
        <f t="shared" si="56"/>
        <v>https://www.udobaer.de/out/media/public/cust/others/s0000034-2021-ch_it.pdf</v>
      </c>
    </row>
    <row r="1719" spans="1:2" x14ac:dyDescent="0.2">
      <c r="A1719" s="1" t="s">
        <v>15121</v>
      </c>
      <c r="B1719" t="str">
        <f t="shared" si="56"/>
        <v>https://www.udobaer.de/out/media/public/cust/others/s0000034-2021-ch_it.pdf</v>
      </c>
    </row>
    <row r="1720" spans="1:2" x14ac:dyDescent="0.2">
      <c r="A1720" s="1" t="s">
        <v>15461</v>
      </c>
      <c r="B1720" t="str">
        <f t="shared" si="56"/>
        <v>https://www.udobaer.de/out/media/public/cust/others/s0000034-2021-ch_it.pdf</v>
      </c>
    </row>
    <row r="1721" spans="1:2" x14ac:dyDescent="0.2">
      <c r="A1721" s="1" t="s">
        <v>15462</v>
      </c>
      <c r="B1721" t="str">
        <f t="shared" si="56"/>
        <v>https://www.udobaer.de/out/media/public/cust/others/s0000034-2021-ch_it.pdf</v>
      </c>
    </row>
    <row r="1722" spans="1:2" x14ac:dyDescent="0.2">
      <c r="A1722" s="1" t="s">
        <v>15463</v>
      </c>
      <c r="B1722" t="str">
        <f t="shared" si="56"/>
        <v>https://www.udobaer.de/out/media/public/cust/others/s0000034-2021-ch_it.pdf</v>
      </c>
    </row>
    <row r="1723" spans="1:2" x14ac:dyDescent="0.2">
      <c r="A1723" s="1" t="s">
        <v>15694</v>
      </c>
      <c r="B1723" t="str">
        <f t="shared" si="56"/>
        <v>https://www.udobaer.de/out/media/public/cust/others/s0000034-2021-ch_it.pdf</v>
      </c>
    </row>
    <row r="1724" spans="1:2" x14ac:dyDescent="0.2">
      <c r="A1724" s="1" t="s">
        <v>15695</v>
      </c>
      <c r="B1724" t="str">
        <f t="shared" si="56"/>
        <v>https://www.udobaer.de/out/media/public/cust/others/s0000034-2021-ch_it.pdf</v>
      </c>
    </row>
    <row r="1725" spans="1:2" x14ac:dyDescent="0.2">
      <c r="A1725" s="1" t="s">
        <v>15696</v>
      </c>
      <c r="B1725" t="str">
        <f t="shared" si="56"/>
        <v>https://www.udobaer.de/out/media/public/cust/others/s0000034-2021-ch_it.pdf</v>
      </c>
    </row>
    <row r="1726" spans="1:2" x14ac:dyDescent="0.2">
      <c r="A1726" s="1" t="s">
        <v>15697</v>
      </c>
      <c r="B1726" t="str">
        <f t="shared" si="56"/>
        <v>https://www.udobaer.de/out/media/public/cust/others/s0000034-2021-ch_it.pdf</v>
      </c>
    </row>
    <row r="1727" spans="1:2" x14ac:dyDescent="0.2">
      <c r="A1727" s="1" t="s">
        <v>15698</v>
      </c>
      <c r="B1727" t="str">
        <f t="shared" si="56"/>
        <v>https://www.udobaer.de/out/media/public/cust/others/s0000034-2021-ch_it.pdf</v>
      </c>
    </row>
    <row r="1728" spans="1:2" x14ac:dyDescent="0.2">
      <c r="A1728" s="1" t="s">
        <v>15699</v>
      </c>
      <c r="B1728" t="str">
        <f t="shared" si="56"/>
        <v>https://www.udobaer.de/out/media/public/cust/others/s0000034-2021-ch_it.pdf</v>
      </c>
    </row>
    <row r="1729" spans="1:2" x14ac:dyDescent="0.2">
      <c r="A1729" s="1" t="s">
        <v>15701</v>
      </c>
      <c r="B1729" t="str">
        <f t="shared" si="56"/>
        <v>https://www.udobaer.de/out/media/public/cust/others/s0000034-2021-ch_it.pdf</v>
      </c>
    </row>
    <row r="1730" spans="1:2" x14ac:dyDescent="0.2">
      <c r="A1730" s="1" t="s">
        <v>15702</v>
      </c>
      <c r="B1730" t="str">
        <f t="shared" si="56"/>
        <v>https://www.udobaer.de/out/media/public/cust/others/s0000034-2021-ch_it.pdf</v>
      </c>
    </row>
    <row r="1731" spans="1:2" x14ac:dyDescent="0.2">
      <c r="A1731" s="1" t="s">
        <v>15703</v>
      </c>
      <c r="B1731" t="str">
        <f t="shared" si="56"/>
        <v>https://www.udobaer.de/out/media/public/cust/others/s0000034-2021-ch_it.pdf</v>
      </c>
    </row>
    <row r="1732" spans="1:2" x14ac:dyDescent="0.2">
      <c r="A1732" s="1" t="s">
        <v>15704</v>
      </c>
      <c r="B1732" t="str">
        <f t="shared" si="56"/>
        <v>https://www.udobaer.de/out/media/public/cust/others/s0000034-2021-ch_it.pdf</v>
      </c>
    </row>
    <row r="1733" spans="1:2" x14ac:dyDescent="0.2">
      <c r="A1733" s="1" t="s">
        <v>15705</v>
      </c>
      <c r="B1733" t="str">
        <f t="shared" si="56"/>
        <v>https://www.udobaer.de/out/media/public/cust/others/s0000034-2021-ch_it.pdf</v>
      </c>
    </row>
    <row r="1734" spans="1:2" x14ac:dyDescent="0.2">
      <c r="A1734" s="1" t="s">
        <v>15706</v>
      </c>
      <c r="B1734" t="str">
        <f t="shared" si="56"/>
        <v>https://www.udobaer.de/out/media/public/cust/others/s0000034-2021-ch_it.pdf</v>
      </c>
    </row>
    <row r="1735" spans="1:2" x14ac:dyDescent="0.2">
      <c r="A1735" s="1" t="s">
        <v>15707</v>
      </c>
      <c r="B1735" t="str">
        <f t="shared" si="56"/>
        <v>https://www.udobaer.de/out/media/public/cust/others/s0000034-2021-ch_it.pdf</v>
      </c>
    </row>
    <row r="1736" spans="1:2" x14ac:dyDescent="0.2">
      <c r="A1736" s="1" t="s">
        <v>15708</v>
      </c>
      <c r="B1736" t="str">
        <f t="shared" si="56"/>
        <v>https://www.udobaer.de/out/media/public/cust/others/s0000034-2021-ch_it.pdf</v>
      </c>
    </row>
    <row r="1737" spans="1:2" x14ac:dyDescent="0.2">
      <c r="A1737" s="1" t="s">
        <v>15709</v>
      </c>
      <c r="B1737" t="str">
        <f t="shared" ref="B1737:B1767" si="57">HYPERLINK("https://www.udobaer.de/out/media/public/cust/others/s0000034-2021-ch_it.pdf")</f>
        <v>https://www.udobaer.de/out/media/public/cust/others/s0000034-2021-ch_it.pdf</v>
      </c>
    </row>
    <row r="1738" spans="1:2" x14ac:dyDescent="0.2">
      <c r="A1738" s="1" t="s">
        <v>15787</v>
      </c>
      <c r="B1738" t="str">
        <f t="shared" si="57"/>
        <v>https://www.udobaer.de/out/media/public/cust/others/s0000034-2021-ch_it.pdf</v>
      </c>
    </row>
    <row r="1739" spans="1:2" x14ac:dyDescent="0.2">
      <c r="A1739" s="1" t="s">
        <v>15788</v>
      </c>
      <c r="B1739" t="str">
        <f t="shared" si="57"/>
        <v>https://www.udobaer.de/out/media/public/cust/others/s0000034-2021-ch_it.pdf</v>
      </c>
    </row>
    <row r="1740" spans="1:2" x14ac:dyDescent="0.2">
      <c r="A1740" s="1" t="s">
        <v>15789</v>
      </c>
      <c r="B1740" t="str">
        <f t="shared" si="57"/>
        <v>https://www.udobaer.de/out/media/public/cust/others/s0000034-2021-ch_it.pdf</v>
      </c>
    </row>
    <row r="1741" spans="1:2" x14ac:dyDescent="0.2">
      <c r="A1741" s="1" t="s">
        <v>15790</v>
      </c>
      <c r="B1741" t="str">
        <f t="shared" si="57"/>
        <v>https://www.udobaer.de/out/media/public/cust/others/s0000034-2021-ch_it.pdf</v>
      </c>
    </row>
    <row r="1742" spans="1:2" x14ac:dyDescent="0.2">
      <c r="A1742" s="1" t="s">
        <v>15791</v>
      </c>
      <c r="B1742" t="str">
        <f t="shared" si="57"/>
        <v>https://www.udobaer.de/out/media/public/cust/others/s0000034-2021-ch_it.pdf</v>
      </c>
    </row>
    <row r="1743" spans="1:2" x14ac:dyDescent="0.2">
      <c r="A1743" s="1" t="s">
        <v>15792</v>
      </c>
      <c r="B1743" t="str">
        <f t="shared" si="57"/>
        <v>https://www.udobaer.de/out/media/public/cust/others/s0000034-2021-ch_it.pdf</v>
      </c>
    </row>
    <row r="1744" spans="1:2" x14ac:dyDescent="0.2">
      <c r="A1744" s="1" t="s">
        <v>15794</v>
      </c>
      <c r="B1744" t="str">
        <f t="shared" si="57"/>
        <v>https://www.udobaer.de/out/media/public/cust/others/s0000034-2021-ch_it.pdf</v>
      </c>
    </row>
    <row r="1745" spans="1:2" x14ac:dyDescent="0.2">
      <c r="A1745" s="1" t="s">
        <v>15795</v>
      </c>
      <c r="B1745" t="str">
        <f t="shared" si="57"/>
        <v>https://www.udobaer.de/out/media/public/cust/others/s0000034-2021-ch_it.pdf</v>
      </c>
    </row>
    <row r="1746" spans="1:2" x14ac:dyDescent="0.2">
      <c r="A1746" s="1" t="s">
        <v>15796</v>
      </c>
      <c r="B1746" t="str">
        <f t="shared" si="57"/>
        <v>https://www.udobaer.de/out/media/public/cust/others/s0000034-2021-ch_it.pdf</v>
      </c>
    </row>
    <row r="1747" spans="1:2" x14ac:dyDescent="0.2">
      <c r="A1747" s="1" t="s">
        <v>15797</v>
      </c>
      <c r="B1747" t="str">
        <f t="shared" si="57"/>
        <v>https://www.udobaer.de/out/media/public/cust/others/s0000034-2021-ch_it.pdf</v>
      </c>
    </row>
    <row r="1748" spans="1:2" x14ac:dyDescent="0.2">
      <c r="A1748" s="1" t="s">
        <v>15798</v>
      </c>
      <c r="B1748" t="str">
        <f t="shared" si="57"/>
        <v>https://www.udobaer.de/out/media/public/cust/others/s0000034-2021-ch_it.pdf</v>
      </c>
    </row>
    <row r="1749" spans="1:2" x14ac:dyDescent="0.2">
      <c r="A1749" s="1" t="s">
        <v>15799</v>
      </c>
      <c r="B1749" t="str">
        <f t="shared" si="57"/>
        <v>https://www.udobaer.de/out/media/public/cust/others/s0000034-2021-ch_it.pdf</v>
      </c>
    </row>
    <row r="1750" spans="1:2" x14ac:dyDescent="0.2">
      <c r="A1750" s="1" t="s">
        <v>15800</v>
      </c>
      <c r="B1750" t="str">
        <f t="shared" si="57"/>
        <v>https://www.udobaer.de/out/media/public/cust/others/s0000034-2021-ch_it.pdf</v>
      </c>
    </row>
    <row r="1751" spans="1:2" x14ac:dyDescent="0.2">
      <c r="A1751" s="1" t="s">
        <v>15801</v>
      </c>
      <c r="B1751" t="str">
        <f t="shared" si="57"/>
        <v>https://www.udobaer.de/out/media/public/cust/others/s0000034-2021-ch_it.pdf</v>
      </c>
    </row>
    <row r="1752" spans="1:2" x14ac:dyDescent="0.2">
      <c r="A1752" s="1" t="s">
        <v>15802</v>
      </c>
      <c r="B1752" t="str">
        <f t="shared" si="57"/>
        <v>https://www.udobaer.de/out/media/public/cust/others/s0000034-2021-ch_it.pdf</v>
      </c>
    </row>
    <row r="1753" spans="1:2" x14ac:dyDescent="0.2">
      <c r="A1753" s="1" t="s">
        <v>15814</v>
      </c>
      <c r="B1753" t="str">
        <f t="shared" si="57"/>
        <v>https://www.udobaer.de/out/media/public/cust/others/s0000034-2021-ch_it.pdf</v>
      </c>
    </row>
    <row r="1754" spans="1:2" x14ac:dyDescent="0.2">
      <c r="A1754" s="1" t="s">
        <v>15815</v>
      </c>
      <c r="B1754" t="str">
        <f t="shared" si="57"/>
        <v>https://www.udobaer.de/out/media/public/cust/others/s0000034-2021-ch_it.pdf</v>
      </c>
    </row>
    <row r="1755" spans="1:2" x14ac:dyDescent="0.2">
      <c r="A1755" s="1" t="s">
        <v>15816</v>
      </c>
      <c r="B1755" t="str">
        <f t="shared" si="57"/>
        <v>https://www.udobaer.de/out/media/public/cust/others/s0000034-2021-ch_it.pdf</v>
      </c>
    </row>
    <row r="1756" spans="1:2" x14ac:dyDescent="0.2">
      <c r="A1756" s="1" t="s">
        <v>15817</v>
      </c>
      <c r="B1756" t="str">
        <f t="shared" si="57"/>
        <v>https://www.udobaer.de/out/media/public/cust/others/s0000034-2021-ch_it.pdf</v>
      </c>
    </row>
    <row r="1757" spans="1:2" x14ac:dyDescent="0.2">
      <c r="A1757" s="1" t="s">
        <v>15818</v>
      </c>
      <c r="B1757" t="str">
        <f t="shared" si="57"/>
        <v>https://www.udobaer.de/out/media/public/cust/others/s0000034-2021-ch_it.pdf</v>
      </c>
    </row>
    <row r="1758" spans="1:2" x14ac:dyDescent="0.2">
      <c r="A1758" s="1" t="s">
        <v>15819</v>
      </c>
      <c r="B1758" t="str">
        <f t="shared" si="57"/>
        <v>https://www.udobaer.de/out/media/public/cust/others/s0000034-2021-ch_it.pdf</v>
      </c>
    </row>
    <row r="1759" spans="1:2" x14ac:dyDescent="0.2">
      <c r="A1759" s="1" t="s">
        <v>15820</v>
      </c>
      <c r="B1759" t="str">
        <f t="shared" si="57"/>
        <v>https://www.udobaer.de/out/media/public/cust/others/s0000034-2021-ch_it.pdf</v>
      </c>
    </row>
    <row r="1760" spans="1:2" x14ac:dyDescent="0.2">
      <c r="A1760" s="1" t="s">
        <v>15821</v>
      </c>
      <c r="B1760" t="str">
        <f t="shared" si="57"/>
        <v>https://www.udobaer.de/out/media/public/cust/others/s0000034-2021-ch_it.pdf</v>
      </c>
    </row>
    <row r="1761" spans="1:2" x14ac:dyDescent="0.2">
      <c r="A1761" s="1" t="s">
        <v>15822</v>
      </c>
      <c r="B1761" t="str">
        <f t="shared" si="57"/>
        <v>https://www.udobaer.de/out/media/public/cust/others/s0000034-2021-ch_it.pdf</v>
      </c>
    </row>
    <row r="1762" spans="1:2" x14ac:dyDescent="0.2">
      <c r="A1762" s="1" t="s">
        <v>15823</v>
      </c>
      <c r="B1762" t="str">
        <f t="shared" si="57"/>
        <v>https://www.udobaer.de/out/media/public/cust/others/s0000034-2021-ch_it.pdf</v>
      </c>
    </row>
    <row r="1763" spans="1:2" x14ac:dyDescent="0.2">
      <c r="A1763" s="1" t="s">
        <v>15824</v>
      </c>
      <c r="B1763" t="str">
        <f t="shared" si="57"/>
        <v>https://www.udobaer.de/out/media/public/cust/others/s0000034-2021-ch_it.pdf</v>
      </c>
    </row>
    <row r="1764" spans="1:2" x14ac:dyDescent="0.2">
      <c r="A1764" s="1" t="s">
        <v>15825</v>
      </c>
      <c r="B1764" t="str">
        <f t="shared" si="57"/>
        <v>https://www.udobaer.de/out/media/public/cust/others/s0000034-2021-ch_it.pdf</v>
      </c>
    </row>
    <row r="1765" spans="1:2" x14ac:dyDescent="0.2">
      <c r="A1765" s="1" t="s">
        <v>15826</v>
      </c>
      <c r="B1765" t="str">
        <f t="shared" si="57"/>
        <v>https://www.udobaer.de/out/media/public/cust/others/s0000034-2021-ch_it.pdf</v>
      </c>
    </row>
    <row r="1766" spans="1:2" x14ac:dyDescent="0.2">
      <c r="A1766" s="1" t="s">
        <v>15827</v>
      </c>
      <c r="B1766" t="str">
        <f t="shared" si="57"/>
        <v>https://www.udobaer.de/out/media/public/cust/others/s0000034-2021-ch_it.pdf</v>
      </c>
    </row>
    <row r="1767" spans="1:2" x14ac:dyDescent="0.2">
      <c r="A1767" s="1" t="s">
        <v>15828</v>
      </c>
      <c r="B1767" t="str">
        <f t="shared" si="57"/>
        <v>https://www.udobaer.de/out/media/public/cust/others/s0000034-2021-ch_it.pdf</v>
      </c>
    </row>
    <row r="1768" spans="1:2" x14ac:dyDescent="0.2">
      <c r="A1768" s="1" t="s">
        <v>15775</v>
      </c>
      <c r="B1768" t="str">
        <f t="shared" ref="B1768:B1794" si="58">HYPERLINK("https://www.udobaer.de/out/media/public/cust/others/s0000035-2021-ch_it.pdf")</f>
        <v>https://www.udobaer.de/out/media/public/cust/others/s0000035-2021-ch_it.pdf</v>
      </c>
    </row>
    <row r="1769" spans="1:2" x14ac:dyDescent="0.2">
      <c r="A1769" s="1" t="s">
        <v>15776</v>
      </c>
      <c r="B1769" t="str">
        <f t="shared" si="58"/>
        <v>https://www.udobaer.de/out/media/public/cust/others/s0000035-2021-ch_it.pdf</v>
      </c>
    </row>
    <row r="1770" spans="1:2" x14ac:dyDescent="0.2">
      <c r="A1770" s="1" t="s">
        <v>15777</v>
      </c>
      <c r="B1770" t="str">
        <f t="shared" si="58"/>
        <v>https://www.udobaer.de/out/media/public/cust/others/s0000035-2021-ch_it.pdf</v>
      </c>
    </row>
    <row r="1771" spans="1:2" x14ac:dyDescent="0.2">
      <c r="A1771" s="1" t="s">
        <v>15778</v>
      </c>
      <c r="B1771" t="str">
        <f t="shared" si="58"/>
        <v>https://www.udobaer.de/out/media/public/cust/others/s0000035-2021-ch_it.pdf</v>
      </c>
    </row>
    <row r="1772" spans="1:2" x14ac:dyDescent="0.2">
      <c r="A1772" s="1" t="s">
        <v>15779</v>
      </c>
      <c r="B1772" t="str">
        <f t="shared" si="58"/>
        <v>https://www.udobaer.de/out/media/public/cust/others/s0000035-2021-ch_it.pdf</v>
      </c>
    </row>
    <row r="1773" spans="1:2" x14ac:dyDescent="0.2">
      <c r="A1773" s="1" t="s">
        <v>15780</v>
      </c>
      <c r="B1773" t="str">
        <f t="shared" si="58"/>
        <v>https://www.udobaer.de/out/media/public/cust/others/s0000035-2021-ch_it.pdf</v>
      </c>
    </row>
    <row r="1774" spans="1:2" x14ac:dyDescent="0.2">
      <c r="A1774" s="1" t="s">
        <v>15781</v>
      </c>
      <c r="B1774" t="str">
        <f t="shared" si="58"/>
        <v>https://www.udobaer.de/out/media/public/cust/others/s0000035-2021-ch_it.pdf</v>
      </c>
    </row>
    <row r="1775" spans="1:2" x14ac:dyDescent="0.2">
      <c r="A1775" s="1" t="s">
        <v>15782</v>
      </c>
      <c r="B1775" t="str">
        <f t="shared" si="58"/>
        <v>https://www.udobaer.de/out/media/public/cust/others/s0000035-2021-ch_it.pdf</v>
      </c>
    </row>
    <row r="1776" spans="1:2" x14ac:dyDescent="0.2">
      <c r="A1776" s="1" t="s">
        <v>15783</v>
      </c>
      <c r="B1776" t="str">
        <f t="shared" si="58"/>
        <v>https://www.udobaer.de/out/media/public/cust/others/s0000035-2021-ch_it.pdf</v>
      </c>
    </row>
    <row r="1777" spans="1:2" x14ac:dyDescent="0.2">
      <c r="A1777" s="1" t="s">
        <v>15784</v>
      </c>
      <c r="B1777" t="str">
        <f t="shared" si="58"/>
        <v>https://www.udobaer.de/out/media/public/cust/others/s0000035-2021-ch_it.pdf</v>
      </c>
    </row>
    <row r="1778" spans="1:2" x14ac:dyDescent="0.2">
      <c r="A1778" s="1" t="s">
        <v>15785</v>
      </c>
      <c r="B1778" t="str">
        <f t="shared" si="58"/>
        <v>https://www.udobaer.de/out/media/public/cust/others/s0000035-2021-ch_it.pdf</v>
      </c>
    </row>
    <row r="1779" spans="1:2" x14ac:dyDescent="0.2">
      <c r="A1779" s="1" t="s">
        <v>15786</v>
      </c>
      <c r="B1779" t="str">
        <f t="shared" si="58"/>
        <v>https://www.udobaer.de/out/media/public/cust/others/s0000035-2021-ch_it.pdf</v>
      </c>
    </row>
    <row r="1780" spans="1:2" x14ac:dyDescent="0.2">
      <c r="A1780" s="1" t="s">
        <v>26689</v>
      </c>
      <c r="B1780" t="str">
        <f t="shared" si="58"/>
        <v>https://www.udobaer.de/out/media/public/cust/others/s0000035-2021-ch_it.pdf</v>
      </c>
    </row>
    <row r="1781" spans="1:2" x14ac:dyDescent="0.2">
      <c r="A1781" s="1" t="s">
        <v>26690</v>
      </c>
      <c r="B1781" t="str">
        <f t="shared" si="58"/>
        <v>https://www.udobaer.de/out/media/public/cust/others/s0000035-2021-ch_it.pdf</v>
      </c>
    </row>
    <row r="1782" spans="1:2" x14ac:dyDescent="0.2">
      <c r="A1782" s="1" t="s">
        <v>26691</v>
      </c>
      <c r="B1782" t="str">
        <f t="shared" si="58"/>
        <v>https://www.udobaer.de/out/media/public/cust/others/s0000035-2021-ch_it.pdf</v>
      </c>
    </row>
    <row r="1783" spans="1:2" x14ac:dyDescent="0.2">
      <c r="A1783" s="1" t="s">
        <v>26692</v>
      </c>
      <c r="B1783" t="str">
        <f t="shared" si="58"/>
        <v>https://www.udobaer.de/out/media/public/cust/others/s0000035-2021-ch_it.pdf</v>
      </c>
    </row>
    <row r="1784" spans="1:2" x14ac:dyDescent="0.2">
      <c r="A1784" s="1" t="s">
        <v>26693</v>
      </c>
      <c r="B1784" t="str">
        <f t="shared" si="58"/>
        <v>https://www.udobaer.de/out/media/public/cust/others/s0000035-2021-ch_it.pdf</v>
      </c>
    </row>
    <row r="1785" spans="1:2" x14ac:dyDescent="0.2">
      <c r="A1785" s="1" t="s">
        <v>26694</v>
      </c>
      <c r="B1785" t="str">
        <f t="shared" si="58"/>
        <v>https://www.udobaer.de/out/media/public/cust/others/s0000035-2021-ch_it.pdf</v>
      </c>
    </row>
    <row r="1786" spans="1:2" x14ac:dyDescent="0.2">
      <c r="A1786" s="1" t="s">
        <v>26695</v>
      </c>
      <c r="B1786" t="str">
        <f t="shared" si="58"/>
        <v>https://www.udobaer.de/out/media/public/cust/others/s0000035-2021-ch_it.pdf</v>
      </c>
    </row>
    <row r="1787" spans="1:2" x14ac:dyDescent="0.2">
      <c r="A1787" s="1" t="s">
        <v>26696</v>
      </c>
      <c r="B1787" t="str">
        <f t="shared" si="58"/>
        <v>https://www.udobaer.de/out/media/public/cust/others/s0000035-2021-ch_it.pdf</v>
      </c>
    </row>
    <row r="1788" spans="1:2" x14ac:dyDescent="0.2">
      <c r="A1788" s="1" t="s">
        <v>26697</v>
      </c>
      <c r="B1788" t="str">
        <f t="shared" si="58"/>
        <v>https://www.udobaer.de/out/media/public/cust/others/s0000035-2021-ch_it.pdf</v>
      </c>
    </row>
    <row r="1789" spans="1:2" x14ac:dyDescent="0.2">
      <c r="A1789" s="1" t="s">
        <v>26698</v>
      </c>
      <c r="B1789" t="str">
        <f t="shared" si="58"/>
        <v>https://www.udobaer.de/out/media/public/cust/others/s0000035-2021-ch_it.pdf</v>
      </c>
    </row>
    <row r="1790" spans="1:2" x14ac:dyDescent="0.2">
      <c r="A1790" s="1" t="s">
        <v>26699</v>
      </c>
      <c r="B1790" t="str">
        <f t="shared" si="58"/>
        <v>https://www.udobaer.de/out/media/public/cust/others/s0000035-2021-ch_it.pdf</v>
      </c>
    </row>
    <row r="1791" spans="1:2" x14ac:dyDescent="0.2">
      <c r="A1791" s="1" t="s">
        <v>26700</v>
      </c>
      <c r="B1791" t="str">
        <f t="shared" si="58"/>
        <v>https://www.udobaer.de/out/media/public/cust/others/s0000035-2021-ch_it.pdf</v>
      </c>
    </row>
    <row r="1792" spans="1:2" x14ac:dyDescent="0.2">
      <c r="A1792" s="1" t="s">
        <v>26701</v>
      </c>
      <c r="B1792" t="str">
        <f t="shared" si="58"/>
        <v>https://www.udobaer.de/out/media/public/cust/others/s0000035-2021-ch_it.pdf</v>
      </c>
    </row>
    <row r="1793" spans="1:2" x14ac:dyDescent="0.2">
      <c r="A1793" s="1" t="s">
        <v>26702</v>
      </c>
      <c r="B1793" t="str">
        <f t="shared" si="58"/>
        <v>https://www.udobaer.de/out/media/public/cust/others/s0000035-2021-ch_it.pdf</v>
      </c>
    </row>
    <row r="1794" spans="1:2" x14ac:dyDescent="0.2">
      <c r="A1794" s="1" t="s">
        <v>26703</v>
      </c>
      <c r="B1794" t="str">
        <f t="shared" si="58"/>
        <v>https://www.udobaer.de/out/media/public/cust/others/s0000035-2021-ch_it.pdf</v>
      </c>
    </row>
    <row r="1795" spans="1:2" x14ac:dyDescent="0.2">
      <c r="A1795" s="1" t="s">
        <v>26704</v>
      </c>
      <c r="B1795" t="str">
        <f t="shared" ref="B1795:B1826" si="59">HYPERLINK("https://www.udobaer.de/out/media/public/cust/others/s0000036-2021-ch_it.pdf")</f>
        <v>https://www.udobaer.de/out/media/public/cust/others/s0000036-2021-ch_it.pdf</v>
      </c>
    </row>
    <row r="1796" spans="1:2" x14ac:dyDescent="0.2">
      <c r="A1796" s="1" t="s">
        <v>26705</v>
      </c>
      <c r="B1796" t="str">
        <f t="shared" si="59"/>
        <v>https://www.udobaer.de/out/media/public/cust/others/s0000036-2021-ch_it.pdf</v>
      </c>
    </row>
    <row r="1797" spans="1:2" x14ac:dyDescent="0.2">
      <c r="A1797" s="1" t="s">
        <v>26706</v>
      </c>
      <c r="B1797" t="str">
        <f t="shared" si="59"/>
        <v>https://www.udobaer.de/out/media/public/cust/others/s0000036-2021-ch_it.pdf</v>
      </c>
    </row>
    <row r="1798" spans="1:2" x14ac:dyDescent="0.2">
      <c r="A1798" s="1" t="s">
        <v>26707</v>
      </c>
      <c r="B1798" t="str">
        <f t="shared" si="59"/>
        <v>https://www.udobaer.de/out/media/public/cust/others/s0000036-2021-ch_it.pdf</v>
      </c>
    </row>
    <row r="1799" spans="1:2" x14ac:dyDescent="0.2">
      <c r="A1799" s="1" t="s">
        <v>26708</v>
      </c>
      <c r="B1799" t="str">
        <f t="shared" si="59"/>
        <v>https://www.udobaer.de/out/media/public/cust/others/s0000036-2021-ch_it.pdf</v>
      </c>
    </row>
    <row r="1800" spans="1:2" x14ac:dyDescent="0.2">
      <c r="A1800" s="1" t="s">
        <v>26709</v>
      </c>
      <c r="B1800" t="str">
        <f t="shared" si="59"/>
        <v>https://www.udobaer.de/out/media/public/cust/others/s0000036-2021-ch_it.pdf</v>
      </c>
    </row>
    <row r="1801" spans="1:2" x14ac:dyDescent="0.2">
      <c r="A1801" s="1" t="s">
        <v>26710</v>
      </c>
      <c r="B1801" t="str">
        <f t="shared" si="59"/>
        <v>https://www.udobaer.de/out/media/public/cust/others/s0000036-2021-ch_it.pdf</v>
      </c>
    </row>
    <row r="1802" spans="1:2" x14ac:dyDescent="0.2">
      <c r="A1802" s="1" t="s">
        <v>26711</v>
      </c>
      <c r="B1802" t="str">
        <f t="shared" si="59"/>
        <v>https://www.udobaer.de/out/media/public/cust/others/s0000036-2021-ch_it.pdf</v>
      </c>
    </row>
    <row r="1803" spans="1:2" x14ac:dyDescent="0.2">
      <c r="A1803" s="1" t="s">
        <v>26712</v>
      </c>
      <c r="B1803" t="str">
        <f t="shared" si="59"/>
        <v>https://www.udobaer.de/out/media/public/cust/others/s0000036-2021-ch_it.pdf</v>
      </c>
    </row>
    <row r="1804" spans="1:2" x14ac:dyDescent="0.2">
      <c r="A1804" s="1" t="s">
        <v>26713</v>
      </c>
      <c r="B1804" t="str">
        <f t="shared" si="59"/>
        <v>https://www.udobaer.de/out/media/public/cust/others/s0000036-2021-ch_it.pdf</v>
      </c>
    </row>
    <row r="1805" spans="1:2" x14ac:dyDescent="0.2">
      <c r="A1805" s="1" t="s">
        <v>26714</v>
      </c>
      <c r="B1805" t="str">
        <f t="shared" si="59"/>
        <v>https://www.udobaer.de/out/media/public/cust/others/s0000036-2021-ch_it.pdf</v>
      </c>
    </row>
    <row r="1806" spans="1:2" x14ac:dyDescent="0.2">
      <c r="A1806" s="1" t="s">
        <v>26715</v>
      </c>
      <c r="B1806" t="str">
        <f t="shared" si="59"/>
        <v>https://www.udobaer.de/out/media/public/cust/others/s0000036-2021-ch_it.pdf</v>
      </c>
    </row>
    <row r="1807" spans="1:2" x14ac:dyDescent="0.2">
      <c r="A1807" s="1" t="s">
        <v>26716</v>
      </c>
      <c r="B1807" t="str">
        <f t="shared" si="59"/>
        <v>https://www.udobaer.de/out/media/public/cust/others/s0000036-2021-ch_it.pdf</v>
      </c>
    </row>
    <row r="1808" spans="1:2" x14ac:dyDescent="0.2">
      <c r="A1808" s="1" t="s">
        <v>26717</v>
      </c>
      <c r="B1808" t="str">
        <f t="shared" si="59"/>
        <v>https://www.udobaer.de/out/media/public/cust/others/s0000036-2021-ch_it.pdf</v>
      </c>
    </row>
    <row r="1809" spans="1:2" x14ac:dyDescent="0.2">
      <c r="A1809" s="1" t="s">
        <v>26718</v>
      </c>
      <c r="B1809" t="str">
        <f t="shared" si="59"/>
        <v>https://www.udobaer.de/out/media/public/cust/others/s0000036-2021-ch_it.pdf</v>
      </c>
    </row>
    <row r="1810" spans="1:2" x14ac:dyDescent="0.2">
      <c r="A1810" s="1" t="s">
        <v>26719</v>
      </c>
      <c r="B1810" t="str">
        <f t="shared" si="59"/>
        <v>https://www.udobaer.de/out/media/public/cust/others/s0000036-2021-ch_it.pdf</v>
      </c>
    </row>
    <row r="1811" spans="1:2" x14ac:dyDescent="0.2">
      <c r="A1811" s="1" t="s">
        <v>26720</v>
      </c>
      <c r="B1811" t="str">
        <f t="shared" si="59"/>
        <v>https://www.udobaer.de/out/media/public/cust/others/s0000036-2021-ch_it.pdf</v>
      </c>
    </row>
    <row r="1812" spans="1:2" x14ac:dyDescent="0.2">
      <c r="A1812" s="1" t="s">
        <v>26721</v>
      </c>
      <c r="B1812" t="str">
        <f t="shared" si="59"/>
        <v>https://www.udobaer.de/out/media/public/cust/others/s0000036-2021-ch_it.pdf</v>
      </c>
    </row>
    <row r="1813" spans="1:2" x14ac:dyDescent="0.2">
      <c r="A1813" s="1" t="s">
        <v>26725</v>
      </c>
      <c r="B1813" t="str">
        <f t="shared" si="59"/>
        <v>https://www.udobaer.de/out/media/public/cust/others/s0000036-2021-ch_it.pdf</v>
      </c>
    </row>
    <row r="1814" spans="1:2" x14ac:dyDescent="0.2">
      <c r="A1814" s="1" t="s">
        <v>26726</v>
      </c>
      <c r="B1814" t="str">
        <f t="shared" si="59"/>
        <v>https://www.udobaer.de/out/media/public/cust/others/s0000036-2021-ch_it.pdf</v>
      </c>
    </row>
    <row r="1815" spans="1:2" x14ac:dyDescent="0.2">
      <c r="A1815" s="1" t="s">
        <v>26727</v>
      </c>
      <c r="B1815" t="str">
        <f t="shared" si="59"/>
        <v>https://www.udobaer.de/out/media/public/cust/others/s0000036-2021-ch_it.pdf</v>
      </c>
    </row>
    <row r="1816" spans="1:2" x14ac:dyDescent="0.2">
      <c r="A1816" s="1" t="s">
        <v>26728</v>
      </c>
      <c r="B1816" t="str">
        <f t="shared" si="59"/>
        <v>https://www.udobaer.de/out/media/public/cust/others/s0000036-2021-ch_it.pdf</v>
      </c>
    </row>
    <row r="1817" spans="1:2" x14ac:dyDescent="0.2">
      <c r="A1817" s="1" t="s">
        <v>26729</v>
      </c>
      <c r="B1817" t="str">
        <f t="shared" si="59"/>
        <v>https://www.udobaer.de/out/media/public/cust/others/s0000036-2021-ch_it.pdf</v>
      </c>
    </row>
    <row r="1818" spans="1:2" x14ac:dyDescent="0.2">
      <c r="A1818" s="1" t="s">
        <v>26730</v>
      </c>
      <c r="B1818" t="str">
        <f t="shared" si="59"/>
        <v>https://www.udobaer.de/out/media/public/cust/others/s0000036-2021-ch_it.pdf</v>
      </c>
    </row>
    <row r="1819" spans="1:2" x14ac:dyDescent="0.2">
      <c r="A1819" s="1" t="s">
        <v>26731</v>
      </c>
      <c r="B1819" t="str">
        <f t="shared" si="59"/>
        <v>https://www.udobaer.de/out/media/public/cust/others/s0000036-2021-ch_it.pdf</v>
      </c>
    </row>
    <row r="1820" spans="1:2" x14ac:dyDescent="0.2">
      <c r="A1820" s="1" t="s">
        <v>26732</v>
      </c>
      <c r="B1820" t="str">
        <f t="shared" si="59"/>
        <v>https://www.udobaer.de/out/media/public/cust/others/s0000036-2021-ch_it.pdf</v>
      </c>
    </row>
    <row r="1821" spans="1:2" x14ac:dyDescent="0.2">
      <c r="A1821" s="1" t="s">
        <v>26733</v>
      </c>
      <c r="B1821" t="str">
        <f t="shared" si="59"/>
        <v>https://www.udobaer.de/out/media/public/cust/others/s0000036-2021-ch_it.pdf</v>
      </c>
    </row>
    <row r="1822" spans="1:2" x14ac:dyDescent="0.2">
      <c r="A1822" s="1" t="s">
        <v>26734</v>
      </c>
      <c r="B1822" t="str">
        <f t="shared" si="59"/>
        <v>https://www.udobaer.de/out/media/public/cust/others/s0000036-2021-ch_it.pdf</v>
      </c>
    </row>
    <row r="1823" spans="1:2" x14ac:dyDescent="0.2">
      <c r="A1823" s="1" t="s">
        <v>26735</v>
      </c>
      <c r="B1823" t="str">
        <f t="shared" si="59"/>
        <v>https://www.udobaer.de/out/media/public/cust/others/s0000036-2021-ch_it.pdf</v>
      </c>
    </row>
    <row r="1824" spans="1:2" x14ac:dyDescent="0.2">
      <c r="A1824" s="1" t="s">
        <v>26736</v>
      </c>
      <c r="B1824" t="str">
        <f t="shared" si="59"/>
        <v>https://www.udobaer.de/out/media/public/cust/others/s0000036-2021-ch_it.pdf</v>
      </c>
    </row>
    <row r="1825" spans="1:2" x14ac:dyDescent="0.2">
      <c r="A1825" s="1" t="s">
        <v>26737</v>
      </c>
      <c r="B1825" t="str">
        <f t="shared" si="59"/>
        <v>https://www.udobaer.de/out/media/public/cust/others/s0000036-2021-ch_it.pdf</v>
      </c>
    </row>
    <row r="1826" spans="1:2" x14ac:dyDescent="0.2">
      <c r="A1826" s="1" t="s">
        <v>26738</v>
      </c>
      <c r="B1826" t="str">
        <f t="shared" si="59"/>
        <v>https://www.udobaer.de/out/media/public/cust/others/s0000036-2021-ch_it.pdf</v>
      </c>
    </row>
    <row r="1827" spans="1:2" x14ac:dyDescent="0.2">
      <c r="A1827" s="1" t="s">
        <v>26739</v>
      </c>
      <c r="B1827" t="str">
        <f t="shared" ref="B1827:B1855" si="60">HYPERLINK("https://www.udobaer.de/out/media/public/cust/others/s0000036-2021-ch_it.pdf")</f>
        <v>https://www.udobaer.de/out/media/public/cust/others/s0000036-2021-ch_it.pdf</v>
      </c>
    </row>
    <row r="1828" spans="1:2" x14ac:dyDescent="0.2">
      <c r="A1828" s="1" t="s">
        <v>26740</v>
      </c>
      <c r="B1828" t="str">
        <f t="shared" si="60"/>
        <v>https://www.udobaer.de/out/media/public/cust/others/s0000036-2021-ch_it.pdf</v>
      </c>
    </row>
    <row r="1829" spans="1:2" x14ac:dyDescent="0.2">
      <c r="A1829" s="1" t="s">
        <v>26741</v>
      </c>
      <c r="B1829" t="str">
        <f t="shared" si="60"/>
        <v>https://www.udobaer.de/out/media/public/cust/others/s0000036-2021-ch_it.pdf</v>
      </c>
    </row>
    <row r="1830" spans="1:2" x14ac:dyDescent="0.2">
      <c r="A1830" s="1" t="s">
        <v>26742</v>
      </c>
      <c r="B1830" t="str">
        <f t="shared" si="60"/>
        <v>https://www.udobaer.de/out/media/public/cust/others/s0000036-2021-ch_it.pdf</v>
      </c>
    </row>
    <row r="1831" spans="1:2" x14ac:dyDescent="0.2">
      <c r="A1831" s="1" t="s">
        <v>26743</v>
      </c>
      <c r="B1831" t="str">
        <f t="shared" si="60"/>
        <v>https://www.udobaer.de/out/media/public/cust/others/s0000036-2021-ch_it.pdf</v>
      </c>
    </row>
    <row r="1832" spans="1:2" x14ac:dyDescent="0.2">
      <c r="A1832" s="1" t="s">
        <v>26744</v>
      </c>
      <c r="B1832" t="str">
        <f t="shared" si="60"/>
        <v>https://www.udobaer.de/out/media/public/cust/others/s0000036-2021-ch_it.pdf</v>
      </c>
    </row>
    <row r="1833" spans="1:2" x14ac:dyDescent="0.2">
      <c r="A1833" s="1" t="s">
        <v>26745</v>
      </c>
      <c r="B1833" t="str">
        <f t="shared" si="60"/>
        <v>https://www.udobaer.de/out/media/public/cust/others/s0000036-2021-ch_it.pdf</v>
      </c>
    </row>
    <row r="1834" spans="1:2" x14ac:dyDescent="0.2">
      <c r="A1834" s="1" t="s">
        <v>26746</v>
      </c>
      <c r="B1834" t="str">
        <f t="shared" si="60"/>
        <v>https://www.udobaer.de/out/media/public/cust/others/s0000036-2021-ch_it.pdf</v>
      </c>
    </row>
    <row r="1835" spans="1:2" x14ac:dyDescent="0.2">
      <c r="A1835" s="1" t="s">
        <v>26747</v>
      </c>
      <c r="B1835" t="str">
        <f t="shared" si="60"/>
        <v>https://www.udobaer.de/out/media/public/cust/others/s0000036-2021-ch_it.pdf</v>
      </c>
    </row>
    <row r="1836" spans="1:2" x14ac:dyDescent="0.2">
      <c r="A1836" s="1" t="s">
        <v>26748</v>
      </c>
      <c r="B1836" t="str">
        <f t="shared" si="60"/>
        <v>https://www.udobaer.de/out/media/public/cust/others/s0000036-2021-ch_it.pdf</v>
      </c>
    </row>
    <row r="1837" spans="1:2" x14ac:dyDescent="0.2">
      <c r="A1837" s="1" t="s">
        <v>26759</v>
      </c>
      <c r="B1837" t="str">
        <f t="shared" si="60"/>
        <v>https://www.udobaer.de/out/media/public/cust/others/s0000036-2021-ch_it.pdf</v>
      </c>
    </row>
    <row r="1838" spans="1:2" x14ac:dyDescent="0.2">
      <c r="A1838" s="1" t="s">
        <v>26760</v>
      </c>
      <c r="B1838" t="str">
        <f t="shared" si="60"/>
        <v>https://www.udobaer.de/out/media/public/cust/others/s0000036-2021-ch_it.pdf</v>
      </c>
    </row>
    <row r="1839" spans="1:2" x14ac:dyDescent="0.2">
      <c r="A1839" s="1" t="s">
        <v>26761</v>
      </c>
      <c r="B1839" t="str">
        <f t="shared" si="60"/>
        <v>https://www.udobaer.de/out/media/public/cust/others/s0000036-2021-ch_it.pdf</v>
      </c>
    </row>
    <row r="1840" spans="1:2" x14ac:dyDescent="0.2">
      <c r="A1840" s="1" t="s">
        <v>26773</v>
      </c>
      <c r="B1840" t="str">
        <f t="shared" si="60"/>
        <v>https://www.udobaer.de/out/media/public/cust/others/s0000036-2021-ch_it.pdf</v>
      </c>
    </row>
    <row r="1841" spans="1:2" x14ac:dyDescent="0.2">
      <c r="A1841" s="1" t="s">
        <v>26774</v>
      </c>
      <c r="B1841" t="str">
        <f t="shared" si="60"/>
        <v>https://www.udobaer.de/out/media/public/cust/others/s0000036-2021-ch_it.pdf</v>
      </c>
    </row>
    <row r="1842" spans="1:2" x14ac:dyDescent="0.2">
      <c r="A1842" s="1" t="s">
        <v>26775</v>
      </c>
      <c r="B1842" t="str">
        <f t="shared" si="60"/>
        <v>https://www.udobaer.de/out/media/public/cust/others/s0000036-2021-ch_it.pdf</v>
      </c>
    </row>
    <row r="1843" spans="1:2" x14ac:dyDescent="0.2">
      <c r="A1843" s="1" t="s">
        <v>26776</v>
      </c>
      <c r="B1843" t="str">
        <f t="shared" si="60"/>
        <v>https://www.udobaer.de/out/media/public/cust/others/s0000036-2021-ch_it.pdf</v>
      </c>
    </row>
    <row r="1844" spans="1:2" x14ac:dyDescent="0.2">
      <c r="A1844" s="1" t="s">
        <v>26777</v>
      </c>
      <c r="B1844" t="str">
        <f t="shared" si="60"/>
        <v>https://www.udobaer.de/out/media/public/cust/others/s0000036-2021-ch_it.pdf</v>
      </c>
    </row>
    <row r="1845" spans="1:2" x14ac:dyDescent="0.2">
      <c r="A1845" s="1" t="s">
        <v>26778</v>
      </c>
      <c r="B1845" t="str">
        <f t="shared" si="60"/>
        <v>https://www.udobaer.de/out/media/public/cust/others/s0000036-2021-ch_it.pdf</v>
      </c>
    </row>
    <row r="1846" spans="1:2" x14ac:dyDescent="0.2">
      <c r="A1846" s="1" t="s">
        <v>26779</v>
      </c>
      <c r="B1846" t="str">
        <f t="shared" si="60"/>
        <v>https://www.udobaer.de/out/media/public/cust/others/s0000036-2021-ch_it.pdf</v>
      </c>
    </row>
    <row r="1847" spans="1:2" x14ac:dyDescent="0.2">
      <c r="A1847" s="1" t="s">
        <v>26780</v>
      </c>
      <c r="B1847" t="str">
        <f t="shared" si="60"/>
        <v>https://www.udobaer.de/out/media/public/cust/others/s0000036-2021-ch_it.pdf</v>
      </c>
    </row>
    <row r="1848" spans="1:2" x14ac:dyDescent="0.2">
      <c r="A1848" s="1" t="s">
        <v>26781</v>
      </c>
      <c r="B1848" t="str">
        <f t="shared" si="60"/>
        <v>https://www.udobaer.de/out/media/public/cust/others/s0000036-2021-ch_it.pdf</v>
      </c>
    </row>
    <row r="1849" spans="1:2" x14ac:dyDescent="0.2">
      <c r="A1849" s="1" t="s">
        <v>27667</v>
      </c>
      <c r="B1849" t="str">
        <f t="shared" si="60"/>
        <v>https://www.udobaer.de/out/media/public/cust/others/s0000036-2021-ch_it.pdf</v>
      </c>
    </row>
    <row r="1850" spans="1:2" x14ac:dyDescent="0.2">
      <c r="A1850" s="1" t="s">
        <v>27837</v>
      </c>
      <c r="B1850" t="str">
        <f t="shared" si="60"/>
        <v>https://www.udobaer.de/out/media/public/cust/others/s0000036-2021-ch_it.pdf</v>
      </c>
    </row>
    <row r="1851" spans="1:2" x14ac:dyDescent="0.2">
      <c r="A1851" s="1" t="s">
        <v>27869</v>
      </c>
      <c r="B1851" t="str">
        <f t="shared" si="60"/>
        <v>https://www.udobaer.de/out/media/public/cust/others/s0000036-2021-ch_it.pdf</v>
      </c>
    </row>
    <row r="1852" spans="1:2" x14ac:dyDescent="0.2">
      <c r="A1852" s="1" t="s">
        <v>28284</v>
      </c>
      <c r="B1852" t="str">
        <f t="shared" si="60"/>
        <v>https://www.udobaer.de/out/media/public/cust/others/s0000036-2021-ch_it.pdf</v>
      </c>
    </row>
    <row r="1853" spans="1:2" x14ac:dyDescent="0.2">
      <c r="A1853" s="1" t="s">
        <v>28285</v>
      </c>
      <c r="B1853" t="str">
        <f t="shared" si="60"/>
        <v>https://www.udobaer.de/out/media/public/cust/others/s0000036-2021-ch_it.pdf</v>
      </c>
    </row>
    <row r="1854" spans="1:2" x14ac:dyDescent="0.2">
      <c r="A1854" s="1" t="s">
        <v>28288</v>
      </c>
      <c r="B1854" t="str">
        <f t="shared" si="60"/>
        <v>https://www.udobaer.de/out/media/public/cust/others/s0000036-2021-ch_it.pdf</v>
      </c>
    </row>
    <row r="1855" spans="1:2" x14ac:dyDescent="0.2">
      <c r="A1855" s="1" t="s">
        <v>28294</v>
      </c>
      <c r="B1855" t="str">
        <f t="shared" si="60"/>
        <v>https://www.udobaer.de/out/media/public/cust/others/s0000036-2021-ch_it.pdf</v>
      </c>
    </row>
    <row r="1856" spans="1:2" x14ac:dyDescent="0.2">
      <c r="A1856" s="1" t="s">
        <v>5840</v>
      </c>
      <c r="B1856" t="str">
        <f t="shared" ref="B1856:B1871" si="61">HYPERLINK("https://www.udobaer.de/out/media/public/cust/others/s0000037-2021-ch_it.pdf")</f>
        <v>https://www.udobaer.de/out/media/public/cust/others/s0000037-2021-ch_it.pdf</v>
      </c>
    </row>
    <row r="1857" spans="1:2" x14ac:dyDescent="0.2">
      <c r="A1857" s="1" t="s">
        <v>5841</v>
      </c>
      <c r="B1857" t="str">
        <f t="shared" si="61"/>
        <v>https://www.udobaer.de/out/media/public/cust/others/s0000037-2021-ch_it.pdf</v>
      </c>
    </row>
    <row r="1858" spans="1:2" x14ac:dyDescent="0.2">
      <c r="A1858" s="1" t="s">
        <v>5842</v>
      </c>
      <c r="B1858" t="str">
        <f t="shared" si="61"/>
        <v>https://www.udobaer.de/out/media/public/cust/others/s0000037-2021-ch_it.pdf</v>
      </c>
    </row>
    <row r="1859" spans="1:2" x14ac:dyDescent="0.2">
      <c r="A1859" s="1" t="s">
        <v>5843</v>
      </c>
      <c r="B1859" t="str">
        <f t="shared" si="61"/>
        <v>https://www.udobaer.de/out/media/public/cust/others/s0000037-2021-ch_it.pdf</v>
      </c>
    </row>
    <row r="1860" spans="1:2" x14ac:dyDescent="0.2">
      <c r="A1860" s="1" t="s">
        <v>5844</v>
      </c>
      <c r="B1860" t="str">
        <f t="shared" si="61"/>
        <v>https://www.udobaer.de/out/media/public/cust/others/s0000037-2021-ch_it.pdf</v>
      </c>
    </row>
    <row r="1861" spans="1:2" x14ac:dyDescent="0.2">
      <c r="A1861" s="1" t="s">
        <v>5845</v>
      </c>
      <c r="B1861" t="str">
        <f t="shared" si="61"/>
        <v>https://www.udobaer.de/out/media/public/cust/others/s0000037-2021-ch_it.pdf</v>
      </c>
    </row>
    <row r="1862" spans="1:2" x14ac:dyDescent="0.2">
      <c r="A1862" s="1" t="s">
        <v>5846</v>
      </c>
      <c r="B1862" t="str">
        <f t="shared" si="61"/>
        <v>https://www.udobaer.de/out/media/public/cust/others/s0000037-2021-ch_it.pdf</v>
      </c>
    </row>
    <row r="1863" spans="1:2" x14ac:dyDescent="0.2">
      <c r="A1863" s="1" t="s">
        <v>5848</v>
      </c>
      <c r="B1863" t="str">
        <f t="shared" si="61"/>
        <v>https://www.udobaer.de/out/media/public/cust/others/s0000037-2021-ch_it.pdf</v>
      </c>
    </row>
    <row r="1864" spans="1:2" x14ac:dyDescent="0.2">
      <c r="A1864" s="1" t="s">
        <v>15742</v>
      </c>
      <c r="B1864" t="str">
        <f t="shared" si="61"/>
        <v>https://www.udobaer.de/out/media/public/cust/others/s0000037-2021-ch_it.pdf</v>
      </c>
    </row>
    <row r="1865" spans="1:2" x14ac:dyDescent="0.2">
      <c r="A1865" s="1" t="s">
        <v>15743</v>
      </c>
      <c r="B1865" t="str">
        <f t="shared" si="61"/>
        <v>https://www.udobaer.de/out/media/public/cust/others/s0000037-2021-ch_it.pdf</v>
      </c>
    </row>
    <row r="1866" spans="1:2" x14ac:dyDescent="0.2">
      <c r="A1866" s="1" t="s">
        <v>15744</v>
      </c>
      <c r="B1866" t="str">
        <f t="shared" si="61"/>
        <v>https://www.udobaer.de/out/media/public/cust/others/s0000037-2021-ch_it.pdf</v>
      </c>
    </row>
    <row r="1867" spans="1:2" x14ac:dyDescent="0.2">
      <c r="A1867" s="1" t="s">
        <v>15745</v>
      </c>
      <c r="B1867" t="str">
        <f t="shared" si="61"/>
        <v>https://www.udobaer.de/out/media/public/cust/others/s0000037-2021-ch_it.pdf</v>
      </c>
    </row>
    <row r="1868" spans="1:2" x14ac:dyDescent="0.2">
      <c r="A1868" s="1" t="s">
        <v>15746</v>
      </c>
      <c r="B1868" t="str">
        <f t="shared" si="61"/>
        <v>https://www.udobaer.de/out/media/public/cust/others/s0000037-2021-ch_it.pdf</v>
      </c>
    </row>
    <row r="1869" spans="1:2" x14ac:dyDescent="0.2">
      <c r="A1869" s="1" t="s">
        <v>15747</v>
      </c>
      <c r="B1869" t="str">
        <f t="shared" si="61"/>
        <v>https://www.udobaer.de/out/media/public/cust/others/s0000037-2021-ch_it.pdf</v>
      </c>
    </row>
    <row r="1870" spans="1:2" x14ac:dyDescent="0.2">
      <c r="A1870" s="1" t="s">
        <v>15748</v>
      </c>
      <c r="B1870" t="str">
        <f t="shared" si="61"/>
        <v>https://www.udobaer.de/out/media/public/cust/others/s0000037-2021-ch_it.pdf</v>
      </c>
    </row>
    <row r="1871" spans="1:2" x14ac:dyDescent="0.2">
      <c r="A1871" s="1" t="s">
        <v>15749</v>
      </c>
      <c r="B1871" t="str">
        <f t="shared" si="61"/>
        <v>https://www.udobaer.de/out/media/public/cust/others/s0000037-2021-ch_it.pdf</v>
      </c>
    </row>
    <row r="1872" spans="1:2" x14ac:dyDescent="0.2">
      <c r="A1872" s="1" t="s">
        <v>14730</v>
      </c>
      <c r="B1872" t="str">
        <f t="shared" ref="B1872:B1898" si="62">HYPERLINK("https://www.udobaer.de/out/media/public/cust/others/s0000038-2021-ch_it.pdf")</f>
        <v>https://www.udobaer.de/out/media/public/cust/others/s0000038-2021-ch_it.pdf</v>
      </c>
    </row>
    <row r="1873" spans="1:2" x14ac:dyDescent="0.2">
      <c r="A1873" s="1" t="s">
        <v>15023</v>
      </c>
      <c r="B1873" t="str">
        <f t="shared" si="62"/>
        <v>https://www.udobaer.de/out/media/public/cust/others/s0000038-2021-ch_it.pdf</v>
      </c>
    </row>
    <row r="1874" spans="1:2" x14ac:dyDescent="0.2">
      <c r="A1874" s="1" t="s">
        <v>15460</v>
      </c>
      <c r="B1874" t="str">
        <f t="shared" si="62"/>
        <v>https://www.udobaer.de/out/media/public/cust/others/s0000038-2021-ch_it.pdf</v>
      </c>
    </row>
    <row r="1875" spans="1:2" x14ac:dyDescent="0.2">
      <c r="A1875" s="1" t="s">
        <v>15718</v>
      </c>
      <c r="B1875" t="str">
        <f t="shared" si="62"/>
        <v>https://www.udobaer.de/out/media/public/cust/others/s0000038-2021-ch_it.pdf</v>
      </c>
    </row>
    <row r="1876" spans="1:2" x14ac:dyDescent="0.2">
      <c r="A1876" s="1" t="s">
        <v>15721</v>
      </c>
      <c r="B1876" t="str">
        <f t="shared" si="62"/>
        <v>https://www.udobaer.de/out/media/public/cust/others/s0000038-2021-ch_it.pdf</v>
      </c>
    </row>
    <row r="1877" spans="1:2" x14ac:dyDescent="0.2">
      <c r="A1877" s="1" t="s">
        <v>15722</v>
      </c>
      <c r="B1877" t="str">
        <f t="shared" si="62"/>
        <v>https://www.udobaer.de/out/media/public/cust/others/s0000038-2021-ch_it.pdf</v>
      </c>
    </row>
    <row r="1878" spans="1:2" x14ac:dyDescent="0.2">
      <c r="A1878" s="1" t="s">
        <v>15723</v>
      </c>
      <c r="B1878" t="str">
        <f t="shared" si="62"/>
        <v>https://www.udobaer.de/out/media/public/cust/others/s0000038-2021-ch_it.pdf</v>
      </c>
    </row>
    <row r="1879" spans="1:2" x14ac:dyDescent="0.2">
      <c r="A1879" s="1" t="s">
        <v>15724</v>
      </c>
      <c r="B1879" t="str">
        <f t="shared" si="62"/>
        <v>https://www.udobaer.de/out/media/public/cust/others/s0000038-2021-ch_it.pdf</v>
      </c>
    </row>
    <row r="1880" spans="1:2" x14ac:dyDescent="0.2">
      <c r="A1880" s="1" t="s">
        <v>15725</v>
      </c>
      <c r="B1880" t="str">
        <f t="shared" si="62"/>
        <v>https://www.udobaer.de/out/media/public/cust/others/s0000038-2021-ch_it.pdf</v>
      </c>
    </row>
    <row r="1881" spans="1:2" x14ac:dyDescent="0.2">
      <c r="A1881" s="1" t="s">
        <v>15727</v>
      </c>
      <c r="B1881" t="str">
        <f t="shared" si="62"/>
        <v>https://www.udobaer.de/out/media/public/cust/others/s0000038-2021-ch_it.pdf</v>
      </c>
    </row>
    <row r="1882" spans="1:2" x14ac:dyDescent="0.2">
      <c r="A1882" s="1" t="s">
        <v>15728</v>
      </c>
      <c r="B1882" t="str">
        <f t="shared" si="62"/>
        <v>https://www.udobaer.de/out/media/public/cust/others/s0000038-2021-ch_it.pdf</v>
      </c>
    </row>
    <row r="1883" spans="1:2" x14ac:dyDescent="0.2">
      <c r="A1883" s="1" t="s">
        <v>15729</v>
      </c>
      <c r="B1883" t="str">
        <f t="shared" si="62"/>
        <v>https://www.udobaer.de/out/media/public/cust/others/s0000038-2021-ch_it.pdf</v>
      </c>
    </row>
    <row r="1884" spans="1:2" x14ac:dyDescent="0.2">
      <c r="A1884" s="1" t="s">
        <v>15730</v>
      </c>
      <c r="B1884" t="str">
        <f t="shared" si="62"/>
        <v>https://www.udobaer.de/out/media/public/cust/others/s0000038-2021-ch_it.pdf</v>
      </c>
    </row>
    <row r="1885" spans="1:2" x14ac:dyDescent="0.2">
      <c r="A1885" s="1" t="s">
        <v>15731</v>
      </c>
      <c r="B1885" t="str">
        <f t="shared" si="62"/>
        <v>https://www.udobaer.de/out/media/public/cust/others/s0000038-2021-ch_it.pdf</v>
      </c>
    </row>
    <row r="1886" spans="1:2" x14ac:dyDescent="0.2">
      <c r="A1886" s="1" t="s">
        <v>15732</v>
      </c>
      <c r="B1886" t="str">
        <f t="shared" si="62"/>
        <v>https://www.udobaer.de/out/media/public/cust/others/s0000038-2021-ch_it.pdf</v>
      </c>
    </row>
    <row r="1887" spans="1:2" x14ac:dyDescent="0.2">
      <c r="A1887" s="1" t="s">
        <v>15733</v>
      </c>
      <c r="B1887" t="str">
        <f t="shared" si="62"/>
        <v>https://www.udobaer.de/out/media/public/cust/others/s0000038-2021-ch_it.pdf</v>
      </c>
    </row>
    <row r="1888" spans="1:2" x14ac:dyDescent="0.2">
      <c r="A1888" s="1" t="s">
        <v>15734</v>
      </c>
      <c r="B1888" t="str">
        <f t="shared" si="62"/>
        <v>https://www.udobaer.de/out/media/public/cust/others/s0000038-2021-ch_it.pdf</v>
      </c>
    </row>
    <row r="1889" spans="1:2" x14ac:dyDescent="0.2">
      <c r="A1889" s="1" t="s">
        <v>15735</v>
      </c>
      <c r="B1889" t="str">
        <f t="shared" si="62"/>
        <v>https://www.udobaer.de/out/media/public/cust/others/s0000038-2021-ch_it.pdf</v>
      </c>
    </row>
    <row r="1890" spans="1:2" x14ac:dyDescent="0.2">
      <c r="A1890" s="1" t="s">
        <v>15736</v>
      </c>
      <c r="B1890" t="str">
        <f t="shared" si="62"/>
        <v>https://www.udobaer.de/out/media/public/cust/others/s0000038-2021-ch_it.pdf</v>
      </c>
    </row>
    <row r="1891" spans="1:2" x14ac:dyDescent="0.2">
      <c r="A1891" s="1" t="s">
        <v>15737</v>
      </c>
      <c r="B1891" t="str">
        <f t="shared" si="62"/>
        <v>https://www.udobaer.de/out/media/public/cust/others/s0000038-2021-ch_it.pdf</v>
      </c>
    </row>
    <row r="1892" spans="1:2" x14ac:dyDescent="0.2">
      <c r="A1892" s="1" t="s">
        <v>15738</v>
      </c>
      <c r="B1892" t="str">
        <f t="shared" si="62"/>
        <v>https://www.udobaer.de/out/media/public/cust/others/s0000038-2021-ch_it.pdf</v>
      </c>
    </row>
    <row r="1893" spans="1:2" x14ac:dyDescent="0.2">
      <c r="A1893" s="1" t="s">
        <v>15750</v>
      </c>
      <c r="B1893" t="str">
        <f t="shared" si="62"/>
        <v>https://www.udobaer.de/out/media/public/cust/others/s0000038-2021-ch_it.pdf</v>
      </c>
    </row>
    <row r="1894" spans="1:2" x14ac:dyDescent="0.2">
      <c r="A1894" s="1" t="s">
        <v>15751</v>
      </c>
      <c r="B1894" t="str">
        <f t="shared" si="62"/>
        <v>https://www.udobaer.de/out/media/public/cust/others/s0000038-2021-ch_it.pdf</v>
      </c>
    </row>
    <row r="1895" spans="1:2" x14ac:dyDescent="0.2">
      <c r="A1895" s="1" t="s">
        <v>15752</v>
      </c>
      <c r="B1895" t="str">
        <f t="shared" si="62"/>
        <v>https://www.udobaer.de/out/media/public/cust/others/s0000038-2021-ch_it.pdf</v>
      </c>
    </row>
    <row r="1896" spans="1:2" x14ac:dyDescent="0.2">
      <c r="A1896" s="1" t="s">
        <v>15753</v>
      </c>
      <c r="B1896" t="str">
        <f t="shared" si="62"/>
        <v>https://www.udobaer.de/out/media/public/cust/others/s0000038-2021-ch_it.pdf</v>
      </c>
    </row>
    <row r="1897" spans="1:2" x14ac:dyDescent="0.2">
      <c r="A1897" s="1" t="s">
        <v>15754</v>
      </c>
      <c r="B1897" t="str">
        <f t="shared" si="62"/>
        <v>https://www.udobaer.de/out/media/public/cust/others/s0000038-2021-ch_it.pdf</v>
      </c>
    </row>
    <row r="1898" spans="1:2" x14ac:dyDescent="0.2">
      <c r="A1898" s="1" t="s">
        <v>15755</v>
      </c>
      <c r="B1898" t="str">
        <f t="shared" si="62"/>
        <v>https://www.udobaer.de/out/media/public/cust/others/s0000038-2021-ch_it.pdf</v>
      </c>
    </row>
    <row r="1899" spans="1:2" x14ac:dyDescent="0.2">
      <c r="A1899" s="1" t="s">
        <v>15720</v>
      </c>
      <c r="B1899" t="str">
        <f t="shared" ref="B1899:B1921" si="63">HYPERLINK("https://www.udobaer.de/out/media/public/cust/others/s0000039-2021-ch_it.pdf")</f>
        <v>https://www.udobaer.de/out/media/public/cust/others/s0000039-2021-ch_it.pdf</v>
      </c>
    </row>
    <row r="1900" spans="1:2" x14ac:dyDescent="0.2">
      <c r="A1900" s="1" t="s">
        <v>15739</v>
      </c>
      <c r="B1900" t="str">
        <f t="shared" si="63"/>
        <v>https://www.udobaer.de/out/media/public/cust/others/s0000039-2021-ch_it.pdf</v>
      </c>
    </row>
    <row r="1901" spans="1:2" x14ac:dyDescent="0.2">
      <c r="A1901" s="1" t="s">
        <v>15740</v>
      </c>
      <c r="B1901" t="str">
        <f t="shared" si="63"/>
        <v>https://www.udobaer.de/out/media/public/cust/others/s0000039-2021-ch_it.pdf</v>
      </c>
    </row>
    <row r="1902" spans="1:2" x14ac:dyDescent="0.2">
      <c r="A1902" s="1" t="s">
        <v>15741</v>
      </c>
      <c r="B1902" t="str">
        <f t="shared" si="63"/>
        <v>https://www.udobaer.de/out/media/public/cust/others/s0000039-2021-ch_it.pdf</v>
      </c>
    </row>
    <row r="1903" spans="1:2" x14ac:dyDescent="0.2">
      <c r="A1903" s="1" t="s">
        <v>15756</v>
      </c>
      <c r="B1903" t="str">
        <f t="shared" si="63"/>
        <v>https://www.udobaer.de/out/media/public/cust/others/s0000039-2021-ch_it.pdf</v>
      </c>
    </row>
    <row r="1904" spans="1:2" x14ac:dyDescent="0.2">
      <c r="A1904" s="1" t="s">
        <v>15757</v>
      </c>
      <c r="B1904" t="str">
        <f t="shared" si="63"/>
        <v>https://www.udobaer.de/out/media/public/cust/others/s0000039-2021-ch_it.pdf</v>
      </c>
    </row>
    <row r="1905" spans="1:2" x14ac:dyDescent="0.2">
      <c r="A1905" s="1" t="s">
        <v>15758</v>
      </c>
      <c r="B1905" t="str">
        <f t="shared" si="63"/>
        <v>https://www.udobaer.de/out/media/public/cust/others/s0000039-2021-ch_it.pdf</v>
      </c>
    </row>
    <row r="1906" spans="1:2" x14ac:dyDescent="0.2">
      <c r="A1906" s="1" t="s">
        <v>15759</v>
      </c>
      <c r="B1906" t="str">
        <f t="shared" si="63"/>
        <v>https://www.udobaer.de/out/media/public/cust/others/s0000039-2021-ch_it.pdf</v>
      </c>
    </row>
    <row r="1907" spans="1:2" x14ac:dyDescent="0.2">
      <c r="A1907" s="1" t="s">
        <v>15760</v>
      </c>
      <c r="B1907" t="str">
        <f t="shared" si="63"/>
        <v>https://www.udobaer.de/out/media/public/cust/others/s0000039-2021-ch_it.pdf</v>
      </c>
    </row>
    <row r="1908" spans="1:2" x14ac:dyDescent="0.2">
      <c r="A1908" s="1" t="s">
        <v>15761</v>
      </c>
      <c r="B1908" t="str">
        <f t="shared" si="63"/>
        <v>https://www.udobaer.de/out/media/public/cust/others/s0000039-2021-ch_it.pdf</v>
      </c>
    </row>
    <row r="1909" spans="1:2" x14ac:dyDescent="0.2">
      <c r="A1909" s="1" t="s">
        <v>15762</v>
      </c>
      <c r="B1909" t="str">
        <f t="shared" si="63"/>
        <v>https://www.udobaer.de/out/media/public/cust/others/s0000039-2021-ch_it.pdf</v>
      </c>
    </row>
    <row r="1910" spans="1:2" x14ac:dyDescent="0.2">
      <c r="A1910" s="1" t="s">
        <v>15763</v>
      </c>
      <c r="B1910" t="str">
        <f t="shared" si="63"/>
        <v>https://www.udobaer.de/out/media/public/cust/others/s0000039-2021-ch_it.pdf</v>
      </c>
    </row>
    <row r="1911" spans="1:2" x14ac:dyDescent="0.2">
      <c r="A1911" s="1" t="s">
        <v>15764</v>
      </c>
      <c r="B1911" t="str">
        <f t="shared" si="63"/>
        <v>https://www.udobaer.de/out/media/public/cust/others/s0000039-2021-ch_it.pdf</v>
      </c>
    </row>
    <row r="1912" spans="1:2" x14ac:dyDescent="0.2">
      <c r="A1912" s="1" t="s">
        <v>15765</v>
      </c>
      <c r="B1912" t="str">
        <f t="shared" si="63"/>
        <v>https://www.udobaer.de/out/media/public/cust/others/s0000039-2021-ch_it.pdf</v>
      </c>
    </row>
    <row r="1913" spans="1:2" x14ac:dyDescent="0.2">
      <c r="A1913" s="1" t="s">
        <v>15766</v>
      </c>
      <c r="B1913" t="str">
        <f t="shared" si="63"/>
        <v>https://www.udobaer.de/out/media/public/cust/others/s0000039-2021-ch_it.pdf</v>
      </c>
    </row>
    <row r="1914" spans="1:2" x14ac:dyDescent="0.2">
      <c r="A1914" s="1" t="s">
        <v>15767</v>
      </c>
      <c r="B1914" t="str">
        <f t="shared" si="63"/>
        <v>https://www.udobaer.de/out/media/public/cust/others/s0000039-2021-ch_it.pdf</v>
      </c>
    </row>
    <row r="1915" spans="1:2" x14ac:dyDescent="0.2">
      <c r="A1915" s="1" t="s">
        <v>15768</v>
      </c>
      <c r="B1915" t="str">
        <f t="shared" si="63"/>
        <v>https://www.udobaer.de/out/media/public/cust/others/s0000039-2021-ch_it.pdf</v>
      </c>
    </row>
    <row r="1916" spans="1:2" x14ac:dyDescent="0.2">
      <c r="A1916" s="1" t="s">
        <v>15769</v>
      </c>
      <c r="B1916" t="str">
        <f t="shared" si="63"/>
        <v>https://www.udobaer.de/out/media/public/cust/others/s0000039-2021-ch_it.pdf</v>
      </c>
    </row>
    <row r="1917" spans="1:2" x14ac:dyDescent="0.2">
      <c r="A1917" s="1" t="s">
        <v>15770</v>
      </c>
      <c r="B1917" t="str">
        <f t="shared" si="63"/>
        <v>https://www.udobaer.de/out/media/public/cust/others/s0000039-2021-ch_it.pdf</v>
      </c>
    </row>
    <row r="1918" spans="1:2" x14ac:dyDescent="0.2">
      <c r="A1918" s="1" t="s">
        <v>15771</v>
      </c>
      <c r="B1918" t="str">
        <f t="shared" si="63"/>
        <v>https://www.udobaer.de/out/media/public/cust/others/s0000039-2021-ch_it.pdf</v>
      </c>
    </row>
    <row r="1919" spans="1:2" x14ac:dyDescent="0.2">
      <c r="A1919" s="1" t="s">
        <v>15772</v>
      </c>
      <c r="B1919" t="str">
        <f t="shared" si="63"/>
        <v>https://www.udobaer.de/out/media/public/cust/others/s0000039-2021-ch_it.pdf</v>
      </c>
    </row>
    <row r="1920" spans="1:2" x14ac:dyDescent="0.2">
      <c r="A1920" s="1" t="s">
        <v>15773</v>
      </c>
      <c r="B1920" t="str">
        <f t="shared" si="63"/>
        <v>https://www.udobaer.de/out/media/public/cust/others/s0000039-2021-ch_it.pdf</v>
      </c>
    </row>
    <row r="1921" spans="1:2" x14ac:dyDescent="0.2">
      <c r="A1921" s="1" t="s">
        <v>15774</v>
      </c>
      <c r="B1921" t="str">
        <f t="shared" si="63"/>
        <v>https://www.udobaer.de/out/media/public/cust/others/s0000039-2021-ch_it.pdf</v>
      </c>
    </row>
    <row r="1922" spans="1:2" x14ac:dyDescent="0.2">
      <c r="A1922" s="1" t="s">
        <v>15029</v>
      </c>
      <c r="B1922" t="str">
        <f t="shared" ref="B1922:B1962" si="64">HYPERLINK("https://www.udobaer.de/out/media/public/cust/others/s0000040-2021-ch_it.pdf")</f>
        <v>https://www.udobaer.de/out/media/public/cust/others/s0000040-2021-ch_it.pdf</v>
      </c>
    </row>
    <row r="1923" spans="1:2" x14ac:dyDescent="0.2">
      <c r="A1923" s="1" t="s">
        <v>15030</v>
      </c>
      <c r="B1923" t="str">
        <f t="shared" si="64"/>
        <v>https://www.udobaer.de/out/media/public/cust/others/s0000040-2021-ch_it.pdf</v>
      </c>
    </row>
    <row r="1924" spans="1:2" x14ac:dyDescent="0.2">
      <c r="A1924" s="1" t="s">
        <v>15031</v>
      </c>
      <c r="B1924" t="str">
        <f t="shared" si="64"/>
        <v>https://www.udobaer.de/out/media/public/cust/others/s0000040-2021-ch_it.pdf</v>
      </c>
    </row>
    <row r="1925" spans="1:2" x14ac:dyDescent="0.2">
      <c r="A1925" s="1" t="s">
        <v>15032</v>
      </c>
      <c r="B1925" t="str">
        <f t="shared" si="64"/>
        <v>https://www.udobaer.de/out/media/public/cust/others/s0000040-2021-ch_it.pdf</v>
      </c>
    </row>
    <row r="1926" spans="1:2" x14ac:dyDescent="0.2">
      <c r="A1926" s="1" t="s">
        <v>15467</v>
      </c>
      <c r="B1926" t="str">
        <f t="shared" si="64"/>
        <v>https://www.udobaer.de/out/media/public/cust/others/s0000040-2021-ch_it.pdf</v>
      </c>
    </row>
    <row r="1927" spans="1:2" x14ac:dyDescent="0.2">
      <c r="A1927" s="1" t="s">
        <v>15470</v>
      </c>
      <c r="B1927" t="str">
        <f t="shared" si="64"/>
        <v>https://www.udobaer.de/out/media/public/cust/others/s0000040-2021-ch_it.pdf</v>
      </c>
    </row>
    <row r="1928" spans="1:2" x14ac:dyDescent="0.2">
      <c r="A1928" s="1" t="s">
        <v>15598</v>
      </c>
      <c r="B1928" t="str">
        <f t="shared" si="64"/>
        <v>https://www.udobaer.de/out/media/public/cust/others/s0000040-2021-ch_it.pdf</v>
      </c>
    </row>
    <row r="1929" spans="1:2" x14ac:dyDescent="0.2">
      <c r="A1929" s="1" t="s">
        <v>15599</v>
      </c>
      <c r="B1929" t="str">
        <f t="shared" si="64"/>
        <v>https://www.udobaer.de/out/media/public/cust/others/s0000040-2021-ch_it.pdf</v>
      </c>
    </row>
    <row r="1930" spans="1:2" x14ac:dyDescent="0.2">
      <c r="A1930" s="1" t="s">
        <v>15600</v>
      </c>
      <c r="B1930" t="str">
        <f t="shared" si="64"/>
        <v>https://www.udobaer.de/out/media/public/cust/others/s0000040-2021-ch_it.pdf</v>
      </c>
    </row>
    <row r="1931" spans="1:2" x14ac:dyDescent="0.2">
      <c r="A1931" s="1" t="s">
        <v>15601</v>
      </c>
      <c r="B1931" t="str">
        <f t="shared" si="64"/>
        <v>https://www.udobaer.de/out/media/public/cust/others/s0000040-2021-ch_it.pdf</v>
      </c>
    </row>
    <row r="1932" spans="1:2" x14ac:dyDescent="0.2">
      <c r="A1932" s="1" t="s">
        <v>15602</v>
      </c>
      <c r="B1932" t="str">
        <f t="shared" si="64"/>
        <v>https://www.udobaer.de/out/media/public/cust/others/s0000040-2021-ch_it.pdf</v>
      </c>
    </row>
    <row r="1933" spans="1:2" x14ac:dyDescent="0.2">
      <c r="A1933" s="1" t="s">
        <v>15603</v>
      </c>
      <c r="B1933" t="str">
        <f t="shared" si="64"/>
        <v>https://www.udobaer.de/out/media/public/cust/others/s0000040-2021-ch_it.pdf</v>
      </c>
    </row>
    <row r="1934" spans="1:2" x14ac:dyDescent="0.2">
      <c r="A1934" s="1" t="s">
        <v>15604</v>
      </c>
      <c r="B1934" t="str">
        <f t="shared" si="64"/>
        <v>https://www.udobaer.de/out/media/public/cust/others/s0000040-2021-ch_it.pdf</v>
      </c>
    </row>
    <row r="1935" spans="1:2" x14ac:dyDescent="0.2">
      <c r="A1935" s="1" t="s">
        <v>15605</v>
      </c>
      <c r="B1935" t="str">
        <f t="shared" si="64"/>
        <v>https://www.udobaer.de/out/media/public/cust/others/s0000040-2021-ch_it.pdf</v>
      </c>
    </row>
    <row r="1936" spans="1:2" x14ac:dyDescent="0.2">
      <c r="A1936" s="1" t="s">
        <v>15606</v>
      </c>
      <c r="B1936" t="str">
        <f t="shared" si="64"/>
        <v>https://www.udobaer.de/out/media/public/cust/others/s0000040-2021-ch_it.pdf</v>
      </c>
    </row>
    <row r="1937" spans="1:2" x14ac:dyDescent="0.2">
      <c r="A1937" s="1" t="s">
        <v>15607</v>
      </c>
      <c r="B1937" t="str">
        <f t="shared" si="64"/>
        <v>https://www.udobaer.de/out/media/public/cust/others/s0000040-2021-ch_it.pdf</v>
      </c>
    </row>
    <row r="1938" spans="1:2" x14ac:dyDescent="0.2">
      <c r="A1938" s="1" t="s">
        <v>15693</v>
      </c>
      <c r="B1938" t="str">
        <f t="shared" si="64"/>
        <v>https://www.udobaer.de/out/media/public/cust/others/s0000040-2021-ch_it.pdf</v>
      </c>
    </row>
    <row r="1939" spans="1:2" x14ac:dyDescent="0.2">
      <c r="A1939" s="1" t="s">
        <v>15700</v>
      </c>
      <c r="B1939" t="str">
        <f t="shared" si="64"/>
        <v>https://www.udobaer.de/out/media/public/cust/others/s0000040-2021-ch_it.pdf</v>
      </c>
    </row>
    <row r="1940" spans="1:2" x14ac:dyDescent="0.2">
      <c r="A1940" s="1" t="s">
        <v>15710</v>
      </c>
      <c r="B1940" t="str">
        <f t="shared" si="64"/>
        <v>https://www.udobaer.de/out/media/public/cust/others/s0000040-2021-ch_it.pdf</v>
      </c>
    </row>
    <row r="1941" spans="1:2" x14ac:dyDescent="0.2">
      <c r="A1941" s="1" t="s">
        <v>15711</v>
      </c>
      <c r="B1941" t="str">
        <f t="shared" si="64"/>
        <v>https://www.udobaer.de/out/media/public/cust/others/s0000040-2021-ch_it.pdf</v>
      </c>
    </row>
    <row r="1942" spans="1:2" x14ac:dyDescent="0.2">
      <c r="A1942" s="1" t="s">
        <v>15712</v>
      </c>
      <c r="B1942" t="str">
        <f t="shared" si="64"/>
        <v>https://www.udobaer.de/out/media/public/cust/others/s0000040-2021-ch_it.pdf</v>
      </c>
    </row>
    <row r="1943" spans="1:2" x14ac:dyDescent="0.2">
      <c r="A1943" s="1" t="s">
        <v>15713</v>
      </c>
      <c r="B1943" t="str">
        <f t="shared" si="64"/>
        <v>https://www.udobaer.de/out/media/public/cust/others/s0000040-2021-ch_it.pdf</v>
      </c>
    </row>
    <row r="1944" spans="1:2" x14ac:dyDescent="0.2">
      <c r="A1944" s="1" t="s">
        <v>15793</v>
      </c>
      <c r="B1944" t="str">
        <f t="shared" si="64"/>
        <v>https://www.udobaer.de/out/media/public/cust/others/s0000040-2021-ch_it.pdf</v>
      </c>
    </row>
    <row r="1945" spans="1:2" x14ac:dyDescent="0.2">
      <c r="A1945" s="1" t="s">
        <v>15803</v>
      </c>
      <c r="B1945" t="str">
        <f t="shared" si="64"/>
        <v>https://www.udobaer.de/out/media/public/cust/others/s0000040-2021-ch_it.pdf</v>
      </c>
    </row>
    <row r="1946" spans="1:2" x14ac:dyDescent="0.2">
      <c r="A1946" s="1" t="s">
        <v>15804</v>
      </c>
      <c r="B1946" t="str">
        <f t="shared" si="64"/>
        <v>https://www.udobaer.de/out/media/public/cust/others/s0000040-2021-ch_it.pdf</v>
      </c>
    </row>
    <row r="1947" spans="1:2" x14ac:dyDescent="0.2">
      <c r="A1947" s="1" t="s">
        <v>15805</v>
      </c>
      <c r="B1947" t="str">
        <f t="shared" si="64"/>
        <v>https://www.udobaer.de/out/media/public/cust/others/s0000040-2021-ch_it.pdf</v>
      </c>
    </row>
    <row r="1948" spans="1:2" x14ac:dyDescent="0.2">
      <c r="A1948" s="1" t="s">
        <v>15806</v>
      </c>
      <c r="B1948" t="str">
        <f t="shared" si="64"/>
        <v>https://www.udobaer.de/out/media/public/cust/others/s0000040-2021-ch_it.pdf</v>
      </c>
    </row>
    <row r="1949" spans="1:2" x14ac:dyDescent="0.2">
      <c r="A1949" s="1" t="s">
        <v>15808</v>
      </c>
      <c r="B1949" t="str">
        <f t="shared" si="64"/>
        <v>https://www.udobaer.de/out/media/public/cust/others/s0000040-2021-ch_it.pdf</v>
      </c>
    </row>
    <row r="1950" spans="1:2" x14ac:dyDescent="0.2">
      <c r="A1950" s="1" t="s">
        <v>27666</v>
      </c>
      <c r="B1950" t="str">
        <f t="shared" si="64"/>
        <v>https://www.udobaer.de/out/media/public/cust/others/s0000040-2021-ch_it.pdf</v>
      </c>
    </row>
    <row r="1951" spans="1:2" x14ac:dyDescent="0.2">
      <c r="A1951" s="1" t="s">
        <v>27841</v>
      </c>
      <c r="B1951" t="str">
        <f t="shared" si="64"/>
        <v>https://www.udobaer.de/out/media/public/cust/others/s0000040-2021-ch_it.pdf</v>
      </c>
    </row>
    <row r="1952" spans="1:2" x14ac:dyDescent="0.2">
      <c r="A1952" s="1" t="s">
        <v>28139</v>
      </c>
      <c r="B1952" t="str">
        <f t="shared" si="64"/>
        <v>https://www.udobaer.de/out/media/public/cust/others/s0000040-2021-ch_it.pdf</v>
      </c>
    </row>
    <row r="1953" spans="1:2" x14ac:dyDescent="0.2">
      <c r="A1953" s="1" t="s">
        <v>28140</v>
      </c>
      <c r="B1953" t="str">
        <f t="shared" si="64"/>
        <v>https://www.udobaer.de/out/media/public/cust/others/s0000040-2021-ch_it.pdf</v>
      </c>
    </row>
    <row r="1954" spans="1:2" x14ac:dyDescent="0.2">
      <c r="A1954" s="1" t="s">
        <v>28141</v>
      </c>
      <c r="B1954" t="str">
        <f t="shared" si="64"/>
        <v>https://www.udobaer.de/out/media/public/cust/others/s0000040-2021-ch_it.pdf</v>
      </c>
    </row>
    <row r="1955" spans="1:2" x14ac:dyDescent="0.2">
      <c r="A1955" s="1" t="s">
        <v>28142</v>
      </c>
      <c r="B1955" t="str">
        <f t="shared" si="64"/>
        <v>https://www.udobaer.de/out/media/public/cust/others/s0000040-2021-ch_it.pdf</v>
      </c>
    </row>
    <row r="1956" spans="1:2" x14ac:dyDescent="0.2">
      <c r="A1956" s="1" t="s">
        <v>28151</v>
      </c>
      <c r="B1956" t="str">
        <f t="shared" si="64"/>
        <v>https://www.udobaer.de/out/media/public/cust/others/s0000040-2021-ch_it.pdf</v>
      </c>
    </row>
    <row r="1957" spans="1:2" x14ac:dyDescent="0.2">
      <c r="A1957" s="1" t="s">
        <v>28289</v>
      </c>
      <c r="B1957" t="str">
        <f t="shared" si="64"/>
        <v>https://www.udobaer.de/out/media/public/cust/others/s0000040-2021-ch_it.pdf</v>
      </c>
    </row>
    <row r="1958" spans="1:2" x14ac:dyDescent="0.2">
      <c r="A1958" s="1" t="s">
        <v>28290</v>
      </c>
      <c r="B1958" t="str">
        <f t="shared" si="64"/>
        <v>https://www.udobaer.de/out/media/public/cust/others/s0000040-2021-ch_it.pdf</v>
      </c>
    </row>
    <row r="1959" spans="1:2" x14ac:dyDescent="0.2">
      <c r="A1959" s="1" t="s">
        <v>28291</v>
      </c>
      <c r="B1959" t="str">
        <f t="shared" si="64"/>
        <v>https://www.udobaer.de/out/media/public/cust/others/s0000040-2021-ch_it.pdf</v>
      </c>
    </row>
    <row r="1960" spans="1:2" x14ac:dyDescent="0.2">
      <c r="A1960" s="1" t="s">
        <v>28293</v>
      </c>
      <c r="B1960" t="str">
        <f t="shared" si="64"/>
        <v>https://www.udobaer.de/out/media/public/cust/others/s0000040-2021-ch_it.pdf</v>
      </c>
    </row>
    <row r="1961" spans="1:2" x14ac:dyDescent="0.2">
      <c r="A1961" s="1" t="s">
        <v>28295</v>
      </c>
      <c r="B1961" t="str">
        <f t="shared" si="64"/>
        <v>https://www.udobaer.de/out/media/public/cust/others/s0000040-2021-ch_it.pdf</v>
      </c>
    </row>
    <row r="1962" spans="1:2" x14ac:dyDescent="0.2">
      <c r="A1962" s="1" t="s">
        <v>28300</v>
      </c>
      <c r="B1962" t="str">
        <f t="shared" si="64"/>
        <v>https://www.udobaer.de/out/media/public/cust/others/s0000040-2021-ch_it.pdf</v>
      </c>
    </row>
    <row r="1963" spans="1:2" x14ac:dyDescent="0.2">
      <c r="A1963" s="1" t="s">
        <v>15033</v>
      </c>
      <c r="B1963" t="str">
        <f t="shared" ref="B1963:B1997" si="65">HYPERLINK("https://www.udobaer.de/out/media/public/cust/others/s0000041-2021-ch_it.pdf")</f>
        <v>https://www.udobaer.de/out/media/public/cust/others/s0000041-2021-ch_it.pdf</v>
      </c>
    </row>
    <row r="1964" spans="1:2" x14ac:dyDescent="0.2">
      <c r="A1964" s="1" t="s">
        <v>15034</v>
      </c>
      <c r="B1964" t="str">
        <f t="shared" si="65"/>
        <v>https://www.udobaer.de/out/media/public/cust/others/s0000041-2021-ch_it.pdf</v>
      </c>
    </row>
    <row r="1965" spans="1:2" x14ac:dyDescent="0.2">
      <c r="A1965" s="1" t="s">
        <v>15036</v>
      </c>
      <c r="B1965" t="str">
        <f t="shared" si="65"/>
        <v>https://www.udobaer.de/out/media/public/cust/others/s0000041-2021-ch_it.pdf</v>
      </c>
    </row>
    <row r="1966" spans="1:2" x14ac:dyDescent="0.2">
      <c r="A1966" s="1" t="s">
        <v>15037</v>
      </c>
      <c r="B1966" t="str">
        <f t="shared" si="65"/>
        <v>https://www.udobaer.de/out/media/public/cust/others/s0000041-2021-ch_it.pdf</v>
      </c>
    </row>
    <row r="1967" spans="1:2" x14ac:dyDescent="0.2">
      <c r="A1967" s="1" t="s">
        <v>15466</v>
      </c>
      <c r="B1967" t="str">
        <f t="shared" si="65"/>
        <v>https://www.udobaer.de/out/media/public/cust/others/s0000041-2021-ch_it.pdf</v>
      </c>
    </row>
    <row r="1968" spans="1:2" x14ac:dyDescent="0.2">
      <c r="A1968" s="1" t="s">
        <v>15468</v>
      </c>
      <c r="B1968" t="str">
        <f t="shared" si="65"/>
        <v>https://www.udobaer.de/out/media/public/cust/others/s0000041-2021-ch_it.pdf</v>
      </c>
    </row>
    <row r="1969" spans="1:2" x14ac:dyDescent="0.2">
      <c r="A1969" s="1" t="s">
        <v>15608</v>
      </c>
      <c r="B1969" t="str">
        <f t="shared" si="65"/>
        <v>https://www.udobaer.de/out/media/public/cust/others/s0000041-2021-ch_it.pdf</v>
      </c>
    </row>
    <row r="1970" spans="1:2" x14ac:dyDescent="0.2">
      <c r="A1970" s="1" t="s">
        <v>15609</v>
      </c>
      <c r="B1970" t="str">
        <f t="shared" si="65"/>
        <v>https://www.udobaer.de/out/media/public/cust/others/s0000041-2021-ch_it.pdf</v>
      </c>
    </row>
    <row r="1971" spans="1:2" x14ac:dyDescent="0.2">
      <c r="A1971" s="1" t="s">
        <v>15610</v>
      </c>
      <c r="B1971" t="str">
        <f t="shared" si="65"/>
        <v>https://www.udobaer.de/out/media/public/cust/others/s0000041-2021-ch_it.pdf</v>
      </c>
    </row>
    <row r="1972" spans="1:2" x14ac:dyDescent="0.2">
      <c r="A1972" s="1" t="s">
        <v>15611</v>
      </c>
      <c r="B1972" t="str">
        <f t="shared" si="65"/>
        <v>https://www.udobaer.de/out/media/public/cust/others/s0000041-2021-ch_it.pdf</v>
      </c>
    </row>
    <row r="1973" spans="1:2" x14ac:dyDescent="0.2">
      <c r="A1973" s="1" t="s">
        <v>15612</v>
      </c>
      <c r="B1973" t="str">
        <f t="shared" si="65"/>
        <v>https://www.udobaer.de/out/media/public/cust/others/s0000041-2021-ch_it.pdf</v>
      </c>
    </row>
    <row r="1974" spans="1:2" x14ac:dyDescent="0.2">
      <c r="A1974" s="1" t="s">
        <v>15613</v>
      </c>
      <c r="B1974" t="str">
        <f t="shared" si="65"/>
        <v>https://www.udobaer.de/out/media/public/cust/others/s0000041-2021-ch_it.pdf</v>
      </c>
    </row>
    <row r="1975" spans="1:2" x14ac:dyDescent="0.2">
      <c r="A1975" s="1" t="s">
        <v>15614</v>
      </c>
      <c r="B1975" t="str">
        <f t="shared" si="65"/>
        <v>https://www.udobaer.de/out/media/public/cust/others/s0000041-2021-ch_it.pdf</v>
      </c>
    </row>
    <row r="1976" spans="1:2" x14ac:dyDescent="0.2">
      <c r="A1976" s="1" t="s">
        <v>15615</v>
      </c>
      <c r="B1976" t="str">
        <f t="shared" si="65"/>
        <v>https://www.udobaer.de/out/media/public/cust/others/s0000041-2021-ch_it.pdf</v>
      </c>
    </row>
    <row r="1977" spans="1:2" x14ac:dyDescent="0.2">
      <c r="A1977" s="1" t="s">
        <v>15616</v>
      </c>
      <c r="B1977" t="str">
        <f t="shared" si="65"/>
        <v>https://www.udobaer.de/out/media/public/cust/others/s0000041-2021-ch_it.pdf</v>
      </c>
    </row>
    <row r="1978" spans="1:2" x14ac:dyDescent="0.2">
      <c r="A1978" s="1" t="s">
        <v>15617</v>
      </c>
      <c r="B1978" t="str">
        <f t="shared" si="65"/>
        <v>https://www.udobaer.de/out/media/public/cust/others/s0000041-2021-ch_it.pdf</v>
      </c>
    </row>
    <row r="1979" spans="1:2" x14ac:dyDescent="0.2">
      <c r="A1979" s="1" t="s">
        <v>15714</v>
      </c>
      <c r="B1979" t="str">
        <f t="shared" si="65"/>
        <v>https://www.udobaer.de/out/media/public/cust/others/s0000041-2021-ch_it.pdf</v>
      </c>
    </row>
    <row r="1980" spans="1:2" x14ac:dyDescent="0.2">
      <c r="A1980" s="1" t="s">
        <v>15715</v>
      </c>
      <c r="B1980" t="str">
        <f t="shared" si="65"/>
        <v>https://www.udobaer.de/out/media/public/cust/others/s0000041-2021-ch_it.pdf</v>
      </c>
    </row>
    <row r="1981" spans="1:2" x14ac:dyDescent="0.2">
      <c r="A1981" s="1" t="s">
        <v>15716</v>
      </c>
      <c r="B1981" t="str">
        <f t="shared" si="65"/>
        <v>https://www.udobaer.de/out/media/public/cust/others/s0000041-2021-ch_it.pdf</v>
      </c>
    </row>
    <row r="1982" spans="1:2" x14ac:dyDescent="0.2">
      <c r="A1982" s="1" t="s">
        <v>15717</v>
      </c>
      <c r="B1982" t="str">
        <f t="shared" si="65"/>
        <v>https://www.udobaer.de/out/media/public/cust/others/s0000041-2021-ch_it.pdf</v>
      </c>
    </row>
    <row r="1983" spans="1:2" x14ac:dyDescent="0.2">
      <c r="A1983" s="1" t="s">
        <v>15719</v>
      </c>
      <c r="B1983" t="str">
        <f t="shared" si="65"/>
        <v>https://www.udobaer.de/out/media/public/cust/others/s0000041-2021-ch_it.pdf</v>
      </c>
    </row>
    <row r="1984" spans="1:2" x14ac:dyDescent="0.2">
      <c r="A1984" s="1" t="s">
        <v>15726</v>
      </c>
      <c r="B1984" t="str">
        <f t="shared" si="65"/>
        <v>https://www.udobaer.de/out/media/public/cust/others/s0000041-2021-ch_it.pdf</v>
      </c>
    </row>
    <row r="1985" spans="1:2" x14ac:dyDescent="0.2">
      <c r="A1985" s="1" t="s">
        <v>15807</v>
      </c>
      <c r="B1985" t="str">
        <f t="shared" si="65"/>
        <v>https://www.udobaer.de/out/media/public/cust/others/s0000041-2021-ch_it.pdf</v>
      </c>
    </row>
    <row r="1986" spans="1:2" x14ac:dyDescent="0.2">
      <c r="A1986" s="1" t="s">
        <v>15809</v>
      </c>
      <c r="B1986" t="str">
        <f t="shared" si="65"/>
        <v>https://www.udobaer.de/out/media/public/cust/others/s0000041-2021-ch_it.pdf</v>
      </c>
    </row>
    <row r="1987" spans="1:2" x14ac:dyDescent="0.2">
      <c r="A1987" s="1" t="s">
        <v>15810</v>
      </c>
      <c r="B1987" t="str">
        <f t="shared" si="65"/>
        <v>https://www.udobaer.de/out/media/public/cust/others/s0000041-2021-ch_it.pdf</v>
      </c>
    </row>
    <row r="1988" spans="1:2" x14ac:dyDescent="0.2">
      <c r="A1988" s="1" t="s">
        <v>15811</v>
      </c>
      <c r="B1988" t="str">
        <f t="shared" si="65"/>
        <v>https://www.udobaer.de/out/media/public/cust/others/s0000041-2021-ch_it.pdf</v>
      </c>
    </row>
    <row r="1989" spans="1:2" x14ac:dyDescent="0.2">
      <c r="A1989" s="1" t="s">
        <v>15812</v>
      </c>
      <c r="B1989" t="str">
        <f t="shared" si="65"/>
        <v>https://www.udobaer.de/out/media/public/cust/others/s0000041-2021-ch_it.pdf</v>
      </c>
    </row>
    <row r="1990" spans="1:2" x14ac:dyDescent="0.2">
      <c r="A1990" s="1" t="s">
        <v>15813</v>
      </c>
      <c r="B1990" t="str">
        <f t="shared" si="65"/>
        <v>https://www.udobaer.de/out/media/public/cust/others/s0000041-2021-ch_it.pdf</v>
      </c>
    </row>
    <row r="1991" spans="1:2" x14ac:dyDescent="0.2">
      <c r="A1991" s="1" t="s">
        <v>27668</v>
      </c>
      <c r="B1991" t="str">
        <f t="shared" si="65"/>
        <v>https://www.udobaer.de/out/media/public/cust/others/s0000041-2021-ch_it.pdf</v>
      </c>
    </row>
    <row r="1992" spans="1:2" x14ac:dyDescent="0.2">
      <c r="A1992" s="1" t="s">
        <v>28144</v>
      </c>
      <c r="B1992" t="str">
        <f t="shared" si="65"/>
        <v>https://www.udobaer.de/out/media/public/cust/others/s0000041-2021-ch_it.pdf</v>
      </c>
    </row>
    <row r="1993" spans="1:2" x14ac:dyDescent="0.2">
      <c r="A1993" s="1" t="s">
        <v>28145</v>
      </c>
      <c r="B1993" t="str">
        <f t="shared" si="65"/>
        <v>https://www.udobaer.de/out/media/public/cust/others/s0000041-2021-ch_it.pdf</v>
      </c>
    </row>
    <row r="1994" spans="1:2" x14ac:dyDescent="0.2">
      <c r="A1994" s="1" t="s">
        <v>28147</v>
      </c>
      <c r="B1994" t="str">
        <f t="shared" si="65"/>
        <v>https://www.udobaer.de/out/media/public/cust/others/s0000041-2021-ch_it.pdf</v>
      </c>
    </row>
    <row r="1995" spans="1:2" x14ac:dyDescent="0.2">
      <c r="A1995" s="1" t="s">
        <v>28286</v>
      </c>
      <c r="B1995" t="str">
        <f t="shared" si="65"/>
        <v>https://www.udobaer.de/out/media/public/cust/others/s0000041-2021-ch_it.pdf</v>
      </c>
    </row>
    <row r="1996" spans="1:2" x14ac:dyDescent="0.2">
      <c r="A1996" s="1" t="s">
        <v>28287</v>
      </c>
      <c r="B1996" t="str">
        <f t="shared" si="65"/>
        <v>https://www.udobaer.de/out/media/public/cust/others/s0000041-2021-ch_it.pdf</v>
      </c>
    </row>
    <row r="1997" spans="1:2" x14ac:dyDescent="0.2">
      <c r="A1997" s="1" t="s">
        <v>28292</v>
      </c>
      <c r="B1997" t="str">
        <f t="shared" si="65"/>
        <v>https://www.udobaer.de/out/media/public/cust/others/s0000041-2021-ch_it.pdf</v>
      </c>
    </row>
    <row r="1998" spans="1:2" x14ac:dyDescent="0.2">
      <c r="A1998" s="1" t="s">
        <v>14989</v>
      </c>
      <c r="B1998" t="str">
        <f t="shared" ref="B1998:B2024" si="66">HYPERLINK("https://www.udobaer.de/out/media/public/cust/others/s0000042-2021-ch_it.pdf")</f>
        <v>https://www.udobaer.de/out/media/public/cust/others/s0000042-2021-ch_it.pdf</v>
      </c>
    </row>
    <row r="1999" spans="1:2" x14ac:dyDescent="0.2">
      <c r="A1999" s="1" t="s">
        <v>14990</v>
      </c>
      <c r="B1999" t="str">
        <f t="shared" si="66"/>
        <v>https://www.udobaer.de/out/media/public/cust/others/s0000042-2021-ch_it.pdf</v>
      </c>
    </row>
    <row r="2000" spans="1:2" x14ac:dyDescent="0.2">
      <c r="A2000" s="1" t="s">
        <v>14991</v>
      </c>
      <c r="B2000" t="str">
        <f t="shared" si="66"/>
        <v>https://www.udobaer.de/out/media/public/cust/others/s0000042-2021-ch_it.pdf</v>
      </c>
    </row>
    <row r="2001" spans="1:2" x14ac:dyDescent="0.2">
      <c r="A2001" s="1" t="s">
        <v>14992</v>
      </c>
      <c r="B2001" t="str">
        <f t="shared" si="66"/>
        <v>https://www.udobaer.de/out/media/public/cust/others/s0000042-2021-ch_it.pdf</v>
      </c>
    </row>
    <row r="2002" spans="1:2" x14ac:dyDescent="0.2">
      <c r="A2002" s="1" t="s">
        <v>15458</v>
      </c>
      <c r="B2002" t="str">
        <f t="shared" si="66"/>
        <v>https://www.udobaer.de/out/media/public/cust/others/s0000042-2021-ch_it.pdf</v>
      </c>
    </row>
    <row r="2003" spans="1:2" x14ac:dyDescent="0.2">
      <c r="A2003" s="1" t="s">
        <v>15459</v>
      </c>
      <c r="B2003" t="str">
        <f t="shared" si="66"/>
        <v>https://www.udobaer.de/out/media/public/cust/others/s0000042-2021-ch_it.pdf</v>
      </c>
    </row>
    <row r="2004" spans="1:2" x14ac:dyDescent="0.2">
      <c r="A2004" s="1" t="s">
        <v>15464</v>
      </c>
      <c r="B2004" t="str">
        <f t="shared" si="66"/>
        <v>https://www.udobaer.de/out/media/public/cust/others/s0000042-2021-ch_it.pdf</v>
      </c>
    </row>
    <row r="2005" spans="1:2" x14ac:dyDescent="0.2">
      <c r="A2005" s="1" t="s">
        <v>15465</v>
      </c>
      <c r="B2005" t="str">
        <f t="shared" si="66"/>
        <v>https://www.udobaer.de/out/media/public/cust/others/s0000042-2021-ch_it.pdf</v>
      </c>
    </row>
    <row r="2006" spans="1:2" x14ac:dyDescent="0.2">
      <c r="A2006" s="1" t="s">
        <v>21292</v>
      </c>
      <c r="B2006" t="str">
        <f t="shared" si="66"/>
        <v>https://www.udobaer.de/out/media/public/cust/others/s0000042-2021-ch_it.pdf</v>
      </c>
    </row>
    <row r="2007" spans="1:2" x14ac:dyDescent="0.2">
      <c r="A2007" s="1" t="s">
        <v>21293</v>
      </c>
      <c r="B2007" t="str">
        <f t="shared" si="66"/>
        <v>https://www.udobaer.de/out/media/public/cust/others/s0000042-2021-ch_it.pdf</v>
      </c>
    </row>
    <row r="2008" spans="1:2" x14ac:dyDescent="0.2">
      <c r="A2008" s="1" t="s">
        <v>21294</v>
      </c>
      <c r="B2008" t="str">
        <f t="shared" si="66"/>
        <v>https://www.udobaer.de/out/media/public/cust/others/s0000042-2021-ch_it.pdf</v>
      </c>
    </row>
    <row r="2009" spans="1:2" x14ac:dyDescent="0.2">
      <c r="A2009" s="1" t="s">
        <v>21295</v>
      </c>
      <c r="B2009" t="str">
        <f t="shared" si="66"/>
        <v>https://www.udobaer.de/out/media/public/cust/others/s0000042-2021-ch_it.pdf</v>
      </c>
    </row>
    <row r="2010" spans="1:2" x14ac:dyDescent="0.2">
      <c r="A2010" s="1" t="s">
        <v>21452</v>
      </c>
      <c r="B2010" t="str">
        <f t="shared" si="66"/>
        <v>https://www.udobaer.de/out/media/public/cust/others/s0000042-2021-ch_it.pdf</v>
      </c>
    </row>
    <row r="2011" spans="1:2" x14ac:dyDescent="0.2">
      <c r="A2011" s="1" t="s">
        <v>21453</v>
      </c>
      <c r="B2011" t="str">
        <f t="shared" si="66"/>
        <v>https://www.udobaer.de/out/media/public/cust/others/s0000042-2021-ch_it.pdf</v>
      </c>
    </row>
    <row r="2012" spans="1:2" x14ac:dyDescent="0.2">
      <c r="A2012" s="1" t="s">
        <v>21462</v>
      </c>
      <c r="B2012" t="str">
        <f t="shared" si="66"/>
        <v>https://www.udobaer.de/out/media/public/cust/others/s0000042-2021-ch_it.pdf</v>
      </c>
    </row>
    <row r="2013" spans="1:2" x14ac:dyDescent="0.2">
      <c r="A2013" s="1" t="s">
        <v>21463</v>
      </c>
      <c r="B2013" t="str">
        <f t="shared" si="66"/>
        <v>https://www.udobaer.de/out/media/public/cust/others/s0000042-2021-ch_it.pdf</v>
      </c>
    </row>
    <row r="2014" spans="1:2" x14ac:dyDescent="0.2">
      <c r="A2014" s="1" t="s">
        <v>21559</v>
      </c>
      <c r="B2014" t="str">
        <f t="shared" si="66"/>
        <v>https://www.udobaer.de/out/media/public/cust/others/s0000042-2021-ch_it.pdf</v>
      </c>
    </row>
    <row r="2015" spans="1:2" x14ac:dyDescent="0.2">
      <c r="A2015" s="1" t="s">
        <v>21560</v>
      </c>
      <c r="B2015" t="str">
        <f t="shared" si="66"/>
        <v>https://www.udobaer.de/out/media/public/cust/others/s0000042-2021-ch_it.pdf</v>
      </c>
    </row>
    <row r="2016" spans="1:2" x14ac:dyDescent="0.2">
      <c r="A2016" s="1" t="s">
        <v>21561</v>
      </c>
      <c r="B2016" t="str">
        <f t="shared" si="66"/>
        <v>https://www.udobaer.de/out/media/public/cust/others/s0000042-2021-ch_it.pdf</v>
      </c>
    </row>
    <row r="2017" spans="1:2" x14ac:dyDescent="0.2">
      <c r="A2017" s="1" t="s">
        <v>21566</v>
      </c>
      <c r="B2017" t="str">
        <f t="shared" si="66"/>
        <v>https://www.udobaer.de/out/media/public/cust/others/s0000042-2021-ch_it.pdf</v>
      </c>
    </row>
    <row r="2018" spans="1:2" x14ac:dyDescent="0.2">
      <c r="A2018" s="1" t="s">
        <v>21567</v>
      </c>
      <c r="B2018" t="str">
        <f t="shared" si="66"/>
        <v>https://www.udobaer.de/out/media/public/cust/others/s0000042-2021-ch_it.pdf</v>
      </c>
    </row>
    <row r="2019" spans="1:2" x14ac:dyDescent="0.2">
      <c r="A2019" s="1" t="s">
        <v>21568</v>
      </c>
      <c r="B2019" t="str">
        <f t="shared" si="66"/>
        <v>https://www.udobaer.de/out/media/public/cust/others/s0000042-2021-ch_it.pdf</v>
      </c>
    </row>
    <row r="2020" spans="1:2" x14ac:dyDescent="0.2">
      <c r="A2020" s="1" t="s">
        <v>21569</v>
      </c>
      <c r="B2020" t="str">
        <f t="shared" si="66"/>
        <v>https://www.udobaer.de/out/media/public/cust/others/s0000042-2021-ch_it.pdf</v>
      </c>
    </row>
    <row r="2021" spans="1:2" x14ac:dyDescent="0.2">
      <c r="A2021" s="1" t="s">
        <v>21570</v>
      </c>
      <c r="B2021" t="str">
        <f t="shared" si="66"/>
        <v>https://www.udobaer.de/out/media/public/cust/others/s0000042-2021-ch_it.pdf</v>
      </c>
    </row>
    <row r="2022" spans="1:2" x14ac:dyDescent="0.2">
      <c r="A2022" s="1" t="s">
        <v>21571</v>
      </c>
      <c r="B2022" t="str">
        <f t="shared" si="66"/>
        <v>https://www.udobaer.de/out/media/public/cust/others/s0000042-2021-ch_it.pdf</v>
      </c>
    </row>
    <row r="2023" spans="1:2" x14ac:dyDescent="0.2">
      <c r="A2023" s="1" t="s">
        <v>27660</v>
      </c>
      <c r="B2023" t="str">
        <f t="shared" si="66"/>
        <v>https://www.udobaer.de/out/media/public/cust/others/s0000042-2021-ch_it.pdf</v>
      </c>
    </row>
    <row r="2024" spans="1:2" x14ac:dyDescent="0.2">
      <c r="A2024" s="1" t="s">
        <v>27665</v>
      </c>
      <c r="B2024" t="str">
        <f t="shared" si="66"/>
        <v>https://www.udobaer.de/out/media/public/cust/others/s0000042-2021-ch_it.pdf</v>
      </c>
    </row>
    <row r="2025" spans="1:2" x14ac:dyDescent="0.2">
      <c r="A2025" s="1" t="s">
        <v>26822</v>
      </c>
      <c r="B2025" t="str">
        <f>HYPERLINK("https://www.udobaer.de/out/media/public/cust/others/s0000044-2021-ch_it.pdf")</f>
        <v>https://www.udobaer.de/out/media/public/cust/others/s0000044-2021-ch_it.pdf</v>
      </c>
    </row>
    <row r="2026" spans="1:2" x14ac:dyDescent="0.2">
      <c r="A2026" s="1" t="s">
        <v>26823</v>
      </c>
      <c r="B2026" t="str">
        <f>HYPERLINK("https://www.udobaer.de/out/media/public/cust/others/s0000044-2021-ch_it.pdf")</f>
        <v>https://www.udobaer.de/out/media/public/cust/others/s0000044-2021-ch_it.pdf</v>
      </c>
    </row>
    <row r="2027" spans="1:2" x14ac:dyDescent="0.2">
      <c r="A2027" s="1" t="s">
        <v>26824</v>
      </c>
      <c r="B2027" t="str">
        <f>HYPERLINK("https://www.udobaer.de/out/media/public/cust/others/s0000044-2021-ch_it.pdf")</f>
        <v>https://www.udobaer.de/out/media/public/cust/others/s0000044-2021-ch_it.pdf</v>
      </c>
    </row>
    <row r="2028" spans="1:2" x14ac:dyDescent="0.2">
      <c r="A2028" s="1" t="s">
        <v>21547</v>
      </c>
      <c r="B2028" t="str">
        <f t="shared" ref="B2028:B2045" si="67">HYPERLINK("https://www.udobaer.de/out/media/public/cust/others/s0000045-2021-ch_it.pdf")</f>
        <v>https://www.udobaer.de/out/media/public/cust/others/s0000045-2021-ch_it.pdf</v>
      </c>
    </row>
    <row r="2029" spans="1:2" x14ac:dyDescent="0.2">
      <c r="A2029" s="1" t="s">
        <v>21562</v>
      </c>
      <c r="B2029" t="str">
        <f t="shared" si="67"/>
        <v>https://www.udobaer.de/out/media/public/cust/others/s0000045-2021-ch_it.pdf</v>
      </c>
    </row>
    <row r="2030" spans="1:2" x14ac:dyDescent="0.2">
      <c r="A2030" s="1" t="s">
        <v>21563</v>
      </c>
      <c r="B2030" t="str">
        <f t="shared" si="67"/>
        <v>https://www.udobaer.de/out/media/public/cust/others/s0000045-2021-ch_it.pdf</v>
      </c>
    </row>
    <row r="2031" spans="1:2" x14ac:dyDescent="0.2">
      <c r="A2031" s="1" t="s">
        <v>21564</v>
      </c>
      <c r="B2031" t="str">
        <f t="shared" si="67"/>
        <v>https://www.udobaer.de/out/media/public/cust/others/s0000045-2021-ch_it.pdf</v>
      </c>
    </row>
    <row r="2032" spans="1:2" x14ac:dyDescent="0.2">
      <c r="A2032" s="1" t="s">
        <v>21565</v>
      </c>
      <c r="B2032" t="str">
        <f t="shared" si="67"/>
        <v>https://www.udobaer.de/out/media/public/cust/others/s0000045-2021-ch_it.pdf</v>
      </c>
    </row>
    <row r="2033" spans="1:2" x14ac:dyDescent="0.2">
      <c r="A2033" s="1" t="s">
        <v>21572</v>
      </c>
      <c r="B2033" t="str">
        <f t="shared" si="67"/>
        <v>https://www.udobaer.de/out/media/public/cust/others/s0000045-2021-ch_it.pdf</v>
      </c>
    </row>
    <row r="2034" spans="1:2" x14ac:dyDescent="0.2">
      <c r="A2034" s="1" t="s">
        <v>21573</v>
      </c>
      <c r="B2034" t="str">
        <f t="shared" si="67"/>
        <v>https://www.udobaer.de/out/media/public/cust/others/s0000045-2021-ch_it.pdf</v>
      </c>
    </row>
    <row r="2035" spans="1:2" x14ac:dyDescent="0.2">
      <c r="A2035" s="1" t="s">
        <v>21574</v>
      </c>
      <c r="B2035" t="str">
        <f t="shared" si="67"/>
        <v>https://www.udobaer.de/out/media/public/cust/others/s0000045-2021-ch_it.pdf</v>
      </c>
    </row>
    <row r="2036" spans="1:2" x14ac:dyDescent="0.2">
      <c r="A2036" s="1" t="s">
        <v>21575</v>
      </c>
      <c r="B2036" t="str">
        <f t="shared" si="67"/>
        <v>https://www.udobaer.de/out/media/public/cust/others/s0000045-2021-ch_it.pdf</v>
      </c>
    </row>
    <row r="2037" spans="1:2" x14ac:dyDescent="0.2">
      <c r="A2037" s="1" t="s">
        <v>21576</v>
      </c>
      <c r="B2037" t="str">
        <f t="shared" si="67"/>
        <v>https://www.udobaer.de/out/media/public/cust/others/s0000045-2021-ch_it.pdf</v>
      </c>
    </row>
    <row r="2038" spans="1:2" x14ac:dyDescent="0.2">
      <c r="A2038" s="1" t="s">
        <v>21577</v>
      </c>
      <c r="B2038" t="str">
        <f t="shared" si="67"/>
        <v>https://www.udobaer.de/out/media/public/cust/others/s0000045-2021-ch_it.pdf</v>
      </c>
    </row>
    <row r="2039" spans="1:2" x14ac:dyDescent="0.2">
      <c r="A2039" s="1" t="s">
        <v>21578</v>
      </c>
      <c r="B2039" t="str">
        <f t="shared" si="67"/>
        <v>https://www.udobaer.de/out/media/public/cust/others/s0000045-2021-ch_it.pdf</v>
      </c>
    </row>
    <row r="2040" spans="1:2" x14ac:dyDescent="0.2">
      <c r="A2040" s="1" t="s">
        <v>26825</v>
      </c>
      <c r="B2040" t="str">
        <f t="shared" si="67"/>
        <v>https://www.udobaer.de/out/media/public/cust/others/s0000045-2021-ch_it.pdf</v>
      </c>
    </row>
    <row r="2041" spans="1:2" x14ac:dyDescent="0.2">
      <c r="A2041" s="1" t="s">
        <v>26826</v>
      </c>
      <c r="B2041" t="str">
        <f t="shared" si="67"/>
        <v>https://www.udobaer.de/out/media/public/cust/others/s0000045-2021-ch_it.pdf</v>
      </c>
    </row>
    <row r="2042" spans="1:2" x14ac:dyDescent="0.2">
      <c r="A2042" s="1" t="s">
        <v>26827</v>
      </c>
      <c r="B2042" t="str">
        <f t="shared" si="67"/>
        <v>https://www.udobaer.de/out/media/public/cust/others/s0000045-2021-ch_it.pdf</v>
      </c>
    </row>
    <row r="2043" spans="1:2" x14ac:dyDescent="0.2">
      <c r="A2043" s="1" t="s">
        <v>26828</v>
      </c>
      <c r="B2043" t="str">
        <f t="shared" si="67"/>
        <v>https://www.udobaer.de/out/media/public/cust/others/s0000045-2021-ch_it.pdf</v>
      </c>
    </row>
    <row r="2044" spans="1:2" x14ac:dyDescent="0.2">
      <c r="A2044" s="1" t="s">
        <v>26829</v>
      </c>
      <c r="B2044" t="str">
        <f t="shared" si="67"/>
        <v>https://www.udobaer.de/out/media/public/cust/others/s0000045-2021-ch_it.pdf</v>
      </c>
    </row>
    <row r="2045" spans="1:2" x14ac:dyDescent="0.2">
      <c r="A2045" s="1" t="s">
        <v>26830</v>
      </c>
      <c r="B2045" t="str">
        <f t="shared" si="67"/>
        <v>https://www.udobaer.de/out/media/public/cust/others/s0000045-2021-ch_it.pdf</v>
      </c>
    </row>
    <row r="2046" spans="1:2" x14ac:dyDescent="0.2">
      <c r="A2046" s="1" t="s">
        <v>26833</v>
      </c>
      <c r="B2046" t="str">
        <f t="shared" ref="B2046:B2053" si="68">HYPERLINK("https://www.udobaer.de/out/media/public/cust/others/s0000046-2021-ch_it.pdf")</f>
        <v>https://www.udobaer.de/out/media/public/cust/others/s0000046-2021-ch_it.pdf</v>
      </c>
    </row>
    <row r="2047" spans="1:2" x14ac:dyDescent="0.2">
      <c r="A2047" s="1" t="s">
        <v>26834</v>
      </c>
      <c r="B2047" t="str">
        <f t="shared" si="68"/>
        <v>https://www.udobaer.de/out/media/public/cust/others/s0000046-2021-ch_it.pdf</v>
      </c>
    </row>
    <row r="2048" spans="1:2" x14ac:dyDescent="0.2">
      <c r="A2048" s="1" t="s">
        <v>26840</v>
      </c>
      <c r="B2048" t="str">
        <f t="shared" si="68"/>
        <v>https://www.udobaer.de/out/media/public/cust/others/s0000046-2021-ch_it.pdf</v>
      </c>
    </row>
    <row r="2049" spans="1:2" x14ac:dyDescent="0.2">
      <c r="A2049" s="1" t="s">
        <v>26841</v>
      </c>
      <c r="B2049" t="str">
        <f t="shared" si="68"/>
        <v>https://www.udobaer.de/out/media/public/cust/others/s0000046-2021-ch_it.pdf</v>
      </c>
    </row>
    <row r="2050" spans="1:2" x14ac:dyDescent="0.2">
      <c r="A2050" s="1" t="s">
        <v>41051</v>
      </c>
      <c r="B2050" t="str">
        <f t="shared" si="68"/>
        <v>https://www.udobaer.de/out/media/public/cust/others/s0000046-2021-ch_it.pdf</v>
      </c>
    </row>
    <row r="2051" spans="1:2" x14ac:dyDescent="0.2">
      <c r="A2051" s="1" t="s">
        <v>41055</v>
      </c>
      <c r="B2051" t="str">
        <f t="shared" si="68"/>
        <v>https://www.udobaer.de/out/media/public/cust/others/s0000046-2021-ch_it.pdf</v>
      </c>
    </row>
    <row r="2052" spans="1:2" x14ac:dyDescent="0.2">
      <c r="A2052" s="1" t="s">
        <v>41056</v>
      </c>
      <c r="B2052" t="str">
        <f t="shared" si="68"/>
        <v>https://www.udobaer.de/out/media/public/cust/others/s0000046-2021-ch_it.pdf</v>
      </c>
    </row>
    <row r="2053" spans="1:2" x14ac:dyDescent="0.2">
      <c r="A2053" s="1" t="s">
        <v>41057</v>
      </c>
      <c r="B2053" t="str">
        <f t="shared" si="68"/>
        <v>https://www.udobaer.de/out/media/public/cust/others/s0000046-2021-ch_it.pdf</v>
      </c>
    </row>
    <row r="2054" spans="1:2" x14ac:dyDescent="0.2">
      <c r="A2054" s="1" t="s">
        <v>26835</v>
      </c>
      <c r="B2054" t="str">
        <f t="shared" ref="B2054:B2061" si="69">HYPERLINK("https://www.udobaer.de/out/media/public/cust/others/s0000047-2021-ch_it.pdf")</f>
        <v>https://www.udobaer.de/out/media/public/cust/others/s0000047-2021-ch_it.pdf</v>
      </c>
    </row>
    <row r="2055" spans="1:2" x14ac:dyDescent="0.2">
      <c r="A2055" s="1" t="s">
        <v>26836</v>
      </c>
      <c r="B2055" t="str">
        <f t="shared" si="69"/>
        <v>https://www.udobaer.de/out/media/public/cust/others/s0000047-2021-ch_it.pdf</v>
      </c>
    </row>
    <row r="2056" spans="1:2" x14ac:dyDescent="0.2">
      <c r="A2056" s="1" t="s">
        <v>26837</v>
      </c>
      <c r="B2056" t="str">
        <f t="shared" si="69"/>
        <v>https://www.udobaer.de/out/media/public/cust/others/s0000047-2021-ch_it.pdf</v>
      </c>
    </row>
    <row r="2057" spans="1:2" x14ac:dyDescent="0.2">
      <c r="A2057" s="1" t="s">
        <v>26838</v>
      </c>
      <c r="B2057" t="str">
        <f t="shared" si="69"/>
        <v>https://www.udobaer.de/out/media/public/cust/others/s0000047-2021-ch_it.pdf</v>
      </c>
    </row>
    <row r="2058" spans="1:2" x14ac:dyDescent="0.2">
      <c r="A2058" s="1" t="s">
        <v>26839</v>
      </c>
      <c r="B2058" t="str">
        <f t="shared" si="69"/>
        <v>https://www.udobaer.de/out/media/public/cust/others/s0000047-2021-ch_it.pdf</v>
      </c>
    </row>
    <row r="2059" spans="1:2" x14ac:dyDescent="0.2">
      <c r="A2059" s="1" t="s">
        <v>26842</v>
      </c>
      <c r="B2059" t="str">
        <f t="shared" si="69"/>
        <v>https://www.udobaer.de/out/media/public/cust/others/s0000047-2021-ch_it.pdf</v>
      </c>
    </row>
    <row r="2060" spans="1:2" x14ac:dyDescent="0.2">
      <c r="A2060" s="1" t="s">
        <v>26843</v>
      </c>
      <c r="B2060" t="str">
        <f t="shared" si="69"/>
        <v>https://www.udobaer.de/out/media/public/cust/others/s0000047-2021-ch_it.pdf</v>
      </c>
    </row>
    <row r="2061" spans="1:2" x14ac:dyDescent="0.2">
      <c r="A2061" s="1" t="s">
        <v>26844</v>
      </c>
      <c r="B2061" t="str">
        <f t="shared" si="69"/>
        <v>https://www.udobaer.de/out/media/public/cust/others/s0000047-2021-ch_it.pdf</v>
      </c>
    </row>
    <row r="2062" spans="1:2" x14ac:dyDescent="0.2">
      <c r="A2062" s="1" t="s">
        <v>26845</v>
      </c>
      <c r="B2062" t="str">
        <f t="shared" ref="B2062:B2073" si="70">HYPERLINK("https://www.udobaer.de/out/media/public/cust/others/s0000048-2021-ch_it.pdf")</f>
        <v>https://www.udobaer.de/out/media/public/cust/others/s0000048-2021-ch_it.pdf</v>
      </c>
    </row>
    <row r="2063" spans="1:2" x14ac:dyDescent="0.2">
      <c r="A2063" s="1" t="s">
        <v>26846</v>
      </c>
      <c r="B2063" t="str">
        <f t="shared" si="70"/>
        <v>https://www.udobaer.de/out/media/public/cust/others/s0000048-2021-ch_it.pdf</v>
      </c>
    </row>
    <row r="2064" spans="1:2" x14ac:dyDescent="0.2">
      <c r="A2064" s="1" t="s">
        <v>26847</v>
      </c>
      <c r="B2064" t="str">
        <f t="shared" si="70"/>
        <v>https://www.udobaer.de/out/media/public/cust/others/s0000048-2021-ch_it.pdf</v>
      </c>
    </row>
    <row r="2065" spans="1:2" x14ac:dyDescent="0.2">
      <c r="A2065" s="1" t="s">
        <v>26848</v>
      </c>
      <c r="B2065" t="str">
        <f t="shared" si="70"/>
        <v>https://www.udobaer.de/out/media/public/cust/others/s0000048-2021-ch_it.pdf</v>
      </c>
    </row>
    <row r="2066" spans="1:2" x14ac:dyDescent="0.2">
      <c r="A2066" s="1" t="s">
        <v>26849</v>
      </c>
      <c r="B2066" t="str">
        <f t="shared" si="70"/>
        <v>https://www.udobaer.de/out/media/public/cust/others/s0000048-2021-ch_it.pdf</v>
      </c>
    </row>
    <row r="2067" spans="1:2" x14ac:dyDescent="0.2">
      <c r="A2067" s="1" t="s">
        <v>26850</v>
      </c>
      <c r="B2067" t="str">
        <f t="shared" si="70"/>
        <v>https://www.udobaer.de/out/media/public/cust/others/s0000048-2021-ch_it.pdf</v>
      </c>
    </row>
    <row r="2068" spans="1:2" x14ac:dyDescent="0.2">
      <c r="A2068" s="1" t="s">
        <v>26851</v>
      </c>
      <c r="B2068" t="str">
        <f t="shared" si="70"/>
        <v>https://www.udobaer.de/out/media/public/cust/others/s0000048-2021-ch_it.pdf</v>
      </c>
    </row>
    <row r="2069" spans="1:2" x14ac:dyDescent="0.2">
      <c r="A2069" s="1" t="s">
        <v>26852</v>
      </c>
      <c r="B2069" t="str">
        <f t="shared" si="70"/>
        <v>https://www.udobaer.de/out/media/public/cust/others/s0000048-2021-ch_it.pdf</v>
      </c>
    </row>
    <row r="2070" spans="1:2" x14ac:dyDescent="0.2">
      <c r="A2070" s="1" t="s">
        <v>26853</v>
      </c>
      <c r="B2070" t="str">
        <f t="shared" si="70"/>
        <v>https://www.udobaer.de/out/media/public/cust/others/s0000048-2021-ch_it.pdf</v>
      </c>
    </row>
    <row r="2071" spans="1:2" x14ac:dyDescent="0.2">
      <c r="A2071" s="1" t="s">
        <v>26854</v>
      </c>
      <c r="B2071" t="str">
        <f t="shared" si="70"/>
        <v>https://www.udobaer.de/out/media/public/cust/others/s0000048-2021-ch_it.pdf</v>
      </c>
    </row>
    <row r="2072" spans="1:2" x14ac:dyDescent="0.2">
      <c r="A2072" s="1" t="s">
        <v>26855</v>
      </c>
      <c r="B2072" t="str">
        <f t="shared" si="70"/>
        <v>https://www.udobaer.de/out/media/public/cust/others/s0000048-2021-ch_it.pdf</v>
      </c>
    </row>
    <row r="2073" spans="1:2" x14ac:dyDescent="0.2">
      <c r="A2073" s="1" t="s">
        <v>26856</v>
      </c>
      <c r="B2073" t="str">
        <f t="shared" si="70"/>
        <v>https://www.udobaer.de/out/media/public/cust/others/s0000048-2021-ch_it.pdf</v>
      </c>
    </row>
    <row r="2074" spans="1:2" x14ac:dyDescent="0.2">
      <c r="A2074" s="1" t="s">
        <v>15869</v>
      </c>
      <c r="B2074" t="str">
        <f t="shared" ref="B2074:B2101" si="71">HYPERLINK("https://www.udobaer.de/out/media/public/cust/others/s0000049-2021-ch_it.pdf")</f>
        <v>https://www.udobaer.de/out/media/public/cust/others/s0000049-2021-ch_it.pdf</v>
      </c>
    </row>
    <row r="2075" spans="1:2" x14ac:dyDescent="0.2">
      <c r="A2075" s="1" t="s">
        <v>15871</v>
      </c>
      <c r="B2075" t="str">
        <f t="shared" si="71"/>
        <v>https://www.udobaer.de/out/media/public/cust/others/s0000049-2021-ch_it.pdf</v>
      </c>
    </row>
    <row r="2076" spans="1:2" x14ac:dyDescent="0.2">
      <c r="A2076" s="1" t="s">
        <v>15885</v>
      </c>
      <c r="B2076" t="str">
        <f t="shared" si="71"/>
        <v>https://www.udobaer.de/out/media/public/cust/others/s0000049-2021-ch_it.pdf</v>
      </c>
    </row>
    <row r="2077" spans="1:2" x14ac:dyDescent="0.2">
      <c r="A2077" s="1" t="s">
        <v>15886</v>
      </c>
      <c r="B2077" t="str">
        <f t="shared" si="71"/>
        <v>https://www.udobaer.de/out/media/public/cust/others/s0000049-2021-ch_it.pdf</v>
      </c>
    </row>
    <row r="2078" spans="1:2" x14ac:dyDescent="0.2">
      <c r="A2078" s="1" t="s">
        <v>15887</v>
      </c>
      <c r="B2078" t="str">
        <f t="shared" si="71"/>
        <v>https://www.udobaer.de/out/media/public/cust/others/s0000049-2021-ch_it.pdf</v>
      </c>
    </row>
    <row r="2079" spans="1:2" x14ac:dyDescent="0.2">
      <c r="A2079" s="1" t="s">
        <v>15888</v>
      </c>
      <c r="B2079" t="str">
        <f t="shared" si="71"/>
        <v>https://www.udobaer.de/out/media/public/cust/others/s0000049-2021-ch_it.pdf</v>
      </c>
    </row>
    <row r="2080" spans="1:2" x14ac:dyDescent="0.2">
      <c r="A2080" s="1" t="s">
        <v>15889</v>
      </c>
      <c r="B2080" t="str">
        <f t="shared" si="71"/>
        <v>https://www.udobaer.de/out/media/public/cust/others/s0000049-2021-ch_it.pdf</v>
      </c>
    </row>
    <row r="2081" spans="1:2" x14ac:dyDescent="0.2">
      <c r="A2081" s="1" t="s">
        <v>15890</v>
      </c>
      <c r="B2081" t="str">
        <f t="shared" si="71"/>
        <v>https://www.udobaer.de/out/media/public/cust/others/s0000049-2021-ch_it.pdf</v>
      </c>
    </row>
    <row r="2082" spans="1:2" x14ac:dyDescent="0.2">
      <c r="A2082" s="1" t="s">
        <v>15891</v>
      </c>
      <c r="B2082" t="str">
        <f t="shared" si="71"/>
        <v>https://www.udobaer.de/out/media/public/cust/others/s0000049-2021-ch_it.pdf</v>
      </c>
    </row>
    <row r="2083" spans="1:2" x14ac:dyDescent="0.2">
      <c r="A2083" s="1" t="s">
        <v>15892</v>
      </c>
      <c r="B2083" t="str">
        <f t="shared" si="71"/>
        <v>https://www.udobaer.de/out/media/public/cust/others/s0000049-2021-ch_it.pdf</v>
      </c>
    </row>
    <row r="2084" spans="1:2" x14ac:dyDescent="0.2">
      <c r="A2084" s="1" t="s">
        <v>15893</v>
      </c>
      <c r="B2084" t="str">
        <f t="shared" si="71"/>
        <v>https://www.udobaer.de/out/media/public/cust/others/s0000049-2021-ch_it.pdf</v>
      </c>
    </row>
    <row r="2085" spans="1:2" x14ac:dyDescent="0.2">
      <c r="A2085" s="1" t="s">
        <v>15894</v>
      </c>
      <c r="B2085" t="str">
        <f t="shared" si="71"/>
        <v>https://www.udobaer.de/out/media/public/cust/others/s0000049-2021-ch_it.pdf</v>
      </c>
    </row>
    <row r="2086" spans="1:2" x14ac:dyDescent="0.2">
      <c r="A2086" s="1" t="s">
        <v>16105</v>
      </c>
      <c r="B2086" t="str">
        <f t="shared" si="71"/>
        <v>https://www.udobaer.de/out/media/public/cust/others/s0000049-2021-ch_it.pdf</v>
      </c>
    </row>
    <row r="2087" spans="1:2" x14ac:dyDescent="0.2">
      <c r="A2087" s="1" t="s">
        <v>16106</v>
      </c>
      <c r="B2087" t="str">
        <f t="shared" si="71"/>
        <v>https://www.udobaer.de/out/media/public/cust/others/s0000049-2021-ch_it.pdf</v>
      </c>
    </row>
    <row r="2088" spans="1:2" x14ac:dyDescent="0.2">
      <c r="A2088" s="1" t="s">
        <v>16107</v>
      </c>
      <c r="B2088" t="str">
        <f t="shared" si="71"/>
        <v>https://www.udobaer.de/out/media/public/cust/others/s0000049-2021-ch_it.pdf</v>
      </c>
    </row>
    <row r="2089" spans="1:2" x14ac:dyDescent="0.2">
      <c r="A2089" s="1" t="s">
        <v>16108</v>
      </c>
      <c r="B2089" t="str">
        <f t="shared" si="71"/>
        <v>https://www.udobaer.de/out/media/public/cust/others/s0000049-2021-ch_it.pdf</v>
      </c>
    </row>
    <row r="2090" spans="1:2" x14ac:dyDescent="0.2">
      <c r="A2090" s="1" t="s">
        <v>16109</v>
      </c>
      <c r="B2090" t="str">
        <f t="shared" si="71"/>
        <v>https://www.udobaer.de/out/media/public/cust/others/s0000049-2021-ch_it.pdf</v>
      </c>
    </row>
    <row r="2091" spans="1:2" x14ac:dyDescent="0.2">
      <c r="A2091" s="1" t="s">
        <v>16110</v>
      </c>
      <c r="B2091" t="str">
        <f t="shared" si="71"/>
        <v>https://www.udobaer.de/out/media/public/cust/others/s0000049-2021-ch_it.pdf</v>
      </c>
    </row>
    <row r="2092" spans="1:2" x14ac:dyDescent="0.2">
      <c r="A2092" s="1" t="s">
        <v>16119</v>
      </c>
      <c r="B2092" t="str">
        <f t="shared" si="71"/>
        <v>https://www.udobaer.de/out/media/public/cust/others/s0000049-2021-ch_it.pdf</v>
      </c>
    </row>
    <row r="2093" spans="1:2" x14ac:dyDescent="0.2">
      <c r="A2093" s="1" t="s">
        <v>16120</v>
      </c>
      <c r="B2093" t="str">
        <f t="shared" si="71"/>
        <v>https://www.udobaer.de/out/media/public/cust/others/s0000049-2021-ch_it.pdf</v>
      </c>
    </row>
    <row r="2094" spans="1:2" x14ac:dyDescent="0.2">
      <c r="A2094" s="1" t="s">
        <v>16121</v>
      </c>
      <c r="B2094" t="str">
        <f t="shared" si="71"/>
        <v>https://www.udobaer.de/out/media/public/cust/others/s0000049-2021-ch_it.pdf</v>
      </c>
    </row>
    <row r="2095" spans="1:2" x14ac:dyDescent="0.2">
      <c r="A2095" s="1" t="s">
        <v>16122</v>
      </c>
      <c r="B2095" t="str">
        <f t="shared" si="71"/>
        <v>https://www.udobaer.de/out/media/public/cust/others/s0000049-2021-ch_it.pdf</v>
      </c>
    </row>
    <row r="2096" spans="1:2" x14ac:dyDescent="0.2">
      <c r="A2096" s="1" t="s">
        <v>16123</v>
      </c>
      <c r="B2096" t="str">
        <f t="shared" si="71"/>
        <v>https://www.udobaer.de/out/media/public/cust/others/s0000049-2021-ch_it.pdf</v>
      </c>
    </row>
    <row r="2097" spans="1:2" x14ac:dyDescent="0.2">
      <c r="A2097" s="1" t="s">
        <v>16126</v>
      </c>
      <c r="B2097" t="str">
        <f t="shared" si="71"/>
        <v>https://www.udobaer.de/out/media/public/cust/others/s0000049-2021-ch_it.pdf</v>
      </c>
    </row>
    <row r="2098" spans="1:2" x14ac:dyDescent="0.2">
      <c r="A2098" s="1" t="s">
        <v>16127</v>
      </c>
      <c r="B2098" t="str">
        <f t="shared" si="71"/>
        <v>https://www.udobaer.de/out/media/public/cust/others/s0000049-2021-ch_it.pdf</v>
      </c>
    </row>
    <row r="2099" spans="1:2" x14ac:dyDescent="0.2">
      <c r="A2099" s="1" t="s">
        <v>16128</v>
      </c>
      <c r="B2099" t="str">
        <f t="shared" si="71"/>
        <v>https://www.udobaer.de/out/media/public/cust/others/s0000049-2021-ch_it.pdf</v>
      </c>
    </row>
    <row r="2100" spans="1:2" x14ac:dyDescent="0.2">
      <c r="A2100" s="1" t="s">
        <v>16129</v>
      </c>
      <c r="B2100" t="str">
        <f t="shared" si="71"/>
        <v>https://www.udobaer.de/out/media/public/cust/others/s0000049-2021-ch_it.pdf</v>
      </c>
    </row>
    <row r="2101" spans="1:2" x14ac:dyDescent="0.2">
      <c r="A2101" s="1" t="s">
        <v>16130</v>
      </c>
      <c r="B2101" t="str">
        <f t="shared" si="71"/>
        <v>https://www.udobaer.de/out/media/public/cust/others/s0000049-2021-ch_it.pdf</v>
      </c>
    </row>
    <row r="2102" spans="1:2" x14ac:dyDescent="0.2">
      <c r="A2102" s="1" t="s">
        <v>16131</v>
      </c>
      <c r="B2102" t="str">
        <f t="shared" ref="B2102:B2128" si="72">HYPERLINK("https://www.udobaer.de/out/media/public/cust/others/s0000049-2021-ch_it.pdf")</f>
        <v>https://www.udobaer.de/out/media/public/cust/others/s0000049-2021-ch_it.pdf</v>
      </c>
    </row>
    <row r="2103" spans="1:2" x14ac:dyDescent="0.2">
      <c r="A2103" s="1" t="s">
        <v>16132</v>
      </c>
      <c r="B2103" t="str">
        <f t="shared" si="72"/>
        <v>https://www.udobaer.de/out/media/public/cust/others/s0000049-2021-ch_it.pdf</v>
      </c>
    </row>
    <row r="2104" spans="1:2" x14ac:dyDescent="0.2">
      <c r="A2104" s="1" t="s">
        <v>16133</v>
      </c>
      <c r="B2104" t="str">
        <f t="shared" si="72"/>
        <v>https://www.udobaer.de/out/media/public/cust/others/s0000049-2021-ch_it.pdf</v>
      </c>
    </row>
    <row r="2105" spans="1:2" x14ac:dyDescent="0.2">
      <c r="A2105" s="1" t="s">
        <v>16134</v>
      </c>
      <c r="B2105" t="str">
        <f t="shared" si="72"/>
        <v>https://www.udobaer.de/out/media/public/cust/others/s0000049-2021-ch_it.pdf</v>
      </c>
    </row>
    <row r="2106" spans="1:2" x14ac:dyDescent="0.2">
      <c r="A2106" s="1" t="s">
        <v>16135</v>
      </c>
      <c r="B2106" t="str">
        <f t="shared" si="72"/>
        <v>https://www.udobaer.de/out/media/public/cust/others/s0000049-2021-ch_it.pdf</v>
      </c>
    </row>
    <row r="2107" spans="1:2" x14ac:dyDescent="0.2">
      <c r="A2107" s="1" t="s">
        <v>16137</v>
      </c>
      <c r="B2107" t="str">
        <f t="shared" si="72"/>
        <v>https://www.udobaer.de/out/media/public/cust/others/s0000049-2021-ch_it.pdf</v>
      </c>
    </row>
    <row r="2108" spans="1:2" x14ac:dyDescent="0.2">
      <c r="A2108" s="1" t="s">
        <v>16138</v>
      </c>
      <c r="B2108" t="str">
        <f t="shared" si="72"/>
        <v>https://www.udobaer.de/out/media/public/cust/others/s0000049-2021-ch_it.pdf</v>
      </c>
    </row>
    <row r="2109" spans="1:2" x14ac:dyDescent="0.2">
      <c r="A2109" s="1" t="s">
        <v>16139</v>
      </c>
      <c r="B2109" t="str">
        <f t="shared" si="72"/>
        <v>https://www.udobaer.de/out/media/public/cust/others/s0000049-2021-ch_it.pdf</v>
      </c>
    </row>
    <row r="2110" spans="1:2" x14ac:dyDescent="0.2">
      <c r="A2110" s="1" t="s">
        <v>16140</v>
      </c>
      <c r="B2110" t="str">
        <f t="shared" si="72"/>
        <v>https://www.udobaer.de/out/media/public/cust/others/s0000049-2021-ch_it.pdf</v>
      </c>
    </row>
    <row r="2111" spans="1:2" x14ac:dyDescent="0.2">
      <c r="A2111" s="1" t="s">
        <v>16141</v>
      </c>
      <c r="B2111" t="str">
        <f t="shared" si="72"/>
        <v>https://www.udobaer.de/out/media/public/cust/others/s0000049-2021-ch_it.pdf</v>
      </c>
    </row>
    <row r="2112" spans="1:2" x14ac:dyDescent="0.2">
      <c r="A2112" s="1" t="s">
        <v>16142</v>
      </c>
      <c r="B2112" t="str">
        <f t="shared" si="72"/>
        <v>https://www.udobaer.de/out/media/public/cust/others/s0000049-2021-ch_it.pdf</v>
      </c>
    </row>
    <row r="2113" spans="1:2" x14ac:dyDescent="0.2">
      <c r="A2113" s="1" t="s">
        <v>16143</v>
      </c>
      <c r="B2113" t="str">
        <f t="shared" si="72"/>
        <v>https://www.udobaer.de/out/media/public/cust/others/s0000049-2021-ch_it.pdf</v>
      </c>
    </row>
    <row r="2114" spans="1:2" x14ac:dyDescent="0.2">
      <c r="A2114" s="1" t="s">
        <v>16144</v>
      </c>
      <c r="B2114" t="str">
        <f t="shared" si="72"/>
        <v>https://www.udobaer.de/out/media/public/cust/others/s0000049-2021-ch_it.pdf</v>
      </c>
    </row>
    <row r="2115" spans="1:2" x14ac:dyDescent="0.2">
      <c r="A2115" s="1" t="s">
        <v>16145</v>
      </c>
      <c r="B2115" t="str">
        <f t="shared" si="72"/>
        <v>https://www.udobaer.de/out/media/public/cust/others/s0000049-2021-ch_it.pdf</v>
      </c>
    </row>
    <row r="2116" spans="1:2" x14ac:dyDescent="0.2">
      <c r="A2116" s="1" t="s">
        <v>16146</v>
      </c>
      <c r="B2116" t="str">
        <f t="shared" si="72"/>
        <v>https://www.udobaer.de/out/media/public/cust/others/s0000049-2021-ch_it.pdf</v>
      </c>
    </row>
    <row r="2117" spans="1:2" x14ac:dyDescent="0.2">
      <c r="A2117" s="1" t="s">
        <v>16154</v>
      </c>
      <c r="B2117" t="str">
        <f t="shared" si="72"/>
        <v>https://www.udobaer.de/out/media/public/cust/others/s0000049-2021-ch_it.pdf</v>
      </c>
    </row>
    <row r="2118" spans="1:2" x14ac:dyDescent="0.2">
      <c r="A2118" s="1" t="s">
        <v>16155</v>
      </c>
      <c r="B2118" t="str">
        <f t="shared" si="72"/>
        <v>https://www.udobaer.de/out/media/public/cust/others/s0000049-2021-ch_it.pdf</v>
      </c>
    </row>
    <row r="2119" spans="1:2" x14ac:dyDescent="0.2">
      <c r="A2119" s="1" t="s">
        <v>16156</v>
      </c>
      <c r="B2119" t="str">
        <f t="shared" si="72"/>
        <v>https://www.udobaer.de/out/media/public/cust/others/s0000049-2021-ch_it.pdf</v>
      </c>
    </row>
    <row r="2120" spans="1:2" x14ac:dyDescent="0.2">
      <c r="A2120" s="1" t="s">
        <v>16157</v>
      </c>
      <c r="B2120" t="str">
        <f t="shared" si="72"/>
        <v>https://www.udobaer.de/out/media/public/cust/others/s0000049-2021-ch_it.pdf</v>
      </c>
    </row>
    <row r="2121" spans="1:2" x14ac:dyDescent="0.2">
      <c r="A2121" s="1" t="s">
        <v>16158</v>
      </c>
      <c r="B2121" t="str">
        <f t="shared" si="72"/>
        <v>https://www.udobaer.de/out/media/public/cust/others/s0000049-2021-ch_it.pdf</v>
      </c>
    </row>
    <row r="2122" spans="1:2" x14ac:dyDescent="0.2">
      <c r="A2122" s="1" t="s">
        <v>16764</v>
      </c>
      <c r="B2122" t="str">
        <f t="shared" si="72"/>
        <v>https://www.udobaer.de/out/media/public/cust/others/s0000049-2021-ch_it.pdf</v>
      </c>
    </row>
    <row r="2123" spans="1:2" x14ac:dyDescent="0.2">
      <c r="A2123" s="1" t="s">
        <v>16765</v>
      </c>
      <c r="B2123" t="str">
        <f t="shared" si="72"/>
        <v>https://www.udobaer.de/out/media/public/cust/others/s0000049-2021-ch_it.pdf</v>
      </c>
    </row>
    <row r="2124" spans="1:2" x14ac:dyDescent="0.2">
      <c r="A2124" s="1" t="s">
        <v>16766</v>
      </c>
      <c r="B2124" t="str">
        <f t="shared" si="72"/>
        <v>https://www.udobaer.de/out/media/public/cust/others/s0000049-2021-ch_it.pdf</v>
      </c>
    </row>
    <row r="2125" spans="1:2" x14ac:dyDescent="0.2">
      <c r="A2125" s="1" t="s">
        <v>16767</v>
      </c>
      <c r="B2125" t="str">
        <f t="shared" si="72"/>
        <v>https://www.udobaer.de/out/media/public/cust/others/s0000049-2021-ch_it.pdf</v>
      </c>
    </row>
    <row r="2126" spans="1:2" x14ac:dyDescent="0.2">
      <c r="A2126" s="1" t="s">
        <v>16768</v>
      </c>
      <c r="B2126" t="str">
        <f t="shared" si="72"/>
        <v>https://www.udobaer.de/out/media/public/cust/others/s0000049-2021-ch_it.pdf</v>
      </c>
    </row>
    <row r="2127" spans="1:2" x14ac:dyDescent="0.2">
      <c r="A2127" s="1" t="s">
        <v>16769</v>
      </c>
      <c r="B2127" t="str">
        <f t="shared" si="72"/>
        <v>https://www.udobaer.de/out/media/public/cust/others/s0000049-2021-ch_it.pdf</v>
      </c>
    </row>
    <row r="2128" spans="1:2" x14ac:dyDescent="0.2">
      <c r="A2128" s="1" t="s">
        <v>16770</v>
      </c>
      <c r="B2128" t="str">
        <f t="shared" si="72"/>
        <v>https://www.udobaer.de/out/media/public/cust/others/s0000049-2021-ch_it.pdf</v>
      </c>
    </row>
    <row r="2129" spans="1:2" x14ac:dyDescent="0.2">
      <c r="A2129" s="1" t="s">
        <v>16772</v>
      </c>
      <c r="B2129" t="str">
        <f t="shared" ref="B2129:B2155" si="73">HYPERLINK("https://www.udobaer.de/out/media/public/cust/others/s0000049-2021-ch_it.pdf")</f>
        <v>https://www.udobaer.de/out/media/public/cust/others/s0000049-2021-ch_it.pdf</v>
      </c>
    </row>
    <row r="2130" spans="1:2" x14ac:dyDescent="0.2">
      <c r="A2130" s="1" t="s">
        <v>16773</v>
      </c>
      <c r="B2130" t="str">
        <f t="shared" si="73"/>
        <v>https://www.udobaer.de/out/media/public/cust/others/s0000049-2021-ch_it.pdf</v>
      </c>
    </row>
    <row r="2131" spans="1:2" x14ac:dyDescent="0.2">
      <c r="A2131" s="1" t="s">
        <v>16774</v>
      </c>
      <c r="B2131" t="str">
        <f t="shared" si="73"/>
        <v>https://www.udobaer.de/out/media/public/cust/others/s0000049-2021-ch_it.pdf</v>
      </c>
    </row>
    <row r="2132" spans="1:2" x14ac:dyDescent="0.2">
      <c r="A2132" s="1" t="s">
        <v>16775</v>
      </c>
      <c r="B2132" t="str">
        <f t="shared" si="73"/>
        <v>https://www.udobaer.de/out/media/public/cust/others/s0000049-2021-ch_it.pdf</v>
      </c>
    </row>
    <row r="2133" spans="1:2" x14ac:dyDescent="0.2">
      <c r="A2133" s="1" t="s">
        <v>16776</v>
      </c>
      <c r="B2133" t="str">
        <f t="shared" si="73"/>
        <v>https://www.udobaer.de/out/media/public/cust/others/s0000049-2021-ch_it.pdf</v>
      </c>
    </row>
    <row r="2134" spans="1:2" x14ac:dyDescent="0.2">
      <c r="A2134" s="1" t="s">
        <v>17014</v>
      </c>
      <c r="B2134" t="str">
        <f t="shared" si="73"/>
        <v>https://www.udobaer.de/out/media/public/cust/others/s0000049-2021-ch_it.pdf</v>
      </c>
    </row>
    <row r="2135" spans="1:2" x14ac:dyDescent="0.2">
      <c r="A2135" s="1" t="s">
        <v>17015</v>
      </c>
      <c r="B2135" t="str">
        <f t="shared" si="73"/>
        <v>https://www.udobaer.de/out/media/public/cust/others/s0000049-2021-ch_it.pdf</v>
      </c>
    </row>
    <row r="2136" spans="1:2" x14ac:dyDescent="0.2">
      <c r="A2136" s="1" t="s">
        <v>17016</v>
      </c>
      <c r="B2136" t="str">
        <f t="shared" si="73"/>
        <v>https://www.udobaer.de/out/media/public/cust/others/s0000049-2021-ch_it.pdf</v>
      </c>
    </row>
    <row r="2137" spans="1:2" x14ac:dyDescent="0.2">
      <c r="A2137" s="1" t="s">
        <v>17017</v>
      </c>
      <c r="B2137" t="str">
        <f t="shared" si="73"/>
        <v>https://www.udobaer.de/out/media/public/cust/others/s0000049-2021-ch_it.pdf</v>
      </c>
    </row>
    <row r="2138" spans="1:2" x14ac:dyDescent="0.2">
      <c r="A2138" s="1" t="s">
        <v>17018</v>
      </c>
      <c r="B2138" t="str">
        <f t="shared" si="73"/>
        <v>https://www.udobaer.de/out/media/public/cust/others/s0000049-2021-ch_it.pdf</v>
      </c>
    </row>
    <row r="2139" spans="1:2" x14ac:dyDescent="0.2">
      <c r="A2139" s="1" t="s">
        <v>17019</v>
      </c>
      <c r="B2139" t="str">
        <f t="shared" si="73"/>
        <v>https://www.udobaer.de/out/media/public/cust/others/s0000049-2021-ch_it.pdf</v>
      </c>
    </row>
    <row r="2140" spans="1:2" x14ac:dyDescent="0.2">
      <c r="A2140" s="1" t="s">
        <v>17020</v>
      </c>
      <c r="B2140" t="str">
        <f t="shared" si="73"/>
        <v>https://www.udobaer.de/out/media/public/cust/others/s0000049-2021-ch_it.pdf</v>
      </c>
    </row>
    <row r="2141" spans="1:2" x14ac:dyDescent="0.2">
      <c r="A2141" s="1" t="s">
        <v>17021</v>
      </c>
      <c r="B2141" t="str">
        <f t="shared" si="73"/>
        <v>https://www.udobaer.de/out/media/public/cust/others/s0000049-2021-ch_it.pdf</v>
      </c>
    </row>
    <row r="2142" spans="1:2" x14ac:dyDescent="0.2">
      <c r="A2142" s="1" t="s">
        <v>17022</v>
      </c>
      <c r="B2142" t="str">
        <f t="shared" si="73"/>
        <v>https://www.udobaer.de/out/media/public/cust/others/s0000049-2021-ch_it.pdf</v>
      </c>
    </row>
    <row r="2143" spans="1:2" x14ac:dyDescent="0.2">
      <c r="A2143" s="1" t="s">
        <v>17023</v>
      </c>
      <c r="B2143" t="str">
        <f t="shared" si="73"/>
        <v>https://www.udobaer.de/out/media/public/cust/others/s0000049-2021-ch_it.pdf</v>
      </c>
    </row>
    <row r="2144" spans="1:2" x14ac:dyDescent="0.2">
      <c r="A2144" s="1" t="s">
        <v>17024</v>
      </c>
      <c r="B2144" t="str">
        <f t="shared" si="73"/>
        <v>https://www.udobaer.de/out/media/public/cust/others/s0000049-2021-ch_it.pdf</v>
      </c>
    </row>
    <row r="2145" spans="1:2" x14ac:dyDescent="0.2">
      <c r="A2145" s="1" t="s">
        <v>17025</v>
      </c>
      <c r="B2145" t="str">
        <f t="shared" si="73"/>
        <v>https://www.udobaer.de/out/media/public/cust/others/s0000049-2021-ch_it.pdf</v>
      </c>
    </row>
    <row r="2146" spans="1:2" x14ac:dyDescent="0.2">
      <c r="A2146" s="1" t="s">
        <v>17026</v>
      </c>
      <c r="B2146" t="str">
        <f t="shared" si="73"/>
        <v>https://www.udobaer.de/out/media/public/cust/others/s0000049-2021-ch_it.pdf</v>
      </c>
    </row>
    <row r="2147" spans="1:2" x14ac:dyDescent="0.2">
      <c r="A2147" s="1" t="s">
        <v>17027</v>
      </c>
      <c r="B2147" t="str">
        <f t="shared" si="73"/>
        <v>https://www.udobaer.de/out/media/public/cust/others/s0000049-2021-ch_it.pdf</v>
      </c>
    </row>
    <row r="2148" spans="1:2" x14ac:dyDescent="0.2">
      <c r="A2148" s="1" t="s">
        <v>17028</v>
      </c>
      <c r="B2148" t="str">
        <f t="shared" si="73"/>
        <v>https://www.udobaer.de/out/media/public/cust/others/s0000049-2021-ch_it.pdf</v>
      </c>
    </row>
    <row r="2149" spans="1:2" x14ac:dyDescent="0.2">
      <c r="A2149" s="1" t="s">
        <v>17029</v>
      </c>
      <c r="B2149" t="str">
        <f t="shared" si="73"/>
        <v>https://www.udobaer.de/out/media/public/cust/others/s0000049-2021-ch_it.pdf</v>
      </c>
    </row>
    <row r="2150" spans="1:2" x14ac:dyDescent="0.2">
      <c r="A2150" s="1" t="s">
        <v>17030</v>
      </c>
      <c r="B2150" t="str">
        <f t="shared" si="73"/>
        <v>https://www.udobaer.de/out/media/public/cust/others/s0000049-2021-ch_it.pdf</v>
      </c>
    </row>
    <row r="2151" spans="1:2" x14ac:dyDescent="0.2">
      <c r="A2151" s="1" t="s">
        <v>17031</v>
      </c>
      <c r="B2151" t="str">
        <f t="shared" si="73"/>
        <v>https://www.udobaer.de/out/media/public/cust/others/s0000049-2021-ch_it.pdf</v>
      </c>
    </row>
    <row r="2152" spans="1:2" x14ac:dyDescent="0.2">
      <c r="A2152" s="1" t="s">
        <v>17032</v>
      </c>
      <c r="B2152" t="str">
        <f t="shared" si="73"/>
        <v>https://www.udobaer.de/out/media/public/cust/others/s0000049-2021-ch_it.pdf</v>
      </c>
    </row>
    <row r="2153" spans="1:2" x14ac:dyDescent="0.2">
      <c r="A2153" s="1" t="s">
        <v>17033</v>
      </c>
      <c r="B2153" t="str">
        <f t="shared" si="73"/>
        <v>https://www.udobaer.de/out/media/public/cust/others/s0000049-2021-ch_it.pdf</v>
      </c>
    </row>
    <row r="2154" spans="1:2" x14ac:dyDescent="0.2">
      <c r="A2154" s="1" t="s">
        <v>17034</v>
      </c>
      <c r="B2154" t="str">
        <f t="shared" si="73"/>
        <v>https://www.udobaer.de/out/media/public/cust/others/s0000049-2021-ch_it.pdf</v>
      </c>
    </row>
    <row r="2155" spans="1:2" x14ac:dyDescent="0.2">
      <c r="A2155" s="1" t="s">
        <v>17035</v>
      </c>
      <c r="B2155" t="str">
        <f t="shared" si="73"/>
        <v>https://www.udobaer.de/out/media/public/cust/others/s0000049-2021-ch_it.pdf</v>
      </c>
    </row>
    <row r="2156" spans="1:2" x14ac:dyDescent="0.2">
      <c r="A2156" s="1" t="s">
        <v>17036</v>
      </c>
      <c r="B2156" t="str">
        <f t="shared" ref="B2156:B2183" si="74">HYPERLINK("https://www.udobaer.de/out/media/public/cust/others/s0000049-2021-ch_it.pdf")</f>
        <v>https://www.udobaer.de/out/media/public/cust/others/s0000049-2021-ch_it.pdf</v>
      </c>
    </row>
    <row r="2157" spans="1:2" x14ac:dyDescent="0.2">
      <c r="A2157" s="1" t="s">
        <v>17037</v>
      </c>
      <c r="B2157" t="str">
        <f t="shared" si="74"/>
        <v>https://www.udobaer.de/out/media/public/cust/others/s0000049-2021-ch_it.pdf</v>
      </c>
    </row>
    <row r="2158" spans="1:2" x14ac:dyDescent="0.2">
      <c r="A2158" s="1" t="s">
        <v>17038</v>
      </c>
      <c r="B2158" t="str">
        <f t="shared" si="74"/>
        <v>https://www.udobaer.de/out/media/public/cust/others/s0000049-2021-ch_it.pdf</v>
      </c>
    </row>
    <row r="2159" spans="1:2" x14ac:dyDescent="0.2">
      <c r="A2159" s="1" t="s">
        <v>17039</v>
      </c>
      <c r="B2159" t="str">
        <f t="shared" si="74"/>
        <v>https://www.udobaer.de/out/media/public/cust/others/s0000049-2021-ch_it.pdf</v>
      </c>
    </row>
    <row r="2160" spans="1:2" x14ac:dyDescent="0.2">
      <c r="A2160" s="1" t="s">
        <v>17040</v>
      </c>
      <c r="B2160" t="str">
        <f t="shared" si="74"/>
        <v>https://www.udobaer.de/out/media/public/cust/others/s0000049-2021-ch_it.pdf</v>
      </c>
    </row>
    <row r="2161" spans="1:2" x14ac:dyDescent="0.2">
      <c r="A2161" s="1" t="s">
        <v>17041</v>
      </c>
      <c r="B2161" t="str">
        <f t="shared" si="74"/>
        <v>https://www.udobaer.de/out/media/public/cust/others/s0000049-2021-ch_it.pdf</v>
      </c>
    </row>
    <row r="2162" spans="1:2" x14ac:dyDescent="0.2">
      <c r="A2162" s="1" t="s">
        <v>17042</v>
      </c>
      <c r="B2162" t="str">
        <f t="shared" si="74"/>
        <v>https://www.udobaer.de/out/media/public/cust/others/s0000049-2021-ch_it.pdf</v>
      </c>
    </row>
    <row r="2163" spans="1:2" x14ac:dyDescent="0.2">
      <c r="A2163" s="1" t="s">
        <v>17043</v>
      </c>
      <c r="B2163" t="str">
        <f t="shared" si="74"/>
        <v>https://www.udobaer.de/out/media/public/cust/others/s0000049-2021-ch_it.pdf</v>
      </c>
    </row>
    <row r="2164" spans="1:2" x14ac:dyDescent="0.2">
      <c r="A2164" s="1" t="s">
        <v>17044</v>
      </c>
      <c r="B2164" t="str">
        <f t="shared" si="74"/>
        <v>https://www.udobaer.de/out/media/public/cust/others/s0000049-2021-ch_it.pdf</v>
      </c>
    </row>
    <row r="2165" spans="1:2" x14ac:dyDescent="0.2">
      <c r="A2165" s="1" t="s">
        <v>17045</v>
      </c>
      <c r="B2165" t="str">
        <f t="shared" si="74"/>
        <v>https://www.udobaer.de/out/media/public/cust/others/s0000049-2021-ch_it.pdf</v>
      </c>
    </row>
    <row r="2166" spans="1:2" x14ac:dyDescent="0.2">
      <c r="A2166" s="1" t="s">
        <v>17046</v>
      </c>
      <c r="B2166" t="str">
        <f t="shared" si="74"/>
        <v>https://www.udobaer.de/out/media/public/cust/others/s0000049-2021-ch_it.pdf</v>
      </c>
    </row>
    <row r="2167" spans="1:2" x14ac:dyDescent="0.2">
      <c r="A2167" s="1" t="s">
        <v>17047</v>
      </c>
      <c r="B2167" t="str">
        <f t="shared" si="74"/>
        <v>https://www.udobaer.de/out/media/public/cust/others/s0000049-2021-ch_it.pdf</v>
      </c>
    </row>
    <row r="2168" spans="1:2" x14ac:dyDescent="0.2">
      <c r="A2168" s="1" t="s">
        <v>17048</v>
      </c>
      <c r="B2168" t="str">
        <f t="shared" si="74"/>
        <v>https://www.udobaer.de/out/media/public/cust/others/s0000049-2021-ch_it.pdf</v>
      </c>
    </row>
    <row r="2169" spans="1:2" x14ac:dyDescent="0.2">
      <c r="A2169" s="1" t="s">
        <v>17049</v>
      </c>
      <c r="B2169" t="str">
        <f t="shared" si="74"/>
        <v>https://www.udobaer.de/out/media/public/cust/others/s0000049-2021-ch_it.pdf</v>
      </c>
    </row>
    <row r="2170" spans="1:2" x14ac:dyDescent="0.2">
      <c r="A2170" s="1" t="s">
        <v>17050</v>
      </c>
      <c r="B2170" t="str">
        <f t="shared" si="74"/>
        <v>https://www.udobaer.de/out/media/public/cust/others/s0000049-2021-ch_it.pdf</v>
      </c>
    </row>
    <row r="2171" spans="1:2" x14ac:dyDescent="0.2">
      <c r="A2171" s="1" t="s">
        <v>17051</v>
      </c>
      <c r="B2171" t="str">
        <f t="shared" si="74"/>
        <v>https://www.udobaer.de/out/media/public/cust/others/s0000049-2021-ch_it.pdf</v>
      </c>
    </row>
    <row r="2172" spans="1:2" x14ac:dyDescent="0.2">
      <c r="A2172" s="1" t="s">
        <v>17052</v>
      </c>
      <c r="B2172" t="str">
        <f t="shared" si="74"/>
        <v>https://www.udobaer.de/out/media/public/cust/others/s0000049-2021-ch_it.pdf</v>
      </c>
    </row>
    <row r="2173" spans="1:2" x14ac:dyDescent="0.2">
      <c r="A2173" s="1" t="s">
        <v>17053</v>
      </c>
      <c r="B2173" t="str">
        <f t="shared" si="74"/>
        <v>https://www.udobaer.de/out/media/public/cust/others/s0000049-2021-ch_it.pdf</v>
      </c>
    </row>
    <row r="2174" spans="1:2" x14ac:dyDescent="0.2">
      <c r="A2174" s="1" t="s">
        <v>17054</v>
      </c>
      <c r="B2174" t="str">
        <f t="shared" si="74"/>
        <v>https://www.udobaer.de/out/media/public/cust/others/s0000049-2021-ch_it.pdf</v>
      </c>
    </row>
    <row r="2175" spans="1:2" x14ac:dyDescent="0.2">
      <c r="A2175" s="1" t="s">
        <v>17055</v>
      </c>
      <c r="B2175" t="str">
        <f t="shared" si="74"/>
        <v>https://www.udobaer.de/out/media/public/cust/others/s0000049-2021-ch_it.pdf</v>
      </c>
    </row>
    <row r="2176" spans="1:2" x14ac:dyDescent="0.2">
      <c r="A2176" s="1" t="s">
        <v>17056</v>
      </c>
      <c r="B2176" t="str">
        <f t="shared" si="74"/>
        <v>https://www.udobaer.de/out/media/public/cust/others/s0000049-2021-ch_it.pdf</v>
      </c>
    </row>
    <row r="2177" spans="1:2" x14ac:dyDescent="0.2">
      <c r="A2177" s="1" t="s">
        <v>17057</v>
      </c>
      <c r="B2177" t="str">
        <f t="shared" si="74"/>
        <v>https://www.udobaer.de/out/media/public/cust/others/s0000049-2021-ch_it.pdf</v>
      </c>
    </row>
    <row r="2178" spans="1:2" x14ac:dyDescent="0.2">
      <c r="A2178" s="1" t="s">
        <v>17058</v>
      </c>
      <c r="B2178" t="str">
        <f t="shared" si="74"/>
        <v>https://www.udobaer.de/out/media/public/cust/others/s0000049-2021-ch_it.pdf</v>
      </c>
    </row>
    <row r="2179" spans="1:2" x14ac:dyDescent="0.2">
      <c r="A2179" s="1" t="s">
        <v>17059</v>
      </c>
      <c r="B2179" t="str">
        <f t="shared" si="74"/>
        <v>https://www.udobaer.de/out/media/public/cust/others/s0000049-2021-ch_it.pdf</v>
      </c>
    </row>
    <row r="2180" spans="1:2" x14ac:dyDescent="0.2">
      <c r="A2180" s="1" t="s">
        <v>17060</v>
      </c>
      <c r="B2180" t="str">
        <f t="shared" si="74"/>
        <v>https://www.udobaer.de/out/media/public/cust/others/s0000049-2021-ch_it.pdf</v>
      </c>
    </row>
    <row r="2181" spans="1:2" x14ac:dyDescent="0.2">
      <c r="A2181" s="1" t="s">
        <v>17061</v>
      </c>
      <c r="B2181" t="str">
        <f t="shared" si="74"/>
        <v>https://www.udobaer.de/out/media/public/cust/others/s0000049-2021-ch_it.pdf</v>
      </c>
    </row>
    <row r="2182" spans="1:2" x14ac:dyDescent="0.2">
      <c r="A2182" s="1" t="s">
        <v>17062</v>
      </c>
      <c r="B2182" t="str">
        <f t="shared" si="74"/>
        <v>https://www.udobaer.de/out/media/public/cust/others/s0000049-2021-ch_it.pdf</v>
      </c>
    </row>
    <row r="2183" spans="1:2" x14ac:dyDescent="0.2">
      <c r="A2183" s="1" t="s">
        <v>17063</v>
      </c>
      <c r="B2183" t="str">
        <f t="shared" si="74"/>
        <v>https://www.udobaer.de/out/media/public/cust/others/s0000049-2021-ch_it.pdf</v>
      </c>
    </row>
    <row r="2184" spans="1:2" x14ac:dyDescent="0.2">
      <c r="A2184" s="1" t="s">
        <v>17064</v>
      </c>
      <c r="B2184" t="str">
        <f t="shared" ref="B2184:B2210" si="75">HYPERLINK("https://www.udobaer.de/out/media/public/cust/others/s0000049-2021-ch_it.pdf")</f>
        <v>https://www.udobaer.de/out/media/public/cust/others/s0000049-2021-ch_it.pdf</v>
      </c>
    </row>
    <row r="2185" spans="1:2" x14ac:dyDescent="0.2">
      <c r="A2185" s="1" t="s">
        <v>17065</v>
      </c>
      <c r="B2185" t="str">
        <f t="shared" si="75"/>
        <v>https://www.udobaer.de/out/media/public/cust/others/s0000049-2021-ch_it.pdf</v>
      </c>
    </row>
    <row r="2186" spans="1:2" x14ac:dyDescent="0.2">
      <c r="A2186" s="1" t="s">
        <v>17066</v>
      </c>
      <c r="B2186" t="str">
        <f t="shared" si="75"/>
        <v>https://www.udobaer.de/out/media/public/cust/others/s0000049-2021-ch_it.pdf</v>
      </c>
    </row>
    <row r="2187" spans="1:2" x14ac:dyDescent="0.2">
      <c r="A2187" s="1" t="s">
        <v>17067</v>
      </c>
      <c r="B2187" t="str">
        <f t="shared" si="75"/>
        <v>https://www.udobaer.de/out/media/public/cust/others/s0000049-2021-ch_it.pdf</v>
      </c>
    </row>
    <row r="2188" spans="1:2" x14ac:dyDescent="0.2">
      <c r="A2188" s="1" t="s">
        <v>17068</v>
      </c>
      <c r="B2188" t="str">
        <f t="shared" si="75"/>
        <v>https://www.udobaer.de/out/media/public/cust/others/s0000049-2021-ch_it.pdf</v>
      </c>
    </row>
    <row r="2189" spans="1:2" x14ac:dyDescent="0.2">
      <c r="A2189" s="1" t="s">
        <v>17069</v>
      </c>
      <c r="B2189" t="str">
        <f t="shared" si="75"/>
        <v>https://www.udobaer.de/out/media/public/cust/others/s0000049-2021-ch_it.pdf</v>
      </c>
    </row>
    <row r="2190" spans="1:2" x14ac:dyDescent="0.2">
      <c r="A2190" s="1" t="s">
        <v>17070</v>
      </c>
      <c r="B2190" t="str">
        <f t="shared" si="75"/>
        <v>https://www.udobaer.de/out/media/public/cust/others/s0000049-2021-ch_it.pdf</v>
      </c>
    </row>
    <row r="2191" spans="1:2" x14ac:dyDescent="0.2">
      <c r="A2191" s="1" t="s">
        <v>17071</v>
      </c>
      <c r="B2191" t="str">
        <f t="shared" si="75"/>
        <v>https://www.udobaer.de/out/media/public/cust/others/s0000049-2021-ch_it.pdf</v>
      </c>
    </row>
    <row r="2192" spans="1:2" x14ac:dyDescent="0.2">
      <c r="A2192" s="1" t="s">
        <v>17072</v>
      </c>
      <c r="B2192" t="str">
        <f t="shared" si="75"/>
        <v>https://www.udobaer.de/out/media/public/cust/others/s0000049-2021-ch_it.pdf</v>
      </c>
    </row>
    <row r="2193" spans="1:2" x14ac:dyDescent="0.2">
      <c r="A2193" s="1" t="s">
        <v>17073</v>
      </c>
      <c r="B2193" t="str">
        <f t="shared" si="75"/>
        <v>https://www.udobaer.de/out/media/public/cust/others/s0000049-2021-ch_it.pdf</v>
      </c>
    </row>
    <row r="2194" spans="1:2" x14ac:dyDescent="0.2">
      <c r="A2194" s="1" t="s">
        <v>17074</v>
      </c>
      <c r="B2194" t="str">
        <f t="shared" si="75"/>
        <v>https://www.udobaer.de/out/media/public/cust/others/s0000049-2021-ch_it.pdf</v>
      </c>
    </row>
    <row r="2195" spans="1:2" x14ac:dyDescent="0.2">
      <c r="A2195" s="1" t="s">
        <v>17075</v>
      </c>
      <c r="B2195" t="str">
        <f t="shared" si="75"/>
        <v>https://www.udobaer.de/out/media/public/cust/others/s0000049-2021-ch_it.pdf</v>
      </c>
    </row>
    <row r="2196" spans="1:2" x14ac:dyDescent="0.2">
      <c r="A2196" s="1" t="s">
        <v>17076</v>
      </c>
      <c r="B2196" t="str">
        <f t="shared" si="75"/>
        <v>https://www.udobaer.de/out/media/public/cust/others/s0000049-2021-ch_it.pdf</v>
      </c>
    </row>
    <row r="2197" spans="1:2" x14ac:dyDescent="0.2">
      <c r="A2197" s="1" t="s">
        <v>17077</v>
      </c>
      <c r="B2197" t="str">
        <f t="shared" si="75"/>
        <v>https://www.udobaer.de/out/media/public/cust/others/s0000049-2021-ch_it.pdf</v>
      </c>
    </row>
    <row r="2198" spans="1:2" x14ac:dyDescent="0.2">
      <c r="A2198" s="1" t="s">
        <v>17078</v>
      </c>
      <c r="B2198" t="str">
        <f t="shared" si="75"/>
        <v>https://www.udobaer.de/out/media/public/cust/others/s0000049-2021-ch_it.pdf</v>
      </c>
    </row>
    <row r="2199" spans="1:2" x14ac:dyDescent="0.2">
      <c r="A2199" s="1" t="s">
        <v>17079</v>
      </c>
      <c r="B2199" t="str">
        <f t="shared" si="75"/>
        <v>https://www.udobaer.de/out/media/public/cust/others/s0000049-2021-ch_it.pdf</v>
      </c>
    </row>
    <row r="2200" spans="1:2" x14ac:dyDescent="0.2">
      <c r="A2200" s="1" t="s">
        <v>17080</v>
      </c>
      <c r="B2200" t="str">
        <f t="shared" si="75"/>
        <v>https://www.udobaer.de/out/media/public/cust/others/s0000049-2021-ch_it.pdf</v>
      </c>
    </row>
    <row r="2201" spans="1:2" x14ac:dyDescent="0.2">
      <c r="A2201" s="1" t="s">
        <v>17081</v>
      </c>
      <c r="B2201" t="str">
        <f t="shared" si="75"/>
        <v>https://www.udobaer.de/out/media/public/cust/others/s0000049-2021-ch_it.pdf</v>
      </c>
    </row>
    <row r="2202" spans="1:2" x14ac:dyDescent="0.2">
      <c r="A2202" s="1" t="s">
        <v>17082</v>
      </c>
      <c r="B2202" t="str">
        <f t="shared" si="75"/>
        <v>https://www.udobaer.de/out/media/public/cust/others/s0000049-2021-ch_it.pdf</v>
      </c>
    </row>
    <row r="2203" spans="1:2" x14ac:dyDescent="0.2">
      <c r="A2203" s="1" t="s">
        <v>17083</v>
      </c>
      <c r="B2203" t="str">
        <f t="shared" si="75"/>
        <v>https://www.udobaer.de/out/media/public/cust/others/s0000049-2021-ch_it.pdf</v>
      </c>
    </row>
    <row r="2204" spans="1:2" x14ac:dyDescent="0.2">
      <c r="A2204" s="1" t="s">
        <v>17084</v>
      </c>
      <c r="B2204" t="str">
        <f t="shared" si="75"/>
        <v>https://www.udobaer.de/out/media/public/cust/others/s0000049-2021-ch_it.pdf</v>
      </c>
    </row>
    <row r="2205" spans="1:2" x14ac:dyDescent="0.2">
      <c r="A2205" s="1" t="s">
        <v>17085</v>
      </c>
      <c r="B2205" t="str">
        <f t="shared" si="75"/>
        <v>https://www.udobaer.de/out/media/public/cust/others/s0000049-2021-ch_it.pdf</v>
      </c>
    </row>
    <row r="2206" spans="1:2" x14ac:dyDescent="0.2">
      <c r="A2206" s="1" t="s">
        <v>17086</v>
      </c>
      <c r="B2206" t="str">
        <f t="shared" si="75"/>
        <v>https://www.udobaer.de/out/media/public/cust/others/s0000049-2021-ch_it.pdf</v>
      </c>
    </row>
    <row r="2207" spans="1:2" x14ac:dyDescent="0.2">
      <c r="A2207" s="1" t="s">
        <v>17087</v>
      </c>
      <c r="B2207" t="str">
        <f t="shared" si="75"/>
        <v>https://www.udobaer.de/out/media/public/cust/others/s0000049-2021-ch_it.pdf</v>
      </c>
    </row>
    <row r="2208" spans="1:2" x14ac:dyDescent="0.2">
      <c r="A2208" s="1" t="s">
        <v>17088</v>
      </c>
      <c r="B2208" t="str">
        <f t="shared" si="75"/>
        <v>https://www.udobaer.de/out/media/public/cust/others/s0000049-2021-ch_it.pdf</v>
      </c>
    </row>
    <row r="2209" spans="1:2" x14ac:dyDescent="0.2">
      <c r="A2209" s="1" t="s">
        <v>17089</v>
      </c>
      <c r="B2209" t="str">
        <f t="shared" si="75"/>
        <v>https://www.udobaer.de/out/media/public/cust/others/s0000049-2021-ch_it.pdf</v>
      </c>
    </row>
    <row r="2210" spans="1:2" x14ac:dyDescent="0.2">
      <c r="A2210" s="1" t="s">
        <v>17090</v>
      </c>
      <c r="B2210" t="str">
        <f t="shared" si="75"/>
        <v>https://www.udobaer.de/out/media/public/cust/others/s0000049-2021-ch_it.pdf</v>
      </c>
    </row>
    <row r="2211" spans="1:2" x14ac:dyDescent="0.2">
      <c r="A2211" s="1" t="s">
        <v>17091</v>
      </c>
      <c r="B2211" t="str">
        <f t="shared" ref="B2211:B2242" si="76">HYPERLINK("https://www.udobaer.de/out/media/public/cust/others/s0000049-2021-ch_it.pdf")</f>
        <v>https://www.udobaer.de/out/media/public/cust/others/s0000049-2021-ch_it.pdf</v>
      </c>
    </row>
    <row r="2212" spans="1:2" x14ac:dyDescent="0.2">
      <c r="A2212" s="1" t="s">
        <v>17092</v>
      </c>
      <c r="B2212" t="str">
        <f t="shared" si="76"/>
        <v>https://www.udobaer.de/out/media/public/cust/others/s0000049-2021-ch_it.pdf</v>
      </c>
    </row>
    <row r="2213" spans="1:2" x14ac:dyDescent="0.2">
      <c r="A2213" s="1" t="s">
        <v>17093</v>
      </c>
      <c r="B2213" t="str">
        <f t="shared" si="76"/>
        <v>https://www.udobaer.de/out/media/public/cust/others/s0000049-2021-ch_it.pdf</v>
      </c>
    </row>
    <row r="2214" spans="1:2" x14ac:dyDescent="0.2">
      <c r="A2214" s="1" t="s">
        <v>17094</v>
      </c>
      <c r="B2214" t="str">
        <f t="shared" si="76"/>
        <v>https://www.udobaer.de/out/media/public/cust/others/s0000049-2021-ch_it.pdf</v>
      </c>
    </row>
    <row r="2215" spans="1:2" x14ac:dyDescent="0.2">
      <c r="A2215" s="1" t="s">
        <v>17095</v>
      </c>
      <c r="B2215" t="str">
        <f t="shared" si="76"/>
        <v>https://www.udobaer.de/out/media/public/cust/others/s0000049-2021-ch_it.pdf</v>
      </c>
    </row>
    <row r="2216" spans="1:2" x14ac:dyDescent="0.2">
      <c r="A2216" s="1" t="s">
        <v>17096</v>
      </c>
      <c r="B2216" t="str">
        <f t="shared" si="76"/>
        <v>https://www.udobaer.de/out/media/public/cust/others/s0000049-2021-ch_it.pdf</v>
      </c>
    </row>
    <row r="2217" spans="1:2" x14ac:dyDescent="0.2">
      <c r="A2217" s="1" t="s">
        <v>17097</v>
      </c>
      <c r="B2217" t="str">
        <f t="shared" si="76"/>
        <v>https://www.udobaer.de/out/media/public/cust/others/s0000049-2021-ch_it.pdf</v>
      </c>
    </row>
    <row r="2218" spans="1:2" x14ac:dyDescent="0.2">
      <c r="A2218" s="1" t="s">
        <v>17098</v>
      </c>
      <c r="B2218" t="str">
        <f t="shared" si="76"/>
        <v>https://www.udobaer.de/out/media/public/cust/others/s0000049-2021-ch_it.pdf</v>
      </c>
    </row>
    <row r="2219" spans="1:2" x14ac:dyDescent="0.2">
      <c r="A2219" s="1" t="s">
        <v>17099</v>
      </c>
      <c r="B2219" t="str">
        <f t="shared" si="76"/>
        <v>https://www.udobaer.de/out/media/public/cust/others/s0000049-2021-ch_it.pdf</v>
      </c>
    </row>
    <row r="2220" spans="1:2" x14ac:dyDescent="0.2">
      <c r="A2220" s="1" t="s">
        <v>17100</v>
      </c>
      <c r="B2220" t="str">
        <f t="shared" si="76"/>
        <v>https://www.udobaer.de/out/media/public/cust/others/s0000049-2021-ch_it.pdf</v>
      </c>
    </row>
    <row r="2221" spans="1:2" x14ac:dyDescent="0.2">
      <c r="A2221" s="1" t="s">
        <v>17101</v>
      </c>
      <c r="B2221" t="str">
        <f t="shared" si="76"/>
        <v>https://www.udobaer.de/out/media/public/cust/others/s0000049-2021-ch_it.pdf</v>
      </c>
    </row>
    <row r="2222" spans="1:2" x14ac:dyDescent="0.2">
      <c r="A2222" s="1" t="s">
        <v>17102</v>
      </c>
      <c r="B2222" t="str">
        <f t="shared" si="76"/>
        <v>https://www.udobaer.de/out/media/public/cust/others/s0000049-2021-ch_it.pdf</v>
      </c>
    </row>
    <row r="2223" spans="1:2" x14ac:dyDescent="0.2">
      <c r="A2223" s="1" t="s">
        <v>17103</v>
      </c>
      <c r="B2223" t="str">
        <f t="shared" si="76"/>
        <v>https://www.udobaer.de/out/media/public/cust/others/s0000049-2021-ch_it.pdf</v>
      </c>
    </row>
    <row r="2224" spans="1:2" x14ac:dyDescent="0.2">
      <c r="A2224" s="1" t="s">
        <v>17104</v>
      </c>
      <c r="B2224" t="str">
        <f t="shared" si="76"/>
        <v>https://www.udobaer.de/out/media/public/cust/others/s0000049-2021-ch_it.pdf</v>
      </c>
    </row>
    <row r="2225" spans="1:2" x14ac:dyDescent="0.2">
      <c r="A2225" s="1" t="s">
        <v>17105</v>
      </c>
      <c r="B2225" t="str">
        <f t="shared" si="76"/>
        <v>https://www.udobaer.de/out/media/public/cust/others/s0000049-2021-ch_it.pdf</v>
      </c>
    </row>
    <row r="2226" spans="1:2" x14ac:dyDescent="0.2">
      <c r="A2226" s="1" t="s">
        <v>17106</v>
      </c>
      <c r="B2226" t="str">
        <f t="shared" si="76"/>
        <v>https://www.udobaer.de/out/media/public/cust/others/s0000049-2021-ch_it.pdf</v>
      </c>
    </row>
    <row r="2227" spans="1:2" x14ac:dyDescent="0.2">
      <c r="A2227" s="1" t="s">
        <v>17107</v>
      </c>
      <c r="B2227" t="str">
        <f t="shared" si="76"/>
        <v>https://www.udobaer.de/out/media/public/cust/others/s0000049-2021-ch_it.pdf</v>
      </c>
    </row>
    <row r="2228" spans="1:2" x14ac:dyDescent="0.2">
      <c r="A2228" s="1" t="s">
        <v>17108</v>
      </c>
      <c r="B2228" t="str">
        <f t="shared" si="76"/>
        <v>https://www.udobaer.de/out/media/public/cust/others/s0000049-2021-ch_it.pdf</v>
      </c>
    </row>
    <row r="2229" spans="1:2" x14ac:dyDescent="0.2">
      <c r="A2229" s="1" t="s">
        <v>17109</v>
      </c>
      <c r="B2229" t="str">
        <f t="shared" si="76"/>
        <v>https://www.udobaer.de/out/media/public/cust/others/s0000049-2021-ch_it.pdf</v>
      </c>
    </row>
    <row r="2230" spans="1:2" x14ac:dyDescent="0.2">
      <c r="A2230" s="1" t="s">
        <v>27937</v>
      </c>
      <c r="B2230" t="str">
        <f t="shared" si="76"/>
        <v>https://www.udobaer.de/out/media/public/cust/others/s0000049-2021-ch_it.pdf</v>
      </c>
    </row>
    <row r="2231" spans="1:2" x14ac:dyDescent="0.2">
      <c r="A2231" s="1" t="s">
        <v>27938</v>
      </c>
      <c r="B2231" t="str">
        <f t="shared" si="76"/>
        <v>https://www.udobaer.de/out/media/public/cust/others/s0000049-2021-ch_it.pdf</v>
      </c>
    </row>
    <row r="2232" spans="1:2" x14ac:dyDescent="0.2">
      <c r="A2232" s="1" t="s">
        <v>27939</v>
      </c>
      <c r="B2232" t="str">
        <f t="shared" si="76"/>
        <v>https://www.udobaer.de/out/media/public/cust/others/s0000049-2021-ch_it.pdf</v>
      </c>
    </row>
    <row r="2233" spans="1:2" x14ac:dyDescent="0.2">
      <c r="A2233" s="1" t="s">
        <v>27944</v>
      </c>
      <c r="B2233" t="str">
        <f t="shared" si="76"/>
        <v>https://www.udobaer.de/out/media/public/cust/others/s0000049-2021-ch_it.pdf</v>
      </c>
    </row>
    <row r="2234" spans="1:2" x14ac:dyDescent="0.2">
      <c r="A2234" s="1" t="s">
        <v>27945</v>
      </c>
      <c r="B2234" t="str">
        <f t="shared" si="76"/>
        <v>https://www.udobaer.de/out/media/public/cust/others/s0000049-2021-ch_it.pdf</v>
      </c>
    </row>
    <row r="2235" spans="1:2" x14ac:dyDescent="0.2">
      <c r="A2235" s="1" t="s">
        <v>27947</v>
      </c>
      <c r="B2235" t="str">
        <f t="shared" si="76"/>
        <v>https://www.udobaer.de/out/media/public/cust/others/s0000049-2021-ch_it.pdf</v>
      </c>
    </row>
    <row r="2236" spans="1:2" x14ac:dyDescent="0.2">
      <c r="A2236" s="1" t="s">
        <v>28195</v>
      </c>
      <c r="B2236" t="str">
        <f t="shared" si="76"/>
        <v>https://www.udobaer.de/out/media/public/cust/others/s0000049-2021-ch_it.pdf</v>
      </c>
    </row>
    <row r="2237" spans="1:2" x14ac:dyDescent="0.2">
      <c r="A2237" s="1" t="s">
        <v>28196</v>
      </c>
      <c r="B2237" t="str">
        <f t="shared" si="76"/>
        <v>https://www.udobaer.de/out/media/public/cust/others/s0000049-2021-ch_it.pdf</v>
      </c>
    </row>
    <row r="2238" spans="1:2" x14ac:dyDescent="0.2">
      <c r="A2238" s="1" t="s">
        <v>28197</v>
      </c>
      <c r="B2238" t="str">
        <f t="shared" si="76"/>
        <v>https://www.udobaer.de/out/media/public/cust/others/s0000049-2021-ch_it.pdf</v>
      </c>
    </row>
    <row r="2239" spans="1:2" x14ac:dyDescent="0.2">
      <c r="A2239" s="1" t="s">
        <v>28199</v>
      </c>
      <c r="B2239" t="str">
        <f t="shared" si="76"/>
        <v>https://www.udobaer.de/out/media/public/cust/others/s0000049-2021-ch_it.pdf</v>
      </c>
    </row>
    <row r="2240" spans="1:2" x14ac:dyDescent="0.2">
      <c r="A2240" s="1" t="s">
        <v>28201</v>
      </c>
      <c r="B2240" t="str">
        <f t="shared" si="76"/>
        <v>https://www.udobaer.de/out/media/public/cust/others/s0000049-2021-ch_it.pdf</v>
      </c>
    </row>
    <row r="2241" spans="1:2" x14ac:dyDescent="0.2">
      <c r="A2241" s="1" t="s">
        <v>28204</v>
      </c>
      <c r="B2241" t="str">
        <f t="shared" si="76"/>
        <v>https://www.udobaer.de/out/media/public/cust/others/s0000049-2021-ch_it.pdf</v>
      </c>
    </row>
    <row r="2242" spans="1:2" x14ac:dyDescent="0.2">
      <c r="A2242" s="1" t="s">
        <v>34426</v>
      </c>
      <c r="B2242" t="str">
        <f t="shared" si="76"/>
        <v>https://www.udobaer.de/out/media/public/cust/others/s0000049-2021-ch_it.pdf</v>
      </c>
    </row>
    <row r="2243" spans="1:2" x14ac:dyDescent="0.2">
      <c r="A2243" s="1" t="s">
        <v>15834</v>
      </c>
      <c r="B2243" t="str">
        <f t="shared" ref="B2243:B2247" si="77">HYPERLINK("https://www.udobaer.de/out/media/public/cust/others/s0000050-2021-ch_it.pdf")</f>
        <v>https://www.udobaer.de/out/media/public/cust/others/s0000050-2021-ch_it.pdf</v>
      </c>
    </row>
    <row r="2244" spans="1:2" x14ac:dyDescent="0.2">
      <c r="A2244" s="1" t="s">
        <v>15835</v>
      </c>
      <c r="B2244" t="str">
        <f t="shared" si="77"/>
        <v>https://www.udobaer.de/out/media/public/cust/others/s0000050-2021-ch_it.pdf</v>
      </c>
    </row>
    <row r="2245" spans="1:2" x14ac:dyDescent="0.2">
      <c r="A2245" s="1" t="s">
        <v>15836</v>
      </c>
      <c r="B2245" t="str">
        <f t="shared" si="77"/>
        <v>https://www.udobaer.de/out/media/public/cust/others/s0000050-2021-ch_it.pdf</v>
      </c>
    </row>
    <row r="2246" spans="1:2" x14ac:dyDescent="0.2">
      <c r="A2246" s="1" t="s">
        <v>15837</v>
      </c>
      <c r="B2246" t="str">
        <f t="shared" si="77"/>
        <v>https://www.udobaer.de/out/media/public/cust/others/s0000050-2021-ch_it.pdf</v>
      </c>
    </row>
    <row r="2247" spans="1:2" x14ac:dyDescent="0.2">
      <c r="A2247" s="1" t="s">
        <v>15838</v>
      </c>
      <c r="B2247" t="str">
        <f t="shared" si="77"/>
        <v>https://www.udobaer.de/out/media/public/cust/others/s0000050-2021-ch_it.pdf</v>
      </c>
    </row>
    <row r="2248" spans="1:2" x14ac:dyDescent="0.2">
      <c r="A2248" s="1" t="s">
        <v>15830</v>
      </c>
      <c r="B2248" t="str">
        <f t="shared" ref="B2248:B2303" si="78">HYPERLINK("https://www.udobaer.de/out/media/public/cust/others/s0000051-2021-ch_it.pdf")</f>
        <v>https://www.udobaer.de/out/media/public/cust/others/s0000051-2021-ch_it.pdf</v>
      </c>
    </row>
    <row r="2249" spans="1:2" x14ac:dyDescent="0.2">
      <c r="A2249" s="1" t="s">
        <v>15832</v>
      </c>
      <c r="B2249" t="str">
        <f t="shared" si="78"/>
        <v>https://www.udobaer.de/out/media/public/cust/others/s0000051-2021-ch_it.pdf</v>
      </c>
    </row>
    <row r="2250" spans="1:2" x14ac:dyDescent="0.2">
      <c r="A2250" s="1" t="s">
        <v>15833</v>
      </c>
      <c r="B2250" t="str">
        <f t="shared" si="78"/>
        <v>https://www.udobaer.de/out/media/public/cust/others/s0000051-2021-ch_it.pdf</v>
      </c>
    </row>
    <row r="2251" spans="1:2" x14ac:dyDescent="0.2">
      <c r="A2251" s="1" t="s">
        <v>15839</v>
      </c>
      <c r="B2251" t="str">
        <f t="shared" si="78"/>
        <v>https://www.udobaer.de/out/media/public/cust/others/s0000051-2021-ch_it.pdf</v>
      </c>
    </row>
    <row r="2252" spans="1:2" x14ac:dyDescent="0.2">
      <c r="A2252" s="1" t="s">
        <v>15840</v>
      </c>
      <c r="B2252" t="str">
        <f t="shared" si="78"/>
        <v>https://www.udobaer.de/out/media/public/cust/others/s0000051-2021-ch_it.pdf</v>
      </c>
    </row>
    <row r="2253" spans="1:2" x14ac:dyDescent="0.2">
      <c r="A2253" s="1" t="s">
        <v>15841</v>
      </c>
      <c r="B2253" t="str">
        <f t="shared" si="78"/>
        <v>https://www.udobaer.de/out/media/public/cust/others/s0000051-2021-ch_it.pdf</v>
      </c>
    </row>
    <row r="2254" spans="1:2" x14ac:dyDescent="0.2">
      <c r="A2254" s="1" t="s">
        <v>15842</v>
      </c>
      <c r="B2254" t="str">
        <f t="shared" si="78"/>
        <v>https://www.udobaer.de/out/media/public/cust/others/s0000051-2021-ch_it.pdf</v>
      </c>
    </row>
    <row r="2255" spans="1:2" x14ac:dyDescent="0.2">
      <c r="A2255" s="1" t="s">
        <v>15843</v>
      </c>
      <c r="B2255" t="str">
        <f t="shared" si="78"/>
        <v>https://www.udobaer.de/out/media/public/cust/others/s0000051-2021-ch_it.pdf</v>
      </c>
    </row>
    <row r="2256" spans="1:2" x14ac:dyDescent="0.2">
      <c r="A2256" s="1" t="s">
        <v>15844</v>
      </c>
      <c r="B2256" t="str">
        <f t="shared" si="78"/>
        <v>https://www.udobaer.de/out/media/public/cust/others/s0000051-2021-ch_it.pdf</v>
      </c>
    </row>
    <row r="2257" spans="1:2" x14ac:dyDescent="0.2">
      <c r="A2257" s="1" t="s">
        <v>15845</v>
      </c>
      <c r="B2257" t="str">
        <f t="shared" si="78"/>
        <v>https://www.udobaer.de/out/media/public/cust/others/s0000051-2021-ch_it.pdf</v>
      </c>
    </row>
    <row r="2258" spans="1:2" x14ac:dyDescent="0.2">
      <c r="A2258" s="1" t="s">
        <v>15846</v>
      </c>
      <c r="B2258" t="str">
        <f t="shared" si="78"/>
        <v>https://www.udobaer.de/out/media/public/cust/others/s0000051-2021-ch_it.pdf</v>
      </c>
    </row>
    <row r="2259" spans="1:2" x14ac:dyDescent="0.2">
      <c r="A2259" s="1" t="s">
        <v>15847</v>
      </c>
      <c r="B2259" t="str">
        <f t="shared" si="78"/>
        <v>https://www.udobaer.de/out/media/public/cust/others/s0000051-2021-ch_it.pdf</v>
      </c>
    </row>
    <row r="2260" spans="1:2" x14ac:dyDescent="0.2">
      <c r="A2260" s="1" t="s">
        <v>15848</v>
      </c>
      <c r="B2260" t="str">
        <f t="shared" si="78"/>
        <v>https://www.udobaer.de/out/media/public/cust/others/s0000051-2021-ch_it.pdf</v>
      </c>
    </row>
    <row r="2261" spans="1:2" x14ac:dyDescent="0.2">
      <c r="A2261" s="1" t="s">
        <v>15873</v>
      </c>
      <c r="B2261" t="str">
        <f t="shared" si="78"/>
        <v>https://www.udobaer.de/out/media/public/cust/others/s0000051-2021-ch_it.pdf</v>
      </c>
    </row>
    <row r="2262" spans="1:2" x14ac:dyDescent="0.2">
      <c r="A2262" s="1" t="s">
        <v>15874</v>
      </c>
      <c r="B2262" t="str">
        <f t="shared" si="78"/>
        <v>https://www.udobaer.de/out/media/public/cust/others/s0000051-2021-ch_it.pdf</v>
      </c>
    </row>
    <row r="2263" spans="1:2" x14ac:dyDescent="0.2">
      <c r="A2263" s="1" t="s">
        <v>15875</v>
      </c>
      <c r="B2263" t="str">
        <f t="shared" si="78"/>
        <v>https://www.udobaer.de/out/media/public/cust/others/s0000051-2021-ch_it.pdf</v>
      </c>
    </row>
    <row r="2264" spans="1:2" x14ac:dyDescent="0.2">
      <c r="A2264" s="1" t="s">
        <v>15876</v>
      </c>
      <c r="B2264" t="str">
        <f t="shared" si="78"/>
        <v>https://www.udobaer.de/out/media/public/cust/others/s0000051-2021-ch_it.pdf</v>
      </c>
    </row>
    <row r="2265" spans="1:2" x14ac:dyDescent="0.2">
      <c r="A2265" s="1" t="s">
        <v>15877</v>
      </c>
      <c r="B2265" t="str">
        <f t="shared" si="78"/>
        <v>https://www.udobaer.de/out/media/public/cust/others/s0000051-2021-ch_it.pdf</v>
      </c>
    </row>
    <row r="2266" spans="1:2" x14ac:dyDescent="0.2">
      <c r="A2266" s="1" t="s">
        <v>15878</v>
      </c>
      <c r="B2266" t="str">
        <f t="shared" si="78"/>
        <v>https://www.udobaer.de/out/media/public/cust/others/s0000051-2021-ch_it.pdf</v>
      </c>
    </row>
    <row r="2267" spans="1:2" x14ac:dyDescent="0.2">
      <c r="A2267" s="1" t="s">
        <v>15879</v>
      </c>
      <c r="B2267" t="str">
        <f t="shared" si="78"/>
        <v>https://www.udobaer.de/out/media/public/cust/others/s0000051-2021-ch_it.pdf</v>
      </c>
    </row>
    <row r="2268" spans="1:2" x14ac:dyDescent="0.2">
      <c r="A2268" s="1" t="s">
        <v>15880</v>
      </c>
      <c r="B2268" t="str">
        <f t="shared" si="78"/>
        <v>https://www.udobaer.de/out/media/public/cust/others/s0000051-2021-ch_it.pdf</v>
      </c>
    </row>
    <row r="2269" spans="1:2" x14ac:dyDescent="0.2">
      <c r="A2269" s="1" t="s">
        <v>15881</v>
      </c>
      <c r="B2269" t="str">
        <f t="shared" si="78"/>
        <v>https://www.udobaer.de/out/media/public/cust/others/s0000051-2021-ch_it.pdf</v>
      </c>
    </row>
    <row r="2270" spans="1:2" x14ac:dyDescent="0.2">
      <c r="A2270" s="1" t="s">
        <v>15882</v>
      </c>
      <c r="B2270" t="str">
        <f t="shared" si="78"/>
        <v>https://www.udobaer.de/out/media/public/cust/others/s0000051-2021-ch_it.pdf</v>
      </c>
    </row>
    <row r="2271" spans="1:2" x14ac:dyDescent="0.2">
      <c r="A2271" s="1" t="s">
        <v>15883</v>
      </c>
      <c r="B2271" t="str">
        <f t="shared" si="78"/>
        <v>https://www.udobaer.de/out/media/public/cust/others/s0000051-2021-ch_it.pdf</v>
      </c>
    </row>
    <row r="2272" spans="1:2" x14ac:dyDescent="0.2">
      <c r="A2272" s="1" t="s">
        <v>15884</v>
      </c>
      <c r="B2272" t="str">
        <f t="shared" si="78"/>
        <v>https://www.udobaer.de/out/media/public/cust/others/s0000051-2021-ch_it.pdf</v>
      </c>
    </row>
    <row r="2273" spans="1:2" x14ac:dyDescent="0.2">
      <c r="A2273" s="1" t="s">
        <v>15895</v>
      </c>
      <c r="B2273" t="str">
        <f t="shared" si="78"/>
        <v>https://www.udobaer.de/out/media/public/cust/others/s0000051-2021-ch_it.pdf</v>
      </c>
    </row>
    <row r="2274" spans="1:2" x14ac:dyDescent="0.2">
      <c r="A2274" s="1" t="s">
        <v>15896</v>
      </c>
      <c r="B2274" t="str">
        <f t="shared" si="78"/>
        <v>https://www.udobaer.de/out/media/public/cust/others/s0000051-2021-ch_it.pdf</v>
      </c>
    </row>
    <row r="2275" spans="1:2" x14ac:dyDescent="0.2">
      <c r="A2275" s="1" t="s">
        <v>15897</v>
      </c>
      <c r="B2275" t="str">
        <f t="shared" si="78"/>
        <v>https://www.udobaer.de/out/media/public/cust/others/s0000051-2021-ch_it.pdf</v>
      </c>
    </row>
    <row r="2276" spans="1:2" x14ac:dyDescent="0.2">
      <c r="A2276" s="1" t="s">
        <v>15898</v>
      </c>
      <c r="B2276" t="str">
        <f t="shared" si="78"/>
        <v>https://www.udobaer.de/out/media/public/cust/others/s0000051-2021-ch_it.pdf</v>
      </c>
    </row>
    <row r="2277" spans="1:2" x14ac:dyDescent="0.2">
      <c r="A2277" s="1" t="s">
        <v>15899</v>
      </c>
      <c r="B2277" t="str">
        <f t="shared" si="78"/>
        <v>https://www.udobaer.de/out/media/public/cust/others/s0000051-2021-ch_it.pdf</v>
      </c>
    </row>
    <row r="2278" spans="1:2" x14ac:dyDescent="0.2">
      <c r="A2278" s="1" t="s">
        <v>15900</v>
      </c>
      <c r="B2278" t="str">
        <f t="shared" si="78"/>
        <v>https://www.udobaer.de/out/media/public/cust/others/s0000051-2021-ch_it.pdf</v>
      </c>
    </row>
    <row r="2279" spans="1:2" x14ac:dyDescent="0.2">
      <c r="A2279" s="1" t="s">
        <v>15901</v>
      </c>
      <c r="B2279" t="str">
        <f t="shared" si="78"/>
        <v>https://www.udobaer.de/out/media/public/cust/others/s0000051-2021-ch_it.pdf</v>
      </c>
    </row>
    <row r="2280" spans="1:2" x14ac:dyDescent="0.2">
      <c r="A2280" s="1" t="s">
        <v>15902</v>
      </c>
      <c r="B2280" t="str">
        <f t="shared" si="78"/>
        <v>https://www.udobaer.de/out/media/public/cust/others/s0000051-2021-ch_it.pdf</v>
      </c>
    </row>
    <row r="2281" spans="1:2" x14ac:dyDescent="0.2">
      <c r="A2281" s="1" t="s">
        <v>15903</v>
      </c>
      <c r="B2281" t="str">
        <f t="shared" si="78"/>
        <v>https://www.udobaer.de/out/media/public/cust/others/s0000051-2021-ch_it.pdf</v>
      </c>
    </row>
    <row r="2282" spans="1:2" x14ac:dyDescent="0.2">
      <c r="A2282" s="1" t="s">
        <v>15904</v>
      </c>
      <c r="B2282" t="str">
        <f t="shared" si="78"/>
        <v>https://www.udobaer.de/out/media/public/cust/others/s0000051-2021-ch_it.pdf</v>
      </c>
    </row>
    <row r="2283" spans="1:2" x14ac:dyDescent="0.2">
      <c r="A2283" s="1" t="s">
        <v>15905</v>
      </c>
      <c r="B2283" t="str">
        <f t="shared" si="78"/>
        <v>https://www.udobaer.de/out/media/public/cust/others/s0000051-2021-ch_it.pdf</v>
      </c>
    </row>
    <row r="2284" spans="1:2" x14ac:dyDescent="0.2">
      <c r="A2284" s="1" t="s">
        <v>15906</v>
      </c>
      <c r="B2284" t="str">
        <f t="shared" si="78"/>
        <v>https://www.udobaer.de/out/media/public/cust/others/s0000051-2021-ch_it.pdf</v>
      </c>
    </row>
    <row r="2285" spans="1:2" x14ac:dyDescent="0.2">
      <c r="A2285" s="1" t="s">
        <v>15907</v>
      </c>
      <c r="B2285" t="str">
        <f t="shared" si="78"/>
        <v>https://www.udobaer.de/out/media/public/cust/others/s0000051-2021-ch_it.pdf</v>
      </c>
    </row>
    <row r="2286" spans="1:2" x14ac:dyDescent="0.2">
      <c r="A2286" s="1" t="s">
        <v>15908</v>
      </c>
      <c r="B2286" t="str">
        <f t="shared" si="78"/>
        <v>https://www.udobaer.de/out/media/public/cust/others/s0000051-2021-ch_it.pdf</v>
      </c>
    </row>
    <row r="2287" spans="1:2" x14ac:dyDescent="0.2">
      <c r="A2287" s="1" t="s">
        <v>15909</v>
      </c>
      <c r="B2287" t="str">
        <f t="shared" si="78"/>
        <v>https://www.udobaer.de/out/media/public/cust/others/s0000051-2021-ch_it.pdf</v>
      </c>
    </row>
    <row r="2288" spans="1:2" x14ac:dyDescent="0.2">
      <c r="A2288" s="1" t="s">
        <v>15910</v>
      </c>
      <c r="B2288" t="str">
        <f t="shared" si="78"/>
        <v>https://www.udobaer.de/out/media/public/cust/others/s0000051-2021-ch_it.pdf</v>
      </c>
    </row>
    <row r="2289" spans="1:2" x14ac:dyDescent="0.2">
      <c r="A2289" s="1" t="s">
        <v>15911</v>
      </c>
      <c r="B2289" t="str">
        <f t="shared" si="78"/>
        <v>https://www.udobaer.de/out/media/public/cust/others/s0000051-2021-ch_it.pdf</v>
      </c>
    </row>
    <row r="2290" spans="1:2" x14ac:dyDescent="0.2">
      <c r="A2290" s="1" t="s">
        <v>15912</v>
      </c>
      <c r="B2290" t="str">
        <f t="shared" si="78"/>
        <v>https://www.udobaer.de/out/media/public/cust/others/s0000051-2021-ch_it.pdf</v>
      </c>
    </row>
    <row r="2291" spans="1:2" x14ac:dyDescent="0.2">
      <c r="A2291" s="1" t="s">
        <v>15913</v>
      </c>
      <c r="B2291" t="str">
        <f t="shared" si="78"/>
        <v>https://www.udobaer.de/out/media/public/cust/others/s0000051-2021-ch_it.pdf</v>
      </c>
    </row>
    <row r="2292" spans="1:2" x14ac:dyDescent="0.2">
      <c r="A2292" s="1" t="s">
        <v>15914</v>
      </c>
      <c r="B2292" t="str">
        <f t="shared" si="78"/>
        <v>https://www.udobaer.de/out/media/public/cust/others/s0000051-2021-ch_it.pdf</v>
      </c>
    </row>
    <row r="2293" spans="1:2" x14ac:dyDescent="0.2">
      <c r="A2293" s="1" t="s">
        <v>15915</v>
      </c>
      <c r="B2293" t="str">
        <f t="shared" si="78"/>
        <v>https://www.udobaer.de/out/media/public/cust/others/s0000051-2021-ch_it.pdf</v>
      </c>
    </row>
    <row r="2294" spans="1:2" x14ac:dyDescent="0.2">
      <c r="A2294" s="1" t="s">
        <v>15916</v>
      </c>
      <c r="B2294" t="str">
        <f t="shared" si="78"/>
        <v>https://www.udobaer.de/out/media/public/cust/others/s0000051-2021-ch_it.pdf</v>
      </c>
    </row>
    <row r="2295" spans="1:2" x14ac:dyDescent="0.2">
      <c r="A2295" s="1" t="s">
        <v>15917</v>
      </c>
      <c r="B2295" t="str">
        <f t="shared" si="78"/>
        <v>https://www.udobaer.de/out/media/public/cust/others/s0000051-2021-ch_it.pdf</v>
      </c>
    </row>
    <row r="2296" spans="1:2" x14ac:dyDescent="0.2">
      <c r="A2296" s="1" t="s">
        <v>15918</v>
      </c>
      <c r="B2296" t="str">
        <f t="shared" si="78"/>
        <v>https://www.udobaer.de/out/media/public/cust/others/s0000051-2021-ch_it.pdf</v>
      </c>
    </row>
    <row r="2297" spans="1:2" x14ac:dyDescent="0.2">
      <c r="A2297" s="1" t="s">
        <v>15919</v>
      </c>
      <c r="B2297" t="str">
        <f t="shared" si="78"/>
        <v>https://www.udobaer.de/out/media/public/cust/others/s0000051-2021-ch_it.pdf</v>
      </c>
    </row>
    <row r="2298" spans="1:2" x14ac:dyDescent="0.2">
      <c r="A2298" s="1" t="s">
        <v>15920</v>
      </c>
      <c r="B2298" t="str">
        <f t="shared" si="78"/>
        <v>https://www.udobaer.de/out/media/public/cust/others/s0000051-2021-ch_it.pdf</v>
      </c>
    </row>
    <row r="2299" spans="1:2" x14ac:dyDescent="0.2">
      <c r="A2299" s="1" t="s">
        <v>15921</v>
      </c>
      <c r="B2299" t="str">
        <f t="shared" si="78"/>
        <v>https://www.udobaer.de/out/media/public/cust/others/s0000051-2021-ch_it.pdf</v>
      </c>
    </row>
    <row r="2300" spans="1:2" x14ac:dyDescent="0.2">
      <c r="A2300" s="1" t="s">
        <v>15922</v>
      </c>
      <c r="B2300" t="str">
        <f t="shared" si="78"/>
        <v>https://www.udobaer.de/out/media/public/cust/others/s0000051-2021-ch_it.pdf</v>
      </c>
    </row>
    <row r="2301" spans="1:2" x14ac:dyDescent="0.2">
      <c r="A2301" s="1" t="s">
        <v>15923</v>
      </c>
      <c r="B2301" t="str">
        <f t="shared" si="78"/>
        <v>https://www.udobaer.de/out/media/public/cust/others/s0000051-2021-ch_it.pdf</v>
      </c>
    </row>
    <row r="2302" spans="1:2" x14ac:dyDescent="0.2">
      <c r="A2302" s="1" t="s">
        <v>15924</v>
      </c>
      <c r="B2302" t="str">
        <f t="shared" si="78"/>
        <v>https://www.udobaer.de/out/media/public/cust/others/s0000051-2021-ch_it.pdf</v>
      </c>
    </row>
    <row r="2303" spans="1:2" x14ac:dyDescent="0.2">
      <c r="A2303" s="1" t="s">
        <v>15925</v>
      </c>
      <c r="B2303" t="str">
        <f t="shared" si="78"/>
        <v>https://www.udobaer.de/out/media/public/cust/others/s0000051-2021-ch_it.pdf</v>
      </c>
    </row>
    <row r="2304" spans="1:2" x14ac:dyDescent="0.2">
      <c r="A2304" s="1" t="s">
        <v>15926</v>
      </c>
      <c r="B2304" t="str">
        <f t="shared" ref="B2304:B2357" si="79">HYPERLINK("https://www.udobaer.de/out/media/public/cust/others/s0000051-2021-ch_it.pdf")</f>
        <v>https://www.udobaer.de/out/media/public/cust/others/s0000051-2021-ch_it.pdf</v>
      </c>
    </row>
    <row r="2305" spans="1:2" x14ac:dyDescent="0.2">
      <c r="A2305" s="1" t="s">
        <v>15927</v>
      </c>
      <c r="B2305" t="str">
        <f t="shared" si="79"/>
        <v>https://www.udobaer.de/out/media/public/cust/others/s0000051-2021-ch_it.pdf</v>
      </c>
    </row>
    <row r="2306" spans="1:2" x14ac:dyDescent="0.2">
      <c r="A2306" s="1" t="s">
        <v>15928</v>
      </c>
      <c r="B2306" t="str">
        <f t="shared" si="79"/>
        <v>https://www.udobaer.de/out/media/public/cust/others/s0000051-2021-ch_it.pdf</v>
      </c>
    </row>
    <row r="2307" spans="1:2" x14ac:dyDescent="0.2">
      <c r="A2307" s="1" t="s">
        <v>15929</v>
      </c>
      <c r="B2307" t="str">
        <f t="shared" si="79"/>
        <v>https://www.udobaer.de/out/media/public/cust/others/s0000051-2021-ch_it.pdf</v>
      </c>
    </row>
    <row r="2308" spans="1:2" x14ac:dyDescent="0.2">
      <c r="A2308" s="1" t="s">
        <v>15930</v>
      </c>
      <c r="B2308" t="str">
        <f t="shared" si="79"/>
        <v>https://www.udobaer.de/out/media/public/cust/others/s0000051-2021-ch_it.pdf</v>
      </c>
    </row>
    <row r="2309" spans="1:2" x14ac:dyDescent="0.2">
      <c r="A2309" s="1" t="s">
        <v>15931</v>
      </c>
      <c r="B2309" t="str">
        <f t="shared" si="79"/>
        <v>https://www.udobaer.de/out/media/public/cust/others/s0000051-2021-ch_it.pdf</v>
      </c>
    </row>
    <row r="2310" spans="1:2" x14ac:dyDescent="0.2">
      <c r="A2310" s="1" t="s">
        <v>15932</v>
      </c>
      <c r="B2310" t="str">
        <f t="shared" si="79"/>
        <v>https://www.udobaer.de/out/media/public/cust/others/s0000051-2021-ch_it.pdf</v>
      </c>
    </row>
    <row r="2311" spans="1:2" x14ac:dyDescent="0.2">
      <c r="A2311" s="1" t="s">
        <v>15933</v>
      </c>
      <c r="B2311" t="str">
        <f t="shared" si="79"/>
        <v>https://www.udobaer.de/out/media/public/cust/others/s0000051-2021-ch_it.pdf</v>
      </c>
    </row>
    <row r="2312" spans="1:2" x14ac:dyDescent="0.2">
      <c r="A2312" s="1" t="s">
        <v>15934</v>
      </c>
      <c r="B2312" t="str">
        <f t="shared" si="79"/>
        <v>https://www.udobaer.de/out/media/public/cust/others/s0000051-2021-ch_it.pdf</v>
      </c>
    </row>
    <row r="2313" spans="1:2" x14ac:dyDescent="0.2">
      <c r="A2313" s="1" t="s">
        <v>15935</v>
      </c>
      <c r="B2313" t="str">
        <f t="shared" si="79"/>
        <v>https://www.udobaer.de/out/media/public/cust/others/s0000051-2021-ch_it.pdf</v>
      </c>
    </row>
    <row r="2314" spans="1:2" x14ac:dyDescent="0.2">
      <c r="A2314" s="1" t="s">
        <v>15936</v>
      </c>
      <c r="B2314" t="str">
        <f t="shared" si="79"/>
        <v>https://www.udobaer.de/out/media/public/cust/others/s0000051-2021-ch_it.pdf</v>
      </c>
    </row>
    <row r="2315" spans="1:2" x14ac:dyDescent="0.2">
      <c r="A2315" s="1" t="s">
        <v>15937</v>
      </c>
      <c r="B2315" t="str">
        <f t="shared" si="79"/>
        <v>https://www.udobaer.de/out/media/public/cust/others/s0000051-2021-ch_it.pdf</v>
      </c>
    </row>
    <row r="2316" spans="1:2" x14ac:dyDescent="0.2">
      <c r="A2316" s="1" t="s">
        <v>15938</v>
      </c>
      <c r="B2316" t="str">
        <f t="shared" si="79"/>
        <v>https://www.udobaer.de/out/media/public/cust/others/s0000051-2021-ch_it.pdf</v>
      </c>
    </row>
    <row r="2317" spans="1:2" x14ac:dyDescent="0.2">
      <c r="A2317" s="1" t="s">
        <v>15939</v>
      </c>
      <c r="B2317" t="str">
        <f t="shared" si="79"/>
        <v>https://www.udobaer.de/out/media/public/cust/others/s0000051-2021-ch_it.pdf</v>
      </c>
    </row>
    <row r="2318" spans="1:2" x14ac:dyDescent="0.2">
      <c r="A2318" s="1" t="s">
        <v>15940</v>
      </c>
      <c r="B2318" t="str">
        <f t="shared" si="79"/>
        <v>https://www.udobaer.de/out/media/public/cust/others/s0000051-2021-ch_it.pdf</v>
      </c>
    </row>
    <row r="2319" spans="1:2" x14ac:dyDescent="0.2">
      <c r="A2319" s="1" t="s">
        <v>15941</v>
      </c>
      <c r="B2319" t="str">
        <f t="shared" si="79"/>
        <v>https://www.udobaer.de/out/media/public/cust/others/s0000051-2021-ch_it.pdf</v>
      </c>
    </row>
    <row r="2320" spans="1:2" x14ac:dyDescent="0.2">
      <c r="A2320" s="1" t="s">
        <v>15942</v>
      </c>
      <c r="B2320" t="str">
        <f t="shared" si="79"/>
        <v>https://www.udobaer.de/out/media/public/cust/others/s0000051-2021-ch_it.pdf</v>
      </c>
    </row>
    <row r="2321" spans="1:2" x14ac:dyDescent="0.2">
      <c r="A2321" s="1" t="s">
        <v>15943</v>
      </c>
      <c r="B2321" t="str">
        <f t="shared" si="79"/>
        <v>https://www.udobaer.de/out/media/public/cust/others/s0000051-2021-ch_it.pdf</v>
      </c>
    </row>
    <row r="2322" spans="1:2" x14ac:dyDescent="0.2">
      <c r="A2322" s="1" t="s">
        <v>15944</v>
      </c>
      <c r="B2322" t="str">
        <f t="shared" si="79"/>
        <v>https://www.udobaer.de/out/media/public/cust/others/s0000051-2021-ch_it.pdf</v>
      </c>
    </row>
    <row r="2323" spans="1:2" x14ac:dyDescent="0.2">
      <c r="A2323" s="1" t="s">
        <v>15945</v>
      </c>
      <c r="B2323" t="str">
        <f t="shared" si="79"/>
        <v>https://www.udobaer.de/out/media/public/cust/others/s0000051-2021-ch_it.pdf</v>
      </c>
    </row>
    <row r="2324" spans="1:2" x14ac:dyDescent="0.2">
      <c r="A2324" s="1" t="s">
        <v>15946</v>
      </c>
      <c r="B2324" t="str">
        <f t="shared" si="79"/>
        <v>https://www.udobaer.de/out/media/public/cust/others/s0000051-2021-ch_it.pdf</v>
      </c>
    </row>
    <row r="2325" spans="1:2" x14ac:dyDescent="0.2">
      <c r="A2325" s="1" t="s">
        <v>15947</v>
      </c>
      <c r="B2325" t="str">
        <f t="shared" si="79"/>
        <v>https://www.udobaer.de/out/media/public/cust/others/s0000051-2021-ch_it.pdf</v>
      </c>
    </row>
    <row r="2326" spans="1:2" x14ac:dyDescent="0.2">
      <c r="A2326" s="1" t="s">
        <v>15948</v>
      </c>
      <c r="B2326" t="str">
        <f t="shared" si="79"/>
        <v>https://www.udobaer.de/out/media/public/cust/others/s0000051-2021-ch_it.pdf</v>
      </c>
    </row>
    <row r="2327" spans="1:2" x14ac:dyDescent="0.2">
      <c r="A2327" s="1" t="s">
        <v>15949</v>
      </c>
      <c r="B2327" t="str">
        <f t="shared" si="79"/>
        <v>https://www.udobaer.de/out/media/public/cust/others/s0000051-2021-ch_it.pdf</v>
      </c>
    </row>
    <row r="2328" spans="1:2" x14ac:dyDescent="0.2">
      <c r="A2328" s="1" t="s">
        <v>15950</v>
      </c>
      <c r="B2328" t="str">
        <f t="shared" si="79"/>
        <v>https://www.udobaer.de/out/media/public/cust/others/s0000051-2021-ch_it.pdf</v>
      </c>
    </row>
    <row r="2329" spans="1:2" x14ac:dyDescent="0.2">
      <c r="A2329" s="1" t="s">
        <v>15951</v>
      </c>
      <c r="B2329" t="str">
        <f t="shared" si="79"/>
        <v>https://www.udobaer.de/out/media/public/cust/others/s0000051-2021-ch_it.pdf</v>
      </c>
    </row>
    <row r="2330" spans="1:2" x14ac:dyDescent="0.2">
      <c r="A2330" s="1" t="s">
        <v>15952</v>
      </c>
      <c r="B2330" t="str">
        <f t="shared" si="79"/>
        <v>https://www.udobaer.de/out/media/public/cust/others/s0000051-2021-ch_it.pdf</v>
      </c>
    </row>
    <row r="2331" spans="1:2" x14ac:dyDescent="0.2">
      <c r="A2331" s="1" t="s">
        <v>15953</v>
      </c>
      <c r="B2331" t="str">
        <f t="shared" si="79"/>
        <v>https://www.udobaer.de/out/media/public/cust/others/s0000051-2021-ch_it.pdf</v>
      </c>
    </row>
    <row r="2332" spans="1:2" x14ac:dyDescent="0.2">
      <c r="A2332" s="1" t="s">
        <v>15954</v>
      </c>
      <c r="B2332" t="str">
        <f t="shared" si="79"/>
        <v>https://www.udobaer.de/out/media/public/cust/others/s0000051-2021-ch_it.pdf</v>
      </c>
    </row>
    <row r="2333" spans="1:2" x14ac:dyDescent="0.2">
      <c r="A2333" s="1" t="s">
        <v>15955</v>
      </c>
      <c r="B2333" t="str">
        <f t="shared" si="79"/>
        <v>https://www.udobaer.de/out/media/public/cust/others/s0000051-2021-ch_it.pdf</v>
      </c>
    </row>
    <row r="2334" spans="1:2" x14ac:dyDescent="0.2">
      <c r="A2334" s="1" t="s">
        <v>15956</v>
      </c>
      <c r="B2334" t="str">
        <f t="shared" si="79"/>
        <v>https://www.udobaer.de/out/media/public/cust/others/s0000051-2021-ch_it.pdf</v>
      </c>
    </row>
    <row r="2335" spans="1:2" x14ac:dyDescent="0.2">
      <c r="A2335" s="1" t="s">
        <v>15957</v>
      </c>
      <c r="B2335" t="str">
        <f t="shared" si="79"/>
        <v>https://www.udobaer.de/out/media/public/cust/others/s0000051-2021-ch_it.pdf</v>
      </c>
    </row>
    <row r="2336" spans="1:2" x14ac:dyDescent="0.2">
      <c r="A2336" s="1" t="s">
        <v>15958</v>
      </c>
      <c r="B2336" t="str">
        <f t="shared" si="79"/>
        <v>https://www.udobaer.de/out/media/public/cust/others/s0000051-2021-ch_it.pdf</v>
      </c>
    </row>
    <row r="2337" spans="1:2" x14ac:dyDescent="0.2">
      <c r="A2337" s="1" t="s">
        <v>15959</v>
      </c>
      <c r="B2337" t="str">
        <f t="shared" si="79"/>
        <v>https://www.udobaer.de/out/media/public/cust/others/s0000051-2021-ch_it.pdf</v>
      </c>
    </row>
    <row r="2338" spans="1:2" x14ac:dyDescent="0.2">
      <c r="A2338" s="1" t="s">
        <v>15960</v>
      </c>
      <c r="B2338" t="str">
        <f t="shared" si="79"/>
        <v>https://www.udobaer.de/out/media/public/cust/others/s0000051-2021-ch_it.pdf</v>
      </c>
    </row>
    <row r="2339" spans="1:2" x14ac:dyDescent="0.2">
      <c r="A2339" s="1" t="s">
        <v>15961</v>
      </c>
      <c r="B2339" t="str">
        <f t="shared" si="79"/>
        <v>https://www.udobaer.de/out/media/public/cust/others/s0000051-2021-ch_it.pdf</v>
      </c>
    </row>
    <row r="2340" spans="1:2" x14ac:dyDescent="0.2">
      <c r="A2340" s="1" t="s">
        <v>15962</v>
      </c>
      <c r="B2340" t="str">
        <f t="shared" si="79"/>
        <v>https://www.udobaer.de/out/media/public/cust/others/s0000051-2021-ch_it.pdf</v>
      </c>
    </row>
    <row r="2341" spans="1:2" x14ac:dyDescent="0.2">
      <c r="A2341" s="1" t="s">
        <v>15963</v>
      </c>
      <c r="B2341" t="str">
        <f t="shared" si="79"/>
        <v>https://www.udobaer.de/out/media/public/cust/others/s0000051-2021-ch_it.pdf</v>
      </c>
    </row>
    <row r="2342" spans="1:2" x14ac:dyDescent="0.2">
      <c r="A2342" s="1" t="s">
        <v>15964</v>
      </c>
      <c r="B2342" t="str">
        <f t="shared" si="79"/>
        <v>https://www.udobaer.de/out/media/public/cust/others/s0000051-2021-ch_it.pdf</v>
      </c>
    </row>
    <row r="2343" spans="1:2" x14ac:dyDescent="0.2">
      <c r="A2343" s="1" t="s">
        <v>15965</v>
      </c>
      <c r="B2343" t="str">
        <f t="shared" si="79"/>
        <v>https://www.udobaer.de/out/media/public/cust/others/s0000051-2021-ch_it.pdf</v>
      </c>
    </row>
    <row r="2344" spans="1:2" x14ac:dyDescent="0.2">
      <c r="A2344" s="1" t="s">
        <v>15966</v>
      </c>
      <c r="B2344" t="str">
        <f t="shared" si="79"/>
        <v>https://www.udobaer.de/out/media/public/cust/others/s0000051-2021-ch_it.pdf</v>
      </c>
    </row>
    <row r="2345" spans="1:2" x14ac:dyDescent="0.2">
      <c r="A2345" s="1" t="s">
        <v>15967</v>
      </c>
      <c r="B2345" t="str">
        <f t="shared" si="79"/>
        <v>https://www.udobaer.de/out/media/public/cust/others/s0000051-2021-ch_it.pdf</v>
      </c>
    </row>
    <row r="2346" spans="1:2" x14ac:dyDescent="0.2">
      <c r="A2346" s="1" t="s">
        <v>15968</v>
      </c>
      <c r="B2346" t="str">
        <f t="shared" si="79"/>
        <v>https://www.udobaer.de/out/media/public/cust/others/s0000051-2021-ch_it.pdf</v>
      </c>
    </row>
    <row r="2347" spans="1:2" x14ac:dyDescent="0.2">
      <c r="A2347" s="1" t="s">
        <v>15969</v>
      </c>
      <c r="B2347" t="str">
        <f t="shared" si="79"/>
        <v>https://www.udobaer.de/out/media/public/cust/others/s0000051-2021-ch_it.pdf</v>
      </c>
    </row>
    <row r="2348" spans="1:2" x14ac:dyDescent="0.2">
      <c r="A2348" s="1" t="s">
        <v>15970</v>
      </c>
      <c r="B2348" t="str">
        <f t="shared" si="79"/>
        <v>https://www.udobaer.de/out/media/public/cust/others/s0000051-2021-ch_it.pdf</v>
      </c>
    </row>
    <row r="2349" spans="1:2" x14ac:dyDescent="0.2">
      <c r="A2349" s="1" t="s">
        <v>15971</v>
      </c>
      <c r="B2349" t="str">
        <f t="shared" si="79"/>
        <v>https://www.udobaer.de/out/media/public/cust/others/s0000051-2021-ch_it.pdf</v>
      </c>
    </row>
    <row r="2350" spans="1:2" x14ac:dyDescent="0.2">
      <c r="A2350" s="1" t="s">
        <v>15972</v>
      </c>
      <c r="B2350" t="str">
        <f t="shared" si="79"/>
        <v>https://www.udobaer.de/out/media/public/cust/others/s0000051-2021-ch_it.pdf</v>
      </c>
    </row>
    <row r="2351" spans="1:2" x14ac:dyDescent="0.2">
      <c r="A2351" s="1" t="s">
        <v>15973</v>
      </c>
      <c r="B2351" t="str">
        <f t="shared" si="79"/>
        <v>https://www.udobaer.de/out/media/public/cust/others/s0000051-2021-ch_it.pdf</v>
      </c>
    </row>
    <row r="2352" spans="1:2" x14ac:dyDescent="0.2">
      <c r="A2352" s="1" t="s">
        <v>15974</v>
      </c>
      <c r="B2352" t="str">
        <f t="shared" si="79"/>
        <v>https://www.udobaer.de/out/media/public/cust/others/s0000051-2021-ch_it.pdf</v>
      </c>
    </row>
    <row r="2353" spans="1:2" x14ac:dyDescent="0.2">
      <c r="A2353" s="1" t="s">
        <v>15975</v>
      </c>
      <c r="B2353" t="str">
        <f t="shared" si="79"/>
        <v>https://www.udobaer.de/out/media/public/cust/others/s0000051-2021-ch_it.pdf</v>
      </c>
    </row>
    <row r="2354" spans="1:2" x14ac:dyDescent="0.2">
      <c r="A2354" s="1" t="s">
        <v>15976</v>
      </c>
      <c r="B2354" t="str">
        <f t="shared" si="79"/>
        <v>https://www.udobaer.de/out/media/public/cust/others/s0000051-2021-ch_it.pdf</v>
      </c>
    </row>
    <row r="2355" spans="1:2" x14ac:dyDescent="0.2">
      <c r="A2355" s="1" t="s">
        <v>15977</v>
      </c>
      <c r="B2355" t="str">
        <f t="shared" si="79"/>
        <v>https://www.udobaer.de/out/media/public/cust/others/s0000051-2021-ch_it.pdf</v>
      </c>
    </row>
    <row r="2356" spans="1:2" x14ac:dyDescent="0.2">
      <c r="A2356" s="1" t="s">
        <v>15978</v>
      </c>
      <c r="B2356" t="str">
        <f t="shared" si="79"/>
        <v>https://www.udobaer.de/out/media/public/cust/others/s0000051-2021-ch_it.pdf</v>
      </c>
    </row>
    <row r="2357" spans="1:2" x14ac:dyDescent="0.2">
      <c r="A2357" s="1" t="s">
        <v>15979</v>
      </c>
      <c r="B2357" t="str">
        <f t="shared" si="79"/>
        <v>https://www.udobaer.de/out/media/public/cust/others/s0000051-2021-ch_it.pdf</v>
      </c>
    </row>
    <row r="2358" spans="1:2" x14ac:dyDescent="0.2">
      <c r="A2358" s="1" t="s">
        <v>15980</v>
      </c>
      <c r="B2358" t="str">
        <f t="shared" ref="B2358:B2413" si="80">HYPERLINK("https://www.udobaer.de/out/media/public/cust/others/s0000051-2021-ch_it.pdf")</f>
        <v>https://www.udobaer.de/out/media/public/cust/others/s0000051-2021-ch_it.pdf</v>
      </c>
    </row>
    <row r="2359" spans="1:2" x14ac:dyDescent="0.2">
      <c r="A2359" s="1" t="s">
        <v>15981</v>
      </c>
      <c r="B2359" t="str">
        <f t="shared" si="80"/>
        <v>https://www.udobaer.de/out/media/public/cust/others/s0000051-2021-ch_it.pdf</v>
      </c>
    </row>
    <row r="2360" spans="1:2" x14ac:dyDescent="0.2">
      <c r="A2360" s="1" t="s">
        <v>15982</v>
      </c>
      <c r="B2360" t="str">
        <f t="shared" si="80"/>
        <v>https://www.udobaer.de/out/media/public/cust/others/s0000051-2021-ch_it.pdf</v>
      </c>
    </row>
    <row r="2361" spans="1:2" x14ac:dyDescent="0.2">
      <c r="A2361" s="1" t="s">
        <v>15983</v>
      </c>
      <c r="B2361" t="str">
        <f t="shared" si="80"/>
        <v>https://www.udobaer.de/out/media/public/cust/others/s0000051-2021-ch_it.pdf</v>
      </c>
    </row>
    <row r="2362" spans="1:2" x14ac:dyDescent="0.2">
      <c r="A2362" s="1" t="s">
        <v>15984</v>
      </c>
      <c r="B2362" t="str">
        <f t="shared" si="80"/>
        <v>https://www.udobaer.de/out/media/public/cust/others/s0000051-2021-ch_it.pdf</v>
      </c>
    </row>
    <row r="2363" spans="1:2" x14ac:dyDescent="0.2">
      <c r="A2363" s="1" t="s">
        <v>15985</v>
      </c>
      <c r="B2363" t="str">
        <f t="shared" si="80"/>
        <v>https://www.udobaer.de/out/media/public/cust/others/s0000051-2021-ch_it.pdf</v>
      </c>
    </row>
    <row r="2364" spans="1:2" x14ac:dyDescent="0.2">
      <c r="A2364" s="1" t="s">
        <v>15986</v>
      </c>
      <c r="B2364" t="str">
        <f t="shared" si="80"/>
        <v>https://www.udobaer.de/out/media/public/cust/others/s0000051-2021-ch_it.pdf</v>
      </c>
    </row>
    <row r="2365" spans="1:2" x14ac:dyDescent="0.2">
      <c r="A2365" s="1" t="s">
        <v>15987</v>
      </c>
      <c r="B2365" t="str">
        <f t="shared" si="80"/>
        <v>https://www.udobaer.de/out/media/public/cust/others/s0000051-2021-ch_it.pdf</v>
      </c>
    </row>
    <row r="2366" spans="1:2" x14ac:dyDescent="0.2">
      <c r="A2366" s="1" t="s">
        <v>15988</v>
      </c>
      <c r="B2366" t="str">
        <f t="shared" si="80"/>
        <v>https://www.udobaer.de/out/media/public/cust/others/s0000051-2021-ch_it.pdf</v>
      </c>
    </row>
    <row r="2367" spans="1:2" x14ac:dyDescent="0.2">
      <c r="A2367" s="1" t="s">
        <v>15989</v>
      </c>
      <c r="B2367" t="str">
        <f t="shared" si="80"/>
        <v>https://www.udobaer.de/out/media/public/cust/others/s0000051-2021-ch_it.pdf</v>
      </c>
    </row>
    <row r="2368" spans="1:2" x14ac:dyDescent="0.2">
      <c r="A2368" s="1" t="s">
        <v>15990</v>
      </c>
      <c r="B2368" t="str">
        <f t="shared" si="80"/>
        <v>https://www.udobaer.de/out/media/public/cust/others/s0000051-2021-ch_it.pdf</v>
      </c>
    </row>
    <row r="2369" spans="1:2" x14ac:dyDescent="0.2">
      <c r="A2369" s="1" t="s">
        <v>15991</v>
      </c>
      <c r="B2369" t="str">
        <f t="shared" si="80"/>
        <v>https://www.udobaer.de/out/media/public/cust/others/s0000051-2021-ch_it.pdf</v>
      </c>
    </row>
    <row r="2370" spans="1:2" x14ac:dyDescent="0.2">
      <c r="A2370" s="1" t="s">
        <v>16028</v>
      </c>
      <c r="B2370" t="str">
        <f t="shared" si="80"/>
        <v>https://www.udobaer.de/out/media/public/cust/others/s0000051-2021-ch_it.pdf</v>
      </c>
    </row>
    <row r="2371" spans="1:2" x14ac:dyDescent="0.2">
      <c r="A2371" s="1" t="s">
        <v>16029</v>
      </c>
      <c r="B2371" t="str">
        <f t="shared" si="80"/>
        <v>https://www.udobaer.de/out/media/public/cust/others/s0000051-2021-ch_it.pdf</v>
      </c>
    </row>
    <row r="2372" spans="1:2" x14ac:dyDescent="0.2">
      <c r="A2372" s="1" t="s">
        <v>16030</v>
      </c>
      <c r="B2372" t="str">
        <f t="shared" si="80"/>
        <v>https://www.udobaer.de/out/media/public/cust/others/s0000051-2021-ch_it.pdf</v>
      </c>
    </row>
    <row r="2373" spans="1:2" x14ac:dyDescent="0.2">
      <c r="A2373" s="1" t="s">
        <v>16031</v>
      </c>
      <c r="B2373" t="str">
        <f t="shared" si="80"/>
        <v>https://www.udobaer.de/out/media/public/cust/others/s0000051-2021-ch_it.pdf</v>
      </c>
    </row>
    <row r="2374" spans="1:2" x14ac:dyDescent="0.2">
      <c r="A2374" s="1" t="s">
        <v>16032</v>
      </c>
      <c r="B2374" t="str">
        <f t="shared" si="80"/>
        <v>https://www.udobaer.de/out/media/public/cust/others/s0000051-2021-ch_it.pdf</v>
      </c>
    </row>
    <row r="2375" spans="1:2" x14ac:dyDescent="0.2">
      <c r="A2375" s="1" t="s">
        <v>16033</v>
      </c>
      <c r="B2375" t="str">
        <f t="shared" si="80"/>
        <v>https://www.udobaer.de/out/media/public/cust/others/s0000051-2021-ch_it.pdf</v>
      </c>
    </row>
    <row r="2376" spans="1:2" x14ac:dyDescent="0.2">
      <c r="A2376" s="1" t="s">
        <v>16034</v>
      </c>
      <c r="B2376" t="str">
        <f t="shared" si="80"/>
        <v>https://www.udobaer.de/out/media/public/cust/others/s0000051-2021-ch_it.pdf</v>
      </c>
    </row>
    <row r="2377" spans="1:2" x14ac:dyDescent="0.2">
      <c r="A2377" s="1" t="s">
        <v>16035</v>
      </c>
      <c r="B2377" t="str">
        <f t="shared" si="80"/>
        <v>https://www.udobaer.de/out/media/public/cust/others/s0000051-2021-ch_it.pdf</v>
      </c>
    </row>
    <row r="2378" spans="1:2" x14ac:dyDescent="0.2">
      <c r="A2378" s="1" t="s">
        <v>16036</v>
      </c>
      <c r="B2378" t="str">
        <f t="shared" si="80"/>
        <v>https://www.udobaer.de/out/media/public/cust/others/s0000051-2021-ch_it.pdf</v>
      </c>
    </row>
    <row r="2379" spans="1:2" x14ac:dyDescent="0.2">
      <c r="A2379" s="1" t="s">
        <v>16037</v>
      </c>
      <c r="B2379" t="str">
        <f t="shared" si="80"/>
        <v>https://www.udobaer.de/out/media/public/cust/others/s0000051-2021-ch_it.pdf</v>
      </c>
    </row>
    <row r="2380" spans="1:2" x14ac:dyDescent="0.2">
      <c r="A2380" s="1" t="s">
        <v>16038</v>
      </c>
      <c r="B2380" t="str">
        <f t="shared" si="80"/>
        <v>https://www.udobaer.de/out/media/public/cust/others/s0000051-2021-ch_it.pdf</v>
      </c>
    </row>
    <row r="2381" spans="1:2" x14ac:dyDescent="0.2">
      <c r="A2381" s="1" t="s">
        <v>16111</v>
      </c>
      <c r="B2381" t="str">
        <f t="shared" si="80"/>
        <v>https://www.udobaer.de/out/media/public/cust/others/s0000051-2021-ch_it.pdf</v>
      </c>
    </row>
    <row r="2382" spans="1:2" x14ac:dyDescent="0.2">
      <c r="A2382" s="1" t="s">
        <v>16112</v>
      </c>
      <c r="B2382" t="str">
        <f t="shared" si="80"/>
        <v>https://www.udobaer.de/out/media/public/cust/others/s0000051-2021-ch_it.pdf</v>
      </c>
    </row>
    <row r="2383" spans="1:2" x14ac:dyDescent="0.2">
      <c r="A2383" s="1" t="s">
        <v>16113</v>
      </c>
      <c r="B2383" t="str">
        <f t="shared" si="80"/>
        <v>https://www.udobaer.de/out/media/public/cust/others/s0000051-2021-ch_it.pdf</v>
      </c>
    </row>
    <row r="2384" spans="1:2" x14ac:dyDescent="0.2">
      <c r="A2384" s="1" t="s">
        <v>16114</v>
      </c>
      <c r="B2384" t="str">
        <f t="shared" si="80"/>
        <v>https://www.udobaer.de/out/media/public/cust/others/s0000051-2021-ch_it.pdf</v>
      </c>
    </row>
    <row r="2385" spans="1:2" x14ac:dyDescent="0.2">
      <c r="A2385" s="1" t="s">
        <v>16115</v>
      </c>
      <c r="B2385" t="str">
        <f t="shared" si="80"/>
        <v>https://www.udobaer.de/out/media/public/cust/others/s0000051-2021-ch_it.pdf</v>
      </c>
    </row>
    <row r="2386" spans="1:2" x14ac:dyDescent="0.2">
      <c r="A2386" s="1" t="s">
        <v>16116</v>
      </c>
      <c r="B2386" t="str">
        <f t="shared" si="80"/>
        <v>https://www.udobaer.de/out/media/public/cust/others/s0000051-2021-ch_it.pdf</v>
      </c>
    </row>
    <row r="2387" spans="1:2" x14ac:dyDescent="0.2">
      <c r="A2387" s="1" t="s">
        <v>16117</v>
      </c>
      <c r="B2387" t="str">
        <f t="shared" si="80"/>
        <v>https://www.udobaer.de/out/media/public/cust/others/s0000051-2021-ch_it.pdf</v>
      </c>
    </row>
    <row r="2388" spans="1:2" x14ac:dyDescent="0.2">
      <c r="A2388" s="1" t="s">
        <v>16118</v>
      </c>
      <c r="B2388" t="str">
        <f t="shared" si="80"/>
        <v>https://www.udobaer.de/out/media/public/cust/others/s0000051-2021-ch_it.pdf</v>
      </c>
    </row>
    <row r="2389" spans="1:2" x14ac:dyDescent="0.2">
      <c r="A2389" s="1" t="s">
        <v>16124</v>
      </c>
      <c r="B2389" t="str">
        <f t="shared" si="80"/>
        <v>https://www.udobaer.de/out/media/public/cust/others/s0000051-2021-ch_it.pdf</v>
      </c>
    </row>
    <row r="2390" spans="1:2" x14ac:dyDescent="0.2">
      <c r="A2390" s="1" t="s">
        <v>16125</v>
      </c>
      <c r="B2390" t="str">
        <f t="shared" si="80"/>
        <v>https://www.udobaer.de/out/media/public/cust/others/s0000051-2021-ch_it.pdf</v>
      </c>
    </row>
    <row r="2391" spans="1:2" x14ac:dyDescent="0.2">
      <c r="A2391" s="1" t="s">
        <v>16136</v>
      </c>
      <c r="B2391" t="str">
        <f t="shared" si="80"/>
        <v>https://www.udobaer.de/out/media/public/cust/others/s0000051-2021-ch_it.pdf</v>
      </c>
    </row>
    <row r="2392" spans="1:2" x14ac:dyDescent="0.2">
      <c r="A2392" s="1" t="s">
        <v>16147</v>
      </c>
      <c r="B2392" t="str">
        <f t="shared" si="80"/>
        <v>https://www.udobaer.de/out/media/public/cust/others/s0000051-2021-ch_it.pdf</v>
      </c>
    </row>
    <row r="2393" spans="1:2" x14ac:dyDescent="0.2">
      <c r="A2393" s="1" t="s">
        <v>16148</v>
      </c>
      <c r="B2393" t="str">
        <f t="shared" si="80"/>
        <v>https://www.udobaer.de/out/media/public/cust/others/s0000051-2021-ch_it.pdf</v>
      </c>
    </row>
    <row r="2394" spans="1:2" x14ac:dyDescent="0.2">
      <c r="A2394" s="1" t="s">
        <v>16149</v>
      </c>
      <c r="B2394" t="str">
        <f t="shared" si="80"/>
        <v>https://www.udobaer.de/out/media/public/cust/others/s0000051-2021-ch_it.pdf</v>
      </c>
    </row>
    <row r="2395" spans="1:2" x14ac:dyDescent="0.2">
      <c r="A2395" s="1" t="s">
        <v>16150</v>
      </c>
      <c r="B2395" t="str">
        <f t="shared" si="80"/>
        <v>https://www.udobaer.de/out/media/public/cust/others/s0000051-2021-ch_it.pdf</v>
      </c>
    </row>
    <row r="2396" spans="1:2" x14ac:dyDescent="0.2">
      <c r="A2396" s="1" t="s">
        <v>16151</v>
      </c>
      <c r="B2396" t="str">
        <f t="shared" si="80"/>
        <v>https://www.udobaer.de/out/media/public/cust/others/s0000051-2021-ch_it.pdf</v>
      </c>
    </row>
    <row r="2397" spans="1:2" x14ac:dyDescent="0.2">
      <c r="A2397" s="1" t="s">
        <v>16152</v>
      </c>
      <c r="B2397" t="str">
        <f t="shared" si="80"/>
        <v>https://www.udobaer.de/out/media/public/cust/others/s0000051-2021-ch_it.pdf</v>
      </c>
    </row>
    <row r="2398" spans="1:2" x14ac:dyDescent="0.2">
      <c r="A2398" s="1" t="s">
        <v>16153</v>
      </c>
      <c r="B2398" t="str">
        <f t="shared" si="80"/>
        <v>https://www.udobaer.de/out/media/public/cust/others/s0000051-2021-ch_it.pdf</v>
      </c>
    </row>
    <row r="2399" spans="1:2" x14ac:dyDescent="0.2">
      <c r="A2399" s="1" t="s">
        <v>16159</v>
      </c>
      <c r="B2399" t="str">
        <f t="shared" si="80"/>
        <v>https://www.udobaer.de/out/media/public/cust/others/s0000051-2021-ch_it.pdf</v>
      </c>
    </row>
    <row r="2400" spans="1:2" x14ac:dyDescent="0.2">
      <c r="A2400" s="1" t="s">
        <v>16160</v>
      </c>
      <c r="B2400" t="str">
        <f t="shared" si="80"/>
        <v>https://www.udobaer.de/out/media/public/cust/others/s0000051-2021-ch_it.pdf</v>
      </c>
    </row>
    <row r="2401" spans="1:2" x14ac:dyDescent="0.2">
      <c r="A2401" s="1" t="s">
        <v>16161</v>
      </c>
      <c r="B2401" t="str">
        <f t="shared" si="80"/>
        <v>https://www.udobaer.de/out/media/public/cust/others/s0000051-2021-ch_it.pdf</v>
      </c>
    </row>
    <row r="2402" spans="1:2" x14ac:dyDescent="0.2">
      <c r="A2402" s="1" t="s">
        <v>16162</v>
      </c>
      <c r="B2402" t="str">
        <f t="shared" si="80"/>
        <v>https://www.udobaer.de/out/media/public/cust/others/s0000051-2021-ch_it.pdf</v>
      </c>
    </row>
    <row r="2403" spans="1:2" x14ac:dyDescent="0.2">
      <c r="A2403" s="1" t="s">
        <v>16163</v>
      </c>
      <c r="B2403" t="str">
        <f t="shared" si="80"/>
        <v>https://www.udobaer.de/out/media/public/cust/others/s0000051-2021-ch_it.pdf</v>
      </c>
    </row>
    <row r="2404" spans="1:2" x14ac:dyDescent="0.2">
      <c r="A2404" s="1" t="s">
        <v>16164</v>
      </c>
      <c r="B2404" t="str">
        <f t="shared" si="80"/>
        <v>https://www.udobaer.de/out/media/public/cust/others/s0000051-2021-ch_it.pdf</v>
      </c>
    </row>
    <row r="2405" spans="1:2" x14ac:dyDescent="0.2">
      <c r="A2405" s="1" t="s">
        <v>16165</v>
      </c>
      <c r="B2405" t="str">
        <f t="shared" si="80"/>
        <v>https://www.udobaer.de/out/media/public/cust/others/s0000051-2021-ch_it.pdf</v>
      </c>
    </row>
    <row r="2406" spans="1:2" x14ac:dyDescent="0.2">
      <c r="A2406" s="1" t="s">
        <v>16166</v>
      </c>
      <c r="B2406" t="str">
        <f t="shared" si="80"/>
        <v>https://www.udobaer.de/out/media/public/cust/others/s0000051-2021-ch_it.pdf</v>
      </c>
    </row>
    <row r="2407" spans="1:2" x14ac:dyDescent="0.2">
      <c r="A2407" s="1" t="s">
        <v>16167</v>
      </c>
      <c r="B2407" t="str">
        <f t="shared" si="80"/>
        <v>https://www.udobaer.de/out/media/public/cust/others/s0000051-2021-ch_it.pdf</v>
      </c>
    </row>
    <row r="2408" spans="1:2" x14ac:dyDescent="0.2">
      <c r="A2408" s="1" t="s">
        <v>16168</v>
      </c>
      <c r="B2408" t="str">
        <f t="shared" si="80"/>
        <v>https://www.udobaer.de/out/media/public/cust/others/s0000051-2021-ch_it.pdf</v>
      </c>
    </row>
    <row r="2409" spans="1:2" x14ac:dyDescent="0.2">
      <c r="A2409" s="1" t="s">
        <v>16169</v>
      </c>
      <c r="B2409" t="str">
        <f t="shared" si="80"/>
        <v>https://www.udobaer.de/out/media/public/cust/others/s0000051-2021-ch_it.pdf</v>
      </c>
    </row>
    <row r="2410" spans="1:2" x14ac:dyDescent="0.2">
      <c r="A2410" s="1" t="s">
        <v>16170</v>
      </c>
      <c r="B2410" t="str">
        <f t="shared" si="80"/>
        <v>https://www.udobaer.de/out/media/public/cust/others/s0000051-2021-ch_it.pdf</v>
      </c>
    </row>
    <row r="2411" spans="1:2" x14ac:dyDescent="0.2">
      <c r="A2411" s="1" t="s">
        <v>16171</v>
      </c>
      <c r="B2411" t="str">
        <f t="shared" si="80"/>
        <v>https://www.udobaer.de/out/media/public/cust/others/s0000051-2021-ch_it.pdf</v>
      </c>
    </row>
    <row r="2412" spans="1:2" x14ac:dyDescent="0.2">
      <c r="A2412" s="1" t="s">
        <v>16172</v>
      </c>
      <c r="B2412" t="str">
        <f t="shared" si="80"/>
        <v>https://www.udobaer.de/out/media/public/cust/others/s0000051-2021-ch_it.pdf</v>
      </c>
    </row>
    <row r="2413" spans="1:2" x14ac:dyDescent="0.2">
      <c r="A2413" s="1" t="s">
        <v>16173</v>
      </c>
      <c r="B2413" t="str">
        <f t="shared" si="80"/>
        <v>https://www.udobaer.de/out/media/public/cust/others/s0000051-2021-ch_it.pdf</v>
      </c>
    </row>
    <row r="2414" spans="1:2" x14ac:dyDescent="0.2">
      <c r="A2414" s="1" t="s">
        <v>16174</v>
      </c>
      <c r="B2414" t="str">
        <f t="shared" ref="B2414:B2466" si="81">HYPERLINK("https://www.udobaer.de/out/media/public/cust/others/s0000051-2021-ch_it.pdf")</f>
        <v>https://www.udobaer.de/out/media/public/cust/others/s0000051-2021-ch_it.pdf</v>
      </c>
    </row>
    <row r="2415" spans="1:2" x14ac:dyDescent="0.2">
      <c r="A2415" s="1" t="s">
        <v>16175</v>
      </c>
      <c r="B2415" t="str">
        <f t="shared" si="81"/>
        <v>https://www.udobaer.de/out/media/public/cust/others/s0000051-2021-ch_it.pdf</v>
      </c>
    </row>
    <row r="2416" spans="1:2" x14ac:dyDescent="0.2">
      <c r="A2416" s="1" t="s">
        <v>16176</v>
      </c>
      <c r="B2416" t="str">
        <f t="shared" si="81"/>
        <v>https://www.udobaer.de/out/media/public/cust/others/s0000051-2021-ch_it.pdf</v>
      </c>
    </row>
    <row r="2417" spans="1:2" x14ac:dyDescent="0.2">
      <c r="A2417" s="1" t="s">
        <v>16177</v>
      </c>
      <c r="B2417" t="str">
        <f t="shared" si="81"/>
        <v>https://www.udobaer.de/out/media/public/cust/others/s0000051-2021-ch_it.pdf</v>
      </c>
    </row>
    <row r="2418" spans="1:2" x14ac:dyDescent="0.2">
      <c r="A2418" s="1" t="s">
        <v>16178</v>
      </c>
      <c r="B2418" t="str">
        <f t="shared" si="81"/>
        <v>https://www.udobaer.de/out/media/public/cust/others/s0000051-2021-ch_it.pdf</v>
      </c>
    </row>
    <row r="2419" spans="1:2" x14ac:dyDescent="0.2">
      <c r="A2419" s="1" t="s">
        <v>16179</v>
      </c>
      <c r="B2419" t="str">
        <f t="shared" si="81"/>
        <v>https://www.udobaer.de/out/media/public/cust/others/s0000051-2021-ch_it.pdf</v>
      </c>
    </row>
    <row r="2420" spans="1:2" x14ac:dyDescent="0.2">
      <c r="A2420" s="1" t="s">
        <v>16180</v>
      </c>
      <c r="B2420" t="str">
        <f t="shared" si="81"/>
        <v>https://www.udobaer.de/out/media/public/cust/others/s0000051-2021-ch_it.pdf</v>
      </c>
    </row>
    <row r="2421" spans="1:2" x14ac:dyDescent="0.2">
      <c r="A2421" s="1" t="s">
        <v>16181</v>
      </c>
      <c r="B2421" t="str">
        <f t="shared" si="81"/>
        <v>https://www.udobaer.de/out/media/public/cust/others/s0000051-2021-ch_it.pdf</v>
      </c>
    </row>
    <row r="2422" spans="1:2" x14ac:dyDescent="0.2">
      <c r="A2422" s="1" t="s">
        <v>16182</v>
      </c>
      <c r="B2422" t="str">
        <f t="shared" si="81"/>
        <v>https://www.udobaer.de/out/media/public/cust/others/s0000051-2021-ch_it.pdf</v>
      </c>
    </row>
    <row r="2423" spans="1:2" x14ac:dyDescent="0.2">
      <c r="A2423" s="1" t="s">
        <v>16183</v>
      </c>
      <c r="B2423" t="str">
        <f t="shared" si="81"/>
        <v>https://www.udobaer.de/out/media/public/cust/others/s0000051-2021-ch_it.pdf</v>
      </c>
    </row>
    <row r="2424" spans="1:2" x14ac:dyDescent="0.2">
      <c r="A2424" s="1" t="s">
        <v>16184</v>
      </c>
      <c r="B2424" t="str">
        <f t="shared" si="81"/>
        <v>https://www.udobaer.de/out/media/public/cust/others/s0000051-2021-ch_it.pdf</v>
      </c>
    </row>
    <row r="2425" spans="1:2" x14ac:dyDescent="0.2">
      <c r="A2425" s="1" t="s">
        <v>16185</v>
      </c>
      <c r="B2425" t="str">
        <f t="shared" si="81"/>
        <v>https://www.udobaer.de/out/media/public/cust/others/s0000051-2021-ch_it.pdf</v>
      </c>
    </row>
    <row r="2426" spans="1:2" x14ac:dyDescent="0.2">
      <c r="A2426" s="1" t="s">
        <v>16186</v>
      </c>
      <c r="B2426" t="str">
        <f t="shared" si="81"/>
        <v>https://www.udobaer.de/out/media/public/cust/others/s0000051-2021-ch_it.pdf</v>
      </c>
    </row>
    <row r="2427" spans="1:2" x14ac:dyDescent="0.2">
      <c r="A2427" s="1" t="s">
        <v>16187</v>
      </c>
      <c r="B2427" t="str">
        <f t="shared" si="81"/>
        <v>https://www.udobaer.de/out/media/public/cust/others/s0000051-2021-ch_it.pdf</v>
      </c>
    </row>
    <row r="2428" spans="1:2" x14ac:dyDescent="0.2">
      <c r="A2428" s="1" t="s">
        <v>16188</v>
      </c>
      <c r="B2428" t="str">
        <f t="shared" si="81"/>
        <v>https://www.udobaer.de/out/media/public/cust/others/s0000051-2021-ch_it.pdf</v>
      </c>
    </row>
    <row r="2429" spans="1:2" x14ac:dyDescent="0.2">
      <c r="A2429" s="1" t="s">
        <v>16189</v>
      </c>
      <c r="B2429" t="str">
        <f t="shared" si="81"/>
        <v>https://www.udobaer.de/out/media/public/cust/others/s0000051-2021-ch_it.pdf</v>
      </c>
    </row>
    <row r="2430" spans="1:2" x14ac:dyDescent="0.2">
      <c r="A2430" s="1" t="s">
        <v>16190</v>
      </c>
      <c r="B2430" t="str">
        <f t="shared" si="81"/>
        <v>https://www.udobaer.de/out/media/public/cust/others/s0000051-2021-ch_it.pdf</v>
      </c>
    </row>
    <row r="2431" spans="1:2" x14ac:dyDescent="0.2">
      <c r="A2431" s="1" t="s">
        <v>16191</v>
      </c>
      <c r="B2431" t="str">
        <f t="shared" si="81"/>
        <v>https://www.udobaer.de/out/media/public/cust/others/s0000051-2021-ch_it.pdf</v>
      </c>
    </row>
    <row r="2432" spans="1:2" x14ac:dyDescent="0.2">
      <c r="A2432" s="1" t="s">
        <v>16192</v>
      </c>
      <c r="B2432" t="str">
        <f t="shared" si="81"/>
        <v>https://www.udobaer.de/out/media/public/cust/others/s0000051-2021-ch_it.pdf</v>
      </c>
    </row>
    <row r="2433" spans="1:2" x14ac:dyDescent="0.2">
      <c r="A2433" s="1" t="s">
        <v>16193</v>
      </c>
      <c r="B2433" t="str">
        <f t="shared" si="81"/>
        <v>https://www.udobaer.de/out/media/public/cust/others/s0000051-2021-ch_it.pdf</v>
      </c>
    </row>
    <row r="2434" spans="1:2" x14ac:dyDescent="0.2">
      <c r="A2434" s="1" t="s">
        <v>16194</v>
      </c>
      <c r="B2434" t="str">
        <f t="shared" si="81"/>
        <v>https://www.udobaer.de/out/media/public/cust/others/s0000051-2021-ch_it.pdf</v>
      </c>
    </row>
    <row r="2435" spans="1:2" x14ac:dyDescent="0.2">
      <c r="A2435" s="1" t="s">
        <v>16195</v>
      </c>
      <c r="B2435" t="str">
        <f t="shared" si="81"/>
        <v>https://www.udobaer.de/out/media/public/cust/others/s0000051-2021-ch_it.pdf</v>
      </c>
    </row>
    <row r="2436" spans="1:2" x14ac:dyDescent="0.2">
      <c r="A2436" s="1" t="s">
        <v>16196</v>
      </c>
      <c r="B2436" t="str">
        <f t="shared" si="81"/>
        <v>https://www.udobaer.de/out/media/public/cust/others/s0000051-2021-ch_it.pdf</v>
      </c>
    </row>
    <row r="2437" spans="1:2" x14ac:dyDescent="0.2">
      <c r="A2437" s="1" t="s">
        <v>16197</v>
      </c>
      <c r="B2437" t="str">
        <f t="shared" si="81"/>
        <v>https://www.udobaer.de/out/media/public/cust/others/s0000051-2021-ch_it.pdf</v>
      </c>
    </row>
    <row r="2438" spans="1:2" x14ac:dyDescent="0.2">
      <c r="A2438" s="1" t="s">
        <v>16198</v>
      </c>
      <c r="B2438" t="str">
        <f t="shared" si="81"/>
        <v>https://www.udobaer.de/out/media/public/cust/others/s0000051-2021-ch_it.pdf</v>
      </c>
    </row>
    <row r="2439" spans="1:2" x14ac:dyDescent="0.2">
      <c r="A2439" s="1" t="s">
        <v>16199</v>
      </c>
      <c r="B2439" t="str">
        <f t="shared" si="81"/>
        <v>https://www.udobaer.de/out/media/public/cust/others/s0000051-2021-ch_it.pdf</v>
      </c>
    </row>
    <row r="2440" spans="1:2" x14ac:dyDescent="0.2">
      <c r="A2440" s="1" t="s">
        <v>16200</v>
      </c>
      <c r="B2440" t="str">
        <f t="shared" si="81"/>
        <v>https://www.udobaer.de/out/media/public/cust/others/s0000051-2021-ch_it.pdf</v>
      </c>
    </row>
    <row r="2441" spans="1:2" x14ac:dyDescent="0.2">
      <c r="A2441" s="1" t="s">
        <v>16201</v>
      </c>
      <c r="B2441" t="str">
        <f t="shared" si="81"/>
        <v>https://www.udobaer.de/out/media/public/cust/others/s0000051-2021-ch_it.pdf</v>
      </c>
    </row>
    <row r="2442" spans="1:2" x14ac:dyDescent="0.2">
      <c r="A2442" s="1" t="s">
        <v>16202</v>
      </c>
      <c r="B2442" t="str">
        <f t="shared" si="81"/>
        <v>https://www.udobaer.de/out/media/public/cust/others/s0000051-2021-ch_it.pdf</v>
      </c>
    </row>
    <row r="2443" spans="1:2" x14ac:dyDescent="0.2">
      <c r="A2443" s="1" t="s">
        <v>16203</v>
      </c>
      <c r="B2443" t="str">
        <f t="shared" si="81"/>
        <v>https://www.udobaer.de/out/media/public/cust/others/s0000051-2021-ch_it.pdf</v>
      </c>
    </row>
    <row r="2444" spans="1:2" x14ac:dyDescent="0.2">
      <c r="A2444" s="1" t="s">
        <v>16204</v>
      </c>
      <c r="B2444" t="str">
        <f t="shared" si="81"/>
        <v>https://www.udobaer.de/out/media/public/cust/others/s0000051-2021-ch_it.pdf</v>
      </c>
    </row>
    <row r="2445" spans="1:2" x14ac:dyDescent="0.2">
      <c r="A2445" s="1" t="s">
        <v>16205</v>
      </c>
      <c r="B2445" t="str">
        <f t="shared" si="81"/>
        <v>https://www.udobaer.de/out/media/public/cust/others/s0000051-2021-ch_it.pdf</v>
      </c>
    </row>
    <row r="2446" spans="1:2" x14ac:dyDescent="0.2">
      <c r="A2446" s="1" t="s">
        <v>16206</v>
      </c>
      <c r="B2446" t="str">
        <f t="shared" si="81"/>
        <v>https://www.udobaer.de/out/media/public/cust/others/s0000051-2021-ch_it.pdf</v>
      </c>
    </row>
    <row r="2447" spans="1:2" x14ac:dyDescent="0.2">
      <c r="A2447" s="1" t="s">
        <v>16207</v>
      </c>
      <c r="B2447" t="str">
        <f t="shared" si="81"/>
        <v>https://www.udobaer.de/out/media/public/cust/others/s0000051-2021-ch_it.pdf</v>
      </c>
    </row>
    <row r="2448" spans="1:2" x14ac:dyDescent="0.2">
      <c r="A2448" s="1" t="s">
        <v>16208</v>
      </c>
      <c r="B2448" t="str">
        <f t="shared" si="81"/>
        <v>https://www.udobaer.de/out/media/public/cust/others/s0000051-2021-ch_it.pdf</v>
      </c>
    </row>
    <row r="2449" spans="1:2" x14ac:dyDescent="0.2">
      <c r="A2449" s="1" t="s">
        <v>16209</v>
      </c>
      <c r="B2449" t="str">
        <f t="shared" si="81"/>
        <v>https://www.udobaer.de/out/media/public/cust/others/s0000051-2021-ch_it.pdf</v>
      </c>
    </row>
    <row r="2450" spans="1:2" x14ac:dyDescent="0.2">
      <c r="A2450" s="1" t="s">
        <v>16210</v>
      </c>
      <c r="B2450" t="str">
        <f t="shared" si="81"/>
        <v>https://www.udobaer.de/out/media/public/cust/others/s0000051-2021-ch_it.pdf</v>
      </c>
    </row>
    <row r="2451" spans="1:2" x14ac:dyDescent="0.2">
      <c r="A2451" s="1" t="s">
        <v>16211</v>
      </c>
      <c r="B2451" t="str">
        <f t="shared" si="81"/>
        <v>https://www.udobaer.de/out/media/public/cust/others/s0000051-2021-ch_it.pdf</v>
      </c>
    </row>
    <row r="2452" spans="1:2" x14ac:dyDescent="0.2">
      <c r="A2452" s="1" t="s">
        <v>16212</v>
      </c>
      <c r="B2452" t="str">
        <f t="shared" si="81"/>
        <v>https://www.udobaer.de/out/media/public/cust/others/s0000051-2021-ch_it.pdf</v>
      </c>
    </row>
    <row r="2453" spans="1:2" x14ac:dyDescent="0.2">
      <c r="A2453" s="1" t="s">
        <v>16213</v>
      </c>
      <c r="B2453" t="str">
        <f t="shared" si="81"/>
        <v>https://www.udobaer.de/out/media/public/cust/others/s0000051-2021-ch_it.pdf</v>
      </c>
    </row>
    <row r="2454" spans="1:2" x14ac:dyDescent="0.2">
      <c r="A2454" s="1" t="s">
        <v>16214</v>
      </c>
      <c r="B2454" t="str">
        <f t="shared" si="81"/>
        <v>https://www.udobaer.de/out/media/public/cust/others/s0000051-2021-ch_it.pdf</v>
      </c>
    </row>
    <row r="2455" spans="1:2" x14ac:dyDescent="0.2">
      <c r="A2455" s="1" t="s">
        <v>16215</v>
      </c>
      <c r="B2455" t="str">
        <f t="shared" si="81"/>
        <v>https://www.udobaer.de/out/media/public/cust/others/s0000051-2021-ch_it.pdf</v>
      </c>
    </row>
    <row r="2456" spans="1:2" x14ac:dyDescent="0.2">
      <c r="A2456" s="1" t="s">
        <v>16216</v>
      </c>
      <c r="B2456" t="str">
        <f t="shared" si="81"/>
        <v>https://www.udobaer.de/out/media/public/cust/others/s0000051-2021-ch_it.pdf</v>
      </c>
    </row>
    <row r="2457" spans="1:2" x14ac:dyDescent="0.2">
      <c r="A2457" s="1" t="s">
        <v>16217</v>
      </c>
      <c r="B2457" t="str">
        <f t="shared" si="81"/>
        <v>https://www.udobaer.de/out/media/public/cust/others/s0000051-2021-ch_it.pdf</v>
      </c>
    </row>
    <row r="2458" spans="1:2" x14ac:dyDescent="0.2">
      <c r="A2458" s="1" t="s">
        <v>16218</v>
      </c>
      <c r="B2458" t="str">
        <f t="shared" si="81"/>
        <v>https://www.udobaer.de/out/media/public/cust/others/s0000051-2021-ch_it.pdf</v>
      </c>
    </row>
    <row r="2459" spans="1:2" x14ac:dyDescent="0.2">
      <c r="A2459" s="1" t="s">
        <v>16219</v>
      </c>
      <c r="B2459" t="str">
        <f t="shared" si="81"/>
        <v>https://www.udobaer.de/out/media/public/cust/others/s0000051-2021-ch_it.pdf</v>
      </c>
    </row>
    <row r="2460" spans="1:2" x14ac:dyDescent="0.2">
      <c r="A2460" s="1" t="s">
        <v>16220</v>
      </c>
      <c r="B2460" t="str">
        <f t="shared" si="81"/>
        <v>https://www.udobaer.de/out/media/public/cust/others/s0000051-2021-ch_it.pdf</v>
      </c>
    </row>
    <row r="2461" spans="1:2" x14ac:dyDescent="0.2">
      <c r="A2461" s="1" t="s">
        <v>16221</v>
      </c>
      <c r="B2461" t="str">
        <f t="shared" si="81"/>
        <v>https://www.udobaer.de/out/media/public/cust/others/s0000051-2021-ch_it.pdf</v>
      </c>
    </row>
    <row r="2462" spans="1:2" x14ac:dyDescent="0.2">
      <c r="A2462" s="1" t="s">
        <v>16222</v>
      </c>
      <c r="B2462" t="str">
        <f t="shared" si="81"/>
        <v>https://www.udobaer.de/out/media/public/cust/others/s0000051-2021-ch_it.pdf</v>
      </c>
    </row>
    <row r="2463" spans="1:2" x14ac:dyDescent="0.2">
      <c r="A2463" s="1" t="s">
        <v>16223</v>
      </c>
      <c r="B2463" t="str">
        <f t="shared" si="81"/>
        <v>https://www.udobaer.de/out/media/public/cust/others/s0000051-2021-ch_it.pdf</v>
      </c>
    </row>
    <row r="2464" spans="1:2" x14ac:dyDescent="0.2">
      <c r="A2464" s="1" t="s">
        <v>16224</v>
      </c>
      <c r="B2464" t="str">
        <f t="shared" si="81"/>
        <v>https://www.udobaer.de/out/media/public/cust/others/s0000051-2021-ch_it.pdf</v>
      </c>
    </row>
    <row r="2465" spans="1:2" x14ac:dyDescent="0.2">
      <c r="A2465" s="1" t="s">
        <v>16225</v>
      </c>
      <c r="B2465" t="str">
        <f t="shared" si="81"/>
        <v>https://www.udobaer.de/out/media/public/cust/others/s0000051-2021-ch_it.pdf</v>
      </c>
    </row>
    <row r="2466" spans="1:2" x14ac:dyDescent="0.2">
      <c r="A2466" s="1" t="s">
        <v>16226</v>
      </c>
      <c r="B2466" t="str">
        <f t="shared" si="81"/>
        <v>https://www.udobaer.de/out/media/public/cust/others/s0000051-2021-ch_it.pdf</v>
      </c>
    </row>
    <row r="2467" spans="1:2" x14ac:dyDescent="0.2">
      <c r="A2467" s="1" t="s">
        <v>16227</v>
      </c>
      <c r="B2467" t="str">
        <f t="shared" ref="B2467:B2522" si="82">HYPERLINK("https://www.udobaer.de/out/media/public/cust/others/s0000051-2021-ch_it.pdf")</f>
        <v>https://www.udobaer.de/out/media/public/cust/others/s0000051-2021-ch_it.pdf</v>
      </c>
    </row>
    <row r="2468" spans="1:2" x14ac:dyDescent="0.2">
      <c r="A2468" s="1" t="s">
        <v>16228</v>
      </c>
      <c r="B2468" t="str">
        <f t="shared" si="82"/>
        <v>https://www.udobaer.de/out/media/public/cust/others/s0000051-2021-ch_it.pdf</v>
      </c>
    </row>
    <row r="2469" spans="1:2" x14ac:dyDescent="0.2">
      <c r="A2469" s="1" t="s">
        <v>16229</v>
      </c>
      <c r="B2469" t="str">
        <f t="shared" si="82"/>
        <v>https://www.udobaer.de/out/media/public/cust/others/s0000051-2021-ch_it.pdf</v>
      </c>
    </row>
    <row r="2470" spans="1:2" x14ac:dyDescent="0.2">
      <c r="A2470" s="1" t="s">
        <v>16230</v>
      </c>
      <c r="B2470" t="str">
        <f t="shared" si="82"/>
        <v>https://www.udobaer.de/out/media/public/cust/others/s0000051-2021-ch_it.pdf</v>
      </c>
    </row>
    <row r="2471" spans="1:2" x14ac:dyDescent="0.2">
      <c r="A2471" s="1" t="s">
        <v>16231</v>
      </c>
      <c r="B2471" t="str">
        <f t="shared" si="82"/>
        <v>https://www.udobaer.de/out/media/public/cust/others/s0000051-2021-ch_it.pdf</v>
      </c>
    </row>
    <row r="2472" spans="1:2" x14ac:dyDescent="0.2">
      <c r="A2472" s="1" t="s">
        <v>16232</v>
      </c>
      <c r="B2472" t="str">
        <f t="shared" si="82"/>
        <v>https://www.udobaer.de/out/media/public/cust/others/s0000051-2021-ch_it.pdf</v>
      </c>
    </row>
    <row r="2473" spans="1:2" x14ac:dyDescent="0.2">
      <c r="A2473" s="1" t="s">
        <v>16233</v>
      </c>
      <c r="B2473" t="str">
        <f t="shared" si="82"/>
        <v>https://www.udobaer.de/out/media/public/cust/others/s0000051-2021-ch_it.pdf</v>
      </c>
    </row>
    <row r="2474" spans="1:2" x14ac:dyDescent="0.2">
      <c r="A2474" s="1" t="s">
        <v>16234</v>
      </c>
      <c r="B2474" t="str">
        <f t="shared" si="82"/>
        <v>https://www.udobaer.de/out/media/public/cust/others/s0000051-2021-ch_it.pdf</v>
      </c>
    </row>
    <row r="2475" spans="1:2" x14ac:dyDescent="0.2">
      <c r="A2475" s="1" t="s">
        <v>16235</v>
      </c>
      <c r="B2475" t="str">
        <f t="shared" si="82"/>
        <v>https://www.udobaer.de/out/media/public/cust/others/s0000051-2021-ch_it.pdf</v>
      </c>
    </row>
    <row r="2476" spans="1:2" x14ac:dyDescent="0.2">
      <c r="A2476" s="1" t="s">
        <v>16236</v>
      </c>
      <c r="B2476" t="str">
        <f t="shared" si="82"/>
        <v>https://www.udobaer.de/out/media/public/cust/others/s0000051-2021-ch_it.pdf</v>
      </c>
    </row>
    <row r="2477" spans="1:2" x14ac:dyDescent="0.2">
      <c r="A2477" s="1" t="s">
        <v>16365</v>
      </c>
      <c r="B2477" t="str">
        <f t="shared" si="82"/>
        <v>https://www.udobaer.de/out/media/public/cust/others/s0000051-2021-ch_it.pdf</v>
      </c>
    </row>
    <row r="2478" spans="1:2" x14ac:dyDescent="0.2">
      <c r="A2478" s="1" t="s">
        <v>16374</v>
      </c>
      <c r="B2478" t="str">
        <f t="shared" si="82"/>
        <v>https://www.udobaer.de/out/media/public/cust/others/s0000051-2021-ch_it.pdf</v>
      </c>
    </row>
    <row r="2479" spans="1:2" x14ac:dyDescent="0.2">
      <c r="A2479" s="1" t="s">
        <v>16375</v>
      </c>
      <c r="B2479" t="str">
        <f t="shared" si="82"/>
        <v>https://www.udobaer.de/out/media/public/cust/others/s0000051-2021-ch_it.pdf</v>
      </c>
    </row>
    <row r="2480" spans="1:2" x14ac:dyDescent="0.2">
      <c r="A2480" s="1" t="s">
        <v>16376</v>
      </c>
      <c r="B2480" t="str">
        <f t="shared" si="82"/>
        <v>https://www.udobaer.de/out/media/public/cust/others/s0000051-2021-ch_it.pdf</v>
      </c>
    </row>
    <row r="2481" spans="1:2" x14ac:dyDescent="0.2">
      <c r="A2481" s="1" t="s">
        <v>16377</v>
      </c>
      <c r="B2481" t="str">
        <f t="shared" si="82"/>
        <v>https://www.udobaer.de/out/media/public/cust/others/s0000051-2021-ch_it.pdf</v>
      </c>
    </row>
    <row r="2482" spans="1:2" x14ac:dyDescent="0.2">
      <c r="A2482" s="1" t="s">
        <v>16378</v>
      </c>
      <c r="B2482" t="str">
        <f t="shared" si="82"/>
        <v>https://www.udobaer.de/out/media/public/cust/others/s0000051-2021-ch_it.pdf</v>
      </c>
    </row>
    <row r="2483" spans="1:2" x14ac:dyDescent="0.2">
      <c r="A2483" s="1" t="s">
        <v>16379</v>
      </c>
      <c r="B2483" t="str">
        <f t="shared" si="82"/>
        <v>https://www.udobaer.de/out/media/public/cust/others/s0000051-2021-ch_it.pdf</v>
      </c>
    </row>
    <row r="2484" spans="1:2" x14ac:dyDescent="0.2">
      <c r="A2484" s="1" t="s">
        <v>16380</v>
      </c>
      <c r="B2484" t="str">
        <f t="shared" si="82"/>
        <v>https://www.udobaer.de/out/media/public/cust/others/s0000051-2021-ch_it.pdf</v>
      </c>
    </row>
    <row r="2485" spans="1:2" x14ac:dyDescent="0.2">
      <c r="A2485" s="1" t="s">
        <v>16381</v>
      </c>
      <c r="B2485" t="str">
        <f t="shared" si="82"/>
        <v>https://www.udobaer.de/out/media/public/cust/others/s0000051-2021-ch_it.pdf</v>
      </c>
    </row>
    <row r="2486" spans="1:2" x14ac:dyDescent="0.2">
      <c r="A2486" s="1" t="s">
        <v>16382</v>
      </c>
      <c r="B2486" t="str">
        <f t="shared" si="82"/>
        <v>https://www.udobaer.de/out/media/public/cust/others/s0000051-2021-ch_it.pdf</v>
      </c>
    </row>
    <row r="2487" spans="1:2" x14ac:dyDescent="0.2">
      <c r="A2487" s="1" t="s">
        <v>16391</v>
      </c>
      <c r="B2487" t="str">
        <f t="shared" si="82"/>
        <v>https://www.udobaer.de/out/media/public/cust/others/s0000051-2021-ch_it.pdf</v>
      </c>
    </row>
    <row r="2488" spans="1:2" x14ac:dyDescent="0.2">
      <c r="A2488" s="1" t="s">
        <v>16392</v>
      </c>
      <c r="B2488" t="str">
        <f t="shared" si="82"/>
        <v>https://www.udobaer.de/out/media/public/cust/others/s0000051-2021-ch_it.pdf</v>
      </c>
    </row>
    <row r="2489" spans="1:2" x14ac:dyDescent="0.2">
      <c r="A2489" s="1" t="s">
        <v>16393</v>
      </c>
      <c r="B2489" t="str">
        <f t="shared" si="82"/>
        <v>https://www.udobaer.de/out/media/public/cust/others/s0000051-2021-ch_it.pdf</v>
      </c>
    </row>
    <row r="2490" spans="1:2" x14ac:dyDescent="0.2">
      <c r="A2490" s="1" t="s">
        <v>16394</v>
      </c>
      <c r="B2490" t="str">
        <f t="shared" si="82"/>
        <v>https://www.udobaer.de/out/media/public/cust/others/s0000051-2021-ch_it.pdf</v>
      </c>
    </row>
    <row r="2491" spans="1:2" x14ac:dyDescent="0.2">
      <c r="A2491" s="1" t="s">
        <v>16395</v>
      </c>
      <c r="B2491" t="str">
        <f t="shared" si="82"/>
        <v>https://www.udobaer.de/out/media/public/cust/others/s0000051-2021-ch_it.pdf</v>
      </c>
    </row>
    <row r="2492" spans="1:2" x14ac:dyDescent="0.2">
      <c r="A2492" s="1" t="s">
        <v>16396</v>
      </c>
      <c r="B2492" t="str">
        <f t="shared" si="82"/>
        <v>https://www.udobaer.de/out/media/public/cust/others/s0000051-2021-ch_it.pdf</v>
      </c>
    </row>
    <row r="2493" spans="1:2" x14ac:dyDescent="0.2">
      <c r="A2493" s="1" t="s">
        <v>16397</v>
      </c>
      <c r="B2493" t="str">
        <f t="shared" si="82"/>
        <v>https://www.udobaer.de/out/media/public/cust/others/s0000051-2021-ch_it.pdf</v>
      </c>
    </row>
    <row r="2494" spans="1:2" x14ac:dyDescent="0.2">
      <c r="A2494" s="1" t="s">
        <v>16398</v>
      </c>
      <c r="B2494" t="str">
        <f t="shared" si="82"/>
        <v>https://www.udobaer.de/out/media/public/cust/others/s0000051-2021-ch_it.pdf</v>
      </c>
    </row>
    <row r="2495" spans="1:2" x14ac:dyDescent="0.2">
      <c r="A2495" s="1" t="s">
        <v>16399</v>
      </c>
      <c r="B2495" t="str">
        <f t="shared" si="82"/>
        <v>https://www.udobaer.de/out/media/public/cust/others/s0000051-2021-ch_it.pdf</v>
      </c>
    </row>
    <row r="2496" spans="1:2" x14ac:dyDescent="0.2">
      <c r="A2496" s="1" t="s">
        <v>16400</v>
      </c>
      <c r="B2496" t="str">
        <f t="shared" si="82"/>
        <v>https://www.udobaer.de/out/media/public/cust/others/s0000051-2021-ch_it.pdf</v>
      </c>
    </row>
    <row r="2497" spans="1:2" x14ac:dyDescent="0.2">
      <c r="A2497" s="1" t="s">
        <v>16401</v>
      </c>
      <c r="B2497" t="str">
        <f t="shared" si="82"/>
        <v>https://www.udobaer.de/out/media/public/cust/others/s0000051-2021-ch_it.pdf</v>
      </c>
    </row>
    <row r="2498" spans="1:2" x14ac:dyDescent="0.2">
      <c r="A2498" s="1" t="s">
        <v>16402</v>
      </c>
      <c r="B2498" t="str">
        <f t="shared" si="82"/>
        <v>https://www.udobaer.de/out/media/public/cust/others/s0000051-2021-ch_it.pdf</v>
      </c>
    </row>
    <row r="2499" spans="1:2" x14ac:dyDescent="0.2">
      <c r="A2499" s="1" t="s">
        <v>16403</v>
      </c>
      <c r="B2499" t="str">
        <f t="shared" si="82"/>
        <v>https://www.udobaer.de/out/media/public/cust/others/s0000051-2021-ch_it.pdf</v>
      </c>
    </row>
    <row r="2500" spans="1:2" x14ac:dyDescent="0.2">
      <c r="A2500" s="1" t="s">
        <v>16404</v>
      </c>
      <c r="B2500" t="str">
        <f t="shared" si="82"/>
        <v>https://www.udobaer.de/out/media/public/cust/others/s0000051-2021-ch_it.pdf</v>
      </c>
    </row>
    <row r="2501" spans="1:2" x14ac:dyDescent="0.2">
      <c r="A2501" s="1" t="s">
        <v>16405</v>
      </c>
      <c r="B2501" t="str">
        <f t="shared" si="82"/>
        <v>https://www.udobaer.de/out/media/public/cust/others/s0000051-2021-ch_it.pdf</v>
      </c>
    </row>
    <row r="2502" spans="1:2" x14ac:dyDescent="0.2">
      <c r="A2502" s="1" t="s">
        <v>16406</v>
      </c>
      <c r="B2502" t="str">
        <f t="shared" si="82"/>
        <v>https://www.udobaer.de/out/media/public/cust/others/s0000051-2021-ch_it.pdf</v>
      </c>
    </row>
    <row r="2503" spans="1:2" x14ac:dyDescent="0.2">
      <c r="A2503" s="1" t="s">
        <v>16407</v>
      </c>
      <c r="B2503" t="str">
        <f t="shared" si="82"/>
        <v>https://www.udobaer.de/out/media/public/cust/others/s0000051-2021-ch_it.pdf</v>
      </c>
    </row>
    <row r="2504" spans="1:2" x14ac:dyDescent="0.2">
      <c r="A2504" s="1" t="s">
        <v>16408</v>
      </c>
      <c r="B2504" t="str">
        <f t="shared" si="82"/>
        <v>https://www.udobaer.de/out/media/public/cust/others/s0000051-2021-ch_it.pdf</v>
      </c>
    </row>
    <row r="2505" spans="1:2" x14ac:dyDescent="0.2">
      <c r="A2505" s="1" t="s">
        <v>16409</v>
      </c>
      <c r="B2505" t="str">
        <f t="shared" si="82"/>
        <v>https://www.udobaer.de/out/media/public/cust/others/s0000051-2021-ch_it.pdf</v>
      </c>
    </row>
    <row r="2506" spans="1:2" x14ac:dyDescent="0.2">
      <c r="A2506" s="1" t="s">
        <v>16410</v>
      </c>
      <c r="B2506" t="str">
        <f t="shared" si="82"/>
        <v>https://www.udobaer.de/out/media/public/cust/others/s0000051-2021-ch_it.pdf</v>
      </c>
    </row>
    <row r="2507" spans="1:2" x14ac:dyDescent="0.2">
      <c r="A2507" s="1" t="s">
        <v>16411</v>
      </c>
      <c r="B2507" t="str">
        <f t="shared" si="82"/>
        <v>https://www.udobaer.de/out/media/public/cust/others/s0000051-2021-ch_it.pdf</v>
      </c>
    </row>
    <row r="2508" spans="1:2" x14ac:dyDescent="0.2">
      <c r="A2508" s="1" t="s">
        <v>16412</v>
      </c>
      <c r="B2508" t="str">
        <f t="shared" si="82"/>
        <v>https://www.udobaer.de/out/media/public/cust/others/s0000051-2021-ch_it.pdf</v>
      </c>
    </row>
    <row r="2509" spans="1:2" x14ac:dyDescent="0.2">
      <c r="A2509" s="1" t="s">
        <v>16413</v>
      </c>
      <c r="B2509" t="str">
        <f t="shared" si="82"/>
        <v>https://www.udobaer.de/out/media/public/cust/others/s0000051-2021-ch_it.pdf</v>
      </c>
    </row>
    <row r="2510" spans="1:2" x14ac:dyDescent="0.2">
      <c r="A2510" s="1" t="s">
        <v>16414</v>
      </c>
      <c r="B2510" t="str">
        <f t="shared" si="82"/>
        <v>https://www.udobaer.de/out/media/public/cust/others/s0000051-2021-ch_it.pdf</v>
      </c>
    </row>
    <row r="2511" spans="1:2" x14ac:dyDescent="0.2">
      <c r="A2511" s="1" t="s">
        <v>16415</v>
      </c>
      <c r="B2511" t="str">
        <f t="shared" si="82"/>
        <v>https://www.udobaer.de/out/media/public/cust/others/s0000051-2021-ch_it.pdf</v>
      </c>
    </row>
    <row r="2512" spans="1:2" x14ac:dyDescent="0.2">
      <c r="A2512" s="1" t="s">
        <v>16416</v>
      </c>
      <c r="B2512" t="str">
        <f t="shared" si="82"/>
        <v>https://www.udobaer.de/out/media/public/cust/others/s0000051-2021-ch_it.pdf</v>
      </c>
    </row>
    <row r="2513" spans="1:2" x14ac:dyDescent="0.2">
      <c r="A2513" s="1" t="s">
        <v>16417</v>
      </c>
      <c r="B2513" t="str">
        <f t="shared" si="82"/>
        <v>https://www.udobaer.de/out/media/public/cust/others/s0000051-2021-ch_it.pdf</v>
      </c>
    </row>
    <row r="2514" spans="1:2" x14ac:dyDescent="0.2">
      <c r="A2514" s="1" t="s">
        <v>16418</v>
      </c>
      <c r="B2514" t="str">
        <f t="shared" si="82"/>
        <v>https://www.udobaer.de/out/media/public/cust/others/s0000051-2021-ch_it.pdf</v>
      </c>
    </row>
    <row r="2515" spans="1:2" x14ac:dyDescent="0.2">
      <c r="A2515" s="1" t="s">
        <v>16419</v>
      </c>
      <c r="B2515" t="str">
        <f t="shared" si="82"/>
        <v>https://www.udobaer.de/out/media/public/cust/others/s0000051-2021-ch_it.pdf</v>
      </c>
    </row>
    <row r="2516" spans="1:2" x14ac:dyDescent="0.2">
      <c r="A2516" s="1" t="s">
        <v>16420</v>
      </c>
      <c r="B2516" t="str">
        <f t="shared" si="82"/>
        <v>https://www.udobaer.de/out/media/public/cust/others/s0000051-2021-ch_it.pdf</v>
      </c>
    </row>
    <row r="2517" spans="1:2" x14ac:dyDescent="0.2">
      <c r="A2517" s="1" t="s">
        <v>16421</v>
      </c>
      <c r="B2517" t="str">
        <f t="shared" si="82"/>
        <v>https://www.udobaer.de/out/media/public/cust/others/s0000051-2021-ch_it.pdf</v>
      </c>
    </row>
    <row r="2518" spans="1:2" x14ac:dyDescent="0.2">
      <c r="A2518" s="1" t="s">
        <v>16422</v>
      </c>
      <c r="B2518" t="str">
        <f t="shared" si="82"/>
        <v>https://www.udobaer.de/out/media/public/cust/others/s0000051-2021-ch_it.pdf</v>
      </c>
    </row>
    <row r="2519" spans="1:2" x14ac:dyDescent="0.2">
      <c r="A2519" s="1" t="s">
        <v>16423</v>
      </c>
      <c r="B2519" t="str">
        <f t="shared" si="82"/>
        <v>https://www.udobaer.de/out/media/public/cust/others/s0000051-2021-ch_it.pdf</v>
      </c>
    </row>
    <row r="2520" spans="1:2" x14ac:dyDescent="0.2">
      <c r="A2520" s="1" t="s">
        <v>16424</v>
      </c>
      <c r="B2520" t="str">
        <f t="shared" si="82"/>
        <v>https://www.udobaer.de/out/media/public/cust/others/s0000051-2021-ch_it.pdf</v>
      </c>
    </row>
    <row r="2521" spans="1:2" x14ac:dyDescent="0.2">
      <c r="A2521" s="1" t="s">
        <v>16425</v>
      </c>
      <c r="B2521" t="str">
        <f t="shared" si="82"/>
        <v>https://www.udobaer.de/out/media/public/cust/others/s0000051-2021-ch_it.pdf</v>
      </c>
    </row>
    <row r="2522" spans="1:2" x14ac:dyDescent="0.2">
      <c r="A2522" s="1" t="s">
        <v>16426</v>
      </c>
      <c r="B2522" t="str">
        <f t="shared" si="82"/>
        <v>https://www.udobaer.de/out/media/public/cust/others/s0000051-2021-ch_it.pdf</v>
      </c>
    </row>
    <row r="2523" spans="1:2" x14ac:dyDescent="0.2">
      <c r="A2523" s="1" t="s">
        <v>16427</v>
      </c>
      <c r="B2523" t="str">
        <f t="shared" ref="B2523:B2577" si="83">HYPERLINK("https://www.udobaer.de/out/media/public/cust/others/s0000051-2021-ch_it.pdf")</f>
        <v>https://www.udobaer.de/out/media/public/cust/others/s0000051-2021-ch_it.pdf</v>
      </c>
    </row>
    <row r="2524" spans="1:2" x14ac:dyDescent="0.2">
      <c r="A2524" s="1" t="s">
        <v>16428</v>
      </c>
      <c r="B2524" t="str">
        <f t="shared" si="83"/>
        <v>https://www.udobaer.de/out/media/public/cust/others/s0000051-2021-ch_it.pdf</v>
      </c>
    </row>
    <row r="2525" spans="1:2" x14ac:dyDescent="0.2">
      <c r="A2525" s="1" t="s">
        <v>16429</v>
      </c>
      <c r="B2525" t="str">
        <f t="shared" si="83"/>
        <v>https://www.udobaer.de/out/media/public/cust/others/s0000051-2021-ch_it.pdf</v>
      </c>
    </row>
    <row r="2526" spans="1:2" x14ac:dyDescent="0.2">
      <c r="A2526" s="1" t="s">
        <v>16430</v>
      </c>
      <c r="B2526" t="str">
        <f t="shared" si="83"/>
        <v>https://www.udobaer.de/out/media/public/cust/others/s0000051-2021-ch_it.pdf</v>
      </c>
    </row>
    <row r="2527" spans="1:2" x14ac:dyDescent="0.2">
      <c r="A2527" s="1" t="s">
        <v>16431</v>
      </c>
      <c r="B2527" t="str">
        <f t="shared" si="83"/>
        <v>https://www.udobaer.de/out/media/public/cust/others/s0000051-2021-ch_it.pdf</v>
      </c>
    </row>
    <row r="2528" spans="1:2" x14ac:dyDescent="0.2">
      <c r="A2528" s="1" t="s">
        <v>16432</v>
      </c>
      <c r="B2528" t="str">
        <f t="shared" si="83"/>
        <v>https://www.udobaer.de/out/media/public/cust/others/s0000051-2021-ch_it.pdf</v>
      </c>
    </row>
    <row r="2529" spans="1:2" x14ac:dyDescent="0.2">
      <c r="A2529" s="1" t="s">
        <v>16433</v>
      </c>
      <c r="B2529" t="str">
        <f t="shared" si="83"/>
        <v>https://www.udobaer.de/out/media/public/cust/others/s0000051-2021-ch_it.pdf</v>
      </c>
    </row>
    <row r="2530" spans="1:2" x14ac:dyDescent="0.2">
      <c r="A2530" s="1" t="s">
        <v>16434</v>
      </c>
      <c r="B2530" t="str">
        <f t="shared" si="83"/>
        <v>https://www.udobaer.de/out/media/public/cust/others/s0000051-2021-ch_it.pdf</v>
      </c>
    </row>
    <row r="2531" spans="1:2" x14ac:dyDescent="0.2">
      <c r="A2531" s="1" t="s">
        <v>16435</v>
      </c>
      <c r="B2531" t="str">
        <f t="shared" si="83"/>
        <v>https://www.udobaer.de/out/media/public/cust/others/s0000051-2021-ch_it.pdf</v>
      </c>
    </row>
    <row r="2532" spans="1:2" x14ac:dyDescent="0.2">
      <c r="A2532" s="1" t="s">
        <v>16436</v>
      </c>
      <c r="B2532" t="str">
        <f t="shared" si="83"/>
        <v>https://www.udobaer.de/out/media/public/cust/others/s0000051-2021-ch_it.pdf</v>
      </c>
    </row>
    <row r="2533" spans="1:2" x14ac:dyDescent="0.2">
      <c r="A2533" s="1" t="s">
        <v>16437</v>
      </c>
      <c r="B2533" t="str">
        <f t="shared" si="83"/>
        <v>https://www.udobaer.de/out/media/public/cust/others/s0000051-2021-ch_it.pdf</v>
      </c>
    </row>
    <row r="2534" spans="1:2" x14ac:dyDescent="0.2">
      <c r="A2534" s="1" t="s">
        <v>16438</v>
      </c>
      <c r="B2534" t="str">
        <f t="shared" si="83"/>
        <v>https://www.udobaer.de/out/media/public/cust/others/s0000051-2021-ch_it.pdf</v>
      </c>
    </row>
    <row r="2535" spans="1:2" x14ac:dyDescent="0.2">
      <c r="A2535" s="1" t="s">
        <v>16439</v>
      </c>
      <c r="B2535" t="str">
        <f t="shared" si="83"/>
        <v>https://www.udobaer.de/out/media/public/cust/others/s0000051-2021-ch_it.pdf</v>
      </c>
    </row>
    <row r="2536" spans="1:2" x14ac:dyDescent="0.2">
      <c r="A2536" s="1" t="s">
        <v>16440</v>
      </c>
      <c r="B2536" t="str">
        <f t="shared" si="83"/>
        <v>https://www.udobaer.de/out/media/public/cust/others/s0000051-2021-ch_it.pdf</v>
      </c>
    </row>
    <row r="2537" spans="1:2" x14ac:dyDescent="0.2">
      <c r="A2537" s="1" t="s">
        <v>16441</v>
      </c>
      <c r="B2537" t="str">
        <f t="shared" si="83"/>
        <v>https://www.udobaer.de/out/media/public/cust/others/s0000051-2021-ch_it.pdf</v>
      </c>
    </row>
    <row r="2538" spans="1:2" x14ac:dyDescent="0.2">
      <c r="A2538" s="1" t="s">
        <v>16442</v>
      </c>
      <c r="B2538" t="str">
        <f t="shared" si="83"/>
        <v>https://www.udobaer.de/out/media/public/cust/others/s0000051-2021-ch_it.pdf</v>
      </c>
    </row>
    <row r="2539" spans="1:2" x14ac:dyDescent="0.2">
      <c r="A2539" s="1" t="s">
        <v>16443</v>
      </c>
      <c r="B2539" t="str">
        <f t="shared" si="83"/>
        <v>https://www.udobaer.de/out/media/public/cust/others/s0000051-2021-ch_it.pdf</v>
      </c>
    </row>
    <row r="2540" spans="1:2" x14ac:dyDescent="0.2">
      <c r="A2540" s="1" t="s">
        <v>16444</v>
      </c>
      <c r="B2540" t="str">
        <f t="shared" si="83"/>
        <v>https://www.udobaer.de/out/media/public/cust/others/s0000051-2021-ch_it.pdf</v>
      </c>
    </row>
    <row r="2541" spans="1:2" x14ac:dyDescent="0.2">
      <c r="A2541" s="1" t="s">
        <v>16445</v>
      </c>
      <c r="B2541" t="str">
        <f t="shared" si="83"/>
        <v>https://www.udobaer.de/out/media/public/cust/others/s0000051-2021-ch_it.pdf</v>
      </c>
    </row>
    <row r="2542" spans="1:2" x14ac:dyDescent="0.2">
      <c r="A2542" s="1" t="s">
        <v>16446</v>
      </c>
      <c r="B2542" t="str">
        <f t="shared" si="83"/>
        <v>https://www.udobaer.de/out/media/public/cust/others/s0000051-2021-ch_it.pdf</v>
      </c>
    </row>
    <row r="2543" spans="1:2" x14ac:dyDescent="0.2">
      <c r="A2543" s="1" t="s">
        <v>16447</v>
      </c>
      <c r="B2543" t="str">
        <f t="shared" si="83"/>
        <v>https://www.udobaer.de/out/media/public/cust/others/s0000051-2021-ch_it.pdf</v>
      </c>
    </row>
    <row r="2544" spans="1:2" x14ac:dyDescent="0.2">
      <c r="A2544" s="1" t="s">
        <v>16452</v>
      </c>
      <c r="B2544" t="str">
        <f t="shared" si="83"/>
        <v>https://www.udobaer.de/out/media/public/cust/others/s0000051-2021-ch_it.pdf</v>
      </c>
    </row>
    <row r="2545" spans="1:2" x14ac:dyDescent="0.2">
      <c r="A2545" s="1" t="s">
        <v>16453</v>
      </c>
      <c r="B2545" t="str">
        <f t="shared" si="83"/>
        <v>https://www.udobaer.de/out/media/public/cust/others/s0000051-2021-ch_it.pdf</v>
      </c>
    </row>
    <row r="2546" spans="1:2" x14ac:dyDescent="0.2">
      <c r="A2546" s="1" t="s">
        <v>16454</v>
      </c>
      <c r="B2546" t="str">
        <f t="shared" si="83"/>
        <v>https://www.udobaer.de/out/media/public/cust/others/s0000051-2021-ch_it.pdf</v>
      </c>
    </row>
    <row r="2547" spans="1:2" x14ac:dyDescent="0.2">
      <c r="A2547" s="1" t="s">
        <v>16455</v>
      </c>
      <c r="B2547" t="str">
        <f t="shared" si="83"/>
        <v>https://www.udobaer.de/out/media/public/cust/others/s0000051-2021-ch_it.pdf</v>
      </c>
    </row>
    <row r="2548" spans="1:2" x14ac:dyDescent="0.2">
      <c r="A2548" s="1" t="s">
        <v>16456</v>
      </c>
      <c r="B2548" t="str">
        <f t="shared" si="83"/>
        <v>https://www.udobaer.de/out/media/public/cust/others/s0000051-2021-ch_it.pdf</v>
      </c>
    </row>
    <row r="2549" spans="1:2" x14ac:dyDescent="0.2">
      <c r="A2549" s="1" t="s">
        <v>16771</v>
      </c>
      <c r="B2549" t="str">
        <f t="shared" si="83"/>
        <v>https://www.udobaer.de/out/media/public/cust/others/s0000051-2021-ch_it.pdf</v>
      </c>
    </row>
    <row r="2550" spans="1:2" x14ac:dyDescent="0.2">
      <c r="A2550" s="1" t="s">
        <v>16777</v>
      </c>
      <c r="B2550" t="str">
        <f t="shared" si="83"/>
        <v>https://www.udobaer.de/out/media/public/cust/others/s0000051-2021-ch_it.pdf</v>
      </c>
    </row>
    <row r="2551" spans="1:2" x14ac:dyDescent="0.2">
      <c r="A2551" s="1" t="s">
        <v>16778</v>
      </c>
      <c r="B2551" t="str">
        <f t="shared" si="83"/>
        <v>https://www.udobaer.de/out/media/public/cust/others/s0000051-2021-ch_it.pdf</v>
      </c>
    </row>
    <row r="2552" spans="1:2" x14ac:dyDescent="0.2">
      <c r="A2552" s="1" t="s">
        <v>16779</v>
      </c>
      <c r="B2552" t="str">
        <f t="shared" si="83"/>
        <v>https://www.udobaer.de/out/media/public/cust/others/s0000051-2021-ch_it.pdf</v>
      </c>
    </row>
    <row r="2553" spans="1:2" x14ac:dyDescent="0.2">
      <c r="A2553" s="1" t="s">
        <v>16780</v>
      </c>
      <c r="B2553" t="str">
        <f t="shared" si="83"/>
        <v>https://www.udobaer.de/out/media/public/cust/others/s0000051-2021-ch_it.pdf</v>
      </c>
    </row>
    <row r="2554" spans="1:2" x14ac:dyDescent="0.2">
      <c r="A2554" s="1" t="s">
        <v>16781</v>
      </c>
      <c r="B2554" t="str">
        <f t="shared" si="83"/>
        <v>https://www.udobaer.de/out/media/public/cust/others/s0000051-2021-ch_it.pdf</v>
      </c>
    </row>
    <row r="2555" spans="1:2" x14ac:dyDescent="0.2">
      <c r="A2555" s="1" t="s">
        <v>16782</v>
      </c>
      <c r="B2555" t="str">
        <f t="shared" si="83"/>
        <v>https://www.udobaer.de/out/media/public/cust/others/s0000051-2021-ch_it.pdf</v>
      </c>
    </row>
    <row r="2556" spans="1:2" x14ac:dyDescent="0.2">
      <c r="A2556" s="1" t="s">
        <v>16783</v>
      </c>
      <c r="B2556" t="str">
        <f t="shared" si="83"/>
        <v>https://www.udobaer.de/out/media/public/cust/others/s0000051-2021-ch_it.pdf</v>
      </c>
    </row>
    <row r="2557" spans="1:2" x14ac:dyDescent="0.2">
      <c r="A2557" s="1" t="s">
        <v>16784</v>
      </c>
      <c r="B2557" t="str">
        <f t="shared" si="83"/>
        <v>https://www.udobaer.de/out/media/public/cust/others/s0000051-2021-ch_it.pdf</v>
      </c>
    </row>
    <row r="2558" spans="1:2" x14ac:dyDescent="0.2">
      <c r="A2558" s="1" t="s">
        <v>16785</v>
      </c>
      <c r="B2558" t="str">
        <f t="shared" si="83"/>
        <v>https://www.udobaer.de/out/media/public/cust/others/s0000051-2021-ch_it.pdf</v>
      </c>
    </row>
    <row r="2559" spans="1:2" x14ac:dyDescent="0.2">
      <c r="A2559" s="1" t="s">
        <v>16786</v>
      </c>
      <c r="B2559" t="str">
        <f t="shared" si="83"/>
        <v>https://www.udobaer.de/out/media/public/cust/others/s0000051-2021-ch_it.pdf</v>
      </c>
    </row>
    <row r="2560" spans="1:2" x14ac:dyDescent="0.2">
      <c r="A2560" s="1" t="s">
        <v>16787</v>
      </c>
      <c r="B2560" t="str">
        <f t="shared" si="83"/>
        <v>https://www.udobaer.de/out/media/public/cust/others/s0000051-2021-ch_it.pdf</v>
      </c>
    </row>
    <row r="2561" spans="1:2" x14ac:dyDescent="0.2">
      <c r="A2561" s="1" t="s">
        <v>16788</v>
      </c>
      <c r="B2561" t="str">
        <f t="shared" si="83"/>
        <v>https://www.udobaer.de/out/media/public/cust/others/s0000051-2021-ch_it.pdf</v>
      </c>
    </row>
    <row r="2562" spans="1:2" x14ac:dyDescent="0.2">
      <c r="A2562" s="1" t="s">
        <v>16789</v>
      </c>
      <c r="B2562" t="str">
        <f t="shared" si="83"/>
        <v>https://www.udobaer.de/out/media/public/cust/others/s0000051-2021-ch_it.pdf</v>
      </c>
    </row>
    <row r="2563" spans="1:2" x14ac:dyDescent="0.2">
      <c r="A2563" s="1" t="s">
        <v>16790</v>
      </c>
      <c r="B2563" t="str">
        <f t="shared" si="83"/>
        <v>https://www.udobaer.de/out/media/public/cust/others/s0000051-2021-ch_it.pdf</v>
      </c>
    </row>
    <row r="2564" spans="1:2" x14ac:dyDescent="0.2">
      <c r="A2564" s="1" t="s">
        <v>16791</v>
      </c>
      <c r="B2564" t="str">
        <f t="shared" si="83"/>
        <v>https://www.udobaer.de/out/media/public/cust/others/s0000051-2021-ch_it.pdf</v>
      </c>
    </row>
    <row r="2565" spans="1:2" x14ac:dyDescent="0.2">
      <c r="A2565" s="1" t="s">
        <v>16792</v>
      </c>
      <c r="B2565" t="str">
        <f t="shared" si="83"/>
        <v>https://www.udobaer.de/out/media/public/cust/others/s0000051-2021-ch_it.pdf</v>
      </c>
    </row>
    <row r="2566" spans="1:2" x14ac:dyDescent="0.2">
      <c r="A2566" s="1" t="s">
        <v>16793</v>
      </c>
      <c r="B2566" t="str">
        <f t="shared" si="83"/>
        <v>https://www.udobaer.de/out/media/public/cust/others/s0000051-2021-ch_it.pdf</v>
      </c>
    </row>
    <row r="2567" spans="1:2" x14ac:dyDescent="0.2">
      <c r="A2567" s="1" t="s">
        <v>16842</v>
      </c>
      <c r="B2567" t="str">
        <f t="shared" si="83"/>
        <v>https://www.udobaer.de/out/media/public/cust/others/s0000051-2021-ch_it.pdf</v>
      </c>
    </row>
    <row r="2568" spans="1:2" x14ac:dyDescent="0.2">
      <c r="A2568" s="1" t="s">
        <v>16843</v>
      </c>
      <c r="B2568" t="str">
        <f t="shared" si="83"/>
        <v>https://www.udobaer.de/out/media/public/cust/others/s0000051-2021-ch_it.pdf</v>
      </c>
    </row>
    <row r="2569" spans="1:2" x14ac:dyDescent="0.2">
      <c r="A2569" s="1" t="s">
        <v>16852</v>
      </c>
      <c r="B2569" t="str">
        <f t="shared" si="83"/>
        <v>https://www.udobaer.de/out/media/public/cust/others/s0000051-2021-ch_it.pdf</v>
      </c>
    </row>
    <row r="2570" spans="1:2" x14ac:dyDescent="0.2">
      <c r="A2570" s="1" t="s">
        <v>16853</v>
      </c>
      <c r="B2570" t="str">
        <f t="shared" si="83"/>
        <v>https://www.udobaer.de/out/media/public/cust/others/s0000051-2021-ch_it.pdf</v>
      </c>
    </row>
    <row r="2571" spans="1:2" x14ac:dyDescent="0.2">
      <c r="A2571" s="1" t="s">
        <v>16854</v>
      </c>
      <c r="B2571" t="str">
        <f t="shared" si="83"/>
        <v>https://www.udobaer.de/out/media/public/cust/others/s0000051-2021-ch_it.pdf</v>
      </c>
    </row>
    <row r="2572" spans="1:2" x14ac:dyDescent="0.2">
      <c r="A2572" s="1" t="s">
        <v>16855</v>
      </c>
      <c r="B2572" t="str">
        <f t="shared" si="83"/>
        <v>https://www.udobaer.de/out/media/public/cust/others/s0000051-2021-ch_it.pdf</v>
      </c>
    </row>
    <row r="2573" spans="1:2" x14ac:dyDescent="0.2">
      <c r="A2573" s="1" t="s">
        <v>16856</v>
      </c>
      <c r="B2573" t="str">
        <f t="shared" si="83"/>
        <v>https://www.udobaer.de/out/media/public/cust/others/s0000051-2021-ch_it.pdf</v>
      </c>
    </row>
    <row r="2574" spans="1:2" x14ac:dyDescent="0.2">
      <c r="A2574" s="1" t="s">
        <v>16865</v>
      </c>
      <c r="B2574" t="str">
        <f t="shared" si="83"/>
        <v>https://www.udobaer.de/out/media/public/cust/others/s0000051-2021-ch_it.pdf</v>
      </c>
    </row>
    <row r="2575" spans="1:2" x14ac:dyDescent="0.2">
      <c r="A2575" s="1" t="s">
        <v>16874</v>
      </c>
      <c r="B2575" t="str">
        <f t="shared" si="83"/>
        <v>https://www.udobaer.de/out/media/public/cust/others/s0000051-2021-ch_it.pdf</v>
      </c>
    </row>
    <row r="2576" spans="1:2" x14ac:dyDescent="0.2">
      <c r="A2576" s="1" t="s">
        <v>16875</v>
      </c>
      <c r="B2576" t="str">
        <f t="shared" si="83"/>
        <v>https://www.udobaer.de/out/media/public/cust/others/s0000051-2021-ch_it.pdf</v>
      </c>
    </row>
    <row r="2577" spans="1:2" x14ac:dyDescent="0.2">
      <c r="A2577" s="1" t="s">
        <v>16876</v>
      </c>
      <c r="B2577" t="str">
        <f t="shared" si="83"/>
        <v>https://www.udobaer.de/out/media/public/cust/others/s0000051-2021-ch_it.pdf</v>
      </c>
    </row>
    <row r="2578" spans="1:2" x14ac:dyDescent="0.2">
      <c r="A2578" s="1" t="s">
        <v>16877</v>
      </c>
      <c r="B2578" t="str">
        <f t="shared" ref="B2578:B2627" si="84">HYPERLINK("https://www.udobaer.de/out/media/public/cust/others/s0000051-2021-ch_it.pdf")</f>
        <v>https://www.udobaer.de/out/media/public/cust/others/s0000051-2021-ch_it.pdf</v>
      </c>
    </row>
    <row r="2579" spans="1:2" x14ac:dyDescent="0.2">
      <c r="A2579" s="1" t="s">
        <v>16878</v>
      </c>
      <c r="B2579" t="str">
        <f t="shared" si="84"/>
        <v>https://www.udobaer.de/out/media/public/cust/others/s0000051-2021-ch_it.pdf</v>
      </c>
    </row>
    <row r="2580" spans="1:2" x14ac:dyDescent="0.2">
      <c r="A2580" s="1" t="s">
        <v>16879</v>
      </c>
      <c r="B2580" t="str">
        <f t="shared" si="84"/>
        <v>https://www.udobaer.de/out/media/public/cust/others/s0000051-2021-ch_it.pdf</v>
      </c>
    </row>
    <row r="2581" spans="1:2" x14ac:dyDescent="0.2">
      <c r="A2581" s="1" t="s">
        <v>16880</v>
      </c>
      <c r="B2581" t="str">
        <f t="shared" si="84"/>
        <v>https://www.udobaer.de/out/media/public/cust/others/s0000051-2021-ch_it.pdf</v>
      </c>
    </row>
    <row r="2582" spans="1:2" x14ac:dyDescent="0.2">
      <c r="A2582" s="1" t="s">
        <v>16881</v>
      </c>
      <c r="B2582" t="str">
        <f t="shared" si="84"/>
        <v>https://www.udobaer.de/out/media/public/cust/others/s0000051-2021-ch_it.pdf</v>
      </c>
    </row>
    <row r="2583" spans="1:2" x14ac:dyDescent="0.2">
      <c r="A2583" s="1" t="s">
        <v>16882</v>
      </c>
      <c r="B2583" t="str">
        <f t="shared" si="84"/>
        <v>https://www.udobaer.de/out/media/public/cust/others/s0000051-2021-ch_it.pdf</v>
      </c>
    </row>
    <row r="2584" spans="1:2" x14ac:dyDescent="0.2">
      <c r="A2584" s="1" t="s">
        <v>16883</v>
      </c>
      <c r="B2584" t="str">
        <f t="shared" si="84"/>
        <v>https://www.udobaer.de/out/media/public/cust/others/s0000051-2021-ch_it.pdf</v>
      </c>
    </row>
    <row r="2585" spans="1:2" x14ac:dyDescent="0.2">
      <c r="A2585" s="1" t="s">
        <v>16884</v>
      </c>
      <c r="B2585" t="str">
        <f t="shared" si="84"/>
        <v>https://www.udobaer.de/out/media/public/cust/others/s0000051-2021-ch_it.pdf</v>
      </c>
    </row>
    <row r="2586" spans="1:2" x14ac:dyDescent="0.2">
      <c r="A2586" s="1" t="s">
        <v>16885</v>
      </c>
      <c r="B2586" t="str">
        <f t="shared" si="84"/>
        <v>https://www.udobaer.de/out/media/public/cust/others/s0000051-2021-ch_it.pdf</v>
      </c>
    </row>
    <row r="2587" spans="1:2" x14ac:dyDescent="0.2">
      <c r="A2587" s="1" t="s">
        <v>16886</v>
      </c>
      <c r="B2587" t="str">
        <f t="shared" si="84"/>
        <v>https://www.udobaer.de/out/media/public/cust/others/s0000051-2021-ch_it.pdf</v>
      </c>
    </row>
    <row r="2588" spans="1:2" x14ac:dyDescent="0.2">
      <c r="A2588" s="1" t="s">
        <v>16887</v>
      </c>
      <c r="B2588" t="str">
        <f t="shared" si="84"/>
        <v>https://www.udobaer.de/out/media/public/cust/others/s0000051-2021-ch_it.pdf</v>
      </c>
    </row>
    <row r="2589" spans="1:2" x14ac:dyDescent="0.2">
      <c r="A2589" s="1" t="s">
        <v>16888</v>
      </c>
      <c r="B2589" t="str">
        <f t="shared" si="84"/>
        <v>https://www.udobaer.de/out/media/public/cust/others/s0000051-2021-ch_it.pdf</v>
      </c>
    </row>
    <row r="2590" spans="1:2" x14ac:dyDescent="0.2">
      <c r="A2590" s="1" t="s">
        <v>16889</v>
      </c>
      <c r="B2590" t="str">
        <f t="shared" si="84"/>
        <v>https://www.udobaer.de/out/media/public/cust/others/s0000051-2021-ch_it.pdf</v>
      </c>
    </row>
    <row r="2591" spans="1:2" x14ac:dyDescent="0.2">
      <c r="A2591" s="1" t="s">
        <v>16890</v>
      </c>
      <c r="B2591" t="str">
        <f t="shared" si="84"/>
        <v>https://www.udobaer.de/out/media/public/cust/others/s0000051-2021-ch_it.pdf</v>
      </c>
    </row>
    <row r="2592" spans="1:2" x14ac:dyDescent="0.2">
      <c r="A2592" s="1" t="s">
        <v>16891</v>
      </c>
      <c r="B2592" t="str">
        <f t="shared" si="84"/>
        <v>https://www.udobaer.de/out/media/public/cust/others/s0000051-2021-ch_it.pdf</v>
      </c>
    </row>
    <row r="2593" spans="1:2" x14ac:dyDescent="0.2">
      <c r="A2593" s="1" t="s">
        <v>16892</v>
      </c>
      <c r="B2593" t="str">
        <f t="shared" si="84"/>
        <v>https://www.udobaer.de/out/media/public/cust/others/s0000051-2021-ch_it.pdf</v>
      </c>
    </row>
    <row r="2594" spans="1:2" x14ac:dyDescent="0.2">
      <c r="A2594" s="1" t="s">
        <v>16893</v>
      </c>
      <c r="B2594" t="str">
        <f t="shared" si="84"/>
        <v>https://www.udobaer.de/out/media/public/cust/others/s0000051-2021-ch_it.pdf</v>
      </c>
    </row>
    <row r="2595" spans="1:2" x14ac:dyDescent="0.2">
      <c r="A2595" s="1" t="s">
        <v>16894</v>
      </c>
      <c r="B2595" t="str">
        <f t="shared" si="84"/>
        <v>https://www.udobaer.de/out/media/public/cust/others/s0000051-2021-ch_it.pdf</v>
      </c>
    </row>
    <row r="2596" spans="1:2" x14ac:dyDescent="0.2">
      <c r="A2596" s="1" t="s">
        <v>16895</v>
      </c>
      <c r="B2596" t="str">
        <f t="shared" si="84"/>
        <v>https://www.udobaer.de/out/media/public/cust/others/s0000051-2021-ch_it.pdf</v>
      </c>
    </row>
    <row r="2597" spans="1:2" x14ac:dyDescent="0.2">
      <c r="A2597" s="1" t="s">
        <v>16896</v>
      </c>
      <c r="B2597" t="str">
        <f t="shared" si="84"/>
        <v>https://www.udobaer.de/out/media/public/cust/others/s0000051-2021-ch_it.pdf</v>
      </c>
    </row>
    <row r="2598" spans="1:2" x14ac:dyDescent="0.2">
      <c r="A2598" s="1" t="s">
        <v>16899</v>
      </c>
      <c r="B2598" t="str">
        <f t="shared" si="84"/>
        <v>https://www.udobaer.de/out/media/public/cust/others/s0000051-2021-ch_it.pdf</v>
      </c>
    </row>
    <row r="2599" spans="1:2" x14ac:dyDescent="0.2">
      <c r="A2599" s="1" t="s">
        <v>16900</v>
      </c>
      <c r="B2599" t="str">
        <f t="shared" si="84"/>
        <v>https://www.udobaer.de/out/media/public/cust/others/s0000051-2021-ch_it.pdf</v>
      </c>
    </row>
    <row r="2600" spans="1:2" x14ac:dyDescent="0.2">
      <c r="A2600" s="1" t="s">
        <v>16901</v>
      </c>
      <c r="B2600" t="str">
        <f t="shared" si="84"/>
        <v>https://www.udobaer.de/out/media/public/cust/others/s0000051-2021-ch_it.pdf</v>
      </c>
    </row>
    <row r="2601" spans="1:2" x14ac:dyDescent="0.2">
      <c r="A2601" s="1" t="s">
        <v>16902</v>
      </c>
      <c r="B2601" t="str">
        <f t="shared" si="84"/>
        <v>https://www.udobaer.de/out/media/public/cust/others/s0000051-2021-ch_it.pdf</v>
      </c>
    </row>
    <row r="2602" spans="1:2" x14ac:dyDescent="0.2">
      <c r="A2602" s="1" t="s">
        <v>16903</v>
      </c>
      <c r="B2602" t="str">
        <f t="shared" si="84"/>
        <v>https://www.udobaer.de/out/media/public/cust/others/s0000051-2021-ch_it.pdf</v>
      </c>
    </row>
    <row r="2603" spans="1:2" x14ac:dyDescent="0.2">
      <c r="A2603" s="1" t="s">
        <v>27978</v>
      </c>
      <c r="B2603" t="str">
        <f t="shared" si="84"/>
        <v>https://www.udobaer.de/out/media/public/cust/others/s0000051-2021-ch_it.pdf</v>
      </c>
    </row>
    <row r="2604" spans="1:2" x14ac:dyDescent="0.2">
      <c r="A2604" s="1" t="s">
        <v>27979</v>
      </c>
      <c r="B2604" t="str">
        <f t="shared" si="84"/>
        <v>https://www.udobaer.de/out/media/public/cust/others/s0000051-2021-ch_it.pdf</v>
      </c>
    </row>
    <row r="2605" spans="1:2" x14ac:dyDescent="0.2">
      <c r="A2605" s="1" t="s">
        <v>27980</v>
      </c>
      <c r="B2605" t="str">
        <f t="shared" si="84"/>
        <v>https://www.udobaer.de/out/media/public/cust/others/s0000051-2021-ch_it.pdf</v>
      </c>
    </row>
    <row r="2606" spans="1:2" x14ac:dyDescent="0.2">
      <c r="A2606" s="1" t="s">
        <v>27981</v>
      </c>
      <c r="B2606" t="str">
        <f t="shared" si="84"/>
        <v>https://www.udobaer.de/out/media/public/cust/others/s0000051-2021-ch_it.pdf</v>
      </c>
    </row>
    <row r="2607" spans="1:2" x14ac:dyDescent="0.2">
      <c r="A2607" s="1" t="s">
        <v>27982</v>
      </c>
      <c r="B2607" t="str">
        <f t="shared" si="84"/>
        <v>https://www.udobaer.de/out/media/public/cust/others/s0000051-2021-ch_it.pdf</v>
      </c>
    </row>
    <row r="2608" spans="1:2" x14ac:dyDescent="0.2">
      <c r="A2608" s="1" t="s">
        <v>27983</v>
      </c>
      <c r="B2608" t="str">
        <f t="shared" si="84"/>
        <v>https://www.udobaer.de/out/media/public/cust/others/s0000051-2021-ch_it.pdf</v>
      </c>
    </row>
    <row r="2609" spans="1:2" x14ac:dyDescent="0.2">
      <c r="A2609" s="1" t="s">
        <v>27984</v>
      </c>
      <c r="B2609" t="str">
        <f t="shared" si="84"/>
        <v>https://www.udobaer.de/out/media/public/cust/others/s0000051-2021-ch_it.pdf</v>
      </c>
    </row>
    <row r="2610" spans="1:2" x14ac:dyDescent="0.2">
      <c r="A2610" s="1" t="s">
        <v>27985</v>
      </c>
      <c r="B2610" t="str">
        <f t="shared" si="84"/>
        <v>https://www.udobaer.de/out/media/public/cust/others/s0000051-2021-ch_it.pdf</v>
      </c>
    </row>
    <row r="2611" spans="1:2" x14ac:dyDescent="0.2">
      <c r="A2611" s="1" t="s">
        <v>27986</v>
      </c>
      <c r="B2611" t="str">
        <f t="shared" si="84"/>
        <v>https://www.udobaer.de/out/media/public/cust/others/s0000051-2021-ch_it.pdf</v>
      </c>
    </row>
    <row r="2612" spans="1:2" x14ac:dyDescent="0.2">
      <c r="A2612" s="1" t="s">
        <v>27987</v>
      </c>
      <c r="B2612" t="str">
        <f t="shared" si="84"/>
        <v>https://www.udobaer.de/out/media/public/cust/others/s0000051-2021-ch_it.pdf</v>
      </c>
    </row>
    <row r="2613" spans="1:2" x14ac:dyDescent="0.2">
      <c r="A2613" s="1" t="s">
        <v>27988</v>
      </c>
      <c r="B2613" t="str">
        <f t="shared" si="84"/>
        <v>https://www.udobaer.de/out/media/public/cust/others/s0000051-2021-ch_it.pdf</v>
      </c>
    </row>
    <row r="2614" spans="1:2" x14ac:dyDescent="0.2">
      <c r="A2614" s="1" t="s">
        <v>27989</v>
      </c>
      <c r="B2614" t="str">
        <f t="shared" si="84"/>
        <v>https://www.udobaer.de/out/media/public/cust/others/s0000051-2021-ch_it.pdf</v>
      </c>
    </row>
    <row r="2615" spans="1:2" x14ac:dyDescent="0.2">
      <c r="A2615" s="1" t="s">
        <v>27990</v>
      </c>
      <c r="B2615" t="str">
        <f t="shared" si="84"/>
        <v>https://www.udobaer.de/out/media/public/cust/others/s0000051-2021-ch_it.pdf</v>
      </c>
    </row>
    <row r="2616" spans="1:2" x14ac:dyDescent="0.2">
      <c r="A2616" s="1" t="s">
        <v>27991</v>
      </c>
      <c r="B2616" t="str">
        <f t="shared" si="84"/>
        <v>https://www.udobaer.de/out/media/public/cust/others/s0000051-2021-ch_it.pdf</v>
      </c>
    </row>
    <row r="2617" spans="1:2" x14ac:dyDescent="0.2">
      <c r="A2617" s="1" t="s">
        <v>27992</v>
      </c>
      <c r="B2617" t="str">
        <f t="shared" si="84"/>
        <v>https://www.udobaer.de/out/media/public/cust/others/s0000051-2021-ch_it.pdf</v>
      </c>
    </row>
    <row r="2618" spans="1:2" x14ac:dyDescent="0.2">
      <c r="A2618" s="1" t="s">
        <v>27993</v>
      </c>
      <c r="B2618" t="str">
        <f t="shared" si="84"/>
        <v>https://www.udobaer.de/out/media/public/cust/others/s0000051-2021-ch_it.pdf</v>
      </c>
    </row>
    <row r="2619" spans="1:2" x14ac:dyDescent="0.2">
      <c r="A2619" s="1" t="s">
        <v>27994</v>
      </c>
      <c r="B2619" t="str">
        <f t="shared" si="84"/>
        <v>https://www.udobaer.de/out/media/public/cust/others/s0000051-2021-ch_it.pdf</v>
      </c>
    </row>
    <row r="2620" spans="1:2" x14ac:dyDescent="0.2">
      <c r="A2620" s="1" t="s">
        <v>27995</v>
      </c>
      <c r="B2620" t="str">
        <f t="shared" si="84"/>
        <v>https://www.udobaer.de/out/media/public/cust/others/s0000051-2021-ch_it.pdf</v>
      </c>
    </row>
    <row r="2621" spans="1:2" x14ac:dyDescent="0.2">
      <c r="A2621" s="1" t="s">
        <v>27997</v>
      </c>
      <c r="B2621" t="str">
        <f t="shared" si="84"/>
        <v>https://www.udobaer.de/out/media/public/cust/others/s0000051-2021-ch_it.pdf</v>
      </c>
    </row>
    <row r="2622" spans="1:2" x14ac:dyDescent="0.2">
      <c r="A2622" s="1" t="s">
        <v>28004</v>
      </c>
      <c r="B2622" t="str">
        <f t="shared" si="84"/>
        <v>https://www.udobaer.de/out/media/public/cust/others/s0000051-2021-ch_it.pdf</v>
      </c>
    </row>
    <row r="2623" spans="1:2" x14ac:dyDescent="0.2">
      <c r="A2623" s="1" t="s">
        <v>28005</v>
      </c>
      <c r="B2623" t="str">
        <f t="shared" si="84"/>
        <v>https://www.udobaer.de/out/media/public/cust/others/s0000051-2021-ch_it.pdf</v>
      </c>
    </row>
    <row r="2624" spans="1:2" x14ac:dyDescent="0.2">
      <c r="A2624" s="1" t="s">
        <v>28007</v>
      </c>
      <c r="B2624" t="str">
        <f t="shared" si="84"/>
        <v>https://www.udobaer.de/out/media/public/cust/others/s0000051-2021-ch_it.pdf</v>
      </c>
    </row>
    <row r="2625" spans="1:2" x14ac:dyDescent="0.2">
      <c r="A2625" s="1" t="s">
        <v>34409</v>
      </c>
      <c r="B2625" t="str">
        <f t="shared" si="84"/>
        <v>https://www.udobaer.de/out/media/public/cust/others/s0000051-2021-ch_it.pdf</v>
      </c>
    </row>
    <row r="2626" spans="1:2" x14ac:dyDescent="0.2">
      <c r="A2626" s="1" t="s">
        <v>34411</v>
      </c>
      <c r="B2626" t="str">
        <f t="shared" si="84"/>
        <v>https://www.udobaer.de/out/media/public/cust/others/s0000051-2021-ch_it.pdf</v>
      </c>
    </row>
    <row r="2627" spans="1:2" x14ac:dyDescent="0.2">
      <c r="A2627" s="1" t="s">
        <v>34412</v>
      </c>
      <c r="B2627" t="str">
        <f t="shared" si="84"/>
        <v>https://www.udobaer.de/out/media/public/cust/others/s0000051-2021-ch_it.pdf</v>
      </c>
    </row>
    <row r="2628" spans="1:2" x14ac:dyDescent="0.2">
      <c r="A2628" s="1" t="s">
        <v>16004</v>
      </c>
      <c r="B2628" t="str">
        <f t="shared" ref="B2628:B2677" si="85">HYPERLINK("https://www.udobaer.de/out/media/public/cust/others/s0000053-2021-ch_it.pdf")</f>
        <v>https://www.udobaer.de/out/media/public/cust/others/s0000053-2021-ch_it.pdf</v>
      </c>
    </row>
    <row r="2629" spans="1:2" x14ac:dyDescent="0.2">
      <c r="A2629" s="1" t="s">
        <v>16005</v>
      </c>
      <c r="B2629" t="str">
        <f t="shared" si="85"/>
        <v>https://www.udobaer.de/out/media/public/cust/others/s0000053-2021-ch_it.pdf</v>
      </c>
    </row>
    <row r="2630" spans="1:2" x14ac:dyDescent="0.2">
      <c r="A2630" s="1" t="s">
        <v>16006</v>
      </c>
      <c r="B2630" t="str">
        <f t="shared" si="85"/>
        <v>https://www.udobaer.de/out/media/public/cust/others/s0000053-2021-ch_it.pdf</v>
      </c>
    </row>
    <row r="2631" spans="1:2" x14ac:dyDescent="0.2">
      <c r="A2631" s="1" t="s">
        <v>16007</v>
      </c>
      <c r="B2631" t="str">
        <f t="shared" si="85"/>
        <v>https://www.udobaer.de/out/media/public/cust/others/s0000053-2021-ch_it.pdf</v>
      </c>
    </row>
    <row r="2632" spans="1:2" x14ac:dyDescent="0.2">
      <c r="A2632" s="1" t="s">
        <v>16008</v>
      </c>
      <c r="B2632" t="str">
        <f t="shared" si="85"/>
        <v>https://www.udobaer.de/out/media/public/cust/others/s0000053-2021-ch_it.pdf</v>
      </c>
    </row>
    <row r="2633" spans="1:2" x14ac:dyDescent="0.2">
      <c r="A2633" s="1" t="s">
        <v>16009</v>
      </c>
      <c r="B2633" t="str">
        <f t="shared" si="85"/>
        <v>https://www.udobaer.de/out/media/public/cust/others/s0000053-2021-ch_it.pdf</v>
      </c>
    </row>
    <row r="2634" spans="1:2" x14ac:dyDescent="0.2">
      <c r="A2634" s="1" t="s">
        <v>16010</v>
      </c>
      <c r="B2634" t="str">
        <f t="shared" si="85"/>
        <v>https://www.udobaer.de/out/media/public/cust/others/s0000053-2021-ch_it.pdf</v>
      </c>
    </row>
    <row r="2635" spans="1:2" x14ac:dyDescent="0.2">
      <c r="A2635" s="1" t="s">
        <v>16011</v>
      </c>
      <c r="B2635" t="str">
        <f t="shared" si="85"/>
        <v>https://www.udobaer.de/out/media/public/cust/others/s0000053-2021-ch_it.pdf</v>
      </c>
    </row>
    <row r="2636" spans="1:2" x14ac:dyDescent="0.2">
      <c r="A2636" s="1" t="s">
        <v>16012</v>
      </c>
      <c r="B2636" t="str">
        <f t="shared" si="85"/>
        <v>https://www.udobaer.de/out/media/public/cust/others/s0000053-2021-ch_it.pdf</v>
      </c>
    </row>
    <row r="2637" spans="1:2" x14ac:dyDescent="0.2">
      <c r="A2637" s="1" t="s">
        <v>16013</v>
      </c>
      <c r="B2637" t="str">
        <f t="shared" si="85"/>
        <v>https://www.udobaer.de/out/media/public/cust/others/s0000053-2021-ch_it.pdf</v>
      </c>
    </row>
    <row r="2638" spans="1:2" x14ac:dyDescent="0.2">
      <c r="A2638" s="1" t="s">
        <v>16014</v>
      </c>
      <c r="B2638" t="str">
        <f t="shared" si="85"/>
        <v>https://www.udobaer.de/out/media/public/cust/others/s0000053-2021-ch_it.pdf</v>
      </c>
    </row>
    <row r="2639" spans="1:2" x14ac:dyDescent="0.2">
      <c r="A2639" s="1" t="s">
        <v>16015</v>
      </c>
      <c r="B2639" t="str">
        <f t="shared" si="85"/>
        <v>https://www.udobaer.de/out/media/public/cust/others/s0000053-2021-ch_it.pdf</v>
      </c>
    </row>
    <row r="2640" spans="1:2" x14ac:dyDescent="0.2">
      <c r="A2640" s="1" t="s">
        <v>16016</v>
      </c>
      <c r="B2640" t="str">
        <f t="shared" si="85"/>
        <v>https://www.udobaer.de/out/media/public/cust/others/s0000053-2021-ch_it.pdf</v>
      </c>
    </row>
    <row r="2641" spans="1:2" x14ac:dyDescent="0.2">
      <c r="A2641" s="1" t="s">
        <v>16017</v>
      </c>
      <c r="B2641" t="str">
        <f t="shared" si="85"/>
        <v>https://www.udobaer.de/out/media/public/cust/others/s0000053-2021-ch_it.pdf</v>
      </c>
    </row>
    <row r="2642" spans="1:2" x14ac:dyDescent="0.2">
      <c r="A2642" s="1" t="s">
        <v>16018</v>
      </c>
      <c r="B2642" t="str">
        <f t="shared" si="85"/>
        <v>https://www.udobaer.de/out/media/public/cust/others/s0000053-2021-ch_it.pdf</v>
      </c>
    </row>
    <row r="2643" spans="1:2" x14ac:dyDescent="0.2">
      <c r="A2643" s="1" t="s">
        <v>16019</v>
      </c>
      <c r="B2643" t="str">
        <f t="shared" si="85"/>
        <v>https://www.udobaer.de/out/media/public/cust/others/s0000053-2021-ch_it.pdf</v>
      </c>
    </row>
    <row r="2644" spans="1:2" x14ac:dyDescent="0.2">
      <c r="A2644" s="1" t="s">
        <v>16020</v>
      </c>
      <c r="B2644" t="str">
        <f t="shared" si="85"/>
        <v>https://www.udobaer.de/out/media/public/cust/others/s0000053-2021-ch_it.pdf</v>
      </c>
    </row>
    <row r="2645" spans="1:2" x14ac:dyDescent="0.2">
      <c r="A2645" s="1" t="s">
        <v>16021</v>
      </c>
      <c r="B2645" t="str">
        <f t="shared" si="85"/>
        <v>https://www.udobaer.de/out/media/public/cust/others/s0000053-2021-ch_it.pdf</v>
      </c>
    </row>
    <row r="2646" spans="1:2" x14ac:dyDescent="0.2">
      <c r="A2646" s="1" t="s">
        <v>16022</v>
      </c>
      <c r="B2646" t="str">
        <f t="shared" si="85"/>
        <v>https://www.udobaer.de/out/media/public/cust/others/s0000053-2021-ch_it.pdf</v>
      </c>
    </row>
    <row r="2647" spans="1:2" x14ac:dyDescent="0.2">
      <c r="A2647" s="1" t="s">
        <v>16023</v>
      </c>
      <c r="B2647" t="str">
        <f t="shared" si="85"/>
        <v>https://www.udobaer.de/out/media/public/cust/others/s0000053-2021-ch_it.pdf</v>
      </c>
    </row>
    <row r="2648" spans="1:2" x14ac:dyDescent="0.2">
      <c r="A2648" s="1" t="s">
        <v>16024</v>
      </c>
      <c r="B2648" t="str">
        <f t="shared" si="85"/>
        <v>https://www.udobaer.de/out/media/public/cust/others/s0000053-2021-ch_it.pdf</v>
      </c>
    </row>
    <row r="2649" spans="1:2" x14ac:dyDescent="0.2">
      <c r="A2649" s="1" t="s">
        <v>16025</v>
      </c>
      <c r="B2649" t="str">
        <f t="shared" si="85"/>
        <v>https://www.udobaer.de/out/media/public/cust/others/s0000053-2021-ch_it.pdf</v>
      </c>
    </row>
    <row r="2650" spans="1:2" x14ac:dyDescent="0.2">
      <c r="A2650" s="1" t="s">
        <v>16026</v>
      </c>
      <c r="B2650" t="str">
        <f t="shared" si="85"/>
        <v>https://www.udobaer.de/out/media/public/cust/others/s0000053-2021-ch_it.pdf</v>
      </c>
    </row>
    <row r="2651" spans="1:2" x14ac:dyDescent="0.2">
      <c r="A2651" s="1" t="s">
        <v>16027</v>
      </c>
      <c r="B2651" t="str">
        <f t="shared" si="85"/>
        <v>https://www.udobaer.de/out/media/public/cust/others/s0000053-2021-ch_it.pdf</v>
      </c>
    </row>
    <row r="2652" spans="1:2" x14ac:dyDescent="0.2">
      <c r="A2652" s="1" t="s">
        <v>16053</v>
      </c>
      <c r="B2652" t="str">
        <f t="shared" si="85"/>
        <v>https://www.udobaer.de/out/media/public/cust/others/s0000053-2021-ch_it.pdf</v>
      </c>
    </row>
    <row r="2653" spans="1:2" x14ac:dyDescent="0.2">
      <c r="A2653" s="1" t="s">
        <v>16054</v>
      </c>
      <c r="B2653" t="str">
        <f t="shared" si="85"/>
        <v>https://www.udobaer.de/out/media/public/cust/others/s0000053-2021-ch_it.pdf</v>
      </c>
    </row>
    <row r="2654" spans="1:2" x14ac:dyDescent="0.2">
      <c r="A2654" s="1" t="s">
        <v>16055</v>
      </c>
      <c r="B2654" t="str">
        <f t="shared" si="85"/>
        <v>https://www.udobaer.de/out/media/public/cust/others/s0000053-2021-ch_it.pdf</v>
      </c>
    </row>
    <row r="2655" spans="1:2" x14ac:dyDescent="0.2">
      <c r="A2655" s="1" t="s">
        <v>16056</v>
      </c>
      <c r="B2655" t="str">
        <f t="shared" si="85"/>
        <v>https://www.udobaer.de/out/media/public/cust/others/s0000053-2021-ch_it.pdf</v>
      </c>
    </row>
    <row r="2656" spans="1:2" x14ac:dyDescent="0.2">
      <c r="A2656" s="1" t="s">
        <v>16057</v>
      </c>
      <c r="B2656" t="str">
        <f t="shared" si="85"/>
        <v>https://www.udobaer.de/out/media/public/cust/others/s0000053-2021-ch_it.pdf</v>
      </c>
    </row>
    <row r="2657" spans="1:2" x14ac:dyDescent="0.2">
      <c r="A2657" s="1" t="s">
        <v>16058</v>
      </c>
      <c r="B2657" t="str">
        <f t="shared" si="85"/>
        <v>https://www.udobaer.de/out/media/public/cust/others/s0000053-2021-ch_it.pdf</v>
      </c>
    </row>
    <row r="2658" spans="1:2" x14ac:dyDescent="0.2">
      <c r="A2658" s="1" t="s">
        <v>16059</v>
      </c>
      <c r="B2658" t="str">
        <f t="shared" si="85"/>
        <v>https://www.udobaer.de/out/media/public/cust/others/s0000053-2021-ch_it.pdf</v>
      </c>
    </row>
    <row r="2659" spans="1:2" x14ac:dyDescent="0.2">
      <c r="A2659" s="1" t="s">
        <v>16060</v>
      </c>
      <c r="B2659" t="str">
        <f t="shared" si="85"/>
        <v>https://www.udobaer.de/out/media/public/cust/others/s0000053-2021-ch_it.pdf</v>
      </c>
    </row>
    <row r="2660" spans="1:2" x14ac:dyDescent="0.2">
      <c r="A2660" s="1" t="s">
        <v>16061</v>
      </c>
      <c r="B2660" t="str">
        <f t="shared" si="85"/>
        <v>https://www.udobaer.de/out/media/public/cust/others/s0000053-2021-ch_it.pdf</v>
      </c>
    </row>
    <row r="2661" spans="1:2" x14ac:dyDescent="0.2">
      <c r="A2661" s="1" t="s">
        <v>16062</v>
      </c>
      <c r="B2661" t="str">
        <f t="shared" si="85"/>
        <v>https://www.udobaer.de/out/media/public/cust/others/s0000053-2021-ch_it.pdf</v>
      </c>
    </row>
    <row r="2662" spans="1:2" x14ac:dyDescent="0.2">
      <c r="A2662" s="1" t="s">
        <v>16063</v>
      </c>
      <c r="B2662" t="str">
        <f t="shared" si="85"/>
        <v>https://www.udobaer.de/out/media/public/cust/others/s0000053-2021-ch_it.pdf</v>
      </c>
    </row>
    <row r="2663" spans="1:2" x14ac:dyDescent="0.2">
      <c r="A2663" s="1" t="s">
        <v>16064</v>
      </c>
      <c r="B2663" t="str">
        <f t="shared" si="85"/>
        <v>https://www.udobaer.de/out/media/public/cust/others/s0000053-2021-ch_it.pdf</v>
      </c>
    </row>
    <row r="2664" spans="1:2" x14ac:dyDescent="0.2">
      <c r="A2664" s="1" t="s">
        <v>16065</v>
      </c>
      <c r="B2664" t="str">
        <f t="shared" si="85"/>
        <v>https://www.udobaer.de/out/media/public/cust/others/s0000053-2021-ch_it.pdf</v>
      </c>
    </row>
    <row r="2665" spans="1:2" x14ac:dyDescent="0.2">
      <c r="A2665" s="1" t="s">
        <v>16066</v>
      </c>
      <c r="B2665" t="str">
        <f t="shared" si="85"/>
        <v>https://www.udobaer.de/out/media/public/cust/others/s0000053-2021-ch_it.pdf</v>
      </c>
    </row>
    <row r="2666" spans="1:2" x14ac:dyDescent="0.2">
      <c r="A2666" s="1" t="s">
        <v>16067</v>
      </c>
      <c r="B2666" t="str">
        <f t="shared" si="85"/>
        <v>https://www.udobaer.de/out/media/public/cust/others/s0000053-2021-ch_it.pdf</v>
      </c>
    </row>
    <row r="2667" spans="1:2" x14ac:dyDescent="0.2">
      <c r="A2667" s="1" t="s">
        <v>16068</v>
      </c>
      <c r="B2667" t="str">
        <f t="shared" si="85"/>
        <v>https://www.udobaer.de/out/media/public/cust/others/s0000053-2021-ch_it.pdf</v>
      </c>
    </row>
    <row r="2668" spans="1:2" x14ac:dyDescent="0.2">
      <c r="A2668" s="1" t="s">
        <v>16071</v>
      </c>
      <c r="B2668" t="str">
        <f t="shared" si="85"/>
        <v>https://www.udobaer.de/out/media/public/cust/others/s0000053-2021-ch_it.pdf</v>
      </c>
    </row>
    <row r="2669" spans="1:2" x14ac:dyDescent="0.2">
      <c r="A2669" s="1" t="s">
        <v>16072</v>
      </c>
      <c r="B2669" t="str">
        <f t="shared" si="85"/>
        <v>https://www.udobaer.de/out/media/public/cust/others/s0000053-2021-ch_it.pdf</v>
      </c>
    </row>
    <row r="2670" spans="1:2" x14ac:dyDescent="0.2">
      <c r="A2670" s="1" t="s">
        <v>16073</v>
      </c>
      <c r="B2670" t="str">
        <f t="shared" si="85"/>
        <v>https://www.udobaer.de/out/media/public/cust/others/s0000053-2021-ch_it.pdf</v>
      </c>
    </row>
    <row r="2671" spans="1:2" x14ac:dyDescent="0.2">
      <c r="A2671" s="1" t="s">
        <v>16074</v>
      </c>
      <c r="B2671" t="str">
        <f t="shared" si="85"/>
        <v>https://www.udobaer.de/out/media/public/cust/others/s0000053-2021-ch_it.pdf</v>
      </c>
    </row>
    <row r="2672" spans="1:2" x14ac:dyDescent="0.2">
      <c r="A2672" s="1" t="s">
        <v>16075</v>
      </c>
      <c r="B2672" t="str">
        <f t="shared" si="85"/>
        <v>https://www.udobaer.de/out/media/public/cust/others/s0000053-2021-ch_it.pdf</v>
      </c>
    </row>
    <row r="2673" spans="1:2" x14ac:dyDescent="0.2">
      <c r="A2673" s="1" t="s">
        <v>16076</v>
      </c>
      <c r="B2673" t="str">
        <f t="shared" si="85"/>
        <v>https://www.udobaer.de/out/media/public/cust/others/s0000053-2021-ch_it.pdf</v>
      </c>
    </row>
    <row r="2674" spans="1:2" x14ac:dyDescent="0.2">
      <c r="A2674" s="1" t="s">
        <v>16077</v>
      </c>
      <c r="B2674" t="str">
        <f t="shared" si="85"/>
        <v>https://www.udobaer.de/out/media/public/cust/others/s0000053-2021-ch_it.pdf</v>
      </c>
    </row>
    <row r="2675" spans="1:2" x14ac:dyDescent="0.2">
      <c r="A2675" s="1" t="s">
        <v>16078</v>
      </c>
      <c r="B2675" t="str">
        <f t="shared" si="85"/>
        <v>https://www.udobaer.de/out/media/public/cust/others/s0000053-2021-ch_it.pdf</v>
      </c>
    </row>
    <row r="2676" spans="1:2" x14ac:dyDescent="0.2">
      <c r="A2676" s="1" t="s">
        <v>16237</v>
      </c>
      <c r="B2676" t="str">
        <f t="shared" si="85"/>
        <v>https://www.udobaer.de/out/media/public/cust/others/s0000053-2021-ch_it.pdf</v>
      </c>
    </row>
    <row r="2677" spans="1:2" x14ac:dyDescent="0.2">
      <c r="A2677" s="1" t="s">
        <v>16238</v>
      </c>
      <c r="B2677" t="str">
        <f t="shared" si="85"/>
        <v>https://www.udobaer.de/out/media/public/cust/others/s0000053-2021-ch_it.pdf</v>
      </c>
    </row>
    <row r="2678" spans="1:2" x14ac:dyDescent="0.2">
      <c r="A2678" s="1" t="s">
        <v>16239</v>
      </c>
      <c r="B2678" t="str">
        <f t="shared" ref="B2678:B2729" si="86">HYPERLINK("https://www.udobaer.de/out/media/public/cust/others/s0000053-2021-ch_it.pdf")</f>
        <v>https://www.udobaer.de/out/media/public/cust/others/s0000053-2021-ch_it.pdf</v>
      </c>
    </row>
    <row r="2679" spans="1:2" x14ac:dyDescent="0.2">
      <c r="A2679" s="1" t="s">
        <v>16240</v>
      </c>
      <c r="B2679" t="str">
        <f t="shared" si="86"/>
        <v>https://www.udobaer.de/out/media/public/cust/others/s0000053-2021-ch_it.pdf</v>
      </c>
    </row>
    <row r="2680" spans="1:2" x14ac:dyDescent="0.2">
      <c r="A2680" s="1" t="s">
        <v>16241</v>
      </c>
      <c r="B2680" t="str">
        <f t="shared" si="86"/>
        <v>https://www.udobaer.de/out/media/public/cust/others/s0000053-2021-ch_it.pdf</v>
      </c>
    </row>
    <row r="2681" spans="1:2" x14ac:dyDescent="0.2">
      <c r="A2681" s="1" t="s">
        <v>16242</v>
      </c>
      <c r="B2681" t="str">
        <f t="shared" si="86"/>
        <v>https://www.udobaer.de/out/media/public/cust/others/s0000053-2021-ch_it.pdf</v>
      </c>
    </row>
    <row r="2682" spans="1:2" x14ac:dyDescent="0.2">
      <c r="A2682" s="1" t="s">
        <v>16243</v>
      </c>
      <c r="B2682" t="str">
        <f t="shared" si="86"/>
        <v>https://www.udobaer.de/out/media/public/cust/others/s0000053-2021-ch_it.pdf</v>
      </c>
    </row>
    <row r="2683" spans="1:2" x14ac:dyDescent="0.2">
      <c r="A2683" s="1" t="s">
        <v>16244</v>
      </c>
      <c r="B2683" t="str">
        <f t="shared" si="86"/>
        <v>https://www.udobaer.de/out/media/public/cust/others/s0000053-2021-ch_it.pdf</v>
      </c>
    </row>
    <row r="2684" spans="1:2" x14ac:dyDescent="0.2">
      <c r="A2684" s="1" t="s">
        <v>16245</v>
      </c>
      <c r="B2684" t="str">
        <f t="shared" si="86"/>
        <v>https://www.udobaer.de/out/media/public/cust/others/s0000053-2021-ch_it.pdf</v>
      </c>
    </row>
    <row r="2685" spans="1:2" x14ac:dyDescent="0.2">
      <c r="A2685" s="1" t="s">
        <v>16246</v>
      </c>
      <c r="B2685" t="str">
        <f t="shared" si="86"/>
        <v>https://www.udobaer.de/out/media/public/cust/others/s0000053-2021-ch_it.pdf</v>
      </c>
    </row>
    <row r="2686" spans="1:2" x14ac:dyDescent="0.2">
      <c r="A2686" s="1" t="s">
        <v>16247</v>
      </c>
      <c r="B2686" t="str">
        <f t="shared" si="86"/>
        <v>https://www.udobaer.de/out/media/public/cust/others/s0000053-2021-ch_it.pdf</v>
      </c>
    </row>
    <row r="2687" spans="1:2" x14ac:dyDescent="0.2">
      <c r="A2687" s="1" t="s">
        <v>16248</v>
      </c>
      <c r="B2687" t="str">
        <f t="shared" si="86"/>
        <v>https://www.udobaer.de/out/media/public/cust/others/s0000053-2021-ch_it.pdf</v>
      </c>
    </row>
    <row r="2688" spans="1:2" x14ac:dyDescent="0.2">
      <c r="A2688" s="1" t="s">
        <v>16249</v>
      </c>
      <c r="B2688" t="str">
        <f t="shared" si="86"/>
        <v>https://www.udobaer.de/out/media/public/cust/others/s0000053-2021-ch_it.pdf</v>
      </c>
    </row>
    <row r="2689" spans="1:2" x14ac:dyDescent="0.2">
      <c r="A2689" s="1" t="s">
        <v>16250</v>
      </c>
      <c r="B2689" t="str">
        <f t="shared" si="86"/>
        <v>https://www.udobaer.de/out/media/public/cust/others/s0000053-2021-ch_it.pdf</v>
      </c>
    </row>
    <row r="2690" spans="1:2" x14ac:dyDescent="0.2">
      <c r="A2690" s="1" t="s">
        <v>16251</v>
      </c>
      <c r="B2690" t="str">
        <f t="shared" si="86"/>
        <v>https://www.udobaer.de/out/media/public/cust/others/s0000053-2021-ch_it.pdf</v>
      </c>
    </row>
    <row r="2691" spans="1:2" x14ac:dyDescent="0.2">
      <c r="A2691" s="1" t="s">
        <v>16252</v>
      </c>
      <c r="B2691" t="str">
        <f t="shared" si="86"/>
        <v>https://www.udobaer.de/out/media/public/cust/others/s0000053-2021-ch_it.pdf</v>
      </c>
    </row>
    <row r="2692" spans="1:2" x14ac:dyDescent="0.2">
      <c r="A2692" s="1" t="s">
        <v>16253</v>
      </c>
      <c r="B2692" t="str">
        <f t="shared" si="86"/>
        <v>https://www.udobaer.de/out/media/public/cust/others/s0000053-2021-ch_it.pdf</v>
      </c>
    </row>
    <row r="2693" spans="1:2" x14ac:dyDescent="0.2">
      <c r="A2693" s="1" t="s">
        <v>16254</v>
      </c>
      <c r="B2693" t="str">
        <f t="shared" si="86"/>
        <v>https://www.udobaer.de/out/media/public/cust/others/s0000053-2021-ch_it.pdf</v>
      </c>
    </row>
    <row r="2694" spans="1:2" x14ac:dyDescent="0.2">
      <c r="A2694" s="1" t="s">
        <v>16255</v>
      </c>
      <c r="B2694" t="str">
        <f t="shared" si="86"/>
        <v>https://www.udobaer.de/out/media/public/cust/others/s0000053-2021-ch_it.pdf</v>
      </c>
    </row>
    <row r="2695" spans="1:2" x14ac:dyDescent="0.2">
      <c r="A2695" s="1" t="s">
        <v>16256</v>
      </c>
      <c r="B2695" t="str">
        <f t="shared" si="86"/>
        <v>https://www.udobaer.de/out/media/public/cust/others/s0000053-2021-ch_it.pdf</v>
      </c>
    </row>
    <row r="2696" spans="1:2" x14ac:dyDescent="0.2">
      <c r="A2696" s="1" t="s">
        <v>16257</v>
      </c>
      <c r="B2696" t="str">
        <f t="shared" si="86"/>
        <v>https://www.udobaer.de/out/media/public/cust/others/s0000053-2021-ch_it.pdf</v>
      </c>
    </row>
    <row r="2697" spans="1:2" x14ac:dyDescent="0.2">
      <c r="A2697" s="1" t="s">
        <v>16258</v>
      </c>
      <c r="B2697" t="str">
        <f t="shared" si="86"/>
        <v>https://www.udobaer.de/out/media/public/cust/others/s0000053-2021-ch_it.pdf</v>
      </c>
    </row>
    <row r="2698" spans="1:2" x14ac:dyDescent="0.2">
      <c r="A2698" s="1" t="s">
        <v>16259</v>
      </c>
      <c r="B2698" t="str">
        <f t="shared" si="86"/>
        <v>https://www.udobaer.de/out/media/public/cust/others/s0000053-2021-ch_it.pdf</v>
      </c>
    </row>
    <row r="2699" spans="1:2" x14ac:dyDescent="0.2">
      <c r="A2699" s="1" t="s">
        <v>16260</v>
      </c>
      <c r="B2699" t="str">
        <f t="shared" si="86"/>
        <v>https://www.udobaer.de/out/media/public/cust/others/s0000053-2021-ch_it.pdf</v>
      </c>
    </row>
    <row r="2700" spans="1:2" x14ac:dyDescent="0.2">
      <c r="A2700" s="1" t="s">
        <v>16261</v>
      </c>
      <c r="B2700" t="str">
        <f t="shared" si="86"/>
        <v>https://www.udobaer.de/out/media/public/cust/others/s0000053-2021-ch_it.pdf</v>
      </c>
    </row>
    <row r="2701" spans="1:2" x14ac:dyDescent="0.2">
      <c r="A2701" s="1" t="s">
        <v>16262</v>
      </c>
      <c r="B2701" t="str">
        <f t="shared" si="86"/>
        <v>https://www.udobaer.de/out/media/public/cust/others/s0000053-2021-ch_it.pdf</v>
      </c>
    </row>
    <row r="2702" spans="1:2" x14ac:dyDescent="0.2">
      <c r="A2702" s="1" t="s">
        <v>16263</v>
      </c>
      <c r="B2702" t="str">
        <f t="shared" si="86"/>
        <v>https://www.udobaer.de/out/media/public/cust/others/s0000053-2021-ch_it.pdf</v>
      </c>
    </row>
    <row r="2703" spans="1:2" x14ac:dyDescent="0.2">
      <c r="A2703" s="1" t="s">
        <v>16264</v>
      </c>
      <c r="B2703" t="str">
        <f t="shared" si="86"/>
        <v>https://www.udobaer.de/out/media/public/cust/others/s0000053-2021-ch_it.pdf</v>
      </c>
    </row>
    <row r="2704" spans="1:2" x14ac:dyDescent="0.2">
      <c r="A2704" s="1" t="s">
        <v>16265</v>
      </c>
      <c r="B2704" t="str">
        <f t="shared" si="86"/>
        <v>https://www.udobaer.de/out/media/public/cust/others/s0000053-2021-ch_it.pdf</v>
      </c>
    </row>
    <row r="2705" spans="1:2" x14ac:dyDescent="0.2">
      <c r="A2705" s="1" t="s">
        <v>16266</v>
      </c>
      <c r="B2705" t="str">
        <f t="shared" si="86"/>
        <v>https://www.udobaer.de/out/media/public/cust/others/s0000053-2021-ch_it.pdf</v>
      </c>
    </row>
    <row r="2706" spans="1:2" x14ac:dyDescent="0.2">
      <c r="A2706" s="1" t="s">
        <v>16267</v>
      </c>
      <c r="B2706" t="str">
        <f t="shared" si="86"/>
        <v>https://www.udobaer.de/out/media/public/cust/others/s0000053-2021-ch_it.pdf</v>
      </c>
    </row>
    <row r="2707" spans="1:2" x14ac:dyDescent="0.2">
      <c r="A2707" s="1" t="s">
        <v>16268</v>
      </c>
      <c r="B2707" t="str">
        <f t="shared" si="86"/>
        <v>https://www.udobaer.de/out/media/public/cust/others/s0000053-2021-ch_it.pdf</v>
      </c>
    </row>
    <row r="2708" spans="1:2" x14ac:dyDescent="0.2">
      <c r="A2708" s="1" t="s">
        <v>16269</v>
      </c>
      <c r="B2708" t="str">
        <f t="shared" si="86"/>
        <v>https://www.udobaer.de/out/media/public/cust/others/s0000053-2021-ch_it.pdf</v>
      </c>
    </row>
    <row r="2709" spans="1:2" x14ac:dyDescent="0.2">
      <c r="A2709" s="1" t="s">
        <v>16270</v>
      </c>
      <c r="B2709" t="str">
        <f t="shared" si="86"/>
        <v>https://www.udobaer.de/out/media/public/cust/others/s0000053-2021-ch_it.pdf</v>
      </c>
    </row>
    <row r="2710" spans="1:2" x14ac:dyDescent="0.2">
      <c r="A2710" s="1" t="s">
        <v>16271</v>
      </c>
      <c r="B2710" t="str">
        <f t="shared" si="86"/>
        <v>https://www.udobaer.de/out/media/public/cust/others/s0000053-2021-ch_it.pdf</v>
      </c>
    </row>
    <row r="2711" spans="1:2" x14ac:dyDescent="0.2">
      <c r="A2711" s="1" t="s">
        <v>16272</v>
      </c>
      <c r="B2711" t="str">
        <f t="shared" si="86"/>
        <v>https://www.udobaer.de/out/media/public/cust/others/s0000053-2021-ch_it.pdf</v>
      </c>
    </row>
    <row r="2712" spans="1:2" x14ac:dyDescent="0.2">
      <c r="A2712" s="1" t="s">
        <v>16273</v>
      </c>
      <c r="B2712" t="str">
        <f t="shared" si="86"/>
        <v>https://www.udobaer.de/out/media/public/cust/others/s0000053-2021-ch_it.pdf</v>
      </c>
    </row>
    <row r="2713" spans="1:2" x14ac:dyDescent="0.2">
      <c r="A2713" s="1" t="s">
        <v>16274</v>
      </c>
      <c r="B2713" t="str">
        <f t="shared" si="86"/>
        <v>https://www.udobaer.de/out/media/public/cust/others/s0000053-2021-ch_it.pdf</v>
      </c>
    </row>
    <row r="2714" spans="1:2" x14ac:dyDescent="0.2">
      <c r="A2714" s="1" t="s">
        <v>16275</v>
      </c>
      <c r="B2714" t="str">
        <f t="shared" si="86"/>
        <v>https://www.udobaer.de/out/media/public/cust/others/s0000053-2021-ch_it.pdf</v>
      </c>
    </row>
    <row r="2715" spans="1:2" x14ac:dyDescent="0.2">
      <c r="A2715" s="1" t="s">
        <v>16276</v>
      </c>
      <c r="B2715" t="str">
        <f t="shared" si="86"/>
        <v>https://www.udobaer.de/out/media/public/cust/others/s0000053-2021-ch_it.pdf</v>
      </c>
    </row>
    <row r="2716" spans="1:2" x14ac:dyDescent="0.2">
      <c r="A2716" s="1" t="s">
        <v>16277</v>
      </c>
      <c r="B2716" t="str">
        <f t="shared" si="86"/>
        <v>https://www.udobaer.de/out/media/public/cust/others/s0000053-2021-ch_it.pdf</v>
      </c>
    </row>
    <row r="2717" spans="1:2" x14ac:dyDescent="0.2">
      <c r="A2717" s="1" t="s">
        <v>16278</v>
      </c>
      <c r="B2717" t="str">
        <f t="shared" si="86"/>
        <v>https://www.udobaer.de/out/media/public/cust/others/s0000053-2021-ch_it.pdf</v>
      </c>
    </row>
    <row r="2718" spans="1:2" x14ac:dyDescent="0.2">
      <c r="A2718" s="1" t="s">
        <v>16279</v>
      </c>
      <c r="B2718" t="str">
        <f t="shared" si="86"/>
        <v>https://www.udobaer.de/out/media/public/cust/others/s0000053-2021-ch_it.pdf</v>
      </c>
    </row>
    <row r="2719" spans="1:2" x14ac:dyDescent="0.2">
      <c r="A2719" s="1" t="s">
        <v>16280</v>
      </c>
      <c r="B2719" t="str">
        <f t="shared" si="86"/>
        <v>https://www.udobaer.de/out/media/public/cust/others/s0000053-2021-ch_it.pdf</v>
      </c>
    </row>
    <row r="2720" spans="1:2" x14ac:dyDescent="0.2">
      <c r="A2720" s="1" t="s">
        <v>16281</v>
      </c>
      <c r="B2720" t="str">
        <f t="shared" si="86"/>
        <v>https://www.udobaer.de/out/media/public/cust/others/s0000053-2021-ch_it.pdf</v>
      </c>
    </row>
    <row r="2721" spans="1:2" x14ac:dyDescent="0.2">
      <c r="A2721" s="1" t="s">
        <v>16282</v>
      </c>
      <c r="B2721" t="str">
        <f t="shared" si="86"/>
        <v>https://www.udobaer.de/out/media/public/cust/others/s0000053-2021-ch_it.pdf</v>
      </c>
    </row>
    <row r="2722" spans="1:2" x14ac:dyDescent="0.2">
      <c r="A2722" s="1" t="s">
        <v>16283</v>
      </c>
      <c r="B2722" t="str">
        <f t="shared" si="86"/>
        <v>https://www.udobaer.de/out/media/public/cust/others/s0000053-2021-ch_it.pdf</v>
      </c>
    </row>
    <row r="2723" spans="1:2" x14ac:dyDescent="0.2">
      <c r="A2723" s="1" t="s">
        <v>16284</v>
      </c>
      <c r="B2723" t="str">
        <f t="shared" si="86"/>
        <v>https://www.udobaer.de/out/media/public/cust/others/s0000053-2021-ch_it.pdf</v>
      </c>
    </row>
    <row r="2724" spans="1:2" x14ac:dyDescent="0.2">
      <c r="A2724" s="1" t="s">
        <v>16285</v>
      </c>
      <c r="B2724" t="str">
        <f t="shared" si="86"/>
        <v>https://www.udobaer.de/out/media/public/cust/others/s0000053-2021-ch_it.pdf</v>
      </c>
    </row>
    <row r="2725" spans="1:2" x14ac:dyDescent="0.2">
      <c r="A2725" s="1" t="s">
        <v>16286</v>
      </c>
      <c r="B2725" t="str">
        <f t="shared" si="86"/>
        <v>https://www.udobaer.de/out/media/public/cust/others/s0000053-2021-ch_it.pdf</v>
      </c>
    </row>
    <row r="2726" spans="1:2" x14ac:dyDescent="0.2">
      <c r="A2726" s="1" t="s">
        <v>16287</v>
      </c>
      <c r="B2726" t="str">
        <f t="shared" si="86"/>
        <v>https://www.udobaer.de/out/media/public/cust/others/s0000053-2021-ch_it.pdf</v>
      </c>
    </row>
    <row r="2727" spans="1:2" x14ac:dyDescent="0.2">
      <c r="A2727" s="1" t="s">
        <v>16288</v>
      </c>
      <c r="B2727" t="str">
        <f t="shared" si="86"/>
        <v>https://www.udobaer.de/out/media/public/cust/others/s0000053-2021-ch_it.pdf</v>
      </c>
    </row>
    <row r="2728" spans="1:2" x14ac:dyDescent="0.2">
      <c r="A2728" s="1" t="s">
        <v>16289</v>
      </c>
      <c r="B2728" t="str">
        <f t="shared" si="86"/>
        <v>https://www.udobaer.de/out/media/public/cust/others/s0000053-2021-ch_it.pdf</v>
      </c>
    </row>
    <row r="2729" spans="1:2" x14ac:dyDescent="0.2">
      <c r="A2729" s="1" t="s">
        <v>16290</v>
      </c>
      <c r="B2729" t="str">
        <f t="shared" si="86"/>
        <v>https://www.udobaer.de/out/media/public/cust/others/s0000053-2021-ch_it.pdf</v>
      </c>
    </row>
    <row r="2730" spans="1:2" x14ac:dyDescent="0.2">
      <c r="A2730" s="1" t="s">
        <v>16291</v>
      </c>
      <c r="B2730" t="str">
        <f t="shared" ref="B2730:B2780" si="87">HYPERLINK("https://www.udobaer.de/out/media/public/cust/others/s0000053-2021-ch_it.pdf")</f>
        <v>https://www.udobaer.de/out/media/public/cust/others/s0000053-2021-ch_it.pdf</v>
      </c>
    </row>
    <row r="2731" spans="1:2" x14ac:dyDescent="0.2">
      <c r="A2731" s="1" t="s">
        <v>16292</v>
      </c>
      <c r="B2731" t="str">
        <f t="shared" si="87"/>
        <v>https://www.udobaer.de/out/media/public/cust/others/s0000053-2021-ch_it.pdf</v>
      </c>
    </row>
    <row r="2732" spans="1:2" x14ac:dyDescent="0.2">
      <c r="A2732" s="1" t="s">
        <v>16293</v>
      </c>
      <c r="B2732" t="str">
        <f t="shared" si="87"/>
        <v>https://www.udobaer.de/out/media/public/cust/others/s0000053-2021-ch_it.pdf</v>
      </c>
    </row>
    <row r="2733" spans="1:2" x14ac:dyDescent="0.2">
      <c r="A2733" s="1" t="s">
        <v>16294</v>
      </c>
      <c r="B2733" t="str">
        <f t="shared" si="87"/>
        <v>https://www.udobaer.de/out/media/public/cust/others/s0000053-2021-ch_it.pdf</v>
      </c>
    </row>
    <row r="2734" spans="1:2" x14ac:dyDescent="0.2">
      <c r="A2734" s="1" t="s">
        <v>16295</v>
      </c>
      <c r="B2734" t="str">
        <f t="shared" si="87"/>
        <v>https://www.udobaer.de/out/media/public/cust/others/s0000053-2021-ch_it.pdf</v>
      </c>
    </row>
    <row r="2735" spans="1:2" x14ac:dyDescent="0.2">
      <c r="A2735" s="1" t="s">
        <v>16296</v>
      </c>
      <c r="B2735" t="str">
        <f t="shared" si="87"/>
        <v>https://www.udobaer.de/out/media/public/cust/others/s0000053-2021-ch_it.pdf</v>
      </c>
    </row>
    <row r="2736" spans="1:2" x14ac:dyDescent="0.2">
      <c r="A2736" s="1" t="s">
        <v>16297</v>
      </c>
      <c r="B2736" t="str">
        <f t="shared" si="87"/>
        <v>https://www.udobaer.de/out/media/public/cust/others/s0000053-2021-ch_it.pdf</v>
      </c>
    </row>
    <row r="2737" spans="1:2" x14ac:dyDescent="0.2">
      <c r="A2737" s="1" t="s">
        <v>16298</v>
      </c>
      <c r="B2737" t="str">
        <f t="shared" si="87"/>
        <v>https://www.udobaer.de/out/media/public/cust/others/s0000053-2021-ch_it.pdf</v>
      </c>
    </row>
    <row r="2738" spans="1:2" x14ac:dyDescent="0.2">
      <c r="A2738" s="1" t="s">
        <v>16299</v>
      </c>
      <c r="B2738" t="str">
        <f t="shared" si="87"/>
        <v>https://www.udobaer.de/out/media/public/cust/others/s0000053-2021-ch_it.pdf</v>
      </c>
    </row>
    <row r="2739" spans="1:2" x14ac:dyDescent="0.2">
      <c r="A2739" s="1" t="s">
        <v>16300</v>
      </c>
      <c r="B2739" t="str">
        <f t="shared" si="87"/>
        <v>https://www.udobaer.de/out/media/public/cust/others/s0000053-2021-ch_it.pdf</v>
      </c>
    </row>
    <row r="2740" spans="1:2" x14ac:dyDescent="0.2">
      <c r="A2740" s="1" t="s">
        <v>16301</v>
      </c>
      <c r="B2740" t="str">
        <f t="shared" si="87"/>
        <v>https://www.udobaer.de/out/media/public/cust/others/s0000053-2021-ch_it.pdf</v>
      </c>
    </row>
    <row r="2741" spans="1:2" x14ac:dyDescent="0.2">
      <c r="A2741" s="1" t="s">
        <v>16302</v>
      </c>
      <c r="B2741" t="str">
        <f t="shared" si="87"/>
        <v>https://www.udobaer.de/out/media/public/cust/others/s0000053-2021-ch_it.pdf</v>
      </c>
    </row>
    <row r="2742" spans="1:2" x14ac:dyDescent="0.2">
      <c r="A2742" s="1" t="s">
        <v>16303</v>
      </c>
      <c r="B2742" t="str">
        <f t="shared" si="87"/>
        <v>https://www.udobaer.de/out/media/public/cust/others/s0000053-2021-ch_it.pdf</v>
      </c>
    </row>
    <row r="2743" spans="1:2" x14ac:dyDescent="0.2">
      <c r="A2743" s="1" t="s">
        <v>16304</v>
      </c>
      <c r="B2743" t="str">
        <f t="shared" si="87"/>
        <v>https://www.udobaer.de/out/media/public/cust/others/s0000053-2021-ch_it.pdf</v>
      </c>
    </row>
    <row r="2744" spans="1:2" x14ac:dyDescent="0.2">
      <c r="A2744" s="1" t="s">
        <v>16305</v>
      </c>
      <c r="B2744" t="str">
        <f t="shared" si="87"/>
        <v>https://www.udobaer.de/out/media/public/cust/others/s0000053-2021-ch_it.pdf</v>
      </c>
    </row>
    <row r="2745" spans="1:2" x14ac:dyDescent="0.2">
      <c r="A2745" s="1" t="s">
        <v>16306</v>
      </c>
      <c r="B2745" t="str">
        <f t="shared" si="87"/>
        <v>https://www.udobaer.de/out/media/public/cust/others/s0000053-2021-ch_it.pdf</v>
      </c>
    </row>
    <row r="2746" spans="1:2" x14ac:dyDescent="0.2">
      <c r="A2746" s="1" t="s">
        <v>16307</v>
      </c>
      <c r="B2746" t="str">
        <f t="shared" si="87"/>
        <v>https://www.udobaer.de/out/media/public/cust/others/s0000053-2021-ch_it.pdf</v>
      </c>
    </row>
    <row r="2747" spans="1:2" x14ac:dyDescent="0.2">
      <c r="A2747" s="1" t="s">
        <v>16308</v>
      </c>
      <c r="B2747" t="str">
        <f t="shared" si="87"/>
        <v>https://www.udobaer.de/out/media/public/cust/others/s0000053-2021-ch_it.pdf</v>
      </c>
    </row>
    <row r="2748" spans="1:2" x14ac:dyDescent="0.2">
      <c r="A2748" s="1" t="s">
        <v>16309</v>
      </c>
      <c r="B2748" t="str">
        <f t="shared" si="87"/>
        <v>https://www.udobaer.de/out/media/public/cust/others/s0000053-2021-ch_it.pdf</v>
      </c>
    </row>
    <row r="2749" spans="1:2" x14ac:dyDescent="0.2">
      <c r="A2749" s="1" t="s">
        <v>16310</v>
      </c>
      <c r="B2749" t="str">
        <f t="shared" si="87"/>
        <v>https://www.udobaer.de/out/media/public/cust/others/s0000053-2021-ch_it.pdf</v>
      </c>
    </row>
    <row r="2750" spans="1:2" x14ac:dyDescent="0.2">
      <c r="A2750" s="1" t="s">
        <v>16311</v>
      </c>
      <c r="B2750" t="str">
        <f t="shared" si="87"/>
        <v>https://www.udobaer.de/out/media/public/cust/others/s0000053-2021-ch_it.pdf</v>
      </c>
    </row>
    <row r="2751" spans="1:2" x14ac:dyDescent="0.2">
      <c r="A2751" s="1" t="s">
        <v>16312</v>
      </c>
      <c r="B2751" t="str">
        <f t="shared" si="87"/>
        <v>https://www.udobaer.de/out/media/public/cust/others/s0000053-2021-ch_it.pdf</v>
      </c>
    </row>
    <row r="2752" spans="1:2" x14ac:dyDescent="0.2">
      <c r="A2752" s="1" t="s">
        <v>16313</v>
      </c>
      <c r="B2752" t="str">
        <f t="shared" si="87"/>
        <v>https://www.udobaer.de/out/media/public/cust/others/s0000053-2021-ch_it.pdf</v>
      </c>
    </row>
    <row r="2753" spans="1:2" x14ac:dyDescent="0.2">
      <c r="A2753" s="1" t="s">
        <v>16314</v>
      </c>
      <c r="B2753" t="str">
        <f t="shared" si="87"/>
        <v>https://www.udobaer.de/out/media/public/cust/others/s0000053-2021-ch_it.pdf</v>
      </c>
    </row>
    <row r="2754" spans="1:2" x14ac:dyDescent="0.2">
      <c r="A2754" s="1" t="s">
        <v>16315</v>
      </c>
      <c r="B2754" t="str">
        <f t="shared" si="87"/>
        <v>https://www.udobaer.de/out/media/public/cust/others/s0000053-2021-ch_it.pdf</v>
      </c>
    </row>
    <row r="2755" spans="1:2" x14ac:dyDescent="0.2">
      <c r="A2755" s="1" t="s">
        <v>16316</v>
      </c>
      <c r="B2755" t="str">
        <f t="shared" si="87"/>
        <v>https://www.udobaer.de/out/media/public/cust/others/s0000053-2021-ch_it.pdf</v>
      </c>
    </row>
    <row r="2756" spans="1:2" x14ac:dyDescent="0.2">
      <c r="A2756" s="1" t="s">
        <v>16317</v>
      </c>
      <c r="B2756" t="str">
        <f t="shared" si="87"/>
        <v>https://www.udobaer.de/out/media/public/cust/others/s0000053-2021-ch_it.pdf</v>
      </c>
    </row>
    <row r="2757" spans="1:2" x14ac:dyDescent="0.2">
      <c r="A2757" s="1" t="s">
        <v>16318</v>
      </c>
      <c r="B2757" t="str">
        <f t="shared" si="87"/>
        <v>https://www.udobaer.de/out/media/public/cust/others/s0000053-2021-ch_it.pdf</v>
      </c>
    </row>
    <row r="2758" spans="1:2" x14ac:dyDescent="0.2">
      <c r="A2758" s="1" t="s">
        <v>16319</v>
      </c>
      <c r="B2758" t="str">
        <f t="shared" si="87"/>
        <v>https://www.udobaer.de/out/media/public/cust/others/s0000053-2021-ch_it.pdf</v>
      </c>
    </row>
    <row r="2759" spans="1:2" x14ac:dyDescent="0.2">
      <c r="A2759" s="1" t="s">
        <v>16320</v>
      </c>
      <c r="B2759" t="str">
        <f t="shared" si="87"/>
        <v>https://www.udobaer.de/out/media/public/cust/others/s0000053-2021-ch_it.pdf</v>
      </c>
    </row>
    <row r="2760" spans="1:2" x14ac:dyDescent="0.2">
      <c r="A2760" s="1" t="s">
        <v>16321</v>
      </c>
      <c r="B2760" t="str">
        <f t="shared" si="87"/>
        <v>https://www.udobaer.de/out/media/public/cust/others/s0000053-2021-ch_it.pdf</v>
      </c>
    </row>
    <row r="2761" spans="1:2" x14ac:dyDescent="0.2">
      <c r="A2761" s="1" t="s">
        <v>16322</v>
      </c>
      <c r="B2761" t="str">
        <f t="shared" si="87"/>
        <v>https://www.udobaer.de/out/media/public/cust/others/s0000053-2021-ch_it.pdf</v>
      </c>
    </row>
    <row r="2762" spans="1:2" x14ac:dyDescent="0.2">
      <c r="A2762" s="1" t="s">
        <v>16323</v>
      </c>
      <c r="B2762" t="str">
        <f t="shared" si="87"/>
        <v>https://www.udobaer.de/out/media/public/cust/others/s0000053-2021-ch_it.pdf</v>
      </c>
    </row>
    <row r="2763" spans="1:2" x14ac:dyDescent="0.2">
      <c r="A2763" s="1" t="s">
        <v>16324</v>
      </c>
      <c r="B2763" t="str">
        <f t="shared" si="87"/>
        <v>https://www.udobaer.de/out/media/public/cust/others/s0000053-2021-ch_it.pdf</v>
      </c>
    </row>
    <row r="2764" spans="1:2" x14ac:dyDescent="0.2">
      <c r="A2764" s="1" t="s">
        <v>16325</v>
      </c>
      <c r="B2764" t="str">
        <f t="shared" si="87"/>
        <v>https://www.udobaer.de/out/media/public/cust/others/s0000053-2021-ch_it.pdf</v>
      </c>
    </row>
    <row r="2765" spans="1:2" x14ac:dyDescent="0.2">
      <c r="A2765" s="1" t="s">
        <v>16326</v>
      </c>
      <c r="B2765" t="str">
        <f t="shared" si="87"/>
        <v>https://www.udobaer.de/out/media/public/cust/others/s0000053-2021-ch_it.pdf</v>
      </c>
    </row>
    <row r="2766" spans="1:2" x14ac:dyDescent="0.2">
      <c r="A2766" s="1" t="s">
        <v>16327</v>
      </c>
      <c r="B2766" t="str">
        <f t="shared" si="87"/>
        <v>https://www.udobaer.de/out/media/public/cust/others/s0000053-2021-ch_it.pdf</v>
      </c>
    </row>
    <row r="2767" spans="1:2" x14ac:dyDescent="0.2">
      <c r="A2767" s="1" t="s">
        <v>16328</v>
      </c>
      <c r="B2767" t="str">
        <f t="shared" si="87"/>
        <v>https://www.udobaer.de/out/media/public/cust/others/s0000053-2021-ch_it.pdf</v>
      </c>
    </row>
    <row r="2768" spans="1:2" x14ac:dyDescent="0.2">
      <c r="A2768" s="1" t="s">
        <v>16329</v>
      </c>
      <c r="B2768" t="str">
        <f t="shared" si="87"/>
        <v>https://www.udobaer.de/out/media/public/cust/others/s0000053-2021-ch_it.pdf</v>
      </c>
    </row>
    <row r="2769" spans="1:2" x14ac:dyDescent="0.2">
      <c r="A2769" s="1" t="s">
        <v>16330</v>
      </c>
      <c r="B2769" t="str">
        <f t="shared" si="87"/>
        <v>https://www.udobaer.de/out/media/public/cust/others/s0000053-2021-ch_it.pdf</v>
      </c>
    </row>
    <row r="2770" spans="1:2" x14ac:dyDescent="0.2">
      <c r="A2770" s="1" t="s">
        <v>16331</v>
      </c>
      <c r="B2770" t="str">
        <f t="shared" si="87"/>
        <v>https://www.udobaer.de/out/media/public/cust/others/s0000053-2021-ch_it.pdf</v>
      </c>
    </row>
    <row r="2771" spans="1:2" x14ac:dyDescent="0.2">
      <c r="A2771" s="1" t="s">
        <v>16332</v>
      </c>
      <c r="B2771" t="str">
        <f t="shared" si="87"/>
        <v>https://www.udobaer.de/out/media/public/cust/others/s0000053-2021-ch_it.pdf</v>
      </c>
    </row>
    <row r="2772" spans="1:2" x14ac:dyDescent="0.2">
      <c r="A2772" s="1" t="s">
        <v>16333</v>
      </c>
      <c r="B2772" t="str">
        <f t="shared" si="87"/>
        <v>https://www.udobaer.de/out/media/public/cust/others/s0000053-2021-ch_it.pdf</v>
      </c>
    </row>
    <row r="2773" spans="1:2" x14ac:dyDescent="0.2">
      <c r="A2773" s="1" t="s">
        <v>16334</v>
      </c>
      <c r="B2773" t="str">
        <f t="shared" si="87"/>
        <v>https://www.udobaer.de/out/media/public/cust/others/s0000053-2021-ch_it.pdf</v>
      </c>
    </row>
    <row r="2774" spans="1:2" x14ac:dyDescent="0.2">
      <c r="A2774" s="1" t="s">
        <v>16335</v>
      </c>
      <c r="B2774" t="str">
        <f t="shared" si="87"/>
        <v>https://www.udobaer.de/out/media/public/cust/others/s0000053-2021-ch_it.pdf</v>
      </c>
    </row>
    <row r="2775" spans="1:2" x14ac:dyDescent="0.2">
      <c r="A2775" s="1" t="s">
        <v>16336</v>
      </c>
      <c r="B2775" t="str">
        <f t="shared" si="87"/>
        <v>https://www.udobaer.de/out/media/public/cust/others/s0000053-2021-ch_it.pdf</v>
      </c>
    </row>
    <row r="2776" spans="1:2" x14ac:dyDescent="0.2">
      <c r="A2776" s="1" t="s">
        <v>16337</v>
      </c>
      <c r="B2776" t="str">
        <f t="shared" si="87"/>
        <v>https://www.udobaer.de/out/media/public/cust/others/s0000053-2021-ch_it.pdf</v>
      </c>
    </row>
    <row r="2777" spans="1:2" x14ac:dyDescent="0.2">
      <c r="A2777" s="1" t="s">
        <v>16338</v>
      </c>
      <c r="B2777" t="str">
        <f t="shared" si="87"/>
        <v>https://www.udobaer.de/out/media/public/cust/others/s0000053-2021-ch_it.pdf</v>
      </c>
    </row>
    <row r="2778" spans="1:2" x14ac:dyDescent="0.2">
      <c r="A2778" s="1" t="s">
        <v>16339</v>
      </c>
      <c r="B2778" t="str">
        <f t="shared" si="87"/>
        <v>https://www.udobaer.de/out/media/public/cust/others/s0000053-2021-ch_it.pdf</v>
      </c>
    </row>
    <row r="2779" spans="1:2" x14ac:dyDescent="0.2">
      <c r="A2779" s="1" t="s">
        <v>16340</v>
      </c>
      <c r="B2779" t="str">
        <f t="shared" si="87"/>
        <v>https://www.udobaer.de/out/media/public/cust/others/s0000053-2021-ch_it.pdf</v>
      </c>
    </row>
    <row r="2780" spans="1:2" x14ac:dyDescent="0.2">
      <c r="A2780" s="1" t="s">
        <v>16341</v>
      </c>
      <c r="B2780" t="str">
        <f t="shared" si="87"/>
        <v>https://www.udobaer.de/out/media/public/cust/others/s0000053-2021-ch_it.pdf</v>
      </c>
    </row>
    <row r="2781" spans="1:2" x14ac:dyDescent="0.2">
      <c r="A2781" s="1" t="s">
        <v>16342</v>
      </c>
      <c r="B2781" t="str">
        <f t="shared" ref="B2781:B2831" si="88">HYPERLINK("https://www.udobaer.de/out/media/public/cust/others/s0000053-2021-ch_it.pdf")</f>
        <v>https://www.udobaer.de/out/media/public/cust/others/s0000053-2021-ch_it.pdf</v>
      </c>
    </row>
    <row r="2782" spans="1:2" x14ac:dyDescent="0.2">
      <c r="A2782" s="1" t="s">
        <v>16343</v>
      </c>
      <c r="B2782" t="str">
        <f t="shared" si="88"/>
        <v>https://www.udobaer.de/out/media/public/cust/others/s0000053-2021-ch_it.pdf</v>
      </c>
    </row>
    <row r="2783" spans="1:2" x14ac:dyDescent="0.2">
      <c r="A2783" s="1" t="s">
        <v>16344</v>
      </c>
      <c r="B2783" t="str">
        <f t="shared" si="88"/>
        <v>https://www.udobaer.de/out/media/public/cust/others/s0000053-2021-ch_it.pdf</v>
      </c>
    </row>
    <row r="2784" spans="1:2" x14ac:dyDescent="0.2">
      <c r="A2784" s="1" t="s">
        <v>16345</v>
      </c>
      <c r="B2784" t="str">
        <f t="shared" si="88"/>
        <v>https://www.udobaer.de/out/media/public/cust/others/s0000053-2021-ch_it.pdf</v>
      </c>
    </row>
    <row r="2785" spans="1:2" x14ac:dyDescent="0.2">
      <c r="A2785" s="1" t="s">
        <v>16346</v>
      </c>
      <c r="B2785" t="str">
        <f t="shared" si="88"/>
        <v>https://www.udobaer.de/out/media/public/cust/others/s0000053-2021-ch_it.pdf</v>
      </c>
    </row>
    <row r="2786" spans="1:2" x14ac:dyDescent="0.2">
      <c r="A2786" s="1" t="s">
        <v>16347</v>
      </c>
      <c r="B2786" t="str">
        <f t="shared" si="88"/>
        <v>https://www.udobaer.de/out/media/public/cust/others/s0000053-2021-ch_it.pdf</v>
      </c>
    </row>
    <row r="2787" spans="1:2" x14ac:dyDescent="0.2">
      <c r="A2787" s="1" t="s">
        <v>16348</v>
      </c>
      <c r="B2787" t="str">
        <f t="shared" si="88"/>
        <v>https://www.udobaer.de/out/media/public/cust/others/s0000053-2021-ch_it.pdf</v>
      </c>
    </row>
    <row r="2788" spans="1:2" x14ac:dyDescent="0.2">
      <c r="A2788" s="1" t="s">
        <v>16349</v>
      </c>
      <c r="B2788" t="str">
        <f t="shared" si="88"/>
        <v>https://www.udobaer.de/out/media/public/cust/others/s0000053-2021-ch_it.pdf</v>
      </c>
    </row>
    <row r="2789" spans="1:2" x14ac:dyDescent="0.2">
      <c r="A2789" s="1" t="s">
        <v>16350</v>
      </c>
      <c r="B2789" t="str">
        <f t="shared" si="88"/>
        <v>https://www.udobaer.de/out/media/public/cust/others/s0000053-2021-ch_it.pdf</v>
      </c>
    </row>
    <row r="2790" spans="1:2" x14ac:dyDescent="0.2">
      <c r="A2790" s="1" t="s">
        <v>16351</v>
      </c>
      <c r="B2790" t="str">
        <f t="shared" si="88"/>
        <v>https://www.udobaer.de/out/media/public/cust/others/s0000053-2021-ch_it.pdf</v>
      </c>
    </row>
    <row r="2791" spans="1:2" x14ac:dyDescent="0.2">
      <c r="A2791" s="1" t="s">
        <v>16352</v>
      </c>
      <c r="B2791" t="str">
        <f t="shared" si="88"/>
        <v>https://www.udobaer.de/out/media/public/cust/others/s0000053-2021-ch_it.pdf</v>
      </c>
    </row>
    <row r="2792" spans="1:2" x14ac:dyDescent="0.2">
      <c r="A2792" s="1" t="s">
        <v>16353</v>
      </c>
      <c r="B2792" t="str">
        <f t="shared" si="88"/>
        <v>https://www.udobaer.de/out/media/public/cust/others/s0000053-2021-ch_it.pdf</v>
      </c>
    </row>
    <row r="2793" spans="1:2" x14ac:dyDescent="0.2">
      <c r="A2793" s="1" t="s">
        <v>16354</v>
      </c>
      <c r="B2793" t="str">
        <f t="shared" si="88"/>
        <v>https://www.udobaer.de/out/media/public/cust/others/s0000053-2021-ch_it.pdf</v>
      </c>
    </row>
    <row r="2794" spans="1:2" x14ac:dyDescent="0.2">
      <c r="A2794" s="1" t="s">
        <v>16355</v>
      </c>
      <c r="B2794" t="str">
        <f t="shared" si="88"/>
        <v>https://www.udobaer.de/out/media/public/cust/others/s0000053-2021-ch_it.pdf</v>
      </c>
    </row>
    <row r="2795" spans="1:2" x14ac:dyDescent="0.2">
      <c r="A2795" s="1" t="s">
        <v>16356</v>
      </c>
      <c r="B2795" t="str">
        <f t="shared" si="88"/>
        <v>https://www.udobaer.de/out/media/public/cust/others/s0000053-2021-ch_it.pdf</v>
      </c>
    </row>
    <row r="2796" spans="1:2" x14ac:dyDescent="0.2">
      <c r="A2796" s="1" t="s">
        <v>16357</v>
      </c>
      <c r="B2796" t="str">
        <f t="shared" si="88"/>
        <v>https://www.udobaer.de/out/media/public/cust/others/s0000053-2021-ch_it.pdf</v>
      </c>
    </row>
    <row r="2797" spans="1:2" x14ac:dyDescent="0.2">
      <c r="A2797" s="1" t="s">
        <v>16358</v>
      </c>
      <c r="B2797" t="str">
        <f t="shared" si="88"/>
        <v>https://www.udobaer.de/out/media/public/cust/others/s0000053-2021-ch_it.pdf</v>
      </c>
    </row>
    <row r="2798" spans="1:2" x14ac:dyDescent="0.2">
      <c r="A2798" s="1" t="s">
        <v>16359</v>
      </c>
      <c r="B2798" t="str">
        <f t="shared" si="88"/>
        <v>https://www.udobaer.de/out/media/public/cust/others/s0000053-2021-ch_it.pdf</v>
      </c>
    </row>
    <row r="2799" spans="1:2" x14ac:dyDescent="0.2">
      <c r="A2799" s="1" t="s">
        <v>16360</v>
      </c>
      <c r="B2799" t="str">
        <f t="shared" si="88"/>
        <v>https://www.udobaer.de/out/media/public/cust/others/s0000053-2021-ch_it.pdf</v>
      </c>
    </row>
    <row r="2800" spans="1:2" x14ac:dyDescent="0.2">
      <c r="A2800" s="1" t="s">
        <v>16361</v>
      </c>
      <c r="B2800" t="str">
        <f t="shared" si="88"/>
        <v>https://www.udobaer.de/out/media/public/cust/others/s0000053-2021-ch_it.pdf</v>
      </c>
    </row>
    <row r="2801" spans="1:2" x14ac:dyDescent="0.2">
      <c r="A2801" s="1" t="s">
        <v>16362</v>
      </c>
      <c r="B2801" t="str">
        <f t="shared" si="88"/>
        <v>https://www.udobaer.de/out/media/public/cust/others/s0000053-2021-ch_it.pdf</v>
      </c>
    </row>
    <row r="2802" spans="1:2" x14ac:dyDescent="0.2">
      <c r="A2802" s="1" t="s">
        <v>16363</v>
      </c>
      <c r="B2802" t="str">
        <f t="shared" si="88"/>
        <v>https://www.udobaer.de/out/media/public/cust/others/s0000053-2021-ch_it.pdf</v>
      </c>
    </row>
    <row r="2803" spans="1:2" x14ac:dyDescent="0.2">
      <c r="A2803" s="1" t="s">
        <v>16364</v>
      </c>
      <c r="B2803" t="str">
        <f t="shared" si="88"/>
        <v>https://www.udobaer.de/out/media/public/cust/others/s0000053-2021-ch_it.pdf</v>
      </c>
    </row>
    <row r="2804" spans="1:2" x14ac:dyDescent="0.2">
      <c r="A2804" s="1" t="s">
        <v>16366</v>
      </c>
      <c r="B2804" t="str">
        <f t="shared" si="88"/>
        <v>https://www.udobaer.de/out/media/public/cust/others/s0000053-2021-ch_it.pdf</v>
      </c>
    </row>
    <row r="2805" spans="1:2" x14ac:dyDescent="0.2">
      <c r="A2805" s="1" t="s">
        <v>16367</v>
      </c>
      <c r="B2805" t="str">
        <f t="shared" si="88"/>
        <v>https://www.udobaer.de/out/media/public/cust/others/s0000053-2021-ch_it.pdf</v>
      </c>
    </row>
    <row r="2806" spans="1:2" x14ac:dyDescent="0.2">
      <c r="A2806" s="1" t="s">
        <v>16368</v>
      </c>
      <c r="B2806" t="str">
        <f t="shared" si="88"/>
        <v>https://www.udobaer.de/out/media/public/cust/others/s0000053-2021-ch_it.pdf</v>
      </c>
    </row>
    <row r="2807" spans="1:2" x14ac:dyDescent="0.2">
      <c r="A2807" s="1" t="s">
        <v>16369</v>
      </c>
      <c r="B2807" t="str">
        <f t="shared" si="88"/>
        <v>https://www.udobaer.de/out/media/public/cust/others/s0000053-2021-ch_it.pdf</v>
      </c>
    </row>
    <row r="2808" spans="1:2" x14ac:dyDescent="0.2">
      <c r="A2808" s="1" t="s">
        <v>16370</v>
      </c>
      <c r="B2808" t="str">
        <f t="shared" si="88"/>
        <v>https://www.udobaer.de/out/media/public/cust/others/s0000053-2021-ch_it.pdf</v>
      </c>
    </row>
    <row r="2809" spans="1:2" x14ac:dyDescent="0.2">
      <c r="A2809" s="1" t="s">
        <v>16371</v>
      </c>
      <c r="B2809" t="str">
        <f t="shared" si="88"/>
        <v>https://www.udobaer.de/out/media/public/cust/others/s0000053-2021-ch_it.pdf</v>
      </c>
    </row>
    <row r="2810" spans="1:2" x14ac:dyDescent="0.2">
      <c r="A2810" s="1" t="s">
        <v>16372</v>
      </c>
      <c r="B2810" t="str">
        <f t="shared" si="88"/>
        <v>https://www.udobaer.de/out/media/public/cust/others/s0000053-2021-ch_it.pdf</v>
      </c>
    </row>
    <row r="2811" spans="1:2" x14ac:dyDescent="0.2">
      <c r="A2811" s="1" t="s">
        <v>16373</v>
      </c>
      <c r="B2811" t="str">
        <f t="shared" si="88"/>
        <v>https://www.udobaer.de/out/media/public/cust/others/s0000053-2021-ch_it.pdf</v>
      </c>
    </row>
    <row r="2812" spans="1:2" x14ac:dyDescent="0.2">
      <c r="A2812" s="1" t="s">
        <v>16383</v>
      </c>
      <c r="B2812" t="str">
        <f t="shared" si="88"/>
        <v>https://www.udobaer.de/out/media/public/cust/others/s0000053-2021-ch_it.pdf</v>
      </c>
    </row>
    <row r="2813" spans="1:2" x14ac:dyDescent="0.2">
      <c r="A2813" s="1" t="s">
        <v>16384</v>
      </c>
      <c r="B2813" t="str">
        <f t="shared" si="88"/>
        <v>https://www.udobaer.de/out/media/public/cust/others/s0000053-2021-ch_it.pdf</v>
      </c>
    </row>
    <row r="2814" spans="1:2" x14ac:dyDescent="0.2">
      <c r="A2814" s="1" t="s">
        <v>16385</v>
      </c>
      <c r="B2814" t="str">
        <f t="shared" si="88"/>
        <v>https://www.udobaer.de/out/media/public/cust/others/s0000053-2021-ch_it.pdf</v>
      </c>
    </row>
    <row r="2815" spans="1:2" x14ac:dyDescent="0.2">
      <c r="A2815" s="1" t="s">
        <v>16386</v>
      </c>
      <c r="B2815" t="str">
        <f t="shared" si="88"/>
        <v>https://www.udobaer.de/out/media/public/cust/others/s0000053-2021-ch_it.pdf</v>
      </c>
    </row>
    <row r="2816" spans="1:2" x14ac:dyDescent="0.2">
      <c r="A2816" s="1" t="s">
        <v>16387</v>
      </c>
      <c r="B2816" t="str">
        <f t="shared" si="88"/>
        <v>https://www.udobaer.de/out/media/public/cust/others/s0000053-2021-ch_it.pdf</v>
      </c>
    </row>
    <row r="2817" spans="1:2" x14ac:dyDescent="0.2">
      <c r="A2817" s="1" t="s">
        <v>16388</v>
      </c>
      <c r="B2817" t="str">
        <f t="shared" si="88"/>
        <v>https://www.udobaer.de/out/media/public/cust/others/s0000053-2021-ch_it.pdf</v>
      </c>
    </row>
    <row r="2818" spans="1:2" x14ac:dyDescent="0.2">
      <c r="A2818" s="1" t="s">
        <v>16389</v>
      </c>
      <c r="B2818" t="str">
        <f t="shared" si="88"/>
        <v>https://www.udobaer.de/out/media/public/cust/others/s0000053-2021-ch_it.pdf</v>
      </c>
    </row>
    <row r="2819" spans="1:2" x14ac:dyDescent="0.2">
      <c r="A2819" s="1" t="s">
        <v>16390</v>
      </c>
      <c r="B2819" t="str">
        <f t="shared" si="88"/>
        <v>https://www.udobaer.de/out/media/public/cust/others/s0000053-2021-ch_it.pdf</v>
      </c>
    </row>
    <row r="2820" spans="1:2" x14ac:dyDescent="0.2">
      <c r="A2820" s="1" t="s">
        <v>16493</v>
      </c>
      <c r="B2820" t="str">
        <f t="shared" si="88"/>
        <v>https://www.udobaer.de/out/media/public/cust/others/s0000053-2021-ch_it.pdf</v>
      </c>
    </row>
    <row r="2821" spans="1:2" x14ac:dyDescent="0.2">
      <c r="A2821" s="1" t="s">
        <v>16494</v>
      </c>
      <c r="B2821" t="str">
        <f t="shared" si="88"/>
        <v>https://www.udobaer.de/out/media/public/cust/others/s0000053-2021-ch_it.pdf</v>
      </c>
    </row>
    <row r="2822" spans="1:2" x14ac:dyDescent="0.2">
      <c r="A2822" s="1" t="s">
        <v>16495</v>
      </c>
      <c r="B2822" t="str">
        <f t="shared" si="88"/>
        <v>https://www.udobaer.de/out/media/public/cust/others/s0000053-2021-ch_it.pdf</v>
      </c>
    </row>
    <row r="2823" spans="1:2" x14ac:dyDescent="0.2">
      <c r="A2823" s="1" t="s">
        <v>16496</v>
      </c>
      <c r="B2823" t="str">
        <f t="shared" si="88"/>
        <v>https://www.udobaer.de/out/media/public/cust/others/s0000053-2021-ch_it.pdf</v>
      </c>
    </row>
    <row r="2824" spans="1:2" x14ac:dyDescent="0.2">
      <c r="A2824" s="1" t="s">
        <v>16497</v>
      </c>
      <c r="B2824" t="str">
        <f t="shared" si="88"/>
        <v>https://www.udobaer.de/out/media/public/cust/others/s0000053-2021-ch_it.pdf</v>
      </c>
    </row>
    <row r="2825" spans="1:2" x14ac:dyDescent="0.2">
      <c r="A2825" s="1" t="s">
        <v>16498</v>
      </c>
      <c r="B2825" t="str">
        <f t="shared" si="88"/>
        <v>https://www.udobaer.de/out/media/public/cust/others/s0000053-2021-ch_it.pdf</v>
      </c>
    </row>
    <row r="2826" spans="1:2" x14ac:dyDescent="0.2">
      <c r="A2826" s="1" t="s">
        <v>16499</v>
      </c>
      <c r="B2826" t="str">
        <f t="shared" si="88"/>
        <v>https://www.udobaer.de/out/media/public/cust/others/s0000053-2021-ch_it.pdf</v>
      </c>
    </row>
    <row r="2827" spans="1:2" x14ac:dyDescent="0.2">
      <c r="A2827" s="1" t="s">
        <v>16500</v>
      </c>
      <c r="B2827" t="str">
        <f t="shared" si="88"/>
        <v>https://www.udobaer.de/out/media/public/cust/others/s0000053-2021-ch_it.pdf</v>
      </c>
    </row>
    <row r="2828" spans="1:2" x14ac:dyDescent="0.2">
      <c r="A2828" s="1" t="s">
        <v>16501</v>
      </c>
      <c r="B2828" t="str">
        <f t="shared" si="88"/>
        <v>https://www.udobaer.de/out/media/public/cust/others/s0000053-2021-ch_it.pdf</v>
      </c>
    </row>
    <row r="2829" spans="1:2" x14ac:dyDescent="0.2">
      <c r="A2829" s="1" t="s">
        <v>16502</v>
      </c>
      <c r="B2829" t="str">
        <f t="shared" si="88"/>
        <v>https://www.udobaer.de/out/media/public/cust/others/s0000053-2021-ch_it.pdf</v>
      </c>
    </row>
    <row r="2830" spans="1:2" x14ac:dyDescent="0.2">
      <c r="A2830" s="1" t="s">
        <v>16503</v>
      </c>
      <c r="B2830" t="str">
        <f t="shared" si="88"/>
        <v>https://www.udobaer.de/out/media/public/cust/others/s0000053-2021-ch_it.pdf</v>
      </c>
    </row>
    <row r="2831" spans="1:2" x14ac:dyDescent="0.2">
      <c r="A2831" s="1" t="s">
        <v>16504</v>
      </c>
      <c r="B2831" t="str">
        <f t="shared" si="88"/>
        <v>https://www.udobaer.de/out/media/public/cust/others/s0000053-2021-ch_it.pdf</v>
      </c>
    </row>
    <row r="2832" spans="1:2" x14ac:dyDescent="0.2">
      <c r="A2832" s="1" t="s">
        <v>16505</v>
      </c>
      <c r="B2832" t="str">
        <f t="shared" ref="B2832:B2883" si="89">HYPERLINK("https://www.udobaer.de/out/media/public/cust/others/s0000053-2021-ch_it.pdf")</f>
        <v>https://www.udobaer.de/out/media/public/cust/others/s0000053-2021-ch_it.pdf</v>
      </c>
    </row>
    <row r="2833" spans="1:2" x14ac:dyDescent="0.2">
      <c r="A2833" s="1" t="s">
        <v>16506</v>
      </c>
      <c r="B2833" t="str">
        <f t="shared" si="89"/>
        <v>https://www.udobaer.de/out/media/public/cust/others/s0000053-2021-ch_it.pdf</v>
      </c>
    </row>
    <row r="2834" spans="1:2" x14ac:dyDescent="0.2">
      <c r="A2834" s="1" t="s">
        <v>16507</v>
      </c>
      <c r="B2834" t="str">
        <f t="shared" si="89"/>
        <v>https://www.udobaer.de/out/media/public/cust/others/s0000053-2021-ch_it.pdf</v>
      </c>
    </row>
    <row r="2835" spans="1:2" x14ac:dyDescent="0.2">
      <c r="A2835" s="1" t="s">
        <v>16508</v>
      </c>
      <c r="B2835" t="str">
        <f t="shared" si="89"/>
        <v>https://www.udobaer.de/out/media/public/cust/others/s0000053-2021-ch_it.pdf</v>
      </c>
    </row>
    <row r="2836" spans="1:2" x14ac:dyDescent="0.2">
      <c r="A2836" s="1" t="s">
        <v>16509</v>
      </c>
      <c r="B2836" t="str">
        <f t="shared" si="89"/>
        <v>https://www.udobaer.de/out/media/public/cust/others/s0000053-2021-ch_it.pdf</v>
      </c>
    </row>
    <row r="2837" spans="1:2" x14ac:dyDescent="0.2">
      <c r="A2837" s="1" t="s">
        <v>16510</v>
      </c>
      <c r="B2837" t="str">
        <f t="shared" si="89"/>
        <v>https://www.udobaer.de/out/media/public/cust/others/s0000053-2021-ch_it.pdf</v>
      </c>
    </row>
    <row r="2838" spans="1:2" x14ac:dyDescent="0.2">
      <c r="A2838" s="1" t="s">
        <v>16511</v>
      </c>
      <c r="B2838" t="str">
        <f t="shared" si="89"/>
        <v>https://www.udobaer.de/out/media/public/cust/others/s0000053-2021-ch_it.pdf</v>
      </c>
    </row>
    <row r="2839" spans="1:2" x14ac:dyDescent="0.2">
      <c r="A2839" s="1" t="s">
        <v>16512</v>
      </c>
      <c r="B2839" t="str">
        <f t="shared" si="89"/>
        <v>https://www.udobaer.de/out/media/public/cust/others/s0000053-2021-ch_it.pdf</v>
      </c>
    </row>
    <row r="2840" spans="1:2" x14ac:dyDescent="0.2">
      <c r="A2840" s="1" t="s">
        <v>16513</v>
      </c>
      <c r="B2840" t="str">
        <f t="shared" si="89"/>
        <v>https://www.udobaer.de/out/media/public/cust/others/s0000053-2021-ch_it.pdf</v>
      </c>
    </row>
    <row r="2841" spans="1:2" x14ac:dyDescent="0.2">
      <c r="A2841" s="1" t="s">
        <v>16514</v>
      </c>
      <c r="B2841" t="str">
        <f t="shared" si="89"/>
        <v>https://www.udobaer.de/out/media/public/cust/others/s0000053-2021-ch_it.pdf</v>
      </c>
    </row>
    <row r="2842" spans="1:2" x14ac:dyDescent="0.2">
      <c r="A2842" s="1" t="s">
        <v>16515</v>
      </c>
      <c r="B2842" t="str">
        <f t="shared" si="89"/>
        <v>https://www.udobaer.de/out/media/public/cust/others/s0000053-2021-ch_it.pdf</v>
      </c>
    </row>
    <row r="2843" spans="1:2" x14ac:dyDescent="0.2">
      <c r="A2843" s="1" t="s">
        <v>16516</v>
      </c>
      <c r="B2843" t="str">
        <f t="shared" si="89"/>
        <v>https://www.udobaer.de/out/media/public/cust/others/s0000053-2021-ch_it.pdf</v>
      </c>
    </row>
    <row r="2844" spans="1:2" x14ac:dyDescent="0.2">
      <c r="A2844" s="1" t="s">
        <v>16517</v>
      </c>
      <c r="B2844" t="str">
        <f t="shared" si="89"/>
        <v>https://www.udobaer.de/out/media/public/cust/others/s0000053-2021-ch_it.pdf</v>
      </c>
    </row>
    <row r="2845" spans="1:2" x14ac:dyDescent="0.2">
      <c r="A2845" s="1" t="s">
        <v>16518</v>
      </c>
      <c r="B2845" t="str">
        <f t="shared" si="89"/>
        <v>https://www.udobaer.de/out/media/public/cust/others/s0000053-2021-ch_it.pdf</v>
      </c>
    </row>
    <row r="2846" spans="1:2" x14ac:dyDescent="0.2">
      <c r="A2846" s="1" t="s">
        <v>16519</v>
      </c>
      <c r="B2846" t="str">
        <f t="shared" si="89"/>
        <v>https://www.udobaer.de/out/media/public/cust/others/s0000053-2021-ch_it.pdf</v>
      </c>
    </row>
    <row r="2847" spans="1:2" x14ac:dyDescent="0.2">
      <c r="A2847" s="1" t="s">
        <v>16520</v>
      </c>
      <c r="B2847" t="str">
        <f t="shared" si="89"/>
        <v>https://www.udobaer.de/out/media/public/cust/others/s0000053-2021-ch_it.pdf</v>
      </c>
    </row>
    <row r="2848" spans="1:2" x14ac:dyDescent="0.2">
      <c r="A2848" s="1" t="s">
        <v>16521</v>
      </c>
      <c r="B2848" t="str">
        <f t="shared" si="89"/>
        <v>https://www.udobaer.de/out/media/public/cust/others/s0000053-2021-ch_it.pdf</v>
      </c>
    </row>
    <row r="2849" spans="1:2" x14ac:dyDescent="0.2">
      <c r="A2849" s="1" t="s">
        <v>16522</v>
      </c>
      <c r="B2849" t="str">
        <f t="shared" si="89"/>
        <v>https://www.udobaer.de/out/media/public/cust/others/s0000053-2021-ch_it.pdf</v>
      </c>
    </row>
    <row r="2850" spans="1:2" x14ac:dyDescent="0.2">
      <c r="A2850" s="1" t="s">
        <v>16523</v>
      </c>
      <c r="B2850" t="str">
        <f t="shared" si="89"/>
        <v>https://www.udobaer.de/out/media/public/cust/others/s0000053-2021-ch_it.pdf</v>
      </c>
    </row>
    <row r="2851" spans="1:2" x14ac:dyDescent="0.2">
      <c r="A2851" s="1" t="s">
        <v>16524</v>
      </c>
      <c r="B2851" t="str">
        <f t="shared" si="89"/>
        <v>https://www.udobaer.de/out/media/public/cust/others/s0000053-2021-ch_it.pdf</v>
      </c>
    </row>
    <row r="2852" spans="1:2" x14ac:dyDescent="0.2">
      <c r="A2852" s="1" t="s">
        <v>16525</v>
      </c>
      <c r="B2852" t="str">
        <f t="shared" si="89"/>
        <v>https://www.udobaer.de/out/media/public/cust/others/s0000053-2021-ch_it.pdf</v>
      </c>
    </row>
    <row r="2853" spans="1:2" x14ac:dyDescent="0.2">
      <c r="A2853" s="1" t="s">
        <v>16526</v>
      </c>
      <c r="B2853" t="str">
        <f t="shared" si="89"/>
        <v>https://www.udobaer.de/out/media/public/cust/others/s0000053-2021-ch_it.pdf</v>
      </c>
    </row>
    <row r="2854" spans="1:2" x14ac:dyDescent="0.2">
      <c r="A2854" s="1" t="s">
        <v>16527</v>
      </c>
      <c r="B2854" t="str">
        <f t="shared" si="89"/>
        <v>https://www.udobaer.de/out/media/public/cust/others/s0000053-2021-ch_it.pdf</v>
      </c>
    </row>
    <row r="2855" spans="1:2" x14ac:dyDescent="0.2">
      <c r="A2855" s="1" t="s">
        <v>16528</v>
      </c>
      <c r="B2855" t="str">
        <f t="shared" si="89"/>
        <v>https://www.udobaer.de/out/media/public/cust/others/s0000053-2021-ch_it.pdf</v>
      </c>
    </row>
    <row r="2856" spans="1:2" x14ac:dyDescent="0.2">
      <c r="A2856" s="1" t="s">
        <v>16529</v>
      </c>
      <c r="B2856" t="str">
        <f t="shared" si="89"/>
        <v>https://www.udobaer.de/out/media/public/cust/others/s0000053-2021-ch_it.pdf</v>
      </c>
    </row>
    <row r="2857" spans="1:2" x14ac:dyDescent="0.2">
      <c r="A2857" s="1" t="s">
        <v>16530</v>
      </c>
      <c r="B2857" t="str">
        <f t="shared" si="89"/>
        <v>https://www.udobaer.de/out/media/public/cust/others/s0000053-2021-ch_it.pdf</v>
      </c>
    </row>
    <row r="2858" spans="1:2" x14ac:dyDescent="0.2">
      <c r="A2858" s="1" t="s">
        <v>16531</v>
      </c>
      <c r="B2858" t="str">
        <f t="shared" si="89"/>
        <v>https://www.udobaer.de/out/media/public/cust/others/s0000053-2021-ch_it.pdf</v>
      </c>
    </row>
    <row r="2859" spans="1:2" x14ac:dyDescent="0.2">
      <c r="A2859" s="1" t="s">
        <v>16532</v>
      </c>
      <c r="B2859" t="str">
        <f t="shared" si="89"/>
        <v>https://www.udobaer.de/out/media/public/cust/others/s0000053-2021-ch_it.pdf</v>
      </c>
    </row>
    <row r="2860" spans="1:2" x14ac:dyDescent="0.2">
      <c r="A2860" s="1" t="s">
        <v>16533</v>
      </c>
      <c r="B2860" t="str">
        <f t="shared" si="89"/>
        <v>https://www.udobaer.de/out/media/public/cust/others/s0000053-2021-ch_it.pdf</v>
      </c>
    </row>
    <row r="2861" spans="1:2" x14ac:dyDescent="0.2">
      <c r="A2861" s="1" t="s">
        <v>16534</v>
      </c>
      <c r="B2861" t="str">
        <f t="shared" si="89"/>
        <v>https://www.udobaer.de/out/media/public/cust/others/s0000053-2021-ch_it.pdf</v>
      </c>
    </row>
    <row r="2862" spans="1:2" x14ac:dyDescent="0.2">
      <c r="A2862" s="1" t="s">
        <v>16535</v>
      </c>
      <c r="B2862" t="str">
        <f t="shared" si="89"/>
        <v>https://www.udobaer.de/out/media/public/cust/others/s0000053-2021-ch_it.pdf</v>
      </c>
    </row>
    <row r="2863" spans="1:2" x14ac:dyDescent="0.2">
      <c r="A2863" s="1" t="s">
        <v>16536</v>
      </c>
      <c r="B2863" t="str">
        <f t="shared" si="89"/>
        <v>https://www.udobaer.de/out/media/public/cust/others/s0000053-2021-ch_it.pdf</v>
      </c>
    </row>
    <row r="2864" spans="1:2" x14ac:dyDescent="0.2">
      <c r="A2864" s="1" t="s">
        <v>16537</v>
      </c>
      <c r="B2864" t="str">
        <f t="shared" si="89"/>
        <v>https://www.udobaer.de/out/media/public/cust/others/s0000053-2021-ch_it.pdf</v>
      </c>
    </row>
    <row r="2865" spans="1:2" x14ac:dyDescent="0.2">
      <c r="A2865" s="1" t="s">
        <v>16538</v>
      </c>
      <c r="B2865" t="str">
        <f t="shared" si="89"/>
        <v>https://www.udobaer.de/out/media/public/cust/others/s0000053-2021-ch_it.pdf</v>
      </c>
    </row>
    <row r="2866" spans="1:2" x14ac:dyDescent="0.2">
      <c r="A2866" s="1" t="s">
        <v>16539</v>
      </c>
      <c r="B2866" t="str">
        <f t="shared" si="89"/>
        <v>https://www.udobaer.de/out/media/public/cust/others/s0000053-2021-ch_it.pdf</v>
      </c>
    </row>
    <row r="2867" spans="1:2" x14ac:dyDescent="0.2">
      <c r="A2867" s="1" t="s">
        <v>16540</v>
      </c>
      <c r="B2867" t="str">
        <f t="shared" si="89"/>
        <v>https://www.udobaer.de/out/media/public/cust/others/s0000053-2021-ch_it.pdf</v>
      </c>
    </row>
    <row r="2868" spans="1:2" x14ac:dyDescent="0.2">
      <c r="A2868" s="1" t="s">
        <v>16541</v>
      </c>
      <c r="B2868" t="str">
        <f t="shared" si="89"/>
        <v>https://www.udobaer.de/out/media/public/cust/others/s0000053-2021-ch_it.pdf</v>
      </c>
    </row>
    <row r="2869" spans="1:2" x14ac:dyDescent="0.2">
      <c r="A2869" s="1" t="s">
        <v>16542</v>
      </c>
      <c r="B2869" t="str">
        <f t="shared" si="89"/>
        <v>https://www.udobaer.de/out/media/public/cust/others/s0000053-2021-ch_it.pdf</v>
      </c>
    </row>
    <row r="2870" spans="1:2" x14ac:dyDescent="0.2">
      <c r="A2870" s="1" t="s">
        <v>16543</v>
      </c>
      <c r="B2870" t="str">
        <f t="shared" si="89"/>
        <v>https://www.udobaer.de/out/media/public/cust/others/s0000053-2021-ch_it.pdf</v>
      </c>
    </row>
    <row r="2871" spans="1:2" x14ac:dyDescent="0.2">
      <c r="A2871" s="1" t="s">
        <v>16544</v>
      </c>
      <c r="B2871" t="str">
        <f t="shared" si="89"/>
        <v>https://www.udobaer.de/out/media/public/cust/others/s0000053-2021-ch_it.pdf</v>
      </c>
    </row>
    <row r="2872" spans="1:2" x14ac:dyDescent="0.2">
      <c r="A2872" s="1" t="s">
        <v>16545</v>
      </c>
      <c r="B2872" t="str">
        <f t="shared" si="89"/>
        <v>https://www.udobaer.de/out/media/public/cust/others/s0000053-2021-ch_it.pdf</v>
      </c>
    </row>
    <row r="2873" spans="1:2" x14ac:dyDescent="0.2">
      <c r="A2873" s="1" t="s">
        <v>16546</v>
      </c>
      <c r="B2873" t="str">
        <f t="shared" si="89"/>
        <v>https://www.udobaer.de/out/media/public/cust/others/s0000053-2021-ch_it.pdf</v>
      </c>
    </row>
    <row r="2874" spans="1:2" x14ac:dyDescent="0.2">
      <c r="A2874" s="1" t="s">
        <v>16547</v>
      </c>
      <c r="B2874" t="str">
        <f t="shared" si="89"/>
        <v>https://www.udobaer.de/out/media/public/cust/others/s0000053-2021-ch_it.pdf</v>
      </c>
    </row>
    <row r="2875" spans="1:2" x14ac:dyDescent="0.2">
      <c r="A2875" s="1" t="s">
        <v>16548</v>
      </c>
      <c r="B2875" t="str">
        <f t="shared" si="89"/>
        <v>https://www.udobaer.de/out/media/public/cust/others/s0000053-2021-ch_it.pdf</v>
      </c>
    </row>
    <row r="2876" spans="1:2" x14ac:dyDescent="0.2">
      <c r="A2876" s="1" t="s">
        <v>16549</v>
      </c>
      <c r="B2876" t="str">
        <f t="shared" si="89"/>
        <v>https://www.udobaer.de/out/media/public/cust/others/s0000053-2021-ch_it.pdf</v>
      </c>
    </row>
    <row r="2877" spans="1:2" x14ac:dyDescent="0.2">
      <c r="A2877" s="1" t="s">
        <v>16550</v>
      </c>
      <c r="B2877" t="str">
        <f t="shared" si="89"/>
        <v>https://www.udobaer.de/out/media/public/cust/others/s0000053-2021-ch_it.pdf</v>
      </c>
    </row>
    <row r="2878" spans="1:2" x14ac:dyDescent="0.2">
      <c r="A2878" s="1" t="s">
        <v>16551</v>
      </c>
      <c r="B2878" t="str">
        <f t="shared" si="89"/>
        <v>https://www.udobaer.de/out/media/public/cust/others/s0000053-2021-ch_it.pdf</v>
      </c>
    </row>
    <row r="2879" spans="1:2" x14ac:dyDescent="0.2">
      <c r="A2879" s="1" t="s">
        <v>16552</v>
      </c>
      <c r="B2879" t="str">
        <f t="shared" si="89"/>
        <v>https://www.udobaer.de/out/media/public/cust/others/s0000053-2021-ch_it.pdf</v>
      </c>
    </row>
    <row r="2880" spans="1:2" x14ac:dyDescent="0.2">
      <c r="A2880" s="1" t="s">
        <v>16553</v>
      </c>
      <c r="B2880" t="str">
        <f t="shared" si="89"/>
        <v>https://www.udobaer.de/out/media/public/cust/others/s0000053-2021-ch_it.pdf</v>
      </c>
    </row>
    <row r="2881" spans="1:2" x14ac:dyDescent="0.2">
      <c r="A2881" s="1" t="s">
        <v>16554</v>
      </c>
      <c r="B2881" t="str">
        <f t="shared" si="89"/>
        <v>https://www.udobaer.de/out/media/public/cust/others/s0000053-2021-ch_it.pdf</v>
      </c>
    </row>
    <row r="2882" spans="1:2" x14ac:dyDescent="0.2">
      <c r="A2882" s="1" t="s">
        <v>16555</v>
      </c>
      <c r="B2882" t="str">
        <f t="shared" si="89"/>
        <v>https://www.udobaer.de/out/media/public/cust/others/s0000053-2021-ch_it.pdf</v>
      </c>
    </row>
    <row r="2883" spans="1:2" x14ac:dyDescent="0.2">
      <c r="A2883" s="1" t="s">
        <v>16556</v>
      </c>
      <c r="B2883" t="str">
        <f t="shared" si="89"/>
        <v>https://www.udobaer.de/out/media/public/cust/others/s0000053-2021-ch_it.pdf</v>
      </c>
    </row>
    <row r="2884" spans="1:2" x14ac:dyDescent="0.2">
      <c r="A2884" s="1" t="s">
        <v>16557</v>
      </c>
      <c r="B2884" t="str">
        <f t="shared" ref="B2884:B2933" si="90">HYPERLINK("https://www.udobaer.de/out/media/public/cust/others/s0000053-2021-ch_it.pdf")</f>
        <v>https://www.udobaer.de/out/media/public/cust/others/s0000053-2021-ch_it.pdf</v>
      </c>
    </row>
    <row r="2885" spans="1:2" x14ac:dyDescent="0.2">
      <c r="A2885" s="1" t="s">
        <v>16558</v>
      </c>
      <c r="B2885" t="str">
        <f t="shared" si="90"/>
        <v>https://www.udobaer.de/out/media/public/cust/others/s0000053-2021-ch_it.pdf</v>
      </c>
    </row>
    <row r="2886" spans="1:2" x14ac:dyDescent="0.2">
      <c r="A2886" s="1" t="s">
        <v>16559</v>
      </c>
      <c r="B2886" t="str">
        <f t="shared" si="90"/>
        <v>https://www.udobaer.de/out/media/public/cust/others/s0000053-2021-ch_it.pdf</v>
      </c>
    </row>
    <row r="2887" spans="1:2" x14ac:dyDescent="0.2">
      <c r="A2887" s="1" t="s">
        <v>16560</v>
      </c>
      <c r="B2887" t="str">
        <f t="shared" si="90"/>
        <v>https://www.udobaer.de/out/media/public/cust/others/s0000053-2021-ch_it.pdf</v>
      </c>
    </row>
    <row r="2888" spans="1:2" x14ac:dyDescent="0.2">
      <c r="A2888" s="1" t="s">
        <v>16561</v>
      </c>
      <c r="B2888" t="str">
        <f t="shared" si="90"/>
        <v>https://www.udobaer.de/out/media/public/cust/others/s0000053-2021-ch_it.pdf</v>
      </c>
    </row>
    <row r="2889" spans="1:2" x14ac:dyDescent="0.2">
      <c r="A2889" s="1" t="s">
        <v>16562</v>
      </c>
      <c r="B2889" t="str">
        <f t="shared" si="90"/>
        <v>https://www.udobaer.de/out/media/public/cust/others/s0000053-2021-ch_it.pdf</v>
      </c>
    </row>
    <row r="2890" spans="1:2" x14ac:dyDescent="0.2">
      <c r="A2890" s="1" t="s">
        <v>16563</v>
      </c>
      <c r="B2890" t="str">
        <f t="shared" si="90"/>
        <v>https://www.udobaer.de/out/media/public/cust/others/s0000053-2021-ch_it.pdf</v>
      </c>
    </row>
    <row r="2891" spans="1:2" x14ac:dyDescent="0.2">
      <c r="A2891" s="1" t="s">
        <v>16564</v>
      </c>
      <c r="B2891" t="str">
        <f t="shared" si="90"/>
        <v>https://www.udobaer.de/out/media/public/cust/others/s0000053-2021-ch_it.pdf</v>
      </c>
    </row>
    <row r="2892" spans="1:2" x14ac:dyDescent="0.2">
      <c r="A2892" s="1" t="s">
        <v>16565</v>
      </c>
      <c r="B2892" t="str">
        <f t="shared" si="90"/>
        <v>https://www.udobaer.de/out/media/public/cust/others/s0000053-2021-ch_it.pdf</v>
      </c>
    </row>
    <row r="2893" spans="1:2" x14ac:dyDescent="0.2">
      <c r="A2893" s="1" t="s">
        <v>16566</v>
      </c>
      <c r="B2893" t="str">
        <f t="shared" si="90"/>
        <v>https://www.udobaer.de/out/media/public/cust/others/s0000053-2021-ch_it.pdf</v>
      </c>
    </row>
    <row r="2894" spans="1:2" x14ac:dyDescent="0.2">
      <c r="A2894" s="1" t="s">
        <v>16567</v>
      </c>
      <c r="B2894" t="str">
        <f t="shared" si="90"/>
        <v>https://www.udobaer.de/out/media/public/cust/others/s0000053-2021-ch_it.pdf</v>
      </c>
    </row>
    <row r="2895" spans="1:2" x14ac:dyDescent="0.2">
      <c r="A2895" s="1" t="s">
        <v>16568</v>
      </c>
      <c r="B2895" t="str">
        <f t="shared" si="90"/>
        <v>https://www.udobaer.de/out/media/public/cust/others/s0000053-2021-ch_it.pdf</v>
      </c>
    </row>
    <row r="2896" spans="1:2" x14ac:dyDescent="0.2">
      <c r="A2896" s="1" t="s">
        <v>16569</v>
      </c>
      <c r="B2896" t="str">
        <f t="shared" si="90"/>
        <v>https://www.udobaer.de/out/media/public/cust/others/s0000053-2021-ch_it.pdf</v>
      </c>
    </row>
    <row r="2897" spans="1:2" x14ac:dyDescent="0.2">
      <c r="A2897" s="1" t="s">
        <v>16570</v>
      </c>
      <c r="B2897" t="str">
        <f t="shared" si="90"/>
        <v>https://www.udobaer.de/out/media/public/cust/others/s0000053-2021-ch_it.pdf</v>
      </c>
    </row>
    <row r="2898" spans="1:2" x14ac:dyDescent="0.2">
      <c r="A2898" s="1" t="s">
        <v>16571</v>
      </c>
      <c r="B2898" t="str">
        <f t="shared" si="90"/>
        <v>https://www.udobaer.de/out/media/public/cust/others/s0000053-2021-ch_it.pdf</v>
      </c>
    </row>
    <row r="2899" spans="1:2" x14ac:dyDescent="0.2">
      <c r="A2899" s="1" t="s">
        <v>16572</v>
      </c>
      <c r="B2899" t="str">
        <f t="shared" si="90"/>
        <v>https://www.udobaer.de/out/media/public/cust/others/s0000053-2021-ch_it.pdf</v>
      </c>
    </row>
    <row r="2900" spans="1:2" x14ac:dyDescent="0.2">
      <c r="A2900" s="1" t="s">
        <v>16573</v>
      </c>
      <c r="B2900" t="str">
        <f t="shared" si="90"/>
        <v>https://www.udobaer.de/out/media/public/cust/others/s0000053-2021-ch_it.pdf</v>
      </c>
    </row>
    <row r="2901" spans="1:2" x14ac:dyDescent="0.2">
      <c r="A2901" s="1" t="s">
        <v>16574</v>
      </c>
      <c r="B2901" t="str">
        <f t="shared" si="90"/>
        <v>https://www.udobaer.de/out/media/public/cust/others/s0000053-2021-ch_it.pdf</v>
      </c>
    </row>
    <row r="2902" spans="1:2" x14ac:dyDescent="0.2">
      <c r="A2902" s="1" t="s">
        <v>16575</v>
      </c>
      <c r="B2902" t="str">
        <f t="shared" si="90"/>
        <v>https://www.udobaer.de/out/media/public/cust/others/s0000053-2021-ch_it.pdf</v>
      </c>
    </row>
    <row r="2903" spans="1:2" x14ac:dyDescent="0.2">
      <c r="A2903" s="1" t="s">
        <v>16576</v>
      </c>
      <c r="B2903" t="str">
        <f t="shared" si="90"/>
        <v>https://www.udobaer.de/out/media/public/cust/others/s0000053-2021-ch_it.pdf</v>
      </c>
    </row>
    <row r="2904" spans="1:2" x14ac:dyDescent="0.2">
      <c r="A2904" s="1" t="s">
        <v>16577</v>
      </c>
      <c r="B2904" t="str">
        <f t="shared" si="90"/>
        <v>https://www.udobaer.de/out/media/public/cust/others/s0000053-2021-ch_it.pdf</v>
      </c>
    </row>
    <row r="2905" spans="1:2" x14ac:dyDescent="0.2">
      <c r="A2905" s="1" t="s">
        <v>16578</v>
      </c>
      <c r="B2905" t="str">
        <f t="shared" si="90"/>
        <v>https://www.udobaer.de/out/media/public/cust/others/s0000053-2021-ch_it.pdf</v>
      </c>
    </row>
    <row r="2906" spans="1:2" x14ac:dyDescent="0.2">
      <c r="A2906" s="1" t="s">
        <v>16579</v>
      </c>
      <c r="B2906" t="str">
        <f t="shared" si="90"/>
        <v>https://www.udobaer.de/out/media/public/cust/others/s0000053-2021-ch_it.pdf</v>
      </c>
    </row>
    <row r="2907" spans="1:2" x14ac:dyDescent="0.2">
      <c r="A2907" s="1" t="s">
        <v>16580</v>
      </c>
      <c r="B2907" t="str">
        <f t="shared" si="90"/>
        <v>https://www.udobaer.de/out/media/public/cust/others/s0000053-2021-ch_it.pdf</v>
      </c>
    </row>
    <row r="2908" spans="1:2" x14ac:dyDescent="0.2">
      <c r="A2908" s="1" t="s">
        <v>16581</v>
      </c>
      <c r="B2908" t="str">
        <f t="shared" si="90"/>
        <v>https://www.udobaer.de/out/media/public/cust/others/s0000053-2021-ch_it.pdf</v>
      </c>
    </row>
    <row r="2909" spans="1:2" x14ac:dyDescent="0.2">
      <c r="A2909" s="1" t="s">
        <v>16582</v>
      </c>
      <c r="B2909" t="str">
        <f t="shared" si="90"/>
        <v>https://www.udobaer.de/out/media/public/cust/others/s0000053-2021-ch_it.pdf</v>
      </c>
    </row>
    <row r="2910" spans="1:2" x14ac:dyDescent="0.2">
      <c r="A2910" s="1" t="s">
        <v>16583</v>
      </c>
      <c r="B2910" t="str">
        <f t="shared" si="90"/>
        <v>https://www.udobaer.de/out/media/public/cust/others/s0000053-2021-ch_it.pdf</v>
      </c>
    </row>
    <row r="2911" spans="1:2" x14ac:dyDescent="0.2">
      <c r="A2911" s="1" t="s">
        <v>16584</v>
      </c>
      <c r="B2911" t="str">
        <f t="shared" si="90"/>
        <v>https://www.udobaer.de/out/media/public/cust/others/s0000053-2021-ch_it.pdf</v>
      </c>
    </row>
    <row r="2912" spans="1:2" x14ac:dyDescent="0.2">
      <c r="A2912" s="1" t="s">
        <v>16585</v>
      </c>
      <c r="B2912" t="str">
        <f t="shared" si="90"/>
        <v>https://www.udobaer.de/out/media/public/cust/others/s0000053-2021-ch_it.pdf</v>
      </c>
    </row>
    <row r="2913" spans="1:2" x14ac:dyDescent="0.2">
      <c r="A2913" s="1" t="s">
        <v>16586</v>
      </c>
      <c r="B2913" t="str">
        <f t="shared" si="90"/>
        <v>https://www.udobaer.de/out/media/public/cust/others/s0000053-2021-ch_it.pdf</v>
      </c>
    </row>
    <row r="2914" spans="1:2" x14ac:dyDescent="0.2">
      <c r="A2914" s="1" t="s">
        <v>16587</v>
      </c>
      <c r="B2914" t="str">
        <f t="shared" si="90"/>
        <v>https://www.udobaer.de/out/media/public/cust/others/s0000053-2021-ch_it.pdf</v>
      </c>
    </row>
    <row r="2915" spans="1:2" x14ac:dyDescent="0.2">
      <c r="A2915" s="1" t="s">
        <v>16588</v>
      </c>
      <c r="B2915" t="str">
        <f t="shared" si="90"/>
        <v>https://www.udobaer.de/out/media/public/cust/others/s0000053-2021-ch_it.pdf</v>
      </c>
    </row>
    <row r="2916" spans="1:2" x14ac:dyDescent="0.2">
      <c r="A2916" s="1" t="s">
        <v>16589</v>
      </c>
      <c r="B2916" t="str">
        <f t="shared" si="90"/>
        <v>https://www.udobaer.de/out/media/public/cust/others/s0000053-2021-ch_it.pdf</v>
      </c>
    </row>
    <row r="2917" spans="1:2" x14ac:dyDescent="0.2">
      <c r="A2917" s="1" t="s">
        <v>16590</v>
      </c>
      <c r="B2917" t="str">
        <f t="shared" si="90"/>
        <v>https://www.udobaer.de/out/media/public/cust/others/s0000053-2021-ch_it.pdf</v>
      </c>
    </row>
    <row r="2918" spans="1:2" x14ac:dyDescent="0.2">
      <c r="A2918" s="1" t="s">
        <v>16591</v>
      </c>
      <c r="B2918" t="str">
        <f t="shared" si="90"/>
        <v>https://www.udobaer.de/out/media/public/cust/others/s0000053-2021-ch_it.pdf</v>
      </c>
    </row>
    <row r="2919" spans="1:2" x14ac:dyDescent="0.2">
      <c r="A2919" s="1" t="s">
        <v>16592</v>
      </c>
      <c r="B2919" t="str">
        <f t="shared" si="90"/>
        <v>https://www.udobaer.de/out/media/public/cust/others/s0000053-2021-ch_it.pdf</v>
      </c>
    </row>
    <row r="2920" spans="1:2" x14ac:dyDescent="0.2">
      <c r="A2920" s="1" t="s">
        <v>16593</v>
      </c>
      <c r="B2920" t="str">
        <f t="shared" si="90"/>
        <v>https://www.udobaer.de/out/media/public/cust/others/s0000053-2021-ch_it.pdf</v>
      </c>
    </row>
    <row r="2921" spans="1:2" x14ac:dyDescent="0.2">
      <c r="A2921" s="1" t="s">
        <v>16594</v>
      </c>
      <c r="B2921" t="str">
        <f t="shared" si="90"/>
        <v>https://www.udobaer.de/out/media/public/cust/others/s0000053-2021-ch_it.pdf</v>
      </c>
    </row>
    <row r="2922" spans="1:2" x14ac:dyDescent="0.2">
      <c r="A2922" s="1" t="s">
        <v>16595</v>
      </c>
      <c r="B2922" t="str">
        <f t="shared" si="90"/>
        <v>https://www.udobaer.de/out/media/public/cust/others/s0000053-2021-ch_it.pdf</v>
      </c>
    </row>
    <row r="2923" spans="1:2" x14ac:dyDescent="0.2">
      <c r="A2923" s="1" t="s">
        <v>16596</v>
      </c>
      <c r="B2923" t="str">
        <f t="shared" si="90"/>
        <v>https://www.udobaer.de/out/media/public/cust/others/s0000053-2021-ch_it.pdf</v>
      </c>
    </row>
    <row r="2924" spans="1:2" x14ac:dyDescent="0.2">
      <c r="A2924" s="1" t="s">
        <v>16597</v>
      </c>
      <c r="B2924" t="str">
        <f t="shared" si="90"/>
        <v>https://www.udobaer.de/out/media/public/cust/others/s0000053-2021-ch_it.pdf</v>
      </c>
    </row>
    <row r="2925" spans="1:2" x14ac:dyDescent="0.2">
      <c r="A2925" s="1" t="s">
        <v>16598</v>
      </c>
      <c r="B2925" t="str">
        <f t="shared" si="90"/>
        <v>https://www.udobaer.de/out/media/public/cust/others/s0000053-2021-ch_it.pdf</v>
      </c>
    </row>
    <row r="2926" spans="1:2" x14ac:dyDescent="0.2">
      <c r="A2926" s="1" t="s">
        <v>16599</v>
      </c>
      <c r="B2926" t="str">
        <f t="shared" si="90"/>
        <v>https://www.udobaer.de/out/media/public/cust/others/s0000053-2021-ch_it.pdf</v>
      </c>
    </row>
    <row r="2927" spans="1:2" x14ac:dyDescent="0.2">
      <c r="A2927" s="1" t="s">
        <v>16600</v>
      </c>
      <c r="B2927" t="str">
        <f t="shared" si="90"/>
        <v>https://www.udobaer.de/out/media/public/cust/others/s0000053-2021-ch_it.pdf</v>
      </c>
    </row>
    <row r="2928" spans="1:2" x14ac:dyDescent="0.2">
      <c r="A2928" s="1" t="s">
        <v>16601</v>
      </c>
      <c r="B2928" t="str">
        <f t="shared" si="90"/>
        <v>https://www.udobaer.de/out/media/public/cust/others/s0000053-2021-ch_it.pdf</v>
      </c>
    </row>
    <row r="2929" spans="1:2" x14ac:dyDescent="0.2">
      <c r="A2929" s="1" t="s">
        <v>16602</v>
      </c>
      <c r="B2929" t="str">
        <f t="shared" si="90"/>
        <v>https://www.udobaer.de/out/media/public/cust/others/s0000053-2021-ch_it.pdf</v>
      </c>
    </row>
    <row r="2930" spans="1:2" x14ac:dyDescent="0.2">
      <c r="A2930" s="1" t="s">
        <v>16603</v>
      </c>
      <c r="B2930" t="str">
        <f t="shared" si="90"/>
        <v>https://www.udobaer.de/out/media/public/cust/others/s0000053-2021-ch_it.pdf</v>
      </c>
    </row>
    <row r="2931" spans="1:2" x14ac:dyDescent="0.2">
      <c r="A2931" s="1" t="s">
        <v>16604</v>
      </c>
      <c r="B2931" t="str">
        <f t="shared" si="90"/>
        <v>https://www.udobaer.de/out/media/public/cust/others/s0000053-2021-ch_it.pdf</v>
      </c>
    </row>
    <row r="2932" spans="1:2" x14ac:dyDescent="0.2">
      <c r="A2932" s="1" t="s">
        <v>16605</v>
      </c>
      <c r="B2932" t="str">
        <f t="shared" si="90"/>
        <v>https://www.udobaer.de/out/media/public/cust/others/s0000053-2021-ch_it.pdf</v>
      </c>
    </row>
    <row r="2933" spans="1:2" x14ac:dyDescent="0.2">
      <c r="A2933" s="1" t="s">
        <v>16606</v>
      </c>
      <c r="B2933" t="str">
        <f t="shared" si="90"/>
        <v>https://www.udobaer.de/out/media/public/cust/others/s0000053-2021-ch_it.pdf</v>
      </c>
    </row>
    <row r="2934" spans="1:2" x14ac:dyDescent="0.2">
      <c r="A2934" s="1" t="s">
        <v>16607</v>
      </c>
      <c r="B2934" t="str">
        <f t="shared" ref="B2934:B2985" si="91">HYPERLINK("https://www.udobaer.de/out/media/public/cust/others/s0000053-2021-ch_it.pdf")</f>
        <v>https://www.udobaer.de/out/media/public/cust/others/s0000053-2021-ch_it.pdf</v>
      </c>
    </row>
    <row r="2935" spans="1:2" x14ac:dyDescent="0.2">
      <c r="A2935" s="1" t="s">
        <v>16608</v>
      </c>
      <c r="B2935" t="str">
        <f t="shared" si="91"/>
        <v>https://www.udobaer.de/out/media/public/cust/others/s0000053-2021-ch_it.pdf</v>
      </c>
    </row>
    <row r="2936" spans="1:2" x14ac:dyDescent="0.2">
      <c r="A2936" s="1" t="s">
        <v>16609</v>
      </c>
      <c r="B2936" t="str">
        <f t="shared" si="91"/>
        <v>https://www.udobaer.de/out/media/public/cust/others/s0000053-2021-ch_it.pdf</v>
      </c>
    </row>
    <row r="2937" spans="1:2" x14ac:dyDescent="0.2">
      <c r="A2937" s="1" t="s">
        <v>16610</v>
      </c>
      <c r="B2937" t="str">
        <f t="shared" si="91"/>
        <v>https://www.udobaer.de/out/media/public/cust/others/s0000053-2021-ch_it.pdf</v>
      </c>
    </row>
    <row r="2938" spans="1:2" x14ac:dyDescent="0.2">
      <c r="A2938" s="1" t="s">
        <v>16611</v>
      </c>
      <c r="B2938" t="str">
        <f t="shared" si="91"/>
        <v>https://www.udobaer.de/out/media/public/cust/others/s0000053-2021-ch_it.pdf</v>
      </c>
    </row>
    <row r="2939" spans="1:2" x14ac:dyDescent="0.2">
      <c r="A2939" s="1" t="s">
        <v>16612</v>
      </c>
      <c r="B2939" t="str">
        <f t="shared" si="91"/>
        <v>https://www.udobaer.de/out/media/public/cust/others/s0000053-2021-ch_it.pdf</v>
      </c>
    </row>
    <row r="2940" spans="1:2" x14ac:dyDescent="0.2">
      <c r="A2940" s="1" t="s">
        <v>16613</v>
      </c>
      <c r="B2940" t="str">
        <f t="shared" si="91"/>
        <v>https://www.udobaer.de/out/media/public/cust/others/s0000053-2021-ch_it.pdf</v>
      </c>
    </row>
    <row r="2941" spans="1:2" x14ac:dyDescent="0.2">
      <c r="A2941" s="1" t="s">
        <v>16614</v>
      </c>
      <c r="B2941" t="str">
        <f t="shared" si="91"/>
        <v>https://www.udobaer.de/out/media/public/cust/others/s0000053-2021-ch_it.pdf</v>
      </c>
    </row>
    <row r="2942" spans="1:2" x14ac:dyDescent="0.2">
      <c r="A2942" s="1" t="s">
        <v>16615</v>
      </c>
      <c r="B2942" t="str">
        <f t="shared" si="91"/>
        <v>https://www.udobaer.de/out/media/public/cust/others/s0000053-2021-ch_it.pdf</v>
      </c>
    </row>
    <row r="2943" spans="1:2" x14ac:dyDescent="0.2">
      <c r="A2943" s="1" t="s">
        <v>16616</v>
      </c>
      <c r="B2943" t="str">
        <f t="shared" si="91"/>
        <v>https://www.udobaer.de/out/media/public/cust/others/s0000053-2021-ch_it.pdf</v>
      </c>
    </row>
    <row r="2944" spans="1:2" x14ac:dyDescent="0.2">
      <c r="A2944" s="1" t="s">
        <v>16617</v>
      </c>
      <c r="B2944" t="str">
        <f t="shared" si="91"/>
        <v>https://www.udobaer.de/out/media/public/cust/others/s0000053-2021-ch_it.pdf</v>
      </c>
    </row>
    <row r="2945" spans="1:2" x14ac:dyDescent="0.2">
      <c r="A2945" s="1" t="s">
        <v>16618</v>
      </c>
      <c r="B2945" t="str">
        <f t="shared" si="91"/>
        <v>https://www.udobaer.de/out/media/public/cust/others/s0000053-2021-ch_it.pdf</v>
      </c>
    </row>
    <row r="2946" spans="1:2" x14ac:dyDescent="0.2">
      <c r="A2946" s="1" t="s">
        <v>16619</v>
      </c>
      <c r="B2946" t="str">
        <f t="shared" si="91"/>
        <v>https://www.udobaer.de/out/media/public/cust/others/s0000053-2021-ch_it.pdf</v>
      </c>
    </row>
    <row r="2947" spans="1:2" x14ac:dyDescent="0.2">
      <c r="A2947" s="1" t="s">
        <v>16620</v>
      </c>
      <c r="B2947" t="str">
        <f t="shared" si="91"/>
        <v>https://www.udobaer.de/out/media/public/cust/others/s0000053-2021-ch_it.pdf</v>
      </c>
    </row>
    <row r="2948" spans="1:2" x14ac:dyDescent="0.2">
      <c r="A2948" s="1" t="s">
        <v>16621</v>
      </c>
      <c r="B2948" t="str">
        <f t="shared" si="91"/>
        <v>https://www.udobaer.de/out/media/public/cust/others/s0000053-2021-ch_it.pdf</v>
      </c>
    </row>
    <row r="2949" spans="1:2" x14ac:dyDescent="0.2">
      <c r="A2949" s="1" t="s">
        <v>16622</v>
      </c>
      <c r="B2949" t="str">
        <f t="shared" si="91"/>
        <v>https://www.udobaer.de/out/media/public/cust/others/s0000053-2021-ch_it.pdf</v>
      </c>
    </row>
    <row r="2950" spans="1:2" x14ac:dyDescent="0.2">
      <c r="A2950" s="1" t="s">
        <v>16623</v>
      </c>
      <c r="B2950" t="str">
        <f t="shared" si="91"/>
        <v>https://www.udobaer.de/out/media/public/cust/others/s0000053-2021-ch_it.pdf</v>
      </c>
    </row>
    <row r="2951" spans="1:2" x14ac:dyDescent="0.2">
      <c r="A2951" s="1" t="s">
        <v>16624</v>
      </c>
      <c r="B2951" t="str">
        <f t="shared" si="91"/>
        <v>https://www.udobaer.de/out/media/public/cust/others/s0000053-2021-ch_it.pdf</v>
      </c>
    </row>
    <row r="2952" spans="1:2" x14ac:dyDescent="0.2">
      <c r="A2952" s="1" t="s">
        <v>16625</v>
      </c>
      <c r="B2952" t="str">
        <f t="shared" si="91"/>
        <v>https://www.udobaer.de/out/media/public/cust/others/s0000053-2021-ch_it.pdf</v>
      </c>
    </row>
    <row r="2953" spans="1:2" x14ac:dyDescent="0.2">
      <c r="A2953" s="1" t="s">
        <v>16626</v>
      </c>
      <c r="B2953" t="str">
        <f t="shared" si="91"/>
        <v>https://www.udobaer.de/out/media/public/cust/others/s0000053-2021-ch_it.pdf</v>
      </c>
    </row>
    <row r="2954" spans="1:2" x14ac:dyDescent="0.2">
      <c r="A2954" s="1" t="s">
        <v>16627</v>
      </c>
      <c r="B2954" t="str">
        <f t="shared" si="91"/>
        <v>https://www.udobaer.de/out/media/public/cust/others/s0000053-2021-ch_it.pdf</v>
      </c>
    </row>
    <row r="2955" spans="1:2" x14ac:dyDescent="0.2">
      <c r="A2955" s="1" t="s">
        <v>16628</v>
      </c>
      <c r="B2955" t="str">
        <f t="shared" si="91"/>
        <v>https://www.udobaer.de/out/media/public/cust/others/s0000053-2021-ch_it.pdf</v>
      </c>
    </row>
    <row r="2956" spans="1:2" x14ac:dyDescent="0.2">
      <c r="A2956" s="1" t="s">
        <v>16629</v>
      </c>
      <c r="B2956" t="str">
        <f t="shared" si="91"/>
        <v>https://www.udobaer.de/out/media/public/cust/others/s0000053-2021-ch_it.pdf</v>
      </c>
    </row>
    <row r="2957" spans="1:2" x14ac:dyDescent="0.2">
      <c r="A2957" s="1" t="s">
        <v>16630</v>
      </c>
      <c r="B2957" t="str">
        <f t="shared" si="91"/>
        <v>https://www.udobaer.de/out/media/public/cust/others/s0000053-2021-ch_it.pdf</v>
      </c>
    </row>
    <row r="2958" spans="1:2" x14ac:dyDescent="0.2">
      <c r="A2958" s="1" t="s">
        <v>16631</v>
      </c>
      <c r="B2958" t="str">
        <f t="shared" si="91"/>
        <v>https://www.udobaer.de/out/media/public/cust/others/s0000053-2021-ch_it.pdf</v>
      </c>
    </row>
    <row r="2959" spans="1:2" x14ac:dyDescent="0.2">
      <c r="A2959" s="1" t="s">
        <v>16632</v>
      </c>
      <c r="B2959" t="str">
        <f t="shared" si="91"/>
        <v>https://www.udobaer.de/out/media/public/cust/others/s0000053-2021-ch_it.pdf</v>
      </c>
    </row>
    <row r="2960" spans="1:2" x14ac:dyDescent="0.2">
      <c r="A2960" s="1" t="s">
        <v>16633</v>
      </c>
      <c r="B2960" t="str">
        <f t="shared" si="91"/>
        <v>https://www.udobaer.de/out/media/public/cust/others/s0000053-2021-ch_it.pdf</v>
      </c>
    </row>
    <row r="2961" spans="1:2" x14ac:dyDescent="0.2">
      <c r="A2961" s="1" t="s">
        <v>16634</v>
      </c>
      <c r="B2961" t="str">
        <f t="shared" si="91"/>
        <v>https://www.udobaer.de/out/media/public/cust/others/s0000053-2021-ch_it.pdf</v>
      </c>
    </row>
    <row r="2962" spans="1:2" x14ac:dyDescent="0.2">
      <c r="A2962" s="1" t="s">
        <v>16635</v>
      </c>
      <c r="B2962" t="str">
        <f t="shared" si="91"/>
        <v>https://www.udobaer.de/out/media/public/cust/others/s0000053-2021-ch_it.pdf</v>
      </c>
    </row>
    <row r="2963" spans="1:2" x14ac:dyDescent="0.2">
      <c r="A2963" s="1" t="s">
        <v>16636</v>
      </c>
      <c r="B2963" t="str">
        <f t="shared" si="91"/>
        <v>https://www.udobaer.de/out/media/public/cust/others/s0000053-2021-ch_it.pdf</v>
      </c>
    </row>
    <row r="2964" spans="1:2" x14ac:dyDescent="0.2">
      <c r="A2964" s="1" t="s">
        <v>16794</v>
      </c>
      <c r="B2964" t="str">
        <f t="shared" si="91"/>
        <v>https://www.udobaer.de/out/media/public/cust/others/s0000053-2021-ch_it.pdf</v>
      </c>
    </row>
    <row r="2965" spans="1:2" x14ac:dyDescent="0.2">
      <c r="A2965" s="1" t="s">
        <v>16795</v>
      </c>
      <c r="B2965" t="str">
        <f t="shared" si="91"/>
        <v>https://www.udobaer.de/out/media/public/cust/others/s0000053-2021-ch_it.pdf</v>
      </c>
    </row>
    <row r="2966" spans="1:2" x14ac:dyDescent="0.2">
      <c r="A2966" s="1" t="s">
        <v>16796</v>
      </c>
      <c r="B2966" t="str">
        <f t="shared" si="91"/>
        <v>https://www.udobaer.de/out/media/public/cust/others/s0000053-2021-ch_it.pdf</v>
      </c>
    </row>
    <row r="2967" spans="1:2" x14ac:dyDescent="0.2">
      <c r="A2967" s="1" t="s">
        <v>16797</v>
      </c>
      <c r="B2967" t="str">
        <f t="shared" si="91"/>
        <v>https://www.udobaer.de/out/media/public/cust/others/s0000053-2021-ch_it.pdf</v>
      </c>
    </row>
    <row r="2968" spans="1:2" x14ac:dyDescent="0.2">
      <c r="A2968" s="1" t="s">
        <v>16798</v>
      </c>
      <c r="B2968" t="str">
        <f t="shared" si="91"/>
        <v>https://www.udobaer.de/out/media/public/cust/others/s0000053-2021-ch_it.pdf</v>
      </c>
    </row>
    <row r="2969" spans="1:2" x14ac:dyDescent="0.2">
      <c r="A2969" s="1" t="s">
        <v>16799</v>
      </c>
      <c r="B2969" t="str">
        <f t="shared" si="91"/>
        <v>https://www.udobaer.de/out/media/public/cust/others/s0000053-2021-ch_it.pdf</v>
      </c>
    </row>
    <row r="2970" spans="1:2" x14ac:dyDescent="0.2">
      <c r="A2970" s="1" t="s">
        <v>16800</v>
      </c>
      <c r="B2970" t="str">
        <f t="shared" si="91"/>
        <v>https://www.udobaer.de/out/media/public/cust/others/s0000053-2021-ch_it.pdf</v>
      </c>
    </row>
    <row r="2971" spans="1:2" x14ac:dyDescent="0.2">
      <c r="A2971" s="1" t="s">
        <v>16801</v>
      </c>
      <c r="B2971" t="str">
        <f t="shared" si="91"/>
        <v>https://www.udobaer.de/out/media/public/cust/others/s0000053-2021-ch_it.pdf</v>
      </c>
    </row>
    <row r="2972" spans="1:2" x14ac:dyDescent="0.2">
      <c r="A2972" s="1" t="s">
        <v>16802</v>
      </c>
      <c r="B2972" t="str">
        <f t="shared" si="91"/>
        <v>https://www.udobaer.de/out/media/public/cust/others/s0000053-2021-ch_it.pdf</v>
      </c>
    </row>
    <row r="2973" spans="1:2" x14ac:dyDescent="0.2">
      <c r="A2973" s="1" t="s">
        <v>16803</v>
      </c>
      <c r="B2973" t="str">
        <f t="shared" si="91"/>
        <v>https://www.udobaer.de/out/media/public/cust/others/s0000053-2021-ch_it.pdf</v>
      </c>
    </row>
    <row r="2974" spans="1:2" x14ac:dyDescent="0.2">
      <c r="A2974" s="1" t="s">
        <v>16804</v>
      </c>
      <c r="B2974" t="str">
        <f t="shared" si="91"/>
        <v>https://www.udobaer.de/out/media/public/cust/others/s0000053-2021-ch_it.pdf</v>
      </c>
    </row>
    <row r="2975" spans="1:2" x14ac:dyDescent="0.2">
      <c r="A2975" s="1" t="s">
        <v>16805</v>
      </c>
      <c r="B2975" t="str">
        <f t="shared" si="91"/>
        <v>https://www.udobaer.de/out/media/public/cust/others/s0000053-2021-ch_it.pdf</v>
      </c>
    </row>
    <row r="2976" spans="1:2" x14ac:dyDescent="0.2">
      <c r="A2976" s="1" t="s">
        <v>16806</v>
      </c>
      <c r="B2976" t="str">
        <f t="shared" si="91"/>
        <v>https://www.udobaer.de/out/media/public/cust/others/s0000053-2021-ch_it.pdf</v>
      </c>
    </row>
    <row r="2977" spans="1:2" x14ac:dyDescent="0.2">
      <c r="A2977" s="1" t="s">
        <v>16807</v>
      </c>
      <c r="B2977" t="str">
        <f t="shared" si="91"/>
        <v>https://www.udobaer.de/out/media/public/cust/others/s0000053-2021-ch_it.pdf</v>
      </c>
    </row>
    <row r="2978" spans="1:2" x14ac:dyDescent="0.2">
      <c r="A2978" s="1" t="s">
        <v>16808</v>
      </c>
      <c r="B2978" t="str">
        <f t="shared" si="91"/>
        <v>https://www.udobaer.de/out/media/public/cust/others/s0000053-2021-ch_it.pdf</v>
      </c>
    </row>
    <row r="2979" spans="1:2" x14ac:dyDescent="0.2">
      <c r="A2979" s="1" t="s">
        <v>16809</v>
      </c>
      <c r="B2979" t="str">
        <f t="shared" si="91"/>
        <v>https://www.udobaer.de/out/media/public/cust/others/s0000053-2021-ch_it.pdf</v>
      </c>
    </row>
    <row r="2980" spans="1:2" x14ac:dyDescent="0.2">
      <c r="A2980" s="1" t="s">
        <v>16810</v>
      </c>
      <c r="B2980" t="str">
        <f t="shared" si="91"/>
        <v>https://www.udobaer.de/out/media/public/cust/others/s0000053-2021-ch_it.pdf</v>
      </c>
    </row>
    <row r="2981" spans="1:2" x14ac:dyDescent="0.2">
      <c r="A2981" s="1" t="s">
        <v>16811</v>
      </c>
      <c r="B2981" t="str">
        <f t="shared" si="91"/>
        <v>https://www.udobaer.de/out/media/public/cust/others/s0000053-2021-ch_it.pdf</v>
      </c>
    </row>
    <row r="2982" spans="1:2" x14ac:dyDescent="0.2">
      <c r="A2982" s="1" t="s">
        <v>16812</v>
      </c>
      <c r="B2982" t="str">
        <f t="shared" si="91"/>
        <v>https://www.udobaer.de/out/media/public/cust/others/s0000053-2021-ch_it.pdf</v>
      </c>
    </row>
    <row r="2983" spans="1:2" x14ac:dyDescent="0.2">
      <c r="A2983" s="1" t="s">
        <v>16813</v>
      </c>
      <c r="B2983" t="str">
        <f t="shared" si="91"/>
        <v>https://www.udobaer.de/out/media/public/cust/others/s0000053-2021-ch_it.pdf</v>
      </c>
    </row>
    <row r="2984" spans="1:2" x14ac:dyDescent="0.2">
      <c r="A2984" s="1" t="s">
        <v>16814</v>
      </c>
      <c r="B2984" t="str">
        <f t="shared" si="91"/>
        <v>https://www.udobaer.de/out/media/public/cust/others/s0000053-2021-ch_it.pdf</v>
      </c>
    </row>
    <row r="2985" spans="1:2" x14ac:dyDescent="0.2">
      <c r="A2985" s="1" t="s">
        <v>16815</v>
      </c>
      <c r="B2985" t="str">
        <f t="shared" si="91"/>
        <v>https://www.udobaer.de/out/media/public/cust/others/s0000053-2021-ch_it.pdf</v>
      </c>
    </row>
    <row r="2986" spans="1:2" x14ac:dyDescent="0.2">
      <c r="A2986" s="1" t="s">
        <v>16816</v>
      </c>
      <c r="B2986" t="str">
        <f t="shared" ref="B2986:B3036" si="92">HYPERLINK("https://www.udobaer.de/out/media/public/cust/others/s0000053-2021-ch_it.pdf")</f>
        <v>https://www.udobaer.de/out/media/public/cust/others/s0000053-2021-ch_it.pdf</v>
      </c>
    </row>
    <row r="2987" spans="1:2" x14ac:dyDescent="0.2">
      <c r="A2987" s="1" t="s">
        <v>16817</v>
      </c>
      <c r="B2987" t="str">
        <f t="shared" si="92"/>
        <v>https://www.udobaer.de/out/media/public/cust/others/s0000053-2021-ch_it.pdf</v>
      </c>
    </row>
    <row r="2988" spans="1:2" x14ac:dyDescent="0.2">
      <c r="A2988" s="1" t="s">
        <v>16818</v>
      </c>
      <c r="B2988" t="str">
        <f t="shared" si="92"/>
        <v>https://www.udobaer.de/out/media/public/cust/others/s0000053-2021-ch_it.pdf</v>
      </c>
    </row>
    <row r="2989" spans="1:2" x14ac:dyDescent="0.2">
      <c r="A2989" s="1" t="s">
        <v>16819</v>
      </c>
      <c r="B2989" t="str">
        <f t="shared" si="92"/>
        <v>https://www.udobaer.de/out/media/public/cust/others/s0000053-2021-ch_it.pdf</v>
      </c>
    </row>
    <row r="2990" spans="1:2" x14ac:dyDescent="0.2">
      <c r="A2990" s="1" t="s">
        <v>16820</v>
      </c>
      <c r="B2990" t="str">
        <f t="shared" si="92"/>
        <v>https://www.udobaer.de/out/media/public/cust/others/s0000053-2021-ch_it.pdf</v>
      </c>
    </row>
    <row r="2991" spans="1:2" x14ac:dyDescent="0.2">
      <c r="A2991" s="1" t="s">
        <v>16821</v>
      </c>
      <c r="B2991" t="str">
        <f t="shared" si="92"/>
        <v>https://www.udobaer.de/out/media/public/cust/others/s0000053-2021-ch_it.pdf</v>
      </c>
    </row>
    <row r="2992" spans="1:2" x14ac:dyDescent="0.2">
      <c r="A2992" s="1" t="s">
        <v>16822</v>
      </c>
      <c r="B2992" t="str">
        <f t="shared" si="92"/>
        <v>https://www.udobaer.de/out/media/public/cust/others/s0000053-2021-ch_it.pdf</v>
      </c>
    </row>
    <row r="2993" spans="1:2" x14ac:dyDescent="0.2">
      <c r="A2993" s="1" t="s">
        <v>16823</v>
      </c>
      <c r="B2993" t="str">
        <f t="shared" si="92"/>
        <v>https://www.udobaer.de/out/media/public/cust/others/s0000053-2021-ch_it.pdf</v>
      </c>
    </row>
    <row r="2994" spans="1:2" x14ac:dyDescent="0.2">
      <c r="A2994" s="1" t="s">
        <v>16824</v>
      </c>
      <c r="B2994" t="str">
        <f t="shared" si="92"/>
        <v>https://www.udobaer.de/out/media/public/cust/others/s0000053-2021-ch_it.pdf</v>
      </c>
    </row>
    <row r="2995" spans="1:2" x14ac:dyDescent="0.2">
      <c r="A2995" s="1" t="s">
        <v>16825</v>
      </c>
      <c r="B2995" t="str">
        <f t="shared" si="92"/>
        <v>https://www.udobaer.de/out/media/public/cust/others/s0000053-2021-ch_it.pdf</v>
      </c>
    </row>
    <row r="2996" spans="1:2" x14ac:dyDescent="0.2">
      <c r="A2996" s="1" t="s">
        <v>16826</v>
      </c>
      <c r="B2996" t="str">
        <f t="shared" si="92"/>
        <v>https://www.udobaer.de/out/media/public/cust/others/s0000053-2021-ch_it.pdf</v>
      </c>
    </row>
    <row r="2997" spans="1:2" x14ac:dyDescent="0.2">
      <c r="A2997" s="1" t="s">
        <v>16827</v>
      </c>
      <c r="B2997" t="str">
        <f t="shared" si="92"/>
        <v>https://www.udobaer.de/out/media/public/cust/others/s0000053-2021-ch_it.pdf</v>
      </c>
    </row>
    <row r="2998" spans="1:2" x14ac:dyDescent="0.2">
      <c r="A2998" s="1" t="s">
        <v>16828</v>
      </c>
      <c r="B2998" t="str">
        <f t="shared" si="92"/>
        <v>https://www.udobaer.de/out/media/public/cust/others/s0000053-2021-ch_it.pdf</v>
      </c>
    </row>
    <row r="2999" spans="1:2" x14ac:dyDescent="0.2">
      <c r="A2999" s="1" t="s">
        <v>16829</v>
      </c>
      <c r="B2999" t="str">
        <f t="shared" si="92"/>
        <v>https://www.udobaer.de/out/media/public/cust/others/s0000053-2021-ch_it.pdf</v>
      </c>
    </row>
    <row r="3000" spans="1:2" x14ac:dyDescent="0.2">
      <c r="A3000" s="1" t="s">
        <v>16830</v>
      </c>
      <c r="B3000" t="str">
        <f t="shared" si="92"/>
        <v>https://www.udobaer.de/out/media/public/cust/others/s0000053-2021-ch_it.pdf</v>
      </c>
    </row>
    <row r="3001" spans="1:2" x14ac:dyDescent="0.2">
      <c r="A3001" s="1" t="s">
        <v>16831</v>
      </c>
      <c r="B3001" t="str">
        <f t="shared" si="92"/>
        <v>https://www.udobaer.de/out/media/public/cust/others/s0000053-2021-ch_it.pdf</v>
      </c>
    </row>
    <row r="3002" spans="1:2" x14ac:dyDescent="0.2">
      <c r="A3002" s="1" t="s">
        <v>16832</v>
      </c>
      <c r="B3002" t="str">
        <f t="shared" si="92"/>
        <v>https://www.udobaer.de/out/media/public/cust/others/s0000053-2021-ch_it.pdf</v>
      </c>
    </row>
    <row r="3003" spans="1:2" x14ac:dyDescent="0.2">
      <c r="A3003" s="1" t="s">
        <v>16833</v>
      </c>
      <c r="B3003" t="str">
        <f t="shared" si="92"/>
        <v>https://www.udobaer.de/out/media/public/cust/others/s0000053-2021-ch_it.pdf</v>
      </c>
    </row>
    <row r="3004" spans="1:2" x14ac:dyDescent="0.2">
      <c r="A3004" s="1" t="s">
        <v>16834</v>
      </c>
      <c r="B3004" t="str">
        <f t="shared" si="92"/>
        <v>https://www.udobaer.de/out/media/public/cust/others/s0000053-2021-ch_it.pdf</v>
      </c>
    </row>
    <row r="3005" spans="1:2" x14ac:dyDescent="0.2">
      <c r="A3005" s="1" t="s">
        <v>16835</v>
      </c>
      <c r="B3005" t="str">
        <f t="shared" si="92"/>
        <v>https://www.udobaer.de/out/media/public/cust/others/s0000053-2021-ch_it.pdf</v>
      </c>
    </row>
    <row r="3006" spans="1:2" x14ac:dyDescent="0.2">
      <c r="A3006" s="1" t="s">
        <v>16836</v>
      </c>
      <c r="B3006" t="str">
        <f t="shared" si="92"/>
        <v>https://www.udobaer.de/out/media/public/cust/others/s0000053-2021-ch_it.pdf</v>
      </c>
    </row>
    <row r="3007" spans="1:2" x14ac:dyDescent="0.2">
      <c r="A3007" s="1" t="s">
        <v>16837</v>
      </c>
      <c r="B3007" t="str">
        <f t="shared" si="92"/>
        <v>https://www.udobaer.de/out/media/public/cust/others/s0000053-2021-ch_it.pdf</v>
      </c>
    </row>
    <row r="3008" spans="1:2" x14ac:dyDescent="0.2">
      <c r="A3008" s="1" t="s">
        <v>16838</v>
      </c>
      <c r="B3008" t="str">
        <f t="shared" si="92"/>
        <v>https://www.udobaer.de/out/media/public/cust/others/s0000053-2021-ch_it.pdf</v>
      </c>
    </row>
    <row r="3009" spans="1:2" x14ac:dyDescent="0.2">
      <c r="A3009" s="1" t="s">
        <v>16839</v>
      </c>
      <c r="B3009" t="str">
        <f t="shared" si="92"/>
        <v>https://www.udobaer.de/out/media/public/cust/others/s0000053-2021-ch_it.pdf</v>
      </c>
    </row>
    <row r="3010" spans="1:2" x14ac:dyDescent="0.2">
      <c r="A3010" s="1" t="s">
        <v>16840</v>
      </c>
      <c r="B3010" t="str">
        <f t="shared" si="92"/>
        <v>https://www.udobaer.de/out/media/public/cust/others/s0000053-2021-ch_it.pdf</v>
      </c>
    </row>
    <row r="3011" spans="1:2" x14ac:dyDescent="0.2">
      <c r="A3011" s="1" t="s">
        <v>16841</v>
      </c>
      <c r="B3011" t="str">
        <f t="shared" si="92"/>
        <v>https://www.udobaer.de/out/media/public/cust/others/s0000053-2021-ch_it.pdf</v>
      </c>
    </row>
    <row r="3012" spans="1:2" x14ac:dyDescent="0.2">
      <c r="A3012" s="1" t="s">
        <v>16844</v>
      </c>
      <c r="B3012" t="str">
        <f t="shared" si="92"/>
        <v>https://www.udobaer.de/out/media/public/cust/others/s0000053-2021-ch_it.pdf</v>
      </c>
    </row>
    <row r="3013" spans="1:2" x14ac:dyDescent="0.2">
      <c r="A3013" s="1" t="s">
        <v>16845</v>
      </c>
      <c r="B3013" t="str">
        <f t="shared" si="92"/>
        <v>https://www.udobaer.de/out/media/public/cust/others/s0000053-2021-ch_it.pdf</v>
      </c>
    </row>
    <row r="3014" spans="1:2" x14ac:dyDescent="0.2">
      <c r="A3014" s="1" t="s">
        <v>16846</v>
      </c>
      <c r="B3014" t="str">
        <f t="shared" si="92"/>
        <v>https://www.udobaer.de/out/media/public/cust/others/s0000053-2021-ch_it.pdf</v>
      </c>
    </row>
    <row r="3015" spans="1:2" x14ac:dyDescent="0.2">
      <c r="A3015" s="1" t="s">
        <v>16847</v>
      </c>
      <c r="B3015" t="str">
        <f t="shared" si="92"/>
        <v>https://www.udobaer.de/out/media/public/cust/others/s0000053-2021-ch_it.pdf</v>
      </c>
    </row>
    <row r="3016" spans="1:2" x14ac:dyDescent="0.2">
      <c r="A3016" s="1" t="s">
        <v>16848</v>
      </c>
      <c r="B3016" t="str">
        <f t="shared" si="92"/>
        <v>https://www.udobaer.de/out/media/public/cust/others/s0000053-2021-ch_it.pdf</v>
      </c>
    </row>
    <row r="3017" spans="1:2" x14ac:dyDescent="0.2">
      <c r="A3017" s="1" t="s">
        <v>16849</v>
      </c>
      <c r="B3017" t="str">
        <f t="shared" si="92"/>
        <v>https://www.udobaer.de/out/media/public/cust/others/s0000053-2021-ch_it.pdf</v>
      </c>
    </row>
    <row r="3018" spans="1:2" x14ac:dyDescent="0.2">
      <c r="A3018" s="1" t="s">
        <v>16850</v>
      </c>
      <c r="B3018" t="str">
        <f t="shared" si="92"/>
        <v>https://www.udobaer.de/out/media/public/cust/others/s0000053-2021-ch_it.pdf</v>
      </c>
    </row>
    <row r="3019" spans="1:2" x14ac:dyDescent="0.2">
      <c r="A3019" s="1" t="s">
        <v>16851</v>
      </c>
      <c r="B3019" t="str">
        <f t="shared" si="92"/>
        <v>https://www.udobaer.de/out/media/public/cust/others/s0000053-2021-ch_it.pdf</v>
      </c>
    </row>
    <row r="3020" spans="1:2" x14ac:dyDescent="0.2">
      <c r="A3020" s="1" t="s">
        <v>16857</v>
      </c>
      <c r="B3020" t="str">
        <f t="shared" si="92"/>
        <v>https://www.udobaer.de/out/media/public/cust/others/s0000053-2021-ch_it.pdf</v>
      </c>
    </row>
    <row r="3021" spans="1:2" x14ac:dyDescent="0.2">
      <c r="A3021" s="1" t="s">
        <v>16858</v>
      </c>
      <c r="B3021" t="str">
        <f t="shared" si="92"/>
        <v>https://www.udobaer.de/out/media/public/cust/others/s0000053-2021-ch_it.pdf</v>
      </c>
    </row>
    <row r="3022" spans="1:2" x14ac:dyDescent="0.2">
      <c r="A3022" s="1" t="s">
        <v>16859</v>
      </c>
      <c r="B3022" t="str">
        <f t="shared" si="92"/>
        <v>https://www.udobaer.de/out/media/public/cust/others/s0000053-2021-ch_it.pdf</v>
      </c>
    </row>
    <row r="3023" spans="1:2" x14ac:dyDescent="0.2">
      <c r="A3023" s="1" t="s">
        <v>16860</v>
      </c>
      <c r="B3023" t="str">
        <f t="shared" si="92"/>
        <v>https://www.udobaer.de/out/media/public/cust/others/s0000053-2021-ch_it.pdf</v>
      </c>
    </row>
    <row r="3024" spans="1:2" x14ac:dyDescent="0.2">
      <c r="A3024" s="1" t="s">
        <v>16861</v>
      </c>
      <c r="B3024" t="str">
        <f t="shared" si="92"/>
        <v>https://www.udobaer.de/out/media/public/cust/others/s0000053-2021-ch_it.pdf</v>
      </c>
    </row>
    <row r="3025" spans="1:2" x14ac:dyDescent="0.2">
      <c r="A3025" s="1" t="s">
        <v>16862</v>
      </c>
      <c r="B3025" t="str">
        <f t="shared" si="92"/>
        <v>https://www.udobaer.de/out/media/public/cust/others/s0000053-2021-ch_it.pdf</v>
      </c>
    </row>
    <row r="3026" spans="1:2" x14ac:dyDescent="0.2">
      <c r="A3026" s="1" t="s">
        <v>16863</v>
      </c>
      <c r="B3026" t="str">
        <f t="shared" si="92"/>
        <v>https://www.udobaer.de/out/media/public/cust/others/s0000053-2021-ch_it.pdf</v>
      </c>
    </row>
    <row r="3027" spans="1:2" x14ac:dyDescent="0.2">
      <c r="A3027" s="1" t="s">
        <v>16864</v>
      </c>
      <c r="B3027" t="str">
        <f t="shared" si="92"/>
        <v>https://www.udobaer.de/out/media/public/cust/others/s0000053-2021-ch_it.pdf</v>
      </c>
    </row>
    <row r="3028" spans="1:2" x14ac:dyDescent="0.2">
      <c r="A3028" s="1" t="s">
        <v>16866</v>
      </c>
      <c r="B3028" t="str">
        <f t="shared" si="92"/>
        <v>https://www.udobaer.de/out/media/public/cust/others/s0000053-2021-ch_it.pdf</v>
      </c>
    </row>
    <row r="3029" spans="1:2" x14ac:dyDescent="0.2">
      <c r="A3029" s="1" t="s">
        <v>16867</v>
      </c>
      <c r="B3029" t="str">
        <f t="shared" si="92"/>
        <v>https://www.udobaer.de/out/media/public/cust/others/s0000053-2021-ch_it.pdf</v>
      </c>
    </row>
    <row r="3030" spans="1:2" x14ac:dyDescent="0.2">
      <c r="A3030" s="1" t="s">
        <v>16868</v>
      </c>
      <c r="B3030" t="str">
        <f t="shared" si="92"/>
        <v>https://www.udobaer.de/out/media/public/cust/others/s0000053-2021-ch_it.pdf</v>
      </c>
    </row>
    <row r="3031" spans="1:2" x14ac:dyDescent="0.2">
      <c r="A3031" s="1" t="s">
        <v>16869</v>
      </c>
      <c r="B3031" t="str">
        <f t="shared" si="92"/>
        <v>https://www.udobaer.de/out/media/public/cust/others/s0000053-2021-ch_it.pdf</v>
      </c>
    </row>
    <row r="3032" spans="1:2" x14ac:dyDescent="0.2">
      <c r="A3032" s="1" t="s">
        <v>16870</v>
      </c>
      <c r="B3032" t="str">
        <f t="shared" si="92"/>
        <v>https://www.udobaer.de/out/media/public/cust/others/s0000053-2021-ch_it.pdf</v>
      </c>
    </row>
    <row r="3033" spans="1:2" x14ac:dyDescent="0.2">
      <c r="A3033" s="1" t="s">
        <v>16871</v>
      </c>
      <c r="B3033" t="str">
        <f t="shared" si="92"/>
        <v>https://www.udobaer.de/out/media/public/cust/others/s0000053-2021-ch_it.pdf</v>
      </c>
    </row>
    <row r="3034" spans="1:2" x14ac:dyDescent="0.2">
      <c r="A3034" s="1" t="s">
        <v>16872</v>
      </c>
      <c r="B3034" t="str">
        <f t="shared" si="92"/>
        <v>https://www.udobaer.de/out/media/public/cust/others/s0000053-2021-ch_it.pdf</v>
      </c>
    </row>
    <row r="3035" spans="1:2" x14ac:dyDescent="0.2">
      <c r="A3035" s="1" t="s">
        <v>16873</v>
      </c>
      <c r="B3035" t="str">
        <f t="shared" si="92"/>
        <v>https://www.udobaer.de/out/media/public/cust/others/s0000053-2021-ch_it.pdf</v>
      </c>
    </row>
    <row r="3036" spans="1:2" x14ac:dyDescent="0.2">
      <c r="A3036" s="1" t="s">
        <v>16908</v>
      </c>
      <c r="B3036" t="str">
        <f t="shared" si="92"/>
        <v>https://www.udobaer.de/out/media/public/cust/others/s0000053-2021-ch_it.pdf</v>
      </c>
    </row>
    <row r="3037" spans="1:2" x14ac:dyDescent="0.2">
      <c r="A3037" s="1" t="s">
        <v>16909</v>
      </c>
      <c r="B3037" t="str">
        <f t="shared" ref="B3037:B3087" si="93">HYPERLINK("https://www.udobaer.de/out/media/public/cust/others/s0000053-2021-ch_it.pdf")</f>
        <v>https://www.udobaer.de/out/media/public/cust/others/s0000053-2021-ch_it.pdf</v>
      </c>
    </row>
    <row r="3038" spans="1:2" x14ac:dyDescent="0.2">
      <c r="A3038" s="1" t="s">
        <v>16910</v>
      </c>
      <c r="B3038" t="str">
        <f t="shared" si="93"/>
        <v>https://www.udobaer.de/out/media/public/cust/others/s0000053-2021-ch_it.pdf</v>
      </c>
    </row>
    <row r="3039" spans="1:2" x14ac:dyDescent="0.2">
      <c r="A3039" s="1" t="s">
        <v>16911</v>
      </c>
      <c r="B3039" t="str">
        <f t="shared" si="93"/>
        <v>https://www.udobaer.de/out/media/public/cust/others/s0000053-2021-ch_it.pdf</v>
      </c>
    </row>
    <row r="3040" spans="1:2" x14ac:dyDescent="0.2">
      <c r="A3040" s="1" t="s">
        <v>16912</v>
      </c>
      <c r="B3040" t="str">
        <f t="shared" si="93"/>
        <v>https://www.udobaer.de/out/media/public/cust/others/s0000053-2021-ch_it.pdf</v>
      </c>
    </row>
    <row r="3041" spans="1:2" x14ac:dyDescent="0.2">
      <c r="A3041" s="1" t="s">
        <v>16913</v>
      </c>
      <c r="B3041" t="str">
        <f t="shared" si="93"/>
        <v>https://www.udobaer.de/out/media/public/cust/others/s0000053-2021-ch_it.pdf</v>
      </c>
    </row>
    <row r="3042" spans="1:2" x14ac:dyDescent="0.2">
      <c r="A3042" s="1" t="s">
        <v>16914</v>
      </c>
      <c r="B3042" t="str">
        <f t="shared" si="93"/>
        <v>https://www.udobaer.de/out/media/public/cust/others/s0000053-2021-ch_it.pdf</v>
      </c>
    </row>
    <row r="3043" spans="1:2" x14ac:dyDescent="0.2">
      <c r="A3043" s="1" t="s">
        <v>16915</v>
      </c>
      <c r="B3043" t="str">
        <f t="shared" si="93"/>
        <v>https://www.udobaer.de/out/media/public/cust/others/s0000053-2021-ch_it.pdf</v>
      </c>
    </row>
    <row r="3044" spans="1:2" x14ac:dyDescent="0.2">
      <c r="A3044" s="1" t="s">
        <v>16916</v>
      </c>
      <c r="B3044" t="str">
        <f t="shared" si="93"/>
        <v>https://www.udobaer.de/out/media/public/cust/others/s0000053-2021-ch_it.pdf</v>
      </c>
    </row>
    <row r="3045" spans="1:2" x14ac:dyDescent="0.2">
      <c r="A3045" s="1" t="s">
        <v>16917</v>
      </c>
      <c r="B3045" t="str">
        <f t="shared" si="93"/>
        <v>https://www.udobaer.de/out/media/public/cust/others/s0000053-2021-ch_it.pdf</v>
      </c>
    </row>
    <row r="3046" spans="1:2" x14ac:dyDescent="0.2">
      <c r="A3046" s="1" t="s">
        <v>16918</v>
      </c>
      <c r="B3046" t="str">
        <f t="shared" si="93"/>
        <v>https://www.udobaer.de/out/media/public/cust/others/s0000053-2021-ch_it.pdf</v>
      </c>
    </row>
    <row r="3047" spans="1:2" x14ac:dyDescent="0.2">
      <c r="A3047" s="1" t="s">
        <v>16919</v>
      </c>
      <c r="B3047" t="str">
        <f t="shared" si="93"/>
        <v>https://www.udobaer.de/out/media/public/cust/others/s0000053-2021-ch_it.pdf</v>
      </c>
    </row>
    <row r="3048" spans="1:2" x14ac:dyDescent="0.2">
      <c r="A3048" s="1" t="s">
        <v>16920</v>
      </c>
      <c r="B3048" t="str">
        <f t="shared" si="93"/>
        <v>https://www.udobaer.de/out/media/public/cust/others/s0000053-2021-ch_it.pdf</v>
      </c>
    </row>
    <row r="3049" spans="1:2" x14ac:dyDescent="0.2">
      <c r="A3049" s="1" t="s">
        <v>16921</v>
      </c>
      <c r="B3049" t="str">
        <f t="shared" si="93"/>
        <v>https://www.udobaer.de/out/media/public/cust/others/s0000053-2021-ch_it.pdf</v>
      </c>
    </row>
    <row r="3050" spans="1:2" x14ac:dyDescent="0.2">
      <c r="A3050" s="1" t="s">
        <v>16922</v>
      </c>
      <c r="B3050" t="str">
        <f t="shared" si="93"/>
        <v>https://www.udobaer.de/out/media/public/cust/others/s0000053-2021-ch_it.pdf</v>
      </c>
    </row>
    <row r="3051" spans="1:2" x14ac:dyDescent="0.2">
      <c r="A3051" s="1" t="s">
        <v>16923</v>
      </c>
      <c r="B3051" t="str">
        <f t="shared" si="93"/>
        <v>https://www.udobaer.de/out/media/public/cust/others/s0000053-2021-ch_it.pdf</v>
      </c>
    </row>
    <row r="3052" spans="1:2" x14ac:dyDescent="0.2">
      <c r="A3052" s="1" t="s">
        <v>16924</v>
      </c>
      <c r="B3052" t="str">
        <f t="shared" si="93"/>
        <v>https://www.udobaer.de/out/media/public/cust/others/s0000053-2021-ch_it.pdf</v>
      </c>
    </row>
    <row r="3053" spans="1:2" x14ac:dyDescent="0.2">
      <c r="A3053" s="1" t="s">
        <v>16925</v>
      </c>
      <c r="B3053" t="str">
        <f t="shared" si="93"/>
        <v>https://www.udobaer.de/out/media/public/cust/others/s0000053-2021-ch_it.pdf</v>
      </c>
    </row>
    <row r="3054" spans="1:2" x14ac:dyDescent="0.2">
      <c r="A3054" s="1" t="s">
        <v>16926</v>
      </c>
      <c r="B3054" t="str">
        <f t="shared" si="93"/>
        <v>https://www.udobaer.de/out/media/public/cust/others/s0000053-2021-ch_it.pdf</v>
      </c>
    </row>
    <row r="3055" spans="1:2" x14ac:dyDescent="0.2">
      <c r="A3055" s="1" t="s">
        <v>16927</v>
      </c>
      <c r="B3055" t="str">
        <f t="shared" si="93"/>
        <v>https://www.udobaer.de/out/media/public/cust/others/s0000053-2021-ch_it.pdf</v>
      </c>
    </row>
    <row r="3056" spans="1:2" x14ac:dyDescent="0.2">
      <c r="A3056" s="1" t="s">
        <v>16928</v>
      </c>
      <c r="B3056" t="str">
        <f t="shared" si="93"/>
        <v>https://www.udobaer.de/out/media/public/cust/others/s0000053-2021-ch_it.pdf</v>
      </c>
    </row>
    <row r="3057" spans="1:2" x14ac:dyDescent="0.2">
      <c r="A3057" s="1" t="s">
        <v>16929</v>
      </c>
      <c r="B3057" t="str">
        <f t="shared" si="93"/>
        <v>https://www.udobaer.de/out/media/public/cust/others/s0000053-2021-ch_it.pdf</v>
      </c>
    </row>
    <row r="3058" spans="1:2" x14ac:dyDescent="0.2">
      <c r="A3058" s="1" t="s">
        <v>16930</v>
      </c>
      <c r="B3058" t="str">
        <f t="shared" si="93"/>
        <v>https://www.udobaer.de/out/media/public/cust/others/s0000053-2021-ch_it.pdf</v>
      </c>
    </row>
    <row r="3059" spans="1:2" x14ac:dyDescent="0.2">
      <c r="A3059" s="1" t="s">
        <v>16931</v>
      </c>
      <c r="B3059" t="str">
        <f t="shared" si="93"/>
        <v>https://www.udobaer.de/out/media/public/cust/others/s0000053-2021-ch_it.pdf</v>
      </c>
    </row>
    <row r="3060" spans="1:2" x14ac:dyDescent="0.2">
      <c r="A3060" s="1" t="s">
        <v>16932</v>
      </c>
      <c r="B3060" t="str">
        <f t="shared" si="93"/>
        <v>https://www.udobaer.de/out/media/public/cust/others/s0000053-2021-ch_it.pdf</v>
      </c>
    </row>
    <row r="3061" spans="1:2" x14ac:dyDescent="0.2">
      <c r="A3061" s="1" t="s">
        <v>16933</v>
      </c>
      <c r="B3061" t="str">
        <f t="shared" si="93"/>
        <v>https://www.udobaer.de/out/media/public/cust/others/s0000053-2021-ch_it.pdf</v>
      </c>
    </row>
    <row r="3062" spans="1:2" x14ac:dyDescent="0.2">
      <c r="A3062" s="1" t="s">
        <v>16934</v>
      </c>
      <c r="B3062" t="str">
        <f t="shared" si="93"/>
        <v>https://www.udobaer.de/out/media/public/cust/others/s0000053-2021-ch_it.pdf</v>
      </c>
    </row>
    <row r="3063" spans="1:2" x14ac:dyDescent="0.2">
      <c r="A3063" s="1" t="s">
        <v>16935</v>
      </c>
      <c r="B3063" t="str">
        <f t="shared" si="93"/>
        <v>https://www.udobaer.de/out/media/public/cust/others/s0000053-2021-ch_it.pdf</v>
      </c>
    </row>
    <row r="3064" spans="1:2" x14ac:dyDescent="0.2">
      <c r="A3064" s="1" t="s">
        <v>16936</v>
      </c>
      <c r="B3064" t="str">
        <f t="shared" si="93"/>
        <v>https://www.udobaer.de/out/media/public/cust/others/s0000053-2021-ch_it.pdf</v>
      </c>
    </row>
    <row r="3065" spans="1:2" x14ac:dyDescent="0.2">
      <c r="A3065" s="1" t="s">
        <v>16937</v>
      </c>
      <c r="B3065" t="str">
        <f t="shared" si="93"/>
        <v>https://www.udobaer.de/out/media/public/cust/others/s0000053-2021-ch_it.pdf</v>
      </c>
    </row>
    <row r="3066" spans="1:2" x14ac:dyDescent="0.2">
      <c r="A3066" s="1" t="s">
        <v>16938</v>
      </c>
      <c r="B3066" t="str">
        <f t="shared" si="93"/>
        <v>https://www.udobaer.de/out/media/public/cust/others/s0000053-2021-ch_it.pdf</v>
      </c>
    </row>
    <row r="3067" spans="1:2" x14ac:dyDescent="0.2">
      <c r="A3067" s="1" t="s">
        <v>16939</v>
      </c>
      <c r="B3067" t="str">
        <f t="shared" si="93"/>
        <v>https://www.udobaer.de/out/media/public/cust/others/s0000053-2021-ch_it.pdf</v>
      </c>
    </row>
    <row r="3068" spans="1:2" x14ac:dyDescent="0.2">
      <c r="A3068" s="1" t="s">
        <v>16940</v>
      </c>
      <c r="B3068" t="str">
        <f t="shared" si="93"/>
        <v>https://www.udobaer.de/out/media/public/cust/others/s0000053-2021-ch_it.pdf</v>
      </c>
    </row>
    <row r="3069" spans="1:2" x14ac:dyDescent="0.2">
      <c r="A3069" s="1" t="s">
        <v>16941</v>
      </c>
      <c r="B3069" t="str">
        <f t="shared" si="93"/>
        <v>https://www.udobaer.de/out/media/public/cust/others/s0000053-2021-ch_it.pdf</v>
      </c>
    </row>
    <row r="3070" spans="1:2" x14ac:dyDescent="0.2">
      <c r="A3070" s="1" t="s">
        <v>16942</v>
      </c>
      <c r="B3070" t="str">
        <f t="shared" si="93"/>
        <v>https://www.udobaer.de/out/media/public/cust/others/s0000053-2021-ch_it.pdf</v>
      </c>
    </row>
    <row r="3071" spans="1:2" x14ac:dyDescent="0.2">
      <c r="A3071" s="1" t="s">
        <v>16943</v>
      </c>
      <c r="B3071" t="str">
        <f t="shared" si="93"/>
        <v>https://www.udobaer.de/out/media/public/cust/others/s0000053-2021-ch_it.pdf</v>
      </c>
    </row>
    <row r="3072" spans="1:2" x14ac:dyDescent="0.2">
      <c r="A3072" s="1" t="s">
        <v>16944</v>
      </c>
      <c r="B3072" t="str">
        <f t="shared" si="93"/>
        <v>https://www.udobaer.de/out/media/public/cust/others/s0000053-2021-ch_it.pdf</v>
      </c>
    </row>
    <row r="3073" spans="1:2" x14ac:dyDescent="0.2">
      <c r="A3073" s="1" t="s">
        <v>16945</v>
      </c>
      <c r="B3073" t="str">
        <f t="shared" si="93"/>
        <v>https://www.udobaer.de/out/media/public/cust/others/s0000053-2021-ch_it.pdf</v>
      </c>
    </row>
    <row r="3074" spans="1:2" x14ac:dyDescent="0.2">
      <c r="A3074" s="1" t="s">
        <v>16946</v>
      </c>
      <c r="B3074" t="str">
        <f t="shared" si="93"/>
        <v>https://www.udobaer.de/out/media/public/cust/others/s0000053-2021-ch_it.pdf</v>
      </c>
    </row>
    <row r="3075" spans="1:2" x14ac:dyDescent="0.2">
      <c r="A3075" s="1" t="s">
        <v>16947</v>
      </c>
      <c r="B3075" t="str">
        <f t="shared" si="93"/>
        <v>https://www.udobaer.de/out/media/public/cust/others/s0000053-2021-ch_it.pdf</v>
      </c>
    </row>
    <row r="3076" spans="1:2" x14ac:dyDescent="0.2">
      <c r="A3076" s="1" t="s">
        <v>16948</v>
      </c>
      <c r="B3076" t="str">
        <f t="shared" si="93"/>
        <v>https://www.udobaer.de/out/media/public/cust/others/s0000053-2021-ch_it.pdf</v>
      </c>
    </row>
    <row r="3077" spans="1:2" x14ac:dyDescent="0.2">
      <c r="A3077" s="1" t="s">
        <v>16949</v>
      </c>
      <c r="B3077" t="str">
        <f t="shared" si="93"/>
        <v>https://www.udobaer.de/out/media/public/cust/others/s0000053-2021-ch_it.pdf</v>
      </c>
    </row>
    <row r="3078" spans="1:2" x14ac:dyDescent="0.2">
      <c r="A3078" s="1" t="s">
        <v>16950</v>
      </c>
      <c r="B3078" t="str">
        <f t="shared" si="93"/>
        <v>https://www.udobaer.de/out/media/public/cust/others/s0000053-2021-ch_it.pdf</v>
      </c>
    </row>
    <row r="3079" spans="1:2" x14ac:dyDescent="0.2">
      <c r="A3079" s="1" t="s">
        <v>16951</v>
      </c>
      <c r="B3079" t="str">
        <f t="shared" si="93"/>
        <v>https://www.udobaer.de/out/media/public/cust/others/s0000053-2021-ch_it.pdf</v>
      </c>
    </row>
    <row r="3080" spans="1:2" x14ac:dyDescent="0.2">
      <c r="A3080" s="1" t="s">
        <v>16952</v>
      </c>
      <c r="B3080" t="str">
        <f t="shared" si="93"/>
        <v>https://www.udobaer.de/out/media/public/cust/others/s0000053-2021-ch_it.pdf</v>
      </c>
    </row>
    <row r="3081" spans="1:2" x14ac:dyDescent="0.2">
      <c r="A3081" s="1" t="s">
        <v>16953</v>
      </c>
      <c r="B3081" t="str">
        <f t="shared" si="93"/>
        <v>https://www.udobaer.de/out/media/public/cust/others/s0000053-2021-ch_it.pdf</v>
      </c>
    </row>
    <row r="3082" spans="1:2" x14ac:dyDescent="0.2">
      <c r="A3082" s="1" t="s">
        <v>16954</v>
      </c>
      <c r="B3082" t="str">
        <f t="shared" si="93"/>
        <v>https://www.udobaer.de/out/media/public/cust/others/s0000053-2021-ch_it.pdf</v>
      </c>
    </row>
    <row r="3083" spans="1:2" x14ac:dyDescent="0.2">
      <c r="A3083" s="1" t="s">
        <v>16955</v>
      </c>
      <c r="B3083" t="str">
        <f t="shared" si="93"/>
        <v>https://www.udobaer.de/out/media/public/cust/others/s0000053-2021-ch_it.pdf</v>
      </c>
    </row>
    <row r="3084" spans="1:2" x14ac:dyDescent="0.2">
      <c r="A3084" s="1" t="s">
        <v>16968</v>
      </c>
      <c r="B3084" t="str">
        <f t="shared" si="93"/>
        <v>https://www.udobaer.de/out/media/public/cust/others/s0000053-2021-ch_it.pdf</v>
      </c>
    </row>
    <row r="3085" spans="1:2" x14ac:dyDescent="0.2">
      <c r="A3085" s="1" t="s">
        <v>16969</v>
      </c>
      <c r="B3085" t="str">
        <f t="shared" si="93"/>
        <v>https://www.udobaer.de/out/media/public/cust/others/s0000053-2021-ch_it.pdf</v>
      </c>
    </row>
    <row r="3086" spans="1:2" x14ac:dyDescent="0.2">
      <c r="A3086" s="1" t="s">
        <v>16970</v>
      </c>
      <c r="B3086" t="str">
        <f t="shared" si="93"/>
        <v>https://www.udobaer.de/out/media/public/cust/others/s0000053-2021-ch_it.pdf</v>
      </c>
    </row>
    <row r="3087" spans="1:2" x14ac:dyDescent="0.2">
      <c r="A3087" s="1" t="s">
        <v>16971</v>
      </c>
      <c r="B3087" t="str">
        <f t="shared" si="93"/>
        <v>https://www.udobaer.de/out/media/public/cust/others/s0000053-2021-ch_it.pdf</v>
      </c>
    </row>
    <row r="3088" spans="1:2" x14ac:dyDescent="0.2">
      <c r="A3088" s="1" t="s">
        <v>16972</v>
      </c>
      <c r="B3088" t="str">
        <f t="shared" ref="B3088:B3139" si="94">HYPERLINK("https://www.udobaer.de/out/media/public/cust/others/s0000053-2021-ch_it.pdf")</f>
        <v>https://www.udobaer.de/out/media/public/cust/others/s0000053-2021-ch_it.pdf</v>
      </c>
    </row>
    <row r="3089" spans="1:2" x14ac:dyDescent="0.2">
      <c r="A3089" s="1" t="s">
        <v>16973</v>
      </c>
      <c r="B3089" t="str">
        <f t="shared" si="94"/>
        <v>https://www.udobaer.de/out/media/public/cust/others/s0000053-2021-ch_it.pdf</v>
      </c>
    </row>
    <row r="3090" spans="1:2" x14ac:dyDescent="0.2">
      <c r="A3090" s="1" t="s">
        <v>16974</v>
      </c>
      <c r="B3090" t="str">
        <f t="shared" si="94"/>
        <v>https://www.udobaer.de/out/media/public/cust/others/s0000053-2021-ch_it.pdf</v>
      </c>
    </row>
    <row r="3091" spans="1:2" x14ac:dyDescent="0.2">
      <c r="A3091" s="1" t="s">
        <v>16975</v>
      </c>
      <c r="B3091" t="str">
        <f t="shared" si="94"/>
        <v>https://www.udobaer.de/out/media/public/cust/others/s0000053-2021-ch_it.pdf</v>
      </c>
    </row>
    <row r="3092" spans="1:2" x14ac:dyDescent="0.2">
      <c r="A3092" s="1" t="s">
        <v>16976</v>
      </c>
      <c r="B3092" t="str">
        <f t="shared" si="94"/>
        <v>https://www.udobaer.de/out/media/public/cust/others/s0000053-2021-ch_it.pdf</v>
      </c>
    </row>
    <row r="3093" spans="1:2" x14ac:dyDescent="0.2">
      <c r="A3093" s="1" t="s">
        <v>16977</v>
      </c>
      <c r="B3093" t="str">
        <f t="shared" si="94"/>
        <v>https://www.udobaer.de/out/media/public/cust/others/s0000053-2021-ch_it.pdf</v>
      </c>
    </row>
    <row r="3094" spans="1:2" x14ac:dyDescent="0.2">
      <c r="A3094" s="1" t="s">
        <v>16978</v>
      </c>
      <c r="B3094" t="str">
        <f t="shared" si="94"/>
        <v>https://www.udobaer.de/out/media/public/cust/others/s0000053-2021-ch_it.pdf</v>
      </c>
    </row>
    <row r="3095" spans="1:2" x14ac:dyDescent="0.2">
      <c r="A3095" s="1" t="s">
        <v>16979</v>
      </c>
      <c r="B3095" t="str">
        <f t="shared" si="94"/>
        <v>https://www.udobaer.de/out/media/public/cust/others/s0000053-2021-ch_it.pdf</v>
      </c>
    </row>
    <row r="3096" spans="1:2" x14ac:dyDescent="0.2">
      <c r="A3096" s="1" t="s">
        <v>16980</v>
      </c>
      <c r="B3096" t="str">
        <f t="shared" si="94"/>
        <v>https://www.udobaer.de/out/media/public/cust/others/s0000053-2021-ch_it.pdf</v>
      </c>
    </row>
    <row r="3097" spans="1:2" x14ac:dyDescent="0.2">
      <c r="A3097" s="1" t="s">
        <v>16981</v>
      </c>
      <c r="B3097" t="str">
        <f t="shared" si="94"/>
        <v>https://www.udobaer.de/out/media/public/cust/others/s0000053-2021-ch_it.pdf</v>
      </c>
    </row>
    <row r="3098" spans="1:2" x14ac:dyDescent="0.2">
      <c r="A3098" s="1" t="s">
        <v>16982</v>
      </c>
      <c r="B3098" t="str">
        <f t="shared" si="94"/>
        <v>https://www.udobaer.de/out/media/public/cust/others/s0000053-2021-ch_it.pdf</v>
      </c>
    </row>
    <row r="3099" spans="1:2" x14ac:dyDescent="0.2">
      <c r="A3099" s="1" t="s">
        <v>16983</v>
      </c>
      <c r="B3099" t="str">
        <f t="shared" si="94"/>
        <v>https://www.udobaer.de/out/media/public/cust/others/s0000053-2021-ch_it.pdf</v>
      </c>
    </row>
    <row r="3100" spans="1:2" x14ac:dyDescent="0.2">
      <c r="A3100" s="1" t="s">
        <v>16994</v>
      </c>
      <c r="B3100" t="str">
        <f t="shared" si="94"/>
        <v>https://www.udobaer.de/out/media/public/cust/others/s0000053-2021-ch_it.pdf</v>
      </c>
    </row>
    <row r="3101" spans="1:2" x14ac:dyDescent="0.2">
      <c r="A3101" s="1" t="s">
        <v>16995</v>
      </c>
      <c r="B3101" t="str">
        <f t="shared" si="94"/>
        <v>https://www.udobaer.de/out/media/public/cust/others/s0000053-2021-ch_it.pdf</v>
      </c>
    </row>
    <row r="3102" spans="1:2" x14ac:dyDescent="0.2">
      <c r="A3102" s="1" t="s">
        <v>16996</v>
      </c>
      <c r="B3102" t="str">
        <f t="shared" si="94"/>
        <v>https://www.udobaer.de/out/media/public/cust/others/s0000053-2021-ch_it.pdf</v>
      </c>
    </row>
    <row r="3103" spans="1:2" x14ac:dyDescent="0.2">
      <c r="A3103" s="1" t="s">
        <v>16997</v>
      </c>
      <c r="B3103" t="str">
        <f t="shared" si="94"/>
        <v>https://www.udobaer.de/out/media/public/cust/others/s0000053-2021-ch_it.pdf</v>
      </c>
    </row>
    <row r="3104" spans="1:2" x14ac:dyDescent="0.2">
      <c r="A3104" s="1" t="s">
        <v>16998</v>
      </c>
      <c r="B3104" t="str">
        <f t="shared" si="94"/>
        <v>https://www.udobaer.de/out/media/public/cust/others/s0000053-2021-ch_it.pdf</v>
      </c>
    </row>
    <row r="3105" spans="1:2" x14ac:dyDescent="0.2">
      <c r="A3105" s="1" t="s">
        <v>16999</v>
      </c>
      <c r="B3105" t="str">
        <f t="shared" si="94"/>
        <v>https://www.udobaer.de/out/media/public/cust/others/s0000053-2021-ch_it.pdf</v>
      </c>
    </row>
    <row r="3106" spans="1:2" x14ac:dyDescent="0.2">
      <c r="A3106" s="1" t="s">
        <v>17000</v>
      </c>
      <c r="B3106" t="str">
        <f t="shared" si="94"/>
        <v>https://www.udobaer.de/out/media/public/cust/others/s0000053-2021-ch_it.pdf</v>
      </c>
    </row>
    <row r="3107" spans="1:2" x14ac:dyDescent="0.2">
      <c r="A3107" s="1" t="s">
        <v>17001</v>
      </c>
      <c r="B3107" t="str">
        <f t="shared" si="94"/>
        <v>https://www.udobaer.de/out/media/public/cust/others/s0000053-2021-ch_it.pdf</v>
      </c>
    </row>
    <row r="3108" spans="1:2" x14ac:dyDescent="0.2">
      <c r="A3108" s="1" t="s">
        <v>17110</v>
      </c>
      <c r="B3108" t="str">
        <f t="shared" si="94"/>
        <v>https://www.udobaer.de/out/media/public/cust/others/s0000053-2021-ch_it.pdf</v>
      </c>
    </row>
    <row r="3109" spans="1:2" x14ac:dyDescent="0.2">
      <c r="A3109" s="1" t="s">
        <v>17111</v>
      </c>
      <c r="B3109" t="str">
        <f t="shared" si="94"/>
        <v>https://www.udobaer.de/out/media/public/cust/others/s0000053-2021-ch_it.pdf</v>
      </c>
    </row>
    <row r="3110" spans="1:2" x14ac:dyDescent="0.2">
      <c r="A3110" s="1" t="s">
        <v>17112</v>
      </c>
      <c r="B3110" t="str">
        <f t="shared" si="94"/>
        <v>https://www.udobaer.de/out/media/public/cust/others/s0000053-2021-ch_it.pdf</v>
      </c>
    </row>
    <row r="3111" spans="1:2" x14ac:dyDescent="0.2">
      <c r="A3111" s="1" t="s">
        <v>17113</v>
      </c>
      <c r="B3111" t="str">
        <f t="shared" si="94"/>
        <v>https://www.udobaer.de/out/media/public/cust/others/s0000053-2021-ch_it.pdf</v>
      </c>
    </row>
    <row r="3112" spans="1:2" x14ac:dyDescent="0.2">
      <c r="A3112" s="1" t="s">
        <v>17114</v>
      </c>
      <c r="B3112" t="str">
        <f t="shared" si="94"/>
        <v>https://www.udobaer.de/out/media/public/cust/others/s0000053-2021-ch_it.pdf</v>
      </c>
    </row>
    <row r="3113" spans="1:2" x14ac:dyDescent="0.2">
      <c r="A3113" s="1" t="s">
        <v>17115</v>
      </c>
      <c r="B3113" t="str">
        <f t="shared" si="94"/>
        <v>https://www.udobaer.de/out/media/public/cust/others/s0000053-2021-ch_it.pdf</v>
      </c>
    </row>
    <row r="3114" spans="1:2" x14ac:dyDescent="0.2">
      <c r="A3114" s="1" t="s">
        <v>17116</v>
      </c>
      <c r="B3114" t="str">
        <f t="shared" si="94"/>
        <v>https://www.udobaer.de/out/media/public/cust/others/s0000053-2021-ch_it.pdf</v>
      </c>
    </row>
    <row r="3115" spans="1:2" x14ac:dyDescent="0.2">
      <c r="A3115" s="1" t="s">
        <v>17117</v>
      </c>
      <c r="B3115" t="str">
        <f t="shared" si="94"/>
        <v>https://www.udobaer.de/out/media/public/cust/others/s0000053-2021-ch_it.pdf</v>
      </c>
    </row>
    <row r="3116" spans="1:2" x14ac:dyDescent="0.2">
      <c r="A3116" s="1" t="s">
        <v>17118</v>
      </c>
      <c r="B3116" t="str">
        <f t="shared" si="94"/>
        <v>https://www.udobaer.de/out/media/public/cust/others/s0000053-2021-ch_it.pdf</v>
      </c>
    </row>
    <row r="3117" spans="1:2" x14ac:dyDescent="0.2">
      <c r="A3117" s="1" t="s">
        <v>17119</v>
      </c>
      <c r="B3117" t="str">
        <f t="shared" si="94"/>
        <v>https://www.udobaer.de/out/media/public/cust/others/s0000053-2021-ch_it.pdf</v>
      </c>
    </row>
    <row r="3118" spans="1:2" x14ac:dyDescent="0.2">
      <c r="A3118" s="1" t="s">
        <v>17120</v>
      </c>
      <c r="B3118" t="str">
        <f t="shared" si="94"/>
        <v>https://www.udobaer.de/out/media/public/cust/others/s0000053-2021-ch_it.pdf</v>
      </c>
    </row>
    <row r="3119" spans="1:2" x14ac:dyDescent="0.2">
      <c r="A3119" s="1" t="s">
        <v>17121</v>
      </c>
      <c r="B3119" t="str">
        <f t="shared" si="94"/>
        <v>https://www.udobaer.de/out/media/public/cust/others/s0000053-2021-ch_it.pdf</v>
      </c>
    </row>
    <row r="3120" spans="1:2" x14ac:dyDescent="0.2">
      <c r="A3120" s="1" t="s">
        <v>17122</v>
      </c>
      <c r="B3120" t="str">
        <f t="shared" si="94"/>
        <v>https://www.udobaer.de/out/media/public/cust/others/s0000053-2021-ch_it.pdf</v>
      </c>
    </row>
    <row r="3121" spans="1:2" x14ac:dyDescent="0.2">
      <c r="A3121" s="1" t="s">
        <v>17123</v>
      </c>
      <c r="B3121" t="str">
        <f t="shared" si="94"/>
        <v>https://www.udobaer.de/out/media/public/cust/others/s0000053-2021-ch_it.pdf</v>
      </c>
    </row>
    <row r="3122" spans="1:2" x14ac:dyDescent="0.2">
      <c r="A3122" s="1" t="s">
        <v>17124</v>
      </c>
      <c r="B3122" t="str">
        <f t="shared" si="94"/>
        <v>https://www.udobaer.de/out/media/public/cust/others/s0000053-2021-ch_it.pdf</v>
      </c>
    </row>
    <row r="3123" spans="1:2" x14ac:dyDescent="0.2">
      <c r="A3123" s="1" t="s">
        <v>17125</v>
      </c>
      <c r="B3123" t="str">
        <f t="shared" si="94"/>
        <v>https://www.udobaer.de/out/media/public/cust/others/s0000053-2021-ch_it.pdf</v>
      </c>
    </row>
    <row r="3124" spans="1:2" x14ac:dyDescent="0.2">
      <c r="A3124" s="1" t="s">
        <v>17126</v>
      </c>
      <c r="B3124" t="str">
        <f t="shared" si="94"/>
        <v>https://www.udobaer.de/out/media/public/cust/others/s0000053-2021-ch_it.pdf</v>
      </c>
    </row>
    <row r="3125" spans="1:2" x14ac:dyDescent="0.2">
      <c r="A3125" s="1" t="s">
        <v>17127</v>
      </c>
      <c r="B3125" t="str">
        <f t="shared" si="94"/>
        <v>https://www.udobaer.de/out/media/public/cust/others/s0000053-2021-ch_it.pdf</v>
      </c>
    </row>
    <row r="3126" spans="1:2" x14ac:dyDescent="0.2">
      <c r="A3126" s="1" t="s">
        <v>17128</v>
      </c>
      <c r="B3126" t="str">
        <f t="shared" si="94"/>
        <v>https://www.udobaer.de/out/media/public/cust/others/s0000053-2021-ch_it.pdf</v>
      </c>
    </row>
    <row r="3127" spans="1:2" x14ac:dyDescent="0.2">
      <c r="A3127" s="1" t="s">
        <v>17129</v>
      </c>
      <c r="B3127" t="str">
        <f t="shared" si="94"/>
        <v>https://www.udobaer.de/out/media/public/cust/others/s0000053-2021-ch_it.pdf</v>
      </c>
    </row>
    <row r="3128" spans="1:2" x14ac:dyDescent="0.2">
      <c r="A3128" s="1" t="s">
        <v>17130</v>
      </c>
      <c r="B3128" t="str">
        <f t="shared" si="94"/>
        <v>https://www.udobaer.de/out/media/public/cust/others/s0000053-2021-ch_it.pdf</v>
      </c>
    </row>
    <row r="3129" spans="1:2" x14ac:dyDescent="0.2">
      <c r="A3129" s="1" t="s">
        <v>17131</v>
      </c>
      <c r="B3129" t="str">
        <f t="shared" si="94"/>
        <v>https://www.udobaer.de/out/media/public/cust/others/s0000053-2021-ch_it.pdf</v>
      </c>
    </row>
    <row r="3130" spans="1:2" x14ac:dyDescent="0.2">
      <c r="A3130" s="1" t="s">
        <v>17132</v>
      </c>
      <c r="B3130" t="str">
        <f t="shared" si="94"/>
        <v>https://www.udobaer.de/out/media/public/cust/others/s0000053-2021-ch_it.pdf</v>
      </c>
    </row>
    <row r="3131" spans="1:2" x14ac:dyDescent="0.2">
      <c r="A3131" s="1" t="s">
        <v>17133</v>
      </c>
      <c r="B3131" t="str">
        <f t="shared" si="94"/>
        <v>https://www.udobaer.de/out/media/public/cust/others/s0000053-2021-ch_it.pdf</v>
      </c>
    </row>
    <row r="3132" spans="1:2" x14ac:dyDescent="0.2">
      <c r="A3132" s="1" t="s">
        <v>17134</v>
      </c>
      <c r="B3132" t="str">
        <f t="shared" si="94"/>
        <v>https://www.udobaer.de/out/media/public/cust/others/s0000053-2021-ch_it.pdf</v>
      </c>
    </row>
    <row r="3133" spans="1:2" x14ac:dyDescent="0.2">
      <c r="A3133" s="1" t="s">
        <v>17135</v>
      </c>
      <c r="B3133" t="str">
        <f t="shared" si="94"/>
        <v>https://www.udobaer.de/out/media/public/cust/others/s0000053-2021-ch_it.pdf</v>
      </c>
    </row>
    <row r="3134" spans="1:2" x14ac:dyDescent="0.2">
      <c r="A3134" s="1" t="s">
        <v>17136</v>
      </c>
      <c r="B3134" t="str">
        <f t="shared" si="94"/>
        <v>https://www.udobaer.de/out/media/public/cust/others/s0000053-2021-ch_it.pdf</v>
      </c>
    </row>
    <row r="3135" spans="1:2" x14ac:dyDescent="0.2">
      <c r="A3135" s="1" t="s">
        <v>17137</v>
      </c>
      <c r="B3135" t="str">
        <f t="shared" si="94"/>
        <v>https://www.udobaer.de/out/media/public/cust/others/s0000053-2021-ch_it.pdf</v>
      </c>
    </row>
    <row r="3136" spans="1:2" x14ac:dyDescent="0.2">
      <c r="A3136" s="1" t="s">
        <v>17138</v>
      </c>
      <c r="B3136" t="str">
        <f t="shared" si="94"/>
        <v>https://www.udobaer.de/out/media/public/cust/others/s0000053-2021-ch_it.pdf</v>
      </c>
    </row>
    <row r="3137" spans="1:2" x14ac:dyDescent="0.2">
      <c r="A3137" s="1" t="s">
        <v>17139</v>
      </c>
      <c r="B3137" t="str">
        <f t="shared" si="94"/>
        <v>https://www.udobaer.de/out/media/public/cust/others/s0000053-2021-ch_it.pdf</v>
      </c>
    </row>
    <row r="3138" spans="1:2" x14ac:dyDescent="0.2">
      <c r="A3138" s="1" t="s">
        <v>17140</v>
      </c>
      <c r="B3138" t="str">
        <f t="shared" si="94"/>
        <v>https://www.udobaer.de/out/media/public/cust/others/s0000053-2021-ch_it.pdf</v>
      </c>
    </row>
    <row r="3139" spans="1:2" x14ac:dyDescent="0.2">
      <c r="A3139" s="1" t="s">
        <v>17141</v>
      </c>
      <c r="B3139" t="str">
        <f t="shared" si="94"/>
        <v>https://www.udobaer.de/out/media/public/cust/others/s0000053-2021-ch_it.pdf</v>
      </c>
    </row>
    <row r="3140" spans="1:2" x14ac:dyDescent="0.2">
      <c r="A3140" s="1" t="s">
        <v>17142</v>
      </c>
      <c r="B3140" t="str">
        <f t="shared" ref="B3140:B3189" si="95">HYPERLINK("https://www.udobaer.de/out/media/public/cust/others/s0000053-2021-ch_it.pdf")</f>
        <v>https://www.udobaer.de/out/media/public/cust/others/s0000053-2021-ch_it.pdf</v>
      </c>
    </row>
    <row r="3141" spans="1:2" x14ac:dyDescent="0.2">
      <c r="A3141" s="1" t="s">
        <v>17143</v>
      </c>
      <c r="B3141" t="str">
        <f t="shared" si="95"/>
        <v>https://www.udobaer.de/out/media/public/cust/others/s0000053-2021-ch_it.pdf</v>
      </c>
    </row>
    <row r="3142" spans="1:2" x14ac:dyDescent="0.2">
      <c r="A3142" s="1" t="s">
        <v>17144</v>
      </c>
      <c r="B3142" t="str">
        <f t="shared" si="95"/>
        <v>https://www.udobaer.de/out/media/public/cust/others/s0000053-2021-ch_it.pdf</v>
      </c>
    </row>
    <row r="3143" spans="1:2" x14ac:dyDescent="0.2">
      <c r="A3143" s="1" t="s">
        <v>17145</v>
      </c>
      <c r="B3143" t="str">
        <f t="shared" si="95"/>
        <v>https://www.udobaer.de/out/media/public/cust/others/s0000053-2021-ch_it.pdf</v>
      </c>
    </row>
    <row r="3144" spans="1:2" x14ac:dyDescent="0.2">
      <c r="A3144" s="1" t="s">
        <v>17146</v>
      </c>
      <c r="B3144" t="str">
        <f t="shared" si="95"/>
        <v>https://www.udobaer.de/out/media/public/cust/others/s0000053-2021-ch_it.pdf</v>
      </c>
    </row>
    <row r="3145" spans="1:2" x14ac:dyDescent="0.2">
      <c r="A3145" s="1" t="s">
        <v>17147</v>
      </c>
      <c r="B3145" t="str">
        <f t="shared" si="95"/>
        <v>https://www.udobaer.de/out/media/public/cust/others/s0000053-2021-ch_it.pdf</v>
      </c>
    </row>
    <row r="3146" spans="1:2" x14ac:dyDescent="0.2">
      <c r="A3146" s="1" t="s">
        <v>17148</v>
      </c>
      <c r="B3146" t="str">
        <f t="shared" si="95"/>
        <v>https://www.udobaer.de/out/media/public/cust/others/s0000053-2021-ch_it.pdf</v>
      </c>
    </row>
    <row r="3147" spans="1:2" x14ac:dyDescent="0.2">
      <c r="A3147" s="1" t="s">
        <v>17149</v>
      </c>
      <c r="B3147" t="str">
        <f t="shared" si="95"/>
        <v>https://www.udobaer.de/out/media/public/cust/others/s0000053-2021-ch_it.pdf</v>
      </c>
    </row>
    <row r="3148" spans="1:2" x14ac:dyDescent="0.2">
      <c r="A3148" s="1" t="s">
        <v>17150</v>
      </c>
      <c r="B3148" t="str">
        <f t="shared" si="95"/>
        <v>https://www.udobaer.de/out/media/public/cust/others/s0000053-2021-ch_it.pdf</v>
      </c>
    </row>
    <row r="3149" spans="1:2" x14ac:dyDescent="0.2">
      <c r="A3149" s="1" t="s">
        <v>17151</v>
      </c>
      <c r="B3149" t="str">
        <f t="shared" si="95"/>
        <v>https://www.udobaer.de/out/media/public/cust/others/s0000053-2021-ch_it.pdf</v>
      </c>
    </row>
    <row r="3150" spans="1:2" x14ac:dyDescent="0.2">
      <c r="A3150" s="1" t="s">
        <v>17152</v>
      </c>
      <c r="B3150" t="str">
        <f t="shared" si="95"/>
        <v>https://www.udobaer.de/out/media/public/cust/others/s0000053-2021-ch_it.pdf</v>
      </c>
    </row>
    <row r="3151" spans="1:2" x14ac:dyDescent="0.2">
      <c r="A3151" s="1" t="s">
        <v>17153</v>
      </c>
      <c r="B3151" t="str">
        <f t="shared" si="95"/>
        <v>https://www.udobaer.de/out/media/public/cust/others/s0000053-2021-ch_it.pdf</v>
      </c>
    </row>
    <row r="3152" spans="1:2" x14ac:dyDescent="0.2">
      <c r="A3152" s="1" t="s">
        <v>17154</v>
      </c>
      <c r="B3152" t="str">
        <f t="shared" si="95"/>
        <v>https://www.udobaer.de/out/media/public/cust/others/s0000053-2021-ch_it.pdf</v>
      </c>
    </row>
    <row r="3153" spans="1:2" x14ac:dyDescent="0.2">
      <c r="A3153" s="1" t="s">
        <v>17155</v>
      </c>
      <c r="B3153" t="str">
        <f t="shared" si="95"/>
        <v>https://www.udobaer.de/out/media/public/cust/others/s0000053-2021-ch_it.pdf</v>
      </c>
    </row>
    <row r="3154" spans="1:2" x14ac:dyDescent="0.2">
      <c r="A3154" s="1" t="s">
        <v>17156</v>
      </c>
      <c r="B3154" t="str">
        <f t="shared" si="95"/>
        <v>https://www.udobaer.de/out/media/public/cust/others/s0000053-2021-ch_it.pdf</v>
      </c>
    </row>
    <row r="3155" spans="1:2" x14ac:dyDescent="0.2">
      <c r="A3155" s="1" t="s">
        <v>17157</v>
      </c>
      <c r="B3155" t="str">
        <f t="shared" si="95"/>
        <v>https://www.udobaer.de/out/media/public/cust/others/s0000053-2021-ch_it.pdf</v>
      </c>
    </row>
    <row r="3156" spans="1:2" x14ac:dyDescent="0.2">
      <c r="A3156" s="1" t="s">
        <v>17158</v>
      </c>
      <c r="B3156" t="str">
        <f t="shared" si="95"/>
        <v>https://www.udobaer.de/out/media/public/cust/others/s0000053-2021-ch_it.pdf</v>
      </c>
    </row>
    <row r="3157" spans="1:2" x14ac:dyDescent="0.2">
      <c r="A3157" s="1" t="s">
        <v>17159</v>
      </c>
      <c r="B3157" t="str">
        <f t="shared" si="95"/>
        <v>https://www.udobaer.de/out/media/public/cust/others/s0000053-2021-ch_it.pdf</v>
      </c>
    </row>
    <row r="3158" spans="1:2" x14ac:dyDescent="0.2">
      <c r="A3158" s="1" t="s">
        <v>17160</v>
      </c>
      <c r="B3158" t="str">
        <f t="shared" si="95"/>
        <v>https://www.udobaer.de/out/media/public/cust/others/s0000053-2021-ch_it.pdf</v>
      </c>
    </row>
    <row r="3159" spans="1:2" x14ac:dyDescent="0.2">
      <c r="A3159" s="1" t="s">
        <v>17161</v>
      </c>
      <c r="B3159" t="str">
        <f t="shared" si="95"/>
        <v>https://www.udobaer.de/out/media/public/cust/others/s0000053-2021-ch_it.pdf</v>
      </c>
    </row>
    <row r="3160" spans="1:2" x14ac:dyDescent="0.2">
      <c r="A3160" s="1" t="s">
        <v>17162</v>
      </c>
      <c r="B3160" t="str">
        <f t="shared" si="95"/>
        <v>https://www.udobaer.de/out/media/public/cust/others/s0000053-2021-ch_it.pdf</v>
      </c>
    </row>
    <row r="3161" spans="1:2" x14ac:dyDescent="0.2">
      <c r="A3161" s="1" t="s">
        <v>17163</v>
      </c>
      <c r="B3161" t="str">
        <f t="shared" si="95"/>
        <v>https://www.udobaer.de/out/media/public/cust/others/s0000053-2021-ch_it.pdf</v>
      </c>
    </row>
    <row r="3162" spans="1:2" x14ac:dyDescent="0.2">
      <c r="A3162" s="1" t="s">
        <v>17164</v>
      </c>
      <c r="B3162" t="str">
        <f t="shared" si="95"/>
        <v>https://www.udobaer.de/out/media/public/cust/others/s0000053-2021-ch_it.pdf</v>
      </c>
    </row>
    <row r="3163" spans="1:2" x14ac:dyDescent="0.2">
      <c r="A3163" s="1" t="s">
        <v>17165</v>
      </c>
      <c r="B3163" t="str">
        <f t="shared" si="95"/>
        <v>https://www.udobaer.de/out/media/public/cust/others/s0000053-2021-ch_it.pdf</v>
      </c>
    </row>
    <row r="3164" spans="1:2" x14ac:dyDescent="0.2">
      <c r="A3164" s="1" t="s">
        <v>17166</v>
      </c>
      <c r="B3164" t="str">
        <f t="shared" si="95"/>
        <v>https://www.udobaer.de/out/media/public/cust/others/s0000053-2021-ch_it.pdf</v>
      </c>
    </row>
    <row r="3165" spans="1:2" x14ac:dyDescent="0.2">
      <c r="A3165" s="1" t="s">
        <v>17167</v>
      </c>
      <c r="B3165" t="str">
        <f t="shared" si="95"/>
        <v>https://www.udobaer.de/out/media/public/cust/others/s0000053-2021-ch_it.pdf</v>
      </c>
    </row>
    <row r="3166" spans="1:2" x14ac:dyDescent="0.2">
      <c r="A3166" s="1" t="s">
        <v>17168</v>
      </c>
      <c r="B3166" t="str">
        <f t="shared" si="95"/>
        <v>https://www.udobaer.de/out/media/public/cust/others/s0000053-2021-ch_it.pdf</v>
      </c>
    </row>
    <row r="3167" spans="1:2" x14ac:dyDescent="0.2">
      <c r="A3167" s="1" t="s">
        <v>17169</v>
      </c>
      <c r="B3167" t="str">
        <f t="shared" si="95"/>
        <v>https://www.udobaer.de/out/media/public/cust/others/s0000053-2021-ch_it.pdf</v>
      </c>
    </row>
    <row r="3168" spans="1:2" x14ac:dyDescent="0.2">
      <c r="A3168" s="1" t="s">
        <v>17170</v>
      </c>
      <c r="B3168" t="str">
        <f t="shared" si="95"/>
        <v>https://www.udobaer.de/out/media/public/cust/others/s0000053-2021-ch_it.pdf</v>
      </c>
    </row>
    <row r="3169" spans="1:2" x14ac:dyDescent="0.2">
      <c r="A3169" s="1" t="s">
        <v>17171</v>
      </c>
      <c r="B3169" t="str">
        <f t="shared" si="95"/>
        <v>https://www.udobaer.de/out/media/public/cust/others/s0000053-2021-ch_it.pdf</v>
      </c>
    </row>
    <row r="3170" spans="1:2" x14ac:dyDescent="0.2">
      <c r="A3170" s="1" t="s">
        <v>17172</v>
      </c>
      <c r="B3170" t="str">
        <f t="shared" si="95"/>
        <v>https://www.udobaer.de/out/media/public/cust/others/s0000053-2021-ch_it.pdf</v>
      </c>
    </row>
    <row r="3171" spans="1:2" x14ac:dyDescent="0.2">
      <c r="A3171" s="1" t="s">
        <v>17173</v>
      </c>
      <c r="B3171" t="str">
        <f t="shared" si="95"/>
        <v>https://www.udobaer.de/out/media/public/cust/others/s0000053-2021-ch_it.pdf</v>
      </c>
    </row>
    <row r="3172" spans="1:2" x14ac:dyDescent="0.2">
      <c r="A3172" s="1" t="s">
        <v>17174</v>
      </c>
      <c r="B3172" t="str">
        <f t="shared" si="95"/>
        <v>https://www.udobaer.de/out/media/public/cust/others/s0000053-2021-ch_it.pdf</v>
      </c>
    </row>
    <row r="3173" spans="1:2" x14ac:dyDescent="0.2">
      <c r="A3173" s="1" t="s">
        <v>17175</v>
      </c>
      <c r="B3173" t="str">
        <f t="shared" si="95"/>
        <v>https://www.udobaer.de/out/media/public/cust/others/s0000053-2021-ch_it.pdf</v>
      </c>
    </row>
    <row r="3174" spans="1:2" x14ac:dyDescent="0.2">
      <c r="A3174" s="1" t="s">
        <v>17176</v>
      </c>
      <c r="B3174" t="str">
        <f t="shared" si="95"/>
        <v>https://www.udobaer.de/out/media/public/cust/others/s0000053-2021-ch_it.pdf</v>
      </c>
    </row>
    <row r="3175" spans="1:2" x14ac:dyDescent="0.2">
      <c r="A3175" s="1" t="s">
        <v>17177</v>
      </c>
      <c r="B3175" t="str">
        <f t="shared" si="95"/>
        <v>https://www.udobaer.de/out/media/public/cust/others/s0000053-2021-ch_it.pdf</v>
      </c>
    </row>
    <row r="3176" spans="1:2" x14ac:dyDescent="0.2">
      <c r="A3176" s="1" t="s">
        <v>17178</v>
      </c>
      <c r="B3176" t="str">
        <f t="shared" si="95"/>
        <v>https://www.udobaer.de/out/media/public/cust/others/s0000053-2021-ch_it.pdf</v>
      </c>
    </row>
    <row r="3177" spans="1:2" x14ac:dyDescent="0.2">
      <c r="A3177" s="1" t="s">
        <v>17179</v>
      </c>
      <c r="B3177" t="str">
        <f t="shared" si="95"/>
        <v>https://www.udobaer.de/out/media/public/cust/others/s0000053-2021-ch_it.pdf</v>
      </c>
    </row>
    <row r="3178" spans="1:2" x14ac:dyDescent="0.2">
      <c r="A3178" s="1" t="s">
        <v>17180</v>
      </c>
      <c r="B3178" t="str">
        <f t="shared" si="95"/>
        <v>https://www.udobaer.de/out/media/public/cust/others/s0000053-2021-ch_it.pdf</v>
      </c>
    </row>
    <row r="3179" spans="1:2" x14ac:dyDescent="0.2">
      <c r="A3179" s="1" t="s">
        <v>17181</v>
      </c>
      <c r="B3179" t="str">
        <f t="shared" si="95"/>
        <v>https://www.udobaer.de/out/media/public/cust/others/s0000053-2021-ch_it.pdf</v>
      </c>
    </row>
    <row r="3180" spans="1:2" x14ac:dyDescent="0.2">
      <c r="A3180" s="1" t="s">
        <v>17182</v>
      </c>
      <c r="B3180" t="str">
        <f t="shared" si="95"/>
        <v>https://www.udobaer.de/out/media/public/cust/others/s0000053-2021-ch_it.pdf</v>
      </c>
    </row>
    <row r="3181" spans="1:2" x14ac:dyDescent="0.2">
      <c r="A3181" s="1" t="s">
        <v>17183</v>
      </c>
      <c r="B3181" t="str">
        <f t="shared" si="95"/>
        <v>https://www.udobaer.de/out/media/public/cust/others/s0000053-2021-ch_it.pdf</v>
      </c>
    </row>
    <row r="3182" spans="1:2" x14ac:dyDescent="0.2">
      <c r="A3182" s="1" t="s">
        <v>17184</v>
      </c>
      <c r="B3182" t="str">
        <f t="shared" si="95"/>
        <v>https://www.udobaer.de/out/media/public/cust/others/s0000053-2021-ch_it.pdf</v>
      </c>
    </row>
    <row r="3183" spans="1:2" x14ac:dyDescent="0.2">
      <c r="A3183" s="1" t="s">
        <v>17185</v>
      </c>
      <c r="B3183" t="str">
        <f t="shared" si="95"/>
        <v>https://www.udobaer.de/out/media/public/cust/others/s0000053-2021-ch_it.pdf</v>
      </c>
    </row>
    <row r="3184" spans="1:2" x14ac:dyDescent="0.2">
      <c r="A3184" s="1" t="s">
        <v>17186</v>
      </c>
      <c r="B3184" t="str">
        <f t="shared" si="95"/>
        <v>https://www.udobaer.de/out/media/public/cust/others/s0000053-2021-ch_it.pdf</v>
      </c>
    </row>
    <row r="3185" spans="1:2" x14ac:dyDescent="0.2">
      <c r="A3185" s="1" t="s">
        <v>17187</v>
      </c>
      <c r="B3185" t="str">
        <f t="shared" si="95"/>
        <v>https://www.udobaer.de/out/media/public/cust/others/s0000053-2021-ch_it.pdf</v>
      </c>
    </row>
    <row r="3186" spans="1:2" x14ac:dyDescent="0.2">
      <c r="A3186" s="1" t="s">
        <v>17188</v>
      </c>
      <c r="B3186" t="str">
        <f t="shared" si="95"/>
        <v>https://www.udobaer.de/out/media/public/cust/others/s0000053-2021-ch_it.pdf</v>
      </c>
    </row>
    <row r="3187" spans="1:2" x14ac:dyDescent="0.2">
      <c r="A3187" s="1" t="s">
        <v>17189</v>
      </c>
      <c r="B3187" t="str">
        <f t="shared" si="95"/>
        <v>https://www.udobaer.de/out/media/public/cust/others/s0000053-2021-ch_it.pdf</v>
      </c>
    </row>
    <row r="3188" spans="1:2" x14ac:dyDescent="0.2">
      <c r="A3188" s="1" t="s">
        <v>17190</v>
      </c>
      <c r="B3188" t="str">
        <f t="shared" si="95"/>
        <v>https://www.udobaer.de/out/media/public/cust/others/s0000053-2021-ch_it.pdf</v>
      </c>
    </row>
    <row r="3189" spans="1:2" x14ac:dyDescent="0.2">
      <c r="A3189" s="1" t="s">
        <v>17191</v>
      </c>
      <c r="B3189" t="str">
        <f t="shared" si="95"/>
        <v>https://www.udobaer.de/out/media/public/cust/others/s0000053-2021-ch_it.pdf</v>
      </c>
    </row>
    <row r="3190" spans="1:2" x14ac:dyDescent="0.2">
      <c r="A3190" s="1" t="s">
        <v>17192</v>
      </c>
      <c r="B3190" t="str">
        <f t="shared" ref="B3190:B3203" si="96">HYPERLINK("https://www.udobaer.de/out/media/public/cust/others/s0000053-2021-ch_it.pdf")</f>
        <v>https://www.udobaer.de/out/media/public/cust/others/s0000053-2021-ch_it.pdf</v>
      </c>
    </row>
    <row r="3191" spans="1:2" x14ac:dyDescent="0.2">
      <c r="A3191" s="1" t="s">
        <v>17193</v>
      </c>
      <c r="B3191" t="str">
        <f t="shared" si="96"/>
        <v>https://www.udobaer.de/out/media/public/cust/others/s0000053-2021-ch_it.pdf</v>
      </c>
    </row>
    <row r="3192" spans="1:2" x14ac:dyDescent="0.2">
      <c r="A3192" s="1" t="s">
        <v>17194</v>
      </c>
      <c r="B3192" t="str">
        <f t="shared" si="96"/>
        <v>https://www.udobaer.de/out/media/public/cust/others/s0000053-2021-ch_it.pdf</v>
      </c>
    </row>
    <row r="3193" spans="1:2" x14ac:dyDescent="0.2">
      <c r="A3193" s="1" t="s">
        <v>17195</v>
      </c>
      <c r="B3193" t="str">
        <f t="shared" si="96"/>
        <v>https://www.udobaer.de/out/media/public/cust/others/s0000053-2021-ch_it.pdf</v>
      </c>
    </row>
    <row r="3194" spans="1:2" x14ac:dyDescent="0.2">
      <c r="A3194" s="1" t="s">
        <v>17196</v>
      </c>
      <c r="B3194" t="str">
        <f t="shared" si="96"/>
        <v>https://www.udobaer.de/out/media/public/cust/others/s0000053-2021-ch_it.pdf</v>
      </c>
    </row>
    <row r="3195" spans="1:2" x14ac:dyDescent="0.2">
      <c r="A3195" s="1" t="s">
        <v>17197</v>
      </c>
      <c r="B3195" t="str">
        <f t="shared" si="96"/>
        <v>https://www.udobaer.de/out/media/public/cust/others/s0000053-2021-ch_it.pdf</v>
      </c>
    </row>
    <row r="3196" spans="1:2" x14ac:dyDescent="0.2">
      <c r="A3196" s="1" t="s">
        <v>17198</v>
      </c>
      <c r="B3196" t="str">
        <f t="shared" si="96"/>
        <v>https://www.udobaer.de/out/media/public/cust/others/s0000053-2021-ch_it.pdf</v>
      </c>
    </row>
    <row r="3197" spans="1:2" x14ac:dyDescent="0.2">
      <c r="A3197" s="1" t="s">
        <v>17199</v>
      </c>
      <c r="B3197" t="str">
        <f t="shared" si="96"/>
        <v>https://www.udobaer.de/out/media/public/cust/others/s0000053-2021-ch_it.pdf</v>
      </c>
    </row>
    <row r="3198" spans="1:2" x14ac:dyDescent="0.2">
      <c r="A3198" s="1" t="s">
        <v>17200</v>
      </c>
      <c r="B3198" t="str">
        <f t="shared" si="96"/>
        <v>https://www.udobaer.de/out/media/public/cust/others/s0000053-2021-ch_it.pdf</v>
      </c>
    </row>
    <row r="3199" spans="1:2" x14ac:dyDescent="0.2">
      <c r="A3199" s="1" t="s">
        <v>17201</v>
      </c>
      <c r="B3199" t="str">
        <f t="shared" si="96"/>
        <v>https://www.udobaer.de/out/media/public/cust/others/s0000053-2021-ch_it.pdf</v>
      </c>
    </row>
    <row r="3200" spans="1:2" x14ac:dyDescent="0.2">
      <c r="A3200" s="1" t="s">
        <v>17202</v>
      </c>
      <c r="B3200" t="str">
        <f t="shared" si="96"/>
        <v>https://www.udobaer.de/out/media/public/cust/others/s0000053-2021-ch_it.pdf</v>
      </c>
    </row>
    <row r="3201" spans="1:2" x14ac:dyDescent="0.2">
      <c r="A3201" s="1" t="s">
        <v>17203</v>
      </c>
      <c r="B3201" t="str">
        <f t="shared" si="96"/>
        <v>https://www.udobaer.de/out/media/public/cust/others/s0000053-2021-ch_it.pdf</v>
      </c>
    </row>
    <row r="3202" spans="1:2" x14ac:dyDescent="0.2">
      <c r="A3202" s="1" t="s">
        <v>17204</v>
      </c>
      <c r="B3202" t="str">
        <f t="shared" si="96"/>
        <v>https://www.udobaer.de/out/media/public/cust/others/s0000053-2021-ch_it.pdf</v>
      </c>
    </row>
    <row r="3203" spans="1:2" x14ac:dyDescent="0.2">
      <c r="A3203" s="1" t="s">
        <v>17205</v>
      </c>
      <c r="B3203" t="str">
        <f t="shared" si="96"/>
        <v>https://www.udobaer.de/out/media/public/cust/others/s0000053-2021-ch_it.pdf</v>
      </c>
    </row>
    <row r="3204" spans="1:2" x14ac:dyDescent="0.2">
      <c r="A3204" s="1" t="s">
        <v>28006</v>
      </c>
      <c r="B3204" t="str">
        <f t="shared" ref="B3204:B3235" si="97">HYPERLINK("https://www.udobaer.de/out/media/public/cust/others/s0000054-2021-ch_it.pdf")</f>
        <v>https://www.udobaer.de/out/media/public/cust/others/s0000054-2021-ch_it.pdf</v>
      </c>
    </row>
    <row r="3205" spans="1:2" x14ac:dyDescent="0.2">
      <c r="A3205" s="1" t="s">
        <v>28008</v>
      </c>
      <c r="B3205" t="str">
        <f t="shared" si="97"/>
        <v>https://www.udobaer.de/out/media/public/cust/others/s0000054-2021-ch_it.pdf</v>
      </c>
    </row>
    <row r="3206" spans="1:2" x14ac:dyDescent="0.2">
      <c r="A3206" s="1" t="s">
        <v>28009</v>
      </c>
      <c r="B3206" t="str">
        <f t="shared" si="97"/>
        <v>https://www.udobaer.de/out/media/public/cust/others/s0000054-2021-ch_it.pdf</v>
      </c>
    </row>
    <row r="3207" spans="1:2" x14ac:dyDescent="0.2">
      <c r="A3207" s="1" t="s">
        <v>28010</v>
      </c>
      <c r="B3207" t="str">
        <f t="shared" si="97"/>
        <v>https://www.udobaer.de/out/media/public/cust/others/s0000054-2021-ch_it.pdf</v>
      </c>
    </row>
    <row r="3208" spans="1:2" x14ac:dyDescent="0.2">
      <c r="A3208" s="1" t="s">
        <v>28011</v>
      </c>
      <c r="B3208" t="str">
        <f t="shared" si="97"/>
        <v>https://www.udobaer.de/out/media/public/cust/others/s0000054-2021-ch_it.pdf</v>
      </c>
    </row>
    <row r="3209" spans="1:2" x14ac:dyDescent="0.2">
      <c r="A3209" s="1" t="s">
        <v>28012</v>
      </c>
      <c r="B3209" t="str">
        <f t="shared" si="97"/>
        <v>https://www.udobaer.de/out/media/public/cust/others/s0000054-2021-ch_it.pdf</v>
      </c>
    </row>
    <row r="3210" spans="1:2" x14ac:dyDescent="0.2">
      <c r="A3210" s="1" t="s">
        <v>28013</v>
      </c>
      <c r="B3210" t="str">
        <f t="shared" si="97"/>
        <v>https://www.udobaer.de/out/media/public/cust/others/s0000054-2021-ch_it.pdf</v>
      </c>
    </row>
    <row r="3211" spans="1:2" x14ac:dyDescent="0.2">
      <c r="A3211" s="1" t="s">
        <v>28014</v>
      </c>
      <c r="B3211" t="str">
        <f t="shared" si="97"/>
        <v>https://www.udobaer.de/out/media/public/cust/others/s0000054-2021-ch_it.pdf</v>
      </c>
    </row>
    <row r="3212" spans="1:2" x14ac:dyDescent="0.2">
      <c r="A3212" s="1" t="s">
        <v>28015</v>
      </c>
      <c r="B3212" t="str">
        <f t="shared" si="97"/>
        <v>https://www.udobaer.de/out/media/public/cust/others/s0000054-2021-ch_it.pdf</v>
      </c>
    </row>
    <row r="3213" spans="1:2" x14ac:dyDescent="0.2">
      <c r="A3213" s="1" t="s">
        <v>28016</v>
      </c>
      <c r="B3213" t="str">
        <f t="shared" si="97"/>
        <v>https://www.udobaer.de/out/media/public/cust/others/s0000054-2021-ch_it.pdf</v>
      </c>
    </row>
    <row r="3214" spans="1:2" x14ac:dyDescent="0.2">
      <c r="A3214" s="1" t="s">
        <v>28017</v>
      </c>
      <c r="B3214" t="str">
        <f t="shared" si="97"/>
        <v>https://www.udobaer.de/out/media/public/cust/others/s0000054-2021-ch_it.pdf</v>
      </c>
    </row>
    <row r="3215" spans="1:2" x14ac:dyDescent="0.2">
      <c r="A3215" s="1" t="s">
        <v>28018</v>
      </c>
      <c r="B3215" t="str">
        <f t="shared" si="97"/>
        <v>https://www.udobaer.de/out/media/public/cust/others/s0000054-2021-ch_it.pdf</v>
      </c>
    </row>
    <row r="3216" spans="1:2" x14ac:dyDescent="0.2">
      <c r="A3216" s="1" t="s">
        <v>28019</v>
      </c>
      <c r="B3216" t="str">
        <f t="shared" si="97"/>
        <v>https://www.udobaer.de/out/media/public/cust/others/s0000054-2021-ch_it.pdf</v>
      </c>
    </row>
    <row r="3217" spans="1:2" x14ac:dyDescent="0.2">
      <c r="A3217" s="1" t="s">
        <v>28020</v>
      </c>
      <c r="B3217" t="str">
        <f t="shared" si="97"/>
        <v>https://www.udobaer.de/out/media/public/cust/others/s0000054-2021-ch_it.pdf</v>
      </c>
    </row>
    <row r="3218" spans="1:2" x14ac:dyDescent="0.2">
      <c r="A3218" s="1" t="s">
        <v>28021</v>
      </c>
      <c r="B3218" t="str">
        <f t="shared" si="97"/>
        <v>https://www.udobaer.de/out/media/public/cust/others/s0000054-2021-ch_it.pdf</v>
      </c>
    </row>
    <row r="3219" spans="1:2" x14ac:dyDescent="0.2">
      <c r="A3219" s="1" t="s">
        <v>28022</v>
      </c>
      <c r="B3219" t="str">
        <f t="shared" si="97"/>
        <v>https://www.udobaer.de/out/media/public/cust/others/s0000054-2021-ch_it.pdf</v>
      </c>
    </row>
    <row r="3220" spans="1:2" x14ac:dyDescent="0.2">
      <c r="A3220" s="1" t="s">
        <v>28023</v>
      </c>
      <c r="B3220" t="str">
        <f t="shared" si="97"/>
        <v>https://www.udobaer.de/out/media/public/cust/others/s0000054-2021-ch_it.pdf</v>
      </c>
    </row>
    <row r="3221" spans="1:2" x14ac:dyDescent="0.2">
      <c r="A3221" s="1" t="s">
        <v>28024</v>
      </c>
      <c r="B3221" t="str">
        <f t="shared" si="97"/>
        <v>https://www.udobaer.de/out/media/public/cust/others/s0000054-2021-ch_it.pdf</v>
      </c>
    </row>
    <row r="3222" spans="1:2" x14ac:dyDescent="0.2">
      <c r="A3222" s="1" t="s">
        <v>28025</v>
      </c>
      <c r="B3222" t="str">
        <f t="shared" si="97"/>
        <v>https://www.udobaer.de/out/media/public/cust/others/s0000054-2021-ch_it.pdf</v>
      </c>
    </row>
    <row r="3223" spans="1:2" x14ac:dyDescent="0.2">
      <c r="A3223" s="1" t="s">
        <v>28026</v>
      </c>
      <c r="B3223" t="str">
        <f t="shared" si="97"/>
        <v>https://www.udobaer.de/out/media/public/cust/others/s0000054-2021-ch_it.pdf</v>
      </c>
    </row>
    <row r="3224" spans="1:2" x14ac:dyDescent="0.2">
      <c r="A3224" s="1" t="s">
        <v>28027</v>
      </c>
      <c r="B3224" t="str">
        <f t="shared" si="97"/>
        <v>https://www.udobaer.de/out/media/public/cust/others/s0000054-2021-ch_it.pdf</v>
      </c>
    </row>
    <row r="3225" spans="1:2" x14ac:dyDescent="0.2">
      <c r="A3225" s="1" t="s">
        <v>28028</v>
      </c>
      <c r="B3225" t="str">
        <f t="shared" si="97"/>
        <v>https://www.udobaer.de/out/media/public/cust/others/s0000054-2021-ch_it.pdf</v>
      </c>
    </row>
    <row r="3226" spans="1:2" x14ac:dyDescent="0.2">
      <c r="A3226" s="1" t="s">
        <v>28029</v>
      </c>
      <c r="B3226" t="str">
        <f t="shared" si="97"/>
        <v>https://www.udobaer.de/out/media/public/cust/others/s0000054-2021-ch_it.pdf</v>
      </c>
    </row>
    <row r="3227" spans="1:2" x14ac:dyDescent="0.2">
      <c r="A3227" s="1" t="s">
        <v>28030</v>
      </c>
      <c r="B3227" t="str">
        <f t="shared" si="97"/>
        <v>https://www.udobaer.de/out/media/public/cust/others/s0000054-2021-ch_it.pdf</v>
      </c>
    </row>
    <row r="3228" spans="1:2" x14ac:dyDescent="0.2">
      <c r="A3228" s="1" t="s">
        <v>28031</v>
      </c>
      <c r="B3228" t="str">
        <f t="shared" si="97"/>
        <v>https://www.udobaer.de/out/media/public/cust/others/s0000054-2021-ch_it.pdf</v>
      </c>
    </row>
    <row r="3229" spans="1:2" x14ac:dyDescent="0.2">
      <c r="A3229" s="1" t="s">
        <v>28032</v>
      </c>
      <c r="B3229" t="str">
        <f t="shared" si="97"/>
        <v>https://www.udobaer.de/out/media/public/cust/others/s0000054-2021-ch_it.pdf</v>
      </c>
    </row>
    <row r="3230" spans="1:2" x14ac:dyDescent="0.2">
      <c r="A3230" s="1" t="s">
        <v>28033</v>
      </c>
      <c r="B3230" t="str">
        <f t="shared" si="97"/>
        <v>https://www.udobaer.de/out/media/public/cust/others/s0000054-2021-ch_it.pdf</v>
      </c>
    </row>
    <row r="3231" spans="1:2" x14ac:dyDescent="0.2">
      <c r="A3231" s="1" t="s">
        <v>28034</v>
      </c>
      <c r="B3231" t="str">
        <f t="shared" si="97"/>
        <v>https://www.udobaer.de/out/media/public/cust/others/s0000054-2021-ch_it.pdf</v>
      </c>
    </row>
    <row r="3232" spans="1:2" x14ac:dyDescent="0.2">
      <c r="A3232" s="1" t="s">
        <v>28035</v>
      </c>
      <c r="B3232" t="str">
        <f t="shared" si="97"/>
        <v>https://www.udobaer.de/out/media/public/cust/others/s0000054-2021-ch_it.pdf</v>
      </c>
    </row>
    <row r="3233" spans="1:2" x14ac:dyDescent="0.2">
      <c r="A3233" s="1" t="s">
        <v>28036</v>
      </c>
      <c r="B3233" t="str">
        <f t="shared" si="97"/>
        <v>https://www.udobaer.de/out/media/public/cust/others/s0000054-2021-ch_it.pdf</v>
      </c>
    </row>
    <row r="3234" spans="1:2" x14ac:dyDescent="0.2">
      <c r="A3234" s="1" t="s">
        <v>28037</v>
      </c>
      <c r="B3234" t="str">
        <f t="shared" si="97"/>
        <v>https://www.udobaer.de/out/media/public/cust/others/s0000054-2021-ch_it.pdf</v>
      </c>
    </row>
    <row r="3235" spans="1:2" x14ac:dyDescent="0.2">
      <c r="A3235" s="1" t="s">
        <v>28038</v>
      </c>
      <c r="B3235" t="str">
        <f t="shared" si="97"/>
        <v>https://www.udobaer.de/out/media/public/cust/others/s0000054-2021-ch_it.pdf</v>
      </c>
    </row>
    <row r="3236" spans="1:2" x14ac:dyDescent="0.2">
      <c r="A3236" s="1" t="s">
        <v>28039</v>
      </c>
      <c r="B3236" t="str">
        <f t="shared" ref="B3236:B3267" si="98">HYPERLINK("https://www.udobaer.de/out/media/public/cust/others/s0000054-2021-ch_it.pdf")</f>
        <v>https://www.udobaer.de/out/media/public/cust/others/s0000054-2021-ch_it.pdf</v>
      </c>
    </row>
    <row r="3237" spans="1:2" x14ac:dyDescent="0.2">
      <c r="A3237" s="1" t="s">
        <v>28040</v>
      </c>
      <c r="B3237" t="str">
        <f t="shared" si="98"/>
        <v>https://www.udobaer.de/out/media/public/cust/others/s0000054-2021-ch_it.pdf</v>
      </c>
    </row>
    <row r="3238" spans="1:2" x14ac:dyDescent="0.2">
      <c r="A3238" s="1" t="s">
        <v>28041</v>
      </c>
      <c r="B3238" t="str">
        <f t="shared" si="98"/>
        <v>https://www.udobaer.de/out/media/public/cust/others/s0000054-2021-ch_it.pdf</v>
      </c>
    </row>
    <row r="3239" spans="1:2" x14ac:dyDescent="0.2">
      <c r="A3239" s="1" t="s">
        <v>28042</v>
      </c>
      <c r="B3239" t="str">
        <f t="shared" si="98"/>
        <v>https://www.udobaer.de/out/media/public/cust/others/s0000054-2021-ch_it.pdf</v>
      </c>
    </row>
    <row r="3240" spans="1:2" x14ac:dyDescent="0.2">
      <c r="A3240" s="1" t="s">
        <v>28043</v>
      </c>
      <c r="B3240" t="str">
        <f t="shared" si="98"/>
        <v>https://www.udobaer.de/out/media/public/cust/others/s0000054-2021-ch_it.pdf</v>
      </c>
    </row>
    <row r="3241" spans="1:2" x14ac:dyDescent="0.2">
      <c r="A3241" s="1" t="s">
        <v>28044</v>
      </c>
      <c r="B3241" t="str">
        <f t="shared" si="98"/>
        <v>https://www.udobaer.de/out/media/public/cust/others/s0000054-2021-ch_it.pdf</v>
      </c>
    </row>
    <row r="3242" spans="1:2" x14ac:dyDescent="0.2">
      <c r="A3242" s="1" t="s">
        <v>28045</v>
      </c>
      <c r="B3242" t="str">
        <f t="shared" si="98"/>
        <v>https://www.udobaer.de/out/media/public/cust/others/s0000054-2021-ch_it.pdf</v>
      </c>
    </row>
    <row r="3243" spans="1:2" x14ac:dyDescent="0.2">
      <c r="A3243" s="1" t="s">
        <v>28046</v>
      </c>
      <c r="B3243" t="str">
        <f t="shared" si="98"/>
        <v>https://www.udobaer.de/out/media/public/cust/others/s0000054-2021-ch_it.pdf</v>
      </c>
    </row>
    <row r="3244" spans="1:2" x14ac:dyDescent="0.2">
      <c r="A3244" s="1" t="s">
        <v>28047</v>
      </c>
      <c r="B3244" t="str">
        <f t="shared" si="98"/>
        <v>https://www.udobaer.de/out/media/public/cust/others/s0000054-2021-ch_it.pdf</v>
      </c>
    </row>
    <row r="3245" spans="1:2" x14ac:dyDescent="0.2">
      <c r="A3245" s="1" t="s">
        <v>28048</v>
      </c>
      <c r="B3245" t="str">
        <f t="shared" si="98"/>
        <v>https://www.udobaer.de/out/media/public/cust/others/s0000054-2021-ch_it.pdf</v>
      </c>
    </row>
    <row r="3246" spans="1:2" x14ac:dyDescent="0.2">
      <c r="A3246" s="1" t="s">
        <v>28049</v>
      </c>
      <c r="B3246" t="str">
        <f t="shared" si="98"/>
        <v>https://www.udobaer.de/out/media/public/cust/others/s0000054-2021-ch_it.pdf</v>
      </c>
    </row>
    <row r="3247" spans="1:2" x14ac:dyDescent="0.2">
      <c r="A3247" s="1" t="s">
        <v>28050</v>
      </c>
      <c r="B3247" t="str">
        <f t="shared" si="98"/>
        <v>https://www.udobaer.de/out/media/public/cust/others/s0000054-2021-ch_it.pdf</v>
      </c>
    </row>
    <row r="3248" spans="1:2" x14ac:dyDescent="0.2">
      <c r="A3248" s="1" t="s">
        <v>28051</v>
      </c>
      <c r="B3248" t="str">
        <f t="shared" si="98"/>
        <v>https://www.udobaer.de/out/media/public/cust/others/s0000054-2021-ch_it.pdf</v>
      </c>
    </row>
    <row r="3249" spans="1:2" x14ac:dyDescent="0.2">
      <c r="A3249" s="1" t="s">
        <v>28052</v>
      </c>
      <c r="B3249" t="str">
        <f t="shared" si="98"/>
        <v>https://www.udobaer.de/out/media/public/cust/others/s0000054-2021-ch_it.pdf</v>
      </c>
    </row>
    <row r="3250" spans="1:2" x14ac:dyDescent="0.2">
      <c r="A3250" s="1" t="s">
        <v>28053</v>
      </c>
      <c r="B3250" t="str">
        <f t="shared" si="98"/>
        <v>https://www.udobaer.de/out/media/public/cust/others/s0000054-2021-ch_it.pdf</v>
      </c>
    </row>
    <row r="3251" spans="1:2" x14ac:dyDescent="0.2">
      <c r="A3251" s="1" t="s">
        <v>28054</v>
      </c>
      <c r="B3251" t="str">
        <f t="shared" si="98"/>
        <v>https://www.udobaer.de/out/media/public/cust/others/s0000054-2021-ch_it.pdf</v>
      </c>
    </row>
    <row r="3252" spans="1:2" x14ac:dyDescent="0.2">
      <c r="A3252" s="1" t="s">
        <v>28055</v>
      </c>
      <c r="B3252" t="str">
        <f t="shared" si="98"/>
        <v>https://www.udobaer.de/out/media/public/cust/others/s0000054-2021-ch_it.pdf</v>
      </c>
    </row>
    <row r="3253" spans="1:2" x14ac:dyDescent="0.2">
      <c r="A3253" s="1" t="s">
        <v>28056</v>
      </c>
      <c r="B3253" t="str">
        <f t="shared" si="98"/>
        <v>https://www.udobaer.de/out/media/public/cust/others/s0000054-2021-ch_it.pdf</v>
      </c>
    </row>
    <row r="3254" spans="1:2" x14ac:dyDescent="0.2">
      <c r="A3254" s="1" t="s">
        <v>28057</v>
      </c>
      <c r="B3254" t="str">
        <f t="shared" si="98"/>
        <v>https://www.udobaer.de/out/media/public/cust/others/s0000054-2021-ch_it.pdf</v>
      </c>
    </row>
    <row r="3255" spans="1:2" x14ac:dyDescent="0.2">
      <c r="A3255" s="1" t="s">
        <v>28058</v>
      </c>
      <c r="B3255" t="str">
        <f t="shared" si="98"/>
        <v>https://www.udobaer.de/out/media/public/cust/others/s0000054-2021-ch_it.pdf</v>
      </c>
    </row>
    <row r="3256" spans="1:2" x14ac:dyDescent="0.2">
      <c r="A3256" s="1" t="s">
        <v>28059</v>
      </c>
      <c r="B3256" t="str">
        <f t="shared" si="98"/>
        <v>https://www.udobaer.de/out/media/public/cust/others/s0000054-2021-ch_it.pdf</v>
      </c>
    </row>
    <row r="3257" spans="1:2" x14ac:dyDescent="0.2">
      <c r="A3257" s="1" t="s">
        <v>28060</v>
      </c>
      <c r="B3257" t="str">
        <f t="shared" si="98"/>
        <v>https://www.udobaer.de/out/media/public/cust/others/s0000054-2021-ch_it.pdf</v>
      </c>
    </row>
    <row r="3258" spans="1:2" x14ac:dyDescent="0.2">
      <c r="A3258" s="1" t="s">
        <v>28061</v>
      </c>
      <c r="B3258" t="str">
        <f t="shared" si="98"/>
        <v>https://www.udobaer.de/out/media/public/cust/others/s0000054-2021-ch_it.pdf</v>
      </c>
    </row>
    <row r="3259" spans="1:2" x14ac:dyDescent="0.2">
      <c r="A3259" s="1" t="s">
        <v>28062</v>
      </c>
      <c r="B3259" t="str">
        <f t="shared" si="98"/>
        <v>https://www.udobaer.de/out/media/public/cust/others/s0000054-2021-ch_it.pdf</v>
      </c>
    </row>
    <row r="3260" spans="1:2" x14ac:dyDescent="0.2">
      <c r="A3260" s="1" t="s">
        <v>28063</v>
      </c>
      <c r="B3260" t="str">
        <f t="shared" si="98"/>
        <v>https://www.udobaer.de/out/media/public/cust/others/s0000054-2021-ch_it.pdf</v>
      </c>
    </row>
    <row r="3261" spans="1:2" x14ac:dyDescent="0.2">
      <c r="A3261" s="1" t="s">
        <v>28064</v>
      </c>
      <c r="B3261" t="str">
        <f t="shared" si="98"/>
        <v>https://www.udobaer.de/out/media/public/cust/others/s0000054-2021-ch_it.pdf</v>
      </c>
    </row>
    <row r="3262" spans="1:2" x14ac:dyDescent="0.2">
      <c r="A3262" s="1" t="s">
        <v>28065</v>
      </c>
      <c r="B3262" t="str">
        <f t="shared" si="98"/>
        <v>https://www.udobaer.de/out/media/public/cust/others/s0000054-2021-ch_it.pdf</v>
      </c>
    </row>
    <row r="3263" spans="1:2" x14ac:dyDescent="0.2">
      <c r="A3263" s="1" t="s">
        <v>28066</v>
      </c>
      <c r="B3263" t="str">
        <f t="shared" si="98"/>
        <v>https://www.udobaer.de/out/media/public/cust/others/s0000054-2021-ch_it.pdf</v>
      </c>
    </row>
    <row r="3264" spans="1:2" x14ac:dyDescent="0.2">
      <c r="A3264" s="1" t="s">
        <v>28160</v>
      </c>
      <c r="B3264" t="str">
        <f t="shared" si="98"/>
        <v>https://www.udobaer.de/out/media/public/cust/others/s0000054-2021-ch_it.pdf</v>
      </c>
    </row>
    <row r="3265" spans="1:2" x14ac:dyDescent="0.2">
      <c r="A3265" s="1" t="s">
        <v>28161</v>
      </c>
      <c r="B3265" t="str">
        <f t="shared" si="98"/>
        <v>https://www.udobaer.de/out/media/public/cust/others/s0000054-2021-ch_it.pdf</v>
      </c>
    </row>
    <row r="3266" spans="1:2" x14ac:dyDescent="0.2">
      <c r="A3266" s="1" t="s">
        <v>28162</v>
      </c>
      <c r="B3266" t="str">
        <f t="shared" si="98"/>
        <v>https://www.udobaer.de/out/media/public/cust/others/s0000054-2021-ch_it.pdf</v>
      </c>
    </row>
    <row r="3267" spans="1:2" x14ac:dyDescent="0.2">
      <c r="A3267" s="1" t="s">
        <v>28163</v>
      </c>
      <c r="B3267" t="str">
        <f t="shared" si="98"/>
        <v>https://www.udobaer.de/out/media/public/cust/others/s0000054-2021-ch_it.pdf</v>
      </c>
    </row>
    <row r="3268" spans="1:2" x14ac:dyDescent="0.2">
      <c r="A3268" s="1" t="s">
        <v>28164</v>
      </c>
      <c r="B3268" t="str">
        <f t="shared" ref="B3268:B3301" si="99">HYPERLINK("https://www.udobaer.de/out/media/public/cust/others/s0000054-2021-ch_it.pdf")</f>
        <v>https://www.udobaer.de/out/media/public/cust/others/s0000054-2021-ch_it.pdf</v>
      </c>
    </row>
    <row r="3269" spans="1:2" x14ac:dyDescent="0.2">
      <c r="A3269" s="1" t="s">
        <v>28165</v>
      </c>
      <c r="B3269" t="str">
        <f t="shared" si="99"/>
        <v>https://www.udobaer.de/out/media/public/cust/others/s0000054-2021-ch_it.pdf</v>
      </c>
    </row>
    <row r="3270" spans="1:2" x14ac:dyDescent="0.2">
      <c r="A3270" s="1" t="s">
        <v>28166</v>
      </c>
      <c r="B3270" t="str">
        <f t="shared" si="99"/>
        <v>https://www.udobaer.de/out/media/public/cust/others/s0000054-2021-ch_it.pdf</v>
      </c>
    </row>
    <row r="3271" spans="1:2" x14ac:dyDescent="0.2">
      <c r="A3271" s="1" t="s">
        <v>28167</v>
      </c>
      <c r="B3271" t="str">
        <f t="shared" si="99"/>
        <v>https://www.udobaer.de/out/media/public/cust/others/s0000054-2021-ch_it.pdf</v>
      </c>
    </row>
    <row r="3272" spans="1:2" x14ac:dyDescent="0.2">
      <c r="A3272" s="1" t="s">
        <v>28168</v>
      </c>
      <c r="B3272" t="str">
        <f t="shared" si="99"/>
        <v>https://www.udobaer.de/out/media/public/cust/others/s0000054-2021-ch_it.pdf</v>
      </c>
    </row>
    <row r="3273" spans="1:2" x14ac:dyDescent="0.2">
      <c r="A3273" s="1" t="s">
        <v>28169</v>
      </c>
      <c r="B3273" t="str">
        <f t="shared" si="99"/>
        <v>https://www.udobaer.de/out/media/public/cust/others/s0000054-2021-ch_it.pdf</v>
      </c>
    </row>
    <row r="3274" spans="1:2" x14ac:dyDescent="0.2">
      <c r="A3274" s="1" t="s">
        <v>28170</v>
      </c>
      <c r="B3274" t="str">
        <f t="shared" si="99"/>
        <v>https://www.udobaer.de/out/media/public/cust/others/s0000054-2021-ch_it.pdf</v>
      </c>
    </row>
    <row r="3275" spans="1:2" x14ac:dyDescent="0.2">
      <c r="A3275" s="1" t="s">
        <v>28171</v>
      </c>
      <c r="B3275" t="str">
        <f t="shared" si="99"/>
        <v>https://www.udobaer.de/out/media/public/cust/others/s0000054-2021-ch_it.pdf</v>
      </c>
    </row>
    <row r="3276" spans="1:2" x14ac:dyDescent="0.2">
      <c r="A3276" s="1" t="s">
        <v>28172</v>
      </c>
      <c r="B3276" t="str">
        <f t="shared" si="99"/>
        <v>https://www.udobaer.de/out/media/public/cust/others/s0000054-2021-ch_it.pdf</v>
      </c>
    </row>
    <row r="3277" spans="1:2" x14ac:dyDescent="0.2">
      <c r="A3277" s="1" t="s">
        <v>28173</v>
      </c>
      <c r="B3277" t="str">
        <f t="shared" si="99"/>
        <v>https://www.udobaer.de/out/media/public/cust/others/s0000054-2021-ch_it.pdf</v>
      </c>
    </row>
    <row r="3278" spans="1:2" x14ac:dyDescent="0.2">
      <c r="A3278" s="1" t="s">
        <v>28174</v>
      </c>
      <c r="B3278" t="str">
        <f t="shared" si="99"/>
        <v>https://www.udobaer.de/out/media/public/cust/others/s0000054-2021-ch_it.pdf</v>
      </c>
    </row>
    <row r="3279" spans="1:2" x14ac:dyDescent="0.2">
      <c r="A3279" s="1" t="s">
        <v>28175</v>
      </c>
      <c r="B3279" t="str">
        <f t="shared" si="99"/>
        <v>https://www.udobaer.de/out/media/public/cust/others/s0000054-2021-ch_it.pdf</v>
      </c>
    </row>
    <row r="3280" spans="1:2" x14ac:dyDescent="0.2">
      <c r="A3280" s="1" t="s">
        <v>28176</v>
      </c>
      <c r="B3280" t="str">
        <f t="shared" si="99"/>
        <v>https://www.udobaer.de/out/media/public/cust/others/s0000054-2021-ch_it.pdf</v>
      </c>
    </row>
    <row r="3281" spans="1:2" x14ac:dyDescent="0.2">
      <c r="A3281" s="1" t="s">
        <v>28177</v>
      </c>
      <c r="B3281" t="str">
        <f t="shared" si="99"/>
        <v>https://www.udobaer.de/out/media/public/cust/others/s0000054-2021-ch_it.pdf</v>
      </c>
    </row>
    <row r="3282" spans="1:2" x14ac:dyDescent="0.2">
      <c r="A3282" s="1" t="s">
        <v>28178</v>
      </c>
      <c r="B3282" t="str">
        <f t="shared" si="99"/>
        <v>https://www.udobaer.de/out/media/public/cust/others/s0000054-2021-ch_it.pdf</v>
      </c>
    </row>
    <row r="3283" spans="1:2" x14ac:dyDescent="0.2">
      <c r="A3283" s="1" t="s">
        <v>28179</v>
      </c>
      <c r="B3283" t="str">
        <f t="shared" si="99"/>
        <v>https://www.udobaer.de/out/media/public/cust/others/s0000054-2021-ch_it.pdf</v>
      </c>
    </row>
    <row r="3284" spans="1:2" x14ac:dyDescent="0.2">
      <c r="A3284" s="1" t="s">
        <v>28180</v>
      </c>
      <c r="B3284" t="str">
        <f t="shared" si="99"/>
        <v>https://www.udobaer.de/out/media/public/cust/others/s0000054-2021-ch_it.pdf</v>
      </c>
    </row>
    <row r="3285" spans="1:2" x14ac:dyDescent="0.2">
      <c r="A3285" s="1" t="s">
        <v>28181</v>
      </c>
      <c r="B3285" t="str">
        <f t="shared" si="99"/>
        <v>https://www.udobaer.de/out/media/public/cust/others/s0000054-2021-ch_it.pdf</v>
      </c>
    </row>
    <row r="3286" spans="1:2" x14ac:dyDescent="0.2">
      <c r="A3286" s="1" t="s">
        <v>28182</v>
      </c>
      <c r="B3286" t="str">
        <f t="shared" si="99"/>
        <v>https://www.udobaer.de/out/media/public/cust/others/s0000054-2021-ch_it.pdf</v>
      </c>
    </row>
    <row r="3287" spans="1:2" x14ac:dyDescent="0.2">
      <c r="A3287" s="1" t="s">
        <v>28183</v>
      </c>
      <c r="B3287" t="str">
        <f t="shared" si="99"/>
        <v>https://www.udobaer.de/out/media/public/cust/others/s0000054-2021-ch_it.pdf</v>
      </c>
    </row>
    <row r="3288" spans="1:2" x14ac:dyDescent="0.2">
      <c r="A3288" s="1" t="s">
        <v>28184</v>
      </c>
      <c r="B3288" t="str">
        <f t="shared" si="99"/>
        <v>https://www.udobaer.de/out/media/public/cust/others/s0000054-2021-ch_it.pdf</v>
      </c>
    </row>
    <row r="3289" spans="1:2" x14ac:dyDescent="0.2">
      <c r="A3289" s="1" t="s">
        <v>28185</v>
      </c>
      <c r="B3289" t="str">
        <f t="shared" si="99"/>
        <v>https://www.udobaer.de/out/media/public/cust/others/s0000054-2021-ch_it.pdf</v>
      </c>
    </row>
    <row r="3290" spans="1:2" x14ac:dyDescent="0.2">
      <c r="A3290" s="1" t="s">
        <v>28186</v>
      </c>
      <c r="B3290" t="str">
        <f t="shared" si="99"/>
        <v>https://www.udobaer.de/out/media/public/cust/others/s0000054-2021-ch_it.pdf</v>
      </c>
    </row>
    <row r="3291" spans="1:2" x14ac:dyDescent="0.2">
      <c r="A3291" s="1" t="s">
        <v>28187</v>
      </c>
      <c r="B3291" t="str">
        <f t="shared" si="99"/>
        <v>https://www.udobaer.de/out/media/public/cust/others/s0000054-2021-ch_it.pdf</v>
      </c>
    </row>
    <row r="3292" spans="1:2" x14ac:dyDescent="0.2">
      <c r="A3292" s="1" t="s">
        <v>28188</v>
      </c>
      <c r="B3292" t="str">
        <f t="shared" si="99"/>
        <v>https://www.udobaer.de/out/media/public/cust/others/s0000054-2021-ch_it.pdf</v>
      </c>
    </row>
    <row r="3293" spans="1:2" x14ac:dyDescent="0.2">
      <c r="A3293" s="1" t="s">
        <v>28189</v>
      </c>
      <c r="B3293" t="str">
        <f t="shared" si="99"/>
        <v>https://www.udobaer.de/out/media/public/cust/others/s0000054-2021-ch_it.pdf</v>
      </c>
    </row>
    <row r="3294" spans="1:2" x14ac:dyDescent="0.2">
      <c r="A3294" s="1" t="s">
        <v>28190</v>
      </c>
      <c r="B3294" t="str">
        <f t="shared" si="99"/>
        <v>https://www.udobaer.de/out/media/public/cust/others/s0000054-2021-ch_it.pdf</v>
      </c>
    </row>
    <row r="3295" spans="1:2" x14ac:dyDescent="0.2">
      <c r="A3295" s="1" t="s">
        <v>28191</v>
      </c>
      <c r="B3295" t="str">
        <f t="shared" si="99"/>
        <v>https://www.udobaer.de/out/media/public/cust/others/s0000054-2021-ch_it.pdf</v>
      </c>
    </row>
    <row r="3296" spans="1:2" x14ac:dyDescent="0.2">
      <c r="A3296" s="1" t="s">
        <v>28192</v>
      </c>
      <c r="B3296" t="str">
        <f t="shared" si="99"/>
        <v>https://www.udobaer.de/out/media/public/cust/others/s0000054-2021-ch_it.pdf</v>
      </c>
    </row>
    <row r="3297" spans="1:2" x14ac:dyDescent="0.2">
      <c r="A3297" s="1" t="s">
        <v>28193</v>
      </c>
      <c r="B3297" t="str">
        <f t="shared" si="99"/>
        <v>https://www.udobaer.de/out/media/public/cust/others/s0000054-2021-ch_it.pdf</v>
      </c>
    </row>
    <row r="3298" spans="1:2" x14ac:dyDescent="0.2">
      <c r="A3298" s="1" t="s">
        <v>28194</v>
      </c>
      <c r="B3298" t="str">
        <f t="shared" si="99"/>
        <v>https://www.udobaer.de/out/media/public/cust/others/s0000054-2021-ch_it.pdf</v>
      </c>
    </row>
    <row r="3299" spans="1:2" x14ac:dyDescent="0.2">
      <c r="A3299" s="1" t="s">
        <v>28198</v>
      </c>
      <c r="B3299" t="str">
        <f t="shared" si="99"/>
        <v>https://www.udobaer.de/out/media/public/cust/others/s0000054-2021-ch_it.pdf</v>
      </c>
    </row>
    <row r="3300" spans="1:2" x14ac:dyDescent="0.2">
      <c r="A3300" s="1" t="s">
        <v>28433</v>
      </c>
      <c r="B3300" t="str">
        <f t="shared" si="99"/>
        <v>https://www.udobaer.de/out/media/public/cust/others/s0000054-2021-ch_it.pdf</v>
      </c>
    </row>
    <row r="3301" spans="1:2" x14ac:dyDescent="0.2">
      <c r="A3301" s="1" t="s">
        <v>28435</v>
      </c>
      <c r="B3301" t="str">
        <f t="shared" si="99"/>
        <v>https://www.udobaer.de/out/media/public/cust/others/s0000054-2021-ch_it.pdf</v>
      </c>
    </row>
    <row r="3302" spans="1:2" x14ac:dyDescent="0.2">
      <c r="A3302" s="1" t="s">
        <v>15829</v>
      </c>
      <c r="B3302" t="str">
        <f t="shared" ref="B3302:B3331" si="100">HYPERLINK("https://www.udobaer.de/out/media/public/cust/others/s0000057-2021-ch_it.pdf")</f>
        <v>https://www.udobaer.de/out/media/public/cust/others/s0000057-2021-ch_it.pdf</v>
      </c>
    </row>
    <row r="3303" spans="1:2" x14ac:dyDescent="0.2">
      <c r="A3303" s="1" t="s">
        <v>15831</v>
      </c>
      <c r="B3303" t="str">
        <f t="shared" si="100"/>
        <v>https://www.udobaer.de/out/media/public/cust/others/s0000057-2021-ch_it.pdf</v>
      </c>
    </row>
    <row r="3304" spans="1:2" x14ac:dyDescent="0.2">
      <c r="A3304" s="1" t="s">
        <v>15865</v>
      </c>
      <c r="B3304" t="str">
        <f t="shared" si="100"/>
        <v>https://www.udobaer.de/out/media/public/cust/others/s0000057-2021-ch_it.pdf</v>
      </c>
    </row>
    <row r="3305" spans="1:2" x14ac:dyDescent="0.2">
      <c r="A3305" s="1" t="s">
        <v>15866</v>
      </c>
      <c r="B3305" t="str">
        <f t="shared" si="100"/>
        <v>https://www.udobaer.de/out/media/public/cust/others/s0000057-2021-ch_it.pdf</v>
      </c>
    </row>
    <row r="3306" spans="1:2" x14ac:dyDescent="0.2">
      <c r="A3306" s="1" t="s">
        <v>15867</v>
      </c>
      <c r="B3306" t="str">
        <f t="shared" si="100"/>
        <v>https://www.udobaer.de/out/media/public/cust/others/s0000057-2021-ch_it.pdf</v>
      </c>
    </row>
    <row r="3307" spans="1:2" x14ac:dyDescent="0.2">
      <c r="A3307" s="1" t="s">
        <v>15868</v>
      </c>
      <c r="B3307" t="str">
        <f t="shared" si="100"/>
        <v>https://www.udobaer.de/out/media/public/cust/others/s0000057-2021-ch_it.pdf</v>
      </c>
    </row>
    <row r="3308" spans="1:2" x14ac:dyDescent="0.2">
      <c r="A3308" s="1" t="s">
        <v>15870</v>
      </c>
      <c r="B3308" t="str">
        <f t="shared" si="100"/>
        <v>https://www.udobaer.de/out/media/public/cust/others/s0000057-2021-ch_it.pdf</v>
      </c>
    </row>
    <row r="3309" spans="1:2" x14ac:dyDescent="0.2">
      <c r="A3309" s="1" t="s">
        <v>15872</v>
      </c>
      <c r="B3309" t="str">
        <f t="shared" si="100"/>
        <v>https://www.udobaer.de/out/media/public/cust/others/s0000057-2021-ch_it.pdf</v>
      </c>
    </row>
    <row r="3310" spans="1:2" x14ac:dyDescent="0.2">
      <c r="A3310" s="1" t="s">
        <v>16091</v>
      </c>
      <c r="B3310" t="str">
        <f t="shared" si="100"/>
        <v>https://www.udobaer.de/out/media/public/cust/others/s0000057-2021-ch_it.pdf</v>
      </c>
    </row>
    <row r="3311" spans="1:2" x14ac:dyDescent="0.2">
      <c r="A3311" s="1" t="s">
        <v>16092</v>
      </c>
      <c r="B3311" t="str">
        <f t="shared" si="100"/>
        <v>https://www.udobaer.de/out/media/public/cust/others/s0000057-2021-ch_it.pdf</v>
      </c>
    </row>
    <row r="3312" spans="1:2" x14ac:dyDescent="0.2">
      <c r="A3312" s="1" t="s">
        <v>16093</v>
      </c>
      <c r="B3312" t="str">
        <f t="shared" si="100"/>
        <v>https://www.udobaer.de/out/media/public/cust/others/s0000057-2021-ch_it.pdf</v>
      </c>
    </row>
    <row r="3313" spans="1:2" x14ac:dyDescent="0.2">
      <c r="A3313" s="1" t="s">
        <v>16094</v>
      </c>
      <c r="B3313" t="str">
        <f t="shared" si="100"/>
        <v>https://www.udobaer.de/out/media/public/cust/others/s0000057-2021-ch_it.pdf</v>
      </c>
    </row>
    <row r="3314" spans="1:2" x14ac:dyDescent="0.2">
      <c r="A3314" s="1" t="s">
        <v>16095</v>
      </c>
      <c r="B3314" t="str">
        <f t="shared" si="100"/>
        <v>https://www.udobaer.de/out/media/public/cust/others/s0000057-2021-ch_it.pdf</v>
      </c>
    </row>
    <row r="3315" spans="1:2" x14ac:dyDescent="0.2">
      <c r="A3315" s="1" t="s">
        <v>16096</v>
      </c>
      <c r="B3315" t="str">
        <f t="shared" si="100"/>
        <v>https://www.udobaer.de/out/media/public/cust/others/s0000057-2021-ch_it.pdf</v>
      </c>
    </row>
    <row r="3316" spans="1:2" x14ac:dyDescent="0.2">
      <c r="A3316" s="1" t="s">
        <v>16097</v>
      </c>
      <c r="B3316" t="str">
        <f t="shared" si="100"/>
        <v>https://www.udobaer.de/out/media/public/cust/others/s0000057-2021-ch_it.pdf</v>
      </c>
    </row>
    <row r="3317" spans="1:2" x14ac:dyDescent="0.2">
      <c r="A3317" s="1" t="s">
        <v>16098</v>
      </c>
      <c r="B3317" t="str">
        <f t="shared" si="100"/>
        <v>https://www.udobaer.de/out/media/public/cust/others/s0000057-2021-ch_it.pdf</v>
      </c>
    </row>
    <row r="3318" spans="1:2" x14ac:dyDescent="0.2">
      <c r="A3318" s="1" t="s">
        <v>16099</v>
      </c>
      <c r="B3318" t="str">
        <f t="shared" si="100"/>
        <v>https://www.udobaer.de/out/media/public/cust/others/s0000057-2021-ch_it.pdf</v>
      </c>
    </row>
    <row r="3319" spans="1:2" x14ac:dyDescent="0.2">
      <c r="A3319" s="1" t="s">
        <v>16100</v>
      </c>
      <c r="B3319" t="str">
        <f t="shared" si="100"/>
        <v>https://www.udobaer.de/out/media/public/cust/others/s0000057-2021-ch_it.pdf</v>
      </c>
    </row>
    <row r="3320" spans="1:2" x14ac:dyDescent="0.2">
      <c r="A3320" s="1" t="s">
        <v>16101</v>
      </c>
      <c r="B3320" t="str">
        <f t="shared" si="100"/>
        <v>https://www.udobaer.de/out/media/public/cust/others/s0000057-2021-ch_it.pdf</v>
      </c>
    </row>
    <row r="3321" spans="1:2" x14ac:dyDescent="0.2">
      <c r="A3321" s="1" t="s">
        <v>16102</v>
      </c>
      <c r="B3321" t="str">
        <f t="shared" si="100"/>
        <v>https://www.udobaer.de/out/media/public/cust/others/s0000057-2021-ch_it.pdf</v>
      </c>
    </row>
    <row r="3322" spans="1:2" x14ac:dyDescent="0.2">
      <c r="A3322" s="1" t="s">
        <v>16103</v>
      </c>
      <c r="B3322" t="str">
        <f t="shared" si="100"/>
        <v>https://www.udobaer.de/out/media/public/cust/others/s0000057-2021-ch_it.pdf</v>
      </c>
    </row>
    <row r="3323" spans="1:2" x14ac:dyDescent="0.2">
      <c r="A3323" s="1" t="s">
        <v>16104</v>
      </c>
      <c r="B3323" t="str">
        <f t="shared" si="100"/>
        <v>https://www.udobaer.de/out/media/public/cust/others/s0000057-2021-ch_it.pdf</v>
      </c>
    </row>
    <row r="3324" spans="1:2" x14ac:dyDescent="0.2">
      <c r="A3324" s="1" t="s">
        <v>27873</v>
      </c>
      <c r="B3324" t="str">
        <f t="shared" si="100"/>
        <v>https://www.udobaer.de/out/media/public/cust/others/s0000057-2021-ch_it.pdf</v>
      </c>
    </row>
    <row r="3325" spans="1:2" x14ac:dyDescent="0.2">
      <c r="A3325" s="1" t="s">
        <v>27874</v>
      </c>
      <c r="B3325" t="str">
        <f t="shared" si="100"/>
        <v>https://www.udobaer.de/out/media/public/cust/others/s0000057-2021-ch_it.pdf</v>
      </c>
    </row>
    <row r="3326" spans="1:2" x14ac:dyDescent="0.2">
      <c r="A3326" s="1" t="s">
        <v>27961</v>
      </c>
      <c r="B3326" t="str">
        <f t="shared" si="100"/>
        <v>https://www.udobaer.de/out/media/public/cust/others/s0000057-2021-ch_it.pdf</v>
      </c>
    </row>
    <row r="3327" spans="1:2" x14ac:dyDescent="0.2">
      <c r="A3327" s="1" t="s">
        <v>27962</v>
      </c>
      <c r="B3327" t="str">
        <f t="shared" si="100"/>
        <v>https://www.udobaer.de/out/media/public/cust/others/s0000057-2021-ch_it.pdf</v>
      </c>
    </row>
    <row r="3328" spans="1:2" x14ac:dyDescent="0.2">
      <c r="A3328" s="1" t="s">
        <v>27963</v>
      </c>
      <c r="B3328" t="str">
        <f t="shared" si="100"/>
        <v>https://www.udobaer.de/out/media/public/cust/others/s0000057-2021-ch_it.pdf</v>
      </c>
    </row>
    <row r="3329" spans="1:2" x14ac:dyDescent="0.2">
      <c r="A3329" s="1" t="s">
        <v>27964</v>
      </c>
      <c r="B3329" t="str">
        <f t="shared" si="100"/>
        <v>https://www.udobaer.de/out/media/public/cust/others/s0000057-2021-ch_it.pdf</v>
      </c>
    </row>
    <row r="3330" spans="1:2" x14ac:dyDescent="0.2">
      <c r="A3330" s="1" t="s">
        <v>27966</v>
      </c>
      <c r="B3330" t="str">
        <f t="shared" si="100"/>
        <v>https://www.udobaer.de/out/media/public/cust/others/s0000057-2021-ch_it.pdf</v>
      </c>
    </row>
    <row r="3331" spans="1:2" x14ac:dyDescent="0.2">
      <c r="A3331" s="1" t="s">
        <v>27968</v>
      </c>
      <c r="B3331" t="str">
        <f t="shared" si="100"/>
        <v>https://www.udobaer.de/out/media/public/cust/others/s0000057-2021-ch_it.pdf</v>
      </c>
    </row>
    <row r="3332" spans="1:2" x14ac:dyDescent="0.2">
      <c r="A3332" s="1" t="s">
        <v>15849</v>
      </c>
      <c r="B3332" t="str">
        <f t="shared" ref="B3332:B3363" si="101">HYPERLINK("https://www.udobaer.de/out/media/public/cust/others/s0000059-2021-ch_it.pdf")</f>
        <v>https://www.udobaer.de/out/media/public/cust/others/s0000059-2021-ch_it.pdf</v>
      </c>
    </row>
    <row r="3333" spans="1:2" x14ac:dyDescent="0.2">
      <c r="A3333" s="1" t="s">
        <v>15850</v>
      </c>
      <c r="B3333" t="str">
        <f t="shared" si="101"/>
        <v>https://www.udobaer.de/out/media/public/cust/others/s0000059-2021-ch_it.pdf</v>
      </c>
    </row>
    <row r="3334" spans="1:2" x14ac:dyDescent="0.2">
      <c r="A3334" s="1" t="s">
        <v>15851</v>
      </c>
      <c r="B3334" t="str">
        <f t="shared" si="101"/>
        <v>https://www.udobaer.de/out/media/public/cust/others/s0000059-2021-ch_it.pdf</v>
      </c>
    </row>
    <row r="3335" spans="1:2" x14ac:dyDescent="0.2">
      <c r="A3335" s="1" t="s">
        <v>15852</v>
      </c>
      <c r="B3335" t="str">
        <f t="shared" si="101"/>
        <v>https://www.udobaer.de/out/media/public/cust/others/s0000059-2021-ch_it.pdf</v>
      </c>
    </row>
    <row r="3336" spans="1:2" x14ac:dyDescent="0.2">
      <c r="A3336" s="1" t="s">
        <v>15853</v>
      </c>
      <c r="B3336" t="str">
        <f t="shared" si="101"/>
        <v>https://www.udobaer.de/out/media/public/cust/others/s0000059-2021-ch_it.pdf</v>
      </c>
    </row>
    <row r="3337" spans="1:2" x14ac:dyDescent="0.2">
      <c r="A3337" s="1" t="s">
        <v>15854</v>
      </c>
      <c r="B3337" t="str">
        <f t="shared" si="101"/>
        <v>https://www.udobaer.de/out/media/public/cust/others/s0000059-2021-ch_it.pdf</v>
      </c>
    </row>
    <row r="3338" spans="1:2" x14ac:dyDescent="0.2">
      <c r="A3338" s="1" t="s">
        <v>15855</v>
      </c>
      <c r="B3338" t="str">
        <f t="shared" si="101"/>
        <v>https://www.udobaer.de/out/media/public/cust/others/s0000059-2021-ch_it.pdf</v>
      </c>
    </row>
    <row r="3339" spans="1:2" x14ac:dyDescent="0.2">
      <c r="A3339" s="1" t="s">
        <v>15856</v>
      </c>
      <c r="B3339" t="str">
        <f t="shared" si="101"/>
        <v>https://www.udobaer.de/out/media/public/cust/others/s0000059-2021-ch_it.pdf</v>
      </c>
    </row>
    <row r="3340" spans="1:2" x14ac:dyDescent="0.2">
      <c r="A3340" s="1" t="s">
        <v>15857</v>
      </c>
      <c r="B3340" t="str">
        <f t="shared" si="101"/>
        <v>https://www.udobaer.de/out/media/public/cust/others/s0000059-2021-ch_it.pdf</v>
      </c>
    </row>
    <row r="3341" spans="1:2" x14ac:dyDescent="0.2">
      <c r="A3341" s="1" t="s">
        <v>15858</v>
      </c>
      <c r="B3341" t="str">
        <f t="shared" si="101"/>
        <v>https://www.udobaer.de/out/media/public/cust/others/s0000059-2021-ch_it.pdf</v>
      </c>
    </row>
    <row r="3342" spans="1:2" x14ac:dyDescent="0.2">
      <c r="A3342" s="1" t="s">
        <v>15859</v>
      </c>
      <c r="B3342" t="str">
        <f t="shared" si="101"/>
        <v>https://www.udobaer.de/out/media/public/cust/others/s0000059-2021-ch_it.pdf</v>
      </c>
    </row>
    <row r="3343" spans="1:2" x14ac:dyDescent="0.2">
      <c r="A3343" s="1" t="s">
        <v>15860</v>
      </c>
      <c r="B3343" t="str">
        <f t="shared" si="101"/>
        <v>https://www.udobaer.de/out/media/public/cust/others/s0000059-2021-ch_it.pdf</v>
      </c>
    </row>
    <row r="3344" spans="1:2" x14ac:dyDescent="0.2">
      <c r="A3344" s="1" t="s">
        <v>15861</v>
      </c>
      <c r="B3344" t="str">
        <f t="shared" si="101"/>
        <v>https://www.udobaer.de/out/media/public/cust/others/s0000059-2021-ch_it.pdf</v>
      </c>
    </row>
    <row r="3345" spans="1:2" x14ac:dyDescent="0.2">
      <c r="A3345" s="1" t="s">
        <v>15862</v>
      </c>
      <c r="B3345" t="str">
        <f t="shared" si="101"/>
        <v>https://www.udobaer.de/out/media/public/cust/others/s0000059-2021-ch_it.pdf</v>
      </c>
    </row>
    <row r="3346" spans="1:2" x14ac:dyDescent="0.2">
      <c r="A3346" s="1" t="s">
        <v>15863</v>
      </c>
      <c r="B3346" t="str">
        <f t="shared" si="101"/>
        <v>https://www.udobaer.de/out/media/public/cust/others/s0000059-2021-ch_it.pdf</v>
      </c>
    </row>
    <row r="3347" spans="1:2" x14ac:dyDescent="0.2">
      <c r="A3347" s="1" t="s">
        <v>15864</v>
      </c>
      <c r="B3347" t="str">
        <f t="shared" si="101"/>
        <v>https://www.udobaer.de/out/media/public/cust/others/s0000059-2021-ch_it.pdf</v>
      </c>
    </row>
    <row r="3348" spans="1:2" x14ac:dyDescent="0.2">
      <c r="A3348" s="1" t="s">
        <v>16083</v>
      </c>
      <c r="B3348" t="str">
        <f t="shared" si="101"/>
        <v>https://www.udobaer.de/out/media/public/cust/others/s0000059-2021-ch_it.pdf</v>
      </c>
    </row>
    <row r="3349" spans="1:2" x14ac:dyDescent="0.2">
      <c r="A3349" s="1" t="s">
        <v>16084</v>
      </c>
      <c r="B3349" t="str">
        <f t="shared" si="101"/>
        <v>https://www.udobaer.de/out/media/public/cust/others/s0000059-2021-ch_it.pdf</v>
      </c>
    </row>
    <row r="3350" spans="1:2" x14ac:dyDescent="0.2">
      <c r="A3350" s="1" t="s">
        <v>16085</v>
      </c>
      <c r="B3350" t="str">
        <f t="shared" si="101"/>
        <v>https://www.udobaer.de/out/media/public/cust/others/s0000059-2021-ch_it.pdf</v>
      </c>
    </row>
    <row r="3351" spans="1:2" x14ac:dyDescent="0.2">
      <c r="A3351" s="1" t="s">
        <v>16086</v>
      </c>
      <c r="B3351" t="str">
        <f t="shared" si="101"/>
        <v>https://www.udobaer.de/out/media/public/cust/others/s0000059-2021-ch_it.pdf</v>
      </c>
    </row>
    <row r="3352" spans="1:2" x14ac:dyDescent="0.2">
      <c r="A3352" s="1" t="s">
        <v>16087</v>
      </c>
      <c r="B3352" t="str">
        <f t="shared" si="101"/>
        <v>https://www.udobaer.de/out/media/public/cust/others/s0000059-2021-ch_it.pdf</v>
      </c>
    </row>
    <row r="3353" spans="1:2" x14ac:dyDescent="0.2">
      <c r="A3353" s="1" t="s">
        <v>16088</v>
      </c>
      <c r="B3353" t="str">
        <f t="shared" si="101"/>
        <v>https://www.udobaer.de/out/media/public/cust/others/s0000059-2021-ch_it.pdf</v>
      </c>
    </row>
    <row r="3354" spans="1:2" x14ac:dyDescent="0.2">
      <c r="A3354" s="1" t="s">
        <v>16089</v>
      </c>
      <c r="B3354" t="str">
        <f t="shared" si="101"/>
        <v>https://www.udobaer.de/out/media/public/cust/others/s0000059-2021-ch_it.pdf</v>
      </c>
    </row>
    <row r="3355" spans="1:2" x14ac:dyDescent="0.2">
      <c r="A3355" s="1" t="s">
        <v>16090</v>
      </c>
      <c r="B3355" t="str">
        <f t="shared" si="101"/>
        <v>https://www.udobaer.de/out/media/public/cust/others/s0000059-2021-ch_it.pdf</v>
      </c>
    </row>
    <row r="3356" spans="1:2" x14ac:dyDescent="0.2">
      <c r="A3356" s="1" t="s">
        <v>16637</v>
      </c>
      <c r="B3356" t="str">
        <f t="shared" si="101"/>
        <v>https://www.udobaer.de/out/media/public/cust/others/s0000059-2021-ch_it.pdf</v>
      </c>
    </row>
    <row r="3357" spans="1:2" x14ac:dyDescent="0.2">
      <c r="A3357" s="1" t="s">
        <v>16638</v>
      </c>
      <c r="B3357" t="str">
        <f t="shared" si="101"/>
        <v>https://www.udobaer.de/out/media/public/cust/others/s0000059-2021-ch_it.pdf</v>
      </c>
    </row>
    <row r="3358" spans="1:2" x14ac:dyDescent="0.2">
      <c r="A3358" s="1" t="s">
        <v>16639</v>
      </c>
      <c r="B3358" t="str">
        <f t="shared" si="101"/>
        <v>https://www.udobaer.de/out/media/public/cust/others/s0000059-2021-ch_it.pdf</v>
      </c>
    </row>
    <row r="3359" spans="1:2" x14ac:dyDescent="0.2">
      <c r="A3359" s="1" t="s">
        <v>16640</v>
      </c>
      <c r="B3359" t="str">
        <f t="shared" si="101"/>
        <v>https://www.udobaer.de/out/media/public/cust/others/s0000059-2021-ch_it.pdf</v>
      </c>
    </row>
    <row r="3360" spans="1:2" x14ac:dyDescent="0.2">
      <c r="A3360" s="1" t="s">
        <v>16641</v>
      </c>
      <c r="B3360" t="str">
        <f t="shared" si="101"/>
        <v>https://www.udobaer.de/out/media/public/cust/others/s0000059-2021-ch_it.pdf</v>
      </c>
    </row>
    <row r="3361" spans="1:2" x14ac:dyDescent="0.2">
      <c r="A3361" s="1" t="s">
        <v>16642</v>
      </c>
      <c r="B3361" t="str">
        <f t="shared" si="101"/>
        <v>https://www.udobaer.de/out/media/public/cust/others/s0000059-2021-ch_it.pdf</v>
      </c>
    </row>
    <row r="3362" spans="1:2" x14ac:dyDescent="0.2">
      <c r="A3362" s="1" t="s">
        <v>16643</v>
      </c>
      <c r="B3362" t="str">
        <f t="shared" si="101"/>
        <v>https://www.udobaer.de/out/media/public/cust/others/s0000059-2021-ch_it.pdf</v>
      </c>
    </row>
    <row r="3363" spans="1:2" x14ac:dyDescent="0.2">
      <c r="A3363" s="1" t="s">
        <v>16644</v>
      </c>
      <c r="B3363" t="str">
        <f t="shared" si="101"/>
        <v>https://www.udobaer.de/out/media/public/cust/others/s0000059-2021-ch_it.pdf</v>
      </c>
    </row>
    <row r="3364" spans="1:2" x14ac:dyDescent="0.2">
      <c r="A3364" s="1" t="s">
        <v>16645</v>
      </c>
      <c r="B3364" t="str">
        <f t="shared" ref="B3364:B3395" si="102">HYPERLINK("https://www.udobaer.de/out/media/public/cust/others/s0000059-2021-ch_it.pdf")</f>
        <v>https://www.udobaer.de/out/media/public/cust/others/s0000059-2021-ch_it.pdf</v>
      </c>
    </row>
    <row r="3365" spans="1:2" x14ac:dyDescent="0.2">
      <c r="A3365" s="1" t="s">
        <v>16646</v>
      </c>
      <c r="B3365" t="str">
        <f t="shared" si="102"/>
        <v>https://www.udobaer.de/out/media/public/cust/others/s0000059-2021-ch_it.pdf</v>
      </c>
    </row>
    <row r="3366" spans="1:2" x14ac:dyDescent="0.2">
      <c r="A3366" s="1" t="s">
        <v>16647</v>
      </c>
      <c r="B3366" t="str">
        <f t="shared" si="102"/>
        <v>https://www.udobaer.de/out/media/public/cust/others/s0000059-2021-ch_it.pdf</v>
      </c>
    </row>
    <row r="3367" spans="1:2" x14ac:dyDescent="0.2">
      <c r="A3367" s="1" t="s">
        <v>16648</v>
      </c>
      <c r="B3367" t="str">
        <f t="shared" si="102"/>
        <v>https://www.udobaer.de/out/media/public/cust/others/s0000059-2021-ch_it.pdf</v>
      </c>
    </row>
    <row r="3368" spans="1:2" x14ac:dyDescent="0.2">
      <c r="A3368" s="1" t="s">
        <v>16649</v>
      </c>
      <c r="B3368" t="str">
        <f t="shared" si="102"/>
        <v>https://www.udobaer.de/out/media/public/cust/others/s0000059-2021-ch_it.pdf</v>
      </c>
    </row>
    <row r="3369" spans="1:2" x14ac:dyDescent="0.2">
      <c r="A3369" s="1" t="s">
        <v>16650</v>
      </c>
      <c r="B3369" t="str">
        <f t="shared" si="102"/>
        <v>https://www.udobaer.de/out/media/public/cust/others/s0000059-2021-ch_it.pdf</v>
      </c>
    </row>
    <row r="3370" spans="1:2" x14ac:dyDescent="0.2">
      <c r="A3370" s="1" t="s">
        <v>16651</v>
      </c>
      <c r="B3370" t="str">
        <f t="shared" si="102"/>
        <v>https://www.udobaer.de/out/media/public/cust/others/s0000059-2021-ch_it.pdf</v>
      </c>
    </row>
    <row r="3371" spans="1:2" x14ac:dyDescent="0.2">
      <c r="A3371" s="1" t="s">
        <v>16652</v>
      </c>
      <c r="B3371" t="str">
        <f t="shared" si="102"/>
        <v>https://www.udobaer.de/out/media/public/cust/others/s0000059-2021-ch_it.pdf</v>
      </c>
    </row>
    <row r="3372" spans="1:2" x14ac:dyDescent="0.2">
      <c r="A3372" s="1" t="s">
        <v>16653</v>
      </c>
      <c r="B3372" t="str">
        <f t="shared" si="102"/>
        <v>https://www.udobaer.de/out/media/public/cust/others/s0000059-2021-ch_it.pdf</v>
      </c>
    </row>
    <row r="3373" spans="1:2" x14ac:dyDescent="0.2">
      <c r="A3373" s="1" t="s">
        <v>16654</v>
      </c>
      <c r="B3373" t="str">
        <f t="shared" si="102"/>
        <v>https://www.udobaer.de/out/media/public/cust/others/s0000059-2021-ch_it.pdf</v>
      </c>
    </row>
    <row r="3374" spans="1:2" x14ac:dyDescent="0.2">
      <c r="A3374" s="1" t="s">
        <v>16655</v>
      </c>
      <c r="B3374" t="str">
        <f t="shared" si="102"/>
        <v>https://www.udobaer.de/out/media/public/cust/others/s0000059-2021-ch_it.pdf</v>
      </c>
    </row>
    <row r="3375" spans="1:2" x14ac:dyDescent="0.2">
      <c r="A3375" s="1" t="s">
        <v>16656</v>
      </c>
      <c r="B3375" t="str">
        <f t="shared" si="102"/>
        <v>https://www.udobaer.de/out/media/public/cust/others/s0000059-2021-ch_it.pdf</v>
      </c>
    </row>
    <row r="3376" spans="1:2" x14ac:dyDescent="0.2">
      <c r="A3376" s="1" t="s">
        <v>16657</v>
      </c>
      <c r="B3376" t="str">
        <f t="shared" si="102"/>
        <v>https://www.udobaer.de/out/media/public/cust/others/s0000059-2021-ch_it.pdf</v>
      </c>
    </row>
    <row r="3377" spans="1:2" x14ac:dyDescent="0.2">
      <c r="A3377" s="1" t="s">
        <v>16658</v>
      </c>
      <c r="B3377" t="str">
        <f t="shared" si="102"/>
        <v>https://www.udobaer.de/out/media/public/cust/others/s0000059-2021-ch_it.pdf</v>
      </c>
    </row>
    <row r="3378" spans="1:2" x14ac:dyDescent="0.2">
      <c r="A3378" s="1" t="s">
        <v>16659</v>
      </c>
      <c r="B3378" t="str">
        <f t="shared" si="102"/>
        <v>https://www.udobaer.de/out/media/public/cust/others/s0000059-2021-ch_it.pdf</v>
      </c>
    </row>
    <row r="3379" spans="1:2" x14ac:dyDescent="0.2">
      <c r="A3379" s="1" t="s">
        <v>16660</v>
      </c>
      <c r="B3379" t="str">
        <f t="shared" si="102"/>
        <v>https://www.udobaer.de/out/media/public/cust/others/s0000059-2021-ch_it.pdf</v>
      </c>
    </row>
    <row r="3380" spans="1:2" x14ac:dyDescent="0.2">
      <c r="A3380" s="1" t="s">
        <v>16661</v>
      </c>
      <c r="B3380" t="str">
        <f t="shared" si="102"/>
        <v>https://www.udobaer.de/out/media/public/cust/others/s0000059-2021-ch_it.pdf</v>
      </c>
    </row>
    <row r="3381" spans="1:2" x14ac:dyDescent="0.2">
      <c r="A3381" s="1" t="s">
        <v>16662</v>
      </c>
      <c r="B3381" t="str">
        <f t="shared" si="102"/>
        <v>https://www.udobaer.de/out/media/public/cust/others/s0000059-2021-ch_it.pdf</v>
      </c>
    </row>
    <row r="3382" spans="1:2" x14ac:dyDescent="0.2">
      <c r="A3382" s="1" t="s">
        <v>16663</v>
      </c>
      <c r="B3382" t="str">
        <f t="shared" si="102"/>
        <v>https://www.udobaer.de/out/media/public/cust/others/s0000059-2021-ch_it.pdf</v>
      </c>
    </row>
    <row r="3383" spans="1:2" x14ac:dyDescent="0.2">
      <c r="A3383" s="1" t="s">
        <v>16664</v>
      </c>
      <c r="B3383" t="str">
        <f t="shared" si="102"/>
        <v>https://www.udobaer.de/out/media/public/cust/others/s0000059-2021-ch_it.pdf</v>
      </c>
    </row>
    <row r="3384" spans="1:2" x14ac:dyDescent="0.2">
      <c r="A3384" s="1" t="s">
        <v>16665</v>
      </c>
      <c r="B3384" t="str">
        <f t="shared" si="102"/>
        <v>https://www.udobaer.de/out/media/public/cust/others/s0000059-2021-ch_it.pdf</v>
      </c>
    </row>
    <row r="3385" spans="1:2" x14ac:dyDescent="0.2">
      <c r="A3385" s="1" t="s">
        <v>16666</v>
      </c>
      <c r="B3385" t="str">
        <f t="shared" si="102"/>
        <v>https://www.udobaer.de/out/media/public/cust/others/s0000059-2021-ch_it.pdf</v>
      </c>
    </row>
    <row r="3386" spans="1:2" x14ac:dyDescent="0.2">
      <c r="A3386" s="1" t="s">
        <v>16667</v>
      </c>
      <c r="B3386" t="str">
        <f t="shared" si="102"/>
        <v>https://www.udobaer.de/out/media/public/cust/others/s0000059-2021-ch_it.pdf</v>
      </c>
    </row>
    <row r="3387" spans="1:2" x14ac:dyDescent="0.2">
      <c r="A3387" s="1" t="s">
        <v>16668</v>
      </c>
      <c r="B3387" t="str">
        <f t="shared" si="102"/>
        <v>https://www.udobaer.de/out/media/public/cust/others/s0000059-2021-ch_it.pdf</v>
      </c>
    </row>
    <row r="3388" spans="1:2" x14ac:dyDescent="0.2">
      <c r="A3388" s="1" t="s">
        <v>16669</v>
      </c>
      <c r="B3388" t="str">
        <f t="shared" si="102"/>
        <v>https://www.udobaer.de/out/media/public/cust/others/s0000059-2021-ch_it.pdf</v>
      </c>
    </row>
    <row r="3389" spans="1:2" x14ac:dyDescent="0.2">
      <c r="A3389" s="1" t="s">
        <v>16670</v>
      </c>
      <c r="B3389" t="str">
        <f t="shared" si="102"/>
        <v>https://www.udobaer.de/out/media/public/cust/others/s0000059-2021-ch_it.pdf</v>
      </c>
    </row>
    <row r="3390" spans="1:2" x14ac:dyDescent="0.2">
      <c r="A3390" s="1" t="s">
        <v>16671</v>
      </c>
      <c r="B3390" t="str">
        <f t="shared" si="102"/>
        <v>https://www.udobaer.de/out/media/public/cust/others/s0000059-2021-ch_it.pdf</v>
      </c>
    </row>
    <row r="3391" spans="1:2" x14ac:dyDescent="0.2">
      <c r="A3391" s="1" t="s">
        <v>16672</v>
      </c>
      <c r="B3391" t="str">
        <f t="shared" si="102"/>
        <v>https://www.udobaer.de/out/media/public/cust/others/s0000059-2021-ch_it.pdf</v>
      </c>
    </row>
    <row r="3392" spans="1:2" x14ac:dyDescent="0.2">
      <c r="A3392" s="1" t="s">
        <v>16673</v>
      </c>
      <c r="B3392" t="str">
        <f t="shared" si="102"/>
        <v>https://www.udobaer.de/out/media/public/cust/others/s0000059-2021-ch_it.pdf</v>
      </c>
    </row>
    <row r="3393" spans="1:2" x14ac:dyDescent="0.2">
      <c r="A3393" s="1" t="s">
        <v>16674</v>
      </c>
      <c r="B3393" t="str">
        <f t="shared" si="102"/>
        <v>https://www.udobaer.de/out/media/public/cust/others/s0000059-2021-ch_it.pdf</v>
      </c>
    </row>
    <row r="3394" spans="1:2" x14ac:dyDescent="0.2">
      <c r="A3394" s="1" t="s">
        <v>16675</v>
      </c>
      <c r="B3394" t="str">
        <f t="shared" si="102"/>
        <v>https://www.udobaer.de/out/media/public/cust/others/s0000059-2021-ch_it.pdf</v>
      </c>
    </row>
    <row r="3395" spans="1:2" x14ac:dyDescent="0.2">
      <c r="A3395" s="1" t="s">
        <v>16676</v>
      </c>
      <c r="B3395" t="str">
        <f t="shared" si="102"/>
        <v>https://www.udobaer.de/out/media/public/cust/others/s0000059-2021-ch_it.pdf</v>
      </c>
    </row>
    <row r="3396" spans="1:2" x14ac:dyDescent="0.2">
      <c r="A3396" s="1" t="s">
        <v>16677</v>
      </c>
      <c r="B3396" t="str">
        <f t="shared" ref="B3396:B3427" si="103">HYPERLINK("https://www.udobaer.de/out/media/public/cust/others/s0000059-2021-ch_it.pdf")</f>
        <v>https://www.udobaer.de/out/media/public/cust/others/s0000059-2021-ch_it.pdf</v>
      </c>
    </row>
    <row r="3397" spans="1:2" x14ac:dyDescent="0.2">
      <c r="A3397" s="1" t="s">
        <v>16678</v>
      </c>
      <c r="B3397" t="str">
        <f t="shared" si="103"/>
        <v>https://www.udobaer.de/out/media/public/cust/others/s0000059-2021-ch_it.pdf</v>
      </c>
    </row>
    <row r="3398" spans="1:2" x14ac:dyDescent="0.2">
      <c r="A3398" s="1" t="s">
        <v>16679</v>
      </c>
      <c r="B3398" t="str">
        <f t="shared" si="103"/>
        <v>https://www.udobaer.de/out/media/public/cust/others/s0000059-2021-ch_it.pdf</v>
      </c>
    </row>
    <row r="3399" spans="1:2" x14ac:dyDescent="0.2">
      <c r="A3399" s="1" t="s">
        <v>16680</v>
      </c>
      <c r="B3399" t="str">
        <f t="shared" si="103"/>
        <v>https://www.udobaer.de/out/media/public/cust/others/s0000059-2021-ch_it.pdf</v>
      </c>
    </row>
    <row r="3400" spans="1:2" x14ac:dyDescent="0.2">
      <c r="A3400" s="1" t="s">
        <v>16681</v>
      </c>
      <c r="B3400" t="str">
        <f t="shared" si="103"/>
        <v>https://www.udobaer.de/out/media/public/cust/others/s0000059-2021-ch_it.pdf</v>
      </c>
    </row>
    <row r="3401" spans="1:2" x14ac:dyDescent="0.2">
      <c r="A3401" s="1" t="s">
        <v>16682</v>
      </c>
      <c r="B3401" t="str">
        <f t="shared" si="103"/>
        <v>https://www.udobaer.de/out/media/public/cust/others/s0000059-2021-ch_it.pdf</v>
      </c>
    </row>
    <row r="3402" spans="1:2" x14ac:dyDescent="0.2">
      <c r="A3402" s="1" t="s">
        <v>16683</v>
      </c>
      <c r="B3402" t="str">
        <f t="shared" si="103"/>
        <v>https://www.udobaer.de/out/media/public/cust/others/s0000059-2021-ch_it.pdf</v>
      </c>
    </row>
    <row r="3403" spans="1:2" x14ac:dyDescent="0.2">
      <c r="A3403" s="1" t="s">
        <v>16684</v>
      </c>
      <c r="B3403" t="str">
        <f t="shared" si="103"/>
        <v>https://www.udobaer.de/out/media/public/cust/others/s0000059-2021-ch_it.pdf</v>
      </c>
    </row>
    <row r="3404" spans="1:2" x14ac:dyDescent="0.2">
      <c r="A3404" s="1" t="s">
        <v>16685</v>
      </c>
      <c r="B3404" t="str">
        <f t="shared" si="103"/>
        <v>https://www.udobaer.de/out/media/public/cust/others/s0000059-2021-ch_it.pdf</v>
      </c>
    </row>
    <row r="3405" spans="1:2" x14ac:dyDescent="0.2">
      <c r="A3405" s="1" t="s">
        <v>16686</v>
      </c>
      <c r="B3405" t="str">
        <f t="shared" si="103"/>
        <v>https://www.udobaer.de/out/media/public/cust/others/s0000059-2021-ch_it.pdf</v>
      </c>
    </row>
    <row r="3406" spans="1:2" x14ac:dyDescent="0.2">
      <c r="A3406" s="1" t="s">
        <v>16687</v>
      </c>
      <c r="B3406" t="str">
        <f t="shared" si="103"/>
        <v>https://www.udobaer.de/out/media/public/cust/others/s0000059-2021-ch_it.pdf</v>
      </c>
    </row>
    <row r="3407" spans="1:2" x14ac:dyDescent="0.2">
      <c r="A3407" s="1" t="s">
        <v>16688</v>
      </c>
      <c r="B3407" t="str">
        <f t="shared" si="103"/>
        <v>https://www.udobaer.de/out/media/public/cust/others/s0000059-2021-ch_it.pdf</v>
      </c>
    </row>
    <row r="3408" spans="1:2" x14ac:dyDescent="0.2">
      <c r="A3408" s="1" t="s">
        <v>16689</v>
      </c>
      <c r="B3408" t="str">
        <f t="shared" si="103"/>
        <v>https://www.udobaer.de/out/media/public/cust/others/s0000059-2021-ch_it.pdf</v>
      </c>
    </row>
    <row r="3409" spans="1:2" x14ac:dyDescent="0.2">
      <c r="A3409" s="1" t="s">
        <v>16690</v>
      </c>
      <c r="B3409" t="str">
        <f t="shared" si="103"/>
        <v>https://www.udobaer.de/out/media/public/cust/others/s0000059-2021-ch_it.pdf</v>
      </c>
    </row>
    <row r="3410" spans="1:2" x14ac:dyDescent="0.2">
      <c r="A3410" s="1" t="s">
        <v>16691</v>
      </c>
      <c r="B3410" t="str">
        <f t="shared" si="103"/>
        <v>https://www.udobaer.de/out/media/public/cust/others/s0000059-2021-ch_it.pdf</v>
      </c>
    </row>
    <row r="3411" spans="1:2" x14ac:dyDescent="0.2">
      <c r="A3411" s="1" t="s">
        <v>16692</v>
      </c>
      <c r="B3411" t="str">
        <f t="shared" si="103"/>
        <v>https://www.udobaer.de/out/media/public/cust/others/s0000059-2021-ch_it.pdf</v>
      </c>
    </row>
    <row r="3412" spans="1:2" x14ac:dyDescent="0.2">
      <c r="A3412" s="1" t="s">
        <v>16693</v>
      </c>
      <c r="B3412" t="str">
        <f t="shared" si="103"/>
        <v>https://www.udobaer.de/out/media/public/cust/others/s0000059-2021-ch_it.pdf</v>
      </c>
    </row>
    <row r="3413" spans="1:2" x14ac:dyDescent="0.2">
      <c r="A3413" s="1" t="s">
        <v>16694</v>
      </c>
      <c r="B3413" t="str">
        <f t="shared" si="103"/>
        <v>https://www.udobaer.de/out/media/public/cust/others/s0000059-2021-ch_it.pdf</v>
      </c>
    </row>
    <row r="3414" spans="1:2" x14ac:dyDescent="0.2">
      <c r="A3414" s="1" t="s">
        <v>16695</v>
      </c>
      <c r="B3414" t="str">
        <f t="shared" si="103"/>
        <v>https://www.udobaer.de/out/media/public/cust/others/s0000059-2021-ch_it.pdf</v>
      </c>
    </row>
    <row r="3415" spans="1:2" x14ac:dyDescent="0.2">
      <c r="A3415" s="1" t="s">
        <v>16696</v>
      </c>
      <c r="B3415" t="str">
        <f t="shared" si="103"/>
        <v>https://www.udobaer.de/out/media/public/cust/others/s0000059-2021-ch_it.pdf</v>
      </c>
    </row>
    <row r="3416" spans="1:2" x14ac:dyDescent="0.2">
      <c r="A3416" s="1" t="s">
        <v>16697</v>
      </c>
      <c r="B3416" t="str">
        <f t="shared" si="103"/>
        <v>https://www.udobaer.de/out/media/public/cust/others/s0000059-2021-ch_it.pdf</v>
      </c>
    </row>
    <row r="3417" spans="1:2" x14ac:dyDescent="0.2">
      <c r="A3417" s="1" t="s">
        <v>16698</v>
      </c>
      <c r="B3417" t="str">
        <f t="shared" si="103"/>
        <v>https://www.udobaer.de/out/media/public/cust/others/s0000059-2021-ch_it.pdf</v>
      </c>
    </row>
    <row r="3418" spans="1:2" x14ac:dyDescent="0.2">
      <c r="A3418" s="1" t="s">
        <v>16699</v>
      </c>
      <c r="B3418" t="str">
        <f t="shared" si="103"/>
        <v>https://www.udobaer.de/out/media/public/cust/others/s0000059-2021-ch_it.pdf</v>
      </c>
    </row>
    <row r="3419" spans="1:2" x14ac:dyDescent="0.2">
      <c r="A3419" s="1" t="s">
        <v>16700</v>
      </c>
      <c r="B3419" t="str">
        <f t="shared" si="103"/>
        <v>https://www.udobaer.de/out/media/public/cust/others/s0000059-2021-ch_it.pdf</v>
      </c>
    </row>
    <row r="3420" spans="1:2" x14ac:dyDescent="0.2">
      <c r="A3420" s="1" t="s">
        <v>16956</v>
      </c>
      <c r="B3420" t="str">
        <f t="shared" si="103"/>
        <v>https://www.udobaer.de/out/media/public/cust/others/s0000059-2021-ch_it.pdf</v>
      </c>
    </row>
    <row r="3421" spans="1:2" x14ac:dyDescent="0.2">
      <c r="A3421" s="1" t="s">
        <v>16957</v>
      </c>
      <c r="B3421" t="str">
        <f t="shared" si="103"/>
        <v>https://www.udobaer.de/out/media/public/cust/others/s0000059-2021-ch_it.pdf</v>
      </c>
    </row>
    <row r="3422" spans="1:2" x14ac:dyDescent="0.2">
      <c r="A3422" s="1" t="s">
        <v>16958</v>
      </c>
      <c r="B3422" t="str">
        <f t="shared" si="103"/>
        <v>https://www.udobaer.de/out/media/public/cust/others/s0000059-2021-ch_it.pdf</v>
      </c>
    </row>
    <row r="3423" spans="1:2" x14ac:dyDescent="0.2">
      <c r="A3423" s="1" t="s">
        <v>16959</v>
      </c>
      <c r="B3423" t="str">
        <f t="shared" si="103"/>
        <v>https://www.udobaer.de/out/media/public/cust/others/s0000059-2021-ch_it.pdf</v>
      </c>
    </row>
    <row r="3424" spans="1:2" x14ac:dyDescent="0.2">
      <c r="A3424" s="1" t="s">
        <v>16960</v>
      </c>
      <c r="B3424" t="str">
        <f t="shared" si="103"/>
        <v>https://www.udobaer.de/out/media/public/cust/others/s0000059-2021-ch_it.pdf</v>
      </c>
    </row>
    <row r="3425" spans="1:2" x14ac:dyDescent="0.2">
      <c r="A3425" s="1" t="s">
        <v>16961</v>
      </c>
      <c r="B3425" t="str">
        <f t="shared" si="103"/>
        <v>https://www.udobaer.de/out/media/public/cust/others/s0000059-2021-ch_it.pdf</v>
      </c>
    </row>
    <row r="3426" spans="1:2" x14ac:dyDescent="0.2">
      <c r="A3426" s="1" t="s">
        <v>16962</v>
      </c>
      <c r="B3426" t="str">
        <f t="shared" si="103"/>
        <v>https://www.udobaer.de/out/media/public/cust/others/s0000059-2021-ch_it.pdf</v>
      </c>
    </row>
    <row r="3427" spans="1:2" x14ac:dyDescent="0.2">
      <c r="A3427" s="1" t="s">
        <v>16963</v>
      </c>
      <c r="B3427" t="str">
        <f t="shared" si="103"/>
        <v>https://www.udobaer.de/out/media/public/cust/others/s0000059-2021-ch_it.pdf</v>
      </c>
    </row>
    <row r="3428" spans="1:2" x14ac:dyDescent="0.2">
      <c r="A3428" s="1" t="s">
        <v>16964</v>
      </c>
      <c r="B3428" t="str">
        <f t="shared" ref="B3428:B3458" si="104">HYPERLINK("https://www.udobaer.de/out/media/public/cust/others/s0000059-2021-ch_it.pdf")</f>
        <v>https://www.udobaer.de/out/media/public/cust/others/s0000059-2021-ch_it.pdf</v>
      </c>
    </row>
    <row r="3429" spans="1:2" x14ac:dyDescent="0.2">
      <c r="A3429" s="1" t="s">
        <v>16965</v>
      </c>
      <c r="B3429" t="str">
        <f t="shared" si="104"/>
        <v>https://www.udobaer.de/out/media/public/cust/others/s0000059-2021-ch_it.pdf</v>
      </c>
    </row>
    <row r="3430" spans="1:2" x14ac:dyDescent="0.2">
      <c r="A3430" s="1" t="s">
        <v>16966</v>
      </c>
      <c r="B3430" t="str">
        <f t="shared" si="104"/>
        <v>https://www.udobaer.de/out/media/public/cust/others/s0000059-2021-ch_it.pdf</v>
      </c>
    </row>
    <row r="3431" spans="1:2" x14ac:dyDescent="0.2">
      <c r="A3431" s="1" t="s">
        <v>16967</v>
      </c>
      <c r="B3431" t="str">
        <f t="shared" si="104"/>
        <v>https://www.udobaer.de/out/media/public/cust/others/s0000059-2021-ch_it.pdf</v>
      </c>
    </row>
    <row r="3432" spans="1:2" x14ac:dyDescent="0.2">
      <c r="A3432" s="1" t="s">
        <v>16990</v>
      </c>
      <c r="B3432" t="str">
        <f t="shared" si="104"/>
        <v>https://www.udobaer.de/out/media/public/cust/others/s0000059-2021-ch_it.pdf</v>
      </c>
    </row>
    <row r="3433" spans="1:2" x14ac:dyDescent="0.2">
      <c r="A3433" s="1" t="s">
        <v>16991</v>
      </c>
      <c r="B3433" t="str">
        <f t="shared" si="104"/>
        <v>https://www.udobaer.de/out/media/public/cust/others/s0000059-2021-ch_it.pdf</v>
      </c>
    </row>
    <row r="3434" spans="1:2" x14ac:dyDescent="0.2">
      <c r="A3434" s="1" t="s">
        <v>16992</v>
      </c>
      <c r="B3434" t="str">
        <f t="shared" si="104"/>
        <v>https://www.udobaer.de/out/media/public/cust/others/s0000059-2021-ch_it.pdf</v>
      </c>
    </row>
    <row r="3435" spans="1:2" x14ac:dyDescent="0.2">
      <c r="A3435" s="1" t="s">
        <v>16993</v>
      </c>
      <c r="B3435" t="str">
        <f t="shared" si="104"/>
        <v>https://www.udobaer.de/out/media/public/cust/others/s0000059-2021-ch_it.pdf</v>
      </c>
    </row>
    <row r="3436" spans="1:2" x14ac:dyDescent="0.2">
      <c r="A3436" s="1" t="s">
        <v>17004</v>
      </c>
      <c r="B3436" t="str">
        <f t="shared" si="104"/>
        <v>https://www.udobaer.de/out/media/public/cust/others/s0000059-2021-ch_it.pdf</v>
      </c>
    </row>
    <row r="3437" spans="1:2" x14ac:dyDescent="0.2">
      <c r="A3437" s="1" t="s">
        <v>17005</v>
      </c>
      <c r="B3437" t="str">
        <f t="shared" si="104"/>
        <v>https://www.udobaer.de/out/media/public/cust/others/s0000059-2021-ch_it.pdf</v>
      </c>
    </row>
    <row r="3438" spans="1:2" x14ac:dyDescent="0.2">
      <c r="A3438" s="1" t="s">
        <v>17006</v>
      </c>
      <c r="B3438" t="str">
        <f t="shared" si="104"/>
        <v>https://www.udobaer.de/out/media/public/cust/others/s0000059-2021-ch_it.pdf</v>
      </c>
    </row>
    <row r="3439" spans="1:2" x14ac:dyDescent="0.2">
      <c r="A3439" s="1" t="s">
        <v>17007</v>
      </c>
      <c r="B3439" t="str">
        <f t="shared" si="104"/>
        <v>https://www.udobaer.de/out/media/public/cust/others/s0000059-2021-ch_it.pdf</v>
      </c>
    </row>
    <row r="3440" spans="1:2" x14ac:dyDescent="0.2">
      <c r="A3440" s="1" t="s">
        <v>17008</v>
      </c>
      <c r="B3440" t="str">
        <f t="shared" si="104"/>
        <v>https://www.udobaer.de/out/media/public/cust/others/s0000059-2021-ch_it.pdf</v>
      </c>
    </row>
    <row r="3441" spans="1:2" x14ac:dyDescent="0.2">
      <c r="A3441" s="1" t="s">
        <v>17009</v>
      </c>
      <c r="B3441" t="str">
        <f t="shared" si="104"/>
        <v>https://www.udobaer.de/out/media/public/cust/others/s0000059-2021-ch_it.pdf</v>
      </c>
    </row>
    <row r="3442" spans="1:2" x14ac:dyDescent="0.2">
      <c r="A3442" s="1" t="s">
        <v>17010</v>
      </c>
      <c r="B3442" t="str">
        <f t="shared" si="104"/>
        <v>https://www.udobaer.de/out/media/public/cust/others/s0000059-2021-ch_it.pdf</v>
      </c>
    </row>
    <row r="3443" spans="1:2" x14ac:dyDescent="0.2">
      <c r="A3443" s="1" t="s">
        <v>17011</v>
      </c>
      <c r="B3443" t="str">
        <f t="shared" si="104"/>
        <v>https://www.udobaer.de/out/media/public/cust/others/s0000059-2021-ch_it.pdf</v>
      </c>
    </row>
    <row r="3444" spans="1:2" x14ac:dyDescent="0.2">
      <c r="A3444" s="1" t="s">
        <v>27953</v>
      </c>
      <c r="B3444" t="str">
        <f t="shared" si="104"/>
        <v>https://www.udobaer.de/out/media/public/cust/others/s0000059-2021-ch_it.pdf</v>
      </c>
    </row>
    <row r="3445" spans="1:2" x14ac:dyDescent="0.2">
      <c r="A3445" s="1" t="s">
        <v>27954</v>
      </c>
      <c r="B3445" t="str">
        <f t="shared" si="104"/>
        <v>https://www.udobaer.de/out/media/public/cust/others/s0000059-2021-ch_it.pdf</v>
      </c>
    </row>
    <row r="3446" spans="1:2" x14ac:dyDescent="0.2">
      <c r="A3446" s="1" t="s">
        <v>27955</v>
      </c>
      <c r="B3446" t="str">
        <f t="shared" si="104"/>
        <v>https://www.udobaer.de/out/media/public/cust/others/s0000059-2021-ch_it.pdf</v>
      </c>
    </row>
    <row r="3447" spans="1:2" x14ac:dyDescent="0.2">
      <c r="A3447" s="1" t="s">
        <v>27956</v>
      </c>
      <c r="B3447" t="str">
        <f t="shared" si="104"/>
        <v>https://www.udobaer.de/out/media/public/cust/others/s0000059-2021-ch_it.pdf</v>
      </c>
    </row>
    <row r="3448" spans="1:2" x14ac:dyDescent="0.2">
      <c r="A3448" s="1" t="s">
        <v>27957</v>
      </c>
      <c r="B3448" t="str">
        <f t="shared" si="104"/>
        <v>https://www.udobaer.de/out/media/public/cust/others/s0000059-2021-ch_it.pdf</v>
      </c>
    </row>
    <row r="3449" spans="1:2" x14ac:dyDescent="0.2">
      <c r="A3449" s="1" t="s">
        <v>27958</v>
      </c>
      <c r="B3449" t="str">
        <f t="shared" si="104"/>
        <v>https://www.udobaer.de/out/media/public/cust/others/s0000059-2021-ch_it.pdf</v>
      </c>
    </row>
    <row r="3450" spans="1:2" x14ac:dyDescent="0.2">
      <c r="A3450" s="1" t="s">
        <v>27959</v>
      </c>
      <c r="B3450" t="str">
        <f t="shared" si="104"/>
        <v>https://www.udobaer.de/out/media/public/cust/others/s0000059-2021-ch_it.pdf</v>
      </c>
    </row>
    <row r="3451" spans="1:2" x14ac:dyDescent="0.2">
      <c r="A3451" s="1" t="s">
        <v>27960</v>
      </c>
      <c r="B3451" t="str">
        <f t="shared" si="104"/>
        <v>https://www.udobaer.de/out/media/public/cust/others/s0000059-2021-ch_it.pdf</v>
      </c>
    </row>
    <row r="3452" spans="1:2" x14ac:dyDescent="0.2">
      <c r="A3452" s="1" t="s">
        <v>27965</v>
      </c>
      <c r="B3452" t="str">
        <f t="shared" si="104"/>
        <v>https://www.udobaer.de/out/media/public/cust/others/s0000059-2021-ch_it.pdf</v>
      </c>
    </row>
    <row r="3453" spans="1:2" x14ac:dyDescent="0.2">
      <c r="A3453" s="1" t="s">
        <v>28149</v>
      </c>
      <c r="B3453" t="str">
        <f t="shared" si="104"/>
        <v>https://www.udobaer.de/out/media/public/cust/others/s0000059-2021-ch_it.pdf</v>
      </c>
    </row>
    <row r="3454" spans="1:2" x14ac:dyDescent="0.2">
      <c r="A3454" s="1" t="s">
        <v>28150</v>
      </c>
      <c r="B3454" t="str">
        <f t="shared" si="104"/>
        <v>https://www.udobaer.de/out/media/public/cust/others/s0000059-2021-ch_it.pdf</v>
      </c>
    </row>
    <row r="3455" spans="1:2" x14ac:dyDescent="0.2">
      <c r="A3455" s="1" t="s">
        <v>28152</v>
      </c>
      <c r="B3455" t="str">
        <f t="shared" si="104"/>
        <v>https://www.udobaer.de/out/media/public/cust/others/s0000059-2021-ch_it.pdf</v>
      </c>
    </row>
    <row r="3456" spans="1:2" x14ac:dyDescent="0.2">
      <c r="A3456" s="1" t="s">
        <v>28153</v>
      </c>
      <c r="B3456" t="str">
        <f t="shared" si="104"/>
        <v>https://www.udobaer.de/out/media/public/cust/others/s0000059-2021-ch_it.pdf</v>
      </c>
    </row>
    <row r="3457" spans="1:2" x14ac:dyDescent="0.2">
      <c r="A3457" s="1" t="s">
        <v>28154</v>
      </c>
      <c r="B3457" t="str">
        <f t="shared" si="104"/>
        <v>https://www.udobaer.de/out/media/public/cust/others/s0000059-2021-ch_it.pdf</v>
      </c>
    </row>
    <row r="3458" spans="1:2" x14ac:dyDescent="0.2">
      <c r="A3458" s="1" t="s">
        <v>28155</v>
      </c>
      <c r="B3458" t="str">
        <f t="shared" si="104"/>
        <v>https://www.udobaer.de/out/media/public/cust/others/s0000059-2021-ch_it.pdf</v>
      </c>
    </row>
    <row r="3459" spans="1:2" x14ac:dyDescent="0.2">
      <c r="A3459" s="1" t="s">
        <v>15992</v>
      </c>
      <c r="B3459" t="str">
        <f t="shared" ref="B3459:B3490" si="105">HYPERLINK("https://www.udobaer.de/out/media/public/cust/others/s0000061-2021-ch_it.pdf")</f>
        <v>https://www.udobaer.de/out/media/public/cust/others/s0000061-2021-ch_it.pdf</v>
      </c>
    </row>
    <row r="3460" spans="1:2" x14ac:dyDescent="0.2">
      <c r="A3460" s="1" t="s">
        <v>15993</v>
      </c>
      <c r="B3460" t="str">
        <f t="shared" si="105"/>
        <v>https://www.udobaer.de/out/media/public/cust/others/s0000061-2021-ch_it.pdf</v>
      </c>
    </row>
    <row r="3461" spans="1:2" x14ac:dyDescent="0.2">
      <c r="A3461" s="1" t="s">
        <v>15994</v>
      </c>
      <c r="B3461" t="str">
        <f t="shared" si="105"/>
        <v>https://www.udobaer.de/out/media/public/cust/others/s0000061-2021-ch_it.pdf</v>
      </c>
    </row>
    <row r="3462" spans="1:2" x14ac:dyDescent="0.2">
      <c r="A3462" s="1" t="s">
        <v>15995</v>
      </c>
      <c r="B3462" t="str">
        <f t="shared" si="105"/>
        <v>https://www.udobaer.de/out/media/public/cust/others/s0000061-2021-ch_it.pdf</v>
      </c>
    </row>
    <row r="3463" spans="1:2" x14ac:dyDescent="0.2">
      <c r="A3463" s="1" t="s">
        <v>15998</v>
      </c>
      <c r="B3463" t="str">
        <f t="shared" si="105"/>
        <v>https://www.udobaer.de/out/media/public/cust/others/s0000061-2021-ch_it.pdf</v>
      </c>
    </row>
    <row r="3464" spans="1:2" x14ac:dyDescent="0.2">
      <c r="A3464" s="1" t="s">
        <v>15999</v>
      </c>
      <c r="B3464" t="str">
        <f t="shared" si="105"/>
        <v>https://www.udobaer.de/out/media/public/cust/others/s0000061-2021-ch_it.pdf</v>
      </c>
    </row>
    <row r="3465" spans="1:2" x14ac:dyDescent="0.2">
      <c r="A3465" s="1" t="s">
        <v>16039</v>
      </c>
      <c r="B3465" t="str">
        <f t="shared" si="105"/>
        <v>https://www.udobaer.de/out/media/public/cust/others/s0000061-2021-ch_it.pdf</v>
      </c>
    </row>
    <row r="3466" spans="1:2" x14ac:dyDescent="0.2">
      <c r="A3466" s="1" t="s">
        <v>16040</v>
      </c>
      <c r="B3466" t="str">
        <f t="shared" si="105"/>
        <v>https://www.udobaer.de/out/media/public/cust/others/s0000061-2021-ch_it.pdf</v>
      </c>
    </row>
    <row r="3467" spans="1:2" x14ac:dyDescent="0.2">
      <c r="A3467" s="1" t="s">
        <v>16041</v>
      </c>
      <c r="B3467" t="str">
        <f t="shared" si="105"/>
        <v>https://www.udobaer.de/out/media/public/cust/others/s0000061-2021-ch_it.pdf</v>
      </c>
    </row>
    <row r="3468" spans="1:2" x14ac:dyDescent="0.2">
      <c r="A3468" s="1" t="s">
        <v>16042</v>
      </c>
      <c r="B3468" t="str">
        <f t="shared" si="105"/>
        <v>https://www.udobaer.de/out/media/public/cust/others/s0000061-2021-ch_it.pdf</v>
      </c>
    </row>
    <row r="3469" spans="1:2" x14ac:dyDescent="0.2">
      <c r="A3469" s="1" t="s">
        <v>16069</v>
      </c>
      <c r="B3469" t="str">
        <f t="shared" si="105"/>
        <v>https://www.udobaer.de/out/media/public/cust/others/s0000061-2021-ch_it.pdf</v>
      </c>
    </row>
    <row r="3470" spans="1:2" x14ac:dyDescent="0.2">
      <c r="A3470" s="1" t="s">
        <v>16070</v>
      </c>
      <c r="B3470" t="str">
        <f t="shared" si="105"/>
        <v>https://www.udobaer.de/out/media/public/cust/others/s0000061-2021-ch_it.pdf</v>
      </c>
    </row>
    <row r="3471" spans="1:2" x14ac:dyDescent="0.2">
      <c r="A3471" s="1" t="s">
        <v>16079</v>
      </c>
      <c r="B3471" t="str">
        <f t="shared" si="105"/>
        <v>https://www.udobaer.de/out/media/public/cust/others/s0000061-2021-ch_it.pdf</v>
      </c>
    </row>
    <row r="3472" spans="1:2" x14ac:dyDescent="0.2">
      <c r="A3472" s="1" t="s">
        <v>16080</v>
      </c>
      <c r="B3472" t="str">
        <f t="shared" si="105"/>
        <v>https://www.udobaer.de/out/media/public/cust/others/s0000061-2021-ch_it.pdf</v>
      </c>
    </row>
    <row r="3473" spans="1:2" x14ac:dyDescent="0.2">
      <c r="A3473" s="1" t="s">
        <v>16081</v>
      </c>
      <c r="B3473" t="str">
        <f t="shared" si="105"/>
        <v>https://www.udobaer.de/out/media/public/cust/others/s0000061-2021-ch_it.pdf</v>
      </c>
    </row>
    <row r="3474" spans="1:2" x14ac:dyDescent="0.2">
      <c r="A3474" s="1" t="s">
        <v>16082</v>
      </c>
      <c r="B3474" t="str">
        <f t="shared" si="105"/>
        <v>https://www.udobaer.de/out/media/public/cust/others/s0000061-2021-ch_it.pdf</v>
      </c>
    </row>
    <row r="3475" spans="1:2" x14ac:dyDescent="0.2">
      <c r="A3475" s="1" t="s">
        <v>16448</v>
      </c>
      <c r="B3475" t="str">
        <f t="shared" si="105"/>
        <v>https://www.udobaer.de/out/media/public/cust/others/s0000061-2021-ch_it.pdf</v>
      </c>
    </row>
    <row r="3476" spans="1:2" x14ac:dyDescent="0.2">
      <c r="A3476" s="1" t="s">
        <v>16449</v>
      </c>
      <c r="B3476" t="str">
        <f t="shared" si="105"/>
        <v>https://www.udobaer.de/out/media/public/cust/others/s0000061-2021-ch_it.pdf</v>
      </c>
    </row>
    <row r="3477" spans="1:2" x14ac:dyDescent="0.2">
      <c r="A3477" s="1" t="s">
        <v>16450</v>
      </c>
      <c r="B3477" t="str">
        <f t="shared" si="105"/>
        <v>https://www.udobaer.de/out/media/public/cust/others/s0000061-2021-ch_it.pdf</v>
      </c>
    </row>
    <row r="3478" spans="1:2" x14ac:dyDescent="0.2">
      <c r="A3478" s="1" t="s">
        <v>16451</v>
      </c>
      <c r="B3478" t="str">
        <f t="shared" si="105"/>
        <v>https://www.udobaer.de/out/media/public/cust/others/s0000061-2021-ch_it.pdf</v>
      </c>
    </row>
    <row r="3479" spans="1:2" x14ac:dyDescent="0.2">
      <c r="A3479" s="1" t="s">
        <v>16457</v>
      </c>
      <c r="B3479" t="str">
        <f t="shared" si="105"/>
        <v>https://www.udobaer.de/out/media/public/cust/others/s0000061-2021-ch_it.pdf</v>
      </c>
    </row>
    <row r="3480" spans="1:2" x14ac:dyDescent="0.2">
      <c r="A3480" s="1" t="s">
        <v>16458</v>
      </c>
      <c r="B3480" t="str">
        <f t="shared" si="105"/>
        <v>https://www.udobaer.de/out/media/public/cust/others/s0000061-2021-ch_it.pdf</v>
      </c>
    </row>
    <row r="3481" spans="1:2" x14ac:dyDescent="0.2">
      <c r="A3481" s="1" t="s">
        <v>16459</v>
      </c>
      <c r="B3481" t="str">
        <f t="shared" si="105"/>
        <v>https://www.udobaer.de/out/media/public/cust/others/s0000061-2021-ch_it.pdf</v>
      </c>
    </row>
    <row r="3482" spans="1:2" x14ac:dyDescent="0.2">
      <c r="A3482" s="1" t="s">
        <v>16460</v>
      </c>
      <c r="B3482" t="str">
        <f t="shared" si="105"/>
        <v>https://www.udobaer.de/out/media/public/cust/others/s0000061-2021-ch_it.pdf</v>
      </c>
    </row>
    <row r="3483" spans="1:2" x14ac:dyDescent="0.2">
      <c r="A3483" s="1" t="s">
        <v>16701</v>
      </c>
      <c r="B3483" t="str">
        <f t="shared" si="105"/>
        <v>https://www.udobaer.de/out/media/public/cust/others/s0000061-2021-ch_it.pdf</v>
      </c>
    </row>
    <row r="3484" spans="1:2" x14ac:dyDescent="0.2">
      <c r="A3484" s="1" t="s">
        <v>16702</v>
      </c>
      <c r="B3484" t="str">
        <f t="shared" si="105"/>
        <v>https://www.udobaer.de/out/media/public/cust/others/s0000061-2021-ch_it.pdf</v>
      </c>
    </row>
    <row r="3485" spans="1:2" x14ac:dyDescent="0.2">
      <c r="A3485" s="1" t="s">
        <v>16703</v>
      </c>
      <c r="B3485" t="str">
        <f t="shared" si="105"/>
        <v>https://www.udobaer.de/out/media/public/cust/others/s0000061-2021-ch_it.pdf</v>
      </c>
    </row>
    <row r="3486" spans="1:2" x14ac:dyDescent="0.2">
      <c r="A3486" s="1" t="s">
        <v>16704</v>
      </c>
      <c r="B3486" t="str">
        <f t="shared" si="105"/>
        <v>https://www.udobaer.de/out/media/public/cust/others/s0000061-2021-ch_it.pdf</v>
      </c>
    </row>
    <row r="3487" spans="1:2" x14ac:dyDescent="0.2">
      <c r="A3487" s="1" t="s">
        <v>16705</v>
      </c>
      <c r="B3487" t="str">
        <f t="shared" si="105"/>
        <v>https://www.udobaer.de/out/media/public/cust/others/s0000061-2021-ch_it.pdf</v>
      </c>
    </row>
    <row r="3488" spans="1:2" x14ac:dyDescent="0.2">
      <c r="A3488" s="1" t="s">
        <v>16706</v>
      </c>
      <c r="B3488" t="str">
        <f t="shared" si="105"/>
        <v>https://www.udobaer.de/out/media/public/cust/others/s0000061-2021-ch_it.pdf</v>
      </c>
    </row>
    <row r="3489" spans="1:2" x14ac:dyDescent="0.2">
      <c r="A3489" s="1" t="s">
        <v>16707</v>
      </c>
      <c r="B3489" t="str">
        <f t="shared" si="105"/>
        <v>https://www.udobaer.de/out/media/public/cust/others/s0000061-2021-ch_it.pdf</v>
      </c>
    </row>
    <row r="3490" spans="1:2" x14ac:dyDescent="0.2">
      <c r="A3490" s="1" t="s">
        <v>16708</v>
      </c>
      <c r="B3490" t="str">
        <f t="shared" si="105"/>
        <v>https://www.udobaer.de/out/media/public/cust/others/s0000061-2021-ch_it.pdf</v>
      </c>
    </row>
    <row r="3491" spans="1:2" x14ac:dyDescent="0.2">
      <c r="A3491" s="1" t="s">
        <v>16709</v>
      </c>
      <c r="B3491" t="str">
        <f t="shared" ref="B3491:B3523" si="106">HYPERLINK("https://www.udobaer.de/out/media/public/cust/others/s0000061-2021-ch_it.pdf")</f>
        <v>https://www.udobaer.de/out/media/public/cust/others/s0000061-2021-ch_it.pdf</v>
      </c>
    </row>
    <row r="3492" spans="1:2" x14ac:dyDescent="0.2">
      <c r="A3492" s="1" t="s">
        <v>16710</v>
      </c>
      <c r="B3492" t="str">
        <f t="shared" si="106"/>
        <v>https://www.udobaer.de/out/media/public/cust/others/s0000061-2021-ch_it.pdf</v>
      </c>
    </row>
    <row r="3493" spans="1:2" x14ac:dyDescent="0.2">
      <c r="A3493" s="1" t="s">
        <v>16711</v>
      </c>
      <c r="B3493" t="str">
        <f t="shared" si="106"/>
        <v>https://www.udobaer.de/out/media/public/cust/others/s0000061-2021-ch_it.pdf</v>
      </c>
    </row>
    <row r="3494" spans="1:2" x14ac:dyDescent="0.2">
      <c r="A3494" s="1" t="s">
        <v>16712</v>
      </c>
      <c r="B3494" t="str">
        <f t="shared" si="106"/>
        <v>https://www.udobaer.de/out/media/public/cust/others/s0000061-2021-ch_it.pdf</v>
      </c>
    </row>
    <row r="3495" spans="1:2" x14ac:dyDescent="0.2">
      <c r="A3495" s="1" t="s">
        <v>16713</v>
      </c>
      <c r="B3495" t="str">
        <f t="shared" si="106"/>
        <v>https://www.udobaer.de/out/media/public/cust/others/s0000061-2021-ch_it.pdf</v>
      </c>
    </row>
    <row r="3496" spans="1:2" x14ac:dyDescent="0.2">
      <c r="A3496" s="1" t="s">
        <v>16714</v>
      </c>
      <c r="B3496" t="str">
        <f t="shared" si="106"/>
        <v>https://www.udobaer.de/out/media/public/cust/others/s0000061-2021-ch_it.pdf</v>
      </c>
    </row>
    <row r="3497" spans="1:2" x14ac:dyDescent="0.2">
      <c r="A3497" s="1" t="s">
        <v>16721</v>
      </c>
      <c r="B3497" t="str">
        <f t="shared" si="106"/>
        <v>https://www.udobaer.de/out/media/public/cust/others/s0000061-2021-ch_it.pdf</v>
      </c>
    </row>
    <row r="3498" spans="1:2" x14ac:dyDescent="0.2">
      <c r="A3498" s="1" t="s">
        <v>16722</v>
      </c>
      <c r="B3498" t="str">
        <f t="shared" si="106"/>
        <v>https://www.udobaer.de/out/media/public/cust/others/s0000061-2021-ch_it.pdf</v>
      </c>
    </row>
    <row r="3499" spans="1:2" x14ac:dyDescent="0.2">
      <c r="A3499" s="1" t="s">
        <v>28067</v>
      </c>
      <c r="B3499" t="str">
        <f t="shared" si="106"/>
        <v>https://www.udobaer.de/out/media/public/cust/others/s0000061-2021-ch_it.pdf</v>
      </c>
    </row>
    <row r="3500" spans="1:2" x14ac:dyDescent="0.2">
      <c r="A3500" s="1" t="s">
        <v>28068</v>
      </c>
      <c r="B3500" t="str">
        <f t="shared" si="106"/>
        <v>https://www.udobaer.de/out/media/public/cust/others/s0000061-2021-ch_it.pdf</v>
      </c>
    </row>
    <row r="3501" spans="1:2" x14ac:dyDescent="0.2">
      <c r="A3501" s="1" t="s">
        <v>28069</v>
      </c>
      <c r="B3501" t="str">
        <f t="shared" si="106"/>
        <v>https://www.udobaer.de/out/media/public/cust/others/s0000061-2021-ch_it.pdf</v>
      </c>
    </row>
    <row r="3502" spans="1:2" x14ac:dyDescent="0.2">
      <c r="A3502" s="1" t="s">
        <v>28070</v>
      </c>
      <c r="B3502" t="str">
        <f t="shared" si="106"/>
        <v>https://www.udobaer.de/out/media/public/cust/others/s0000061-2021-ch_it.pdf</v>
      </c>
    </row>
    <row r="3503" spans="1:2" x14ac:dyDescent="0.2">
      <c r="A3503" s="1" t="s">
        <v>28071</v>
      </c>
      <c r="B3503" t="str">
        <f t="shared" si="106"/>
        <v>https://www.udobaer.de/out/media/public/cust/others/s0000061-2021-ch_it.pdf</v>
      </c>
    </row>
    <row r="3504" spans="1:2" x14ac:dyDescent="0.2">
      <c r="A3504" s="1" t="s">
        <v>28073</v>
      </c>
      <c r="B3504" t="str">
        <f t="shared" si="106"/>
        <v>https://www.udobaer.de/out/media/public/cust/others/s0000061-2021-ch_it.pdf</v>
      </c>
    </row>
    <row r="3505" spans="1:2" x14ac:dyDescent="0.2">
      <c r="A3505" s="1" t="s">
        <v>28074</v>
      </c>
      <c r="B3505" t="str">
        <f t="shared" si="106"/>
        <v>https://www.udobaer.de/out/media/public/cust/others/s0000061-2021-ch_it.pdf</v>
      </c>
    </row>
    <row r="3506" spans="1:2" x14ac:dyDescent="0.2">
      <c r="A3506" s="1" t="s">
        <v>28075</v>
      </c>
      <c r="B3506" t="str">
        <f t="shared" si="106"/>
        <v>https://www.udobaer.de/out/media/public/cust/others/s0000061-2021-ch_it.pdf</v>
      </c>
    </row>
    <row r="3507" spans="1:2" x14ac:dyDescent="0.2">
      <c r="A3507" s="1" t="s">
        <v>28076</v>
      </c>
      <c r="B3507" t="str">
        <f t="shared" si="106"/>
        <v>https://www.udobaer.de/out/media/public/cust/others/s0000061-2021-ch_it.pdf</v>
      </c>
    </row>
    <row r="3508" spans="1:2" x14ac:dyDescent="0.2">
      <c r="A3508" s="1" t="s">
        <v>28077</v>
      </c>
      <c r="B3508" t="str">
        <f t="shared" si="106"/>
        <v>https://www.udobaer.de/out/media/public/cust/others/s0000061-2021-ch_it.pdf</v>
      </c>
    </row>
    <row r="3509" spans="1:2" x14ac:dyDescent="0.2">
      <c r="A3509" s="1" t="s">
        <v>28078</v>
      </c>
      <c r="B3509" t="str">
        <f t="shared" si="106"/>
        <v>https://www.udobaer.de/out/media/public/cust/others/s0000061-2021-ch_it.pdf</v>
      </c>
    </row>
    <row r="3510" spans="1:2" x14ac:dyDescent="0.2">
      <c r="A3510" s="1" t="s">
        <v>28079</v>
      </c>
      <c r="B3510" t="str">
        <f t="shared" si="106"/>
        <v>https://www.udobaer.de/out/media/public/cust/others/s0000061-2021-ch_it.pdf</v>
      </c>
    </row>
    <row r="3511" spans="1:2" x14ac:dyDescent="0.2">
      <c r="A3511" s="1" t="s">
        <v>28080</v>
      </c>
      <c r="B3511" t="str">
        <f t="shared" si="106"/>
        <v>https://www.udobaer.de/out/media/public/cust/others/s0000061-2021-ch_it.pdf</v>
      </c>
    </row>
    <row r="3512" spans="1:2" x14ac:dyDescent="0.2">
      <c r="A3512" s="1" t="s">
        <v>28081</v>
      </c>
      <c r="B3512" t="str">
        <f t="shared" si="106"/>
        <v>https://www.udobaer.de/out/media/public/cust/others/s0000061-2021-ch_it.pdf</v>
      </c>
    </row>
    <row r="3513" spans="1:2" x14ac:dyDescent="0.2">
      <c r="A3513" s="1" t="s">
        <v>28082</v>
      </c>
      <c r="B3513" t="str">
        <f t="shared" si="106"/>
        <v>https://www.udobaer.de/out/media/public/cust/others/s0000061-2021-ch_it.pdf</v>
      </c>
    </row>
    <row r="3514" spans="1:2" x14ac:dyDescent="0.2">
      <c r="A3514" s="1" t="s">
        <v>28083</v>
      </c>
      <c r="B3514" t="str">
        <f t="shared" si="106"/>
        <v>https://www.udobaer.de/out/media/public/cust/others/s0000061-2021-ch_it.pdf</v>
      </c>
    </row>
    <row r="3515" spans="1:2" x14ac:dyDescent="0.2">
      <c r="A3515" s="1" t="s">
        <v>28084</v>
      </c>
      <c r="B3515" t="str">
        <f t="shared" si="106"/>
        <v>https://www.udobaer.de/out/media/public/cust/others/s0000061-2021-ch_it.pdf</v>
      </c>
    </row>
    <row r="3516" spans="1:2" x14ac:dyDescent="0.2">
      <c r="A3516" s="1" t="s">
        <v>28085</v>
      </c>
      <c r="B3516" t="str">
        <f t="shared" si="106"/>
        <v>https://www.udobaer.de/out/media/public/cust/others/s0000061-2021-ch_it.pdf</v>
      </c>
    </row>
    <row r="3517" spans="1:2" x14ac:dyDescent="0.2">
      <c r="A3517" s="1" t="s">
        <v>28086</v>
      </c>
      <c r="B3517" t="str">
        <f t="shared" si="106"/>
        <v>https://www.udobaer.de/out/media/public/cust/others/s0000061-2021-ch_it.pdf</v>
      </c>
    </row>
    <row r="3518" spans="1:2" x14ac:dyDescent="0.2">
      <c r="A3518" s="1" t="s">
        <v>28087</v>
      </c>
      <c r="B3518" t="str">
        <f t="shared" si="106"/>
        <v>https://www.udobaer.de/out/media/public/cust/others/s0000061-2021-ch_it.pdf</v>
      </c>
    </row>
    <row r="3519" spans="1:2" x14ac:dyDescent="0.2">
      <c r="A3519" s="1" t="s">
        <v>28088</v>
      </c>
      <c r="B3519" t="str">
        <f t="shared" si="106"/>
        <v>https://www.udobaer.de/out/media/public/cust/others/s0000061-2021-ch_it.pdf</v>
      </c>
    </row>
    <row r="3520" spans="1:2" x14ac:dyDescent="0.2">
      <c r="A3520" s="1" t="s">
        <v>28089</v>
      </c>
      <c r="B3520" t="str">
        <f t="shared" si="106"/>
        <v>https://www.udobaer.de/out/media/public/cust/others/s0000061-2021-ch_it.pdf</v>
      </c>
    </row>
    <row r="3521" spans="1:2" x14ac:dyDescent="0.2">
      <c r="A3521" s="1" t="s">
        <v>28090</v>
      </c>
      <c r="B3521" t="str">
        <f t="shared" si="106"/>
        <v>https://www.udobaer.de/out/media/public/cust/others/s0000061-2021-ch_it.pdf</v>
      </c>
    </row>
    <row r="3522" spans="1:2" x14ac:dyDescent="0.2">
      <c r="A3522" s="1" t="s">
        <v>28091</v>
      </c>
      <c r="B3522" t="str">
        <f t="shared" si="106"/>
        <v>https://www.udobaer.de/out/media/public/cust/others/s0000061-2021-ch_it.pdf</v>
      </c>
    </row>
    <row r="3523" spans="1:2" x14ac:dyDescent="0.2">
      <c r="A3523" s="1" t="s">
        <v>28094</v>
      </c>
      <c r="B3523" t="str">
        <f t="shared" si="106"/>
        <v>https://www.udobaer.de/out/media/public/cust/others/s0000061-2021-ch_it.pdf</v>
      </c>
    </row>
    <row r="3524" spans="1:2" x14ac:dyDescent="0.2">
      <c r="A3524" s="1" t="s">
        <v>15996</v>
      </c>
      <c r="B3524" t="str">
        <f t="shared" ref="B3524:B3555" si="107">HYPERLINK("https://www.udobaer.de/out/media/public/cust/others/s0000062-2021-ch_it.pdf")</f>
        <v>https://www.udobaer.de/out/media/public/cust/others/s0000062-2021-ch_it.pdf</v>
      </c>
    </row>
    <row r="3525" spans="1:2" x14ac:dyDescent="0.2">
      <c r="A3525" s="1" t="s">
        <v>15997</v>
      </c>
      <c r="B3525" t="str">
        <f t="shared" si="107"/>
        <v>https://www.udobaer.de/out/media/public/cust/others/s0000062-2021-ch_it.pdf</v>
      </c>
    </row>
    <row r="3526" spans="1:2" x14ac:dyDescent="0.2">
      <c r="A3526" s="1" t="s">
        <v>16000</v>
      </c>
      <c r="B3526" t="str">
        <f t="shared" si="107"/>
        <v>https://www.udobaer.de/out/media/public/cust/others/s0000062-2021-ch_it.pdf</v>
      </c>
    </row>
    <row r="3527" spans="1:2" x14ac:dyDescent="0.2">
      <c r="A3527" s="1" t="s">
        <v>16001</v>
      </c>
      <c r="B3527" t="str">
        <f t="shared" si="107"/>
        <v>https://www.udobaer.de/out/media/public/cust/others/s0000062-2021-ch_it.pdf</v>
      </c>
    </row>
    <row r="3528" spans="1:2" x14ac:dyDescent="0.2">
      <c r="A3528" s="1" t="s">
        <v>16002</v>
      </c>
      <c r="B3528" t="str">
        <f t="shared" si="107"/>
        <v>https://www.udobaer.de/out/media/public/cust/others/s0000062-2021-ch_it.pdf</v>
      </c>
    </row>
    <row r="3529" spans="1:2" x14ac:dyDescent="0.2">
      <c r="A3529" s="1" t="s">
        <v>16003</v>
      </c>
      <c r="B3529" t="str">
        <f t="shared" si="107"/>
        <v>https://www.udobaer.de/out/media/public/cust/others/s0000062-2021-ch_it.pdf</v>
      </c>
    </row>
    <row r="3530" spans="1:2" x14ac:dyDescent="0.2">
      <c r="A3530" s="1" t="s">
        <v>16043</v>
      </c>
      <c r="B3530" t="str">
        <f t="shared" si="107"/>
        <v>https://www.udobaer.de/out/media/public/cust/others/s0000062-2021-ch_it.pdf</v>
      </c>
    </row>
    <row r="3531" spans="1:2" x14ac:dyDescent="0.2">
      <c r="A3531" s="1" t="s">
        <v>16044</v>
      </c>
      <c r="B3531" t="str">
        <f t="shared" si="107"/>
        <v>https://www.udobaer.de/out/media/public/cust/others/s0000062-2021-ch_it.pdf</v>
      </c>
    </row>
    <row r="3532" spans="1:2" x14ac:dyDescent="0.2">
      <c r="A3532" s="1" t="s">
        <v>16045</v>
      </c>
      <c r="B3532" t="str">
        <f t="shared" si="107"/>
        <v>https://www.udobaer.de/out/media/public/cust/others/s0000062-2021-ch_it.pdf</v>
      </c>
    </row>
    <row r="3533" spans="1:2" x14ac:dyDescent="0.2">
      <c r="A3533" s="1" t="s">
        <v>16046</v>
      </c>
      <c r="B3533" t="str">
        <f t="shared" si="107"/>
        <v>https://www.udobaer.de/out/media/public/cust/others/s0000062-2021-ch_it.pdf</v>
      </c>
    </row>
    <row r="3534" spans="1:2" x14ac:dyDescent="0.2">
      <c r="A3534" s="1" t="s">
        <v>16047</v>
      </c>
      <c r="B3534" t="str">
        <f t="shared" si="107"/>
        <v>https://www.udobaer.de/out/media/public/cust/others/s0000062-2021-ch_it.pdf</v>
      </c>
    </row>
    <row r="3535" spans="1:2" x14ac:dyDescent="0.2">
      <c r="A3535" s="1" t="s">
        <v>16048</v>
      </c>
      <c r="B3535" t="str">
        <f t="shared" si="107"/>
        <v>https://www.udobaer.de/out/media/public/cust/others/s0000062-2021-ch_it.pdf</v>
      </c>
    </row>
    <row r="3536" spans="1:2" x14ac:dyDescent="0.2">
      <c r="A3536" s="1" t="s">
        <v>16049</v>
      </c>
      <c r="B3536" t="str">
        <f t="shared" si="107"/>
        <v>https://www.udobaer.de/out/media/public/cust/others/s0000062-2021-ch_it.pdf</v>
      </c>
    </row>
    <row r="3537" spans="1:2" x14ac:dyDescent="0.2">
      <c r="A3537" s="1" t="s">
        <v>16050</v>
      </c>
      <c r="B3537" t="str">
        <f t="shared" si="107"/>
        <v>https://www.udobaer.de/out/media/public/cust/others/s0000062-2021-ch_it.pdf</v>
      </c>
    </row>
    <row r="3538" spans="1:2" x14ac:dyDescent="0.2">
      <c r="A3538" s="1" t="s">
        <v>16051</v>
      </c>
      <c r="B3538" t="str">
        <f t="shared" si="107"/>
        <v>https://www.udobaer.de/out/media/public/cust/others/s0000062-2021-ch_it.pdf</v>
      </c>
    </row>
    <row r="3539" spans="1:2" x14ac:dyDescent="0.2">
      <c r="A3539" s="1" t="s">
        <v>16052</v>
      </c>
      <c r="B3539" t="str">
        <f t="shared" si="107"/>
        <v>https://www.udobaer.de/out/media/public/cust/others/s0000062-2021-ch_it.pdf</v>
      </c>
    </row>
    <row r="3540" spans="1:2" x14ac:dyDescent="0.2">
      <c r="A3540" s="1" t="s">
        <v>16461</v>
      </c>
      <c r="B3540" t="str">
        <f t="shared" si="107"/>
        <v>https://www.udobaer.de/out/media/public/cust/others/s0000062-2021-ch_it.pdf</v>
      </c>
    </row>
    <row r="3541" spans="1:2" x14ac:dyDescent="0.2">
      <c r="A3541" s="1" t="s">
        <v>16462</v>
      </c>
      <c r="B3541" t="str">
        <f t="shared" si="107"/>
        <v>https://www.udobaer.de/out/media/public/cust/others/s0000062-2021-ch_it.pdf</v>
      </c>
    </row>
    <row r="3542" spans="1:2" x14ac:dyDescent="0.2">
      <c r="A3542" s="1" t="s">
        <v>16463</v>
      </c>
      <c r="B3542" t="str">
        <f t="shared" si="107"/>
        <v>https://www.udobaer.de/out/media/public/cust/others/s0000062-2021-ch_it.pdf</v>
      </c>
    </row>
    <row r="3543" spans="1:2" x14ac:dyDescent="0.2">
      <c r="A3543" s="1" t="s">
        <v>16464</v>
      </c>
      <c r="B3543" t="str">
        <f t="shared" si="107"/>
        <v>https://www.udobaer.de/out/media/public/cust/others/s0000062-2021-ch_it.pdf</v>
      </c>
    </row>
    <row r="3544" spans="1:2" x14ac:dyDescent="0.2">
      <c r="A3544" s="1" t="s">
        <v>16465</v>
      </c>
      <c r="B3544" t="str">
        <f t="shared" si="107"/>
        <v>https://www.udobaer.de/out/media/public/cust/others/s0000062-2021-ch_it.pdf</v>
      </c>
    </row>
    <row r="3545" spans="1:2" x14ac:dyDescent="0.2">
      <c r="A3545" s="1" t="s">
        <v>16466</v>
      </c>
      <c r="B3545" t="str">
        <f t="shared" si="107"/>
        <v>https://www.udobaer.de/out/media/public/cust/others/s0000062-2021-ch_it.pdf</v>
      </c>
    </row>
    <row r="3546" spans="1:2" x14ac:dyDescent="0.2">
      <c r="A3546" s="1" t="s">
        <v>16467</v>
      </c>
      <c r="B3546" t="str">
        <f t="shared" si="107"/>
        <v>https://www.udobaer.de/out/media/public/cust/others/s0000062-2021-ch_it.pdf</v>
      </c>
    </row>
    <row r="3547" spans="1:2" x14ac:dyDescent="0.2">
      <c r="A3547" s="1" t="s">
        <v>16468</v>
      </c>
      <c r="B3547" t="str">
        <f t="shared" si="107"/>
        <v>https://www.udobaer.de/out/media/public/cust/others/s0000062-2021-ch_it.pdf</v>
      </c>
    </row>
    <row r="3548" spans="1:2" x14ac:dyDescent="0.2">
      <c r="A3548" s="1" t="s">
        <v>16469</v>
      </c>
      <c r="B3548" t="str">
        <f t="shared" si="107"/>
        <v>https://www.udobaer.de/out/media/public/cust/others/s0000062-2021-ch_it.pdf</v>
      </c>
    </row>
    <row r="3549" spans="1:2" x14ac:dyDescent="0.2">
      <c r="A3549" s="1" t="s">
        <v>16470</v>
      </c>
      <c r="B3549" t="str">
        <f t="shared" si="107"/>
        <v>https://www.udobaer.de/out/media/public/cust/others/s0000062-2021-ch_it.pdf</v>
      </c>
    </row>
    <row r="3550" spans="1:2" x14ac:dyDescent="0.2">
      <c r="A3550" s="1" t="s">
        <v>16473</v>
      </c>
      <c r="B3550" t="str">
        <f t="shared" si="107"/>
        <v>https://www.udobaer.de/out/media/public/cust/others/s0000062-2021-ch_it.pdf</v>
      </c>
    </row>
    <row r="3551" spans="1:2" x14ac:dyDescent="0.2">
      <c r="A3551" s="1" t="s">
        <v>16474</v>
      </c>
      <c r="B3551" t="str">
        <f t="shared" si="107"/>
        <v>https://www.udobaer.de/out/media/public/cust/others/s0000062-2021-ch_it.pdf</v>
      </c>
    </row>
    <row r="3552" spans="1:2" x14ac:dyDescent="0.2">
      <c r="A3552" s="1" t="s">
        <v>16715</v>
      </c>
      <c r="B3552" t="str">
        <f t="shared" si="107"/>
        <v>https://www.udobaer.de/out/media/public/cust/others/s0000062-2021-ch_it.pdf</v>
      </c>
    </row>
    <row r="3553" spans="1:2" x14ac:dyDescent="0.2">
      <c r="A3553" s="1" t="s">
        <v>16716</v>
      </c>
      <c r="B3553" t="str">
        <f t="shared" si="107"/>
        <v>https://www.udobaer.de/out/media/public/cust/others/s0000062-2021-ch_it.pdf</v>
      </c>
    </row>
    <row r="3554" spans="1:2" x14ac:dyDescent="0.2">
      <c r="A3554" s="1" t="s">
        <v>16717</v>
      </c>
      <c r="B3554" t="str">
        <f t="shared" si="107"/>
        <v>https://www.udobaer.de/out/media/public/cust/others/s0000062-2021-ch_it.pdf</v>
      </c>
    </row>
    <row r="3555" spans="1:2" x14ac:dyDescent="0.2">
      <c r="A3555" s="1" t="s">
        <v>16718</v>
      </c>
      <c r="B3555" t="str">
        <f t="shared" si="107"/>
        <v>https://www.udobaer.de/out/media/public/cust/others/s0000062-2021-ch_it.pdf</v>
      </c>
    </row>
    <row r="3556" spans="1:2" x14ac:dyDescent="0.2">
      <c r="A3556" s="1" t="s">
        <v>16719</v>
      </c>
      <c r="B3556" t="str">
        <f t="shared" ref="B3556:B3585" si="108">HYPERLINK("https://www.udobaer.de/out/media/public/cust/others/s0000062-2021-ch_it.pdf")</f>
        <v>https://www.udobaer.de/out/media/public/cust/others/s0000062-2021-ch_it.pdf</v>
      </c>
    </row>
    <row r="3557" spans="1:2" x14ac:dyDescent="0.2">
      <c r="A3557" s="1" t="s">
        <v>16720</v>
      </c>
      <c r="B3557" t="str">
        <f t="shared" si="108"/>
        <v>https://www.udobaer.de/out/media/public/cust/others/s0000062-2021-ch_it.pdf</v>
      </c>
    </row>
    <row r="3558" spans="1:2" x14ac:dyDescent="0.2">
      <c r="A3558" s="1" t="s">
        <v>16723</v>
      </c>
      <c r="B3558" t="str">
        <f t="shared" si="108"/>
        <v>https://www.udobaer.de/out/media/public/cust/others/s0000062-2021-ch_it.pdf</v>
      </c>
    </row>
    <row r="3559" spans="1:2" x14ac:dyDescent="0.2">
      <c r="A3559" s="1" t="s">
        <v>16724</v>
      </c>
      <c r="B3559" t="str">
        <f t="shared" si="108"/>
        <v>https://www.udobaer.de/out/media/public/cust/others/s0000062-2021-ch_it.pdf</v>
      </c>
    </row>
    <row r="3560" spans="1:2" x14ac:dyDescent="0.2">
      <c r="A3560" s="1" t="s">
        <v>16725</v>
      </c>
      <c r="B3560" t="str">
        <f t="shared" si="108"/>
        <v>https://www.udobaer.de/out/media/public/cust/others/s0000062-2021-ch_it.pdf</v>
      </c>
    </row>
    <row r="3561" spans="1:2" x14ac:dyDescent="0.2">
      <c r="A3561" s="1" t="s">
        <v>16726</v>
      </c>
      <c r="B3561" t="str">
        <f t="shared" si="108"/>
        <v>https://www.udobaer.de/out/media/public/cust/others/s0000062-2021-ch_it.pdf</v>
      </c>
    </row>
    <row r="3562" spans="1:2" x14ac:dyDescent="0.2">
      <c r="A3562" s="1" t="s">
        <v>16732</v>
      </c>
      <c r="B3562" t="str">
        <f t="shared" si="108"/>
        <v>https://www.udobaer.de/out/media/public/cust/others/s0000062-2021-ch_it.pdf</v>
      </c>
    </row>
    <row r="3563" spans="1:2" x14ac:dyDescent="0.2">
      <c r="A3563" s="1" t="s">
        <v>16733</v>
      </c>
      <c r="B3563" t="str">
        <f t="shared" si="108"/>
        <v>https://www.udobaer.de/out/media/public/cust/others/s0000062-2021-ch_it.pdf</v>
      </c>
    </row>
    <row r="3564" spans="1:2" x14ac:dyDescent="0.2">
      <c r="A3564" s="1" t="s">
        <v>28092</v>
      </c>
      <c r="B3564" t="str">
        <f t="shared" si="108"/>
        <v>https://www.udobaer.de/out/media/public/cust/others/s0000062-2021-ch_it.pdf</v>
      </c>
    </row>
    <row r="3565" spans="1:2" x14ac:dyDescent="0.2">
      <c r="A3565" s="1" t="s">
        <v>28093</v>
      </c>
      <c r="B3565" t="str">
        <f t="shared" si="108"/>
        <v>https://www.udobaer.de/out/media/public/cust/others/s0000062-2021-ch_it.pdf</v>
      </c>
    </row>
    <row r="3566" spans="1:2" x14ac:dyDescent="0.2">
      <c r="A3566" s="1" t="s">
        <v>28095</v>
      </c>
      <c r="B3566" t="str">
        <f t="shared" si="108"/>
        <v>https://www.udobaer.de/out/media/public/cust/others/s0000062-2021-ch_it.pdf</v>
      </c>
    </row>
    <row r="3567" spans="1:2" x14ac:dyDescent="0.2">
      <c r="A3567" s="1" t="s">
        <v>28096</v>
      </c>
      <c r="B3567" t="str">
        <f t="shared" si="108"/>
        <v>https://www.udobaer.de/out/media/public/cust/others/s0000062-2021-ch_it.pdf</v>
      </c>
    </row>
    <row r="3568" spans="1:2" x14ac:dyDescent="0.2">
      <c r="A3568" s="1" t="s">
        <v>28097</v>
      </c>
      <c r="B3568" t="str">
        <f t="shared" si="108"/>
        <v>https://www.udobaer.de/out/media/public/cust/others/s0000062-2021-ch_it.pdf</v>
      </c>
    </row>
    <row r="3569" spans="1:2" x14ac:dyDescent="0.2">
      <c r="A3569" s="1" t="s">
        <v>28098</v>
      </c>
      <c r="B3569" t="str">
        <f t="shared" si="108"/>
        <v>https://www.udobaer.de/out/media/public/cust/others/s0000062-2021-ch_it.pdf</v>
      </c>
    </row>
    <row r="3570" spans="1:2" x14ac:dyDescent="0.2">
      <c r="A3570" s="1" t="s">
        <v>28099</v>
      </c>
      <c r="B3570" t="str">
        <f t="shared" si="108"/>
        <v>https://www.udobaer.de/out/media/public/cust/others/s0000062-2021-ch_it.pdf</v>
      </c>
    </row>
    <row r="3571" spans="1:2" x14ac:dyDescent="0.2">
      <c r="A3571" s="1" t="s">
        <v>28100</v>
      </c>
      <c r="B3571" t="str">
        <f t="shared" si="108"/>
        <v>https://www.udobaer.de/out/media/public/cust/others/s0000062-2021-ch_it.pdf</v>
      </c>
    </row>
    <row r="3572" spans="1:2" x14ac:dyDescent="0.2">
      <c r="A3572" s="1" t="s">
        <v>28101</v>
      </c>
      <c r="B3572" t="str">
        <f t="shared" si="108"/>
        <v>https://www.udobaer.de/out/media/public/cust/others/s0000062-2021-ch_it.pdf</v>
      </c>
    </row>
    <row r="3573" spans="1:2" x14ac:dyDescent="0.2">
      <c r="A3573" s="1" t="s">
        <v>28102</v>
      </c>
      <c r="B3573" t="str">
        <f t="shared" si="108"/>
        <v>https://www.udobaer.de/out/media/public/cust/others/s0000062-2021-ch_it.pdf</v>
      </c>
    </row>
    <row r="3574" spans="1:2" x14ac:dyDescent="0.2">
      <c r="A3574" s="1" t="s">
        <v>28103</v>
      </c>
      <c r="B3574" t="str">
        <f t="shared" si="108"/>
        <v>https://www.udobaer.de/out/media/public/cust/others/s0000062-2021-ch_it.pdf</v>
      </c>
    </row>
    <row r="3575" spans="1:2" x14ac:dyDescent="0.2">
      <c r="A3575" s="1" t="s">
        <v>28104</v>
      </c>
      <c r="B3575" t="str">
        <f t="shared" si="108"/>
        <v>https://www.udobaer.de/out/media/public/cust/others/s0000062-2021-ch_it.pdf</v>
      </c>
    </row>
    <row r="3576" spans="1:2" x14ac:dyDescent="0.2">
      <c r="A3576" s="1" t="s">
        <v>28105</v>
      </c>
      <c r="B3576" t="str">
        <f t="shared" si="108"/>
        <v>https://www.udobaer.de/out/media/public/cust/others/s0000062-2021-ch_it.pdf</v>
      </c>
    </row>
    <row r="3577" spans="1:2" x14ac:dyDescent="0.2">
      <c r="A3577" s="1" t="s">
        <v>28106</v>
      </c>
      <c r="B3577" t="str">
        <f t="shared" si="108"/>
        <v>https://www.udobaer.de/out/media/public/cust/others/s0000062-2021-ch_it.pdf</v>
      </c>
    </row>
    <row r="3578" spans="1:2" x14ac:dyDescent="0.2">
      <c r="A3578" s="1" t="s">
        <v>28107</v>
      </c>
      <c r="B3578" t="str">
        <f t="shared" si="108"/>
        <v>https://www.udobaer.de/out/media/public/cust/others/s0000062-2021-ch_it.pdf</v>
      </c>
    </row>
    <row r="3579" spans="1:2" x14ac:dyDescent="0.2">
      <c r="A3579" s="1" t="s">
        <v>28108</v>
      </c>
      <c r="B3579" t="str">
        <f t="shared" si="108"/>
        <v>https://www.udobaer.de/out/media/public/cust/others/s0000062-2021-ch_it.pdf</v>
      </c>
    </row>
    <row r="3580" spans="1:2" x14ac:dyDescent="0.2">
      <c r="A3580" s="1" t="s">
        <v>28109</v>
      </c>
      <c r="B3580" t="str">
        <f t="shared" si="108"/>
        <v>https://www.udobaer.de/out/media/public/cust/others/s0000062-2021-ch_it.pdf</v>
      </c>
    </row>
    <row r="3581" spans="1:2" x14ac:dyDescent="0.2">
      <c r="A3581" s="1" t="s">
        <v>28110</v>
      </c>
      <c r="B3581" t="str">
        <f t="shared" si="108"/>
        <v>https://www.udobaer.de/out/media/public/cust/others/s0000062-2021-ch_it.pdf</v>
      </c>
    </row>
    <row r="3582" spans="1:2" x14ac:dyDescent="0.2">
      <c r="A3582" s="1" t="s">
        <v>28111</v>
      </c>
      <c r="B3582" t="str">
        <f t="shared" si="108"/>
        <v>https://www.udobaer.de/out/media/public/cust/others/s0000062-2021-ch_it.pdf</v>
      </c>
    </row>
    <row r="3583" spans="1:2" x14ac:dyDescent="0.2">
      <c r="A3583" s="1" t="s">
        <v>28112</v>
      </c>
      <c r="B3583" t="str">
        <f t="shared" si="108"/>
        <v>https://www.udobaer.de/out/media/public/cust/others/s0000062-2021-ch_it.pdf</v>
      </c>
    </row>
    <row r="3584" spans="1:2" x14ac:dyDescent="0.2">
      <c r="A3584" s="1" t="s">
        <v>28113</v>
      </c>
      <c r="B3584" t="str">
        <f t="shared" si="108"/>
        <v>https://www.udobaer.de/out/media/public/cust/others/s0000062-2021-ch_it.pdf</v>
      </c>
    </row>
    <row r="3585" spans="1:2" x14ac:dyDescent="0.2">
      <c r="A3585" s="1" t="s">
        <v>28117</v>
      </c>
      <c r="B3585" t="str">
        <f t="shared" si="108"/>
        <v>https://www.udobaer.de/out/media/public/cust/others/s0000062-2021-ch_it.pdf</v>
      </c>
    </row>
    <row r="3586" spans="1:2" x14ac:dyDescent="0.2">
      <c r="A3586" s="1" t="s">
        <v>16471</v>
      </c>
      <c r="B3586" t="str">
        <f t="shared" ref="B3586:B3617" si="109">HYPERLINK("https://www.udobaer.de/out/media/public/cust/others/s0000063-2021-ch_it.pdf")</f>
        <v>https://www.udobaer.de/out/media/public/cust/others/s0000063-2021-ch_it.pdf</v>
      </c>
    </row>
    <row r="3587" spans="1:2" x14ac:dyDescent="0.2">
      <c r="A3587" s="1" t="s">
        <v>16472</v>
      </c>
      <c r="B3587" t="str">
        <f t="shared" si="109"/>
        <v>https://www.udobaer.de/out/media/public/cust/others/s0000063-2021-ch_it.pdf</v>
      </c>
    </row>
    <row r="3588" spans="1:2" x14ac:dyDescent="0.2">
      <c r="A3588" s="1" t="s">
        <v>16475</v>
      </c>
      <c r="B3588" t="str">
        <f t="shared" si="109"/>
        <v>https://www.udobaer.de/out/media/public/cust/others/s0000063-2021-ch_it.pdf</v>
      </c>
    </row>
    <row r="3589" spans="1:2" x14ac:dyDescent="0.2">
      <c r="A3589" s="1" t="s">
        <v>16476</v>
      </c>
      <c r="B3589" t="str">
        <f t="shared" si="109"/>
        <v>https://www.udobaer.de/out/media/public/cust/others/s0000063-2021-ch_it.pdf</v>
      </c>
    </row>
    <row r="3590" spans="1:2" x14ac:dyDescent="0.2">
      <c r="A3590" s="1" t="s">
        <v>16477</v>
      </c>
      <c r="B3590" t="str">
        <f t="shared" si="109"/>
        <v>https://www.udobaer.de/out/media/public/cust/others/s0000063-2021-ch_it.pdf</v>
      </c>
    </row>
    <row r="3591" spans="1:2" x14ac:dyDescent="0.2">
      <c r="A3591" s="1" t="s">
        <v>16478</v>
      </c>
      <c r="B3591" t="str">
        <f t="shared" si="109"/>
        <v>https://www.udobaer.de/out/media/public/cust/others/s0000063-2021-ch_it.pdf</v>
      </c>
    </row>
    <row r="3592" spans="1:2" x14ac:dyDescent="0.2">
      <c r="A3592" s="1" t="s">
        <v>16479</v>
      </c>
      <c r="B3592" t="str">
        <f t="shared" si="109"/>
        <v>https://www.udobaer.de/out/media/public/cust/others/s0000063-2021-ch_it.pdf</v>
      </c>
    </row>
    <row r="3593" spans="1:2" x14ac:dyDescent="0.2">
      <c r="A3593" s="1" t="s">
        <v>16480</v>
      </c>
      <c r="B3593" t="str">
        <f t="shared" si="109"/>
        <v>https://www.udobaer.de/out/media/public/cust/others/s0000063-2021-ch_it.pdf</v>
      </c>
    </row>
    <row r="3594" spans="1:2" x14ac:dyDescent="0.2">
      <c r="A3594" s="1" t="s">
        <v>16481</v>
      </c>
      <c r="B3594" t="str">
        <f t="shared" si="109"/>
        <v>https://www.udobaer.de/out/media/public/cust/others/s0000063-2021-ch_it.pdf</v>
      </c>
    </row>
    <row r="3595" spans="1:2" x14ac:dyDescent="0.2">
      <c r="A3595" s="1" t="s">
        <v>16482</v>
      </c>
      <c r="B3595" t="str">
        <f t="shared" si="109"/>
        <v>https://www.udobaer.de/out/media/public/cust/others/s0000063-2021-ch_it.pdf</v>
      </c>
    </row>
    <row r="3596" spans="1:2" x14ac:dyDescent="0.2">
      <c r="A3596" s="1" t="s">
        <v>16483</v>
      </c>
      <c r="B3596" t="str">
        <f t="shared" si="109"/>
        <v>https://www.udobaer.de/out/media/public/cust/others/s0000063-2021-ch_it.pdf</v>
      </c>
    </row>
    <row r="3597" spans="1:2" x14ac:dyDescent="0.2">
      <c r="A3597" s="1" t="s">
        <v>16484</v>
      </c>
      <c r="B3597" t="str">
        <f t="shared" si="109"/>
        <v>https://www.udobaer.de/out/media/public/cust/others/s0000063-2021-ch_it.pdf</v>
      </c>
    </row>
    <row r="3598" spans="1:2" x14ac:dyDescent="0.2">
      <c r="A3598" s="1" t="s">
        <v>16485</v>
      </c>
      <c r="B3598" t="str">
        <f t="shared" si="109"/>
        <v>https://www.udobaer.de/out/media/public/cust/others/s0000063-2021-ch_it.pdf</v>
      </c>
    </row>
    <row r="3599" spans="1:2" x14ac:dyDescent="0.2">
      <c r="A3599" s="1" t="s">
        <v>16486</v>
      </c>
      <c r="B3599" t="str">
        <f t="shared" si="109"/>
        <v>https://www.udobaer.de/out/media/public/cust/others/s0000063-2021-ch_it.pdf</v>
      </c>
    </row>
    <row r="3600" spans="1:2" x14ac:dyDescent="0.2">
      <c r="A3600" s="1" t="s">
        <v>16487</v>
      </c>
      <c r="B3600" t="str">
        <f t="shared" si="109"/>
        <v>https://www.udobaer.de/out/media/public/cust/others/s0000063-2021-ch_it.pdf</v>
      </c>
    </row>
    <row r="3601" spans="1:2" x14ac:dyDescent="0.2">
      <c r="A3601" s="1" t="s">
        <v>16488</v>
      </c>
      <c r="B3601" t="str">
        <f t="shared" si="109"/>
        <v>https://www.udobaer.de/out/media/public/cust/others/s0000063-2021-ch_it.pdf</v>
      </c>
    </row>
    <row r="3602" spans="1:2" x14ac:dyDescent="0.2">
      <c r="A3602" s="1" t="s">
        <v>16489</v>
      </c>
      <c r="B3602" t="str">
        <f t="shared" si="109"/>
        <v>https://www.udobaer.de/out/media/public/cust/others/s0000063-2021-ch_it.pdf</v>
      </c>
    </row>
    <row r="3603" spans="1:2" x14ac:dyDescent="0.2">
      <c r="A3603" s="1" t="s">
        <v>16490</v>
      </c>
      <c r="B3603" t="str">
        <f t="shared" si="109"/>
        <v>https://www.udobaer.de/out/media/public/cust/others/s0000063-2021-ch_it.pdf</v>
      </c>
    </row>
    <row r="3604" spans="1:2" x14ac:dyDescent="0.2">
      <c r="A3604" s="1" t="s">
        <v>16491</v>
      </c>
      <c r="B3604" t="str">
        <f t="shared" si="109"/>
        <v>https://www.udobaer.de/out/media/public/cust/others/s0000063-2021-ch_it.pdf</v>
      </c>
    </row>
    <row r="3605" spans="1:2" x14ac:dyDescent="0.2">
      <c r="A3605" s="1" t="s">
        <v>16492</v>
      </c>
      <c r="B3605" t="str">
        <f t="shared" si="109"/>
        <v>https://www.udobaer.de/out/media/public/cust/others/s0000063-2021-ch_it.pdf</v>
      </c>
    </row>
    <row r="3606" spans="1:2" x14ac:dyDescent="0.2">
      <c r="A3606" s="1" t="s">
        <v>16727</v>
      </c>
      <c r="B3606" t="str">
        <f t="shared" si="109"/>
        <v>https://www.udobaer.de/out/media/public/cust/others/s0000063-2021-ch_it.pdf</v>
      </c>
    </row>
    <row r="3607" spans="1:2" x14ac:dyDescent="0.2">
      <c r="A3607" s="1" t="s">
        <v>16728</v>
      </c>
      <c r="B3607" t="str">
        <f t="shared" si="109"/>
        <v>https://www.udobaer.de/out/media/public/cust/others/s0000063-2021-ch_it.pdf</v>
      </c>
    </row>
    <row r="3608" spans="1:2" x14ac:dyDescent="0.2">
      <c r="A3608" s="1" t="s">
        <v>16729</v>
      </c>
      <c r="B3608" t="str">
        <f t="shared" si="109"/>
        <v>https://www.udobaer.de/out/media/public/cust/others/s0000063-2021-ch_it.pdf</v>
      </c>
    </row>
    <row r="3609" spans="1:2" x14ac:dyDescent="0.2">
      <c r="A3609" s="1" t="s">
        <v>16730</v>
      </c>
      <c r="B3609" t="str">
        <f t="shared" si="109"/>
        <v>https://www.udobaer.de/out/media/public/cust/others/s0000063-2021-ch_it.pdf</v>
      </c>
    </row>
    <row r="3610" spans="1:2" x14ac:dyDescent="0.2">
      <c r="A3610" s="1" t="s">
        <v>16731</v>
      </c>
      <c r="B3610" t="str">
        <f t="shared" si="109"/>
        <v>https://www.udobaer.de/out/media/public/cust/others/s0000063-2021-ch_it.pdf</v>
      </c>
    </row>
    <row r="3611" spans="1:2" x14ac:dyDescent="0.2">
      <c r="A3611" s="1" t="s">
        <v>16734</v>
      </c>
      <c r="B3611" t="str">
        <f t="shared" si="109"/>
        <v>https://www.udobaer.de/out/media/public/cust/others/s0000063-2021-ch_it.pdf</v>
      </c>
    </row>
    <row r="3612" spans="1:2" x14ac:dyDescent="0.2">
      <c r="A3612" s="1" t="s">
        <v>16735</v>
      </c>
      <c r="B3612" t="str">
        <f t="shared" si="109"/>
        <v>https://www.udobaer.de/out/media/public/cust/others/s0000063-2021-ch_it.pdf</v>
      </c>
    </row>
    <row r="3613" spans="1:2" x14ac:dyDescent="0.2">
      <c r="A3613" s="1" t="s">
        <v>16736</v>
      </c>
      <c r="B3613" t="str">
        <f t="shared" si="109"/>
        <v>https://www.udobaer.de/out/media/public/cust/others/s0000063-2021-ch_it.pdf</v>
      </c>
    </row>
    <row r="3614" spans="1:2" x14ac:dyDescent="0.2">
      <c r="A3614" s="1" t="s">
        <v>16737</v>
      </c>
      <c r="B3614" t="str">
        <f t="shared" si="109"/>
        <v>https://www.udobaer.de/out/media/public/cust/others/s0000063-2021-ch_it.pdf</v>
      </c>
    </row>
    <row r="3615" spans="1:2" x14ac:dyDescent="0.2">
      <c r="A3615" s="1" t="s">
        <v>16738</v>
      </c>
      <c r="B3615" t="str">
        <f t="shared" si="109"/>
        <v>https://www.udobaer.de/out/media/public/cust/others/s0000063-2021-ch_it.pdf</v>
      </c>
    </row>
    <row r="3616" spans="1:2" x14ac:dyDescent="0.2">
      <c r="A3616" s="1" t="s">
        <v>16739</v>
      </c>
      <c r="B3616" t="str">
        <f t="shared" si="109"/>
        <v>https://www.udobaer.de/out/media/public/cust/others/s0000063-2021-ch_it.pdf</v>
      </c>
    </row>
    <row r="3617" spans="1:2" x14ac:dyDescent="0.2">
      <c r="A3617" s="1" t="s">
        <v>16740</v>
      </c>
      <c r="B3617" t="str">
        <f t="shared" si="109"/>
        <v>https://www.udobaer.de/out/media/public/cust/others/s0000063-2021-ch_it.pdf</v>
      </c>
    </row>
    <row r="3618" spans="1:2" x14ac:dyDescent="0.2">
      <c r="A3618" s="1" t="s">
        <v>16741</v>
      </c>
      <c r="B3618" t="str">
        <f t="shared" ref="B3618:B3649" si="110">HYPERLINK("https://www.udobaer.de/out/media/public/cust/others/s0000063-2021-ch_it.pdf")</f>
        <v>https://www.udobaer.de/out/media/public/cust/others/s0000063-2021-ch_it.pdf</v>
      </c>
    </row>
    <row r="3619" spans="1:2" x14ac:dyDescent="0.2">
      <c r="A3619" s="1" t="s">
        <v>16742</v>
      </c>
      <c r="B3619" t="str">
        <f t="shared" si="110"/>
        <v>https://www.udobaer.de/out/media/public/cust/others/s0000063-2021-ch_it.pdf</v>
      </c>
    </row>
    <row r="3620" spans="1:2" x14ac:dyDescent="0.2">
      <c r="A3620" s="1" t="s">
        <v>16743</v>
      </c>
      <c r="B3620" t="str">
        <f t="shared" si="110"/>
        <v>https://www.udobaer.de/out/media/public/cust/others/s0000063-2021-ch_it.pdf</v>
      </c>
    </row>
    <row r="3621" spans="1:2" x14ac:dyDescent="0.2">
      <c r="A3621" s="1" t="s">
        <v>16744</v>
      </c>
      <c r="B3621" t="str">
        <f t="shared" si="110"/>
        <v>https://www.udobaer.de/out/media/public/cust/others/s0000063-2021-ch_it.pdf</v>
      </c>
    </row>
    <row r="3622" spans="1:2" x14ac:dyDescent="0.2">
      <c r="A3622" s="1" t="s">
        <v>16745</v>
      </c>
      <c r="B3622" t="str">
        <f t="shared" si="110"/>
        <v>https://www.udobaer.de/out/media/public/cust/others/s0000063-2021-ch_it.pdf</v>
      </c>
    </row>
    <row r="3623" spans="1:2" x14ac:dyDescent="0.2">
      <c r="A3623" s="1" t="s">
        <v>16746</v>
      </c>
      <c r="B3623" t="str">
        <f t="shared" si="110"/>
        <v>https://www.udobaer.de/out/media/public/cust/others/s0000063-2021-ch_it.pdf</v>
      </c>
    </row>
    <row r="3624" spans="1:2" x14ac:dyDescent="0.2">
      <c r="A3624" s="1" t="s">
        <v>16747</v>
      </c>
      <c r="B3624" t="str">
        <f t="shared" si="110"/>
        <v>https://www.udobaer.de/out/media/public/cust/others/s0000063-2021-ch_it.pdf</v>
      </c>
    </row>
    <row r="3625" spans="1:2" x14ac:dyDescent="0.2">
      <c r="A3625" s="1" t="s">
        <v>16748</v>
      </c>
      <c r="B3625" t="str">
        <f t="shared" si="110"/>
        <v>https://www.udobaer.de/out/media/public/cust/others/s0000063-2021-ch_it.pdf</v>
      </c>
    </row>
    <row r="3626" spans="1:2" x14ac:dyDescent="0.2">
      <c r="A3626" s="1" t="s">
        <v>16749</v>
      </c>
      <c r="B3626" t="str">
        <f t="shared" si="110"/>
        <v>https://www.udobaer.de/out/media/public/cust/others/s0000063-2021-ch_it.pdf</v>
      </c>
    </row>
    <row r="3627" spans="1:2" x14ac:dyDescent="0.2">
      <c r="A3627" s="1" t="s">
        <v>16750</v>
      </c>
      <c r="B3627" t="str">
        <f t="shared" si="110"/>
        <v>https://www.udobaer.de/out/media/public/cust/others/s0000063-2021-ch_it.pdf</v>
      </c>
    </row>
    <row r="3628" spans="1:2" x14ac:dyDescent="0.2">
      <c r="A3628" s="1" t="s">
        <v>16751</v>
      </c>
      <c r="B3628" t="str">
        <f t="shared" si="110"/>
        <v>https://www.udobaer.de/out/media/public/cust/others/s0000063-2021-ch_it.pdf</v>
      </c>
    </row>
    <row r="3629" spans="1:2" x14ac:dyDescent="0.2">
      <c r="A3629" s="1" t="s">
        <v>16752</v>
      </c>
      <c r="B3629" t="str">
        <f t="shared" si="110"/>
        <v>https://www.udobaer.de/out/media/public/cust/others/s0000063-2021-ch_it.pdf</v>
      </c>
    </row>
    <row r="3630" spans="1:2" x14ac:dyDescent="0.2">
      <c r="A3630" s="1" t="s">
        <v>16753</v>
      </c>
      <c r="B3630" t="str">
        <f t="shared" si="110"/>
        <v>https://www.udobaer.de/out/media/public/cust/others/s0000063-2021-ch_it.pdf</v>
      </c>
    </row>
    <row r="3631" spans="1:2" x14ac:dyDescent="0.2">
      <c r="A3631" s="1" t="s">
        <v>16754</v>
      </c>
      <c r="B3631" t="str">
        <f t="shared" si="110"/>
        <v>https://www.udobaer.de/out/media/public/cust/others/s0000063-2021-ch_it.pdf</v>
      </c>
    </row>
    <row r="3632" spans="1:2" x14ac:dyDescent="0.2">
      <c r="A3632" s="1" t="s">
        <v>16755</v>
      </c>
      <c r="B3632" t="str">
        <f t="shared" si="110"/>
        <v>https://www.udobaer.de/out/media/public/cust/others/s0000063-2021-ch_it.pdf</v>
      </c>
    </row>
    <row r="3633" spans="1:2" x14ac:dyDescent="0.2">
      <c r="A3633" s="1" t="s">
        <v>16756</v>
      </c>
      <c r="B3633" t="str">
        <f t="shared" si="110"/>
        <v>https://www.udobaer.de/out/media/public/cust/others/s0000063-2021-ch_it.pdf</v>
      </c>
    </row>
    <row r="3634" spans="1:2" x14ac:dyDescent="0.2">
      <c r="A3634" s="1" t="s">
        <v>16757</v>
      </c>
      <c r="B3634" t="str">
        <f t="shared" si="110"/>
        <v>https://www.udobaer.de/out/media/public/cust/others/s0000063-2021-ch_it.pdf</v>
      </c>
    </row>
    <row r="3635" spans="1:2" x14ac:dyDescent="0.2">
      <c r="A3635" s="1" t="s">
        <v>16758</v>
      </c>
      <c r="B3635" t="str">
        <f t="shared" si="110"/>
        <v>https://www.udobaer.de/out/media/public/cust/others/s0000063-2021-ch_it.pdf</v>
      </c>
    </row>
    <row r="3636" spans="1:2" x14ac:dyDescent="0.2">
      <c r="A3636" s="1" t="s">
        <v>16759</v>
      </c>
      <c r="B3636" t="str">
        <f t="shared" si="110"/>
        <v>https://www.udobaer.de/out/media/public/cust/others/s0000063-2021-ch_it.pdf</v>
      </c>
    </row>
    <row r="3637" spans="1:2" x14ac:dyDescent="0.2">
      <c r="A3637" s="1" t="s">
        <v>16760</v>
      </c>
      <c r="B3637" t="str">
        <f t="shared" si="110"/>
        <v>https://www.udobaer.de/out/media/public/cust/others/s0000063-2021-ch_it.pdf</v>
      </c>
    </row>
    <row r="3638" spans="1:2" x14ac:dyDescent="0.2">
      <c r="A3638" s="1" t="s">
        <v>16761</v>
      </c>
      <c r="B3638" t="str">
        <f t="shared" si="110"/>
        <v>https://www.udobaer.de/out/media/public/cust/others/s0000063-2021-ch_it.pdf</v>
      </c>
    </row>
    <row r="3639" spans="1:2" x14ac:dyDescent="0.2">
      <c r="A3639" s="1" t="s">
        <v>16762</v>
      </c>
      <c r="B3639" t="str">
        <f t="shared" si="110"/>
        <v>https://www.udobaer.de/out/media/public/cust/others/s0000063-2021-ch_it.pdf</v>
      </c>
    </row>
    <row r="3640" spans="1:2" x14ac:dyDescent="0.2">
      <c r="A3640" s="1" t="s">
        <v>16763</v>
      </c>
      <c r="B3640" t="str">
        <f t="shared" si="110"/>
        <v>https://www.udobaer.de/out/media/public/cust/others/s0000063-2021-ch_it.pdf</v>
      </c>
    </row>
    <row r="3641" spans="1:2" x14ac:dyDescent="0.2">
      <c r="A3641" s="1" t="s">
        <v>16897</v>
      </c>
      <c r="B3641" t="str">
        <f t="shared" si="110"/>
        <v>https://www.udobaer.de/out/media/public/cust/others/s0000063-2021-ch_it.pdf</v>
      </c>
    </row>
    <row r="3642" spans="1:2" x14ac:dyDescent="0.2">
      <c r="A3642" s="1" t="s">
        <v>16898</v>
      </c>
      <c r="B3642" t="str">
        <f t="shared" si="110"/>
        <v>https://www.udobaer.de/out/media/public/cust/others/s0000063-2021-ch_it.pdf</v>
      </c>
    </row>
    <row r="3643" spans="1:2" x14ac:dyDescent="0.2">
      <c r="A3643" s="1" t="s">
        <v>16904</v>
      </c>
      <c r="B3643" t="str">
        <f t="shared" si="110"/>
        <v>https://www.udobaer.de/out/media/public/cust/others/s0000063-2021-ch_it.pdf</v>
      </c>
    </row>
    <row r="3644" spans="1:2" x14ac:dyDescent="0.2">
      <c r="A3644" s="1" t="s">
        <v>16905</v>
      </c>
      <c r="B3644" t="str">
        <f t="shared" si="110"/>
        <v>https://www.udobaer.de/out/media/public/cust/others/s0000063-2021-ch_it.pdf</v>
      </c>
    </row>
    <row r="3645" spans="1:2" x14ac:dyDescent="0.2">
      <c r="A3645" s="1" t="s">
        <v>16906</v>
      </c>
      <c r="B3645" t="str">
        <f t="shared" si="110"/>
        <v>https://www.udobaer.de/out/media/public/cust/others/s0000063-2021-ch_it.pdf</v>
      </c>
    </row>
    <row r="3646" spans="1:2" x14ac:dyDescent="0.2">
      <c r="A3646" s="1" t="s">
        <v>16907</v>
      </c>
      <c r="B3646" t="str">
        <f t="shared" si="110"/>
        <v>https://www.udobaer.de/out/media/public/cust/others/s0000063-2021-ch_it.pdf</v>
      </c>
    </row>
    <row r="3647" spans="1:2" x14ac:dyDescent="0.2">
      <c r="A3647" s="1" t="s">
        <v>16984</v>
      </c>
      <c r="B3647" t="str">
        <f t="shared" si="110"/>
        <v>https://www.udobaer.de/out/media/public/cust/others/s0000063-2021-ch_it.pdf</v>
      </c>
    </row>
    <row r="3648" spans="1:2" x14ac:dyDescent="0.2">
      <c r="A3648" s="1" t="s">
        <v>16985</v>
      </c>
      <c r="B3648" t="str">
        <f t="shared" si="110"/>
        <v>https://www.udobaer.de/out/media/public/cust/others/s0000063-2021-ch_it.pdf</v>
      </c>
    </row>
    <row r="3649" spans="1:2" x14ac:dyDescent="0.2">
      <c r="A3649" s="1" t="s">
        <v>16986</v>
      </c>
      <c r="B3649" t="str">
        <f t="shared" si="110"/>
        <v>https://www.udobaer.de/out/media/public/cust/others/s0000063-2021-ch_it.pdf</v>
      </c>
    </row>
    <row r="3650" spans="1:2" x14ac:dyDescent="0.2">
      <c r="A3650" s="1" t="s">
        <v>16987</v>
      </c>
      <c r="B3650" t="str">
        <f t="shared" ref="B3650:B3682" si="111">HYPERLINK("https://www.udobaer.de/out/media/public/cust/others/s0000063-2021-ch_it.pdf")</f>
        <v>https://www.udobaer.de/out/media/public/cust/others/s0000063-2021-ch_it.pdf</v>
      </c>
    </row>
    <row r="3651" spans="1:2" x14ac:dyDescent="0.2">
      <c r="A3651" s="1" t="s">
        <v>16988</v>
      </c>
      <c r="B3651" t="str">
        <f t="shared" si="111"/>
        <v>https://www.udobaer.de/out/media/public/cust/others/s0000063-2021-ch_it.pdf</v>
      </c>
    </row>
    <row r="3652" spans="1:2" x14ac:dyDescent="0.2">
      <c r="A3652" s="1" t="s">
        <v>16989</v>
      </c>
      <c r="B3652" t="str">
        <f t="shared" si="111"/>
        <v>https://www.udobaer.de/out/media/public/cust/others/s0000063-2021-ch_it.pdf</v>
      </c>
    </row>
    <row r="3653" spans="1:2" x14ac:dyDescent="0.2">
      <c r="A3653" s="1" t="s">
        <v>17002</v>
      </c>
      <c r="B3653" t="str">
        <f t="shared" si="111"/>
        <v>https://www.udobaer.de/out/media/public/cust/others/s0000063-2021-ch_it.pdf</v>
      </c>
    </row>
    <row r="3654" spans="1:2" x14ac:dyDescent="0.2">
      <c r="A3654" s="1" t="s">
        <v>17003</v>
      </c>
      <c r="B3654" t="str">
        <f t="shared" si="111"/>
        <v>https://www.udobaer.de/out/media/public/cust/others/s0000063-2021-ch_it.pdf</v>
      </c>
    </row>
    <row r="3655" spans="1:2" x14ac:dyDescent="0.2">
      <c r="A3655" s="1" t="s">
        <v>17012</v>
      </c>
      <c r="B3655" t="str">
        <f t="shared" si="111"/>
        <v>https://www.udobaer.de/out/media/public/cust/others/s0000063-2021-ch_it.pdf</v>
      </c>
    </row>
    <row r="3656" spans="1:2" x14ac:dyDescent="0.2">
      <c r="A3656" s="1" t="s">
        <v>17013</v>
      </c>
      <c r="B3656" t="str">
        <f t="shared" si="111"/>
        <v>https://www.udobaer.de/out/media/public/cust/others/s0000063-2021-ch_it.pdf</v>
      </c>
    </row>
    <row r="3657" spans="1:2" x14ac:dyDescent="0.2">
      <c r="A3657" s="1" t="s">
        <v>28114</v>
      </c>
      <c r="B3657" t="str">
        <f t="shared" si="111"/>
        <v>https://www.udobaer.de/out/media/public/cust/others/s0000063-2021-ch_it.pdf</v>
      </c>
    </row>
    <row r="3658" spans="1:2" x14ac:dyDescent="0.2">
      <c r="A3658" s="1" t="s">
        <v>28115</v>
      </c>
      <c r="B3658" t="str">
        <f t="shared" si="111"/>
        <v>https://www.udobaer.de/out/media/public/cust/others/s0000063-2021-ch_it.pdf</v>
      </c>
    </row>
    <row r="3659" spans="1:2" x14ac:dyDescent="0.2">
      <c r="A3659" s="1" t="s">
        <v>28116</v>
      </c>
      <c r="B3659" t="str">
        <f t="shared" si="111"/>
        <v>https://www.udobaer.de/out/media/public/cust/others/s0000063-2021-ch_it.pdf</v>
      </c>
    </row>
    <row r="3660" spans="1:2" x14ac:dyDescent="0.2">
      <c r="A3660" s="1" t="s">
        <v>28118</v>
      </c>
      <c r="B3660" t="str">
        <f t="shared" si="111"/>
        <v>https://www.udobaer.de/out/media/public/cust/others/s0000063-2021-ch_it.pdf</v>
      </c>
    </row>
    <row r="3661" spans="1:2" x14ac:dyDescent="0.2">
      <c r="A3661" s="1" t="s">
        <v>28119</v>
      </c>
      <c r="B3661" t="str">
        <f t="shared" si="111"/>
        <v>https://www.udobaer.de/out/media/public/cust/others/s0000063-2021-ch_it.pdf</v>
      </c>
    </row>
    <row r="3662" spans="1:2" x14ac:dyDescent="0.2">
      <c r="A3662" s="1" t="s">
        <v>28120</v>
      </c>
      <c r="B3662" t="str">
        <f t="shared" si="111"/>
        <v>https://www.udobaer.de/out/media/public/cust/others/s0000063-2021-ch_it.pdf</v>
      </c>
    </row>
    <row r="3663" spans="1:2" x14ac:dyDescent="0.2">
      <c r="A3663" s="1" t="s">
        <v>28121</v>
      </c>
      <c r="B3663" t="str">
        <f t="shared" si="111"/>
        <v>https://www.udobaer.de/out/media/public/cust/others/s0000063-2021-ch_it.pdf</v>
      </c>
    </row>
    <row r="3664" spans="1:2" x14ac:dyDescent="0.2">
      <c r="A3664" s="1" t="s">
        <v>28122</v>
      </c>
      <c r="B3664" t="str">
        <f t="shared" si="111"/>
        <v>https://www.udobaer.de/out/media/public/cust/others/s0000063-2021-ch_it.pdf</v>
      </c>
    </row>
    <row r="3665" spans="1:2" x14ac:dyDescent="0.2">
      <c r="A3665" s="1" t="s">
        <v>28123</v>
      </c>
      <c r="B3665" t="str">
        <f t="shared" si="111"/>
        <v>https://www.udobaer.de/out/media/public/cust/others/s0000063-2021-ch_it.pdf</v>
      </c>
    </row>
    <row r="3666" spans="1:2" x14ac:dyDescent="0.2">
      <c r="A3666" s="1" t="s">
        <v>28124</v>
      </c>
      <c r="B3666" t="str">
        <f t="shared" si="111"/>
        <v>https://www.udobaer.de/out/media/public/cust/others/s0000063-2021-ch_it.pdf</v>
      </c>
    </row>
    <row r="3667" spans="1:2" x14ac:dyDescent="0.2">
      <c r="A3667" s="1" t="s">
        <v>28125</v>
      </c>
      <c r="B3667" t="str">
        <f t="shared" si="111"/>
        <v>https://www.udobaer.de/out/media/public/cust/others/s0000063-2021-ch_it.pdf</v>
      </c>
    </row>
    <row r="3668" spans="1:2" x14ac:dyDescent="0.2">
      <c r="A3668" s="1" t="s">
        <v>28126</v>
      </c>
      <c r="B3668" t="str">
        <f t="shared" si="111"/>
        <v>https://www.udobaer.de/out/media/public/cust/others/s0000063-2021-ch_it.pdf</v>
      </c>
    </row>
    <row r="3669" spans="1:2" x14ac:dyDescent="0.2">
      <c r="A3669" s="1" t="s">
        <v>28127</v>
      </c>
      <c r="B3669" t="str">
        <f t="shared" si="111"/>
        <v>https://www.udobaer.de/out/media/public/cust/others/s0000063-2021-ch_it.pdf</v>
      </c>
    </row>
    <row r="3670" spans="1:2" x14ac:dyDescent="0.2">
      <c r="A3670" s="1" t="s">
        <v>28128</v>
      </c>
      <c r="B3670" t="str">
        <f t="shared" si="111"/>
        <v>https://www.udobaer.de/out/media/public/cust/others/s0000063-2021-ch_it.pdf</v>
      </c>
    </row>
    <row r="3671" spans="1:2" x14ac:dyDescent="0.2">
      <c r="A3671" s="1" t="s">
        <v>28129</v>
      </c>
      <c r="B3671" t="str">
        <f t="shared" si="111"/>
        <v>https://www.udobaer.de/out/media/public/cust/others/s0000063-2021-ch_it.pdf</v>
      </c>
    </row>
    <row r="3672" spans="1:2" x14ac:dyDescent="0.2">
      <c r="A3672" s="1" t="s">
        <v>28130</v>
      </c>
      <c r="B3672" t="str">
        <f t="shared" si="111"/>
        <v>https://www.udobaer.de/out/media/public/cust/others/s0000063-2021-ch_it.pdf</v>
      </c>
    </row>
    <row r="3673" spans="1:2" x14ac:dyDescent="0.2">
      <c r="A3673" s="1" t="s">
        <v>28131</v>
      </c>
      <c r="B3673" t="str">
        <f t="shared" si="111"/>
        <v>https://www.udobaer.de/out/media/public/cust/others/s0000063-2021-ch_it.pdf</v>
      </c>
    </row>
    <row r="3674" spans="1:2" x14ac:dyDescent="0.2">
      <c r="A3674" s="1" t="s">
        <v>28132</v>
      </c>
      <c r="B3674" t="str">
        <f t="shared" si="111"/>
        <v>https://www.udobaer.de/out/media/public/cust/others/s0000063-2021-ch_it.pdf</v>
      </c>
    </row>
    <row r="3675" spans="1:2" x14ac:dyDescent="0.2">
      <c r="A3675" s="1" t="s">
        <v>28133</v>
      </c>
      <c r="B3675" t="str">
        <f t="shared" si="111"/>
        <v>https://www.udobaer.de/out/media/public/cust/others/s0000063-2021-ch_it.pdf</v>
      </c>
    </row>
    <row r="3676" spans="1:2" x14ac:dyDescent="0.2">
      <c r="A3676" s="1" t="s">
        <v>28134</v>
      </c>
      <c r="B3676" t="str">
        <f t="shared" si="111"/>
        <v>https://www.udobaer.de/out/media/public/cust/others/s0000063-2021-ch_it.pdf</v>
      </c>
    </row>
    <row r="3677" spans="1:2" x14ac:dyDescent="0.2">
      <c r="A3677" s="1" t="s">
        <v>28135</v>
      </c>
      <c r="B3677" t="str">
        <f t="shared" si="111"/>
        <v>https://www.udobaer.de/out/media/public/cust/others/s0000063-2021-ch_it.pdf</v>
      </c>
    </row>
    <row r="3678" spans="1:2" x14ac:dyDescent="0.2">
      <c r="A3678" s="1" t="s">
        <v>28136</v>
      </c>
      <c r="B3678" t="str">
        <f t="shared" si="111"/>
        <v>https://www.udobaer.de/out/media/public/cust/others/s0000063-2021-ch_it.pdf</v>
      </c>
    </row>
    <row r="3679" spans="1:2" x14ac:dyDescent="0.2">
      <c r="A3679" s="1" t="s">
        <v>28137</v>
      </c>
      <c r="B3679" t="str">
        <f t="shared" si="111"/>
        <v>https://www.udobaer.de/out/media/public/cust/others/s0000063-2021-ch_it.pdf</v>
      </c>
    </row>
    <row r="3680" spans="1:2" x14ac:dyDescent="0.2">
      <c r="A3680" s="1" t="s">
        <v>28138</v>
      </c>
      <c r="B3680" t="str">
        <f t="shared" si="111"/>
        <v>https://www.udobaer.de/out/media/public/cust/others/s0000063-2021-ch_it.pdf</v>
      </c>
    </row>
    <row r="3681" spans="1:2" x14ac:dyDescent="0.2">
      <c r="A3681" s="1" t="s">
        <v>28143</v>
      </c>
      <c r="B3681" t="str">
        <f t="shared" si="111"/>
        <v>https://www.udobaer.de/out/media/public/cust/others/s0000063-2021-ch_it.pdf</v>
      </c>
    </row>
    <row r="3682" spans="1:2" x14ac:dyDescent="0.2">
      <c r="A3682" s="1" t="s">
        <v>28146</v>
      </c>
      <c r="B3682" t="str">
        <f t="shared" si="111"/>
        <v>https://www.udobaer.de/out/media/public/cust/others/s0000063-2021-ch_it.pdf</v>
      </c>
    </row>
    <row r="3683" spans="1:2" x14ac:dyDescent="0.2">
      <c r="A3683" s="1" t="s">
        <v>33825</v>
      </c>
      <c r="B3683" t="str">
        <f t="shared" ref="B3683:B3692" si="112">HYPERLINK("https://www.udobaer.de/out/media/public/cust/others/s0000065-2021-ch_it.pdf")</f>
        <v>https://www.udobaer.de/out/media/public/cust/others/s0000065-2021-ch_it.pdf</v>
      </c>
    </row>
    <row r="3684" spans="1:2" x14ac:dyDescent="0.2">
      <c r="A3684" s="1" t="s">
        <v>33826</v>
      </c>
      <c r="B3684" t="str">
        <f t="shared" si="112"/>
        <v>https://www.udobaer.de/out/media/public/cust/others/s0000065-2021-ch_it.pdf</v>
      </c>
    </row>
    <row r="3685" spans="1:2" x14ac:dyDescent="0.2">
      <c r="A3685" s="1" t="s">
        <v>33827</v>
      </c>
      <c r="B3685" t="str">
        <f t="shared" si="112"/>
        <v>https://www.udobaer.de/out/media/public/cust/others/s0000065-2021-ch_it.pdf</v>
      </c>
    </row>
    <row r="3686" spans="1:2" x14ac:dyDescent="0.2">
      <c r="A3686" s="1" t="s">
        <v>33828</v>
      </c>
      <c r="B3686" t="str">
        <f t="shared" si="112"/>
        <v>https://www.udobaer.de/out/media/public/cust/others/s0000065-2021-ch_it.pdf</v>
      </c>
    </row>
    <row r="3687" spans="1:2" x14ac:dyDescent="0.2">
      <c r="A3687" s="1" t="s">
        <v>33829</v>
      </c>
      <c r="B3687" t="str">
        <f t="shared" si="112"/>
        <v>https://www.udobaer.de/out/media/public/cust/others/s0000065-2021-ch_it.pdf</v>
      </c>
    </row>
    <row r="3688" spans="1:2" x14ac:dyDescent="0.2">
      <c r="A3688" s="1" t="s">
        <v>33830</v>
      </c>
      <c r="B3688" t="str">
        <f t="shared" si="112"/>
        <v>https://www.udobaer.de/out/media/public/cust/others/s0000065-2021-ch_it.pdf</v>
      </c>
    </row>
    <row r="3689" spans="1:2" x14ac:dyDescent="0.2">
      <c r="A3689" s="1" t="s">
        <v>33831</v>
      </c>
      <c r="B3689" t="str">
        <f t="shared" si="112"/>
        <v>https://www.udobaer.de/out/media/public/cust/others/s0000065-2021-ch_it.pdf</v>
      </c>
    </row>
    <row r="3690" spans="1:2" x14ac:dyDescent="0.2">
      <c r="A3690" s="1" t="s">
        <v>33832</v>
      </c>
      <c r="B3690" t="str">
        <f t="shared" si="112"/>
        <v>https://www.udobaer.de/out/media/public/cust/others/s0000065-2021-ch_it.pdf</v>
      </c>
    </row>
    <row r="3691" spans="1:2" x14ac:dyDescent="0.2">
      <c r="A3691" s="1" t="s">
        <v>33833</v>
      </c>
      <c r="B3691" t="str">
        <f t="shared" si="112"/>
        <v>https://www.udobaer.de/out/media/public/cust/others/s0000065-2021-ch_it.pdf</v>
      </c>
    </row>
    <row r="3692" spans="1:2" x14ac:dyDescent="0.2">
      <c r="A3692" s="1" t="s">
        <v>33834</v>
      </c>
      <c r="B3692" t="str">
        <f t="shared" si="112"/>
        <v>https://www.udobaer.de/out/media/public/cust/others/s0000065-2021-ch_it.pdf</v>
      </c>
    </row>
    <row r="3693" spans="1:2" x14ac:dyDescent="0.2">
      <c r="A3693" s="1" t="s">
        <v>12236</v>
      </c>
      <c r="B3693" t="str">
        <f t="shared" ref="B3693:B3713" si="113">HYPERLINK("https://www.udobaer.de/out/media/public/cust/others/s0000066-2021-ch_it.pdf")</f>
        <v>https://www.udobaer.de/out/media/public/cust/others/s0000066-2021-ch_it.pdf</v>
      </c>
    </row>
    <row r="3694" spans="1:2" x14ac:dyDescent="0.2">
      <c r="A3694" s="1" t="s">
        <v>12236</v>
      </c>
      <c r="B3694" t="str">
        <f t="shared" si="113"/>
        <v>https://www.udobaer.de/out/media/public/cust/others/s0000066-2021-ch_it.pdf</v>
      </c>
    </row>
    <row r="3695" spans="1:2" x14ac:dyDescent="0.2">
      <c r="A3695" s="1" t="s">
        <v>12237</v>
      </c>
      <c r="B3695" t="str">
        <f t="shared" si="113"/>
        <v>https://www.udobaer.de/out/media/public/cust/others/s0000066-2021-ch_it.pdf</v>
      </c>
    </row>
    <row r="3696" spans="1:2" x14ac:dyDescent="0.2">
      <c r="A3696" s="1" t="s">
        <v>12237</v>
      </c>
      <c r="B3696" t="str">
        <f t="shared" si="113"/>
        <v>https://www.udobaer.de/out/media/public/cust/others/s0000066-2021-ch_it.pdf</v>
      </c>
    </row>
    <row r="3697" spans="1:2" x14ac:dyDescent="0.2">
      <c r="A3697" s="1" t="s">
        <v>12238</v>
      </c>
      <c r="B3697" t="str">
        <f t="shared" si="113"/>
        <v>https://www.udobaer.de/out/media/public/cust/others/s0000066-2021-ch_it.pdf</v>
      </c>
    </row>
    <row r="3698" spans="1:2" x14ac:dyDescent="0.2">
      <c r="A3698" s="1" t="s">
        <v>12238</v>
      </c>
      <c r="B3698" t="str">
        <f t="shared" si="113"/>
        <v>https://www.udobaer.de/out/media/public/cust/others/s0000066-2021-ch_it.pdf</v>
      </c>
    </row>
    <row r="3699" spans="1:2" x14ac:dyDescent="0.2">
      <c r="A3699" s="1" t="s">
        <v>12239</v>
      </c>
      <c r="B3699" t="str">
        <f t="shared" si="113"/>
        <v>https://www.udobaer.de/out/media/public/cust/others/s0000066-2021-ch_it.pdf</v>
      </c>
    </row>
    <row r="3700" spans="1:2" x14ac:dyDescent="0.2">
      <c r="A3700" s="1" t="s">
        <v>12239</v>
      </c>
      <c r="B3700" t="str">
        <f t="shared" si="113"/>
        <v>https://www.udobaer.de/out/media/public/cust/others/s0000066-2021-ch_it.pdf</v>
      </c>
    </row>
    <row r="3701" spans="1:2" x14ac:dyDescent="0.2">
      <c r="A3701" s="1" t="s">
        <v>12240</v>
      </c>
      <c r="B3701" t="str">
        <f t="shared" si="113"/>
        <v>https://www.udobaer.de/out/media/public/cust/others/s0000066-2021-ch_it.pdf</v>
      </c>
    </row>
    <row r="3702" spans="1:2" x14ac:dyDescent="0.2">
      <c r="A3702" s="1" t="s">
        <v>12240</v>
      </c>
      <c r="B3702" t="str">
        <f t="shared" si="113"/>
        <v>https://www.udobaer.de/out/media/public/cust/others/s0000066-2021-ch_it.pdf</v>
      </c>
    </row>
    <row r="3703" spans="1:2" x14ac:dyDescent="0.2">
      <c r="A3703" s="1" t="s">
        <v>12241</v>
      </c>
      <c r="B3703" t="str">
        <f t="shared" si="113"/>
        <v>https://www.udobaer.de/out/media/public/cust/others/s0000066-2021-ch_it.pdf</v>
      </c>
    </row>
    <row r="3704" spans="1:2" x14ac:dyDescent="0.2">
      <c r="A3704" s="1" t="s">
        <v>12241</v>
      </c>
      <c r="B3704" t="str">
        <f t="shared" si="113"/>
        <v>https://www.udobaer.de/out/media/public/cust/others/s0000066-2021-ch_it.pdf</v>
      </c>
    </row>
    <row r="3705" spans="1:2" x14ac:dyDescent="0.2">
      <c r="A3705" s="1" t="s">
        <v>12242</v>
      </c>
      <c r="B3705" t="str">
        <f t="shared" si="113"/>
        <v>https://www.udobaer.de/out/media/public/cust/others/s0000066-2021-ch_it.pdf</v>
      </c>
    </row>
    <row r="3706" spans="1:2" x14ac:dyDescent="0.2">
      <c r="A3706" s="1" t="s">
        <v>12243</v>
      </c>
      <c r="B3706" t="str">
        <f t="shared" si="113"/>
        <v>https://www.udobaer.de/out/media/public/cust/others/s0000066-2021-ch_it.pdf</v>
      </c>
    </row>
    <row r="3707" spans="1:2" x14ac:dyDescent="0.2">
      <c r="A3707" s="1" t="s">
        <v>12243</v>
      </c>
      <c r="B3707" t="str">
        <f t="shared" si="113"/>
        <v>https://www.udobaer.de/out/media/public/cust/others/s0000066-2021-ch_it.pdf</v>
      </c>
    </row>
    <row r="3708" spans="1:2" x14ac:dyDescent="0.2">
      <c r="A3708" s="1" t="s">
        <v>12244</v>
      </c>
      <c r="B3708" t="str">
        <f t="shared" si="113"/>
        <v>https://www.udobaer.de/out/media/public/cust/others/s0000066-2021-ch_it.pdf</v>
      </c>
    </row>
    <row r="3709" spans="1:2" x14ac:dyDescent="0.2">
      <c r="A3709" s="1" t="s">
        <v>12245</v>
      </c>
      <c r="B3709" t="str">
        <f t="shared" si="113"/>
        <v>https://www.udobaer.de/out/media/public/cust/others/s0000066-2021-ch_it.pdf</v>
      </c>
    </row>
    <row r="3710" spans="1:2" x14ac:dyDescent="0.2">
      <c r="A3710" s="1" t="s">
        <v>12246</v>
      </c>
      <c r="B3710" t="str">
        <f t="shared" si="113"/>
        <v>https://www.udobaer.de/out/media/public/cust/others/s0000066-2021-ch_it.pdf</v>
      </c>
    </row>
    <row r="3711" spans="1:2" x14ac:dyDescent="0.2">
      <c r="A3711" s="1" t="s">
        <v>12247</v>
      </c>
      <c r="B3711" t="str">
        <f t="shared" si="113"/>
        <v>https://www.udobaer.de/out/media/public/cust/others/s0000066-2021-ch_it.pdf</v>
      </c>
    </row>
    <row r="3712" spans="1:2" x14ac:dyDescent="0.2">
      <c r="A3712" s="1" t="s">
        <v>12321</v>
      </c>
      <c r="B3712" t="str">
        <f t="shared" si="113"/>
        <v>https://www.udobaer.de/out/media/public/cust/others/s0000066-2021-ch_it.pdf</v>
      </c>
    </row>
    <row r="3713" spans="1:2" x14ac:dyDescent="0.2">
      <c r="A3713" s="1" t="s">
        <v>12321</v>
      </c>
      <c r="B3713" t="str">
        <f t="shared" si="113"/>
        <v>https://www.udobaer.de/out/media/public/cust/others/s0000066-2021-ch_it.pdf</v>
      </c>
    </row>
    <row r="3714" spans="1:2" x14ac:dyDescent="0.2">
      <c r="A3714" s="1" t="s">
        <v>34141</v>
      </c>
      <c r="B3714" t="str">
        <f>HYPERLINK("https://www.udobaer.de/out/media/public/cust/others/s0000067-2021-ch_it.pdf")</f>
        <v>https://www.udobaer.de/out/media/public/cust/others/s0000067-2021-ch_it.pdf</v>
      </c>
    </row>
    <row r="3715" spans="1:2" x14ac:dyDescent="0.2">
      <c r="A3715" s="1" t="s">
        <v>34142</v>
      </c>
      <c r="B3715" t="str">
        <f>HYPERLINK("https://www.udobaer.de/out/media/public/cust/others/s0000067-2021-ch_it.pdf")</f>
        <v>https://www.udobaer.de/out/media/public/cust/others/s0000067-2021-ch_it.pdf</v>
      </c>
    </row>
    <row r="3716" spans="1:2" x14ac:dyDescent="0.2">
      <c r="A3716" s="1" t="s">
        <v>34149</v>
      </c>
      <c r="B3716" t="str">
        <f t="shared" ref="B3716:B3723" si="114">HYPERLINK("https://www.udobaer.de/out/media/public/cust/others/s0000068-2021-ch_it.pdf")</f>
        <v>https://www.udobaer.de/out/media/public/cust/others/s0000068-2021-ch_it.pdf</v>
      </c>
    </row>
    <row r="3717" spans="1:2" x14ac:dyDescent="0.2">
      <c r="A3717" s="1" t="s">
        <v>34150</v>
      </c>
      <c r="B3717" t="str">
        <f t="shared" si="114"/>
        <v>https://www.udobaer.de/out/media/public/cust/others/s0000068-2021-ch_it.pdf</v>
      </c>
    </row>
    <row r="3718" spans="1:2" x14ac:dyDescent="0.2">
      <c r="A3718" s="1" t="s">
        <v>34151</v>
      </c>
      <c r="B3718" t="str">
        <f t="shared" si="114"/>
        <v>https://www.udobaer.de/out/media/public/cust/others/s0000068-2021-ch_it.pdf</v>
      </c>
    </row>
    <row r="3719" spans="1:2" x14ac:dyDescent="0.2">
      <c r="A3719" s="1" t="s">
        <v>34152</v>
      </c>
      <c r="B3719" t="str">
        <f t="shared" si="114"/>
        <v>https://www.udobaer.de/out/media/public/cust/others/s0000068-2021-ch_it.pdf</v>
      </c>
    </row>
    <row r="3720" spans="1:2" x14ac:dyDescent="0.2">
      <c r="A3720" s="1" t="s">
        <v>34153</v>
      </c>
      <c r="B3720" t="str">
        <f t="shared" si="114"/>
        <v>https://www.udobaer.de/out/media/public/cust/others/s0000068-2021-ch_it.pdf</v>
      </c>
    </row>
    <row r="3721" spans="1:2" x14ac:dyDescent="0.2">
      <c r="A3721" s="1" t="s">
        <v>34154</v>
      </c>
      <c r="B3721" t="str">
        <f t="shared" si="114"/>
        <v>https://www.udobaer.de/out/media/public/cust/others/s0000068-2021-ch_it.pdf</v>
      </c>
    </row>
    <row r="3722" spans="1:2" x14ac:dyDescent="0.2">
      <c r="A3722" s="1" t="s">
        <v>34167</v>
      </c>
      <c r="B3722" t="str">
        <f t="shared" si="114"/>
        <v>https://www.udobaer.de/out/media/public/cust/others/s0000068-2021-ch_it.pdf</v>
      </c>
    </row>
    <row r="3723" spans="1:2" x14ac:dyDescent="0.2">
      <c r="A3723" s="1" t="s">
        <v>34168</v>
      </c>
      <c r="B3723" t="str">
        <f t="shared" si="114"/>
        <v>https://www.udobaer.de/out/media/public/cust/others/s0000068-2021-ch_it.pdf</v>
      </c>
    </row>
    <row r="3724" spans="1:2" x14ac:dyDescent="0.2">
      <c r="A3724" s="1" t="s">
        <v>34133</v>
      </c>
      <c r="B3724" t="str">
        <f t="shared" ref="B3724:B3737" si="115">HYPERLINK("https://www.udobaer.de/out/media/public/cust/others/s0000069-2021-ch_it.pdf")</f>
        <v>https://www.udobaer.de/out/media/public/cust/others/s0000069-2021-ch_it.pdf</v>
      </c>
    </row>
    <row r="3725" spans="1:2" x14ac:dyDescent="0.2">
      <c r="A3725" s="1" t="s">
        <v>34134</v>
      </c>
      <c r="B3725" t="str">
        <f t="shared" si="115"/>
        <v>https://www.udobaer.de/out/media/public/cust/others/s0000069-2021-ch_it.pdf</v>
      </c>
    </row>
    <row r="3726" spans="1:2" x14ac:dyDescent="0.2">
      <c r="A3726" s="1" t="s">
        <v>34135</v>
      </c>
      <c r="B3726" t="str">
        <f t="shared" si="115"/>
        <v>https://www.udobaer.de/out/media/public/cust/others/s0000069-2021-ch_it.pdf</v>
      </c>
    </row>
    <row r="3727" spans="1:2" x14ac:dyDescent="0.2">
      <c r="A3727" s="1" t="s">
        <v>34136</v>
      </c>
      <c r="B3727" t="str">
        <f t="shared" si="115"/>
        <v>https://www.udobaer.de/out/media/public/cust/others/s0000069-2021-ch_it.pdf</v>
      </c>
    </row>
    <row r="3728" spans="1:2" x14ac:dyDescent="0.2">
      <c r="A3728" s="1" t="s">
        <v>34137</v>
      </c>
      <c r="B3728" t="str">
        <f t="shared" si="115"/>
        <v>https://www.udobaer.de/out/media/public/cust/others/s0000069-2021-ch_it.pdf</v>
      </c>
    </row>
    <row r="3729" spans="1:2" x14ac:dyDescent="0.2">
      <c r="A3729" s="1" t="s">
        <v>34138</v>
      </c>
      <c r="B3729" t="str">
        <f t="shared" si="115"/>
        <v>https://www.udobaer.de/out/media/public/cust/others/s0000069-2021-ch_it.pdf</v>
      </c>
    </row>
    <row r="3730" spans="1:2" x14ac:dyDescent="0.2">
      <c r="A3730" s="1" t="s">
        <v>34139</v>
      </c>
      <c r="B3730" t="str">
        <f t="shared" si="115"/>
        <v>https://www.udobaer.de/out/media/public/cust/others/s0000069-2021-ch_it.pdf</v>
      </c>
    </row>
    <row r="3731" spans="1:2" x14ac:dyDescent="0.2">
      <c r="A3731" s="1" t="s">
        <v>34140</v>
      </c>
      <c r="B3731" t="str">
        <f t="shared" si="115"/>
        <v>https://www.udobaer.de/out/media/public/cust/others/s0000069-2021-ch_it.pdf</v>
      </c>
    </row>
    <row r="3732" spans="1:2" x14ac:dyDescent="0.2">
      <c r="A3732" s="1" t="s">
        <v>34156</v>
      </c>
      <c r="B3732" t="str">
        <f t="shared" si="115"/>
        <v>https://www.udobaer.de/out/media/public/cust/others/s0000069-2021-ch_it.pdf</v>
      </c>
    </row>
    <row r="3733" spans="1:2" x14ac:dyDescent="0.2">
      <c r="A3733" s="1" t="s">
        <v>34157</v>
      </c>
      <c r="B3733" t="str">
        <f t="shared" si="115"/>
        <v>https://www.udobaer.de/out/media/public/cust/others/s0000069-2021-ch_it.pdf</v>
      </c>
    </row>
    <row r="3734" spans="1:2" x14ac:dyDescent="0.2">
      <c r="A3734" s="1" t="s">
        <v>34162</v>
      </c>
      <c r="B3734" t="str">
        <f t="shared" si="115"/>
        <v>https://www.udobaer.de/out/media/public/cust/others/s0000069-2021-ch_it.pdf</v>
      </c>
    </row>
    <row r="3735" spans="1:2" x14ac:dyDescent="0.2">
      <c r="A3735" s="1" t="s">
        <v>34187</v>
      </c>
      <c r="B3735" t="str">
        <f t="shared" si="115"/>
        <v>https://www.udobaer.de/out/media/public/cust/others/s0000069-2021-ch_it.pdf</v>
      </c>
    </row>
    <row r="3736" spans="1:2" x14ac:dyDescent="0.2">
      <c r="A3736" s="1" t="s">
        <v>34204</v>
      </c>
      <c r="B3736" t="str">
        <f t="shared" si="115"/>
        <v>https://www.udobaer.de/out/media/public/cust/others/s0000069-2021-ch_it.pdf</v>
      </c>
    </row>
    <row r="3737" spans="1:2" x14ac:dyDescent="0.2">
      <c r="A3737" s="1" t="s">
        <v>34205</v>
      </c>
      <c r="B3737" t="str">
        <f t="shared" si="115"/>
        <v>https://www.udobaer.de/out/media/public/cust/others/s0000069-2021-ch_it.pdf</v>
      </c>
    </row>
    <row r="3738" spans="1:2" x14ac:dyDescent="0.2">
      <c r="A3738" s="1" t="s">
        <v>34143</v>
      </c>
      <c r="B3738" t="str">
        <f t="shared" ref="B3738:B3754" si="116">HYPERLINK("https://www.udobaer.de/out/media/public/cust/others/s0000070-2021-ch_it.pdf")</f>
        <v>https://www.udobaer.de/out/media/public/cust/others/s0000070-2021-ch_it.pdf</v>
      </c>
    </row>
    <row r="3739" spans="1:2" x14ac:dyDescent="0.2">
      <c r="A3739" s="1" t="s">
        <v>34144</v>
      </c>
      <c r="B3739" t="str">
        <f t="shared" si="116"/>
        <v>https://www.udobaer.de/out/media/public/cust/others/s0000070-2021-ch_it.pdf</v>
      </c>
    </row>
    <row r="3740" spans="1:2" x14ac:dyDescent="0.2">
      <c r="A3740" s="1" t="s">
        <v>34145</v>
      </c>
      <c r="B3740" t="str">
        <f t="shared" si="116"/>
        <v>https://www.udobaer.de/out/media/public/cust/others/s0000070-2021-ch_it.pdf</v>
      </c>
    </row>
    <row r="3741" spans="1:2" x14ac:dyDescent="0.2">
      <c r="A3741" s="1" t="s">
        <v>34146</v>
      </c>
      <c r="B3741" t="str">
        <f t="shared" si="116"/>
        <v>https://www.udobaer.de/out/media/public/cust/others/s0000070-2021-ch_it.pdf</v>
      </c>
    </row>
    <row r="3742" spans="1:2" x14ac:dyDescent="0.2">
      <c r="A3742" s="1" t="s">
        <v>34147</v>
      </c>
      <c r="B3742" t="str">
        <f t="shared" si="116"/>
        <v>https://www.udobaer.de/out/media/public/cust/others/s0000070-2021-ch_it.pdf</v>
      </c>
    </row>
    <row r="3743" spans="1:2" x14ac:dyDescent="0.2">
      <c r="A3743" s="1" t="s">
        <v>34148</v>
      </c>
      <c r="B3743" t="str">
        <f t="shared" si="116"/>
        <v>https://www.udobaer.de/out/media/public/cust/others/s0000070-2021-ch_it.pdf</v>
      </c>
    </row>
    <row r="3744" spans="1:2" x14ac:dyDescent="0.2">
      <c r="A3744" s="1" t="s">
        <v>34155</v>
      </c>
      <c r="B3744" t="str">
        <f t="shared" si="116"/>
        <v>https://www.udobaer.de/out/media/public/cust/others/s0000070-2021-ch_it.pdf</v>
      </c>
    </row>
    <row r="3745" spans="1:2" x14ac:dyDescent="0.2">
      <c r="A3745" s="1" t="s">
        <v>34170</v>
      </c>
      <c r="B3745" t="str">
        <f t="shared" si="116"/>
        <v>https://www.udobaer.de/out/media/public/cust/others/s0000070-2021-ch_it.pdf</v>
      </c>
    </row>
    <row r="3746" spans="1:2" x14ac:dyDescent="0.2">
      <c r="A3746" s="1" t="s">
        <v>34171</v>
      </c>
      <c r="B3746" t="str">
        <f t="shared" si="116"/>
        <v>https://www.udobaer.de/out/media/public/cust/others/s0000070-2021-ch_it.pdf</v>
      </c>
    </row>
    <row r="3747" spans="1:2" x14ac:dyDescent="0.2">
      <c r="A3747" s="1" t="s">
        <v>34174</v>
      </c>
      <c r="B3747" t="str">
        <f t="shared" si="116"/>
        <v>https://www.udobaer.de/out/media/public/cust/others/s0000070-2021-ch_it.pdf</v>
      </c>
    </row>
    <row r="3748" spans="1:2" x14ac:dyDescent="0.2">
      <c r="A3748" s="1" t="s">
        <v>37393</v>
      </c>
      <c r="B3748" t="str">
        <f t="shared" si="116"/>
        <v>https://www.udobaer.de/out/media/public/cust/others/s0000070-2021-ch_it.pdf</v>
      </c>
    </row>
    <row r="3749" spans="1:2" x14ac:dyDescent="0.2">
      <c r="A3749" s="1" t="s">
        <v>37394</v>
      </c>
      <c r="B3749" t="str">
        <f t="shared" si="116"/>
        <v>https://www.udobaer.de/out/media/public/cust/others/s0000070-2021-ch_it.pdf</v>
      </c>
    </row>
    <row r="3750" spans="1:2" x14ac:dyDescent="0.2">
      <c r="A3750" s="1" t="s">
        <v>37395</v>
      </c>
      <c r="B3750" t="str">
        <f t="shared" si="116"/>
        <v>https://www.udobaer.de/out/media/public/cust/others/s0000070-2021-ch_it.pdf</v>
      </c>
    </row>
    <row r="3751" spans="1:2" x14ac:dyDescent="0.2">
      <c r="A3751" s="1" t="s">
        <v>37396</v>
      </c>
      <c r="B3751" t="str">
        <f t="shared" si="116"/>
        <v>https://www.udobaer.de/out/media/public/cust/others/s0000070-2021-ch_it.pdf</v>
      </c>
    </row>
    <row r="3752" spans="1:2" x14ac:dyDescent="0.2">
      <c r="A3752" s="1" t="s">
        <v>37397</v>
      </c>
      <c r="B3752" t="str">
        <f t="shared" si="116"/>
        <v>https://www.udobaer.de/out/media/public/cust/others/s0000070-2021-ch_it.pdf</v>
      </c>
    </row>
    <row r="3753" spans="1:2" x14ac:dyDescent="0.2">
      <c r="A3753" s="1" t="s">
        <v>37398</v>
      </c>
      <c r="B3753" t="str">
        <f t="shared" si="116"/>
        <v>https://www.udobaer.de/out/media/public/cust/others/s0000070-2021-ch_it.pdf</v>
      </c>
    </row>
    <row r="3754" spans="1:2" x14ac:dyDescent="0.2">
      <c r="A3754" s="1" t="s">
        <v>37399</v>
      </c>
      <c r="B3754" t="str">
        <f t="shared" si="116"/>
        <v>https://www.udobaer.de/out/media/public/cust/others/s0000070-2021-ch_it.pdf</v>
      </c>
    </row>
    <row r="3755" spans="1:2" x14ac:dyDescent="0.2">
      <c r="A3755" s="1" t="s">
        <v>34158</v>
      </c>
      <c r="B3755" t="str">
        <f t="shared" ref="B3755:B3778" si="117">HYPERLINK("https://www.udobaer.de/out/media/public/cust/others/s0000071-2021-ch_it.pdf")</f>
        <v>https://www.udobaer.de/out/media/public/cust/others/s0000071-2021-ch_it.pdf</v>
      </c>
    </row>
    <row r="3756" spans="1:2" x14ac:dyDescent="0.2">
      <c r="A3756" s="1" t="s">
        <v>34159</v>
      </c>
      <c r="B3756" t="str">
        <f t="shared" si="117"/>
        <v>https://www.udobaer.de/out/media/public/cust/others/s0000071-2021-ch_it.pdf</v>
      </c>
    </row>
    <row r="3757" spans="1:2" x14ac:dyDescent="0.2">
      <c r="A3757" s="1" t="s">
        <v>34160</v>
      </c>
      <c r="B3757" t="str">
        <f t="shared" si="117"/>
        <v>https://www.udobaer.de/out/media/public/cust/others/s0000071-2021-ch_it.pdf</v>
      </c>
    </row>
    <row r="3758" spans="1:2" x14ac:dyDescent="0.2">
      <c r="A3758" s="1" t="s">
        <v>34161</v>
      </c>
      <c r="B3758" t="str">
        <f t="shared" si="117"/>
        <v>https://www.udobaer.de/out/media/public/cust/others/s0000071-2021-ch_it.pdf</v>
      </c>
    </row>
    <row r="3759" spans="1:2" x14ac:dyDescent="0.2">
      <c r="A3759" s="1" t="s">
        <v>34163</v>
      </c>
      <c r="B3759" t="str">
        <f t="shared" si="117"/>
        <v>https://www.udobaer.de/out/media/public/cust/others/s0000071-2021-ch_it.pdf</v>
      </c>
    </row>
    <row r="3760" spans="1:2" x14ac:dyDescent="0.2">
      <c r="A3760" s="1" t="s">
        <v>34164</v>
      </c>
      <c r="B3760" t="str">
        <f t="shared" si="117"/>
        <v>https://www.udobaer.de/out/media/public/cust/others/s0000071-2021-ch_it.pdf</v>
      </c>
    </row>
    <row r="3761" spans="1:2" x14ac:dyDescent="0.2">
      <c r="A3761" s="1" t="s">
        <v>34165</v>
      </c>
      <c r="B3761" t="str">
        <f t="shared" si="117"/>
        <v>https://www.udobaer.de/out/media/public/cust/others/s0000071-2021-ch_it.pdf</v>
      </c>
    </row>
    <row r="3762" spans="1:2" x14ac:dyDescent="0.2">
      <c r="A3762" s="1" t="s">
        <v>34166</v>
      </c>
      <c r="B3762" t="str">
        <f t="shared" si="117"/>
        <v>https://www.udobaer.de/out/media/public/cust/others/s0000071-2021-ch_it.pdf</v>
      </c>
    </row>
    <row r="3763" spans="1:2" x14ac:dyDescent="0.2">
      <c r="A3763" s="1" t="s">
        <v>34169</v>
      </c>
      <c r="B3763" t="str">
        <f t="shared" si="117"/>
        <v>https://www.udobaer.de/out/media/public/cust/others/s0000071-2021-ch_it.pdf</v>
      </c>
    </row>
    <row r="3764" spans="1:2" x14ac:dyDescent="0.2">
      <c r="A3764" s="1" t="s">
        <v>34172</v>
      </c>
      <c r="B3764" t="str">
        <f t="shared" si="117"/>
        <v>https://www.udobaer.de/out/media/public/cust/others/s0000071-2021-ch_it.pdf</v>
      </c>
    </row>
    <row r="3765" spans="1:2" x14ac:dyDescent="0.2">
      <c r="A3765" s="1" t="s">
        <v>34173</v>
      </c>
      <c r="B3765" t="str">
        <f t="shared" si="117"/>
        <v>https://www.udobaer.de/out/media/public/cust/others/s0000071-2021-ch_it.pdf</v>
      </c>
    </row>
    <row r="3766" spans="1:2" x14ac:dyDescent="0.2">
      <c r="A3766" s="1" t="s">
        <v>34175</v>
      </c>
      <c r="B3766" t="str">
        <f t="shared" si="117"/>
        <v>https://www.udobaer.de/out/media/public/cust/others/s0000071-2021-ch_it.pdf</v>
      </c>
    </row>
    <row r="3767" spans="1:2" x14ac:dyDescent="0.2">
      <c r="A3767" s="1" t="s">
        <v>34176</v>
      </c>
      <c r="B3767" t="str">
        <f t="shared" si="117"/>
        <v>https://www.udobaer.de/out/media/public/cust/others/s0000071-2021-ch_it.pdf</v>
      </c>
    </row>
    <row r="3768" spans="1:2" x14ac:dyDescent="0.2">
      <c r="A3768" s="1" t="s">
        <v>34177</v>
      </c>
      <c r="B3768" t="str">
        <f t="shared" si="117"/>
        <v>https://www.udobaer.de/out/media/public/cust/others/s0000071-2021-ch_it.pdf</v>
      </c>
    </row>
    <row r="3769" spans="1:2" x14ac:dyDescent="0.2">
      <c r="A3769" s="1" t="s">
        <v>34178</v>
      </c>
      <c r="B3769" t="str">
        <f t="shared" si="117"/>
        <v>https://www.udobaer.de/out/media/public/cust/others/s0000071-2021-ch_it.pdf</v>
      </c>
    </row>
    <row r="3770" spans="1:2" x14ac:dyDescent="0.2">
      <c r="A3770" s="1" t="s">
        <v>34179</v>
      </c>
      <c r="B3770" t="str">
        <f t="shared" si="117"/>
        <v>https://www.udobaer.de/out/media/public/cust/others/s0000071-2021-ch_it.pdf</v>
      </c>
    </row>
    <row r="3771" spans="1:2" x14ac:dyDescent="0.2">
      <c r="A3771" s="1" t="s">
        <v>34180</v>
      </c>
      <c r="B3771" t="str">
        <f t="shared" si="117"/>
        <v>https://www.udobaer.de/out/media/public/cust/others/s0000071-2021-ch_it.pdf</v>
      </c>
    </row>
    <row r="3772" spans="1:2" x14ac:dyDescent="0.2">
      <c r="A3772" s="1" t="s">
        <v>34181</v>
      </c>
      <c r="B3772" t="str">
        <f t="shared" si="117"/>
        <v>https://www.udobaer.de/out/media/public/cust/others/s0000071-2021-ch_it.pdf</v>
      </c>
    </row>
    <row r="3773" spans="1:2" x14ac:dyDescent="0.2">
      <c r="A3773" s="1" t="s">
        <v>34182</v>
      </c>
      <c r="B3773" t="str">
        <f t="shared" si="117"/>
        <v>https://www.udobaer.de/out/media/public/cust/others/s0000071-2021-ch_it.pdf</v>
      </c>
    </row>
    <row r="3774" spans="1:2" x14ac:dyDescent="0.2">
      <c r="A3774" s="1" t="s">
        <v>34183</v>
      </c>
      <c r="B3774" t="str">
        <f t="shared" si="117"/>
        <v>https://www.udobaer.de/out/media/public/cust/others/s0000071-2021-ch_it.pdf</v>
      </c>
    </row>
    <row r="3775" spans="1:2" x14ac:dyDescent="0.2">
      <c r="A3775" s="1" t="s">
        <v>34184</v>
      </c>
      <c r="B3775" t="str">
        <f t="shared" si="117"/>
        <v>https://www.udobaer.de/out/media/public/cust/others/s0000071-2021-ch_it.pdf</v>
      </c>
    </row>
    <row r="3776" spans="1:2" x14ac:dyDescent="0.2">
      <c r="A3776" s="1" t="s">
        <v>34185</v>
      </c>
      <c r="B3776" t="str">
        <f t="shared" si="117"/>
        <v>https://www.udobaer.de/out/media/public/cust/others/s0000071-2021-ch_it.pdf</v>
      </c>
    </row>
    <row r="3777" spans="1:2" x14ac:dyDescent="0.2">
      <c r="A3777" s="1" t="s">
        <v>34186</v>
      </c>
      <c r="B3777" t="str">
        <f t="shared" si="117"/>
        <v>https://www.udobaer.de/out/media/public/cust/others/s0000071-2021-ch_it.pdf</v>
      </c>
    </row>
    <row r="3778" spans="1:2" x14ac:dyDescent="0.2">
      <c r="A3778" s="1" t="s">
        <v>34188</v>
      </c>
      <c r="B3778" t="str">
        <f t="shared" si="117"/>
        <v>https://www.udobaer.de/out/media/public/cust/others/s0000071-2021-ch_it.pdf</v>
      </c>
    </row>
    <row r="3779" spans="1:2" x14ac:dyDescent="0.2">
      <c r="A3779" s="1" t="s">
        <v>33835</v>
      </c>
      <c r="B3779" t="str">
        <f t="shared" ref="B3779:B3810" si="118">HYPERLINK("https://www.udobaer.de/out/media/public/cust/others/s0000072-2021-ch_it.pdf")</f>
        <v>https://www.udobaer.de/out/media/public/cust/others/s0000072-2021-ch_it.pdf</v>
      </c>
    </row>
    <row r="3780" spans="1:2" x14ac:dyDescent="0.2">
      <c r="A3780" s="1" t="s">
        <v>33836</v>
      </c>
      <c r="B3780" t="str">
        <f t="shared" si="118"/>
        <v>https://www.udobaer.de/out/media/public/cust/others/s0000072-2021-ch_it.pdf</v>
      </c>
    </row>
    <row r="3781" spans="1:2" x14ac:dyDescent="0.2">
      <c r="A3781" s="1" t="s">
        <v>33837</v>
      </c>
      <c r="B3781" t="str">
        <f t="shared" si="118"/>
        <v>https://www.udobaer.de/out/media/public/cust/others/s0000072-2021-ch_it.pdf</v>
      </c>
    </row>
    <row r="3782" spans="1:2" x14ac:dyDescent="0.2">
      <c r="A3782" s="1" t="s">
        <v>33838</v>
      </c>
      <c r="B3782" t="str">
        <f t="shared" si="118"/>
        <v>https://www.udobaer.de/out/media/public/cust/others/s0000072-2021-ch_it.pdf</v>
      </c>
    </row>
    <row r="3783" spans="1:2" x14ac:dyDescent="0.2">
      <c r="A3783" s="1" t="s">
        <v>33839</v>
      </c>
      <c r="B3783" t="str">
        <f t="shared" si="118"/>
        <v>https://www.udobaer.de/out/media/public/cust/others/s0000072-2021-ch_it.pdf</v>
      </c>
    </row>
    <row r="3784" spans="1:2" x14ac:dyDescent="0.2">
      <c r="A3784" s="1" t="s">
        <v>33840</v>
      </c>
      <c r="B3784" t="str">
        <f t="shared" si="118"/>
        <v>https://www.udobaer.de/out/media/public/cust/others/s0000072-2021-ch_it.pdf</v>
      </c>
    </row>
    <row r="3785" spans="1:2" x14ac:dyDescent="0.2">
      <c r="A3785" s="1" t="s">
        <v>33841</v>
      </c>
      <c r="B3785" t="str">
        <f t="shared" si="118"/>
        <v>https://www.udobaer.de/out/media/public/cust/others/s0000072-2021-ch_it.pdf</v>
      </c>
    </row>
    <row r="3786" spans="1:2" x14ac:dyDescent="0.2">
      <c r="A3786" s="1" t="s">
        <v>33842</v>
      </c>
      <c r="B3786" t="str">
        <f t="shared" si="118"/>
        <v>https://www.udobaer.de/out/media/public/cust/others/s0000072-2021-ch_it.pdf</v>
      </c>
    </row>
    <row r="3787" spans="1:2" x14ac:dyDescent="0.2">
      <c r="A3787" s="1" t="s">
        <v>33843</v>
      </c>
      <c r="B3787" t="str">
        <f t="shared" si="118"/>
        <v>https://www.udobaer.de/out/media/public/cust/others/s0000072-2021-ch_it.pdf</v>
      </c>
    </row>
    <row r="3788" spans="1:2" x14ac:dyDescent="0.2">
      <c r="A3788" s="1" t="s">
        <v>33844</v>
      </c>
      <c r="B3788" t="str">
        <f t="shared" si="118"/>
        <v>https://www.udobaer.de/out/media/public/cust/others/s0000072-2021-ch_it.pdf</v>
      </c>
    </row>
    <row r="3789" spans="1:2" x14ac:dyDescent="0.2">
      <c r="A3789" s="1" t="s">
        <v>33846</v>
      </c>
      <c r="B3789" t="str">
        <f t="shared" si="118"/>
        <v>https://www.udobaer.de/out/media/public/cust/others/s0000072-2021-ch_it.pdf</v>
      </c>
    </row>
    <row r="3790" spans="1:2" x14ac:dyDescent="0.2">
      <c r="A3790" s="1" t="s">
        <v>33847</v>
      </c>
      <c r="B3790" t="str">
        <f t="shared" si="118"/>
        <v>https://www.udobaer.de/out/media/public/cust/others/s0000072-2021-ch_it.pdf</v>
      </c>
    </row>
    <row r="3791" spans="1:2" x14ac:dyDescent="0.2">
      <c r="A3791" s="1" t="s">
        <v>33848</v>
      </c>
      <c r="B3791" t="str">
        <f t="shared" si="118"/>
        <v>https://www.udobaer.de/out/media/public/cust/others/s0000072-2021-ch_it.pdf</v>
      </c>
    </row>
    <row r="3792" spans="1:2" x14ac:dyDescent="0.2">
      <c r="A3792" s="1" t="s">
        <v>33849</v>
      </c>
      <c r="B3792" t="str">
        <f t="shared" si="118"/>
        <v>https://www.udobaer.de/out/media/public/cust/others/s0000072-2021-ch_it.pdf</v>
      </c>
    </row>
    <row r="3793" spans="1:2" x14ac:dyDescent="0.2">
      <c r="A3793" s="1" t="s">
        <v>33850</v>
      </c>
      <c r="B3793" t="str">
        <f t="shared" si="118"/>
        <v>https://www.udobaer.de/out/media/public/cust/others/s0000072-2021-ch_it.pdf</v>
      </c>
    </row>
    <row r="3794" spans="1:2" x14ac:dyDescent="0.2">
      <c r="A3794" s="1" t="s">
        <v>33851</v>
      </c>
      <c r="B3794" t="str">
        <f t="shared" si="118"/>
        <v>https://www.udobaer.de/out/media/public/cust/others/s0000072-2021-ch_it.pdf</v>
      </c>
    </row>
    <row r="3795" spans="1:2" x14ac:dyDescent="0.2">
      <c r="A3795" s="1" t="s">
        <v>33852</v>
      </c>
      <c r="B3795" t="str">
        <f t="shared" si="118"/>
        <v>https://www.udobaer.de/out/media/public/cust/others/s0000072-2021-ch_it.pdf</v>
      </c>
    </row>
    <row r="3796" spans="1:2" x14ac:dyDescent="0.2">
      <c r="A3796" s="1" t="s">
        <v>33853</v>
      </c>
      <c r="B3796" t="str">
        <f t="shared" si="118"/>
        <v>https://www.udobaer.de/out/media/public/cust/others/s0000072-2021-ch_it.pdf</v>
      </c>
    </row>
    <row r="3797" spans="1:2" x14ac:dyDescent="0.2">
      <c r="A3797" s="1" t="s">
        <v>33854</v>
      </c>
      <c r="B3797" t="str">
        <f t="shared" si="118"/>
        <v>https://www.udobaer.de/out/media/public/cust/others/s0000072-2021-ch_it.pdf</v>
      </c>
    </row>
    <row r="3798" spans="1:2" x14ac:dyDescent="0.2">
      <c r="A3798" s="1" t="s">
        <v>33855</v>
      </c>
      <c r="B3798" t="str">
        <f t="shared" si="118"/>
        <v>https://www.udobaer.de/out/media/public/cust/others/s0000072-2021-ch_it.pdf</v>
      </c>
    </row>
    <row r="3799" spans="1:2" x14ac:dyDescent="0.2">
      <c r="A3799" s="1" t="s">
        <v>33856</v>
      </c>
      <c r="B3799" t="str">
        <f t="shared" si="118"/>
        <v>https://www.udobaer.de/out/media/public/cust/others/s0000072-2021-ch_it.pdf</v>
      </c>
    </row>
    <row r="3800" spans="1:2" x14ac:dyDescent="0.2">
      <c r="A3800" s="1" t="s">
        <v>33857</v>
      </c>
      <c r="B3800" t="str">
        <f t="shared" si="118"/>
        <v>https://www.udobaer.de/out/media/public/cust/others/s0000072-2021-ch_it.pdf</v>
      </c>
    </row>
    <row r="3801" spans="1:2" x14ac:dyDescent="0.2">
      <c r="A3801" s="1" t="s">
        <v>33858</v>
      </c>
      <c r="B3801" t="str">
        <f t="shared" si="118"/>
        <v>https://www.udobaer.de/out/media/public/cust/others/s0000072-2021-ch_it.pdf</v>
      </c>
    </row>
    <row r="3802" spans="1:2" x14ac:dyDescent="0.2">
      <c r="A3802" s="1" t="s">
        <v>33859</v>
      </c>
      <c r="B3802" t="str">
        <f t="shared" si="118"/>
        <v>https://www.udobaer.de/out/media/public/cust/others/s0000072-2021-ch_it.pdf</v>
      </c>
    </row>
    <row r="3803" spans="1:2" x14ac:dyDescent="0.2">
      <c r="A3803" s="1" t="s">
        <v>33860</v>
      </c>
      <c r="B3803" t="str">
        <f t="shared" si="118"/>
        <v>https://www.udobaer.de/out/media/public/cust/others/s0000072-2021-ch_it.pdf</v>
      </c>
    </row>
    <row r="3804" spans="1:2" x14ac:dyDescent="0.2">
      <c r="A3804" s="1" t="s">
        <v>33861</v>
      </c>
      <c r="B3804" t="str">
        <f t="shared" si="118"/>
        <v>https://www.udobaer.de/out/media/public/cust/others/s0000072-2021-ch_it.pdf</v>
      </c>
    </row>
    <row r="3805" spans="1:2" x14ac:dyDescent="0.2">
      <c r="A3805" s="1" t="s">
        <v>33862</v>
      </c>
      <c r="B3805" t="str">
        <f t="shared" si="118"/>
        <v>https://www.udobaer.de/out/media/public/cust/others/s0000072-2021-ch_it.pdf</v>
      </c>
    </row>
    <row r="3806" spans="1:2" x14ac:dyDescent="0.2">
      <c r="A3806" s="1" t="s">
        <v>33863</v>
      </c>
      <c r="B3806" t="str">
        <f t="shared" si="118"/>
        <v>https://www.udobaer.de/out/media/public/cust/others/s0000072-2021-ch_it.pdf</v>
      </c>
    </row>
    <row r="3807" spans="1:2" x14ac:dyDescent="0.2">
      <c r="A3807" s="1" t="s">
        <v>33864</v>
      </c>
      <c r="B3807" t="str">
        <f t="shared" si="118"/>
        <v>https://www.udobaer.de/out/media/public/cust/others/s0000072-2021-ch_it.pdf</v>
      </c>
    </row>
    <row r="3808" spans="1:2" x14ac:dyDescent="0.2">
      <c r="A3808" s="1" t="s">
        <v>33865</v>
      </c>
      <c r="B3808" t="str">
        <f t="shared" si="118"/>
        <v>https://www.udobaer.de/out/media/public/cust/others/s0000072-2021-ch_it.pdf</v>
      </c>
    </row>
    <row r="3809" spans="1:2" x14ac:dyDescent="0.2">
      <c r="A3809" s="1" t="s">
        <v>33867</v>
      </c>
      <c r="B3809" t="str">
        <f t="shared" si="118"/>
        <v>https://www.udobaer.de/out/media/public/cust/others/s0000072-2021-ch_it.pdf</v>
      </c>
    </row>
    <row r="3810" spans="1:2" x14ac:dyDescent="0.2">
      <c r="A3810" s="1" t="s">
        <v>33868</v>
      </c>
      <c r="B3810" t="str">
        <f t="shared" si="118"/>
        <v>https://www.udobaer.de/out/media/public/cust/others/s0000072-2021-ch_it.pdf</v>
      </c>
    </row>
    <row r="3811" spans="1:2" x14ac:dyDescent="0.2">
      <c r="A3811" s="1" t="s">
        <v>33947</v>
      </c>
      <c r="B3811" t="str">
        <f t="shared" ref="B3811:B3842" si="119">HYPERLINK("https://www.udobaer.de/out/media/public/cust/others/s0000072-2021-ch_it.pdf")</f>
        <v>https://www.udobaer.de/out/media/public/cust/others/s0000072-2021-ch_it.pdf</v>
      </c>
    </row>
    <row r="3812" spans="1:2" x14ac:dyDescent="0.2">
      <c r="A3812" s="1" t="s">
        <v>33948</v>
      </c>
      <c r="B3812" t="str">
        <f t="shared" si="119"/>
        <v>https://www.udobaer.de/out/media/public/cust/others/s0000072-2021-ch_it.pdf</v>
      </c>
    </row>
    <row r="3813" spans="1:2" x14ac:dyDescent="0.2">
      <c r="A3813" s="1" t="s">
        <v>33951</v>
      </c>
      <c r="B3813" t="str">
        <f t="shared" si="119"/>
        <v>https://www.udobaer.de/out/media/public/cust/others/s0000072-2021-ch_it.pdf</v>
      </c>
    </row>
    <row r="3814" spans="1:2" x14ac:dyDescent="0.2">
      <c r="A3814" s="1" t="s">
        <v>33952</v>
      </c>
      <c r="B3814" t="str">
        <f t="shared" si="119"/>
        <v>https://www.udobaer.de/out/media/public/cust/others/s0000072-2021-ch_it.pdf</v>
      </c>
    </row>
    <row r="3815" spans="1:2" x14ac:dyDescent="0.2">
      <c r="A3815" s="1" t="s">
        <v>33953</v>
      </c>
      <c r="B3815" t="str">
        <f t="shared" si="119"/>
        <v>https://www.udobaer.de/out/media/public/cust/others/s0000072-2021-ch_it.pdf</v>
      </c>
    </row>
    <row r="3816" spans="1:2" x14ac:dyDescent="0.2">
      <c r="A3816" s="1" t="s">
        <v>33954</v>
      </c>
      <c r="B3816" t="str">
        <f t="shared" si="119"/>
        <v>https://www.udobaer.de/out/media/public/cust/others/s0000072-2021-ch_it.pdf</v>
      </c>
    </row>
    <row r="3817" spans="1:2" x14ac:dyDescent="0.2">
      <c r="A3817" s="1" t="s">
        <v>33957</v>
      </c>
      <c r="B3817" t="str">
        <f t="shared" si="119"/>
        <v>https://www.udobaer.de/out/media/public/cust/others/s0000072-2021-ch_it.pdf</v>
      </c>
    </row>
    <row r="3818" spans="1:2" x14ac:dyDescent="0.2">
      <c r="A3818" s="1" t="s">
        <v>33958</v>
      </c>
      <c r="B3818" t="str">
        <f t="shared" si="119"/>
        <v>https://www.udobaer.de/out/media/public/cust/others/s0000072-2021-ch_it.pdf</v>
      </c>
    </row>
    <row r="3819" spans="1:2" x14ac:dyDescent="0.2">
      <c r="A3819" s="1" t="s">
        <v>33959</v>
      </c>
      <c r="B3819" t="str">
        <f t="shared" si="119"/>
        <v>https://www.udobaer.de/out/media/public/cust/others/s0000072-2021-ch_it.pdf</v>
      </c>
    </row>
    <row r="3820" spans="1:2" x14ac:dyDescent="0.2">
      <c r="A3820" s="1" t="s">
        <v>33960</v>
      </c>
      <c r="B3820" t="str">
        <f t="shared" si="119"/>
        <v>https://www.udobaer.de/out/media/public/cust/others/s0000072-2021-ch_it.pdf</v>
      </c>
    </row>
    <row r="3821" spans="1:2" x14ac:dyDescent="0.2">
      <c r="A3821" s="1" t="s">
        <v>33961</v>
      </c>
      <c r="B3821" t="str">
        <f t="shared" si="119"/>
        <v>https://www.udobaer.de/out/media/public/cust/others/s0000072-2021-ch_it.pdf</v>
      </c>
    </row>
    <row r="3822" spans="1:2" x14ac:dyDescent="0.2">
      <c r="A3822" s="1" t="s">
        <v>33962</v>
      </c>
      <c r="B3822" t="str">
        <f t="shared" si="119"/>
        <v>https://www.udobaer.de/out/media/public/cust/others/s0000072-2021-ch_it.pdf</v>
      </c>
    </row>
    <row r="3823" spans="1:2" x14ac:dyDescent="0.2">
      <c r="A3823" s="1" t="s">
        <v>33967</v>
      </c>
      <c r="B3823" t="str">
        <f t="shared" si="119"/>
        <v>https://www.udobaer.de/out/media/public/cust/others/s0000072-2021-ch_it.pdf</v>
      </c>
    </row>
    <row r="3824" spans="1:2" x14ac:dyDescent="0.2">
      <c r="A3824" s="1" t="s">
        <v>33968</v>
      </c>
      <c r="B3824" t="str">
        <f t="shared" si="119"/>
        <v>https://www.udobaer.de/out/media/public/cust/others/s0000072-2021-ch_it.pdf</v>
      </c>
    </row>
    <row r="3825" spans="1:2" x14ac:dyDescent="0.2">
      <c r="A3825" s="1" t="s">
        <v>33969</v>
      </c>
      <c r="B3825" t="str">
        <f t="shared" si="119"/>
        <v>https://www.udobaer.de/out/media/public/cust/others/s0000072-2021-ch_it.pdf</v>
      </c>
    </row>
    <row r="3826" spans="1:2" x14ac:dyDescent="0.2">
      <c r="A3826" s="1" t="s">
        <v>33970</v>
      </c>
      <c r="B3826" t="str">
        <f t="shared" si="119"/>
        <v>https://www.udobaer.de/out/media/public/cust/others/s0000072-2021-ch_it.pdf</v>
      </c>
    </row>
    <row r="3827" spans="1:2" x14ac:dyDescent="0.2">
      <c r="A3827" s="1" t="s">
        <v>33979</v>
      </c>
      <c r="B3827" t="str">
        <f t="shared" si="119"/>
        <v>https://www.udobaer.de/out/media/public/cust/others/s0000072-2021-ch_it.pdf</v>
      </c>
    </row>
    <row r="3828" spans="1:2" x14ac:dyDescent="0.2">
      <c r="A3828" s="1" t="s">
        <v>33980</v>
      </c>
      <c r="B3828" t="str">
        <f t="shared" si="119"/>
        <v>https://www.udobaer.de/out/media/public/cust/others/s0000072-2021-ch_it.pdf</v>
      </c>
    </row>
    <row r="3829" spans="1:2" x14ac:dyDescent="0.2">
      <c r="A3829" s="1" t="s">
        <v>33983</v>
      </c>
      <c r="B3829" t="str">
        <f t="shared" si="119"/>
        <v>https://www.udobaer.de/out/media/public/cust/others/s0000072-2021-ch_it.pdf</v>
      </c>
    </row>
    <row r="3830" spans="1:2" x14ac:dyDescent="0.2">
      <c r="A3830" s="1" t="s">
        <v>33984</v>
      </c>
      <c r="B3830" t="str">
        <f t="shared" si="119"/>
        <v>https://www.udobaer.de/out/media/public/cust/others/s0000072-2021-ch_it.pdf</v>
      </c>
    </row>
    <row r="3831" spans="1:2" x14ac:dyDescent="0.2">
      <c r="A3831" s="1" t="s">
        <v>33985</v>
      </c>
      <c r="B3831" t="str">
        <f t="shared" si="119"/>
        <v>https://www.udobaer.de/out/media/public/cust/others/s0000072-2021-ch_it.pdf</v>
      </c>
    </row>
    <row r="3832" spans="1:2" x14ac:dyDescent="0.2">
      <c r="A3832" s="1" t="s">
        <v>33986</v>
      </c>
      <c r="B3832" t="str">
        <f t="shared" si="119"/>
        <v>https://www.udobaer.de/out/media/public/cust/others/s0000072-2021-ch_it.pdf</v>
      </c>
    </row>
    <row r="3833" spans="1:2" x14ac:dyDescent="0.2">
      <c r="A3833" s="1" t="s">
        <v>33989</v>
      </c>
      <c r="B3833" t="str">
        <f t="shared" si="119"/>
        <v>https://www.udobaer.de/out/media/public/cust/others/s0000072-2021-ch_it.pdf</v>
      </c>
    </row>
    <row r="3834" spans="1:2" x14ac:dyDescent="0.2">
      <c r="A3834" s="1" t="s">
        <v>33990</v>
      </c>
      <c r="B3834" t="str">
        <f t="shared" si="119"/>
        <v>https://www.udobaer.de/out/media/public/cust/others/s0000072-2021-ch_it.pdf</v>
      </c>
    </row>
    <row r="3835" spans="1:2" x14ac:dyDescent="0.2">
      <c r="A3835" s="1" t="s">
        <v>33991</v>
      </c>
      <c r="B3835" t="str">
        <f t="shared" si="119"/>
        <v>https://www.udobaer.de/out/media/public/cust/others/s0000072-2021-ch_it.pdf</v>
      </c>
    </row>
    <row r="3836" spans="1:2" x14ac:dyDescent="0.2">
      <c r="A3836" s="1" t="s">
        <v>33992</v>
      </c>
      <c r="B3836" t="str">
        <f t="shared" si="119"/>
        <v>https://www.udobaer.de/out/media/public/cust/others/s0000072-2021-ch_it.pdf</v>
      </c>
    </row>
    <row r="3837" spans="1:2" x14ac:dyDescent="0.2">
      <c r="A3837" s="1" t="s">
        <v>33993</v>
      </c>
      <c r="B3837" t="str">
        <f t="shared" si="119"/>
        <v>https://www.udobaer.de/out/media/public/cust/others/s0000072-2021-ch_it.pdf</v>
      </c>
    </row>
    <row r="3838" spans="1:2" x14ac:dyDescent="0.2">
      <c r="A3838" s="1" t="s">
        <v>33994</v>
      </c>
      <c r="B3838" t="str">
        <f t="shared" si="119"/>
        <v>https://www.udobaer.de/out/media/public/cust/others/s0000072-2021-ch_it.pdf</v>
      </c>
    </row>
    <row r="3839" spans="1:2" x14ac:dyDescent="0.2">
      <c r="A3839" s="1" t="s">
        <v>33997</v>
      </c>
      <c r="B3839" t="str">
        <f t="shared" si="119"/>
        <v>https://www.udobaer.de/out/media/public/cust/others/s0000072-2021-ch_it.pdf</v>
      </c>
    </row>
    <row r="3840" spans="1:2" x14ac:dyDescent="0.2">
      <c r="A3840" s="1" t="s">
        <v>33998</v>
      </c>
      <c r="B3840" t="str">
        <f t="shared" si="119"/>
        <v>https://www.udobaer.de/out/media/public/cust/others/s0000072-2021-ch_it.pdf</v>
      </c>
    </row>
    <row r="3841" spans="1:2" x14ac:dyDescent="0.2">
      <c r="A3841" s="1" t="s">
        <v>34025</v>
      </c>
      <c r="B3841" t="str">
        <f t="shared" si="119"/>
        <v>https://www.udobaer.de/out/media/public/cust/others/s0000072-2021-ch_it.pdf</v>
      </c>
    </row>
    <row r="3842" spans="1:2" x14ac:dyDescent="0.2">
      <c r="A3842" s="1" t="s">
        <v>34026</v>
      </c>
      <c r="B3842" t="str">
        <f t="shared" si="119"/>
        <v>https://www.udobaer.de/out/media/public/cust/others/s0000072-2021-ch_it.pdf</v>
      </c>
    </row>
    <row r="3843" spans="1:2" x14ac:dyDescent="0.2">
      <c r="A3843" s="1" t="s">
        <v>34027</v>
      </c>
      <c r="B3843" t="str">
        <f t="shared" ref="B3843:B3874" si="120">HYPERLINK("https://www.udobaer.de/out/media/public/cust/others/s0000072-2021-ch_it.pdf")</f>
        <v>https://www.udobaer.de/out/media/public/cust/others/s0000072-2021-ch_it.pdf</v>
      </c>
    </row>
    <row r="3844" spans="1:2" x14ac:dyDescent="0.2">
      <c r="A3844" s="1" t="s">
        <v>34028</v>
      </c>
      <c r="B3844" t="str">
        <f t="shared" si="120"/>
        <v>https://www.udobaer.de/out/media/public/cust/others/s0000072-2021-ch_it.pdf</v>
      </c>
    </row>
    <row r="3845" spans="1:2" x14ac:dyDescent="0.2">
      <c r="A3845" s="1" t="s">
        <v>34029</v>
      </c>
      <c r="B3845" t="str">
        <f t="shared" si="120"/>
        <v>https://www.udobaer.de/out/media/public/cust/others/s0000072-2021-ch_it.pdf</v>
      </c>
    </row>
    <row r="3846" spans="1:2" x14ac:dyDescent="0.2">
      <c r="A3846" s="1" t="s">
        <v>34030</v>
      </c>
      <c r="B3846" t="str">
        <f t="shared" si="120"/>
        <v>https://www.udobaer.de/out/media/public/cust/others/s0000072-2021-ch_it.pdf</v>
      </c>
    </row>
    <row r="3847" spans="1:2" x14ac:dyDescent="0.2">
      <c r="A3847" s="1" t="s">
        <v>34031</v>
      </c>
      <c r="B3847" t="str">
        <f t="shared" si="120"/>
        <v>https://www.udobaer.de/out/media/public/cust/others/s0000072-2021-ch_it.pdf</v>
      </c>
    </row>
    <row r="3848" spans="1:2" x14ac:dyDescent="0.2">
      <c r="A3848" s="1" t="s">
        <v>34032</v>
      </c>
      <c r="B3848" t="str">
        <f t="shared" si="120"/>
        <v>https://www.udobaer.de/out/media/public/cust/others/s0000072-2021-ch_it.pdf</v>
      </c>
    </row>
    <row r="3849" spans="1:2" x14ac:dyDescent="0.2">
      <c r="A3849" s="1" t="s">
        <v>34035</v>
      </c>
      <c r="B3849" t="str">
        <f t="shared" si="120"/>
        <v>https://www.udobaer.de/out/media/public/cust/others/s0000072-2021-ch_it.pdf</v>
      </c>
    </row>
    <row r="3850" spans="1:2" x14ac:dyDescent="0.2">
      <c r="A3850" s="1" t="s">
        <v>34036</v>
      </c>
      <c r="B3850" t="str">
        <f t="shared" si="120"/>
        <v>https://www.udobaer.de/out/media/public/cust/others/s0000072-2021-ch_it.pdf</v>
      </c>
    </row>
    <row r="3851" spans="1:2" x14ac:dyDescent="0.2">
      <c r="A3851" s="1" t="s">
        <v>34037</v>
      </c>
      <c r="B3851" t="str">
        <f t="shared" si="120"/>
        <v>https://www.udobaer.de/out/media/public/cust/others/s0000072-2021-ch_it.pdf</v>
      </c>
    </row>
    <row r="3852" spans="1:2" x14ac:dyDescent="0.2">
      <c r="A3852" s="1" t="s">
        <v>34038</v>
      </c>
      <c r="B3852" t="str">
        <f t="shared" si="120"/>
        <v>https://www.udobaer.de/out/media/public/cust/others/s0000072-2021-ch_it.pdf</v>
      </c>
    </row>
    <row r="3853" spans="1:2" x14ac:dyDescent="0.2">
      <c r="A3853" s="1" t="s">
        <v>34039</v>
      </c>
      <c r="B3853" t="str">
        <f t="shared" si="120"/>
        <v>https://www.udobaer.de/out/media/public/cust/others/s0000072-2021-ch_it.pdf</v>
      </c>
    </row>
    <row r="3854" spans="1:2" x14ac:dyDescent="0.2">
      <c r="A3854" s="1" t="s">
        <v>34040</v>
      </c>
      <c r="B3854" t="str">
        <f t="shared" si="120"/>
        <v>https://www.udobaer.de/out/media/public/cust/others/s0000072-2021-ch_it.pdf</v>
      </c>
    </row>
    <row r="3855" spans="1:2" x14ac:dyDescent="0.2">
      <c r="A3855" s="1" t="s">
        <v>34041</v>
      </c>
      <c r="B3855" t="str">
        <f t="shared" si="120"/>
        <v>https://www.udobaer.de/out/media/public/cust/others/s0000072-2021-ch_it.pdf</v>
      </c>
    </row>
    <row r="3856" spans="1:2" x14ac:dyDescent="0.2">
      <c r="A3856" s="1" t="s">
        <v>34042</v>
      </c>
      <c r="B3856" t="str">
        <f t="shared" si="120"/>
        <v>https://www.udobaer.de/out/media/public/cust/others/s0000072-2021-ch_it.pdf</v>
      </c>
    </row>
    <row r="3857" spans="1:2" x14ac:dyDescent="0.2">
      <c r="A3857" s="1" t="s">
        <v>34043</v>
      </c>
      <c r="B3857" t="str">
        <f t="shared" si="120"/>
        <v>https://www.udobaer.de/out/media/public/cust/others/s0000072-2021-ch_it.pdf</v>
      </c>
    </row>
    <row r="3858" spans="1:2" x14ac:dyDescent="0.2">
      <c r="A3858" s="1" t="s">
        <v>34044</v>
      </c>
      <c r="B3858" t="str">
        <f t="shared" si="120"/>
        <v>https://www.udobaer.de/out/media/public/cust/others/s0000072-2021-ch_it.pdf</v>
      </c>
    </row>
    <row r="3859" spans="1:2" x14ac:dyDescent="0.2">
      <c r="A3859" s="1" t="s">
        <v>34045</v>
      </c>
      <c r="B3859" t="str">
        <f t="shared" si="120"/>
        <v>https://www.udobaer.de/out/media/public/cust/others/s0000072-2021-ch_it.pdf</v>
      </c>
    </row>
    <row r="3860" spans="1:2" x14ac:dyDescent="0.2">
      <c r="A3860" s="1" t="s">
        <v>34046</v>
      </c>
      <c r="B3860" t="str">
        <f t="shared" si="120"/>
        <v>https://www.udobaer.de/out/media/public/cust/others/s0000072-2021-ch_it.pdf</v>
      </c>
    </row>
    <row r="3861" spans="1:2" x14ac:dyDescent="0.2">
      <c r="A3861" s="1" t="s">
        <v>34047</v>
      </c>
      <c r="B3861" t="str">
        <f t="shared" si="120"/>
        <v>https://www.udobaer.de/out/media/public/cust/others/s0000072-2021-ch_it.pdf</v>
      </c>
    </row>
    <row r="3862" spans="1:2" x14ac:dyDescent="0.2">
      <c r="A3862" s="1" t="s">
        <v>34048</v>
      </c>
      <c r="B3862" t="str">
        <f t="shared" si="120"/>
        <v>https://www.udobaer.de/out/media/public/cust/others/s0000072-2021-ch_it.pdf</v>
      </c>
    </row>
    <row r="3863" spans="1:2" x14ac:dyDescent="0.2">
      <c r="A3863" s="1" t="s">
        <v>34057</v>
      </c>
      <c r="B3863" t="str">
        <f t="shared" si="120"/>
        <v>https://www.udobaer.de/out/media/public/cust/others/s0000072-2021-ch_it.pdf</v>
      </c>
    </row>
    <row r="3864" spans="1:2" x14ac:dyDescent="0.2">
      <c r="A3864" s="1" t="s">
        <v>34058</v>
      </c>
      <c r="B3864" t="str">
        <f t="shared" si="120"/>
        <v>https://www.udobaer.de/out/media/public/cust/others/s0000072-2021-ch_it.pdf</v>
      </c>
    </row>
    <row r="3865" spans="1:2" x14ac:dyDescent="0.2">
      <c r="A3865" s="1" t="s">
        <v>34063</v>
      </c>
      <c r="B3865" t="str">
        <f t="shared" si="120"/>
        <v>https://www.udobaer.de/out/media/public/cust/others/s0000072-2021-ch_it.pdf</v>
      </c>
    </row>
    <row r="3866" spans="1:2" x14ac:dyDescent="0.2">
      <c r="A3866" s="1" t="s">
        <v>34064</v>
      </c>
      <c r="B3866" t="str">
        <f t="shared" si="120"/>
        <v>https://www.udobaer.de/out/media/public/cust/others/s0000072-2021-ch_it.pdf</v>
      </c>
    </row>
    <row r="3867" spans="1:2" x14ac:dyDescent="0.2">
      <c r="A3867" s="1" t="s">
        <v>34065</v>
      </c>
      <c r="B3867" t="str">
        <f t="shared" si="120"/>
        <v>https://www.udobaer.de/out/media/public/cust/others/s0000072-2021-ch_it.pdf</v>
      </c>
    </row>
    <row r="3868" spans="1:2" x14ac:dyDescent="0.2">
      <c r="A3868" s="1" t="s">
        <v>34066</v>
      </c>
      <c r="B3868" t="str">
        <f t="shared" si="120"/>
        <v>https://www.udobaer.de/out/media/public/cust/others/s0000072-2021-ch_it.pdf</v>
      </c>
    </row>
    <row r="3869" spans="1:2" x14ac:dyDescent="0.2">
      <c r="A3869" s="1" t="s">
        <v>34067</v>
      </c>
      <c r="B3869" t="str">
        <f t="shared" si="120"/>
        <v>https://www.udobaer.de/out/media/public/cust/others/s0000072-2021-ch_it.pdf</v>
      </c>
    </row>
    <row r="3870" spans="1:2" x14ac:dyDescent="0.2">
      <c r="A3870" s="1" t="s">
        <v>34068</v>
      </c>
      <c r="B3870" t="str">
        <f t="shared" si="120"/>
        <v>https://www.udobaer.de/out/media/public/cust/others/s0000072-2021-ch_it.pdf</v>
      </c>
    </row>
    <row r="3871" spans="1:2" x14ac:dyDescent="0.2">
      <c r="A3871" s="1" t="s">
        <v>34081</v>
      </c>
      <c r="B3871" t="str">
        <f t="shared" si="120"/>
        <v>https://www.udobaer.de/out/media/public/cust/others/s0000072-2021-ch_it.pdf</v>
      </c>
    </row>
    <row r="3872" spans="1:2" x14ac:dyDescent="0.2">
      <c r="A3872" s="1" t="s">
        <v>34082</v>
      </c>
      <c r="B3872" t="str">
        <f t="shared" si="120"/>
        <v>https://www.udobaer.de/out/media/public/cust/others/s0000072-2021-ch_it.pdf</v>
      </c>
    </row>
    <row r="3873" spans="1:2" x14ac:dyDescent="0.2">
      <c r="A3873" s="1" t="s">
        <v>34085</v>
      </c>
      <c r="B3873" t="str">
        <f t="shared" si="120"/>
        <v>https://www.udobaer.de/out/media/public/cust/others/s0000072-2021-ch_it.pdf</v>
      </c>
    </row>
    <row r="3874" spans="1:2" x14ac:dyDescent="0.2">
      <c r="A3874" s="1" t="s">
        <v>34086</v>
      </c>
      <c r="B3874" t="str">
        <f t="shared" si="120"/>
        <v>https://www.udobaer.de/out/media/public/cust/others/s0000072-2021-ch_it.pdf</v>
      </c>
    </row>
    <row r="3875" spans="1:2" x14ac:dyDescent="0.2">
      <c r="A3875" s="1" t="s">
        <v>34087</v>
      </c>
      <c r="B3875" t="str">
        <f t="shared" ref="B3875:B3886" si="121">HYPERLINK("https://www.udobaer.de/out/media/public/cust/others/s0000072-2021-ch_it.pdf")</f>
        <v>https://www.udobaer.de/out/media/public/cust/others/s0000072-2021-ch_it.pdf</v>
      </c>
    </row>
    <row r="3876" spans="1:2" x14ac:dyDescent="0.2">
      <c r="A3876" s="1" t="s">
        <v>34088</v>
      </c>
      <c r="B3876" t="str">
        <f t="shared" si="121"/>
        <v>https://www.udobaer.de/out/media/public/cust/others/s0000072-2021-ch_it.pdf</v>
      </c>
    </row>
    <row r="3877" spans="1:2" x14ac:dyDescent="0.2">
      <c r="A3877" s="1" t="s">
        <v>34090</v>
      </c>
      <c r="B3877" t="str">
        <f t="shared" si="121"/>
        <v>https://www.udobaer.de/out/media/public/cust/others/s0000072-2021-ch_it.pdf</v>
      </c>
    </row>
    <row r="3878" spans="1:2" x14ac:dyDescent="0.2">
      <c r="A3878" s="1" t="s">
        <v>34091</v>
      </c>
      <c r="B3878" t="str">
        <f t="shared" si="121"/>
        <v>https://www.udobaer.de/out/media/public/cust/others/s0000072-2021-ch_it.pdf</v>
      </c>
    </row>
    <row r="3879" spans="1:2" x14ac:dyDescent="0.2">
      <c r="A3879" s="1" t="s">
        <v>34092</v>
      </c>
      <c r="B3879" t="str">
        <f t="shared" si="121"/>
        <v>https://www.udobaer.de/out/media/public/cust/others/s0000072-2021-ch_it.pdf</v>
      </c>
    </row>
    <row r="3880" spans="1:2" x14ac:dyDescent="0.2">
      <c r="A3880" s="1" t="s">
        <v>34093</v>
      </c>
      <c r="B3880" t="str">
        <f t="shared" si="121"/>
        <v>https://www.udobaer.de/out/media/public/cust/others/s0000072-2021-ch_it.pdf</v>
      </c>
    </row>
    <row r="3881" spans="1:2" x14ac:dyDescent="0.2">
      <c r="A3881" s="1" t="s">
        <v>34094</v>
      </c>
      <c r="B3881" t="str">
        <f t="shared" si="121"/>
        <v>https://www.udobaer.de/out/media/public/cust/others/s0000072-2021-ch_it.pdf</v>
      </c>
    </row>
    <row r="3882" spans="1:2" x14ac:dyDescent="0.2">
      <c r="A3882" s="1" t="s">
        <v>34095</v>
      </c>
      <c r="B3882" t="str">
        <f t="shared" si="121"/>
        <v>https://www.udobaer.de/out/media/public/cust/others/s0000072-2021-ch_it.pdf</v>
      </c>
    </row>
    <row r="3883" spans="1:2" x14ac:dyDescent="0.2">
      <c r="A3883" s="1" t="s">
        <v>34096</v>
      </c>
      <c r="B3883" t="str">
        <f t="shared" si="121"/>
        <v>https://www.udobaer.de/out/media/public/cust/others/s0000072-2021-ch_it.pdf</v>
      </c>
    </row>
    <row r="3884" spans="1:2" x14ac:dyDescent="0.2">
      <c r="A3884" s="1" t="s">
        <v>34097</v>
      </c>
      <c r="B3884" t="str">
        <f t="shared" si="121"/>
        <v>https://www.udobaer.de/out/media/public/cust/others/s0000072-2021-ch_it.pdf</v>
      </c>
    </row>
    <row r="3885" spans="1:2" x14ac:dyDescent="0.2">
      <c r="A3885" s="1" t="s">
        <v>34098</v>
      </c>
      <c r="B3885" t="str">
        <f t="shared" si="121"/>
        <v>https://www.udobaer.de/out/media/public/cust/others/s0000072-2021-ch_it.pdf</v>
      </c>
    </row>
    <row r="3886" spans="1:2" x14ac:dyDescent="0.2">
      <c r="A3886" s="1" t="s">
        <v>34099</v>
      </c>
      <c r="B3886" t="str">
        <f t="shared" si="121"/>
        <v>https://www.udobaer.de/out/media/public/cust/others/s0000072-2021-ch_it.pdf</v>
      </c>
    </row>
    <row r="3887" spans="1:2" x14ac:dyDescent="0.2">
      <c r="A3887" s="1" t="s">
        <v>33949</v>
      </c>
      <c r="B3887" t="str">
        <f t="shared" ref="B3887:B3918" si="122">HYPERLINK("https://www.udobaer.de/out/media/public/cust/others/s0000073-2021-ch_it.pdf")</f>
        <v>https://www.udobaer.de/out/media/public/cust/others/s0000073-2021-ch_it.pdf</v>
      </c>
    </row>
    <row r="3888" spans="1:2" x14ac:dyDescent="0.2">
      <c r="A3888" s="1" t="s">
        <v>33950</v>
      </c>
      <c r="B3888" t="str">
        <f t="shared" si="122"/>
        <v>https://www.udobaer.de/out/media/public/cust/others/s0000073-2021-ch_it.pdf</v>
      </c>
    </row>
    <row r="3889" spans="1:2" x14ac:dyDescent="0.2">
      <c r="A3889" s="1" t="s">
        <v>33955</v>
      </c>
      <c r="B3889" t="str">
        <f t="shared" si="122"/>
        <v>https://www.udobaer.de/out/media/public/cust/others/s0000073-2021-ch_it.pdf</v>
      </c>
    </row>
    <row r="3890" spans="1:2" x14ac:dyDescent="0.2">
      <c r="A3890" s="1" t="s">
        <v>33956</v>
      </c>
      <c r="B3890" t="str">
        <f t="shared" si="122"/>
        <v>https://www.udobaer.de/out/media/public/cust/others/s0000073-2021-ch_it.pdf</v>
      </c>
    </row>
    <row r="3891" spans="1:2" x14ac:dyDescent="0.2">
      <c r="A3891" s="1" t="s">
        <v>33963</v>
      </c>
      <c r="B3891" t="str">
        <f t="shared" si="122"/>
        <v>https://www.udobaer.de/out/media/public/cust/others/s0000073-2021-ch_it.pdf</v>
      </c>
    </row>
    <row r="3892" spans="1:2" x14ac:dyDescent="0.2">
      <c r="A3892" s="1" t="s">
        <v>33964</v>
      </c>
      <c r="B3892" t="str">
        <f t="shared" si="122"/>
        <v>https://www.udobaer.de/out/media/public/cust/others/s0000073-2021-ch_it.pdf</v>
      </c>
    </row>
    <row r="3893" spans="1:2" x14ac:dyDescent="0.2">
      <c r="A3893" s="1" t="s">
        <v>33965</v>
      </c>
      <c r="B3893" t="str">
        <f t="shared" si="122"/>
        <v>https://www.udobaer.de/out/media/public/cust/others/s0000073-2021-ch_it.pdf</v>
      </c>
    </row>
    <row r="3894" spans="1:2" x14ac:dyDescent="0.2">
      <c r="A3894" s="1" t="s">
        <v>33966</v>
      </c>
      <c r="B3894" t="str">
        <f t="shared" si="122"/>
        <v>https://www.udobaer.de/out/media/public/cust/others/s0000073-2021-ch_it.pdf</v>
      </c>
    </row>
    <row r="3895" spans="1:2" x14ac:dyDescent="0.2">
      <c r="A3895" s="1" t="s">
        <v>33971</v>
      </c>
      <c r="B3895" t="str">
        <f t="shared" si="122"/>
        <v>https://www.udobaer.de/out/media/public/cust/others/s0000073-2021-ch_it.pdf</v>
      </c>
    </row>
    <row r="3896" spans="1:2" x14ac:dyDescent="0.2">
      <c r="A3896" s="1" t="s">
        <v>33972</v>
      </c>
      <c r="B3896" t="str">
        <f t="shared" si="122"/>
        <v>https://www.udobaer.de/out/media/public/cust/others/s0000073-2021-ch_it.pdf</v>
      </c>
    </row>
    <row r="3897" spans="1:2" x14ac:dyDescent="0.2">
      <c r="A3897" s="1" t="s">
        <v>33973</v>
      </c>
      <c r="B3897" t="str">
        <f t="shared" si="122"/>
        <v>https://www.udobaer.de/out/media/public/cust/others/s0000073-2021-ch_it.pdf</v>
      </c>
    </row>
    <row r="3898" spans="1:2" x14ac:dyDescent="0.2">
      <c r="A3898" s="1" t="s">
        <v>33974</v>
      </c>
      <c r="B3898" t="str">
        <f t="shared" si="122"/>
        <v>https://www.udobaer.de/out/media/public/cust/others/s0000073-2021-ch_it.pdf</v>
      </c>
    </row>
    <row r="3899" spans="1:2" x14ac:dyDescent="0.2">
      <c r="A3899" s="1" t="s">
        <v>33975</v>
      </c>
      <c r="B3899" t="str">
        <f t="shared" si="122"/>
        <v>https://www.udobaer.de/out/media/public/cust/others/s0000073-2021-ch_it.pdf</v>
      </c>
    </row>
    <row r="3900" spans="1:2" x14ac:dyDescent="0.2">
      <c r="A3900" s="1" t="s">
        <v>33976</v>
      </c>
      <c r="B3900" t="str">
        <f t="shared" si="122"/>
        <v>https://www.udobaer.de/out/media/public/cust/others/s0000073-2021-ch_it.pdf</v>
      </c>
    </row>
    <row r="3901" spans="1:2" x14ac:dyDescent="0.2">
      <c r="A3901" s="1" t="s">
        <v>33977</v>
      </c>
      <c r="B3901" t="str">
        <f t="shared" si="122"/>
        <v>https://www.udobaer.de/out/media/public/cust/others/s0000073-2021-ch_it.pdf</v>
      </c>
    </row>
    <row r="3902" spans="1:2" x14ac:dyDescent="0.2">
      <c r="A3902" s="1" t="s">
        <v>33978</v>
      </c>
      <c r="B3902" t="str">
        <f t="shared" si="122"/>
        <v>https://www.udobaer.de/out/media/public/cust/others/s0000073-2021-ch_it.pdf</v>
      </c>
    </row>
    <row r="3903" spans="1:2" x14ac:dyDescent="0.2">
      <c r="A3903" s="1" t="s">
        <v>33981</v>
      </c>
      <c r="B3903" t="str">
        <f t="shared" si="122"/>
        <v>https://www.udobaer.de/out/media/public/cust/others/s0000073-2021-ch_it.pdf</v>
      </c>
    </row>
    <row r="3904" spans="1:2" x14ac:dyDescent="0.2">
      <c r="A3904" s="1" t="s">
        <v>33982</v>
      </c>
      <c r="B3904" t="str">
        <f t="shared" si="122"/>
        <v>https://www.udobaer.de/out/media/public/cust/others/s0000073-2021-ch_it.pdf</v>
      </c>
    </row>
    <row r="3905" spans="1:2" x14ac:dyDescent="0.2">
      <c r="A3905" s="1" t="s">
        <v>33987</v>
      </c>
      <c r="B3905" t="str">
        <f t="shared" si="122"/>
        <v>https://www.udobaer.de/out/media/public/cust/others/s0000073-2021-ch_it.pdf</v>
      </c>
    </row>
    <row r="3906" spans="1:2" x14ac:dyDescent="0.2">
      <c r="A3906" s="1" t="s">
        <v>33988</v>
      </c>
      <c r="B3906" t="str">
        <f t="shared" si="122"/>
        <v>https://www.udobaer.de/out/media/public/cust/others/s0000073-2021-ch_it.pdf</v>
      </c>
    </row>
    <row r="3907" spans="1:2" x14ac:dyDescent="0.2">
      <c r="A3907" s="1" t="s">
        <v>33995</v>
      </c>
      <c r="B3907" t="str">
        <f t="shared" si="122"/>
        <v>https://www.udobaer.de/out/media/public/cust/others/s0000073-2021-ch_it.pdf</v>
      </c>
    </row>
    <row r="3908" spans="1:2" x14ac:dyDescent="0.2">
      <c r="A3908" s="1" t="s">
        <v>33996</v>
      </c>
      <c r="B3908" t="str">
        <f t="shared" si="122"/>
        <v>https://www.udobaer.de/out/media/public/cust/others/s0000073-2021-ch_it.pdf</v>
      </c>
    </row>
    <row r="3909" spans="1:2" x14ac:dyDescent="0.2">
      <c r="A3909" s="1" t="s">
        <v>34001</v>
      </c>
      <c r="B3909" t="str">
        <f t="shared" si="122"/>
        <v>https://www.udobaer.de/out/media/public/cust/others/s0000073-2021-ch_it.pdf</v>
      </c>
    </row>
    <row r="3910" spans="1:2" x14ac:dyDescent="0.2">
      <c r="A3910" s="1" t="s">
        <v>34002</v>
      </c>
      <c r="B3910" t="str">
        <f t="shared" si="122"/>
        <v>https://www.udobaer.de/out/media/public/cust/others/s0000073-2021-ch_it.pdf</v>
      </c>
    </row>
    <row r="3911" spans="1:2" x14ac:dyDescent="0.2">
      <c r="A3911" s="1" t="s">
        <v>34003</v>
      </c>
      <c r="B3911" t="str">
        <f t="shared" si="122"/>
        <v>https://www.udobaer.de/out/media/public/cust/others/s0000073-2021-ch_it.pdf</v>
      </c>
    </row>
    <row r="3912" spans="1:2" x14ac:dyDescent="0.2">
      <c r="A3912" s="1" t="s">
        <v>34004</v>
      </c>
      <c r="B3912" t="str">
        <f t="shared" si="122"/>
        <v>https://www.udobaer.de/out/media/public/cust/others/s0000073-2021-ch_it.pdf</v>
      </c>
    </row>
    <row r="3913" spans="1:2" x14ac:dyDescent="0.2">
      <c r="A3913" s="1" t="s">
        <v>34005</v>
      </c>
      <c r="B3913" t="str">
        <f t="shared" si="122"/>
        <v>https://www.udobaer.de/out/media/public/cust/others/s0000073-2021-ch_it.pdf</v>
      </c>
    </row>
    <row r="3914" spans="1:2" x14ac:dyDescent="0.2">
      <c r="A3914" s="1" t="s">
        <v>34006</v>
      </c>
      <c r="B3914" t="str">
        <f t="shared" si="122"/>
        <v>https://www.udobaer.de/out/media/public/cust/others/s0000073-2021-ch_it.pdf</v>
      </c>
    </row>
    <row r="3915" spans="1:2" x14ac:dyDescent="0.2">
      <c r="A3915" s="1" t="s">
        <v>34033</v>
      </c>
      <c r="B3915" t="str">
        <f t="shared" si="122"/>
        <v>https://www.udobaer.de/out/media/public/cust/others/s0000073-2021-ch_it.pdf</v>
      </c>
    </row>
    <row r="3916" spans="1:2" x14ac:dyDescent="0.2">
      <c r="A3916" s="1" t="s">
        <v>34034</v>
      </c>
      <c r="B3916" t="str">
        <f t="shared" si="122"/>
        <v>https://www.udobaer.de/out/media/public/cust/others/s0000073-2021-ch_it.pdf</v>
      </c>
    </row>
    <row r="3917" spans="1:2" x14ac:dyDescent="0.2">
      <c r="A3917" s="1" t="s">
        <v>34049</v>
      </c>
      <c r="B3917" t="str">
        <f t="shared" si="122"/>
        <v>https://www.udobaer.de/out/media/public/cust/others/s0000073-2021-ch_it.pdf</v>
      </c>
    </row>
    <row r="3918" spans="1:2" x14ac:dyDescent="0.2">
      <c r="A3918" s="1" t="s">
        <v>34050</v>
      </c>
      <c r="B3918" t="str">
        <f t="shared" si="122"/>
        <v>https://www.udobaer.de/out/media/public/cust/others/s0000073-2021-ch_it.pdf</v>
      </c>
    </row>
    <row r="3919" spans="1:2" x14ac:dyDescent="0.2">
      <c r="A3919" s="1" t="s">
        <v>34051</v>
      </c>
      <c r="B3919" t="str">
        <f t="shared" ref="B3919:B3952" si="123">HYPERLINK("https://www.udobaer.de/out/media/public/cust/others/s0000073-2021-ch_it.pdf")</f>
        <v>https://www.udobaer.de/out/media/public/cust/others/s0000073-2021-ch_it.pdf</v>
      </c>
    </row>
    <row r="3920" spans="1:2" x14ac:dyDescent="0.2">
      <c r="A3920" s="1" t="s">
        <v>34052</v>
      </c>
      <c r="B3920" t="str">
        <f t="shared" si="123"/>
        <v>https://www.udobaer.de/out/media/public/cust/others/s0000073-2021-ch_it.pdf</v>
      </c>
    </row>
    <row r="3921" spans="1:2" x14ac:dyDescent="0.2">
      <c r="A3921" s="1" t="s">
        <v>34053</v>
      </c>
      <c r="B3921" t="str">
        <f t="shared" si="123"/>
        <v>https://www.udobaer.de/out/media/public/cust/others/s0000073-2021-ch_it.pdf</v>
      </c>
    </row>
    <row r="3922" spans="1:2" x14ac:dyDescent="0.2">
      <c r="A3922" s="1" t="s">
        <v>34054</v>
      </c>
      <c r="B3922" t="str">
        <f t="shared" si="123"/>
        <v>https://www.udobaer.de/out/media/public/cust/others/s0000073-2021-ch_it.pdf</v>
      </c>
    </row>
    <row r="3923" spans="1:2" x14ac:dyDescent="0.2">
      <c r="A3923" s="1" t="s">
        <v>34055</v>
      </c>
      <c r="B3923" t="str">
        <f t="shared" si="123"/>
        <v>https://www.udobaer.de/out/media/public/cust/others/s0000073-2021-ch_it.pdf</v>
      </c>
    </row>
    <row r="3924" spans="1:2" x14ac:dyDescent="0.2">
      <c r="A3924" s="1" t="s">
        <v>34056</v>
      </c>
      <c r="B3924" t="str">
        <f t="shared" si="123"/>
        <v>https://www.udobaer.de/out/media/public/cust/others/s0000073-2021-ch_it.pdf</v>
      </c>
    </row>
    <row r="3925" spans="1:2" x14ac:dyDescent="0.2">
      <c r="A3925" s="1" t="s">
        <v>34059</v>
      </c>
      <c r="B3925" t="str">
        <f t="shared" si="123"/>
        <v>https://www.udobaer.de/out/media/public/cust/others/s0000073-2021-ch_it.pdf</v>
      </c>
    </row>
    <row r="3926" spans="1:2" x14ac:dyDescent="0.2">
      <c r="A3926" s="1" t="s">
        <v>34060</v>
      </c>
      <c r="B3926" t="str">
        <f t="shared" si="123"/>
        <v>https://www.udobaer.de/out/media/public/cust/others/s0000073-2021-ch_it.pdf</v>
      </c>
    </row>
    <row r="3927" spans="1:2" x14ac:dyDescent="0.2">
      <c r="A3927" s="1" t="s">
        <v>34061</v>
      </c>
      <c r="B3927" t="str">
        <f t="shared" si="123"/>
        <v>https://www.udobaer.de/out/media/public/cust/others/s0000073-2021-ch_it.pdf</v>
      </c>
    </row>
    <row r="3928" spans="1:2" x14ac:dyDescent="0.2">
      <c r="A3928" s="1" t="s">
        <v>34062</v>
      </c>
      <c r="B3928" t="str">
        <f t="shared" si="123"/>
        <v>https://www.udobaer.de/out/media/public/cust/others/s0000073-2021-ch_it.pdf</v>
      </c>
    </row>
    <row r="3929" spans="1:2" x14ac:dyDescent="0.2">
      <c r="A3929" s="1" t="s">
        <v>34069</v>
      </c>
      <c r="B3929" t="str">
        <f t="shared" si="123"/>
        <v>https://www.udobaer.de/out/media/public/cust/others/s0000073-2021-ch_it.pdf</v>
      </c>
    </row>
    <row r="3930" spans="1:2" x14ac:dyDescent="0.2">
      <c r="A3930" s="1" t="s">
        <v>34070</v>
      </c>
      <c r="B3930" t="str">
        <f t="shared" si="123"/>
        <v>https://www.udobaer.de/out/media/public/cust/others/s0000073-2021-ch_it.pdf</v>
      </c>
    </row>
    <row r="3931" spans="1:2" x14ac:dyDescent="0.2">
      <c r="A3931" s="1" t="s">
        <v>34071</v>
      </c>
      <c r="B3931" t="str">
        <f t="shared" si="123"/>
        <v>https://www.udobaer.de/out/media/public/cust/others/s0000073-2021-ch_it.pdf</v>
      </c>
    </row>
    <row r="3932" spans="1:2" x14ac:dyDescent="0.2">
      <c r="A3932" s="1" t="s">
        <v>34072</v>
      </c>
      <c r="B3932" t="str">
        <f t="shared" si="123"/>
        <v>https://www.udobaer.de/out/media/public/cust/others/s0000073-2021-ch_it.pdf</v>
      </c>
    </row>
    <row r="3933" spans="1:2" x14ac:dyDescent="0.2">
      <c r="A3933" s="1" t="s">
        <v>34073</v>
      </c>
      <c r="B3933" t="str">
        <f t="shared" si="123"/>
        <v>https://www.udobaer.de/out/media/public/cust/others/s0000073-2021-ch_it.pdf</v>
      </c>
    </row>
    <row r="3934" spans="1:2" x14ac:dyDescent="0.2">
      <c r="A3934" s="1" t="s">
        <v>34074</v>
      </c>
      <c r="B3934" t="str">
        <f t="shared" si="123"/>
        <v>https://www.udobaer.de/out/media/public/cust/others/s0000073-2021-ch_it.pdf</v>
      </c>
    </row>
    <row r="3935" spans="1:2" x14ac:dyDescent="0.2">
      <c r="A3935" s="1" t="s">
        <v>34075</v>
      </c>
      <c r="B3935" t="str">
        <f t="shared" si="123"/>
        <v>https://www.udobaer.de/out/media/public/cust/others/s0000073-2021-ch_it.pdf</v>
      </c>
    </row>
    <row r="3936" spans="1:2" x14ac:dyDescent="0.2">
      <c r="A3936" s="1" t="s">
        <v>34076</v>
      </c>
      <c r="B3936" t="str">
        <f t="shared" si="123"/>
        <v>https://www.udobaer.de/out/media/public/cust/others/s0000073-2021-ch_it.pdf</v>
      </c>
    </row>
    <row r="3937" spans="1:2" x14ac:dyDescent="0.2">
      <c r="A3937" s="1" t="s">
        <v>34083</v>
      </c>
      <c r="B3937" t="str">
        <f t="shared" si="123"/>
        <v>https://www.udobaer.de/out/media/public/cust/others/s0000073-2021-ch_it.pdf</v>
      </c>
    </row>
    <row r="3938" spans="1:2" x14ac:dyDescent="0.2">
      <c r="A3938" s="1" t="s">
        <v>34084</v>
      </c>
      <c r="B3938" t="str">
        <f t="shared" si="123"/>
        <v>https://www.udobaer.de/out/media/public/cust/others/s0000073-2021-ch_it.pdf</v>
      </c>
    </row>
    <row r="3939" spans="1:2" x14ac:dyDescent="0.2">
      <c r="A3939" s="1" t="s">
        <v>34100</v>
      </c>
      <c r="B3939" t="str">
        <f t="shared" si="123"/>
        <v>https://www.udobaer.de/out/media/public/cust/others/s0000073-2021-ch_it.pdf</v>
      </c>
    </row>
    <row r="3940" spans="1:2" x14ac:dyDescent="0.2">
      <c r="A3940" s="1" t="s">
        <v>34101</v>
      </c>
      <c r="B3940" t="str">
        <f t="shared" si="123"/>
        <v>https://www.udobaer.de/out/media/public/cust/others/s0000073-2021-ch_it.pdf</v>
      </c>
    </row>
    <row r="3941" spans="1:2" x14ac:dyDescent="0.2">
      <c r="A3941" s="1" t="s">
        <v>34102</v>
      </c>
      <c r="B3941" t="str">
        <f t="shared" si="123"/>
        <v>https://www.udobaer.de/out/media/public/cust/others/s0000073-2021-ch_it.pdf</v>
      </c>
    </row>
    <row r="3942" spans="1:2" x14ac:dyDescent="0.2">
      <c r="A3942" s="1" t="s">
        <v>34103</v>
      </c>
      <c r="B3942" t="str">
        <f t="shared" si="123"/>
        <v>https://www.udobaer.de/out/media/public/cust/others/s0000073-2021-ch_it.pdf</v>
      </c>
    </row>
    <row r="3943" spans="1:2" x14ac:dyDescent="0.2">
      <c r="A3943" s="1" t="s">
        <v>34104</v>
      </c>
      <c r="B3943" t="str">
        <f t="shared" si="123"/>
        <v>https://www.udobaer.de/out/media/public/cust/others/s0000073-2021-ch_it.pdf</v>
      </c>
    </row>
    <row r="3944" spans="1:2" x14ac:dyDescent="0.2">
      <c r="A3944" s="1" t="s">
        <v>34105</v>
      </c>
      <c r="B3944" t="str">
        <f t="shared" si="123"/>
        <v>https://www.udobaer.de/out/media/public/cust/others/s0000073-2021-ch_it.pdf</v>
      </c>
    </row>
    <row r="3945" spans="1:2" x14ac:dyDescent="0.2">
      <c r="A3945" s="1" t="s">
        <v>34106</v>
      </c>
      <c r="B3945" t="str">
        <f t="shared" si="123"/>
        <v>https://www.udobaer.de/out/media/public/cust/others/s0000073-2021-ch_it.pdf</v>
      </c>
    </row>
    <row r="3946" spans="1:2" x14ac:dyDescent="0.2">
      <c r="A3946" s="1" t="s">
        <v>34107</v>
      </c>
      <c r="B3946" t="str">
        <f t="shared" si="123"/>
        <v>https://www.udobaer.de/out/media/public/cust/others/s0000073-2021-ch_it.pdf</v>
      </c>
    </row>
    <row r="3947" spans="1:2" x14ac:dyDescent="0.2">
      <c r="A3947" s="1" t="s">
        <v>34108</v>
      </c>
      <c r="B3947" t="str">
        <f t="shared" si="123"/>
        <v>https://www.udobaer.de/out/media/public/cust/others/s0000073-2021-ch_it.pdf</v>
      </c>
    </row>
    <row r="3948" spans="1:2" x14ac:dyDescent="0.2">
      <c r="A3948" s="1" t="s">
        <v>34109</v>
      </c>
      <c r="B3948" t="str">
        <f t="shared" si="123"/>
        <v>https://www.udobaer.de/out/media/public/cust/others/s0000073-2021-ch_it.pdf</v>
      </c>
    </row>
    <row r="3949" spans="1:2" x14ac:dyDescent="0.2">
      <c r="A3949" s="1" t="s">
        <v>34110</v>
      </c>
      <c r="B3949" t="str">
        <f t="shared" si="123"/>
        <v>https://www.udobaer.de/out/media/public/cust/others/s0000073-2021-ch_it.pdf</v>
      </c>
    </row>
    <row r="3950" spans="1:2" x14ac:dyDescent="0.2">
      <c r="A3950" s="1" t="s">
        <v>34111</v>
      </c>
      <c r="B3950" t="str">
        <f t="shared" si="123"/>
        <v>https://www.udobaer.de/out/media/public/cust/others/s0000073-2021-ch_it.pdf</v>
      </c>
    </row>
    <row r="3951" spans="1:2" x14ac:dyDescent="0.2">
      <c r="A3951" s="1" t="s">
        <v>34112</v>
      </c>
      <c r="B3951" t="str">
        <f t="shared" si="123"/>
        <v>https://www.udobaer.de/out/media/public/cust/others/s0000073-2021-ch_it.pdf</v>
      </c>
    </row>
    <row r="3952" spans="1:2" x14ac:dyDescent="0.2">
      <c r="A3952" s="1" t="s">
        <v>34113</v>
      </c>
      <c r="B3952" t="str">
        <f t="shared" si="123"/>
        <v>https://www.udobaer.de/out/media/public/cust/others/s0000073-2021-ch_it.pdf</v>
      </c>
    </row>
    <row r="3953" spans="1:2" x14ac:dyDescent="0.2">
      <c r="A3953" s="1" t="s">
        <v>33885</v>
      </c>
      <c r="B3953" t="str">
        <f t="shared" ref="B3953:B3982" si="124">HYPERLINK("https://www.udobaer.de/out/media/public/cust/others/s0000074-2021-ch_it.pdf")</f>
        <v>https://www.udobaer.de/out/media/public/cust/others/s0000074-2021-ch_it.pdf</v>
      </c>
    </row>
    <row r="3954" spans="1:2" x14ac:dyDescent="0.2">
      <c r="A3954" s="1" t="s">
        <v>33886</v>
      </c>
      <c r="B3954" t="str">
        <f t="shared" si="124"/>
        <v>https://www.udobaer.de/out/media/public/cust/others/s0000074-2021-ch_it.pdf</v>
      </c>
    </row>
    <row r="3955" spans="1:2" x14ac:dyDescent="0.2">
      <c r="A3955" s="1" t="s">
        <v>33887</v>
      </c>
      <c r="B3955" t="str">
        <f t="shared" si="124"/>
        <v>https://www.udobaer.de/out/media/public/cust/others/s0000074-2021-ch_it.pdf</v>
      </c>
    </row>
    <row r="3956" spans="1:2" x14ac:dyDescent="0.2">
      <c r="A3956" s="1" t="s">
        <v>33888</v>
      </c>
      <c r="B3956" t="str">
        <f t="shared" si="124"/>
        <v>https://www.udobaer.de/out/media/public/cust/others/s0000074-2021-ch_it.pdf</v>
      </c>
    </row>
    <row r="3957" spans="1:2" x14ac:dyDescent="0.2">
      <c r="A3957" s="1" t="s">
        <v>33889</v>
      </c>
      <c r="B3957" t="str">
        <f t="shared" si="124"/>
        <v>https://www.udobaer.de/out/media/public/cust/others/s0000074-2021-ch_it.pdf</v>
      </c>
    </row>
    <row r="3958" spans="1:2" x14ac:dyDescent="0.2">
      <c r="A3958" s="1" t="s">
        <v>33890</v>
      </c>
      <c r="B3958" t="str">
        <f t="shared" si="124"/>
        <v>https://www.udobaer.de/out/media/public/cust/others/s0000074-2021-ch_it.pdf</v>
      </c>
    </row>
    <row r="3959" spans="1:2" x14ac:dyDescent="0.2">
      <c r="A3959" s="1" t="s">
        <v>33891</v>
      </c>
      <c r="B3959" t="str">
        <f t="shared" si="124"/>
        <v>https://www.udobaer.de/out/media/public/cust/others/s0000074-2021-ch_it.pdf</v>
      </c>
    </row>
    <row r="3960" spans="1:2" x14ac:dyDescent="0.2">
      <c r="A3960" s="1" t="s">
        <v>33892</v>
      </c>
      <c r="B3960" t="str">
        <f t="shared" si="124"/>
        <v>https://www.udobaer.de/out/media/public/cust/others/s0000074-2021-ch_it.pdf</v>
      </c>
    </row>
    <row r="3961" spans="1:2" x14ac:dyDescent="0.2">
      <c r="A3961" s="1" t="s">
        <v>33893</v>
      </c>
      <c r="B3961" t="str">
        <f t="shared" si="124"/>
        <v>https://www.udobaer.de/out/media/public/cust/others/s0000074-2021-ch_it.pdf</v>
      </c>
    </row>
    <row r="3962" spans="1:2" x14ac:dyDescent="0.2">
      <c r="A3962" s="1" t="s">
        <v>33894</v>
      </c>
      <c r="B3962" t="str">
        <f t="shared" si="124"/>
        <v>https://www.udobaer.de/out/media/public/cust/others/s0000074-2021-ch_it.pdf</v>
      </c>
    </row>
    <row r="3963" spans="1:2" x14ac:dyDescent="0.2">
      <c r="A3963" s="1" t="s">
        <v>33895</v>
      </c>
      <c r="B3963" t="str">
        <f t="shared" si="124"/>
        <v>https://www.udobaer.de/out/media/public/cust/others/s0000074-2021-ch_it.pdf</v>
      </c>
    </row>
    <row r="3964" spans="1:2" x14ac:dyDescent="0.2">
      <c r="A3964" s="1" t="s">
        <v>33896</v>
      </c>
      <c r="B3964" t="str">
        <f t="shared" si="124"/>
        <v>https://www.udobaer.de/out/media/public/cust/others/s0000074-2021-ch_it.pdf</v>
      </c>
    </row>
    <row r="3965" spans="1:2" x14ac:dyDescent="0.2">
      <c r="A3965" s="1" t="s">
        <v>33897</v>
      </c>
      <c r="B3965" t="str">
        <f t="shared" si="124"/>
        <v>https://www.udobaer.de/out/media/public/cust/others/s0000074-2021-ch_it.pdf</v>
      </c>
    </row>
    <row r="3966" spans="1:2" x14ac:dyDescent="0.2">
      <c r="A3966" s="1" t="s">
        <v>33898</v>
      </c>
      <c r="B3966" t="str">
        <f t="shared" si="124"/>
        <v>https://www.udobaer.de/out/media/public/cust/others/s0000074-2021-ch_it.pdf</v>
      </c>
    </row>
    <row r="3967" spans="1:2" x14ac:dyDescent="0.2">
      <c r="A3967" s="1" t="s">
        <v>33899</v>
      </c>
      <c r="B3967" t="str">
        <f t="shared" si="124"/>
        <v>https://www.udobaer.de/out/media/public/cust/others/s0000074-2021-ch_it.pdf</v>
      </c>
    </row>
    <row r="3968" spans="1:2" x14ac:dyDescent="0.2">
      <c r="A3968" s="1" t="s">
        <v>33900</v>
      </c>
      <c r="B3968" t="str">
        <f t="shared" si="124"/>
        <v>https://www.udobaer.de/out/media/public/cust/others/s0000074-2021-ch_it.pdf</v>
      </c>
    </row>
    <row r="3969" spans="1:2" x14ac:dyDescent="0.2">
      <c r="A3969" s="1" t="s">
        <v>33902</v>
      </c>
      <c r="B3969" t="str">
        <f t="shared" si="124"/>
        <v>https://www.udobaer.de/out/media/public/cust/others/s0000074-2021-ch_it.pdf</v>
      </c>
    </row>
    <row r="3970" spans="1:2" x14ac:dyDescent="0.2">
      <c r="A3970" s="1" t="s">
        <v>33903</v>
      </c>
      <c r="B3970" t="str">
        <f t="shared" si="124"/>
        <v>https://www.udobaer.de/out/media/public/cust/others/s0000074-2021-ch_it.pdf</v>
      </c>
    </row>
    <row r="3971" spans="1:2" x14ac:dyDescent="0.2">
      <c r="A3971" s="1" t="s">
        <v>33904</v>
      </c>
      <c r="B3971" t="str">
        <f t="shared" si="124"/>
        <v>https://www.udobaer.de/out/media/public/cust/others/s0000074-2021-ch_it.pdf</v>
      </c>
    </row>
    <row r="3972" spans="1:2" x14ac:dyDescent="0.2">
      <c r="A3972" s="1" t="s">
        <v>33905</v>
      </c>
      <c r="B3972" t="str">
        <f t="shared" si="124"/>
        <v>https://www.udobaer.de/out/media/public/cust/others/s0000074-2021-ch_it.pdf</v>
      </c>
    </row>
    <row r="3973" spans="1:2" x14ac:dyDescent="0.2">
      <c r="A3973" s="1" t="s">
        <v>33906</v>
      </c>
      <c r="B3973" t="str">
        <f t="shared" si="124"/>
        <v>https://www.udobaer.de/out/media/public/cust/others/s0000074-2021-ch_it.pdf</v>
      </c>
    </row>
    <row r="3974" spans="1:2" x14ac:dyDescent="0.2">
      <c r="A3974" s="1" t="s">
        <v>33908</v>
      </c>
      <c r="B3974" t="str">
        <f t="shared" si="124"/>
        <v>https://www.udobaer.de/out/media/public/cust/others/s0000074-2021-ch_it.pdf</v>
      </c>
    </row>
    <row r="3975" spans="1:2" x14ac:dyDescent="0.2">
      <c r="A3975" s="1" t="s">
        <v>33927</v>
      </c>
      <c r="B3975" t="str">
        <f t="shared" si="124"/>
        <v>https://www.udobaer.de/out/media/public/cust/others/s0000074-2021-ch_it.pdf</v>
      </c>
    </row>
    <row r="3976" spans="1:2" x14ac:dyDescent="0.2">
      <c r="A3976" s="1" t="s">
        <v>33928</v>
      </c>
      <c r="B3976" t="str">
        <f t="shared" si="124"/>
        <v>https://www.udobaer.de/out/media/public/cust/others/s0000074-2021-ch_it.pdf</v>
      </c>
    </row>
    <row r="3977" spans="1:2" x14ac:dyDescent="0.2">
      <c r="A3977" s="1" t="s">
        <v>33929</v>
      </c>
      <c r="B3977" t="str">
        <f t="shared" si="124"/>
        <v>https://www.udobaer.de/out/media/public/cust/others/s0000074-2021-ch_it.pdf</v>
      </c>
    </row>
    <row r="3978" spans="1:2" x14ac:dyDescent="0.2">
      <c r="A3978" s="1" t="s">
        <v>33930</v>
      </c>
      <c r="B3978" t="str">
        <f t="shared" si="124"/>
        <v>https://www.udobaer.de/out/media/public/cust/others/s0000074-2021-ch_it.pdf</v>
      </c>
    </row>
    <row r="3979" spans="1:2" x14ac:dyDescent="0.2">
      <c r="A3979" s="1" t="s">
        <v>33931</v>
      </c>
      <c r="B3979" t="str">
        <f t="shared" si="124"/>
        <v>https://www.udobaer.de/out/media/public/cust/others/s0000074-2021-ch_it.pdf</v>
      </c>
    </row>
    <row r="3980" spans="1:2" x14ac:dyDescent="0.2">
      <c r="A3980" s="1" t="s">
        <v>33932</v>
      </c>
      <c r="B3980" t="str">
        <f t="shared" si="124"/>
        <v>https://www.udobaer.de/out/media/public/cust/others/s0000074-2021-ch_it.pdf</v>
      </c>
    </row>
    <row r="3981" spans="1:2" x14ac:dyDescent="0.2">
      <c r="A3981" s="1" t="s">
        <v>33934</v>
      </c>
      <c r="B3981" t="str">
        <f t="shared" si="124"/>
        <v>https://www.udobaer.de/out/media/public/cust/others/s0000074-2021-ch_it.pdf</v>
      </c>
    </row>
    <row r="3982" spans="1:2" x14ac:dyDescent="0.2">
      <c r="A3982" s="1" t="s">
        <v>33935</v>
      </c>
      <c r="B3982" t="str">
        <f t="shared" si="124"/>
        <v>https://www.udobaer.de/out/media/public/cust/others/s0000074-2021-ch_it.pdf</v>
      </c>
    </row>
    <row r="3983" spans="1:2" x14ac:dyDescent="0.2">
      <c r="A3983" s="1" t="s">
        <v>33901</v>
      </c>
      <c r="B3983" t="str">
        <f t="shared" ref="B3983:B4014" si="125">HYPERLINK("https://www.udobaer.de/out/media/public/cust/others/s0000075-2021-ch_it.pdf")</f>
        <v>https://www.udobaer.de/out/media/public/cust/others/s0000075-2021-ch_it.pdf</v>
      </c>
    </row>
    <row r="3984" spans="1:2" x14ac:dyDescent="0.2">
      <c r="A3984" s="1" t="s">
        <v>33907</v>
      </c>
      <c r="B3984" t="str">
        <f t="shared" si="125"/>
        <v>https://www.udobaer.de/out/media/public/cust/others/s0000075-2021-ch_it.pdf</v>
      </c>
    </row>
    <row r="3985" spans="1:2" x14ac:dyDescent="0.2">
      <c r="A3985" s="1" t="s">
        <v>33909</v>
      </c>
      <c r="B3985" t="str">
        <f t="shared" si="125"/>
        <v>https://www.udobaer.de/out/media/public/cust/others/s0000075-2021-ch_it.pdf</v>
      </c>
    </row>
    <row r="3986" spans="1:2" x14ac:dyDescent="0.2">
      <c r="A3986" s="1" t="s">
        <v>33910</v>
      </c>
      <c r="B3986" t="str">
        <f t="shared" si="125"/>
        <v>https://www.udobaer.de/out/media/public/cust/others/s0000075-2021-ch_it.pdf</v>
      </c>
    </row>
    <row r="3987" spans="1:2" x14ac:dyDescent="0.2">
      <c r="A3987" s="1" t="s">
        <v>33911</v>
      </c>
      <c r="B3987" t="str">
        <f t="shared" si="125"/>
        <v>https://www.udobaer.de/out/media/public/cust/others/s0000075-2021-ch_it.pdf</v>
      </c>
    </row>
    <row r="3988" spans="1:2" x14ac:dyDescent="0.2">
      <c r="A3988" s="1" t="s">
        <v>33912</v>
      </c>
      <c r="B3988" t="str">
        <f t="shared" si="125"/>
        <v>https://www.udobaer.de/out/media/public/cust/others/s0000075-2021-ch_it.pdf</v>
      </c>
    </row>
    <row r="3989" spans="1:2" x14ac:dyDescent="0.2">
      <c r="A3989" s="1" t="s">
        <v>33913</v>
      </c>
      <c r="B3989" t="str">
        <f t="shared" si="125"/>
        <v>https://www.udobaer.de/out/media/public/cust/others/s0000075-2021-ch_it.pdf</v>
      </c>
    </row>
    <row r="3990" spans="1:2" x14ac:dyDescent="0.2">
      <c r="A3990" s="1" t="s">
        <v>33914</v>
      </c>
      <c r="B3990" t="str">
        <f t="shared" si="125"/>
        <v>https://www.udobaer.de/out/media/public/cust/others/s0000075-2021-ch_it.pdf</v>
      </c>
    </row>
    <row r="3991" spans="1:2" x14ac:dyDescent="0.2">
      <c r="A3991" s="1" t="s">
        <v>33915</v>
      </c>
      <c r="B3991" t="str">
        <f t="shared" si="125"/>
        <v>https://www.udobaer.de/out/media/public/cust/others/s0000075-2021-ch_it.pdf</v>
      </c>
    </row>
    <row r="3992" spans="1:2" x14ac:dyDescent="0.2">
      <c r="A3992" s="1" t="s">
        <v>33916</v>
      </c>
      <c r="B3992" t="str">
        <f t="shared" si="125"/>
        <v>https://www.udobaer.de/out/media/public/cust/others/s0000075-2021-ch_it.pdf</v>
      </c>
    </row>
    <row r="3993" spans="1:2" x14ac:dyDescent="0.2">
      <c r="A3993" s="1" t="s">
        <v>33917</v>
      </c>
      <c r="B3993" t="str">
        <f t="shared" si="125"/>
        <v>https://www.udobaer.de/out/media/public/cust/others/s0000075-2021-ch_it.pdf</v>
      </c>
    </row>
    <row r="3994" spans="1:2" x14ac:dyDescent="0.2">
      <c r="A3994" s="1" t="s">
        <v>33918</v>
      </c>
      <c r="B3994" t="str">
        <f t="shared" si="125"/>
        <v>https://www.udobaer.de/out/media/public/cust/others/s0000075-2021-ch_it.pdf</v>
      </c>
    </row>
    <row r="3995" spans="1:2" x14ac:dyDescent="0.2">
      <c r="A3995" s="1" t="s">
        <v>33919</v>
      </c>
      <c r="B3995" t="str">
        <f t="shared" si="125"/>
        <v>https://www.udobaer.de/out/media/public/cust/others/s0000075-2021-ch_it.pdf</v>
      </c>
    </row>
    <row r="3996" spans="1:2" x14ac:dyDescent="0.2">
      <c r="A3996" s="1" t="s">
        <v>33920</v>
      </c>
      <c r="B3996" t="str">
        <f t="shared" si="125"/>
        <v>https://www.udobaer.de/out/media/public/cust/others/s0000075-2021-ch_it.pdf</v>
      </c>
    </row>
    <row r="3997" spans="1:2" x14ac:dyDescent="0.2">
      <c r="A3997" s="1" t="s">
        <v>33921</v>
      </c>
      <c r="B3997" t="str">
        <f t="shared" si="125"/>
        <v>https://www.udobaer.de/out/media/public/cust/others/s0000075-2021-ch_it.pdf</v>
      </c>
    </row>
    <row r="3998" spans="1:2" x14ac:dyDescent="0.2">
      <c r="A3998" s="1" t="s">
        <v>33922</v>
      </c>
      <c r="B3998" t="str">
        <f t="shared" si="125"/>
        <v>https://www.udobaer.de/out/media/public/cust/others/s0000075-2021-ch_it.pdf</v>
      </c>
    </row>
    <row r="3999" spans="1:2" x14ac:dyDescent="0.2">
      <c r="A3999" s="1" t="s">
        <v>33923</v>
      </c>
      <c r="B3999" t="str">
        <f t="shared" si="125"/>
        <v>https://www.udobaer.de/out/media/public/cust/others/s0000075-2021-ch_it.pdf</v>
      </c>
    </row>
    <row r="4000" spans="1:2" x14ac:dyDescent="0.2">
      <c r="A4000" s="1" t="s">
        <v>33924</v>
      </c>
      <c r="B4000" t="str">
        <f t="shared" si="125"/>
        <v>https://www.udobaer.de/out/media/public/cust/others/s0000075-2021-ch_it.pdf</v>
      </c>
    </row>
    <row r="4001" spans="1:2" x14ac:dyDescent="0.2">
      <c r="A4001" s="1" t="s">
        <v>33925</v>
      </c>
      <c r="B4001" t="str">
        <f t="shared" si="125"/>
        <v>https://www.udobaer.de/out/media/public/cust/others/s0000075-2021-ch_it.pdf</v>
      </c>
    </row>
    <row r="4002" spans="1:2" x14ac:dyDescent="0.2">
      <c r="A4002" s="1" t="s">
        <v>33926</v>
      </c>
      <c r="B4002" t="str">
        <f t="shared" si="125"/>
        <v>https://www.udobaer.de/out/media/public/cust/others/s0000075-2021-ch_it.pdf</v>
      </c>
    </row>
    <row r="4003" spans="1:2" x14ac:dyDescent="0.2">
      <c r="A4003" s="1" t="s">
        <v>33933</v>
      </c>
      <c r="B4003" t="str">
        <f t="shared" si="125"/>
        <v>https://www.udobaer.de/out/media/public/cust/others/s0000075-2021-ch_it.pdf</v>
      </c>
    </row>
    <row r="4004" spans="1:2" x14ac:dyDescent="0.2">
      <c r="A4004" s="1" t="s">
        <v>33936</v>
      </c>
      <c r="B4004" t="str">
        <f t="shared" si="125"/>
        <v>https://www.udobaer.de/out/media/public/cust/others/s0000075-2021-ch_it.pdf</v>
      </c>
    </row>
    <row r="4005" spans="1:2" x14ac:dyDescent="0.2">
      <c r="A4005" s="1" t="s">
        <v>33937</v>
      </c>
      <c r="B4005" t="str">
        <f t="shared" si="125"/>
        <v>https://www.udobaer.de/out/media/public/cust/others/s0000075-2021-ch_it.pdf</v>
      </c>
    </row>
    <row r="4006" spans="1:2" x14ac:dyDescent="0.2">
      <c r="A4006" s="1" t="s">
        <v>33938</v>
      </c>
      <c r="B4006" t="str">
        <f t="shared" si="125"/>
        <v>https://www.udobaer.de/out/media/public/cust/others/s0000075-2021-ch_it.pdf</v>
      </c>
    </row>
    <row r="4007" spans="1:2" x14ac:dyDescent="0.2">
      <c r="A4007" s="1" t="s">
        <v>33939</v>
      </c>
      <c r="B4007" t="str">
        <f t="shared" si="125"/>
        <v>https://www.udobaer.de/out/media/public/cust/others/s0000075-2021-ch_it.pdf</v>
      </c>
    </row>
    <row r="4008" spans="1:2" x14ac:dyDescent="0.2">
      <c r="A4008" s="1" t="s">
        <v>33940</v>
      </c>
      <c r="B4008" t="str">
        <f t="shared" si="125"/>
        <v>https://www.udobaer.de/out/media/public/cust/others/s0000075-2021-ch_it.pdf</v>
      </c>
    </row>
    <row r="4009" spans="1:2" x14ac:dyDescent="0.2">
      <c r="A4009" s="1" t="s">
        <v>33941</v>
      </c>
      <c r="B4009" t="str">
        <f t="shared" si="125"/>
        <v>https://www.udobaer.de/out/media/public/cust/others/s0000075-2021-ch_it.pdf</v>
      </c>
    </row>
    <row r="4010" spans="1:2" x14ac:dyDescent="0.2">
      <c r="A4010" s="1" t="s">
        <v>33942</v>
      </c>
      <c r="B4010" t="str">
        <f t="shared" si="125"/>
        <v>https://www.udobaer.de/out/media/public/cust/others/s0000075-2021-ch_it.pdf</v>
      </c>
    </row>
    <row r="4011" spans="1:2" x14ac:dyDescent="0.2">
      <c r="A4011" s="1" t="s">
        <v>33943</v>
      </c>
      <c r="B4011" t="str">
        <f t="shared" si="125"/>
        <v>https://www.udobaer.de/out/media/public/cust/others/s0000075-2021-ch_it.pdf</v>
      </c>
    </row>
    <row r="4012" spans="1:2" x14ac:dyDescent="0.2">
      <c r="A4012" s="1" t="s">
        <v>33944</v>
      </c>
      <c r="B4012" t="str">
        <f t="shared" si="125"/>
        <v>https://www.udobaer.de/out/media/public/cust/others/s0000075-2021-ch_it.pdf</v>
      </c>
    </row>
    <row r="4013" spans="1:2" x14ac:dyDescent="0.2">
      <c r="A4013" s="1" t="s">
        <v>33945</v>
      </c>
      <c r="B4013" t="str">
        <f t="shared" si="125"/>
        <v>https://www.udobaer.de/out/media/public/cust/others/s0000075-2021-ch_it.pdf</v>
      </c>
    </row>
    <row r="4014" spans="1:2" x14ac:dyDescent="0.2">
      <c r="A4014" s="1" t="s">
        <v>33946</v>
      </c>
      <c r="B4014" t="str">
        <f t="shared" si="125"/>
        <v>https://www.udobaer.de/out/media/public/cust/others/s0000075-2021-ch_it.pdf</v>
      </c>
    </row>
    <row r="4015" spans="1:2" x14ac:dyDescent="0.2">
      <c r="A4015" s="1" t="s">
        <v>9203</v>
      </c>
      <c r="B4015" t="str">
        <f t="shared" ref="B4015:B4046" si="126">HYPERLINK("https://www.udobaer.de/out/media/public/cust/others/s0000076-2021-ch_it.pdf")</f>
        <v>https://www.udobaer.de/out/media/public/cust/others/s0000076-2021-ch_it.pdf</v>
      </c>
    </row>
    <row r="4016" spans="1:2" x14ac:dyDescent="0.2">
      <c r="A4016" s="1" t="s">
        <v>9204</v>
      </c>
      <c r="B4016" t="str">
        <f t="shared" si="126"/>
        <v>https://www.udobaer.de/out/media/public/cust/others/s0000076-2021-ch_it.pdf</v>
      </c>
    </row>
    <row r="4017" spans="1:2" x14ac:dyDescent="0.2">
      <c r="A4017" s="1" t="s">
        <v>9205</v>
      </c>
      <c r="B4017" t="str">
        <f t="shared" si="126"/>
        <v>https://www.udobaer.de/out/media/public/cust/others/s0000076-2021-ch_it.pdf</v>
      </c>
    </row>
    <row r="4018" spans="1:2" x14ac:dyDescent="0.2">
      <c r="A4018" s="1" t="s">
        <v>9208</v>
      </c>
      <c r="B4018" t="str">
        <f t="shared" si="126"/>
        <v>https://www.udobaer.de/out/media/public/cust/others/s0000076-2021-ch_it.pdf</v>
      </c>
    </row>
    <row r="4019" spans="1:2" x14ac:dyDescent="0.2">
      <c r="A4019" s="1" t="s">
        <v>9209</v>
      </c>
      <c r="B4019" t="str">
        <f t="shared" si="126"/>
        <v>https://www.udobaer.de/out/media/public/cust/others/s0000076-2021-ch_it.pdf</v>
      </c>
    </row>
    <row r="4020" spans="1:2" x14ac:dyDescent="0.2">
      <c r="A4020" s="1" t="s">
        <v>9210</v>
      </c>
      <c r="B4020" t="str">
        <f t="shared" si="126"/>
        <v>https://www.udobaer.de/out/media/public/cust/others/s0000076-2021-ch_it.pdf</v>
      </c>
    </row>
    <row r="4021" spans="1:2" x14ac:dyDescent="0.2">
      <c r="A4021" s="1" t="s">
        <v>9213</v>
      </c>
      <c r="B4021" t="str">
        <f t="shared" si="126"/>
        <v>https://www.udobaer.de/out/media/public/cust/others/s0000076-2021-ch_it.pdf</v>
      </c>
    </row>
    <row r="4022" spans="1:2" x14ac:dyDescent="0.2">
      <c r="A4022" s="1" t="s">
        <v>9214</v>
      </c>
      <c r="B4022" t="str">
        <f t="shared" si="126"/>
        <v>https://www.udobaer.de/out/media/public/cust/others/s0000076-2021-ch_it.pdf</v>
      </c>
    </row>
    <row r="4023" spans="1:2" x14ac:dyDescent="0.2">
      <c r="A4023" s="1" t="s">
        <v>9215</v>
      </c>
      <c r="B4023" t="str">
        <f t="shared" si="126"/>
        <v>https://www.udobaer.de/out/media/public/cust/others/s0000076-2021-ch_it.pdf</v>
      </c>
    </row>
    <row r="4024" spans="1:2" x14ac:dyDescent="0.2">
      <c r="A4024" s="1" t="s">
        <v>9218</v>
      </c>
      <c r="B4024" t="str">
        <f t="shared" si="126"/>
        <v>https://www.udobaer.de/out/media/public/cust/others/s0000076-2021-ch_it.pdf</v>
      </c>
    </row>
    <row r="4025" spans="1:2" x14ac:dyDescent="0.2">
      <c r="A4025" s="1" t="s">
        <v>9219</v>
      </c>
      <c r="B4025" t="str">
        <f t="shared" si="126"/>
        <v>https://www.udobaer.de/out/media/public/cust/others/s0000076-2021-ch_it.pdf</v>
      </c>
    </row>
    <row r="4026" spans="1:2" x14ac:dyDescent="0.2">
      <c r="A4026" s="1" t="s">
        <v>9220</v>
      </c>
      <c r="B4026" t="str">
        <f t="shared" si="126"/>
        <v>https://www.udobaer.de/out/media/public/cust/others/s0000076-2021-ch_it.pdf</v>
      </c>
    </row>
    <row r="4027" spans="1:2" x14ac:dyDescent="0.2">
      <c r="A4027" s="1" t="s">
        <v>9223</v>
      </c>
      <c r="B4027" t="str">
        <f t="shared" si="126"/>
        <v>https://www.udobaer.de/out/media/public/cust/others/s0000076-2021-ch_it.pdf</v>
      </c>
    </row>
    <row r="4028" spans="1:2" x14ac:dyDescent="0.2">
      <c r="A4028" s="1" t="s">
        <v>9224</v>
      </c>
      <c r="B4028" t="str">
        <f t="shared" si="126"/>
        <v>https://www.udobaer.de/out/media/public/cust/others/s0000076-2021-ch_it.pdf</v>
      </c>
    </row>
    <row r="4029" spans="1:2" x14ac:dyDescent="0.2">
      <c r="A4029" s="1" t="s">
        <v>9225</v>
      </c>
      <c r="B4029" t="str">
        <f t="shared" si="126"/>
        <v>https://www.udobaer.de/out/media/public/cust/others/s0000076-2021-ch_it.pdf</v>
      </c>
    </row>
    <row r="4030" spans="1:2" x14ac:dyDescent="0.2">
      <c r="A4030" s="1" t="s">
        <v>9233</v>
      </c>
      <c r="B4030" t="str">
        <f t="shared" si="126"/>
        <v>https://www.udobaer.de/out/media/public/cust/others/s0000076-2021-ch_it.pdf</v>
      </c>
    </row>
    <row r="4031" spans="1:2" x14ac:dyDescent="0.2">
      <c r="A4031" s="1" t="s">
        <v>9234</v>
      </c>
      <c r="B4031" t="str">
        <f t="shared" si="126"/>
        <v>https://www.udobaer.de/out/media/public/cust/others/s0000076-2021-ch_it.pdf</v>
      </c>
    </row>
    <row r="4032" spans="1:2" x14ac:dyDescent="0.2">
      <c r="A4032" s="1" t="s">
        <v>9235</v>
      </c>
      <c r="B4032" t="str">
        <f t="shared" si="126"/>
        <v>https://www.udobaer.de/out/media/public/cust/others/s0000076-2021-ch_it.pdf</v>
      </c>
    </row>
    <row r="4033" spans="1:2" x14ac:dyDescent="0.2">
      <c r="A4033" s="1" t="s">
        <v>9237</v>
      </c>
      <c r="B4033" t="str">
        <f t="shared" si="126"/>
        <v>https://www.udobaer.de/out/media/public/cust/others/s0000076-2021-ch_it.pdf</v>
      </c>
    </row>
    <row r="4034" spans="1:2" x14ac:dyDescent="0.2">
      <c r="A4034" s="1" t="s">
        <v>9238</v>
      </c>
      <c r="B4034" t="str">
        <f t="shared" si="126"/>
        <v>https://www.udobaer.de/out/media/public/cust/others/s0000076-2021-ch_it.pdf</v>
      </c>
    </row>
    <row r="4035" spans="1:2" x14ac:dyDescent="0.2">
      <c r="A4035" s="1" t="s">
        <v>33750</v>
      </c>
      <c r="B4035" t="str">
        <f t="shared" si="126"/>
        <v>https://www.udobaer.de/out/media/public/cust/others/s0000076-2021-ch_it.pdf</v>
      </c>
    </row>
    <row r="4036" spans="1:2" x14ac:dyDescent="0.2">
      <c r="A4036" s="1" t="s">
        <v>33751</v>
      </c>
      <c r="B4036" t="str">
        <f t="shared" si="126"/>
        <v>https://www.udobaer.de/out/media/public/cust/others/s0000076-2021-ch_it.pdf</v>
      </c>
    </row>
    <row r="4037" spans="1:2" x14ac:dyDescent="0.2">
      <c r="A4037" s="1" t="s">
        <v>33752</v>
      </c>
      <c r="B4037" t="str">
        <f t="shared" si="126"/>
        <v>https://www.udobaer.de/out/media/public/cust/others/s0000076-2021-ch_it.pdf</v>
      </c>
    </row>
    <row r="4038" spans="1:2" x14ac:dyDescent="0.2">
      <c r="A4038" s="1" t="s">
        <v>33753</v>
      </c>
      <c r="B4038" t="str">
        <f t="shared" si="126"/>
        <v>https://www.udobaer.de/out/media/public/cust/others/s0000076-2021-ch_it.pdf</v>
      </c>
    </row>
    <row r="4039" spans="1:2" x14ac:dyDescent="0.2">
      <c r="A4039" s="1" t="s">
        <v>33754</v>
      </c>
      <c r="B4039" t="str">
        <f t="shared" si="126"/>
        <v>https://www.udobaer.de/out/media/public/cust/others/s0000076-2021-ch_it.pdf</v>
      </c>
    </row>
    <row r="4040" spans="1:2" x14ac:dyDescent="0.2">
      <c r="A4040" s="1" t="s">
        <v>33755</v>
      </c>
      <c r="B4040" t="str">
        <f t="shared" si="126"/>
        <v>https://www.udobaer.de/out/media/public/cust/others/s0000076-2021-ch_it.pdf</v>
      </c>
    </row>
    <row r="4041" spans="1:2" x14ac:dyDescent="0.2">
      <c r="A4041" s="1" t="s">
        <v>33756</v>
      </c>
      <c r="B4041" t="str">
        <f t="shared" si="126"/>
        <v>https://www.udobaer.de/out/media/public/cust/others/s0000076-2021-ch_it.pdf</v>
      </c>
    </row>
    <row r="4042" spans="1:2" x14ac:dyDescent="0.2">
      <c r="A4042" s="1" t="s">
        <v>33757</v>
      </c>
      <c r="B4042" t="str">
        <f t="shared" si="126"/>
        <v>https://www.udobaer.de/out/media/public/cust/others/s0000076-2021-ch_it.pdf</v>
      </c>
    </row>
    <row r="4043" spans="1:2" x14ac:dyDescent="0.2">
      <c r="A4043" s="1" t="s">
        <v>33758</v>
      </c>
      <c r="B4043" t="str">
        <f t="shared" si="126"/>
        <v>https://www.udobaer.de/out/media/public/cust/others/s0000076-2021-ch_it.pdf</v>
      </c>
    </row>
    <row r="4044" spans="1:2" x14ac:dyDescent="0.2">
      <c r="A4044" s="1" t="s">
        <v>33759</v>
      </c>
      <c r="B4044" t="str">
        <f t="shared" si="126"/>
        <v>https://www.udobaer.de/out/media/public/cust/others/s0000076-2021-ch_it.pdf</v>
      </c>
    </row>
    <row r="4045" spans="1:2" x14ac:dyDescent="0.2">
      <c r="A4045" s="1" t="s">
        <v>33760</v>
      </c>
      <c r="B4045" t="str">
        <f t="shared" si="126"/>
        <v>https://www.udobaer.de/out/media/public/cust/others/s0000076-2021-ch_it.pdf</v>
      </c>
    </row>
    <row r="4046" spans="1:2" x14ac:dyDescent="0.2">
      <c r="A4046" s="1" t="s">
        <v>33761</v>
      </c>
      <c r="B4046" t="str">
        <f t="shared" si="126"/>
        <v>https://www.udobaer.de/out/media/public/cust/others/s0000076-2021-ch_it.pdf</v>
      </c>
    </row>
    <row r="4047" spans="1:2" x14ac:dyDescent="0.2">
      <c r="A4047" s="1" t="s">
        <v>33762</v>
      </c>
      <c r="B4047" t="str">
        <f t="shared" ref="B4047:B4078" si="127">HYPERLINK("https://www.udobaer.de/out/media/public/cust/others/s0000076-2021-ch_it.pdf")</f>
        <v>https://www.udobaer.de/out/media/public/cust/others/s0000076-2021-ch_it.pdf</v>
      </c>
    </row>
    <row r="4048" spans="1:2" x14ac:dyDescent="0.2">
      <c r="A4048" s="1" t="s">
        <v>33763</v>
      </c>
      <c r="B4048" t="str">
        <f t="shared" si="127"/>
        <v>https://www.udobaer.de/out/media/public/cust/others/s0000076-2021-ch_it.pdf</v>
      </c>
    </row>
    <row r="4049" spans="1:2" x14ac:dyDescent="0.2">
      <c r="A4049" s="1" t="s">
        <v>33764</v>
      </c>
      <c r="B4049" t="str">
        <f t="shared" si="127"/>
        <v>https://www.udobaer.de/out/media/public/cust/others/s0000076-2021-ch_it.pdf</v>
      </c>
    </row>
    <row r="4050" spans="1:2" x14ac:dyDescent="0.2">
      <c r="A4050" s="1" t="s">
        <v>33765</v>
      </c>
      <c r="B4050" t="str">
        <f t="shared" si="127"/>
        <v>https://www.udobaer.de/out/media/public/cust/others/s0000076-2021-ch_it.pdf</v>
      </c>
    </row>
    <row r="4051" spans="1:2" x14ac:dyDescent="0.2">
      <c r="A4051" s="1" t="s">
        <v>33766</v>
      </c>
      <c r="B4051" t="str">
        <f t="shared" si="127"/>
        <v>https://www.udobaer.de/out/media/public/cust/others/s0000076-2021-ch_it.pdf</v>
      </c>
    </row>
    <row r="4052" spans="1:2" x14ac:dyDescent="0.2">
      <c r="A4052" s="1" t="s">
        <v>33767</v>
      </c>
      <c r="B4052" t="str">
        <f t="shared" si="127"/>
        <v>https://www.udobaer.de/out/media/public/cust/others/s0000076-2021-ch_it.pdf</v>
      </c>
    </row>
    <row r="4053" spans="1:2" x14ac:dyDescent="0.2">
      <c r="A4053" s="1" t="s">
        <v>33768</v>
      </c>
      <c r="B4053" t="str">
        <f t="shared" si="127"/>
        <v>https://www.udobaer.de/out/media/public/cust/others/s0000076-2021-ch_it.pdf</v>
      </c>
    </row>
    <row r="4054" spans="1:2" x14ac:dyDescent="0.2">
      <c r="A4054" s="1" t="s">
        <v>33769</v>
      </c>
      <c r="B4054" t="str">
        <f t="shared" si="127"/>
        <v>https://www.udobaer.de/out/media/public/cust/others/s0000076-2021-ch_it.pdf</v>
      </c>
    </row>
    <row r="4055" spans="1:2" x14ac:dyDescent="0.2">
      <c r="A4055" s="1" t="s">
        <v>33770</v>
      </c>
      <c r="B4055" t="str">
        <f t="shared" si="127"/>
        <v>https://www.udobaer.de/out/media/public/cust/others/s0000076-2021-ch_it.pdf</v>
      </c>
    </row>
    <row r="4056" spans="1:2" x14ac:dyDescent="0.2">
      <c r="A4056" s="1" t="s">
        <v>33771</v>
      </c>
      <c r="B4056" t="str">
        <f t="shared" si="127"/>
        <v>https://www.udobaer.de/out/media/public/cust/others/s0000076-2021-ch_it.pdf</v>
      </c>
    </row>
    <row r="4057" spans="1:2" x14ac:dyDescent="0.2">
      <c r="A4057" s="1" t="s">
        <v>33772</v>
      </c>
      <c r="B4057" t="str">
        <f t="shared" si="127"/>
        <v>https://www.udobaer.de/out/media/public/cust/others/s0000076-2021-ch_it.pdf</v>
      </c>
    </row>
    <row r="4058" spans="1:2" x14ac:dyDescent="0.2">
      <c r="A4058" s="1" t="s">
        <v>33773</v>
      </c>
      <c r="B4058" t="str">
        <f t="shared" si="127"/>
        <v>https://www.udobaer.de/out/media/public/cust/others/s0000076-2021-ch_it.pdf</v>
      </c>
    </row>
    <row r="4059" spans="1:2" x14ac:dyDescent="0.2">
      <c r="A4059" s="1" t="s">
        <v>33774</v>
      </c>
      <c r="B4059" t="str">
        <f t="shared" si="127"/>
        <v>https://www.udobaer.de/out/media/public/cust/others/s0000076-2021-ch_it.pdf</v>
      </c>
    </row>
    <row r="4060" spans="1:2" x14ac:dyDescent="0.2">
      <c r="A4060" s="1" t="s">
        <v>33775</v>
      </c>
      <c r="B4060" t="str">
        <f t="shared" si="127"/>
        <v>https://www.udobaer.de/out/media/public/cust/others/s0000076-2021-ch_it.pdf</v>
      </c>
    </row>
    <row r="4061" spans="1:2" x14ac:dyDescent="0.2">
      <c r="A4061" s="1" t="s">
        <v>33776</v>
      </c>
      <c r="B4061" t="str">
        <f t="shared" si="127"/>
        <v>https://www.udobaer.de/out/media/public/cust/others/s0000076-2021-ch_it.pdf</v>
      </c>
    </row>
    <row r="4062" spans="1:2" x14ac:dyDescent="0.2">
      <c r="A4062" s="1" t="s">
        <v>33777</v>
      </c>
      <c r="B4062" t="str">
        <f t="shared" si="127"/>
        <v>https://www.udobaer.de/out/media/public/cust/others/s0000076-2021-ch_it.pdf</v>
      </c>
    </row>
    <row r="4063" spans="1:2" x14ac:dyDescent="0.2">
      <c r="A4063" s="1" t="s">
        <v>33778</v>
      </c>
      <c r="B4063" t="str">
        <f t="shared" si="127"/>
        <v>https://www.udobaer.de/out/media/public/cust/others/s0000076-2021-ch_it.pdf</v>
      </c>
    </row>
    <row r="4064" spans="1:2" x14ac:dyDescent="0.2">
      <c r="A4064" s="1" t="s">
        <v>33779</v>
      </c>
      <c r="B4064" t="str">
        <f t="shared" si="127"/>
        <v>https://www.udobaer.de/out/media/public/cust/others/s0000076-2021-ch_it.pdf</v>
      </c>
    </row>
    <row r="4065" spans="1:2" x14ac:dyDescent="0.2">
      <c r="A4065" s="1" t="s">
        <v>33780</v>
      </c>
      <c r="B4065" t="str">
        <f t="shared" si="127"/>
        <v>https://www.udobaer.de/out/media/public/cust/others/s0000076-2021-ch_it.pdf</v>
      </c>
    </row>
    <row r="4066" spans="1:2" x14ac:dyDescent="0.2">
      <c r="A4066" s="1" t="s">
        <v>33781</v>
      </c>
      <c r="B4066" t="str">
        <f t="shared" si="127"/>
        <v>https://www.udobaer.de/out/media/public/cust/others/s0000076-2021-ch_it.pdf</v>
      </c>
    </row>
    <row r="4067" spans="1:2" x14ac:dyDescent="0.2">
      <c r="A4067" s="1" t="s">
        <v>33782</v>
      </c>
      <c r="B4067" t="str">
        <f t="shared" si="127"/>
        <v>https://www.udobaer.de/out/media/public/cust/others/s0000076-2021-ch_it.pdf</v>
      </c>
    </row>
    <row r="4068" spans="1:2" x14ac:dyDescent="0.2">
      <c r="A4068" s="1" t="s">
        <v>33783</v>
      </c>
      <c r="B4068" t="str">
        <f t="shared" si="127"/>
        <v>https://www.udobaer.de/out/media/public/cust/others/s0000076-2021-ch_it.pdf</v>
      </c>
    </row>
    <row r="4069" spans="1:2" x14ac:dyDescent="0.2">
      <c r="A4069" s="1" t="s">
        <v>33784</v>
      </c>
      <c r="B4069" t="str">
        <f t="shared" si="127"/>
        <v>https://www.udobaer.de/out/media/public/cust/others/s0000076-2021-ch_it.pdf</v>
      </c>
    </row>
    <row r="4070" spans="1:2" x14ac:dyDescent="0.2">
      <c r="A4070" s="1" t="s">
        <v>33785</v>
      </c>
      <c r="B4070" t="str">
        <f t="shared" si="127"/>
        <v>https://www.udobaer.de/out/media/public/cust/others/s0000076-2021-ch_it.pdf</v>
      </c>
    </row>
    <row r="4071" spans="1:2" x14ac:dyDescent="0.2">
      <c r="A4071" s="1" t="s">
        <v>33786</v>
      </c>
      <c r="B4071" t="str">
        <f t="shared" si="127"/>
        <v>https://www.udobaer.de/out/media/public/cust/others/s0000076-2021-ch_it.pdf</v>
      </c>
    </row>
    <row r="4072" spans="1:2" x14ac:dyDescent="0.2">
      <c r="A4072" s="1" t="s">
        <v>33787</v>
      </c>
      <c r="B4072" t="str">
        <f t="shared" si="127"/>
        <v>https://www.udobaer.de/out/media/public/cust/others/s0000076-2021-ch_it.pdf</v>
      </c>
    </row>
    <row r="4073" spans="1:2" x14ac:dyDescent="0.2">
      <c r="A4073" s="1" t="s">
        <v>33788</v>
      </c>
      <c r="B4073" t="str">
        <f t="shared" si="127"/>
        <v>https://www.udobaer.de/out/media/public/cust/others/s0000076-2021-ch_it.pdf</v>
      </c>
    </row>
    <row r="4074" spans="1:2" x14ac:dyDescent="0.2">
      <c r="A4074" s="1" t="s">
        <v>33789</v>
      </c>
      <c r="B4074" t="str">
        <f t="shared" si="127"/>
        <v>https://www.udobaer.de/out/media/public/cust/others/s0000076-2021-ch_it.pdf</v>
      </c>
    </row>
    <row r="4075" spans="1:2" x14ac:dyDescent="0.2">
      <c r="A4075" s="1" t="s">
        <v>33791</v>
      </c>
      <c r="B4075" t="str">
        <f t="shared" si="127"/>
        <v>https://www.udobaer.de/out/media/public/cust/others/s0000076-2021-ch_it.pdf</v>
      </c>
    </row>
    <row r="4076" spans="1:2" x14ac:dyDescent="0.2">
      <c r="A4076" s="1" t="s">
        <v>33792</v>
      </c>
      <c r="B4076" t="str">
        <f t="shared" si="127"/>
        <v>https://www.udobaer.de/out/media/public/cust/others/s0000076-2021-ch_it.pdf</v>
      </c>
    </row>
    <row r="4077" spans="1:2" x14ac:dyDescent="0.2">
      <c r="A4077" s="1" t="s">
        <v>33793</v>
      </c>
      <c r="B4077" t="str">
        <f t="shared" si="127"/>
        <v>https://www.udobaer.de/out/media/public/cust/others/s0000076-2021-ch_it.pdf</v>
      </c>
    </row>
    <row r="4078" spans="1:2" x14ac:dyDescent="0.2">
      <c r="A4078" s="1" t="s">
        <v>33794</v>
      </c>
      <c r="B4078" t="str">
        <f t="shared" si="127"/>
        <v>https://www.udobaer.de/out/media/public/cust/others/s0000076-2021-ch_it.pdf</v>
      </c>
    </row>
    <row r="4079" spans="1:2" x14ac:dyDescent="0.2">
      <c r="A4079" s="1" t="s">
        <v>33795</v>
      </c>
      <c r="B4079" t="str">
        <f t="shared" ref="B4079:B4110" si="128">HYPERLINK("https://www.udobaer.de/out/media/public/cust/others/s0000076-2021-ch_it.pdf")</f>
        <v>https://www.udobaer.de/out/media/public/cust/others/s0000076-2021-ch_it.pdf</v>
      </c>
    </row>
    <row r="4080" spans="1:2" x14ac:dyDescent="0.2">
      <c r="A4080" s="1" t="s">
        <v>33796</v>
      </c>
      <c r="B4080" t="str">
        <f t="shared" si="128"/>
        <v>https://www.udobaer.de/out/media/public/cust/others/s0000076-2021-ch_it.pdf</v>
      </c>
    </row>
    <row r="4081" spans="1:2" x14ac:dyDescent="0.2">
      <c r="A4081" s="1" t="s">
        <v>33797</v>
      </c>
      <c r="B4081" t="str">
        <f t="shared" si="128"/>
        <v>https://www.udobaer.de/out/media/public/cust/others/s0000076-2021-ch_it.pdf</v>
      </c>
    </row>
    <row r="4082" spans="1:2" x14ac:dyDescent="0.2">
      <c r="A4082" s="1" t="s">
        <v>33798</v>
      </c>
      <c r="B4082" t="str">
        <f t="shared" si="128"/>
        <v>https://www.udobaer.de/out/media/public/cust/others/s0000076-2021-ch_it.pdf</v>
      </c>
    </row>
    <row r="4083" spans="1:2" x14ac:dyDescent="0.2">
      <c r="A4083" s="1" t="s">
        <v>33799</v>
      </c>
      <c r="B4083" t="str">
        <f t="shared" si="128"/>
        <v>https://www.udobaer.de/out/media/public/cust/others/s0000076-2021-ch_it.pdf</v>
      </c>
    </row>
    <row r="4084" spans="1:2" x14ac:dyDescent="0.2">
      <c r="A4084" s="1" t="s">
        <v>33800</v>
      </c>
      <c r="B4084" t="str">
        <f t="shared" si="128"/>
        <v>https://www.udobaer.de/out/media/public/cust/others/s0000076-2021-ch_it.pdf</v>
      </c>
    </row>
    <row r="4085" spans="1:2" x14ac:dyDescent="0.2">
      <c r="A4085" s="1" t="s">
        <v>33801</v>
      </c>
      <c r="B4085" t="str">
        <f t="shared" si="128"/>
        <v>https://www.udobaer.de/out/media/public/cust/others/s0000076-2021-ch_it.pdf</v>
      </c>
    </row>
    <row r="4086" spans="1:2" x14ac:dyDescent="0.2">
      <c r="A4086" s="1" t="s">
        <v>33802</v>
      </c>
      <c r="B4086" t="str">
        <f t="shared" si="128"/>
        <v>https://www.udobaer.de/out/media/public/cust/others/s0000076-2021-ch_it.pdf</v>
      </c>
    </row>
    <row r="4087" spans="1:2" x14ac:dyDescent="0.2">
      <c r="A4087" s="1" t="s">
        <v>33803</v>
      </c>
      <c r="B4087" t="str">
        <f t="shared" si="128"/>
        <v>https://www.udobaer.de/out/media/public/cust/others/s0000076-2021-ch_it.pdf</v>
      </c>
    </row>
    <row r="4088" spans="1:2" x14ac:dyDescent="0.2">
      <c r="A4088" s="1" t="s">
        <v>33804</v>
      </c>
      <c r="B4088" t="str">
        <f t="shared" si="128"/>
        <v>https://www.udobaer.de/out/media/public/cust/others/s0000076-2021-ch_it.pdf</v>
      </c>
    </row>
    <row r="4089" spans="1:2" x14ac:dyDescent="0.2">
      <c r="A4089" s="1" t="s">
        <v>33805</v>
      </c>
      <c r="B4089" t="str">
        <f t="shared" si="128"/>
        <v>https://www.udobaer.de/out/media/public/cust/others/s0000076-2021-ch_it.pdf</v>
      </c>
    </row>
    <row r="4090" spans="1:2" x14ac:dyDescent="0.2">
      <c r="A4090" s="1" t="s">
        <v>33806</v>
      </c>
      <c r="B4090" t="str">
        <f t="shared" si="128"/>
        <v>https://www.udobaer.de/out/media/public/cust/others/s0000076-2021-ch_it.pdf</v>
      </c>
    </row>
    <row r="4091" spans="1:2" x14ac:dyDescent="0.2">
      <c r="A4091" s="1" t="s">
        <v>33807</v>
      </c>
      <c r="B4091" t="str">
        <f t="shared" si="128"/>
        <v>https://www.udobaer.de/out/media/public/cust/others/s0000076-2021-ch_it.pdf</v>
      </c>
    </row>
    <row r="4092" spans="1:2" x14ac:dyDescent="0.2">
      <c r="A4092" s="1" t="s">
        <v>33808</v>
      </c>
      <c r="B4092" t="str">
        <f t="shared" si="128"/>
        <v>https://www.udobaer.de/out/media/public/cust/others/s0000076-2021-ch_it.pdf</v>
      </c>
    </row>
    <row r="4093" spans="1:2" x14ac:dyDescent="0.2">
      <c r="A4093" s="1" t="s">
        <v>33809</v>
      </c>
      <c r="B4093" t="str">
        <f t="shared" si="128"/>
        <v>https://www.udobaer.de/out/media/public/cust/others/s0000076-2021-ch_it.pdf</v>
      </c>
    </row>
    <row r="4094" spans="1:2" x14ac:dyDescent="0.2">
      <c r="A4094" s="1" t="s">
        <v>33810</v>
      </c>
      <c r="B4094" t="str">
        <f t="shared" si="128"/>
        <v>https://www.udobaer.de/out/media/public/cust/others/s0000076-2021-ch_it.pdf</v>
      </c>
    </row>
    <row r="4095" spans="1:2" x14ac:dyDescent="0.2">
      <c r="A4095" s="1" t="s">
        <v>33811</v>
      </c>
      <c r="B4095" t="str">
        <f t="shared" si="128"/>
        <v>https://www.udobaer.de/out/media/public/cust/others/s0000076-2021-ch_it.pdf</v>
      </c>
    </row>
    <row r="4096" spans="1:2" x14ac:dyDescent="0.2">
      <c r="A4096" s="1" t="s">
        <v>33812</v>
      </c>
      <c r="B4096" t="str">
        <f t="shared" si="128"/>
        <v>https://www.udobaer.de/out/media/public/cust/others/s0000076-2021-ch_it.pdf</v>
      </c>
    </row>
    <row r="4097" spans="1:2" x14ac:dyDescent="0.2">
      <c r="A4097" s="1" t="s">
        <v>33813</v>
      </c>
      <c r="B4097" t="str">
        <f t="shared" si="128"/>
        <v>https://www.udobaer.de/out/media/public/cust/others/s0000076-2021-ch_it.pdf</v>
      </c>
    </row>
    <row r="4098" spans="1:2" x14ac:dyDescent="0.2">
      <c r="A4098" s="1" t="s">
        <v>33814</v>
      </c>
      <c r="B4098" t="str">
        <f t="shared" si="128"/>
        <v>https://www.udobaer.de/out/media/public/cust/others/s0000076-2021-ch_it.pdf</v>
      </c>
    </row>
    <row r="4099" spans="1:2" x14ac:dyDescent="0.2">
      <c r="A4099" s="1" t="s">
        <v>33815</v>
      </c>
      <c r="B4099" t="str">
        <f t="shared" si="128"/>
        <v>https://www.udobaer.de/out/media/public/cust/others/s0000076-2021-ch_it.pdf</v>
      </c>
    </row>
    <row r="4100" spans="1:2" x14ac:dyDescent="0.2">
      <c r="A4100" s="1" t="s">
        <v>33816</v>
      </c>
      <c r="B4100" t="str">
        <f t="shared" si="128"/>
        <v>https://www.udobaer.de/out/media/public/cust/others/s0000076-2021-ch_it.pdf</v>
      </c>
    </row>
    <row r="4101" spans="1:2" x14ac:dyDescent="0.2">
      <c r="A4101" s="1" t="s">
        <v>33817</v>
      </c>
      <c r="B4101" t="str">
        <f t="shared" si="128"/>
        <v>https://www.udobaer.de/out/media/public/cust/others/s0000076-2021-ch_it.pdf</v>
      </c>
    </row>
    <row r="4102" spans="1:2" x14ac:dyDescent="0.2">
      <c r="A4102" s="1" t="s">
        <v>33818</v>
      </c>
      <c r="B4102" t="str">
        <f t="shared" si="128"/>
        <v>https://www.udobaer.de/out/media/public/cust/others/s0000076-2021-ch_it.pdf</v>
      </c>
    </row>
    <row r="4103" spans="1:2" x14ac:dyDescent="0.2">
      <c r="A4103" s="1" t="s">
        <v>33819</v>
      </c>
      <c r="B4103" t="str">
        <f t="shared" si="128"/>
        <v>https://www.udobaer.de/out/media/public/cust/others/s0000076-2021-ch_it.pdf</v>
      </c>
    </row>
    <row r="4104" spans="1:2" x14ac:dyDescent="0.2">
      <c r="A4104" s="1" t="s">
        <v>33820</v>
      </c>
      <c r="B4104" t="str">
        <f t="shared" si="128"/>
        <v>https://www.udobaer.de/out/media/public/cust/others/s0000076-2021-ch_it.pdf</v>
      </c>
    </row>
    <row r="4105" spans="1:2" x14ac:dyDescent="0.2">
      <c r="A4105" s="1" t="s">
        <v>34007</v>
      </c>
      <c r="B4105" t="str">
        <f t="shared" si="128"/>
        <v>https://www.udobaer.de/out/media/public/cust/others/s0000076-2021-ch_it.pdf</v>
      </c>
    </row>
    <row r="4106" spans="1:2" x14ac:dyDescent="0.2">
      <c r="A4106" s="1" t="s">
        <v>34008</v>
      </c>
      <c r="B4106" t="str">
        <f t="shared" si="128"/>
        <v>https://www.udobaer.de/out/media/public/cust/others/s0000076-2021-ch_it.pdf</v>
      </c>
    </row>
    <row r="4107" spans="1:2" x14ac:dyDescent="0.2">
      <c r="A4107" s="1" t="s">
        <v>34009</v>
      </c>
      <c r="B4107" t="str">
        <f t="shared" si="128"/>
        <v>https://www.udobaer.de/out/media/public/cust/others/s0000076-2021-ch_it.pdf</v>
      </c>
    </row>
    <row r="4108" spans="1:2" x14ac:dyDescent="0.2">
      <c r="A4108" s="1" t="s">
        <v>34010</v>
      </c>
      <c r="B4108" t="str">
        <f t="shared" si="128"/>
        <v>https://www.udobaer.de/out/media/public/cust/others/s0000076-2021-ch_it.pdf</v>
      </c>
    </row>
    <row r="4109" spans="1:2" x14ac:dyDescent="0.2">
      <c r="A4109" s="1" t="s">
        <v>34011</v>
      </c>
      <c r="B4109" t="str">
        <f t="shared" si="128"/>
        <v>https://www.udobaer.de/out/media/public/cust/others/s0000076-2021-ch_it.pdf</v>
      </c>
    </row>
    <row r="4110" spans="1:2" x14ac:dyDescent="0.2">
      <c r="A4110" s="1" t="s">
        <v>34012</v>
      </c>
      <c r="B4110" t="str">
        <f t="shared" si="128"/>
        <v>https://www.udobaer.de/out/media/public/cust/others/s0000076-2021-ch_it.pdf</v>
      </c>
    </row>
    <row r="4111" spans="1:2" x14ac:dyDescent="0.2">
      <c r="A4111" s="1" t="s">
        <v>34013</v>
      </c>
      <c r="B4111" t="str">
        <f t="shared" ref="B4111:B4127" si="129">HYPERLINK("https://www.udobaer.de/out/media/public/cust/others/s0000076-2021-ch_it.pdf")</f>
        <v>https://www.udobaer.de/out/media/public/cust/others/s0000076-2021-ch_it.pdf</v>
      </c>
    </row>
    <row r="4112" spans="1:2" x14ac:dyDescent="0.2">
      <c r="A4112" s="1" t="s">
        <v>34014</v>
      </c>
      <c r="B4112" t="str">
        <f t="shared" si="129"/>
        <v>https://www.udobaer.de/out/media/public/cust/others/s0000076-2021-ch_it.pdf</v>
      </c>
    </row>
    <row r="4113" spans="1:2" x14ac:dyDescent="0.2">
      <c r="A4113" s="1" t="s">
        <v>34015</v>
      </c>
      <c r="B4113" t="str">
        <f t="shared" si="129"/>
        <v>https://www.udobaer.de/out/media/public/cust/others/s0000076-2021-ch_it.pdf</v>
      </c>
    </row>
    <row r="4114" spans="1:2" x14ac:dyDescent="0.2">
      <c r="A4114" s="1" t="s">
        <v>34016</v>
      </c>
      <c r="B4114" t="str">
        <f t="shared" si="129"/>
        <v>https://www.udobaer.de/out/media/public/cust/others/s0000076-2021-ch_it.pdf</v>
      </c>
    </row>
    <row r="4115" spans="1:2" x14ac:dyDescent="0.2">
      <c r="A4115" s="1" t="s">
        <v>34017</v>
      </c>
      <c r="B4115" t="str">
        <f t="shared" si="129"/>
        <v>https://www.udobaer.de/out/media/public/cust/others/s0000076-2021-ch_it.pdf</v>
      </c>
    </row>
    <row r="4116" spans="1:2" x14ac:dyDescent="0.2">
      <c r="A4116" s="1" t="s">
        <v>34018</v>
      </c>
      <c r="B4116" t="str">
        <f t="shared" si="129"/>
        <v>https://www.udobaer.de/out/media/public/cust/others/s0000076-2021-ch_it.pdf</v>
      </c>
    </row>
    <row r="4117" spans="1:2" x14ac:dyDescent="0.2">
      <c r="A4117" s="1" t="s">
        <v>34019</v>
      </c>
      <c r="B4117" t="str">
        <f t="shared" si="129"/>
        <v>https://www.udobaer.de/out/media/public/cust/others/s0000076-2021-ch_it.pdf</v>
      </c>
    </row>
    <row r="4118" spans="1:2" x14ac:dyDescent="0.2">
      <c r="A4118" s="1" t="s">
        <v>34020</v>
      </c>
      <c r="B4118" t="str">
        <f t="shared" si="129"/>
        <v>https://www.udobaer.de/out/media/public/cust/others/s0000076-2021-ch_it.pdf</v>
      </c>
    </row>
    <row r="4119" spans="1:2" x14ac:dyDescent="0.2">
      <c r="A4119" s="1" t="s">
        <v>34021</v>
      </c>
      <c r="B4119" t="str">
        <f t="shared" si="129"/>
        <v>https://www.udobaer.de/out/media/public/cust/others/s0000076-2021-ch_it.pdf</v>
      </c>
    </row>
    <row r="4120" spans="1:2" x14ac:dyDescent="0.2">
      <c r="A4120" s="1" t="s">
        <v>34022</v>
      </c>
      <c r="B4120" t="str">
        <f t="shared" si="129"/>
        <v>https://www.udobaer.de/out/media/public/cust/others/s0000076-2021-ch_it.pdf</v>
      </c>
    </row>
    <row r="4121" spans="1:2" x14ac:dyDescent="0.2">
      <c r="A4121" s="1" t="s">
        <v>34023</v>
      </c>
      <c r="B4121" t="str">
        <f t="shared" si="129"/>
        <v>https://www.udobaer.de/out/media/public/cust/others/s0000076-2021-ch_it.pdf</v>
      </c>
    </row>
    <row r="4122" spans="1:2" x14ac:dyDescent="0.2">
      <c r="A4122" s="1" t="s">
        <v>34024</v>
      </c>
      <c r="B4122" t="str">
        <f t="shared" si="129"/>
        <v>https://www.udobaer.de/out/media/public/cust/others/s0000076-2021-ch_it.pdf</v>
      </c>
    </row>
    <row r="4123" spans="1:2" x14ac:dyDescent="0.2">
      <c r="A4123" s="1" t="s">
        <v>34077</v>
      </c>
      <c r="B4123" t="str">
        <f t="shared" si="129"/>
        <v>https://www.udobaer.de/out/media/public/cust/others/s0000076-2021-ch_it.pdf</v>
      </c>
    </row>
    <row r="4124" spans="1:2" x14ac:dyDescent="0.2">
      <c r="A4124" s="1" t="s">
        <v>34078</v>
      </c>
      <c r="B4124" t="str">
        <f t="shared" si="129"/>
        <v>https://www.udobaer.de/out/media/public/cust/others/s0000076-2021-ch_it.pdf</v>
      </c>
    </row>
    <row r="4125" spans="1:2" x14ac:dyDescent="0.2">
      <c r="A4125" s="1" t="s">
        <v>34079</v>
      </c>
      <c r="B4125" t="str">
        <f t="shared" si="129"/>
        <v>https://www.udobaer.de/out/media/public/cust/others/s0000076-2021-ch_it.pdf</v>
      </c>
    </row>
    <row r="4126" spans="1:2" x14ac:dyDescent="0.2">
      <c r="A4126" s="1" t="s">
        <v>34080</v>
      </c>
      <c r="B4126" t="str">
        <f t="shared" si="129"/>
        <v>https://www.udobaer.de/out/media/public/cust/others/s0000076-2021-ch_it.pdf</v>
      </c>
    </row>
    <row r="4127" spans="1:2" x14ac:dyDescent="0.2">
      <c r="A4127" s="1" t="s">
        <v>34089</v>
      </c>
      <c r="B4127" t="str">
        <f t="shared" si="129"/>
        <v>https://www.udobaer.de/out/media/public/cust/others/s0000076-2021-ch_it.pdf</v>
      </c>
    </row>
    <row r="4128" spans="1:2" x14ac:dyDescent="0.2">
      <c r="A4128" s="1" t="s">
        <v>33682</v>
      </c>
      <c r="B4128" t="str">
        <f t="shared" ref="B4128:B4159" si="130">HYPERLINK("https://www.udobaer.de/out/media/public/cust/others/s0000077-2021-ch_it.pdf")</f>
        <v>https://www.udobaer.de/out/media/public/cust/others/s0000077-2021-ch_it.pdf</v>
      </c>
    </row>
    <row r="4129" spans="1:2" x14ac:dyDescent="0.2">
      <c r="A4129" s="1" t="s">
        <v>33683</v>
      </c>
      <c r="B4129" t="str">
        <f t="shared" si="130"/>
        <v>https://www.udobaer.de/out/media/public/cust/others/s0000077-2021-ch_it.pdf</v>
      </c>
    </row>
    <row r="4130" spans="1:2" x14ac:dyDescent="0.2">
      <c r="A4130" s="1" t="s">
        <v>33684</v>
      </c>
      <c r="B4130" t="str">
        <f t="shared" si="130"/>
        <v>https://www.udobaer.de/out/media/public/cust/others/s0000077-2021-ch_it.pdf</v>
      </c>
    </row>
    <row r="4131" spans="1:2" x14ac:dyDescent="0.2">
      <c r="A4131" s="1" t="s">
        <v>33685</v>
      </c>
      <c r="B4131" t="str">
        <f t="shared" si="130"/>
        <v>https://www.udobaer.de/out/media/public/cust/others/s0000077-2021-ch_it.pdf</v>
      </c>
    </row>
    <row r="4132" spans="1:2" x14ac:dyDescent="0.2">
      <c r="A4132" s="1" t="s">
        <v>33686</v>
      </c>
      <c r="B4132" t="str">
        <f t="shared" si="130"/>
        <v>https://www.udobaer.de/out/media/public/cust/others/s0000077-2021-ch_it.pdf</v>
      </c>
    </row>
    <row r="4133" spans="1:2" x14ac:dyDescent="0.2">
      <c r="A4133" s="1" t="s">
        <v>33687</v>
      </c>
      <c r="B4133" t="str">
        <f t="shared" si="130"/>
        <v>https://www.udobaer.de/out/media/public/cust/others/s0000077-2021-ch_it.pdf</v>
      </c>
    </row>
    <row r="4134" spans="1:2" x14ac:dyDescent="0.2">
      <c r="A4134" s="1" t="s">
        <v>33688</v>
      </c>
      <c r="B4134" t="str">
        <f t="shared" si="130"/>
        <v>https://www.udobaer.de/out/media/public/cust/others/s0000077-2021-ch_it.pdf</v>
      </c>
    </row>
    <row r="4135" spans="1:2" x14ac:dyDescent="0.2">
      <c r="A4135" s="1" t="s">
        <v>33689</v>
      </c>
      <c r="B4135" t="str">
        <f t="shared" si="130"/>
        <v>https://www.udobaer.de/out/media/public/cust/others/s0000077-2021-ch_it.pdf</v>
      </c>
    </row>
    <row r="4136" spans="1:2" x14ac:dyDescent="0.2">
      <c r="A4136" s="1" t="s">
        <v>33690</v>
      </c>
      <c r="B4136" t="str">
        <f t="shared" si="130"/>
        <v>https://www.udobaer.de/out/media/public/cust/others/s0000077-2021-ch_it.pdf</v>
      </c>
    </row>
    <row r="4137" spans="1:2" x14ac:dyDescent="0.2">
      <c r="A4137" s="1" t="s">
        <v>33691</v>
      </c>
      <c r="B4137" t="str">
        <f t="shared" si="130"/>
        <v>https://www.udobaer.de/out/media/public/cust/others/s0000077-2021-ch_it.pdf</v>
      </c>
    </row>
    <row r="4138" spans="1:2" x14ac:dyDescent="0.2">
      <c r="A4138" s="1" t="s">
        <v>33692</v>
      </c>
      <c r="B4138" t="str">
        <f t="shared" si="130"/>
        <v>https://www.udobaer.de/out/media/public/cust/others/s0000077-2021-ch_it.pdf</v>
      </c>
    </row>
    <row r="4139" spans="1:2" x14ac:dyDescent="0.2">
      <c r="A4139" s="1" t="s">
        <v>33693</v>
      </c>
      <c r="B4139" t="str">
        <f t="shared" si="130"/>
        <v>https://www.udobaer.de/out/media/public/cust/others/s0000077-2021-ch_it.pdf</v>
      </c>
    </row>
    <row r="4140" spans="1:2" x14ac:dyDescent="0.2">
      <c r="A4140" s="1" t="s">
        <v>33694</v>
      </c>
      <c r="B4140" t="str">
        <f t="shared" si="130"/>
        <v>https://www.udobaer.de/out/media/public/cust/others/s0000077-2021-ch_it.pdf</v>
      </c>
    </row>
    <row r="4141" spans="1:2" x14ac:dyDescent="0.2">
      <c r="A4141" s="1" t="s">
        <v>33695</v>
      </c>
      <c r="B4141" t="str">
        <f t="shared" si="130"/>
        <v>https://www.udobaer.de/out/media/public/cust/others/s0000077-2021-ch_it.pdf</v>
      </c>
    </row>
    <row r="4142" spans="1:2" x14ac:dyDescent="0.2">
      <c r="A4142" s="1" t="s">
        <v>33696</v>
      </c>
      <c r="B4142" t="str">
        <f t="shared" si="130"/>
        <v>https://www.udobaer.de/out/media/public/cust/others/s0000077-2021-ch_it.pdf</v>
      </c>
    </row>
    <row r="4143" spans="1:2" x14ac:dyDescent="0.2">
      <c r="A4143" s="1" t="s">
        <v>33697</v>
      </c>
      <c r="B4143" t="str">
        <f t="shared" si="130"/>
        <v>https://www.udobaer.de/out/media/public/cust/others/s0000077-2021-ch_it.pdf</v>
      </c>
    </row>
    <row r="4144" spans="1:2" x14ac:dyDescent="0.2">
      <c r="A4144" s="1" t="s">
        <v>33698</v>
      </c>
      <c r="B4144" t="str">
        <f t="shared" si="130"/>
        <v>https://www.udobaer.de/out/media/public/cust/others/s0000077-2021-ch_it.pdf</v>
      </c>
    </row>
    <row r="4145" spans="1:2" x14ac:dyDescent="0.2">
      <c r="A4145" s="1" t="s">
        <v>33699</v>
      </c>
      <c r="B4145" t="str">
        <f t="shared" si="130"/>
        <v>https://www.udobaer.de/out/media/public/cust/others/s0000077-2021-ch_it.pdf</v>
      </c>
    </row>
    <row r="4146" spans="1:2" x14ac:dyDescent="0.2">
      <c r="A4146" s="1" t="s">
        <v>33700</v>
      </c>
      <c r="B4146" t="str">
        <f t="shared" si="130"/>
        <v>https://www.udobaer.de/out/media/public/cust/others/s0000077-2021-ch_it.pdf</v>
      </c>
    </row>
    <row r="4147" spans="1:2" x14ac:dyDescent="0.2">
      <c r="A4147" s="1" t="s">
        <v>33701</v>
      </c>
      <c r="B4147" t="str">
        <f t="shared" si="130"/>
        <v>https://www.udobaer.de/out/media/public/cust/others/s0000077-2021-ch_it.pdf</v>
      </c>
    </row>
    <row r="4148" spans="1:2" x14ac:dyDescent="0.2">
      <c r="A4148" s="1" t="s">
        <v>33702</v>
      </c>
      <c r="B4148" t="str">
        <f t="shared" si="130"/>
        <v>https://www.udobaer.de/out/media/public/cust/others/s0000077-2021-ch_it.pdf</v>
      </c>
    </row>
    <row r="4149" spans="1:2" x14ac:dyDescent="0.2">
      <c r="A4149" s="1" t="s">
        <v>33703</v>
      </c>
      <c r="B4149" t="str">
        <f t="shared" si="130"/>
        <v>https://www.udobaer.de/out/media/public/cust/others/s0000077-2021-ch_it.pdf</v>
      </c>
    </row>
    <row r="4150" spans="1:2" x14ac:dyDescent="0.2">
      <c r="A4150" s="1" t="s">
        <v>33704</v>
      </c>
      <c r="B4150" t="str">
        <f t="shared" si="130"/>
        <v>https://www.udobaer.de/out/media/public/cust/others/s0000077-2021-ch_it.pdf</v>
      </c>
    </row>
    <row r="4151" spans="1:2" x14ac:dyDescent="0.2">
      <c r="A4151" s="1" t="s">
        <v>33705</v>
      </c>
      <c r="B4151" t="str">
        <f t="shared" si="130"/>
        <v>https://www.udobaer.de/out/media/public/cust/others/s0000077-2021-ch_it.pdf</v>
      </c>
    </row>
    <row r="4152" spans="1:2" x14ac:dyDescent="0.2">
      <c r="A4152" s="1" t="s">
        <v>33706</v>
      </c>
      <c r="B4152" t="str">
        <f t="shared" si="130"/>
        <v>https://www.udobaer.de/out/media/public/cust/others/s0000077-2021-ch_it.pdf</v>
      </c>
    </row>
    <row r="4153" spans="1:2" x14ac:dyDescent="0.2">
      <c r="A4153" s="1" t="s">
        <v>33707</v>
      </c>
      <c r="B4153" t="str">
        <f t="shared" si="130"/>
        <v>https://www.udobaer.de/out/media/public/cust/others/s0000077-2021-ch_it.pdf</v>
      </c>
    </row>
    <row r="4154" spans="1:2" x14ac:dyDescent="0.2">
      <c r="A4154" s="1" t="s">
        <v>33708</v>
      </c>
      <c r="B4154" t="str">
        <f t="shared" si="130"/>
        <v>https://www.udobaer.de/out/media/public/cust/others/s0000077-2021-ch_it.pdf</v>
      </c>
    </row>
    <row r="4155" spans="1:2" x14ac:dyDescent="0.2">
      <c r="A4155" s="1" t="s">
        <v>33709</v>
      </c>
      <c r="B4155" t="str">
        <f t="shared" si="130"/>
        <v>https://www.udobaer.de/out/media/public/cust/others/s0000077-2021-ch_it.pdf</v>
      </c>
    </row>
    <row r="4156" spans="1:2" x14ac:dyDescent="0.2">
      <c r="A4156" s="1" t="s">
        <v>33710</v>
      </c>
      <c r="B4156" t="str">
        <f t="shared" si="130"/>
        <v>https://www.udobaer.de/out/media/public/cust/others/s0000077-2021-ch_it.pdf</v>
      </c>
    </row>
    <row r="4157" spans="1:2" x14ac:dyDescent="0.2">
      <c r="A4157" s="1" t="s">
        <v>33711</v>
      </c>
      <c r="B4157" t="str">
        <f t="shared" si="130"/>
        <v>https://www.udobaer.de/out/media/public/cust/others/s0000077-2021-ch_it.pdf</v>
      </c>
    </row>
    <row r="4158" spans="1:2" x14ac:dyDescent="0.2">
      <c r="A4158" s="1" t="s">
        <v>33712</v>
      </c>
      <c r="B4158" t="str">
        <f t="shared" si="130"/>
        <v>https://www.udobaer.de/out/media/public/cust/others/s0000077-2021-ch_it.pdf</v>
      </c>
    </row>
    <row r="4159" spans="1:2" x14ac:dyDescent="0.2">
      <c r="A4159" s="1" t="s">
        <v>33713</v>
      </c>
      <c r="B4159" t="str">
        <f t="shared" si="130"/>
        <v>https://www.udobaer.de/out/media/public/cust/others/s0000077-2021-ch_it.pdf</v>
      </c>
    </row>
    <row r="4160" spans="1:2" x14ac:dyDescent="0.2">
      <c r="A4160" s="1" t="s">
        <v>33714</v>
      </c>
      <c r="B4160" t="str">
        <f t="shared" ref="B4160:B4191" si="131">HYPERLINK("https://www.udobaer.de/out/media/public/cust/others/s0000077-2021-ch_it.pdf")</f>
        <v>https://www.udobaer.de/out/media/public/cust/others/s0000077-2021-ch_it.pdf</v>
      </c>
    </row>
    <row r="4161" spans="1:2" x14ac:dyDescent="0.2">
      <c r="A4161" s="1" t="s">
        <v>33715</v>
      </c>
      <c r="B4161" t="str">
        <f t="shared" si="131"/>
        <v>https://www.udobaer.de/out/media/public/cust/others/s0000077-2021-ch_it.pdf</v>
      </c>
    </row>
    <row r="4162" spans="1:2" x14ac:dyDescent="0.2">
      <c r="A4162" s="1" t="s">
        <v>33716</v>
      </c>
      <c r="B4162" t="str">
        <f t="shared" si="131"/>
        <v>https://www.udobaer.de/out/media/public/cust/others/s0000077-2021-ch_it.pdf</v>
      </c>
    </row>
    <row r="4163" spans="1:2" x14ac:dyDescent="0.2">
      <c r="A4163" s="1" t="s">
        <v>33717</v>
      </c>
      <c r="B4163" t="str">
        <f t="shared" si="131"/>
        <v>https://www.udobaer.de/out/media/public/cust/others/s0000077-2021-ch_it.pdf</v>
      </c>
    </row>
    <row r="4164" spans="1:2" x14ac:dyDescent="0.2">
      <c r="A4164" s="1" t="s">
        <v>33718</v>
      </c>
      <c r="B4164" t="str">
        <f t="shared" si="131"/>
        <v>https://www.udobaer.de/out/media/public/cust/others/s0000077-2021-ch_it.pdf</v>
      </c>
    </row>
    <row r="4165" spans="1:2" x14ac:dyDescent="0.2">
      <c r="A4165" s="1" t="s">
        <v>33719</v>
      </c>
      <c r="B4165" t="str">
        <f t="shared" si="131"/>
        <v>https://www.udobaer.de/out/media/public/cust/others/s0000077-2021-ch_it.pdf</v>
      </c>
    </row>
    <row r="4166" spans="1:2" x14ac:dyDescent="0.2">
      <c r="A4166" s="1" t="s">
        <v>33720</v>
      </c>
      <c r="B4166" t="str">
        <f t="shared" si="131"/>
        <v>https://www.udobaer.de/out/media/public/cust/others/s0000077-2021-ch_it.pdf</v>
      </c>
    </row>
    <row r="4167" spans="1:2" x14ac:dyDescent="0.2">
      <c r="A4167" s="1" t="s">
        <v>33721</v>
      </c>
      <c r="B4167" t="str">
        <f t="shared" si="131"/>
        <v>https://www.udobaer.de/out/media/public/cust/others/s0000077-2021-ch_it.pdf</v>
      </c>
    </row>
    <row r="4168" spans="1:2" x14ac:dyDescent="0.2">
      <c r="A4168" s="1" t="s">
        <v>33722</v>
      </c>
      <c r="B4168" t="str">
        <f t="shared" si="131"/>
        <v>https://www.udobaer.de/out/media/public/cust/others/s0000077-2021-ch_it.pdf</v>
      </c>
    </row>
    <row r="4169" spans="1:2" x14ac:dyDescent="0.2">
      <c r="A4169" s="1" t="s">
        <v>33723</v>
      </c>
      <c r="B4169" t="str">
        <f t="shared" si="131"/>
        <v>https://www.udobaer.de/out/media/public/cust/others/s0000077-2021-ch_it.pdf</v>
      </c>
    </row>
    <row r="4170" spans="1:2" x14ac:dyDescent="0.2">
      <c r="A4170" s="1" t="s">
        <v>33724</v>
      </c>
      <c r="B4170" t="str">
        <f t="shared" si="131"/>
        <v>https://www.udobaer.de/out/media/public/cust/others/s0000077-2021-ch_it.pdf</v>
      </c>
    </row>
    <row r="4171" spans="1:2" x14ac:dyDescent="0.2">
      <c r="A4171" s="1" t="s">
        <v>33725</v>
      </c>
      <c r="B4171" t="str">
        <f t="shared" si="131"/>
        <v>https://www.udobaer.de/out/media/public/cust/others/s0000077-2021-ch_it.pdf</v>
      </c>
    </row>
    <row r="4172" spans="1:2" x14ac:dyDescent="0.2">
      <c r="A4172" s="1" t="s">
        <v>33726</v>
      </c>
      <c r="B4172" t="str">
        <f t="shared" si="131"/>
        <v>https://www.udobaer.de/out/media/public/cust/others/s0000077-2021-ch_it.pdf</v>
      </c>
    </row>
    <row r="4173" spans="1:2" x14ac:dyDescent="0.2">
      <c r="A4173" s="1" t="s">
        <v>33727</v>
      </c>
      <c r="B4173" t="str">
        <f t="shared" si="131"/>
        <v>https://www.udobaer.de/out/media/public/cust/others/s0000077-2021-ch_it.pdf</v>
      </c>
    </row>
    <row r="4174" spans="1:2" x14ac:dyDescent="0.2">
      <c r="A4174" s="1" t="s">
        <v>33728</v>
      </c>
      <c r="B4174" t="str">
        <f t="shared" si="131"/>
        <v>https://www.udobaer.de/out/media/public/cust/others/s0000077-2021-ch_it.pdf</v>
      </c>
    </row>
    <row r="4175" spans="1:2" x14ac:dyDescent="0.2">
      <c r="A4175" s="1" t="s">
        <v>33729</v>
      </c>
      <c r="B4175" t="str">
        <f t="shared" si="131"/>
        <v>https://www.udobaer.de/out/media/public/cust/others/s0000077-2021-ch_it.pdf</v>
      </c>
    </row>
    <row r="4176" spans="1:2" x14ac:dyDescent="0.2">
      <c r="A4176" s="1" t="s">
        <v>33730</v>
      </c>
      <c r="B4176" t="str">
        <f t="shared" si="131"/>
        <v>https://www.udobaer.de/out/media/public/cust/others/s0000077-2021-ch_it.pdf</v>
      </c>
    </row>
    <row r="4177" spans="1:2" x14ac:dyDescent="0.2">
      <c r="A4177" s="1" t="s">
        <v>33731</v>
      </c>
      <c r="B4177" t="str">
        <f t="shared" si="131"/>
        <v>https://www.udobaer.de/out/media/public/cust/others/s0000077-2021-ch_it.pdf</v>
      </c>
    </row>
    <row r="4178" spans="1:2" x14ac:dyDescent="0.2">
      <c r="A4178" s="1" t="s">
        <v>33732</v>
      </c>
      <c r="B4178" t="str">
        <f t="shared" si="131"/>
        <v>https://www.udobaer.de/out/media/public/cust/others/s0000077-2021-ch_it.pdf</v>
      </c>
    </row>
    <row r="4179" spans="1:2" x14ac:dyDescent="0.2">
      <c r="A4179" s="1" t="s">
        <v>33733</v>
      </c>
      <c r="B4179" t="str">
        <f t="shared" si="131"/>
        <v>https://www.udobaer.de/out/media/public/cust/others/s0000077-2021-ch_it.pdf</v>
      </c>
    </row>
    <row r="4180" spans="1:2" x14ac:dyDescent="0.2">
      <c r="A4180" s="1" t="s">
        <v>33734</v>
      </c>
      <c r="B4180" t="str">
        <f t="shared" si="131"/>
        <v>https://www.udobaer.de/out/media/public/cust/others/s0000077-2021-ch_it.pdf</v>
      </c>
    </row>
    <row r="4181" spans="1:2" x14ac:dyDescent="0.2">
      <c r="A4181" s="1" t="s">
        <v>33735</v>
      </c>
      <c r="B4181" t="str">
        <f t="shared" si="131"/>
        <v>https://www.udobaer.de/out/media/public/cust/others/s0000077-2021-ch_it.pdf</v>
      </c>
    </row>
    <row r="4182" spans="1:2" x14ac:dyDescent="0.2">
      <c r="A4182" s="1" t="s">
        <v>33736</v>
      </c>
      <c r="B4182" t="str">
        <f t="shared" si="131"/>
        <v>https://www.udobaer.de/out/media/public/cust/others/s0000077-2021-ch_it.pdf</v>
      </c>
    </row>
    <row r="4183" spans="1:2" x14ac:dyDescent="0.2">
      <c r="A4183" s="1" t="s">
        <v>33737</v>
      </c>
      <c r="B4183" t="str">
        <f t="shared" si="131"/>
        <v>https://www.udobaer.de/out/media/public/cust/others/s0000077-2021-ch_it.pdf</v>
      </c>
    </row>
    <row r="4184" spans="1:2" x14ac:dyDescent="0.2">
      <c r="A4184" s="1" t="s">
        <v>33738</v>
      </c>
      <c r="B4184" t="str">
        <f t="shared" si="131"/>
        <v>https://www.udobaer.de/out/media/public/cust/others/s0000077-2021-ch_it.pdf</v>
      </c>
    </row>
    <row r="4185" spans="1:2" x14ac:dyDescent="0.2">
      <c r="A4185" s="1" t="s">
        <v>33739</v>
      </c>
      <c r="B4185" t="str">
        <f t="shared" si="131"/>
        <v>https://www.udobaer.de/out/media/public/cust/others/s0000077-2021-ch_it.pdf</v>
      </c>
    </row>
    <row r="4186" spans="1:2" x14ac:dyDescent="0.2">
      <c r="A4186" s="1" t="s">
        <v>33740</v>
      </c>
      <c r="B4186" t="str">
        <f t="shared" si="131"/>
        <v>https://www.udobaer.de/out/media/public/cust/others/s0000077-2021-ch_it.pdf</v>
      </c>
    </row>
    <row r="4187" spans="1:2" x14ac:dyDescent="0.2">
      <c r="A4187" s="1" t="s">
        <v>33741</v>
      </c>
      <c r="B4187" t="str">
        <f t="shared" si="131"/>
        <v>https://www.udobaer.de/out/media/public/cust/others/s0000077-2021-ch_it.pdf</v>
      </c>
    </row>
    <row r="4188" spans="1:2" x14ac:dyDescent="0.2">
      <c r="A4188" s="1" t="s">
        <v>33742</v>
      </c>
      <c r="B4188" t="str">
        <f t="shared" si="131"/>
        <v>https://www.udobaer.de/out/media/public/cust/others/s0000077-2021-ch_it.pdf</v>
      </c>
    </row>
    <row r="4189" spans="1:2" x14ac:dyDescent="0.2">
      <c r="A4189" s="1" t="s">
        <v>33743</v>
      </c>
      <c r="B4189" t="str">
        <f t="shared" si="131"/>
        <v>https://www.udobaer.de/out/media/public/cust/others/s0000077-2021-ch_it.pdf</v>
      </c>
    </row>
    <row r="4190" spans="1:2" x14ac:dyDescent="0.2">
      <c r="A4190" s="1" t="s">
        <v>33744</v>
      </c>
      <c r="B4190" t="str">
        <f t="shared" si="131"/>
        <v>https://www.udobaer.de/out/media/public/cust/others/s0000077-2021-ch_it.pdf</v>
      </c>
    </row>
    <row r="4191" spans="1:2" x14ac:dyDescent="0.2">
      <c r="A4191" s="1" t="s">
        <v>33745</v>
      </c>
      <c r="B4191" t="str">
        <f t="shared" si="131"/>
        <v>https://www.udobaer.de/out/media/public/cust/others/s0000077-2021-ch_it.pdf</v>
      </c>
    </row>
    <row r="4192" spans="1:2" x14ac:dyDescent="0.2">
      <c r="A4192" s="1" t="s">
        <v>33746</v>
      </c>
      <c r="B4192" t="str">
        <f t="shared" ref="B4192:B4208" si="132">HYPERLINK("https://www.udobaer.de/out/media/public/cust/others/s0000077-2021-ch_it.pdf")</f>
        <v>https://www.udobaer.de/out/media/public/cust/others/s0000077-2021-ch_it.pdf</v>
      </c>
    </row>
    <row r="4193" spans="1:2" x14ac:dyDescent="0.2">
      <c r="A4193" s="1" t="s">
        <v>33747</v>
      </c>
      <c r="B4193" t="str">
        <f t="shared" si="132"/>
        <v>https://www.udobaer.de/out/media/public/cust/others/s0000077-2021-ch_it.pdf</v>
      </c>
    </row>
    <row r="4194" spans="1:2" x14ac:dyDescent="0.2">
      <c r="A4194" s="1" t="s">
        <v>33748</v>
      </c>
      <c r="B4194" t="str">
        <f t="shared" si="132"/>
        <v>https://www.udobaer.de/out/media/public/cust/others/s0000077-2021-ch_it.pdf</v>
      </c>
    </row>
    <row r="4195" spans="1:2" x14ac:dyDescent="0.2">
      <c r="A4195" s="1" t="s">
        <v>33749</v>
      </c>
      <c r="B4195" t="str">
        <f t="shared" si="132"/>
        <v>https://www.udobaer.de/out/media/public/cust/others/s0000077-2021-ch_it.pdf</v>
      </c>
    </row>
    <row r="4196" spans="1:2" x14ac:dyDescent="0.2">
      <c r="A4196" s="1" t="s">
        <v>33845</v>
      </c>
      <c r="B4196" t="str">
        <f t="shared" si="132"/>
        <v>https://www.udobaer.de/out/media/public/cust/others/s0000077-2021-ch_it.pdf</v>
      </c>
    </row>
    <row r="4197" spans="1:2" x14ac:dyDescent="0.2">
      <c r="A4197" s="1" t="s">
        <v>33866</v>
      </c>
      <c r="B4197" t="str">
        <f t="shared" si="132"/>
        <v>https://www.udobaer.de/out/media/public/cust/others/s0000077-2021-ch_it.pdf</v>
      </c>
    </row>
    <row r="4198" spans="1:2" x14ac:dyDescent="0.2">
      <c r="A4198" s="1" t="s">
        <v>33869</v>
      </c>
      <c r="B4198" t="str">
        <f t="shared" si="132"/>
        <v>https://www.udobaer.de/out/media/public/cust/others/s0000077-2021-ch_it.pdf</v>
      </c>
    </row>
    <row r="4199" spans="1:2" x14ac:dyDescent="0.2">
      <c r="A4199" s="1" t="s">
        <v>33870</v>
      </c>
      <c r="B4199" t="str">
        <f t="shared" si="132"/>
        <v>https://www.udobaer.de/out/media/public/cust/others/s0000077-2021-ch_it.pdf</v>
      </c>
    </row>
    <row r="4200" spans="1:2" x14ac:dyDescent="0.2">
      <c r="A4200" s="1" t="s">
        <v>33871</v>
      </c>
      <c r="B4200" t="str">
        <f t="shared" si="132"/>
        <v>https://www.udobaer.de/out/media/public/cust/others/s0000077-2021-ch_it.pdf</v>
      </c>
    </row>
    <row r="4201" spans="1:2" x14ac:dyDescent="0.2">
      <c r="A4201" s="1" t="s">
        <v>33872</v>
      </c>
      <c r="B4201" t="str">
        <f t="shared" si="132"/>
        <v>https://www.udobaer.de/out/media/public/cust/others/s0000077-2021-ch_it.pdf</v>
      </c>
    </row>
    <row r="4202" spans="1:2" x14ac:dyDescent="0.2">
      <c r="A4202" s="1" t="s">
        <v>33873</v>
      </c>
      <c r="B4202" t="str">
        <f t="shared" si="132"/>
        <v>https://www.udobaer.de/out/media/public/cust/others/s0000077-2021-ch_it.pdf</v>
      </c>
    </row>
    <row r="4203" spans="1:2" x14ac:dyDescent="0.2">
      <c r="A4203" s="1" t="s">
        <v>33874</v>
      </c>
      <c r="B4203" t="str">
        <f t="shared" si="132"/>
        <v>https://www.udobaer.de/out/media/public/cust/others/s0000077-2021-ch_it.pdf</v>
      </c>
    </row>
    <row r="4204" spans="1:2" x14ac:dyDescent="0.2">
      <c r="A4204" s="1" t="s">
        <v>33875</v>
      </c>
      <c r="B4204" t="str">
        <f t="shared" si="132"/>
        <v>https://www.udobaer.de/out/media/public/cust/others/s0000077-2021-ch_it.pdf</v>
      </c>
    </row>
    <row r="4205" spans="1:2" x14ac:dyDescent="0.2">
      <c r="A4205" s="1" t="s">
        <v>33876</v>
      </c>
      <c r="B4205" t="str">
        <f t="shared" si="132"/>
        <v>https://www.udobaer.de/out/media/public/cust/others/s0000077-2021-ch_it.pdf</v>
      </c>
    </row>
    <row r="4206" spans="1:2" x14ac:dyDescent="0.2">
      <c r="A4206" s="1" t="s">
        <v>33877</v>
      </c>
      <c r="B4206" t="str">
        <f t="shared" si="132"/>
        <v>https://www.udobaer.de/out/media/public/cust/others/s0000077-2021-ch_it.pdf</v>
      </c>
    </row>
    <row r="4207" spans="1:2" x14ac:dyDescent="0.2">
      <c r="A4207" s="1" t="s">
        <v>33878</v>
      </c>
      <c r="B4207" t="str">
        <f t="shared" si="132"/>
        <v>https://www.udobaer.de/out/media/public/cust/others/s0000077-2021-ch_it.pdf</v>
      </c>
    </row>
    <row r="4208" spans="1:2" x14ac:dyDescent="0.2">
      <c r="A4208" s="1" t="s">
        <v>33879</v>
      </c>
      <c r="B4208" t="str">
        <f t="shared" si="132"/>
        <v>https://www.udobaer.de/out/media/public/cust/others/s0000077-2021-ch_it.pdf</v>
      </c>
    </row>
    <row r="4209" spans="1:2" x14ac:dyDescent="0.2">
      <c r="A4209" s="1" t="s">
        <v>13427</v>
      </c>
      <c r="B4209" t="str">
        <f t="shared" ref="B4209:B4251" si="133">HYPERLINK("https://www.udobaer.de/out/media/public/cust/others/s0000078-2021-ch_it.pdf")</f>
        <v>https://www.udobaer.de/out/media/public/cust/others/s0000078-2021-ch_it.pdf</v>
      </c>
    </row>
    <row r="4210" spans="1:2" x14ac:dyDescent="0.2">
      <c r="A4210" s="1" t="s">
        <v>13427</v>
      </c>
      <c r="B4210" t="str">
        <f t="shared" si="133"/>
        <v>https://www.udobaer.de/out/media/public/cust/others/s0000078-2021-ch_it.pdf</v>
      </c>
    </row>
    <row r="4211" spans="1:2" x14ac:dyDescent="0.2">
      <c r="A4211" s="1" t="s">
        <v>13428</v>
      </c>
      <c r="B4211" t="str">
        <f t="shared" si="133"/>
        <v>https://www.udobaer.de/out/media/public/cust/others/s0000078-2021-ch_it.pdf</v>
      </c>
    </row>
    <row r="4212" spans="1:2" x14ac:dyDescent="0.2">
      <c r="A4212" s="1" t="s">
        <v>13428</v>
      </c>
      <c r="B4212" t="str">
        <f t="shared" si="133"/>
        <v>https://www.udobaer.de/out/media/public/cust/others/s0000078-2021-ch_it.pdf</v>
      </c>
    </row>
    <row r="4213" spans="1:2" x14ac:dyDescent="0.2">
      <c r="A4213" s="1" t="s">
        <v>13428</v>
      </c>
      <c r="B4213" t="str">
        <f t="shared" si="133"/>
        <v>https://www.udobaer.de/out/media/public/cust/others/s0000078-2021-ch_it.pdf</v>
      </c>
    </row>
    <row r="4214" spans="1:2" x14ac:dyDescent="0.2">
      <c r="A4214" s="1" t="s">
        <v>13428</v>
      </c>
      <c r="B4214" t="str">
        <f t="shared" si="133"/>
        <v>https://www.udobaer.de/out/media/public/cust/others/s0000078-2021-ch_it.pdf</v>
      </c>
    </row>
    <row r="4215" spans="1:2" x14ac:dyDescent="0.2">
      <c r="A4215" s="1" t="s">
        <v>13428</v>
      </c>
      <c r="B4215" t="str">
        <f t="shared" si="133"/>
        <v>https://www.udobaer.de/out/media/public/cust/others/s0000078-2021-ch_it.pdf</v>
      </c>
    </row>
    <row r="4216" spans="1:2" x14ac:dyDescent="0.2">
      <c r="A4216" s="1" t="s">
        <v>13427</v>
      </c>
      <c r="B4216" t="str">
        <f t="shared" si="133"/>
        <v>https://www.udobaer.de/out/media/public/cust/others/s0000078-2021-ch_it.pdf</v>
      </c>
    </row>
    <row r="4217" spans="1:2" x14ac:dyDescent="0.2">
      <c r="A4217" s="1" t="s">
        <v>13427</v>
      </c>
      <c r="B4217" t="str">
        <f t="shared" si="133"/>
        <v>https://www.udobaer.de/out/media/public/cust/others/s0000078-2021-ch_it.pdf</v>
      </c>
    </row>
    <row r="4218" spans="1:2" x14ac:dyDescent="0.2">
      <c r="A4218" s="1" t="s">
        <v>13427</v>
      </c>
      <c r="B4218" t="str">
        <f t="shared" si="133"/>
        <v>https://www.udobaer.de/out/media/public/cust/others/s0000078-2021-ch_it.pdf</v>
      </c>
    </row>
    <row r="4219" spans="1:2" x14ac:dyDescent="0.2">
      <c r="A4219" s="1" t="s">
        <v>13429</v>
      </c>
      <c r="B4219" t="str">
        <f t="shared" si="133"/>
        <v>https://www.udobaer.de/out/media/public/cust/others/s0000078-2021-ch_it.pdf</v>
      </c>
    </row>
    <row r="4220" spans="1:2" x14ac:dyDescent="0.2">
      <c r="A4220" s="1" t="s">
        <v>13429</v>
      </c>
      <c r="B4220" t="str">
        <f t="shared" si="133"/>
        <v>https://www.udobaer.de/out/media/public/cust/others/s0000078-2021-ch_it.pdf</v>
      </c>
    </row>
    <row r="4221" spans="1:2" x14ac:dyDescent="0.2">
      <c r="A4221" s="1" t="s">
        <v>13429</v>
      </c>
      <c r="B4221" t="str">
        <f t="shared" si="133"/>
        <v>https://www.udobaer.de/out/media/public/cust/others/s0000078-2021-ch_it.pdf</v>
      </c>
    </row>
    <row r="4222" spans="1:2" x14ac:dyDescent="0.2">
      <c r="A4222" s="1" t="s">
        <v>13429</v>
      </c>
      <c r="B4222" t="str">
        <f t="shared" si="133"/>
        <v>https://www.udobaer.de/out/media/public/cust/others/s0000078-2021-ch_it.pdf</v>
      </c>
    </row>
    <row r="4223" spans="1:2" x14ac:dyDescent="0.2">
      <c r="A4223" s="1" t="s">
        <v>13429</v>
      </c>
      <c r="B4223" t="str">
        <f t="shared" si="133"/>
        <v>https://www.udobaer.de/out/media/public/cust/others/s0000078-2021-ch_it.pdf</v>
      </c>
    </row>
    <row r="4224" spans="1:2" x14ac:dyDescent="0.2">
      <c r="A4224" s="1" t="s">
        <v>13430</v>
      </c>
      <c r="B4224" t="str">
        <f t="shared" si="133"/>
        <v>https://www.udobaer.de/out/media/public/cust/others/s0000078-2021-ch_it.pdf</v>
      </c>
    </row>
    <row r="4225" spans="1:2" x14ac:dyDescent="0.2">
      <c r="A4225" s="1" t="s">
        <v>13430</v>
      </c>
      <c r="B4225" t="str">
        <f t="shared" si="133"/>
        <v>https://www.udobaer.de/out/media/public/cust/others/s0000078-2021-ch_it.pdf</v>
      </c>
    </row>
    <row r="4226" spans="1:2" x14ac:dyDescent="0.2">
      <c r="A4226" s="1" t="s">
        <v>13430</v>
      </c>
      <c r="B4226" t="str">
        <f t="shared" si="133"/>
        <v>https://www.udobaer.de/out/media/public/cust/others/s0000078-2021-ch_it.pdf</v>
      </c>
    </row>
    <row r="4227" spans="1:2" x14ac:dyDescent="0.2">
      <c r="A4227" s="1" t="s">
        <v>13430</v>
      </c>
      <c r="B4227" t="str">
        <f t="shared" si="133"/>
        <v>https://www.udobaer.de/out/media/public/cust/others/s0000078-2021-ch_it.pdf</v>
      </c>
    </row>
    <row r="4228" spans="1:2" x14ac:dyDescent="0.2">
      <c r="A4228" s="1" t="s">
        <v>13430</v>
      </c>
      <c r="B4228" t="str">
        <f t="shared" si="133"/>
        <v>https://www.udobaer.de/out/media/public/cust/others/s0000078-2021-ch_it.pdf</v>
      </c>
    </row>
    <row r="4229" spans="1:2" x14ac:dyDescent="0.2">
      <c r="A4229" s="1" t="s">
        <v>13431</v>
      </c>
      <c r="B4229" t="str">
        <f t="shared" si="133"/>
        <v>https://www.udobaer.de/out/media/public/cust/others/s0000078-2021-ch_it.pdf</v>
      </c>
    </row>
    <row r="4230" spans="1:2" x14ac:dyDescent="0.2">
      <c r="A4230" s="1" t="s">
        <v>13431</v>
      </c>
      <c r="B4230" t="str">
        <f t="shared" si="133"/>
        <v>https://www.udobaer.de/out/media/public/cust/others/s0000078-2021-ch_it.pdf</v>
      </c>
    </row>
    <row r="4231" spans="1:2" x14ac:dyDescent="0.2">
      <c r="A4231" s="1" t="s">
        <v>13431</v>
      </c>
      <c r="B4231" t="str">
        <f t="shared" si="133"/>
        <v>https://www.udobaer.de/out/media/public/cust/others/s0000078-2021-ch_it.pdf</v>
      </c>
    </row>
    <row r="4232" spans="1:2" x14ac:dyDescent="0.2">
      <c r="A4232" s="1" t="s">
        <v>13431</v>
      </c>
      <c r="B4232" t="str">
        <f t="shared" si="133"/>
        <v>https://www.udobaer.de/out/media/public/cust/others/s0000078-2021-ch_it.pdf</v>
      </c>
    </row>
    <row r="4233" spans="1:2" x14ac:dyDescent="0.2">
      <c r="A4233" s="1" t="s">
        <v>13431</v>
      </c>
      <c r="B4233" t="str">
        <f t="shared" si="133"/>
        <v>https://www.udobaer.de/out/media/public/cust/others/s0000078-2021-ch_it.pdf</v>
      </c>
    </row>
    <row r="4234" spans="1:2" x14ac:dyDescent="0.2">
      <c r="A4234" s="1" t="s">
        <v>13432</v>
      </c>
      <c r="B4234" t="str">
        <f t="shared" si="133"/>
        <v>https://www.udobaer.de/out/media/public/cust/others/s0000078-2021-ch_it.pdf</v>
      </c>
    </row>
    <row r="4235" spans="1:2" x14ac:dyDescent="0.2">
      <c r="A4235" s="1" t="s">
        <v>13432</v>
      </c>
      <c r="B4235" t="str">
        <f t="shared" si="133"/>
        <v>https://www.udobaer.de/out/media/public/cust/others/s0000078-2021-ch_it.pdf</v>
      </c>
    </row>
    <row r="4236" spans="1:2" x14ac:dyDescent="0.2">
      <c r="A4236" s="1" t="s">
        <v>13432</v>
      </c>
      <c r="B4236" t="str">
        <f t="shared" si="133"/>
        <v>https://www.udobaer.de/out/media/public/cust/others/s0000078-2021-ch_it.pdf</v>
      </c>
    </row>
    <row r="4237" spans="1:2" x14ac:dyDescent="0.2">
      <c r="A4237" s="1" t="s">
        <v>13432</v>
      </c>
      <c r="B4237" t="str">
        <f t="shared" si="133"/>
        <v>https://www.udobaer.de/out/media/public/cust/others/s0000078-2021-ch_it.pdf</v>
      </c>
    </row>
    <row r="4238" spans="1:2" x14ac:dyDescent="0.2">
      <c r="A4238" s="1" t="s">
        <v>13432</v>
      </c>
      <c r="B4238" t="str">
        <f t="shared" si="133"/>
        <v>https://www.udobaer.de/out/media/public/cust/others/s0000078-2021-ch_it.pdf</v>
      </c>
    </row>
    <row r="4239" spans="1:2" x14ac:dyDescent="0.2">
      <c r="A4239" s="1" t="s">
        <v>13433</v>
      </c>
      <c r="B4239" t="str">
        <f t="shared" si="133"/>
        <v>https://www.udobaer.de/out/media/public/cust/others/s0000078-2021-ch_it.pdf</v>
      </c>
    </row>
    <row r="4240" spans="1:2" x14ac:dyDescent="0.2">
      <c r="A4240" s="1" t="s">
        <v>13433</v>
      </c>
      <c r="B4240" t="str">
        <f t="shared" si="133"/>
        <v>https://www.udobaer.de/out/media/public/cust/others/s0000078-2021-ch_it.pdf</v>
      </c>
    </row>
    <row r="4241" spans="1:2" x14ac:dyDescent="0.2">
      <c r="A4241" s="1" t="s">
        <v>13433</v>
      </c>
      <c r="B4241" t="str">
        <f t="shared" si="133"/>
        <v>https://www.udobaer.de/out/media/public/cust/others/s0000078-2021-ch_it.pdf</v>
      </c>
    </row>
    <row r="4242" spans="1:2" x14ac:dyDescent="0.2">
      <c r="A4242" s="1" t="s">
        <v>13433</v>
      </c>
      <c r="B4242" t="str">
        <f t="shared" si="133"/>
        <v>https://www.udobaer.de/out/media/public/cust/others/s0000078-2021-ch_it.pdf</v>
      </c>
    </row>
    <row r="4243" spans="1:2" x14ac:dyDescent="0.2">
      <c r="A4243" s="1" t="s">
        <v>13433</v>
      </c>
      <c r="B4243" t="str">
        <f t="shared" si="133"/>
        <v>https://www.udobaer.de/out/media/public/cust/others/s0000078-2021-ch_it.pdf</v>
      </c>
    </row>
    <row r="4244" spans="1:2" x14ac:dyDescent="0.2">
      <c r="A4244" s="1" t="s">
        <v>13434</v>
      </c>
      <c r="B4244" t="str">
        <f t="shared" si="133"/>
        <v>https://www.udobaer.de/out/media/public/cust/others/s0000078-2021-ch_it.pdf</v>
      </c>
    </row>
    <row r="4245" spans="1:2" x14ac:dyDescent="0.2">
      <c r="A4245" s="1" t="s">
        <v>13434</v>
      </c>
      <c r="B4245" t="str">
        <f t="shared" si="133"/>
        <v>https://www.udobaer.de/out/media/public/cust/others/s0000078-2021-ch_it.pdf</v>
      </c>
    </row>
    <row r="4246" spans="1:2" x14ac:dyDescent="0.2">
      <c r="A4246" s="1" t="s">
        <v>13434</v>
      </c>
      <c r="B4246" t="str">
        <f t="shared" si="133"/>
        <v>https://www.udobaer.de/out/media/public/cust/others/s0000078-2021-ch_it.pdf</v>
      </c>
    </row>
    <row r="4247" spans="1:2" x14ac:dyDescent="0.2">
      <c r="A4247" s="1" t="s">
        <v>13434</v>
      </c>
      <c r="B4247" t="str">
        <f t="shared" si="133"/>
        <v>https://www.udobaer.de/out/media/public/cust/others/s0000078-2021-ch_it.pdf</v>
      </c>
    </row>
    <row r="4248" spans="1:2" x14ac:dyDescent="0.2">
      <c r="A4248" s="1" t="s">
        <v>13434</v>
      </c>
      <c r="B4248" t="str">
        <f t="shared" si="133"/>
        <v>https://www.udobaer.de/out/media/public/cust/others/s0000078-2021-ch_it.pdf</v>
      </c>
    </row>
    <row r="4249" spans="1:2" x14ac:dyDescent="0.2">
      <c r="A4249" s="1" t="s">
        <v>34114</v>
      </c>
      <c r="B4249" t="str">
        <f t="shared" si="133"/>
        <v>https://www.udobaer.de/out/media/public/cust/others/s0000078-2021-ch_it.pdf</v>
      </c>
    </row>
    <row r="4250" spans="1:2" x14ac:dyDescent="0.2">
      <c r="A4250" s="1" t="s">
        <v>34115</v>
      </c>
      <c r="B4250" t="str">
        <f t="shared" si="133"/>
        <v>https://www.udobaer.de/out/media/public/cust/others/s0000078-2021-ch_it.pdf</v>
      </c>
    </row>
    <row r="4251" spans="1:2" x14ac:dyDescent="0.2">
      <c r="A4251" s="1" t="s">
        <v>34116</v>
      </c>
      <c r="B4251" t="str">
        <f t="shared" si="133"/>
        <v>https://www.udobaer.de/out/media/public/cust/others/s0000078-2021-ch_it.pdf</v>
      </c>
    </row>
    <row r="4252" spans="1:2" x14ac:dyDescent="0.2">
      <c r="A4252" s="1" t="s">
        <v>34120</v>
      </c>
      <c r="B4252" t="str">
        <f t="shared" ref="B4252:B4258" si="134">HYPERLINK("https://www.udobaer.de/out/media/public/cust/others/s0000080-2021-ch_it.pdf")</f>
        <v>https://www.udobaer.de/out/media/public/cust/others/s0000080-2021-ch_it.pdf</v>
      </c>
    </row>
    <row r="4253" spans="1:2" x14ac:dyDescent="0.2">
      <c r="A4253" s="1" t="s">
        <v>34121</v>
      </c>
      <c r="B4253" t="str">
        <f t="shared" si="134"/>
        <v>https://www.udobaer.de/out/media/public/cust/others/s0000080-2021-ch_it.pdf</v>
      </c>
    </row>
    <row r="4254" spans="1:2" x14ac:dyDescent="0.2">
      <c r="A4254" s="1" t="s">
        <v>34123</v>
      </c>
      <c r="B4254" t="str">
        <f t="shared" si="134"/>
        <v>https://www.udobaer.de/out/media/public/cust/others/s0000080-2021-ch_it.pdf</v>
      </c>
    </row>
    <row r="4255" spans="1:2" x14ac:dyDescent="0.2">
      <c r="A4255" s="1" t="s">
        <v>34124</v>
      </c>
      <c r="B4255" t="str">
        <f t="shared" si="134"/>
        <v>https://www.udobaer.de/out/media/public/cust/others/s0000080-2021-ch_it.pdf</v>
      </c>
    </row>
    <row r="4256" spans="1:2" x14ac:dyDescent="0.2">
      <c r="A4256" s="1" t="s">
        <v>34125</v>
      </c>
      <c r="B4256" t="str">
        <f t="shared" si="134"/>
        <v>https://www.udobaer.de/out/media/public/cust/others/s0000080-2021-ch_it.pdf</v>
      </c>
    </row>
    <row r="4257" spans="1:2" x14ac:dyDescent="0.2">
      <c r="A4257" s="1" t="s">
        <v>34127</v>
      </c>
      <c r="B4257" t="str">
        <f t="shared" si="134"/>
        <v>https://www.udobaer.de/out/media/public/cust/others/s0000080-2021-ch_it.pdf</v>
      </c>
    </row>
    <row r="4258" spans="1:2" x14ac:dyDescent="0.2">
      <c r="A4258" s="1" t="s">
        <v>34129</v>
      </c>
      <c r="B4258" t="str">
        <f t="shared" si="134"/>
        <v>https://www.udobaer.de/out/media/public/cust/others/s0000080-2021-ch_it.pdf</v>
      </c>
    </row>
    <row r="4259" spans="1:2" x14ac:dyDescent="0.2">
      <c r="A4259" s="1" t="s">
        <v>34117</v>
      </c>
      <c r="B4259" t="str">
        <f t="shared" ref="B4259:B4267" si="135">HYPERLINK("https://www.udobaer.de/out/media/public/cust/others/s0000081-2021-ch_it.pdf")</f>
        <v>https://www.udobaer.de/out/media/public/cust/others/s0000081-2021-ch_it.pdf</v>
      </c>
    </row>
    <row r="4260" spans="1:2" x14ac:dyDescent="0.2">
      <c r="A4260" s="1" t="s">
        <v>34118</v>
      </c>
      <c r="B4260" t="str">
        <f t="shared" si="135"/>
        <v>https://www.udobaer.de/out/media/public/cust/others/s0000081-2021-ch_it.pdf</v>
      </c>
    </row>
    <row r="4261" spans="1:2" x14ac:dyDescent="0.2">
      <c r="A4261" s="1" t="s">
        <v>34119</v>
      </c>
      <c r="B4261" t="str">
        <f t="shared" si="135"/>
        <v>https://www.udobaer.de/out/media/public/cust/others/s0000081-2021-ch_it.pdf</v>
      </c>
    </row>
    <row r="4262" spans="1:2" x14ac:dyDescent="0.2">
      <c r="A4262" s="1" t="s">
        <v>34122</v>
      </c>
      <c r="B4262" t="str">
        <f t="shared" si="135"/>
        <v>https://www.udobaer.de/out/media/public/cust/others/s0000081-2021-ch_it.pdf</v>
      </c>
    </row>
    <row r="4263" spans="1:2" x14ac:dyDescent="0.2">
      <c r="A4263" s="1" t="s">
        <v>34126</v>
      </c>
      <c r="B4263" t="str">
        <f t="shared" si="135"/>
        <v>https://www.udobaer.de/out/media/public/cust/others/s0000081-2021-ch_it.pdf</v>
      </c>
    </row>
    <row r="4264" spans="1:2" x14ac:dyDescent="0.2">
      <c r="A4264" s="1" t="s">
        <v>34128</v>
      </c>
      <c r="B4264" t="str">
        <f t="shared" si="135"/>
        <v>https://www.udobaer.de/out/media/public/cust/others/s0000081-2021-ch_it.pdf</v>
      </c>
    </row>
    <row r="4265" spans="1:2" x14ac:dyDescent="0.2">
      <c r="A4265" s="1" t="s">
        <v>34130</v>
      </c>
      <c r="B4265" t="str">
        <f t="shared" si="135"/>
        <v>https://www.udobaer.de/out/media/public/cust/others/s0000081-2021-ch_it.pdf</v>
      </c>
    </row>
    <row r="4266" spans="1:2" x14ac:dyDescent="0.2">
      <c r="A4266" s="1" t="s">
        <v>34131</v>
      </c>
      <c r="B4266" t="str">
        <f t="shared" si="135"/>
        <v>https://www.udobaer.de/out/media/public/cust/others/s0000081-2021-ch_it.pdf</v>
      </c>
    </row>
    <row r="4267" spans="1:2" x14ac:dyDescent="0.2">
      <c r="A4267" s="1" t="s">
        <v>34132</v>
      </c>
      <c r="B4267" t="str">
        <f t="shared" si="135"/>
        <v>https://www.udobaer.de/out/media/public/cust/others/s0000081-2021-ch_it.pdf</v>
      </c>
    </row>
    <row r="4268" spans="1:2" x14ac:dyDescent="0.2">
      <c r="A4268" s="1" t="s">
        <v>34189</v>
      </c>
      <c r="B4268" t="str">
        <f t="shared" ref="B4268:B4277" si="136">HYPERLINK("https://www.udobaer.de/out/media/public/cust/others/s0000082-2021-ch_it.pdf")</f>
        <v>https://www.udobaer.de/out/media/public/cust/others/s0000082-2021-ch_it.pdf</v>
      </c>
    </row>
    <row r="4269" spans="1:2" x14ac:dyDescent="0.2">
      <c r="A4269" s="1" t="s">
        <v>34190</v>
      </c>
      <c r="B4269" t="str">
        <f t="shared" si="136"/>
        <v>https://www.udobaer.de/out/media/public/cust/others/s0000082-2021-ch_it.pdf</v>
      </c>
    </row>
    <row r="4270" spans="1:2" x14ac:dyDescent="0.2">
      <c r="A4270" s="1" t="s">
        <v>34191</v>
      </c>
      <c r="B4270" t="str">
        <f t="shared" si="136"/>
        <v>https://www.udobaer.de/out/media/public/cust/others/s0000082-2021-ch_it.pdf</v>
      </c>
    </row>
    <row r="4271" spans="1:2" x14ac:dyDescent="0.2">
      <c r="A4271" s="1" t="s">
        <v>34192</v>
      </c>
      <c r="B4271" t="str">
        <f t="shared" si="136"/>
        <v>https://www.udobaer.de/out/media/public/cust/others/s0000082-2021-ch_it.pdf</v>
      </c>
    </row>
    <row r="4272" spans="1:2" x14ac:dyDescent="0.2">
      <c r="A4272" s="1" t="s">
        <v>34193</v>
      </c>
      <c r="B4272" t="str">
        <f t="shared" si="136"/>
        <v>https://www.udobaer.de/out/media/public/cust/others/s0000082-2021-ch_it.pdf</v>
      </c>
    </row>
    <row r="4273" spans="1:2" x14ac:dyDescent="0.2">
      <c r="A4273" s="1" t="s">
        <v>34194</v>
      </c>
      <c r="B4273" t="str">
        <f t="shared" si="136"/>
        <v>https://www.udobaer.de/out/media/public/cust/others/s0000082-2021-ch_it.pdf</v>
      </c>
    </row>
    <row r="4274" spans="1:2" x14ac:dyDescent="0.2">
      <c r="A4274" s="1" t="s">
        <v>34195</v>
      </c>
      <c r="B4274" t="str">
        <f t="shared" si="136"/>
        <v>https://www.udobaer.de/out/media/public/cust/others/s0000082-2021-ch_it.pdf</v>
      </c>
    </row>
    <row r="4275" spans="1:2" x14ac:dyDescent="0.2">
      <c r="A4275" s="1" t="s">
        <v>34196</v>
      </c>
      <c r="B4275" t="str">
        <f t="shared" si="136"/>
        <v>https://www.udobaer.de/out/media/public/cust/others/s0000082-2021-ch_it.pdf</v>
      </c>
    </row>
    <row r="4276" spans="1:2" x14ac:dyDescent="0.2">
      <c r="A4276" s="1" t="s">
        <v>34776</v>
      </c>
      <c r="B4276" t="str">
        <f t="shared" si="136"/>
        <v>https://www.udobaer.de/out/media/public/cust/others/s0000082-2021-ch_it.pdf</v>
      </c>
    </row>
    <row r="4277" spans="1:2" x14ac:dyDescent="0.2">
      <c r="A4277" s="1" t="s">
        <v>34777</v>
      </c>
      <c r="B4277" t="str">
        <f t="shared" si="136"/>
        <v>https://www.udobaer.de/out/media/public/cust/others/s0000082-2021-ch_it.pdf</v>
      </c>
    </row>
    <row r="4278" spans="1:2" x14ac:dyDescent="0.2">
      <c r="A4278" s="1" t="s">
        <v>33555</v>
      </c>
      <c r="B4278" t="str">
        <f t="shared" ref="B4278:B4302" si="137">HYPERLINK("https://www.udobaer.de/out/media/public/cust/others/s0000083-2021-ch_it.pdf")</f>
        <v>https://www.udobaer.de/out/media/public/cust/others/s0000083-2021-ch_it.pdf</v>
      </c>
    </row>
    <row r="4279" spans="1:2" x14ac:dyDescent="0.2">
      <c r="A4279" s="1" t="s">
        <v>33557</v>
      </c>
      <c r="B4279" t="str">
        <f t="shared" si="137"/>
        <v>https://www.udobaer.de/out/media/public/cust/others/s0000083-2021-ch_it.pdf</v>
      </c>
    </row>
    <row r="4280" spans="1:2" x14ac:dyDescent="0.2">
      <c r="A4280" s="1" t="s">
        <v>33558</v>
      </c>
      <c r="B4280" t="str">
        <f t="shared" si="137"/>
        <v>https://www.udobaer.de/out/media/public/cust/others/s0000083-2021-ch_it.pdf</v>
      </c>
    </row>
    <row r="4281" spans="1:2" x14ac:dyDescent="0.2">
      <c r="A4281" s="1" t="s">
        <v>33559</v>
      </c>
      <c r="B4281" t="str">
        <f t="shared" si="137"/>
        <v>https://www.udobaer.de/out/media/public/cust/others/s0000083-2021-ch_it.pdf</v>
      </c>
    </row>
    <row r="4282" spans="1:2" x14ac:dyDescent="0.2">
      <c r="A4282" s="1" t="s">
        <v>33560</v>
      </c>
      <c r="B4282" t="str">
        <f t="shared" si="137"/>
        <v>https://www.udobaer.de/out/media/public/cust/others/s0000083-2021-ch_it.pdf</v>
      </c>
    </row>
    <row r="4283" spans="1:2" x14ac:dyDescent="0.2">
      <c r="A4283" s="1" t="s">
        <v>33561</v>
      </c>
      <c r="B4283" t="str">
        <f t="shared" si="137"/>
        <v>https://www.udobaer.de/out/media/public/cust/others/s0000083-2021-ch_it.pdf</v>
      </c>
    </row>
    <row r="4284" spans="1:2" x14ac:dyDescent="0.2">
      <c r="A4284" s="1" t="s">
        <v>33562</v>
      </c>
      <c r="B4284" t="str">
        <f t="shared" si="137"/>
        <v>https://www.udobaer.de/out/media/public/cust/others/s0000083-2021-ch_it.pdf</v>
      </c>
    </row>
    <row r="4285" spans="1:2" x14ac:dyDescent="0.2">
      <c r="A4285" s="1" t="s">
        <v>33563</v>
      </c>
      <c r="B4285" t="str">
        <f t="shared" si="137"/>
        <v>https://www.udobaer.de/out/media/public/cust/others/s0000083-2021-ch_it.pdf</v>
      </c>
    </row>
    <row r="4286" spans="1:2" x14ac:dyDescent="0.2">
      <c r="A4286" s="1" t="s">
        <v>33564</v>
      </c>
      <c r="B4286" t="str">
        <f t="shared" si="137"/>
        <v>https://www.udobaer.de/out/media/public/cust/others/s0000083-2021-ch_it.pdf</v>
      </c>
    </row>
    <row r="4287" spans="1:2" x14ac:dyDescent="0.2">
      <c r="A4287" s="1" t="s">
        <v>33565</v>
      </c>
      <c r="B4287" t="str">
        <f t="shared" si="137"/>
        <v>https://www.udobaer.de/out/media/public/cust/others/s0000083-2021-ch_it.pdf</v>
      </c>
    </row>
    <row r="4288" spans="1:2" x14ac:dyDescent="0.2">
      <c r="A4288" s="1" t="s">
        <v>33566</v>
      </c>
      <c r="B4288" t="str">
        <f t="shared" si="137"/>
        <v>https://www.udobaer.de/out/media/public/cust/others/s0000083-2021-ch_it.pdf</v>
      </c>
    </row>
    <row r="4289" spans="1:2" x14ac:dyDescent="0.2">
      <c r="A4289" s="1" t="s">
        <v>33567</v>
      </c>
      <c r="B4289" t="str">
        <f t="shared" si="137"/>
        <v>https://www.udobaer.de/out/media/public/cust/others/s0000083-2021-ch_it.pdf</v>
      </c>
    </row>
    <row r="4290" spans="1:2" x14ac:dyDescent="0.2">
      <c r="A4290" s="1" t="s">
        <v>33568</v>
      </c>
      <c r="B4290" t="str">
        <f t="shared" si="137"/>
        <v>https://www.udobaer.de/out/media/public/cust/others/s0000083-2021-ch_it.pdf</v>
      </c>
    </row>
    <row r="4291" spans="1:2" x14ac:dyDescent="0.2">
      <c r="A4291" s="1" t="s">
        <v>33569</v>
      </c>
      <c r="B4291" t="str">
        <f t="shared" si="137"/>
        <v>https://www.udobaer.de/out/media/public/cust/others/s0000083-2021-ch_it.pdf</v>
      </c>
    </row>
    <row r="4292" spans="1:2" x14ac:dyDescent="0.2">
      <c r="A4292" s="1" t="s">
        <v>33570</v>
      </c>
      <c r="B4292" t="str">
        <f t="shared" si="137"/>
        <v>https://www.udobaer.de/out/media/public/cust/others/s0000083-2021-ch_it.pdf</v>
      </c>
    </row>
    <row r="4293" spans="1:2" x14ac:dyDescent="0.2">
      <c r="A4293" s="1" t="s">
        <v>33571</v>
      </c>
      <c r="B4293" t="str">
        <f t="shared" si="137"/>
        <v>https://www.udobaer.de/out/media/public/cust/others/s0000083-2021-ch_it.pdf</v>
      </c>
    </row>
    <row r="4294" spans="1:2" x14ac:dyDescent="0.2">
      <c r="A4294" s="1" t="s">
        <v>33618</v>
      </c>
      <c r="B4294" t="str">
        <f t="shared" si="137"/>
        <v>https://www.udobaer.de/out/media/public/cust/others/s0000083-2021-ch_it.pdf</v>
      </c>
    </row>
    <row r="4295" spans="1:2" x14ac:dyDescent="0.2">
      <c r="A4295" s="1" t="s">
        <v>33619</v>
      </c>
      <c r="B4295" t="str">
        <f t="shared" si="137"/>
        <v>https://www.udobaer.de/out/media/public/cust/others/s0000083-2021-ch_it.pdf</v>
      </c>
    </row>
    <row r="4296" spans="1:2" x14ac:dyDescent="0.2">
      <c r="A4296" s="1" t="s">
        <v>33620</v>
      </c>
      <c r="B4296" t="str">
        <f t="shared" si="137"/>
        <v>https://www.udobaer.de/out/media/public/cust/others/s0000083-2021-ch_it.pdf</v>
      </c>
    </row>
    <row r="4297" spans="1:2" x14ac:dyDescent="0.2">
      <c r="A4297" s="1" t="s">
        <v>33621</v>
      </c>
      <c r="B4297" t="str">
        <f t="shared" si="137"/>
        <v>https://www.udobaer.de/out/media/public/cust/others/s0000083-2021-ch_it.pdf</v>
      </c>
    </row>
    <row r="4298" spans="1:2" x14ac:dyDescent="0.2">
      <c r="A4298" s="1" t="s">
        <v>33622</v>
      </c>
      <c r="B4298" t="str">
        <f t="shared" si="137"/>
        <v>https://www.udobaer.de/out/media/public/cust/others/s0000083-2021-ch_it.pdf</v>
      </c>
    </row>
    <row r="4299" spans="1:2" x14ac:dyDescent="0.2">
      <c r="A4299" s="1" t="s">
        <v>33623</v>
      </c>
      <c r="B4299" t="str">
        <f t="shared" si="137"/>
        <v>https://www.udobaer.de/out/media/public/cust/others/s0000083-2021-ch_it.pdf</v>
      </c>
    </row>
    <row r="4300" spans="1:2" x14ac:dyDescent="0.2">
      <c r="A4300" s="1" t="s">
        <v>33624</v>
      </c>
      <c r="B4300" t="str">
        <f t="shared" si="137"/>
        <v>https://www.udobaer.de/out/media/public/cust/others/s0000083-2021-ch_it.pdf</v>
      </c>
    </row>
    <row r="4301" spans="1:2" x14ac:dyDescent="0.2">
      <c r="A4301" s="1" t="s">
        <v>33625</v>
      </c>
      <c r="B4301" t="str">
        <f t="shared" si="137"/>
        <v>https://www.udobaer.de/out/media/public/cust/others/s0000083-2021-ch_it.pdf</v>
      </c>
    </row>
    <row r="4302" spans="1:2" x14ac:dyDescent="0.2">
      <c r="A4302" s="1" t="s">
        <v>33626</v>
      </c>
      <c r="B4302" t="str">
        <f t="shared" si="137"/>
        <v>https://www.udobaer.de/out/media/public/cust/others/s0000083-2021-ch_it.pdf</v>
      </c>
    </row>
    <row r="4303" spans="1:2" x14ac:dyDescent="0.2">
      <c r="A4303" s="1" t="s">
        <v>34197</v>
      </c>
      <c r="B4303" t="str">
        <f t="shared" ref="B4303:B4310" si="138">HYPERLINK("https://www.udobaer.de/out/media/public/cust/others/s0000084-2021-ch_it.pdf")</f>
        <v>https://www.udobaer.de/out/media/public/cust/others/s0000084-2021-ch_it.pdf</v>
      </c>
    </row>
    <row r="4304" spans="1:2" x14ac:dyDescent="0.2">
      <c r="A4304" s="1" t="s">
        <v>34198</v>
      </c>
      <c r="B4304" t="str">
        <f t="shared" si="138"/>
        <v>https://www.udobaer.de/out/media/public/cust/others/s0000084-2021-ch_it.pdf</v>
      </c>
    </row>
    <row r="4305" spans="1:2" x14ac:dyDescent="0.2">
      <c r="A4305" s="1" t="s">
        <v>34199</v>
      </c>
      <c r="B4305" t="str">
        <f t="shared" si="138"/>
        <v>https://www.udobaer.de/out/media/public/cust/others/s0000084-2021-ch_it.pdf</v>
      </c>
    </row>
    <row r="4306" spans="1:2" x14ac:dyDescent="0.2">
      <c r="A4306" s="1" t="s">
        <v>34200</v>
      </c>
      <c r="B4306" t="str">
        <f t="shared" si="138"/>
        <v>https://www.udobaer.de/out/media/public/cust/others/s0000084-2021-ch_it.pdf</v>
      </c>
    </row>
    <row r="4307" spans="1:2" x14ac:dyDescent="0.2">
      <c r="A4307" s="1" t="s">
        <v>34201</v>
      </c>
      <c r="B4307" t="str">
        <f t="shared" si="138"/>
        <v>https://www.udobaer.de/out/media/public/cust/others/s0000084-2021-ch_it.pdf</v>
      </c>
    </row>
    <row r="4308" spans="1:2" x14ac:dyDescent="0.2">
      <c r="A4308" s="1" t="s">
        <v>34202</v>
      </c>
      <c r="B4308" t="str">
        <f t="shared" si="138"/>
        <v>https://www.udobaer.de/out/media/public/cust/others/s0000084-2021-ch_it.pdf</v>
      </c>
    </row>
    <row r="4309" spans="1:2" x14ac:dyDescent="0.2">
      <c r="A4309" s="1" t="s">
        <v>34203</v>
      </c>
      <c r="B4309" t="str">
        <f t="shared" si="138"/>
        <v>https://www.udobaer.de/out/media/public/cust/others/s0000084-2021-ch_it.pdf</v>
      </c>
    </row>
    <row r="4310" spans="1:2" x14ac:dyDescent="0.2">
      <c r="A4310" s="1" t="s">
        <v>34206</v>
      </c>
      <c r="B4310" t="str">
        <f t="shared" si="138"/>
        <v>https://www.udobaer.de/out/media/public/cust/others/s0000084-2021-ch_it.pdf</v>
      </c>
    </row>
    <row r="4311" spans="1:2" x14ac:dyDescent="0.2">
      <c r="A4311" s="1" t="s">
        <v>36779</v>
      </c>
      <c r="B4311" t="str">
        <f t="shared" ref="B4311:B4336" si="139">HYPERLINK("https://www.udobaer.de/out/media/public/cust/others/s0000085-2021-ch_it.pdf")</f>
        <v>https://www.udobaer.de/out/media/public/cust/others/s0000085-2021-ch_it.pdf</v>
      </c>
    </row>
    <row r="4312" spans="1:2" x14ac:dyDescent="0.2">
      <c r="A4312" s="1" t="s">
        <v>36780</v>
      </c>
      <c r="B4312" t="str">
        <f t="shared" si="139"/>
        <v>https://www.udobaer.de/out/media/public/cust/others/s0000085-2021-ch_it.pdf</v>
      </c>
    </row>
    <row r="4313" spans="1:2" x14ac:dyDescent="0.2">
      <c r="A4313" s="1" t="s">
        <v>36806</v>
      </c>
      <c r="B4313" t="str">
        <f t="shared" si="139"/>
        <v>https://www.udobaer.de/out/media/public/cust/others/s0000085-2021-ch_it.pdf</v>
      </c>
    </row>
    <row r="4314" spans="1:2" x14ac:dyDescent="0.2">
      <c r="A4314" s="1" t="s">
        <v>36807</v>
      </c>
      <c r="B4314" t="str">
        <f t="shared" si="139"/>
        <v>https://www.udobaer.de/out/media/public/cust/others/s0000085-2021-ch_it.pdf</v>
      </c>
    </row>
    <row r="4315" spans="1:2" x14ac:dyDescent="0.2">
      <c r="A4315" s="1" t="s">
        <v>36808</v>
      </c>
      <c r="B4315" t="str">
        <f t="shared" si="139"/>
        <v>https://www.udobaer.de/out/media/public/cust/others/s0000085-2021-ch_it.pdf</v>
      </c>
    </row>
    <row r="4316" spans="1:2" x14ac:dyDescent="0.2">
      <c r="A4316" s="1" t="s">
        <v>36809</v>
      </c>
      <c r="B4316" t="str">
        <f t="shared" si="139"/>
        <v>https://www.udobaer.de/out/media/public/cust/others/s0000085-2021-ch_it.pdf</v>
      </c>
    </row>
    <row r="4317" spans="1:2" x14ac:dyDescent="0.2">
      <c r="A4317" s="1" t="s">
        <v>36810</v>
      </c>
      <c r="B4317" t="str">
        <f t="shared" si="139"/>
        <v>https://www.udobaer.de/out/media/public/cust/others/s0000085-2021-ch_it.pdf</v>
      </c>
    </row>
    <row r="4318" spans="1:2" x14ac:dyDescent="0.2">
      <c r="A4318" s="1" t="s">
        <v>36811</v>
      </c>
      <c r="B4318" t="str">
        <f t="shared" si="139"/>
        <v>https://www.udobaer.de/out/media/public/cust/others/s0000085-2021-ch_it.pdf</v>
      </c>
    </row>
    <row r="4319" spans="1:2" x14ac:dyDescent="0.2">
      <c r="A4319" s="1" t="s">
        <v>36812</v>
      </c>
      <c r="B4319" t="str">
        <f t="shared" si="139"/>
        <v>https://www.udobaer.de/out/media/public/cust/others/s0000085-2021-ch_it.pdf</v>
      </c>
    </row>
    <row r="4320" spans="1:2" x14ac:dyDescent="0.2">
      <c r="A4320" s="1" t="s">
        <v>36813</v>
      </c>
      <c r="B4320" t="str">
        <f t="shared" si="139"/>
        <v>https://www.udobaer.de/out/media/public/cust/others/s0000085-2021-ch_it.pdf</v>
      </c>
    </row>
    <row r="4321" spans="1:2" x14ac:dyDescent="0.2">
      <c r="A4321" s="1" t="s">
        <v>36814</v>
      </c>
      <c r="B4321" t="str">
        <f t="shared" si="139"/>
        <v>https://www.udobaer.de/out/media/public/cust/others/s0000085-2021-ch_it.pdf</v>
      </c>
    </row>
    <row r="4322" spans="1:2" x14ac:dyDescent="0.2">
      <c r="A4322" s="1" t="s">
        <v>36815</v>
      </c>
      <c r="B4322" t="str">
        <f t="shared" si="139"/>
        <v>https://www.udobaer.de/out/media/public/cust/others/s0000085-2021-ch_it.pdf</v>
      </c>
    </row>
    <row r="4323" spans="1:2" x14ac:dyDescent="0.2">
      <c r="A4323" s="1" t="s">
        <v>36816</v>
      </c>
      <c r="B4323" t="str">
        <f t="shared" si="139"/>
        <v>https://www.udobaer.de/out/media/public/cust/others/s0000085-2021-ch_it.pdf</v>
      </c>
    </row>
    <row r="4324" spans="1:2" x14ac:dyDescent="0.2">
      <c r="A4324" s="1" t="s">
        <v>36817</v>
      </c>
      <c r="B4324" t="str">
        <f t="shared" si="139"/>
        <v>https://www.udobaer.de/out/media/public/cust/others/s0000085-2021-ch_it.pdf</v>
      </c>
    </row>
    <row r="4325" spans="1:2" x14ac:dyDescent="0.2">
      <c r="A4325" s="1" t="s">
        <v>36818</v>
      </c>
      <c r="B4325" t="str">
        <f t="shared" si="139"/>
        <v>https://www.udobaer.de/out/media/public/cust/others/s0000085-2021-ch_it.pdf</v>
      </c>
    </row>
    <row r="4326" spans="1:2" x14ac:dyDescent="0.2">
      <c r="A4326" s="1" t="s">
        <v>36819</v>
      </c>
      <c r="B4326" t="str">
        <f t="shared" si="139"/>
        <v>https://www.udobaer.de/out/media/public/cust/others/s0000085-2021-ch_it.pdf</v>
      </c>
    </row>
    <row r="4327" spans="1:2" x14ac:dyDescent="0.2">
      <c r="A4327" s="1" t="s">
        <v>36820</v>
      </c>
      <c r="B4327" t="str">
        <f t="shared" si="139"/>
        <v>https://www.udobaer.de/out/media/public/cust/others/s0000085-2021-ch_it.pdf</v>
      </c>
    </row>
    <row r="4328" spans="1:2" x14ac:dyDescent="0.2">
      <c r="A4328" s="1" t="s">
        <v>36821</v>
      </c>
      <c r="B4328" t="str">
        <f t="shared" si="139"/>
        <v>https://www.udobaer.de/out/media/public/cust/others/s0000085-2021-ch_it.pdf</v>
      </c>
    </row>
    <row r="4329" spans="1:2" x14ac:dyDescent="0.2">
      <c r="A4329" s="1" t="s">
        <v>36823</v>
      </c>
      <c r="B4329" t="str">
        <f t="shared" si="139"/>
        <v>https://www.udobaer.de/out/media/public/cust/others/s0000085-2021-ch_it.pdf</v>
      </c>
    </row>
    <row r="4330" spans="1:2" x14ac:dyDescent="0.2">
      <c r="A4330" s="1" t="s">
        <v>36824</v>
      </c>
      <c r="B4330" t="str">
        <f t="shared" si="139"/>
        <v>https://www.udobaer.de/out/media/public/cust/others/s0000085-2021-ch_it.pdf</v>
      </c>
    </row>
    <row r="4331" spans="1:2" x14ac:dyDescent="0.2">
      <c r="A4331" s="1" t="s">
        <v>36825</v>
      </c>
      <c r="B4331" t="str">
        <f t="shared" si="139"/>
        <v>https://www.udobaer.de/out/media/public/cust/others/s0000085-2021-ch_it.pdf</v>
      </c>
    </row>
    <row r="4332" spans="1:2" x14ac:dyDescent="0.2">
      <c r="A4332" s="1" t="s">
        <v>36827</v>
      </c>
      <c r="B4332" t="str">
        <f t="shared" si="139"/>
        <v>https://www.udobaer.de/out/media/public/cust/others/s0000085-2021-ch_it.pdf</v>
      </c>
    </row>
    <row r="4333" spans="1:2" x14ac:dyDescent="0.2">
      <c r="A4333" s="1" t="s">
        <v>36828</v>
      </c>
      <c r="B4333" t="str">
        <f t="shared" si="139"/>
        <v>https://www.udobaer.de/out/media/public/cust/others/s0000085-2021-ch_it.pdf</v>
      </c>
    </row>
    <row r="4334" spans="1:2" x14ac:dyDescent="0.2">
      <c r="A4334" s="1" t="s">
        <v>36829</v>
      </c>
      <c r="B4334" t="str">
        <f t="shared" si="139"/>
        <v>https://www.udobaer.de/out/media/public/cust/others/s0000085-2021-ch_it.pdf</v>
      </c>
    </row>
    <row r="4335" spans="1:2" x14ac:dyDescent="0.2">
      <c r="A4335" s="1" t="s">
        <v>37562</v>
      </c>
      <c r="B4335" t="str">
        <f t="shared" si="139"/>
        <v>https://www.udobaer.de/out/media/public/cust/others/s0000085-2021-ch_it.pdf</v>
      </c>
    </row>
    <row r="4336" spans="1:2" x14ac:dyDescent="0.2">
      <c r="A4336" s="1" t="s">
        <v>37564</v>
      </c>
      <c r="B4336" t="str">
        <f t="shared" si="139"/>
        <v>https://www.udobaer.de/out/media/public/cust/others/s0000085-2021-ch_it.pdf</v>
      </c>
    </row>
    <row r="4337" spans="1:2" x14ac:dyDescent="0.2">
      <c r="A4337" s="1" t="s">
        <v>34302</v>
      </c>
      <c r="B4337" t="str">
        <f t="shared" ref="B4337:B4363" si="140">HYPERLINK("https://www.udobaer.de/out/media/public/cust/others/s0000086-2021-ch_it.pdf")</f>
        <v>https://www.udobaer.de/out/media/public/cust/others/s0000086-2021-ch_it.pdf</v>
      </c>
    </row>
    <row r="4338" spans="1:2" x14ac:dyDescent="0.2">
      <c r="A4338" s="1" t="s">
        <v>34303</v>
      </c>
      <c r="B4338" t="str">
        <f t="shared" si="140"/>
        <v>https://www.udobaer.de/out/media/public/cust/others/s0000086-2021-ch_it.pdf</v>
      </c>
    </row>
    <row r="4339" spans="1:2" x14ac:dyDescent="0.2">
      <c r="A4339" s="1" t="s">
        <v>34304</v>
      </c>
      <c r="B4339" t="str">
        <f t="shared" si="140"/>
        <v>https://www.udobaer.de/out/media/public/cust/others/s0000086-2021-ch_it.pdf</v>
      </c>
    </row>
    <row r="4340" spans="1:2" x14ac:dyDescent="0.2">
      <c r="A4340" s="1" t="s">
        <v>34305</v>
      </c>
      <c r="B4340" t="str">
        <f t="shared" si="140"/>
        <v>https://www.udobaer.de/out/media/public/cust/others/s0000086-2021-ch_it.pdf</v>
      </c>
    </row>
    <row r="4341" spans="1:2" x14ac:dyDescent="0.2">
      <c r="A4341" s="1" t="s">
        <v>34306</v>
      </c>
      <c r="B4341" t="str">
        <f t="shared" si="140"/>
        <v>https://www.udobaer.de/out/media/public/cust/others/s0000086-2021-ch_it.pdf</v>
      </c>
    </row>
    <row r="4342" spans="1:2" x14ac:dyDescent="0.2">
      <c r="A4342" s="1" t="s">
        <v>34307</v>
      </c>
      <c r="B4342" t="str">
        <f t="shared" si="140"/>
        <v>https://www.udobaer.de/out/media/public/cust/others/s0000086-2021-ch_it.pdf</v>
      </c>
    </row>
    <row r="4343" spans="1:2" x14ac:dyDescent="0.2">
      <c r="A4343" s="1" t="s">
        <v>34308</v>
      </c>
      <c r="B4343" t="str">
        <f t="shared" si="140"/>
        <v>https://www.udobaer.de/out/media/public/cust/others/s0000086-2021-ch_it.pdf</v>
      </c>
    </row>
    <row r="4344" spans="1:2" x14ac:dyDescent="0.2">
      <c r="A4344" s="1" t="s">
        <v>34309</v>
      </c>
      <c r="B4344" t="str">
        <f t="shared" si="140"/>
        <v>https://www.udobaer.de/out/media/public/cust/others/s0000086-2021-ch_it.pdf</v>
      </c>
    </row>
    <row r="4345" spans="1:2" x14ac:dyDescent="0.2">
      <c r="A4345" s="1" t="s">
        <v>34310</v>
      </c>
      <c r="B4345" t="str">
        <f t="shared" si="140"/>
        <v>https://www.udobaer.de/out/media/public/cust/others/s0000086-2021-ch_it.pdf</v>
      </c>
    </row>
    <row r="4346" spans="1:2" x14ac:dyDescent="0.2">
      <c r="A4346" s="1" t="s">
        <v>34311</v>
      </c>
      <c r="B4346" t="str">
        <f t="shared" si="140"/>
        <v>https://www.udobaer.de/out/media/public/cust/others/s0000086-2021-ch_it.pdf</v>
      </c>
    </row>
    <row r="4347" spans="1:2" x14ac:dyDescent="0.2">
      <c r="A4347" s="1" t="s">
        <v>34312</v>
      </c>
      <c r="B4347" t="str">
        <f t="shared" si="140"/>
        <v>https://www.udobaer.de/out/media/public/cust/others/s0000086-2021-ch_it.pdf</v>
      </c>
    </row>
    <row r="4348" spans="1:2" x14ac:dyDescent="0.2">
      <c r="A4348" s="1" t="s">
        <v>34313</v>
      </c>
      <c r="B4348" t="str">
        <f t="shared" si="140"/>
        <v>https://www.udobaer.de/out/media/public/cust/others/s0000086-2021-ch_it.pdf</v>
      </c>
    </row>
    <row r="4349" spans="1:2" x14ac:dyDescent="0.2">
      <c r="A4349" s="1" t="s">
        <v>34314</v>
      </c>
      <c r="B4349" t="str">
        <f t="shared" si="140"/>
        <v>https://www.udobaer.de/out/media/public/cust/others/s0000086-2021-ch_it.pdf</v>
      </c>
    </row>
    <row r="4350" spans="1:2" x14ac:dyDescent="0.2">
      <c r="A4350" s="1" t="s">
        <v>34316</v>
      </c>
      <c r="B4350" t="str">
        <f t="shared" si="140"/>
        <v>https://www.udobaer.de/out/media/public/cust/others/s0000086-2021-ch_it.pdf</v>
      </c>
    </row>
    <row r="4351" spans="1:2" x14ac:dyDescent="0.2">
      <c r="A4351" s="1" t="s">
        <v>34317</v>
      </c>
      <c r="B4351" t="str">
        <f t="shared" si="140"/>
        <v>https://www.udobaer.de/out/media/public/cust/others/s0000086-2021-ch_it.pdf</v>
      </c>
    </row>
    <row r="4352" spans="1:2" x14ac:dyDescent="0.2">
      <c r="A4352" s="1" t="s">
        <v>34321</v>
      </c>
      <c r="B4352" t="str">
        <f t="shared" si="140"/>
        <v>https://www.udobaer.de/out/media/public/cust/others/s0000086-2021-ch_it.pdf</v>
      </c>
    </row>
    <row r="4353" spans="1:2" x14ac:dyDescent="0.2">
      <c r="A4353" s="1" t="s">
        <v>34358</v>
      </c>
      <c r="B4353" t="str">
        <f t="shared" si="140"/>
        <v>https://www.udobaer.de/out/media/public/cust/others/s0000086-2021-ch_it.pdf</v>
      </c>
    </row>
    <row r="4354" spans="1:2" x14ac:dyDescent="0.2">
      <c r="A4354" s="1" t="s">
        <v>34359</v>
      </c>
      <c r="B4354" t="str">
        <f t="shared" si="140"/>
        <v>https://www.udobaer.de/out/media/public/cust/others/s0000086-2021-ch_it.pdf</v>
      </c>
    </row>
    <row r="4355" spans="1:2" x14ac:dyDescent="0.2">
      <c r="A4355" s="1" t="s">
        <v>34360</v>
      </c>
      <c r="B4355" t="str">
        <f t="shared" si="140"/>
        <v>https://www.udobaer.de/out/media/public/cust/others/s0000086-2021-ch_it.pdf</v>
      </c>
    </row>
    <row r="4356" spans="1:2" x14ac:dyDescent="0.2">
      <c r="A4356" s="1" t="s">
        <v>34361</v>
      </c>
      <c r="B4356" t="str">
        <f t="shared" si="140"/>
        <v>https://www.udobaer.de/out/media/public/cust/others/s0000086-2021-ch_it.pdf</v>
      </c>
    </row>
    <row r="4357" spans="1:2" x14ac:dyDescent="0.2">
      <c r="A4357" s="1" t="s">
        <v>34362</v>
      </c>
      <c r="B4357" t="str">
        <f t="shared" si="140"/>
        <v>https://www.udobaer.de/out/media/public/cust/others/s0000086-2021-ch_it.pdf</v>
      </c>
    </row>
    <row r="4358" spans="1:2" x14ac:dyDescent="0.2">
      <c r="A4358" s="1" t="s">
        <v>34363</v>
      </c>
      <c r="B4358" t="str">
        <f t="shared" si="140"/>
        <v>https://www.udobaer.de/out/media/public/cust/others/s0000086-2021-ch_it.pdf</v>
      </c>
    </row>
    <row r="4359" spans="1:2" x14ac:dyDescent="0.2">
      <c r="A4359" s="1" t="s">
        <v>34364</v>
      </c>
      <c r="B4359" t="str">
        <f t="shared" si="140"/>
        <v>https://www.udobaer.de/out/media/public/cust/others/s0000086-2021-ch_it.pdf</v>
      </c>
    </row>
    <row r="4360" spans="1:2" x14ac:dyDescent="0.2">
      <c r="A4360" s="1" t="s">
        <v>34365</v>
      </c>
      <c r="B4360" t="str">
        <f t="shared" si="140"/>
        <v>https://www.udobaer.de/out/media/public/cust/others/s0000086-2021-ch_it.pdf</v>
      </c>
    </row>
    <row r="4361" spans="1:2" x14ac:dyDescent="0.2">
      <c r="A4361" s="1" t="s">
        <v>34367</v>
      </c>
      <c r="B4361" t="str">
        <f t="shared" si="140"/>
        <v>https://www.udobaer.de/out/media/public/cust/others/s0000086-2021-ch_it.pdf</v>
      </c>
    </row>
    <row r="4362" spans="1:2" x14ac:dyDescent="0.2">
      <c r="A4362" s="1" t="s">
        <v>34417</v>
      </c>
      <c r="B4362" t="str">
        <f t="shared" si="140"/>
        <v>https://www.udobaer.de/out/media/public/cust/others/s0000086-2021-ch_it.pdf</v>
      </c>
    </row>
    <row r="4363" spans="1:2" x14ac:dyDescent="0.2">
      <c r="A4363" s="1" t="s">
        <v>34418</v>
      </c>
      <c r="B4363" t="str">
        <f t="shared" si="140"/>
        <v>https://www.udobaer.de/out/media/public/cust/others/s0000086-2021-ch_it.pdf</v>
      </c>
    </row>
    <row r="4364" spans="1:2" x14ac:dyDescent="0.2">
      <c r="A4364" s="1" t="s">
        <v>34319</v>
      </c>
      <c r="B4364" t="str">
        <f t="shared" ref="B4364:B4405" si="141">HYPERLINK("https://www.udobaer.de/out/media/public/cust/others/s0000087-2021-ch_it.pdf")</f>
        <v>https://www.udobaer.de/out/media/public/cust/others/s0000087-2021-ch_it.pdf</v>
      </c>
    </row>
    <row r="4365" spans="1:2" x14ac:dyDescent="0.2">
      <c r="A4365" s="1" t="s">
        <v>34320</v>
      </c>
      <c r="B4365" t="str">
        <f t="shared" si="141"/>
        <v>https://www.udobaer.de/out/media/public/cust/others/s0000087-2021-ch_it.pdf</v>
      </c>
    </row>
    <row r="4366" spans="1:2" x14ac:dyDescent="0.2">
      <c r="A4366" s="1" t="s">
        <v>34322</v>
      </c>
      <c r="B4366" t="str">
        <f t="shared" si="141"/>
        <v>https://www.udobaer.de/out/media/public/cust/others/s0000087-2021-ch_it.pdf</v>
      </c>
    </row>
    <row r="4367" spans="1:2" x14ac:dyDescent="0.2">
      <c r="A4367" s="1" t="s">
        <v>34323</v>
      </c>
      <c r="B4367" t="str">
        <f t="shared" si="141"/>
        <v>https://www.udobaer.de/out/media/public/cust/others/s0000087-2021-ch_it.pdf</v>
      </c>
    </row>
    <row r="4368" spans="1:2" x14ac:dyDescent="0.2">
      <c r="A4368" s="1" t="s">
        <v>34324</v>
      </c>
      <c r="B4368" t="str">
        <f t="shared" si="141"/>
        <v>https://www.udobaer.de/out/media/public/cust/others/s0000087-2021-ch_it.pdf</v>
      </c>
    </row>
    <row r="4369" spans="1:2" x14ac:dyDescent="0.2">
      <c r="A4369" s="1" t="s">
        <v>34325</v>
      </c>
      <c r="B4369" t="str">
        <f t="shared" si="141"/>
        <v>https://www.udobaer.de/out/media/public/cust/others/s0000087-2021-ch_it.pdf</v>
      </c>
    </row>
    <row r="4370" spans="1:2" x14ac:dyDescent="0.2">
      <c r="A4370" s="1" t="s">
        <v>34326</v>
      </c>
      <c r="B4370" t="str">
        <f t="shared" si="141"/>
        <v>https://www.udobaer.de/out/media/public/cust/others/s0000087-2021-ch_it.pdf</v>
      </c>
    </row>
    <row r="4371" spans="1:2" x14ac:dyDescent="0.2">
      <c r="A4371" s="1" t="s">
        <v>34327</v>
      </c>
      <c r="B4371" t="str">
        <f t="shared" si="141"/>
        <v>https://www.udobaer.de/out/media/public/cust/others/s0000087-2021-ch_it.pdf</v>
      </c>
    </row>
    <row r="4372" spans="1:2" x14ac:dyDescent="0.2">
      <c r="A4372" s="1" t="s">
        <v>34328</v>
      </c>
      <c r="B4372" t="str">
        <f t="shared" si="141"/>
        <v>https://www.udobaer.de/out/media/public/cust/others/s0000087-2021-ch_it.pdf</v>
      </c>
    </row>
    <row r="4373" spans="1:2" x14ac:dyDescent="0.2">
      <c r="A4373" s="1" t="s">
        <v>34329</v>
      </c>
      <c r="B4373" t="str">
        <f t="shared" si="141"/>
        <v>https://www.udobaer.de/out/media/public/cust/others/s0000087-2021-ch_it.pdf</v>
      </c>
    </row>
    <row r="4374" spans="1:2" x14ac:dyDescent="0.2">
      <c r="A4374" s="1" t="s">
        <v>34330</v>
      </c>
      <c r="B4374" t="str">
        <f t="shared" si="141"/>
        <v>https://www.udobaer.de/out/media/public/cust/others/s0000087-2021-ch_it.pdf</v>
      </c>
    </row>
    <row r="4375" spans="1:2" x14ac:dyDescent="0.2">
      <c r="A4375" s="1" t="s">
        <v>34331</v>
      </c>
      <c r="B4375" t="str">
        <f t="shared" si="141"/>
        <v>https://www.udobaer.de/out/media/public/cust/others/s0000087-2021-ch_it.pdf</v>
      </c>
    </row>
    <row r="4376" spans="1:2" x14ac:dyDescent="0.2">
      <c r="A4376" s="1" t="s">
        <v>34332</v>
      </c>
      <c r="B4376" t="str">
        <f t="shared" si="141"/>
        <v>https://www.udobaer.de/out/media/public/cust/others/s0000087-2021-ch_it.pdf</v>
      </c>
    </row>
    <row r="4377" spans="1:2" x14ac:dyDescent="0.2">
      <c r="A4377" s="1" t="s">
        <v>34333</v>
      </c>
      <c r="B4377" t="str">
        <f t="shared" si="141"/>
        <v>https://www.udobaer.de/out/media/public/cust/others/s0000087-2021-ch_it.pdf</v>
      </c>
    </row>
    <row r="4378" spans="1:2" x14ac:dyDescent="0.2">
      <c r="A4378" s="1" t="s">
        <v>34334</v>
      </c>
      <c r="B4378" t="str">
        <f t="shared" si="141"/>
        <v>https://www.udobaer.de/out/media/public/cust/others/s0000087-2021-ch_it.pdf</v>
      </c>
    </row>
    <row r="4379" spans="1:2" x14ac:dyDescent="0.2">
      <c r="A4379" s="1" t="s">
        <v>34335</v>
      </c>
      <c r="B4379" t="str">
        <f t="shared" si="141"/>
        <v>https://www.udobaer.de/out/media/public/cust/others/s0000087-2021-ch_it.pdf</v>
      </c>
    </row>
    <row r="4380" spans="1:2" x14ac:dyDescent="0.2">
      <c r="A4380" s="1" t="s">
        <v>34336</v>
      </c>
      <c r="B4380" t="str">
        <f t="shared" si="141"/>
        <v>https://www.udobaer.de/out/media/public/cust/others/s0000087-2021-ch_it.pdf</v>
      </c>
    </row>
    <row r="4381" spans="1:2" x14ac:dyDescent="0.2">
      <c r="A4381" s="1" t="s">
        <v>34337</v>
      </c>
      <c r="B4381" t="str">
        <f t="shared" si="141"/>
        <v>https://www.udobaer.de/out/media/public/cust/others/s0000087-2021-ch_it.pdf</v>
      </c>
    </row>
    <row r="4382" spans="1:2" x14ac:dyDescent="0.2">
      <c r="A4382" s="1" t="s">
        <v>34338</v>
      </c>
      <c r="B4382" t="str">
        <f t="shared" si="141"/>
        <v>https://www.udobaer.de/out/media/public/cust/others/s0000087-2021-ch_it.pdf</v>
      </c>
    </row>
    <row r="4383" spans="1:2" x14ac:dyDescent="0.2">
      <c r="A4383" s="1" t="s">
        <v>34339</v>
      </c>
      <c r="B4383" t="str">
        <f t="shared" si="141"/>
        <v>https://www.udobaer.de/out/media/public/cust/others/s0000087-2021-ch_it.pdf</v>
      </c>
    </row>
    <row r="4384" spans="1:2" x14ac:dyDescent="0.2">
      <c r="A4384" s="1" t="s">
        <v>34340</v>
      </c>
      <c r="B4384" t="str">
        <f t="shared" si="141"/>
        <v>https://www.udobaer.de/out/media/public/cust/others/s0000087-2021-ch_it.pdf</v>
      </c>
    </row>
    <row r="4385" spans="1:2" x14ac:dyDescent="0.2">
      <c r="A4385" s="1" t="s">
        <v>34341</v>
      </c>
      <c r="B4385" t="str">
        <f t="shared" si="141"/>
        <v>https://www.udobaer.de/out/media/public/cust/others/s0000087-2021-ch_it.pdf</v>
      </c>
    </row>
    <row r="4386" spans="1:2" x14ac:dyDescent="0.2">
      <c r="A4386" s="1" t="s">
        <v>34342</v>
      </c>
      <c r="B4386" t="str">
        <f t="shared" si="141"/>
        <v>https://www.udobaer.de/out/media/public/cust/others/s0000087-2021-ch_it.pdf</v>
      </c>
    </row>
    <row r="4387" spans="1:2" x14ac:dyDescent="0.2">
      <c r="A4387" s="1" t="s">
        <v>34343</v>
      </c>
      <c r="B4387" t="str">
        <f t="shared" si="141"/>
        <v>https://www.udobaer.de/out/media/public/cust/others/s0000087-2021-ch_it.pdf</v>
      </c>
    </row>
    <row r="4388" spans="1:2" x14ac:dyDescent="0.2">
      <c r="A4388" s="1" t="s">
        <v>34344</v>
      </c>
      <c r="B4388" t="str">
        <f t="shared" si="141"/>
        <v>https://www.udobaer.de/out/media/public/cust/others/s0000087-2021-ch_it.pdf</v>
      </c>
    </row>
    <row r="4389" spans="1:2" x14ac:dyDescent="0.2">
      <c r="A4389" s="1" t="s">
        <v>34345</v>
      </c>
      <c r="B4389" t="str">
        <f t="shared" si="141"/>
        <v>https://www.udobaer.de/out/media/public/cust/others/s0000087-2021-ch_it.pdf</v>
      </c>
    </row>
    <row r="4390" spans="1:2" x14ac:dyDescent="0.2">
      <c r="A4390" s="1" t="s">
        <v>34346</v>
      </c>
      <c r="B4390" t="str">
        <f t="shared" si="141"/>
        <v>https://www.udobaer.de/out/media/public/cust/others/s0000087-2021-ch_it.pdf</v>
      </c>
    </row>
    <row r="4391" spans="1:2" x14ac:dyDescent="0.2">
      <c r="A4391" s="1" t="s">
        <v>34347</v>
      </c>
      <c r="B4391" t="str">
        <f t="shared" si="141"/>
        <v>https://www.udobaer.de/out/media/public/cust/others/s0000087-2021-ch_it.pdf</v>
      </c>
    </row>
    <row r="4392" spans="1:2" x14ac:dyDescent="0.2">
      <c r="A4392" s="1" t="s">
        <v>34348</v>
      </c>
      <c r="B4392" t="str">
        <f t="shared" si="141"/>
        <v>https://www.udobaer.de/out/media/public/cust/others/s0000087-2021-ch_it.pdf</v>
      </c>
    </row>
    <row r="4393" spans="1:2" x14ac:dyDescent="0.2">
      <c r="A4393" s="1" t="s">
        <v>34349</v>
      </c>
      <c r="B4393" t="str">
        <f t="shared" si="141"/>
        <v>https://www.udobaer.de/out/media/public/cust/others/s0000087-2021-ch_it.pdf</v>
      </c>
    </row>
    <row r="4394" spans="1:2" x14ac:dyDescent="0.2">
      <c r="A4394" s="1" t="s">
        <v>34350</v>
      </c>
      <c r="B4394" t="str">
        <f t="shared" si="141"/>
        <v>https://www.udobaer.de/out/media/public/cust/others/s0000087-2021-ch_it.pdf</v>
      </c>
    </row>
    <row r="4395" spans="1:2" x14ac:dyDescent="0.2">
      <c r="A4395" s="1" t="s">
        <v>34351</v>
      </c>
      <c r="B4395" t="str">
        <f t="shared" si="141"/>
        <v>https://www.udobaer.de/out/media/public/cust/others/s0000087-2021-ch_it.pdf</v>
      </c>
    </row>
    <row r="4396" spans="1:2" x14ac:dyDescent="0.2">
      <c r="A4396" s="1" t="s">
        <v>34352</v>
      </c>
      <c r="B4396" t="str">
        <f t="shared" si="141"/>
        <v>https://www.udobaer.de/out/media/public/cust/others/s0000087-2021-ch_it.pdf</v>
      </c>
    </row>
    <row r="4397" spans="1:2" x14ac:dyDescent="0.2">
      <c r="A4397" s="1" t="s">
        <v>34353</v>
      </c>
      <c r="B4397" t="str">
        <f t="shared" si="141"/>
        <v>https://www.udobaer.de/out/media/public/cust/others/s0000087-2021-ch_it.pdf</v>
      </c>
    </row>
    <row r="4398" spans="1:2" x14ac:dyDescent="0.2">
      <c r="A4398" s="1" t="s">
        <v>34354</v>
      </c>
      <c r="B4398" t="str">
        <f t="shared" si="141"/>
        <v>https://www.udobaer.de/out/media/public/cust/others/s0000087-2021-ch_it.pdf</v>
      </c>
    </row>
    <row r="4399" spans="1:2" x14ac:dyDescent="0.2">
      <c r="A4399" s="1" t="s">
        <v>34355</v>
      </c>
      <c r="B4399" t="str">
        <f t="shared" si="141"/>
        <v>https://www.udobaer.de/out/media/public/cust/others/s0000087-2021-ch_it.pdf</v>
      </c>
    </row>
    <row r="4400" spans="1:2" x14ac:dyDescent="0.2">
      <c r="A4400" s="1" t="s">
        <v>34356</v>
      </c>
      <c r="B4400" t="str">
        <f t="shared" si="141"/>
        <v>https://www.udobaer.de/out/media/public/cust/others/s0000087-2021-ch_it.pdf</v>
      </c>
    </row>
    <row r="4401" spans="1:2" x14ac:dyDescent="0.2">
      <c r="A4401" s="1" t="s">
        <v>34357</v>
      </c>
      <c r="B4401" t="str">
        <f t="shared" si="141"/>
        <v>https://www.udobaer.de/out/media/public/cust/others/s0000087-2021-ch_it.pdf</v>
      </c>
    </row>
    <row r="4402" spans="1:2" x14ac:dyDescent="0.2">
      <c r="A4402" s="1" t="s">
        <v>34368</v>
      </c>
      <c r="B4402" t="str">
        <f t="shared" si="141"/>
        <v>https://www.udobaer.de/out/media/public/cust/others/s0000087-2021-ch_it.pdf</v>
      </c>
    </row>
    <row r="4403" spans="1:2" x14ac:dyDescent="0.2">
      <c r="A4403" s="1" t="s">
        <v>34369</v>
      </c>
      <c r="B4403" t="str">
        <f t="shared" si="141"/>
        <v>https://www.udobaer.de/out/media/public/cust/others/s0000087-2021-ch_it.pdf</v>
      </c>
    </row>
    <row r="4404" spans="1:2" x14ac:dyDescent="0.2">
      <c r="A4404" s="1" t="s">
        <v>34370</v>
      </c>
      <c r="B4404" t="str">
        <f t="shared" si="141"/>
        <v>https://www.udobaer.de/out/media/public/cust/others/s0000087-2021-ch_it.pdf</v>
      </c>
    </row>
    <row r="4405" spans="1:2" x14ac:dyDescent="0.2">
      <c r="A4405" s="1" t="s">
        <v>34371</v>
      </c>
      <c r="B4405" t="str">
        <f t="shared" si="141"/>
        <v>https://www.udobaer.de/out/media/public/cust/others/s0000087-2021-ch_it.pdf</v>
      </c>
    </row>
    <row r="4406" spans="1:2" x14ac:dyDescent="0.2">
      <c r="A4406" s="1" t="s">
        <v>34270</v>
      </c>
      <c r="B4406" t="str">
        <f t="shared" ref="B4406:B4427" si="142">HYPERLINK("https://www.udobaer.de/out/media/public/cust/others/s0000088-2021-ch_it.pdf")</f>
        <v>https://www.udobaer.de/out/media/public/cust/others/s0000088-2021-ch_it.pdf</v>
      </c>
    </row>
    <row r="4407" spans="1:2" x14ac:dyDescent="0.2">
      <c r="A4407" s="1" t="s">
        <v>34271</v>
      </c>
      <c r="B4407" t="str">
        <f t="shared" si="142"/>
        <v>https://www.udobaer.de/out/media/public/cust/others/s0000088-2021-ch_it.pdf</v>
      </c>
    </row>
    <row r="4408" spans="1:2" x14ac:dyDescent="0.2">
      <c r="A4408" s="1" t="s">
        <v>34272</v>
      </c>
      <c r="B4408" t="str">
        <f t="shared" si="142"/>
        <v>https://www.udobaer.de/out/media/public/cust/others/s0000088-2021-ch_it.pdf</v>
      </c>
    </row>
    <row r="4409" spans="1:2" x14ac:dyDescent="0.2">
      <c r="A4409" s="1" t="s">
        <v>34273</v>
      </c>
      <c r="B4409" t="str">
        <f t="shared" si="142"/>
        <v>https://www.udobaer.de/out/media/public/cust/others/s0000088-2021-ch_it.pdf</v>
      </c>
    </row>
    <row r="4410" spans="1:2" x14ac:dyDescent="0.2">
      <c r="A4410" s="1" t="s">
        <v>34389</v>
      </c>
      <c r="B4410" t="str">
        <f t="shared" si="142"/>
        <v>https://www.udobaer.de/out/media/public/cust/others/s0000088-2021-ch_it.pdf</v>
      </c>
    </row>
    <row r="4411" spans="1:2" x14ac:dyDescent="0.2">
      <c r="A4411" s="1" t="s">
        <v>34390</v>
      </c>
      <c r="B4411" t="str">
        <f t="shared" si="142"/>
        <v>https://www.udobaer.de/out/media/public/cust/others/s0000088-2021-ch_it.pdf</v>
      </c>
    </row>
    <row r="4412" spans="1:2" x14ac:dyDescent="0.2">
      <c r="A4412" s="1" t="s">
        <v>34391</v>
      </c>
      <c r="B4412" t="str">
        <f t="shared" si="142"/>
        <v>https://www.udobaer.de/out/media/public/cust/others/s0000088-2021-ch_it.pdf</v>
      </c>
    </row>
    <row r="4413" spans="1:2" x14ac:dyDescent="0.2">
      <c r="A4413" s="1" t="s">
        <v>34392</v>
      </c>
      <c r="B4413" t="str">
        <f t="shared" si="142"/>
        <v>https://www.udobaer.de/out/media/public/cust/others/s0000088-2021-ch_it.pdf</v>
      </c>
    </row>
    <row r="4414" spans="1:2" x14ac:dyDescent="0.2">
      <c r="A4414" s="1" t="s">
        <v>42658</v>
      </c>
      <c r="B4414" t="str">
        <f t="shared" si="142"/>
        <v>https://www.udobaer.de/out/media/public/cust/others/s0000088-2021-ch_it.pdf</v>
      </c>
    </row>
    <row r="4415" spans="1:2" x14ac:dyDescent="0.2">
      <c r="A4415" s="1" t="s">
        <v>42662</v>
      </c>
      <c r="B4415" t="str">
        <f t="shared" si="142"/>
        <v>https://www.udobaer.de/out/media/public/cust/others/s0000088-2021-ch_it.pdf</v>
      </c>
    </row>
    <row r="4416" spans="1:2" x14ac:dyDescent="0.2">
      <c r="A4416" s="1" t="s">
        <v>42708</v>
      </c>
      <c r="B4416" t="str">
        <f t="shared" si="142"/>
        <v>https://www.udobaer.de/out/media/public/cust/others/s0000088-2021-ch_it.pdf</v>
      </c>
    </row>
    <row r="4417" spans="1:2" x14ac:dyDescent="0.2">
      <c r="A4417" s="1" t="s">
        <v>42709</v>
      </c>
      <c r="B4417" t="str">
        <f t="shared" si="142"/>
        <v>https://www.udobaer.de/out/media/public/cust/others/s0000088-2021-ch_it.pdf</v>
      </c>
    </row>
    <row r="4418" spans="1:2" x14ac:dyDescent="0.2">
      <c r="A4418" s="1" t="s">
        <v>42710</v>
      </c>
      <c r="B4418" t="str">
        <f t="shared" si="142"/>
        <v>https://www.udobaer.de/out/media/public/cust/others/s0000088-2021-ch_it.pdf</v>
      </c>
    </row>
    <row r="4419" spans="1:2" x14ac:dyDescent="0.2">
      <c r="A4419" s="1" t="s">
        <v>42711</v>
      </c>
      <c r="B4419" t="str">
        <f t="shared" si="142"/>
        <v>https://www.udobaer.de/out/media/public/cust/others/s0000088-2021-ch_it.pdf</v>
      </c>
    </row>
    <row r="4420" spans="1:2" x14ac:dyDescent="0.2">
      <c r="A4420" s="1" t="s">
        <v>42712</v>
      </c>
      <c r="B4420" t="str">
        <f t="shared" si="142"/>
        <v>https://www.udobaer.de/out/media/public/cust/others/s0000088-2021-ch_it.pdf</v>
      </c>
    </row>
    <row r="4421" spans="1:2" x14ac:dyDescent="0.2">
      <c r="A4421" s="1" t="s">
        <v>42713</v>
      </c>
      <c r="B4421" t="str">
        <f t="shared" si="142"/>
        <v>https://www.udobaer.de/out/media/public/cust/others/s0000088-2021-ch_it.pdf</v>
      </c>
    </row>
    <row r="4422" spans="1:2" x14ac:dyDescent="0.2">
      <c r="A4422" s="1" t="s">
        <v>42714</v>
      </c>
      <c r="B4422" t="str">
        <f t="shared" si="142"/>
        <v>https://www.udobaer.de/out/media/public/cust/others/s0000088-2021-ch_it.pdf</v>
      </c>
    </row>
    <row r="4423" spans="1:2" x14ac:dyDescent="0.2">
      <c r="A4423" s="1" t="s">
        <v>42715</v>
      </c>
      <c r="B4423" t="str">
        <f t="shared" si="142"/>
        <v>https://www.udobaer.de/out/media/public/cust/others/s0000088-2021-ch_it.pdf</v>
      </c>
    </row>
    <row r="4424" spans="1:2" x14ac:dyDescent="0.2">
      <c r="A4424" s="1" t="s">
        <v>42716</v>
      </c>
      <c r="B4424" t="str">
        <f t="shared" si="142"/>
        <v>https://www.udobaer.de/out/media/public/cust/others/s0000088-2021-ch_it.pdf</v>
      </c>
    </row>
    <row r="4425" spans="1:2" x14ac:dyDescent="0.2">
      <c r="A4425" s="1" t="s">
        <v>42717</v>
      </c>
      <c r="B4425" t="str">
        <f t="shared" si="142"/>
        <v>https://www.udobaer.de/out/media/public/cust/others/s0000088-2021-ch_it.pdf</v>
      </c>
    </row>
    <row r="4426" spans="1:2" x14ac:dyDescent="0.2">
      <c r="A4426" s="1" t="s">
        <v>42718</v>
      </c>
      <c r="B4426" t="str">
        <f t="shared" si="142"/>
        <v>https://www.udobaer.de/out/media/public/cust/others/s0000088-2021-ch_it.pdf</v>
      </c>
    </row>
    <row r="4427" spans="1:2" x14ac:dyDescent="0.2">
      <c r="A4427" s="1" t="s">
        <v>42719</v>
      </c>
      <c r="B4427" t="str">
        <f t="shared" si="142"/>
        <v>https://www.udobaer.de/out/media/public/cust/others/s0000088-2021-ch_it.pdf</v>
      </c>
    </row>
    <row r="4428" spans="1:2" x14ac:dyDescent="0.2">
      <c r="A4428" s="1" t="s">
        <v>42519</v>
      </c>
      <c r="B4428" t="str">
        <f t="shared" ref="B4428:B4460" si="143">HYPERLINK("https://www.udobaer.de/out/media/public/cust/others/s0000089-2021-ch_it.pdf")</f>
        <v>https://www.udobaer.de/out/media/public/cust/others/s0000089-2021-ch_it.pdf</v>
      </c>
    </row>
    <row r="4429" spans="1:2" x14ac:dyDescent="0.2">
      <c r="A4429" s="1" t="s">
        <v>42521</v>
      </c>
      <c r="B4429" t="str">
        <f t="shared" si="143"/>
        <v>https://www.udobaer.de/out/media/public/cust/others/s0000089-2021-ch_it.pdf</v>
      </c>
    </row>
    <row r="4430" spans="1:2" x14ac:dyDescent="0.2">
      <c r="A4430" s="1" t="s">
        <v>42522</v>
      </c>
      <c r="B4430" t="str">
        <f t="shared" si="143"/>
        <v>https://www.udobaer.de/out/media/public/cust/others/s0000089-2021-ch_it.pdf</v>
      </c>
    </row>
    <row r="4431" spans="1:2" x14ac:dyDescent="0.2">
      <c r="A4431" s="1" t="s">
        <v>42523</v>
      </c>
      <c r="B4431" t="str">
        <f t="shared" si="143"/>
        <v>https://www.udobaer.de/out/media/public/cust/others/s0000089-2021-ch_it.pdf</v>
      </c>
    </row>
    <row r="4432" spans="1:2" x14ac:dyDescent="0.2">
      <c r="A4432" s="1" t="s">
        <v>42524</v>
      </c>
      <c r="B4432" t="str">
        <f t="shared" si="143"/>
        <v>https://www.udobaer.de/out/media/public/cust/others/s0000089-2021-ch_it.pdf</v>
      </c>
    </row>
    <row r="4433" spans="1:2" x14ac:dyDescent="0.2">
      <c r="A4433" s="1" t="s">
        <v>42525</v>
      </c>
      <c r="B4433" t="str">
        <f t="shared" si="143"/>
        <v>https://www.udobaer.de/out/media/public/cust/others/s0000089-2021-ch_it.pdf</v>
      </c>
    </row>
    <row r="4434" spans="1:2" x14ac:dyDescent="0.2">
      <c r="A4434" s="1" t="s">
        <v>42526</v>
      </c>
      <c r="B4434" t="str">
        <f t="shared" si="143"/>
        <v>https://www.udobaer.de/out/media/public/cust/others/s0000089-2021-ch_it.pdf</v>
      </c>
    </row>
    <row r="4435" spans="1:2" x14ac:dyDescent="0.2">
      <c r="A4435" s="1" t="s">
        <v>42529</v>
      </c>
      <c r="B4435" t="str">
        <f t="shared" si="143"/>
        <v>https://www.udobaer.de/out/media/public/cust/others/s0000089-2021-ch_it.pdf</v>
      </c>
    </row>
    <row r="4436" spans="1:2" x14ac:dyDescent="0.2">
      <c r="A4436" s="1" t="s">
        <v>42533</v>
      </c>
      <c r="B4436" t="str">
        <f t="shared" si="143"/>
        <v>https://www.udobaer.de/out/media/public/cust/others/s0000089-2021-ch_it.pdf</v>
      </c>
    </row>
    <row r="4437" spans="1:2" x14ac:dyDescent="0.2">
      <c r="A4437" s="1" t="s">
        <v>42537</v>
      </c>
      <c r="B4437" t="str">
        <f t="shared" si="143"/>
        <v>https://www.udobaer.de/out/media/public/cust/others/s0000089-2021-ch_it.pdf</v>
      </c>
    </row>
    <row r="4438" spans="1:2" x14ac:dyDescent="0.2">
      <c r="A4438" s="1" t="s">
        <v>42632</v>
      </c>
      <c r="B4438" t="str">
        <f t="shared" si="143"/>
        <v>https://www.udobaer.de/out/media/public/cust/others/s0000089-2021-ch_it.pdf</v>
      </c>
    </row>
    <row r="4439" spans="1:2" x14ac:dyDescent="0.2">
      <c r="A4439" s="1" t="s">
        <v>42633</v>
      </c>
      <c r="B4439" t="str">
        <f t="shared" si="143"/>
        <v>https://www.udobaer.de/out/media/public/cust/others/s0000089-2021-ch_it.pdf</v>
      </c>
    </row>
    <row r="4440" spans="1:2" x14ac:dyDescent="0.2">
      <c r="A4440" s="1" t="s">
        <v>42635</v>
      </c>
      <c r="B4440" t="str">
        <f t="shared" si="143"/>
        <v>https://www.udobaer.de/out/media/public/cust/others/s0000089-2021-ch_it.pdf</v>
      </c>
    </row>
    <row r="4441" spans="1:2" x14ac:dyDescent="0.2">
      <c r="A4441" s="1" t="s">
        <v>42636</v>
      </c>
      <c r="B4441" t="str">
        <f t="shared" si="143"/>
        <v>https://www.udobaer.de/out/media/public/cust/others/s0000089-2021-ch_it.pdf</v>
      </c>
    </row>
    <row r="4442" spans="1:2" x14ac:dyDescent="0.2">
      <c r="A4442" s="1" t="s">
        <v>42637</v>
      </c>
      <c r="B4442" t="str">
        <f t="shared" si="143"/>
        <v>https://www.udobaer.de/out/media/public/cust/others/s0000089-2021-ch_it.pdf</v>
      </c>
    </row>
    <row r="4443" spans="1:2" x14ac:dyDescent="0.2">
      <c r="A4443" s="1" t="s">
        <v>42639</v>
      </c>
      <c r="B4443" t="str">
        <f t="shared" si="143"/>
        <v>https://www.udobaer.de/out/media/public/cust/others/s0000089-2021-ch_it.pdf</v>
      </c>
    </row>
    <row r="4444" spans="1:2" x14ac:dyDescent="0.2">
      <c r="A4444" s="1" t="s">
        <v>42640</v>
      </c>
      <c r="B4444" t="str">
        <f t="shared" si="143"/>
        <v>https://www.udobaer.de/out/media/public/cust/others/s0000089-2021-ch_it.pdf</v>
      </c>
    </row>
    <row r="4445" spans="1:2" x14ac:dyDescent="0.2">
      <c r="A4445" s="1" t="s">
        <v>42641</v>
      </c>
      <c r="B4445" t="str">
        <f t="shared" si="143"/>
        <v>https://www.udobaer.de/out/media/public/cust/others/s0000089-2021-ch_it.pdf</v>
      </c>
    </row>
    <row r="4446" spans="1:2" x14ac:dyDescent="0.2">
      <c r="A4446" s="1" t="s">
        <v>42642</v>
      </c>
      <c r="B4446" t="str">
        <f t="shared" si="143"/>
        <v>https://www.udobaer.de/out/media/public/cust/others/s0000089-2021-ch_it.pdf</v>
      </c>
    </row>
    <row r="4447" spans="1:2" x14ac:dyDescent="0.2">
      <c r="A4447" s="1" t="s">
        <v>42643</v>
      </c>
      <c r="B4447" t="str">
        <f t="shared" si="143"/>
        <v>https://www.udobaer.de/out/media/public/cust/others/s0000089-2021-ch_it.pdf</v>
      </c>
    </row>
    <row r="4448" spans="1:2" x14ac:dyDescent="0.2">
      <c r="A4448" s="1" t="s">
        <v>42644</v>
      </c>
      <c r="B4448" t="str">
        <f t="shared" si="143"/>
        <v>https://www.udobaer.de/out/media/public/cust/others/s0000089-2021-ch_it.pdf</v>
      </c>
    </row>
    <row r="4449" spans="1:2" x14ac:dyDescent="0.2">
      <c r="A4449" s="1" t="s">
        <v>42645</v>
      </c>
      <c r="B4449" t="str">
        <f t="shared" si="143"/>
        <v>https://www.udobaer.de/out/media/public/cust/others/s0000089-2021-ch_it.pdf</v>
      </c>
    </row>
    <row r="4450" spans="1:2" x14ac:dyDescent="0.2">
      <c r="A4450" s="1" t="s">
        <v>42646</v>
      </c>
      <c r="B4450" t="str">
        <f t="shared" si="143"/>
        <v>https://www.udobaer.de/out/media/public/cust/others/s0000089-2021-ch_it.pdf</v>
      </c>
    </row>
    <row r="4451" spans="1:2" x14ac:dyDescent="0.2">
      <c r="A4451" s="1" t="s">
        <v>42647</v>
      </c>
      <c r="B4451" t="str">
        <f t="shared" si="143"/>
        <v>https://www.udobaer.de/out/media/public/cust/others/s0000089-2021-ch_it.pdf</v>
      </c>
    </row>
    <row r="4452" spans="1:2" x14ac:dyDescent="0.2">
      <c r="A4452" s="1" t="s">
        <v>42648</v>
      </c>
      <c r="B4452" t="str">
        <f t="shared" si="143"/>
        <v>https://www.udobaer.de/out/media/public/cust/others/s0000089-2021-ch_it.pdf</v>
      </c>
    </row>
    <row r="4453" spans="1:2" x14ac:dyDescent="0.2">
      <c r="A4453" s="1" t="s">
        <v>42649</v>
      </c>
      <c r="B4453" t="str">
        <f t="shared" si="143"/>
        <v>https://www.udobaer.de/out/media/public/cust/others/s0000089-2021-ch_it.pdf</v>
      </c>
    </row>
    <row r="4454" spans="1:2" x14ac:dyDescent="0.2">
      <c r="A4454" s="1" t="s">
        <v>42650</v>
      </c>
      <c r="B4454" t="str">
        <f t="shared" si="143"/>
        <v>https://www.udobaer.de/out/media/public/cust/others/s0000089-2021-ch_it.pdf</v>
      </c>
    </row>
    <row r="4455" spans="1:2" x14ac:dyDescent="0.2">
      <c r="A4455" s="1" t="s">
        <v>42651</v>
      </c>
      <c r="B4455" t="str">
        <f t="shared" si="143"/>
        <v>https://www.udobaer.de/out/media/public/cust/others/s0000089-2021-ch_it.pdf</v>
      </c>
    </row>
    <row r="4456" spans="1:2" x14ac:dyDescent="0.2">
      <c r="A4456" s="1" t="s">
        <v>42652</v>
      </c>
      <c r="B4456" t="str">
        <f t="shared" si="143"/>
        <v>https://www.udobaer.de/out/media/public/cust/others/s0000089-2021-ch_it.pdf</v>
      </c>
    </row>
    <row r="4457" spans="1:2" x14ac:dyDescent="0.2">
      <c r="A4457" s="1" t="s">
        <v>42653</v>
      </c>
      <c r="B4457" t="str">
        <f t="shared" si="143"/>
        <v>https://www.udobaer.de/out/media/public/cust/others/s0000089-2021-ch_it.pdf</v>
      </c>
    </row>
    <row r="4458" spans="1:2" x14ac:dyDescent="0.2">
      <c r="A4458" s="1" t="s">
        <v>42654</v>
      </c>
      <c r="B4458" t="str">
        <f t="shared" si="143"/>
        <v>https://www.udobaer.de/out/media/public/cust/others/s0000089-2021-ch_it.pdf</v>
      </c>
    </row>
    <row r="4459" spans="1:2" x14ac:dyDescent="0.2">
      <c r="A4459" s="1" t="s">
        <v>42655</v>
      </c>
      <c r="B4459" t="str">
        <f t="shared" si="143"/>
        <v>https://www.udobaer.de/out/media/public/cust/others/s0000089-2021-ch_it.pdf</v>
      </c>
    </row>
    <row r="4460" spans="1:2" x14ac:dyDescent="0.2">
      <c r="A4460" s="1" t="s">
        <v>42656</v>
      </c>
      <c r="B4460" t="str">
        <f t="shared" si="143"/>
        <v>https://www.udobaer.de/out/media/public/cust/others/s0000089-2021-ch_it.pdf</v>
      </c>
    </row>
    <row r="4461" spans="1:2" x14ac:dyDescent="0.2">
      <c r="A4461" s="1" t="s">
        <v>33881</v>
      </c>
      <c r="B4461" t="str">
        <f>HYPERLINK("https://www.udobaer.de/out/media/public/cust/others/s0000090-2021-ch_it.pdf")</f>
        <v>https://www.udobaer.de/out/media/public/cust/others/s0000090-2021-ch_it.pdf</v>
      </c>
    </row>
    <row r="4462" spans="1:2" x14ac:dyDescent="0.2">
      <c r="A4462" s="1" t="s">
        <v>34454</v>
      </c>
      <c r="B4462" t="str">
        <f>HYPERLINK("https://www.udobaer.de/out/media/public/cust/others/s0000090-2021-ch_it.pdf")</f>
        <v>https://www.udobaer.de/out/media/public/cust/others/s0000090-2021-ch_it.pdf</v>
      </c>
    </row>
    <row r="4463" spans="1:2" x14ac:dyDescent="0.2">
      <c r="A4463" s="1" t="s">
        <v>33880</v>
      </c>
      <c r="B4463" t="str">
        <f>HYPERLINK("https://www.udobaer.de/out/media/public/cust/others/s0000091-2021-ch_it.pdf")</f>
        <v>https://www.udobaer.de/out/media/public/cust/others/s0000091-2021-ch_it.pdf</v>
      </c>
    </row>
    <row r="4464" spans="1:2" x14ac:dyDescent="0.2">
      <c r="A4464" s="1" t="s">
        <v>33882</v>
      </c>
      <c r="B4464" t="str">
        <f>HYPERLINK("https://www.udobaer.de/out/media/public/cust/others/s0000091-2021-ch_it.pdf")</f>
        <v>https://www.udobaer.de/out/media/public/cust/others/s0000091-2021-ch_it.pdf</v>
      </c>
    </row>
    <row r="4465" spans="1:2" x14ac:dyDescent="0.2">
      <c r="A4465" s="1" t="s">
        <v>33883</v>
      </c>
      <c r="B4465" t="str">
        <f>HYPERLINK("https://www.udobaer.de/out/media/public/cust/others/s0000091-2021-ch_it.pdf")</f>
        <v>https://www.udobaer.de/out/media/public/cust/others/s0000091-2021-ch_it.pdf</v>
      </c>
    </row>
    <row r="4466" spans="1:2" x14ac:dyDescent="0.2">
      <c r="A4466" s="1" t="s">
        <v>33675</v>
      </c>
      <c r="B4466" t="str">
        <f t="shared" ref="B4466:B4472" si="144">HYPERLINK("https://www.udobaer.de/out/media/public/cust/others/s0000092-2021-ch_it.pdf")</f>
        <v>https://www.udobaer.de/out/media/public/cust/others/s0000092-2021-ch_it.pdf</v>
      </c>
    </row>
    <row r="4467" spans="1:2" x14ac:dyDescent="0.2">
      <c r="A4467" s="1" t="s">
        <v>33677</v>
      </c>
      <c r="B4467" t="str">
        <f t="shared" si="144"/>
        <v>https://www.udobaer.de/out/media/public/cust/others/s0000092-2021-ch_it.pdf</v>
      </c>
    </row>
    <row r="4468" spans="1:2" x14ac:dyDescent="0.2">
      <c r="A4468" s="1" t="s">
        <v>33678</v>
      </c>
      <c r="B4468" t="str">
        <f t="shared" si="144"/>
        <v>https://www.udobaer.de/out/media/public/cust/others/s0000092-2021-ch_it.pdf</v>
      </c>
    </row>
    <row r="4469" spans="1:2" x14ac:dyDescent="0.2">
      <c r="A4469" s="1" t="s">
        <v>33679</v>
      </c>
      <c r="B4469" t="str">
        <f t="shared" si="144"/>
        <v>https://www.udobaer.de/out/media/public/cust/others/s0000092-2021-ch_it.pdf</v>
      </c>
    </row>
    <row r="4470" spans="1:2" x14ac:dyDescent="0.2">
      <c r="A4470" s="1" t="s">
        <v>33680</v>
      </c>
      <c r="B4470" t="str">
        <f t="shared" si="144"/>
        <v>https://www.udobaer.de/out/media/public/cust/others/s0000092-2021-ch_it.pdf</v>
      </c>
    </row>
    <row r="4471" spans="1:2" x14ac:dyDescent="0.2">
      <c r="A4471" s="1" t="s">
        <v>33681</v>
      </c>
      <c r="B4471" t="str">
        <f t="shared" si="144"/>
        <v>https://www.udobaer.de/out/media/public/cust/others/s0000092-2021-ch_it.pdf</v>
      </c>
    </row>
    <row r="4472" spans="1:2" x14ac:dyDescent="0.2">
      <c r="A4472" s="1" t="s">
        <v>41583</v>
      </c>
      <c r="B4472" t="str">
        <f t="shared" si="144"/>
        <v>https://www.udobaer.de/out/media/public/cust/others/s0000092-2021-ch_it.pdf</v>
      </c>
    </row>
    <row r="4473" spans="1:2" x14ac:dyDescent="0.2">
      <c r="A4473" s="1" t="s">
        <v>33672</v>
      </c>
      <c r="B4473" t="str">
        <f>HYPERLINK("https://www.udobaer.de/out/media/public/cust/others/s0000093-2021-ch_it.pdf")</f>
        <v>https://www.udobaer.de/out/media/public/cust/others/s0000093-2021-ch_it.pdf</v>
      </c>
    </row>
    <row r="4474" spans="1:2" x14ac:dyDescent="0.2">
      <c r="A4474" s="1" t="s">
        <v>33673</v>
      </c>
      <c r="B4474" t="str">
        <f>HYPERLINK("https://www.udobaer.de/out/media/public/cust/others/s0000093-2021-ch_it.pdf")</f>
        <v>https://www.udobaer.de/out/media/public/cust/others/s0000093-2021-ch_it.pdf</v>
      </c>
    </row>
    <row r="4475" spans="1:2" x14ac:dyDescent="0.2">
      <c r="A4475" s="1" t="s">
        <v>33674</v>
      </c>
      <c r="B4475" t="str">
        <f>HYPERLINK("https://www.udobaer.de/out/media/public/cust/others/s0000093-2021-ch_it.pdf")</f>
        <v>https://www.udobaer.de/out/media/public/cust/others/s0000093-2021-ch_it.pdf</v>
      </c>
    </row>
    <row r="4476" spans="1:2" x14ac:dyDescent="0.2">
      <c r="A4476" s="1" t="s">
        <v>33676</v>
      </c>
      <c r="B4476" t="str">
        <f>HYPERLINK("https://www.udobaer.de/out/media/public/cust/others/s0000093-2021-ch_it.pdf")</f>
        <v>https://www.udobaer.de/out/media/public/cust/others/s0000093-2021-ch_it.pdf</v>
      </c>
    </row>
    <row r="4477" spans="1:2" x14ac:dyDescent="0.2">
      <c r="A4477" s="1" t="s">
        <v>33265</v>
      </c>
      <c r="B4477" t="str">
        <f t="shared" ref="B4477:B4504" si="145">HYPERLINK("https://www.udobaer.de/out/media/public/cust/others/s0000094-2021-ch_it.pdf")</f>
        <v>https://www.udobaer.de/out/media/public/cust/others/s0000094-2021-ch_it.pdf</v>
      </c>
    </row>
    <row r="4478" spans="1:2" x14ac:dyDescent="0.2">
      <c r="A4478" s="1" t="s">
        <v>33290</v>
      </c>
      <c r="B4478" t="str">
        <f t="shared" si="145"/>
        <v>https://www.udobaer.de/out/media/public/cust/others/s0000094-2021-ch_it.pdf</v>
      </c>
    </row>
    <row r="4479" spans="1:2" x14ac:dyDescent="0.2">
      <c r="A4479" s="1" t="s">
        <v>33292</v>
      </c>
      <c r="B4479" t="str">
        <f t="shared" si="145"/>
        <v>https://www.udobaer.de/out/media/public/cust/others/s0000094-2021-ch_it.pdf</v>
      </c>
    </row>
    <row r="4480" spans="1:2" x14ac:dyDescent="0.2">
      <c r="A4480" s="1" t="s">
        <v>33293</v>
      </c>
      <c r="B4480" t="str">
        <f t="shared" si="145"/>
        <v>https://www.udobaer.de/out/media/public/cust/others/s0000094-2021-ch_it.pdf</v>
      </c>
    </row>
    <row r="4481" spans="1:2" x14ac:dyDescent="0.2">
      <c r="A4481" s="1" t="s">
        <v>33302</v>
      </c>
      <c r="B4481" t="str">
        <f t="shared" si="145"/>
        <v>https://www.udobaer.de/out/media/public/cust/others/s0000094-2021-ch_it.pdf</v>
      </c>
    </row>
    <row r="4482" spans="1:2" x14ac:dyDescent="0.2">
      <c r="A4482" s="1" t="s">
        <v>33303</v>
      </c>
      <c r="B4482" t="str">
        <f t="shared" si="145"/>
        <v>https://www.udobaer.de/out/media/public/cust/others/s0000094-2021-ch_it.pdf</v>
      </c>
    </row>
    <row r="4483" spans="1:2" x14ac:dyDescent="0.2">
      <c r="A4483" s="1" t="s">
        <v>33304</v>
      </c>
      <c r="B4483" t="str">
        <f t="shared" si="145"/>
        <v>https://www.udobaer.de/out/media/public/cust/others/s0000094-2021-ch_it.pdf</v>
      </c>
    </row>
    <row r="4484" spans="1:2" x14ac:dyDescent="0.2">
      <c r="A4484" s="1" t="s">
        <v>33305</v>
      </c>
      <c r="B4484" t="str">
        <f t="shared" si="145"/>
        <v>https://www.udobaer.de/out/media/public/cust/others/s0000094-2021-ch_it.pdf</v>
      </c>
    </row>
    <row r="4485" spans="1:2" x14ac:dyDescent="0.2">
      <c r="A4485" s="1" t="s">
        <v>33306</v>
      </c>
      <c r="B4485" t="str">
        <f t="shared" si="145"/>
        <v>https://www.udobaer.de/out/media/public/cust/others/s0000094-2021-ch_it.pdf</v>
      </c>
    </row>
    <row r="4486" spans="1:2" x14ac:dyDescent="0.2">
      <c r="A4486" s="1" t="s">
        <v>33309</v>
      </c>
      <c r="B4486" t="str">
        <f t="shared" si="145"/>
        <v>https://www.udobaer.de/out/media/public/cust/others/s0000094-2021-ch_it.pdf</v>
      </c>
    </row>
    <row r="4487" spans="1:2" x14ac:dyDescent="0.2">
      <c r="A4487" s="1" t="s">
        <v>33310</v>
      </c>
      <c r="B4487" t="str">
        <f t="shared" si="145"/>
        <v>https://www.udobaer.de/out/media/public/cust/others/s0000094-2021-ch_it.pdf</v>
      </c>
    </row>
    <row r="4488" spans="1:2" x14ac:dyDescent="0.2">
      <c r="A4488" s="1" t="s">
        <v>33311</v>
      </c>
      <c r="B4488" t="str">
        <f t="shared" si="145"/>
        <v>https://www.udobaer.de/out/media/public/cust/others/s0000094-2021-ch_it.pdf</v>
      </c>
    </row>
    <row r="4489" spans="1:2" x14ac:dyDescent="0.2">
      <c r="A4489" s="1" t="s">
        <v>33312</v>
      </c>
      <c r="B4489" t="str">
        <f t="shared" si="145"/>
        <v>https://www.udobaer.de/out/media/public/cust/others/s0000094-2021-ch_it.pdf</v>
      </c>
    </row>
    <row r="4490" spans="1:2" x14ac:dyDescent="0.2">
      <c r="A4490" s="1" t="s">
        <v>33313</v>
      </c>
      <c r="B4490" t="str">
        <f t="shared" si="145"/>
        <v>https://www.udobaer.de/out/media/public/cust/others/s0000094-2021-ch_it.pdf</v>
      </c>
    </row>
    <row r="4491" spans="1:2" x14ac:dyDescent="0.2">
      <c r="A4491" s="1" t="s">
        <v>33316</v>
      </c>
      <c r="B4491" t="str">
        <f t="shared" si="145"/>
        <v>https://www.udobaer.de/out/media/public/cust/others/s0000094-2021-ch_it.pdf</v>
      </c>
    </row>
    <row r="4492" spans="1:2" x14ac:dyDescent="0.2">
      <c r="A4492" s="1" t="s">
        <v>33317</v>
      </c>
      <c r="B4492" t="str">
        <f t="shared" si="145"/>
        <v>https://www.udobaer.de/out/media/public/cust/others/s0000094-2021-ch_it.pdf</v>
      </c>
    </row>
    <row r="4493" spans="1:2" x14ac:dyDescent="0.2">
      <c r="A4493" s="1" t="s">
        <v>33318</v>
      </c>
      <c r="B4493" t="str">
        <f t="shared" si="145"/>
        <v>https://www.udobaer.de/out/media/public/cust/others/s0000094-2021-ch_it.pdf</v>
      </c>
    </row>
    <row r="4494" spans="1:2" x14ac:dyDescent="0.2">
      <c r="A4494" s="1" t="s">
        <v>33319</v>
      </c>
      <c r="B4494" t="str">
        <f t="shared" si="145"/>
        <v>https://www.udobaer.de/out/media/public/cust/others/s0000094-2021-ch_it.pdf</v>
      </c>
    </row>
    <row r="4495" spans="1:2" x14ac:dyDescent="0.2">
      <c r="A4495" s="1" t="s">
        <v>33320</v>
      </c>
      <c r="B4495" t="str">
        <f t="shared" si="145"/>
        <v>https://www.udobaer.de/out/media/public/cust/others/s0000094-2021-ch_it.pdf</v>
      </c>
    </row>
    <row r="4496" spans="1:2" x14ac:dyDescent="0.2">
      <c r="A4496" s="1" t="s">
        <v>33323</v>
      </c>
      <c r="B4496" t="str">
        <f t="shared" si="145"/>
        <v>https://www.udobaer.de/out/media/public/cust/others/s0000094-2021-ch_it.pdf</v>
      </c>
    </row>
    <row r="4497" spans="1:2" x14ac:dyDescent="0.2">
      <c r="A4497" s="1" t="s">
        <v>33324</v>
      </c>
      <c r="B4497" t="str">
        <f t="shared" si="145"/>
        <v>https://www.udobaer.de/out/media/public/cust/others/s0000094-2021-ch_it.pdf</v>
      </c>
    </row>
    <row r="4498" spans="1:2" x14ac:dyDescent="0.2">
      <c r="A4498" s="1" t="s">
        <v>33325</v>
      </c>
      <c r="B4498" t="str">
        <f t="shared" si="145"/>
        <v>https://www.udobaer.de/out/media/public/cust/others/s0000094-2021-ch_it.pdf</v>
      </c>
    </row>
    <row r="4499" spans="1:2" x14ac:dyDescent="0.2">
      <c r="A4499" s="1" t="s">
        <v>33326</v>
      </c>
      <c r="B4499" t="str">
        <f t="shared" si="145"/>
        <v>https://www.udobaer.de/out/media/public/cust/others/s0000094-2021-ch_it.pdf</v>
      </c>
    </row>
    <row r="4500" spans="1:2" x14ac:dyDescent="0.2">
      <c r="A4500" s="1" t="s">
        <v>33327</v>
      </c>
      <c r="B4500" t="str">
        <f t="shared" si="145"/>
        <v>https://www.udobaer.de/out/media/public/cust/others/s0000094-2021-ch_it.pdf</v>
      </c>
    </row>
    <row r="4501" spans="1:2" x14ac:dyDescent="0.2">
      <c r="A4501" s="1" t="s">
        <v>33552</v>
      </c>
      <c r="B4501" t="str">
        <f t="shared" si="145"/>
        <v>https://www.udobaer.de/out/media/public/cust/others/s0000094-2021-ch_it.pdf</v>
      </c>
    </row>
    <row r="4502" spans="1:2" x14ac:dyDescent="0.2">
      <c r="A4502" s="1" t="s">
        <v>33553</v>
      </c>
      <c r="B4502" t="str">
        <f t="shared" si="145"/>
        <v>https://www.udobaer.de/out/media/public/cust/others/s0000094-2021-ch_it.pdf</v>
      </c>
    </row>
    <row r="4503" spans="1:2" x14ac:dyDescent="0.2">
      <c r="A4503" s="1" t="s">
        <v>33554</v>
      </c>
      <c r="B4503" t="str">
        <f t="shared" si="145"/>
        <v>https://www.udobaer.de/out/media/public/cust/others/s0000094-2021-ch_it.pdf</v>
      </c>
    </row>
    <row r="4504" spans="1:2" x14ac:dyDescent="0.2">
      <c r="A4504" s="1" t="s">
        <v>33556</v>
      </c>
      <c r="B4504" t="str">
        <f t="shared" si="145"/>
        <v>https://www.udobaer.de/out/media/public/cust/others/s0000094-2021-ch_it.pdf</v>
      </c>
    </row>
    <row r="4505" spans="1:2" x14ac:dyDescent="0.2">
      <c r="A4505" s="1" t="s">
        <v>28839</v>
      </c>
      <c r="B4505" t="str">
        <f t="shared" ref="B4505:B4538" si="146">HYPERLINK("https://www.udobaer.de/out/media/public/cust/others/s0000095-2021-ch_it.pdf")</f>
        <v>https://www.udobaer.de/out/media/public/cust/others/s0000095-2021-ch_it.pdf</v>
      </c>
    </row>
    <row r="4506" spans="1:2" x14ac:dyDescent="0.2">
      <c r="A4506" s="1" t="s">
        <v>28840</v>
      </c>
      <c r="B4506" t="str">
        <f t="shared" si="146"/>
        <v>https://www.udobaer.de/out/media/public/cust/others/s0000095-2021-ch_it.pdf</v>
      </c>
    </row>
    <row r="4507" spans="1:2" x14ac:dyDescent="0.2">
      <c r="A4507" s="1" t="s">
        <v>28841</v>
      </c>
      <c r="B4507" t="str">
        <f t="shared" si="146"/>
        <v>https://www.udobaer.de/out/media/public/cust/others/s0000095-2021-ch_it.pdf</v>
      </c>
    </row>
    <row r="4508" spans="1:2" x14ac:dyDescent="0.2">
      <c r="A4508" s="1" t="s">
        <v>28842</v>
      </c>
      <c r="B4508" t="str">
        <f t="shared" si="146"/>
        <v>https://www.udobaer.de/out/media/public/cust/others/s0000095-2021-ch_it.pdf</v>
      </c>
    </row>
    <row r="4509" spans="1:2" x14ac:dyDescent="0.2">
      <c r="A4509" s="1" t="s">
        <v>28843</v>
      </c>
      <c r="B4509" t="str">
        <f t="shared" si="146"/>
        <v>https://www.udobaer.de/out/media/public/cust/others/s0000095-2021-ch_it.pdf</v>
      </c>
    </row>
    <row r="4510" spans="1:2" x14ac:dyDescent="0.2">
      <c r="A4510" s="1" t="s">
        <v>28844</v>
      </c>
      <c r="B4510" t="str">
        <f t="shared" si="146"/>
        <v>https://www.udobaer.de/out/media/public/cust/others/s0000095-2021-ch_it.pdf</v>
      </c>
    </row>
    <row r="4511" spans="1:2" x14ac:dyDescent="0.2">
      <c r="A4511" s="1" t="s">
        <v>28845</v>
      </c>
      <c r="B4511" t="str">
        <f t="shared" si="146"/>
        <v>https://www.udobaer.de/out/media/public/cust/others/s0000095-2021-ch_it.pdf</v>
      </c>
    </row>
    <row r="4512" spans="1:2" x14ac:dyDescent="0.2">
      <c r="A4512" s="1" t="s">
        <v>28846</v>
      </c>
      <c r="B4512" t="str">
        <f t="shared" si="146"/>
        <v>https://www.udobaer.de/out/media/public/cust/others/s0000095-2021-ch_it.pdf</v>
      </c>
    </row>
    <row r="4513" spans="1:2" x14ac:dyDescent="0.2">
      <c r="A4513" s="1" t="s">
        <v>28847</v>
      </c>
      <c r="B4513" t="str">
        <f t="shared" si="146"/>
        <v>https://www.udobaer.de/out/media/public/cust/others/s0000095-2021-ch_it.pdf</v>
      </c>
    </row>
    <row r="4514" spans="1:2" x14ac:dyDescent="0.2">
      <c r="A4514" s="1" t="s">
        <v>28848</v>
      </c>
      <c r="B4514" t="str">
        <f t="shared" si="146"/>
        <v>https://www.udobaer.de/out/media/public/cust/others/s0000095-2021-ch_it.pdf</v>
      </c>
    </row>
    <row r="4515" spans="1:2" x14ac:dyDescent="0.2">
      <c r="A4515" s="1" t="s">
        <v>28849</v>
      </c>
      <c r="B4515" t="str">
        <f t="shared" si="146"/>
        <v>https://www.udobaer.de/out/media/public/cust/others/s0000095-2021-ch_it.pdf</v>
      </c>
    </row>
    <row r="4516" spans="1:2" x14ac:dyDescent="0.2">
      <c r="A4516" s="1" t="s">
        <v>28850</v>
      </c>
      <c r="B4516" t="str">
        <f t="shared" si="146"/>
        <v>https://www.udobaer.de/out/media/public/cust/others/s0000095-2021-ch_it.pdf</v>
      </c>
    </row>
    <row r="4517" spans="1:2" x14ac:dyDescent="0.2">
      <c r="A4517" s="1" t="s">
        <v>28851</v>
      </c>
      <c r="B4517" t="str">
        <f t="shared" si="146"/>
        <v>https://www.udobaer.de/out/media/public/cust/others/s0000095-2021-ch_it.pdf</v>
      </c>
    </row>
    <row r="4518" spans="1:2" x14ac:dyDescent="0.2">
      <c r="A4518" s="1" t="s">
        <v>28852</v>
      </c>
      <c r="B4518" t="str">
        <f t="shared" si="146"/>
        <v>https://www.udobaer.de/out/media/public/cust/others/s0000095-2021-ch_it.pdf</v>
      </c>
    </row>
    <row r="4519" spans="1:2" x14ac:dyDescent="0.2">
      <c r="A4519" s="1" t="s">
        <v>28853</v>
      </c>
      <c r="B4519" t="str">
        <f t="shared" si="146"/>
        <v>https://www.udobaer.de/out/media/public/cust/others/s0000095-2021-ch_it.pdf</v>
      </c>
    </row>
    <row r="4520" spans="1:2" x14ac:dyDescent="0.2">
      <c r="A4520" s="1" t="s">
        <v>28854</v>
      </c>
      <c r="B4520" t="str">
        <f t="shared" si="146"/>
        <v>https://www.udobaer.de/out/media/public/cust/others/s0000095-2021-ch_it.pdf</v>
      </c>
    </row>
    <row r="4521" spans="1:2" x14ac:dyDescent="0.2">
      <c r="A4521" s="1" t="s">
        <v>28855</v>
      </c>
      <c r="B4521" t="str">
        <f t="shared" si="146"/>
        <v>https://www.udobaer.de/out/media/public/cust/others/s0000095-2021-ch_it.pdf</v>
      </c>
    </row>
    <row r="4522" spans="1:2" x14ac:dyDescent="0.2">
      <c r="A4522" s="1" t="s">
        <v>28856</v>
      </c>
      <c r="B4522" t="str">
        <f t="shared" si="146"/>
        <v>https://www.udobaer.de/out/media/public/cust/others/s0000095-2021-ch_it.pdf</v>
      </c>
    </row>
    <row r="4523" spans="1:2" x14ac:dyDescent="0.2">
      <c r="A4523" s="1" t="s">
        <v>28857</v>
      </c>
      <c r="B4523" t="str">
        <f t="shared" si="146"/>
        <v>https://www.udobaer.de/out/media/public/cust/others/s0000095-2021-ch_it.pdf</v>
      </c>
    </row>
    <row r="4524" spans="1:2" x14ac:dyDescent="0.2">
      <c r="A4524" s="1" t="s">
        <v>28858</v>
      </c>
      <c r="B4524" t="str">
        <f t="shared" si="146"/>
        <v>https://www.udobaer.de/out/media/public/cust/others/s0000095-2021-ch_it.pdf</v>
      </c>
    </row>
    <row r="4525" spans="1:2" x14ac:dyDescent="0.2">
      <c r="A4525" s="1" t="s">
        <v>28859</v>
      </c>
      <c r="B4525" t="str">
        <f t="shared" si="146"/>
        <v>https://www.udobaer.de/out/media/public/cust/others/s0000095-2021-ch_it.pdf</v>
      </c>
    </row>
    <row r="4526" spans="1:2" x14ac:dyDescent="0.2">
      <c r="A4526" s="1" t="s">
        <v>28860</v>
      </c>
      <c r="B4526" t="str">
        <f t="shared" si="146"/>
        <v>https://www.udobaer.de/out/media/public/cust/others/s0000095-2021-ch_it.pdf</v>
      </c>
    </row>
    <row r="4527" spans="1:2" x14ac:dyDescent="0.2">
      <c r="A4527" s="1" t="s">
        <v>28861</v>
      </c>
      <c r="B4527" t="str">
        <f t="shared" si="146"/>
        <v>https://www.udobaer.de/out/media/public/cust/others/s0000095-2021-ch_it.pdf</v>
      </c>
    </row>
    <row r="4528" spans="1:2" x14ac:dyDescent="0.2">
      <c r="A4528" s="1" t="s">
        <v>28862</v>
      </c>
      <c r="B4528" t="str">
        <f t="shared" si="146"/>
        <v>https://www.udobaer.de/out/media/public/cust/others/s0000095-2021-ch_it.pdf</v>
      </c>
    </row>
    <row r="4529" spans="1:2" x14ac:dyDescent="0.2">
      <c r="A4529" s="1" t="s">
        <v>28863</v>
      </c>
      <c r="B4529" t="str">
        <f t="shared" si="146"/>
        <v>https://www.udobaer.de/out/media/public/cust/others/s0000095-2021-ch_it.pdf</v>
      </c>
    </row>
    <row r="4530" spans="1:2" x14ac:dyDescent="0.2">
      <c r="A4530" s="1" t="s">
        <v>28864</v>
      </c>
      <c r="B4530" t="str">
        <f t="shared" si="146"/>
        <v>https://www.udobaer.de/out/media/public/cust/others/s0000095-2021-ch_it.pdf</v>
      </c>
    </row>
    <row r="4531" spans="1:2" x14ac:dyDescent="0.2">
      <c r="A4531" s="1" t="s">
        <v>28865</v>
      </c>
      <c r="B4531" t="str">
        <f t="shared" si="146"/>
        <v>https://www.udobaer.de/out/media/public/cust/others/s0000095-2021-ch_it.pdf</v>
      </c>
    </row>
    <row r="4532" spans="1:2" x14ac:dyDescent="0.2">
      <c r="A4532" s="1" t="s">
        <v>28866</v>
      </c>
      <c r="B4532" t="str">
        <f t="shared" si="146"/>
        <v>https://www.udobaer.de/out/media/public/cust/others/s0000095-2021-ch_it.pdf</v>
      </c>
    </row>
    <row r="4533" spans="1:2" x14ac:dyDescent="0.2">
      <c r="A4533" s="1" t="s">
        <v>28867</v>
      </c>
      <c r="B4533" t="str">
        <f t="shared" si="146"/>
        <v>https://www.udobaer.de/out/media/public/cust/others/s0000095-2021-ch_it.pdf</v>
      </c>
    </row>
    <row r="4534" spans="1:2" x14ac:dyDescent="0.2">
      <c r="A4534" s="1" t="s">
        <v>28868</v>
      </c>
      <c r="B4534" t="str">
        <f t="shared" si="146"/>
        <v>https://www.udobaer.de/out/media/public/cust/others/s0000095-2021-ch_it.pdf</v>
      </c>
    </row>
    <row r="4535" spans="1:2" x14ac:dyDescent="0.2">
      <c r="A4535" s="1" t="s">
        <v>28869</v>
      </c>
      <c r="B4535" t="str">
        <f t="shared" si="146"/>
        <v>https://www.udobaer.de/out/media/public/cust/others/s0000095-2021-ch_it.pdf</v>
      </c>
    </row>
    <row r="4536" spans="1:2" x14ac:dyDescent="0.2">
      <c r="A4536" s="1" t="s">
        <v>28870</v>
      </c>
      <c r="B4536" t="str">
        <f t="shared" si="146"/>
        <v>https://www.udobaer.de/out/media/public/cust/others/s0000095-2021-ch_it.pdf</v>
      </c>
    </row>
    <row r="4537" spans="1:2" x14ac:dyDescent="0.2">
      <c r="A4537" s="1" t="s">
        <v>28871</v>
      </c>
      <c r="B4537" t="str">
        <f t="shared" si="146"/>
        <v>https://www.udobaer.de/out/media/public/cust/others/s0000095-2021-ch_it.pdf</v>
      </c>
    </row>
    <row r="4538" spans="1:2" x14ac:dyDescent="0.2">
      <c r="A4538" s="1" t="s">
        <v>28872</v>
      </c>
      <c r="B4538" t="str">
        <f t="shared" si="146"/>
        <v>https://www.udobaer.de/out/media/public/cust/others/s0000095-2021-ch_it.pdf</v>
      </c>
    </row>
    <row r="4539" spans="1:2" x14ac:dyDescent="0.2">
      <c r="A4539" s="1" t="s">
        <v>41740</v>
      </c>
      <c r="B4539" t="str">
        <f>HYPERLINK("https://www.udobaer.de/out/media/public/cust/others/s0000097-2021-ch_it.pdf")</f>
        <v>https://www.udobaer.de/out/media/public/cust/others/s0000097-2021-ch_it.pdf</v>
      </c>
    </row>
    <row r="4540" spans="1:2" x14ac:dyDescent="0.2">
      <c r="A4540" s="1" t="s">
        <v>41757</v>
      </c>
      <c r="B4540" t="str">
        <f t="shared" ref="B4540:B4562" si="147">HYPERLINK("https://www.udobaer.de/out/media/public/cust/others/s0000098-2021-ch_it.pdf")</f>
        <v>https://www.udobaer.de/out/media/public/cust/others/s0000098-2021-ch_it.pdf</v>
      </c>
    </row>
    <row r="4541" spans="1:2" x14ac:dyDescent="0.2">
      <c r="A4541" s="1" t="s">
        <v>41758</v>
      </c>
      <c r="B4541" t="str">
        <f t="shared" si="147"/>
        <v>https://www.udobaer.de/out/media/public/cust/others/s0000098-2021-ch_it.pdf</v>
      </c>
    </row>
    <row r="4542" spans="1:2" x14ac:dyDescent="0.2">
      <c r="A4542" s="1" t="s">
        <v>41759</v>
      </c>
      <c r="B4542" t="str">
        <f t="shared" si="147"/>
        <v>https://www.udobaer.de/out/media/public/cust/others/s0000098-2021-ch_it.pdf</v>
      </c>
    </row>
    <row r="4543" spans="1:2" x14ac:dyDescent="0.2">
      <c r="A4543" s="1" t="s">
        <v>41760</v>
      </c>
      <c r="B4543" t="str">
        <f t="shared" si="147"/>
        <v>https://www.udobaer.de/out/media/public/cust/others/s0000098-2021-ch_it.pdf</v>
      </c>
    </row>
    <row r="4544" spans="1:2" x14ac:dyDescent="0.2">
      <c r="A4544" s="1" t="s">
        <v>41761</v>
      </c>
      <c r="B4544" t="str">
        <f t="shared" si="147"/>
        <v>https://www.udobaer.de/out/media/public/cust/others/s0000098-2021-ch_it.pdf</v>
      </c>
    </row>
    <row r="4545" spans="1:2" x14ac:dyDescent="0.2">
      <c r="A4545" s="1" t="s">
        <v>41762</v>
      </c>
      <c r="B4545" t="str">
        <f t="shared" si="147"/>
        <v>https://www.udobaer.de/out/media/public/cust/others/s0000098-2021-ch_it.pdf</v>
      </c>
    </row>
    <row r="4546" spans="1:2" x14ac:dyDescent="0.2">
      <c r="A4546" s="1" t="s">
        <v>41763</v>
      </c>
      <c r="B4546" t="str">
        <f t="shared" si="147"/>
        <v>https://www.udobaer.de/out/media/public/cust/others/s0000098-2021-ch_it.pdf</v>
      </c>
    </row>
    <row r="4547" spans="1:2" x14ac:dyDescent="0.2">
      <c r="A4547" s="1" t="s">
        <v>41765</v>
      </c>
      <c r="B4547" t="str">
        <f t="shared" si="147"/>
        <v>https://www.udobaer.de/out/media/public/cust/others/s0000098-2021-ch_it.pdf</v>
      </c>
    </row>
    <row r="4548" spans="1:2" x14ac:dyDescent="0.2">
      <c r="A4548" s="1" t="s">
        <v>41772</v>
      </c>
      <c r="B4548" t="str">
        <f t="shared" si="147"/>
        <v>https://www.udobaer.de/out/media/public/cust/others/s0000098-2021-ch_it.pdf</v>
      </c>
    </row>
    <row r="4549" spans="1:2" x14ac:dyDescent="0.2">
      <c r="A4549" s="1" t="s">
        <v>41773</v>
      </c>
      <c r="B4549" t="str">
        <f t="shared" si="147"/>
        <v>https://www.udobaer.de/out/media/public/cust/others/s0000098-2021-ch_it.pdf</v>
      </c>
    </row>
    <row r="4550" spans="1:2" x14ac:dyDescent="0.2">
      <c r="A4550" s="1" t="s">
        <v>41774</v>
      </c>
      <c r="B4550" t="str">
        <f t="shared" si="147"/>
        <v>https://www.udobaer.de/out/media/public/cust/others/s0000098-2021-ch_it.pdf</v>
      </c>
    </row>
    <row r="4551" spans="1:2" x14ac:dyDescent="0.2">
      <c r="A4551" s="1" t="s">
        <v>41775</v>
      </c>
      <c r="B4551" t="str">
        <f t="shared" si="147"/>
        <v>https://www.udobaer.de/out/media/public/cust/others/s0000098-2021-ch_it.pdf</v>
      </c>
    </row>
    <row r="4552" spans="1:2" x14ac:dyDescent="0.2">
      <c r="A4552" s="1" t="s">
        <v>41776</v>
      </c>
      <c r="B4552" t="str">
        <f t="shared" si="147"/>
        <v>https://www.udobaer.de/out/media/public/cust/others/s0000098-2021-ch_it.pdf</v>
      </c>
    </row>
    <row r="4553" spans="1:2" x14ac:dyDescent="0.2">
      <c r="A4553" s="1" t="s">
        <v>41777</v>
      </c>
      <c r="B4553" t="str">
        <f t="shared" si="147"/>
        <v>https://www.udobaer.de/out/media/public/cust/others/s0000098-2021-ch_it.pdf</v>
      </c>
    </row>
    <row r="4554" spans="1:2" x14ac:dyDescent="0.2">
      <c r="A4554" s="1" t="s">
        <v>41778</v>
      </c>
      <c r="B4554" t="str">
        <f t="shared" si="147"/>
        <v>https://www.udobaer.de/out/media/public/cust/others/s0000098-2021-ch_it.pdf</v>
      </c>
    </row>
    <row r="4555" spans="1:2" x14ac:dyDescent="0.2">
      <c r="A4555" s="1" t="s">
        <v>41782</v>
      </c>
      <c r="B4555" t="str">
        <f t="shared" si="147"/>
        <v>https://www.udobaer.de/out/media/public/cust/others/s0000098-2021-ch_it.pdf</v>
      </c>
    </row>
    <row r="4556" spans="1:2" x14ac:dyDescent="0.2">
      <c r="A4556" s="1" t="s">
        <v>41783</v>
      </c>
      <c r="B4556" t="str">
        <f t="shared" si="147"/>
        <v>https://www.udobaer.de/out/media/public/cust/others/s0000098-2021-ch_it.pdf</v>
      </c>
    </row>
    <row r="4557" spans="1:2" x14ac:dyDescent="0.2">
      <c r="A4557" s="1" t="s">
        <v>41784</v>
      </c>
      <c r="B4557" t="str">
        <f t="shared" si="147"/>
        <v>https://www.udobaer.de/out/media/public/cust/others/s0000098-2021-ch_it.pdf</v>
      </c>
    </row>
    <row r="4558" spans="1:2" x14ac:dyDescent="0.2">
      <c r="A4558" s="1" t="s">
        <v>41785</v>
      </c>
      <c r="B4558" t="str">
        <f t="shared" si="147"/>
        <v>https://www.udobaer.de/out/media/public/cust/others/s0000098-2021-ch_it.pdf</v>
      </c>
    </row>
    <row r="4559" spans="1:2" x14ac:dyDescent="0.2">
      <c r="A4559" s="1" t="s">
        <v>41786</v>
      </c>
      <c r="B4559" t="str">
        <f t="shared" si="147"/>
        <v>https://www.udobaer.de/out/media/public/cust/others/s0000098-2021-ch_it.pdf</v>
      </c>
    </row>
    <row r="4560" spans="1:2" x14ac:dyDescent="0.2">
      <c r="A4560" s="1" t="s">
        <v>41787</v>
      </c>
      <c r="B4560" t="str">
        <f t="shared" si="147"/>
        <v>https://www.udobaer.de/out/media/public/cust/others/s0000098-2021-ch_it.pdf</v>
      </c>
    </row>
    <row r="4561" spans="1:2" x14ac:dyDescent="0.2">
      <c r="A4561" s="1" t="s">
        <v>41788</v>
      </c>
      <c r="B4561" t="str">
        <f t="shared" si="147"/>
        <v>https://www.udobaer.de/out/media/public/cust/others/s0000098-2021-ch_it.pdf</v>
      </c>
    </row>
    <row r="4562" spans="1:2" x14ac:dyDescent="0.2">
      <c r="A4562" s="1" t="s">
        <v>41790</v>
      </c>
      <c r="B4562" t="str">
        <f t="shared" si="147"/>
        <v>https://www.udobaer.de/out/media/public/cust/others/s0000098-2021-ch_it.pdf</v>
      </c>
    </row>
    <row r="4563" spans="1:2" x14ac:dyDescent="0.2">
      <c r="A4563" s="1" t="s">
        <v>41733</v>
      </c>
      <c r="B4563" t="str">
        <f t="shared" ref="B4563:B4573" si="148">HYPERLINK("https://www.udobaer.de/out/media/public/cust/others/s0000099-2021-ch_it.pdf")</f>
        <v>https://www.udobaer.de/out/media/public/cust/others/s0000099-2021-ch_it.pdf</v>
      </c>
    </row>
    <row r="4564" spans="1:2" x14ac:dyDescent="0.2">
      <c r="A4564" s="1" t="s">
        <v>41734</v>
      </c>
      <c r="B4564" t="str">
        <f t="shared" si="148"/>
        <v>https://www.udobaer.de/out/media/public/cust/others/s0000099-2021-ch_it.pdf</v>
      </c>
    </row>
    <row r="4565" spans="1:2" x14ac:dyDescent="0.2">
      <c r="A4565" s="1" t="s">
        <v>41735</v>
      </c>
      <c r="B4565" t="str">
        <f t="shared" si="148"/>
        <v>https://www.udobaer.de/out/media/public/cust/others/s0000099-2021-ch_it.pdf</v>
      </c>
    </row>
    <row r="4566" spans="1:2" x14ac:dyDescent="0.2">
      <c r="A4566" s="1" t="s">
        <v>41737</v>
      </c>
      <c r="B4566" t="str">
        <f t="shared" si="148"/>
        <v>https://www.udobaer.de/out/media/public/cust/others/s0000099-2021-ch_it.pdf</v>
      </c>
    </row>
    <row r="4567" spans="1:2" x14ac:dyDescent="0.2">
      <c r="A4567" s="1" t="s">
        <v>41738</v>
      </c>
      <c r="B4567" t="str">
        <f t="shared" si="148"/>
        <v>https://www.udobaer.de/out/media/public/cust/others/s0000099-2021-ch_it.pdf</v>
      </c>
    </row>
    <row r="4568" spans="1:2" x14ac:dyDescent="0.2">
      <c r="A4568" s="1" t="s">
        <v>41751</v>
      </c>
      <c r="B4568" t="str">
        <f t="shared" si="148"/>
        <v>https://www.udobaer.de/out/media/public/cust/others/s0000099-2021-ch_it.pdf</v>
      </c>
    </row>
    <row r="4569" spans="1:2" x14ac:dyDescent="0.2">
      <c r="A4569" s="1" t="s">
        <v>41755</v>
      </c>
      <c r="B4569" t="str">
        <f t="shared" si="148"/>
        <v>https://www.udobaer.de/out/media/public/cust/others/s0000099-2021-ch_it.pdf</v>
      </c>
    </row>
    <row r="4570" spans="1:2" x14ac:dyDescent="0.2">
      <c r="A4570" s="1" t="s">
        <v>41756</v>
      </c>
      <c r="B4570" t="str">
        <f t="shared" si="148"/>
        <v>https://www.udobaer.de/out/media/public/cust/others/s0000099-2021-ch_it.pdf</v>
      </c>
    </row>
    <row r="4571" spans="1:2" x14ac:dyDescent="0.2">
      <c r="A4571" s="1" t="s">
        <v>41779</v>
      </c>
      <c r="B4571" t="str">
        <f t="shared" si="148"/>
        <v>https://www.udobaer.de/out/media/public/cust/others/s0000099-2021-ch_it.pdf</v>
      </c>
    </row>
    <row r="4572" spans="1:2" x14ac:dyDescent="0.2">
      <c r="A4572" s="1" t="s">
        <v>41780</v>
      </c>
      <c r="B4572" t="str">
        <f t="shared" si="148"/>
        <v>https://www.udobaer.de/out/media/public/cust/others/s0000099-2021-ch_it.pdf</v>
      </c>
    </row>
    <row r="4573" spans="1:2" x14ac:dyDescent="0.2">
      <c r="A4573" s="1" t="s">
        <v>41781</v>
      </c>
      <c r="B4573" t="str">
        <f t="shared" si="148"/>
        <v>https://www.udobaer.de/out/media/public/cust/others/s0000099-2021-ch_it.pdf</v>
      </c>
    </row>
    <row r="4574" spans="1:2" x14ac:dyDescent="0.2">
      <c r="A4574" s="1" t="s">
        <v>41649</v>
      </c>
      <c r="B4574" t="str">
        <f t="shared" ref="B4574:B4583" si="149">HYPERLINK("https://www.udobaer.de/out/media/public/cust/others/s0000100-2021-ch_it.pdf")</f>
        <v>https://www.udobaer.de/out/media/public/cust/others/s0000100-2021-ch_it.pdf</v>
      </c>
    </row>
    <row r="4575" spans="1:2" x14ac:dyDescent="0.2">
      <c r="A4575" s="1" t="s">
        <v>41663</v>
      </c>
      <c r="B4575" t="str">
        <f t="shared" si="149"/>
        <v>https://www.udobaer.de/out/media/public/cust/others/s0000100-2021-ch_it.pdf</v>
      </c>
    </row>
    <row r="4576" spans="1:2" x14ac:dyDescent="0.2">
      <c r="A4576" s="1" t="s">
        <v>41736</v>
      </c>
      <c r="B4576" t="str">
        <f t="shared" si="149"/>
        <v>https://www.udobaer.de/out/media/public/cust/others/s0000100-2021-ch_it.pdf</v>
      </c>
    </row>
    <row r="4577" spans="1:2" x14ac:dyDescent="0.2">
      <c r="A4577" s="1" t="s">
        <v>41741</v>
      </c>
      <c r="B4577" t="str">
        <f t="shared" si="149"/>
        <v>https://www.udobaer.de/out/media/public/cust/others/s0000100-2021-ch_it.pdf</v>
      </c>
    </row>
    <row r="4578" spans="1:2" x14ac:dyDescent="0.2">
      <c r="A4578" s="1" t="s">
        <v>41742</v>
      </c>
      <c r="B4578" t="str">
        <f t="shared" si="149"/>
        <v>https://www.udobaer.de/out/media/public/cust/others/s0000100-2021-ch_it.pdf</v>
      </c>
    </row>
    <row r="4579" spans="1:2" x14ac:dyDescent="0.2">
      <c r="A4579" s="1" t="s">
        <v>41743</v>
      </c>
      <c r="B4579" t="str">
        <f t="shared" si="149"/>
        <v>https://www.udobaer.de/out/media/public/cust/others/s0000100-2021-ch_it.pdf</v>
      </c>
    </row>
    <row r="4580" spans="1:2" x14ac:dyDescent="0.2">
      <c r="A4580" s="1" t="s">
        <v>41744</v>
      </c>
      <c r="B4580" t="str">
        <f t="shared" si="149"/>
        <v>https://www.udobaer.de/out/media/public/cust/others/s0000100-2021-ch_it.pdf</v>
      </c>
    </row>
    <row r="4581" spans="1:2" x14ac:dyDescent="0.2">
      <c r="A4581" s="1" t="s">
        <v>41748</v>
      </c>
      <c r="B4581" t="str">
        <f t="shared" si="149"/>
        <v>https://www.udobaer.de/out/media/public/cust/others/s0000100-2021-ch_it.pdf</v>
      </c>
    </row>
    <row r="4582" spans="1:2" x14ac:dyDescent="0.2">
      <c r="A4582" s="1" t="s">
        <v>41764</v>
      </c>
      <c r="B4582" t="str">
        <f t="shared" si="149"/>
        <v>https://www.udobaer.de/out/media/public/cust/others/s0000100-2021-ch_it.pdf</v>
      </c>
    </row>
    <row r="4583" spans="1:2" x14ac:dyDescent="0.2">
      <c r="A4583" s="1" t="s">
        <v>41766</v>
      </c>
      <c r="B4583" t="str">
        <f t="shared" si="149"/>
        <v>https://www.udobaer.de/out/media/public/cust/others/s0000100-2021-ch_it.pdf</v>
      </c>
    </row>
    <row r="4584" spans="1:2" x14ac:dyDescent="0.2">
      <c r="A4584" s="1" t="s">
        <v>41732</v>
      </c>
      <c r="B4584" t="str">
        <f t="shared" ref="B4584:B4595" si="150">HYPERLINK("https://www.udobaer.de/out/media/public/cust/others/s0000101-2021-ch_it.pdf")</f>
        <v>https://www.udobaer.de/out/media/public/cust/others/s0000101-2021-ch_it.pdf</v>
      </c>
    </row>
    <row r="4585" spans="1:2" x14ac:dyDescent="0.2">
      <c r="A4585" s="1" t="s">
        <v>41739</v>
      </c>
      <c r="B4585" t="str">
        <f t="shared" si="150"/>
        <v>https://www.udobaer.de/out/media/public/cust/others/s0000101-2021-ch_it.pdf</v>
      </c>
    </row>
    <row r="4586" spans="1:2" x14ac:dyDescent="0.2">
      <c r="A4586" s="1" t="s">
        <v>41745</v>
      </c>
      <c r="B4586" t="str">
        <f t="shared" si="150"/>
        <v>https://www.udobaer.de/out/media/public/cust/others/s0000101-2021-ch_it.pdf</v>
      </c>
    </row>
    <row r="4587" spans="1:2" x14ac:dyDescent="0.2">
      <c r="A4587" s="1" t="s">
        <v>41746</v>
      </c>
      <c r="B4587" t="str">
        <f t="shared" si="150"/>
        <v>https://www.udobaer.de/out/media/public/cust/others/s0000101-2021-ch_it.pdf</v>
      </c>
    </row>
    <row r="4588" spans="1:2" x14ac:dyDescent="0.2">
      <c r="A4588" s="1" t="s">
        <v>41747</v>
      </c>
      <c r="B4588" t="str">
        <f t="shared" si="150"/>
        <v>https://www.udobaer.de/out/media/public/cust/others/s0000101-2021-ch_it.pdf</v>
      </c>
    </row>
    <row r="4589" spans="1:2" x14ac:dyDescent="0.2">
      <c r="A4589" s="1" t="s">
        <v>41749</v>
      </c>
      <c r="B4589" t="str">
        <f t="shared" si="150"/>
        <v>https://www.udobaer.de/out/media/public/cust/others/s0000101-2021-ch_it.pdf</v>
      </c>
    </row>
    <row r="4590" spans="1:2" x14ac:dyDescent="0.2">
      <c r="A4590" s="1" t="s">
        <v>41750</v>
      </c>
      <c r="B4590" t="str">
        <f t="shared" si="150"/>
        <v>https://www.udobaer.de/out/media/public/cust/others/s0000101-2021-ch_it.pdf</v>
      </c>
    </row>
    <row r="4591" spans="1:2" x14ac:dyDescent="0.2">
      <c r="A4591" s="1" t="s">
        <v>41752</v>
      </c>
      <c r="B4591" t="str">
        <f t="shared" si="150"/>
        <v>https://www.udobaer.de/out/media/public/cust/others/s0000101-2021-ch_it.pdf</v>
      </c>
    </row>
    <row r="4592" spans="1:2" x14ac:dyDescent="0.2">
      <c r="A4592" s="1" t="s">
        <v>41753</v>
      </c>
      <c r="B4592" t="str">
        <f t="shared" si="150"/>
        <v>https://www.udobaer.de/out/media/public/cust/others/s0000101-2021-ch_it.pdf</v>
      </c>
    </row>
    <row r="4593" spans="1:2" x14ac:dyDescent="0.2">
      <c r="A4593" s="1" t="s">
        <v>41754</v>
      </c>
      <c r="B4593" t="str">
        <f t="shared" si="150"/>
        <v>https://www.udobaer.de/out/media/public/cust/others/s0000101-2021-ch_it.pdf</v>
      </c>
    </row>
    <row r="4594" spans="1:2" x14ac:dyDescent="0.2">
      <c r="A4594" s="1" t="s">
        <v>41770</v>
      </c>
      <c r="B4594" t="str">
        <f t="shared" si="150"/>
        <v>https://www.udobaer.de/out/media/public/cust/others/s0000101-2021-ch_it.pdf</v>
      </c>
    </row>
    <row r="4595" spans="1:2" x14ac:dyDescent="0.2">
      <c r="A4595" s="1" t="s">
        <v>41771</v>
      </c>
      <c r="B4595" t="str">
        <f t="shared" si="150"/>
        <v>https://www.udobaer.de/out/media/public/cust/others/s0000101-2021-ch_it.pdf</v>
      </c>
    </row>
    <row r="4596" spans="1:2" x14ac:dyDescent="0.2">
      <c r="A4596" s="1" t="s">
        <v>41567</v>
      </c>
      <c r="B4596" t="str">
        <f t="shared" ref="B4596:B4612" si="151">HYPERLINK("https://www.udobaer.de/out/media/public/cust/others/s0000102-2021-ch_it.pdf")</f>
        <v>https://www.udobaer.de/out/media/public/cust/others/s0000102-2021-ch_it.pdf</v>
      </c>
    </row>
    <row r="4597" spans="1:2" x14ac:dyDescent="0.2">
      <c r="A4597" s="1" t="s">
        <v>41567</v>
      </c>
      <c r="B4597" t="str">
        <f t="shared" si="151"/>
        <v>https://www.udobaer.de/out/media/public/cust/others/s0000102-2021-ch_it.pdf</v>
      </c>
    </row>
    <row r="4598" spans="1:2" x14ac:dyDescent="0.2">
      <c r="A4598" s="1" t="s">
        <v>41568</v>
      </c>
      <c r="B4598" t="str">
        <f t="shared" si="151"/>
        <v>https://www.udobaer.de/out/media/public/cust/others/s0000102-2021-ch_it.pdf</v>
      </c>
    </row>
    <row r="4599" spans="1:2" x14ac:dyDescent="0.2">
      <c r="A4599" s="1" t="s">
        <v>41573</v>
      </c>
      <c r="B4599" t="str">
        <f t="shared" si="151"/>
        <v>https://www.udobaer.de/out/media/public/cust/others/s0000102-2021-ch_it.pdf</v>
      </c>
    </row>
    <row r="4600" spans="1:2" x14ac:dyDescent="0.2">
      <c r="A4600" s="1" t="s">
        <v>41577</v>
      </c>
      <c r="B4600" t="str">
        <f t="shared" si="151"/>
        <v>https://www.udobaer.de/out/media/public/cust/others/s0000102-2021-ch_it.pdf</v>
      </c>
    </row>
    <row r="4601" spans="1:2" x14ac:dyDescent="0.2">
      <c r="A4601" s="1" t="s">
        <v>41579</v>
      </c>
      <c r="B4601" t="str">
        <f t="shared" si="151"/>
        <v>https://www.udobaer.de/out/media/public/cust/others/s0000102-2021-ch_it.pdf</v>
      </c>
    </row>
    <row r="4602" spans="1:2" x14ac:dyDescent="0.2">
      <c r="A4602" s="1" t="s">
        <v>41580</v>
      </c>
      <c r="B4602" t="str">
        <f t="shared" si="151"/>
        <v>https://www.udobaer.de/out/media/public/cust/others/s0000102-2021-ch_it.pdf</v>
      </c>
    </row>
    <row r="4603" spans="1:2" x14ac:dyDescent="0.2">
      <c r="A4603" s="1" t="s">
        <v>41581</v>
      </c>
      <c r="B4603" t="str">
        <f t="shared" si="151"/>
        <v>https://www.udobaer.de/out/media/public/cust/others/s0000102-2021-ch_it.pdf</v>
      </c>
    </row>
    <row r="4604" spans="1:2" x14ac:dyDescent="0.2">
      <c r="A4604" s="1" t="s">
        <v>41582</v>
      </c>
      <c r="B4604" t="str">
        <f t="shared" si="151"/>
        <v>https://www.udobaer.de/out/media/public/cust/others/s0000102-2021-ch_it.pdf</v>
      </c>
    </row>
    <row r="4605" spans="1:2" x14ac:dyDescent="0.2">
      <c r="A4605" s="1" t="s">
        <v>41585</v>
      </c>
      <c r="B4605" t="str">
        <f t="shared" si="151"/>
        <v>https://www.udobaer.de/out/media/public/cust/others/s0000102-2021-ch_it.pdf</v>
      </c>
    </row>
    <row r="4606" spans="1:2" x14ac:dyDescent="0.2">
      <c r="A4606" s="1" t="s">
        <v>41676</v>
      </c>
      <c r="B4606" t="str">
        <f t="shared" si="151"/>
        <v>https://www.udobaer.de/out/media/public/cust/others/s0000102-2021-ch_it.pdf</v>
      </c>
    </row>
    <row r="4607" spans="1:2" x14ac:dyDescent="0.2">
      <c r="A4607" s="1" t="s">
        <v>41724</v>
      </c>
      <c r="B4607" t="str">
        <f t="shared" si="151"/>
        <v>https://www.udobaer.de/out/media/public/cust/others/s0000102-2021-ch_it.pdf</v>
      </c>
    </row>
    <row r="4608" spans="1:2" x14ac:dyDescent="0.2">
      <c r="A4608" s="1" t="s">
        <v>41726</v>
      </c>
      <c r="B4608" t="str">
        <f t="shared" si="151"/>
        <v>https://www.udobaer.de/out/media/public/cust/others/s0000102-2021-ch_it.pdf</v>
      </c>
    </row>
    <row r="4609" spans="1:2" x14ac:dyDescent="0.2">
      <c r="A4609" s="1" t="s">
        <v>41728</v>
      </c>
      <c r="B4609" t="str">
        <f t="shared" si="151"/>
        <v>https://www.udobaer.de/out/media/public/cust/others/s0000102-2021-ch_it.pdf</v>
      </c>
    </row>
    <row r="4610" spans="1:2" x14ac:dyDescent="0.2">
      <c r="A4610" s="1" t="s">
        <v>41729</v>
      </c>
      <c r="B4610" t="str">
        <f t="shared" si="151"/>
        <v>https://www.udobaer.de/out/media/public/cust/others/s0000102-2021-ch_it.pdf</v>
      </c>
    </row>
    <row r="4611" spans="1:2" x14ac:dyDescent="0.2">
      <c r="A4611" s="1" t="s">
        <v>41730</v>
      </c>
      <c r="B4611" t="str">
        <f t="shared" si="151"/>
        <v>https://www.udobaer.de/out/media/public/cust/others/s0000102-2021-ch_it.pdf</v>
      </c>
    </row>
    <row r="4612" spans="1:2" x14ac:dyDescent="0.2">
      <c r="A4612" s="1" t="s">
        <v>41731</v>
      </c>
      <c r="B4612" t="str">
        <f t="shared" si="151"/>
        <v>https://www.udobaer.de/out/media/public/cust/others/s0000102-2021-ch_it.pdf</v>
      </c>
    </row>
    <row r="4613" spans="1:2" x14ac:dyDescent="0.2">
      <c r="A4613" s="1" t="s">
        <v>41562</v>
      </c>
      <c r="B4613" t="str">
        <f t="shared" ref="B4613:B4622" si="152">HYPERLINK("https://www.udobaer.de/out/media/public/cust/others/s0000103-2021-ch_it.pdf")</f>
        <v>https://www.udobaer.de/out/media/public/cust/others/s0000103-2021-ch_it.pdf</v>
      </c>
    </row>
    <row r="4614" spans="1:2" x14ac:dyDescent="0.2">
      <c r="A4614" s="1" t="s">
        <v>41563</v>
      </c>
      <c r="B4614" t="str">
        <f t="shared" si="152"/>
        <v>https://www.udobaer.de/out/media/public/cust/others/s0000103-2021-ch_it.pdf</v>
      </c>
    </row>
    <row r="4615" spans="1:2" x14ac:dyDescent="0.2">
      <c r="A4615" s="1" t="s">
        <v>41565</v>
      </c>
      <c r="B4615" t="str">
        <f t="shared" si="152"/>
        <v>https://www.udobaer.de/out/media/public/cust/others/s0000103-2021-ch_it.pdf</v>
      </c>
    </row>
    <row r="4616" spans="1:2" x14ac:dyDescent="0.2">
      <c r="A4616" s="1" t="s">
        <v>41566</v>
      </c>
      <c r="B4616" t="str">
        <f t="shared" si="152"/>
        <v>https://www.udobaer.de/out/media/public/cust/others/s0000103-2021-ch_it.pdf</v>
      </c>
    </row>
    <row r="4617" spans="1:2" x14ac:dyDescent="0.2">
      <c r="A4617" s="1" t="s">
        <v>41639</v>
      </c>
      <c r="B4617" t="str">
        <f t="shared" si="152"/>
        <v>https://www.udobaer.de/out/media/public/cust/others/s0000103-2021-ch_it.pdf</v>
      </c>
    </row>
    <row r="4618" spans="1:2" x14ac:dyDescent="0.2">
      <c r="A4618" s="1" t="s">
        <v>41642</v>
      </c>
      <c r="B4618" t="str">
        <f t="shared" si="152"/>
        <v>https://www.udobaer.de/out/media/public/cust/others/s0000103-2021-ch_it.pdf</v>
      </c>
    </row>
    <row r="4619" spans="1:2" x14ac:dyDescent="0.2">
      <c r="A4619" s="1" t="s">
        <v>41659</v>
      </c>
      <c r="B4619" t="str">
        <f t="shared" si="152"/>
        <v>https://www.udobaer.de/out/media/public/cust/others/s0000103-2021-ch_it.pdf</v>
      </c>
    </row>
    <row r="4620" spans="1:2" x14ac:dyDescent="0.2">
      <c r="A4620" s="1" t="s">
        <v>41661</v>
      </c>
      <c r="B4620" t="str">
        <f t="shared" si="152"/>
        <v>https://www.udobaer.de/out/media/public/cust/others/s0000103-2021-ch_it.pdf</v>
      </c>
    </row>
    <row r="4621" spans="1:2" x14ac:dyDescent="0.2">
      <c r="A4621" s="1" t="s">
        <v>41686</v>
      </c>
      <c r="B4621" t="str">
        <f t="shared" si="152"/>
        <v>https://www.udobaer.de/out/media/public/cust/others/s0000103-2021-ch_it.pdf</v>
      </c>
    </row>
    <row r="4622" spans="1:2" x14ac:dyDescent="0.2">
      <c r="A4622" s="1" t="s">
        <v>41690</v>
      </c>
      <c r="B4622" t="str">
        <f t="shared" si="152"/>
        <v>https://www.udobaer.de/out/media/public/cust/others/s0000103-2021-ch_it.pdf</v>
      </c>
    </row>
    <row r="4623" spans="1:2" x14ac:dyDescent="0.2">
      <c r="A4623" s="1" t="s">
        <v>41574</v>
      </c>
      <c r="B4623" t="str">
        <f t="shared" ref="B4623:B4636" si="153">HYPERLINK("https://www.udobaer.de/out/media/public/cust/others/s0000104-2021-ch_it.pdf")</f>
        <v>https://www.udobaer.de/out/media/public/cust/others/s0000104-2021-ch_it.pdf</v>
      </c>
    </row>
    <row r="4624" spans="1:2" x14ac:dyDescent="0.2">
      <c r="A4624" s="1" t="s">
        <v>41575</v>
      </c>
      <c r="B4624" t="str">
        <f t="shared" si="153"/>
        <v>https://www.udobaer.de/out/media/public/cust/others/s0000104-2021-ch_it.pdf</v>
      </c>
    </row>
    <row r="4625" spans="1:2" x14ac:dyDescent="0.2">
      <c r="A4625" s="1" t="s">
        <v>41576</v>
      </c>
      <c r="B4625" t="str">
        <f t="shared" si="153"/>
        <v>https://www.udobaer.de/out/media/public/cust/others/s0000104-2021-ch_it.pdf</v>
      </c>
    </row>
    <row r="4626" spans="1:2" x14ac:dyDescent="0.2">
      <c r="A4626" s="1" t="s">
        <v>41578</v>
      </c>
      <c r="B4626" t="str">
        <f t="shared" si="153"/>
        <v>https://www.udobaer.de/out/media/public/cust/others/s0000104-2021-ch_it.pdf</v>
      </c>
    </row>
    <row r="4627" spans="1:2" x14ac:dyDescent="0.2">
      <c r="A4627" s="1" t="s">
        <v>41711</v>
      </c>
      <c r="B4627" t="str">
        <f t="shared" si="153"/>
        <v>https://www.udobaer.de/out/media/public/cust/others/s0000104-2021-ch_it.pdf</v>
      </c>
    </row>
    <row r="4628" spans="1:2" x14ac:dyDescent="0.2">
      <c r="A4628" s="1" t="s">
        <v>41712</v>
      </c>
      <c r="B4628" t="str">
        <f t="shared" si="153"/>
        <v>https://www.udobaer.de/out/media/public/cust/others/s0000104-2021-ch_it.pdf</v>
      </c>
    </row>
    <row r="4629" spans="1:2" x14ac:dyDescent="0.2">
      <c r="A4629" s="1" t="s">
        <v>41713</v>
      </c>
      <c r="B4629" t="str">
        <f t="shared" si="153"/>
        <v>https://www.udobaer.de/out/media/public/cust/others/s0000104-2021-ch_it.pdf</v>
      </c>
    </row>
    <row r="4630" spans="1:2" x14ac:dyDescent="0.2">
      <c r="A4630" s="1" t="s">
        <v>41714</v>
      </c>
      <c r="B4630" t="str">
        <f t="shared" si="153"/>
        <v>https://www.udobaer.de/out/media/public/cust/others/s0000104-2021-ch_it.pdf</v>
      </c>
    </row>
    <row r="4631" spans="1:2" x14ac:dyDescent="0.2">
      <c r="A4631" s="1" t="s">
        <v>41715</v>
      </c>
      <c r="B4631" t="str">
        <f t="shared" si="153"/>
        <v>https://www.udobaer.de/out/media/public/cust/others/s0000104-2021-ch_it.pdf</v>
      </c>
    </row>
    <row r="4632" spans="1:2" x14ac:dyDescent="0.2">
      <c r="A4632" s="1" t="s">
        <v>41718</v>
      </c>
      <c r="B4632" t="str">
        <f t="shared" si="153"/>
        <v>https://www.udobaer.de/out/media/public/cust/others/s0000104-2021-ch_it.pdf</v>
      </c>
    </row>
    <row r="4633" spans="1:2" x14ac:dyDescent="0.2">
      <c r="A4633" s="1" t="s">
        <v>41719</v>
      </c>
      <c r="B4633" t="str">
        <f t="shared" si="153"/>
        <v>https://www.udobaer.de/out/media/public/cust/others/s0000104-2021-ch_it.pdf</v>
      </c>
    </row>
    <row r="4634" spans="1:2" x14ac:dyDescent="0.2">
      <c r="A4634" s="1" t="s">
        <v>41720</v>
      </c>
      <c r="B4634" t="str">
        <f t="shared" si="153"/>
        <v>https://www.udobaer.de/out/media/public/cust/others/s0000104-2021-ch_it.pdf</v>
      </c>
    </row>
    <row r="4635" spans="1:2" x14ac:dyDescent="0.2">
      <c r="A4635" s="1" t="s">
        <v>41721</v>
      </c>
      <c r="B4635" t="str">
        <f t="shared" si="153"/>
        <v>https://www.udobaer.de/out/media/public/cust/others/s0000104-2021-ch_it.pdf</v>
      </c>
    </row>
    <row r="4636" spans="1:2" x14ac:dyDescent="0.2">
      <c r="A4636" s="1" t="s">
        <v>41722</v>
      </c>
      <c r="B4636" t="str">
        <f t="shared" si="153"/>
        <v>https://www.udobaer.de/out/media/public/cust/others/s0000104-2021-ch_it.pdf</v>
      </c>
    </row>
    <row r="4637" spans="1:2" x14ac:dyDescent="0.2">
      <c r="A4637" s="1" t="s">
        <v>41693</v>
      </c>
      <c r="B4637" t="str">
        <f t="shared" ref="B4637:B4657" si="154">HYPERLINK("https://www.udobaer.de/out/media/public/cust/others/s0000105-2021-ch_it.pdf")</f>
        <v>https://www.udobaer.de/out/media/public/cust/others/s0000105-2021-ch_it.pdf</v>
      </c>
    </row>
    <row r="4638" spans="1:2" x14ac:dyDescent="0.2">
      <c r="A4638" s="1" t="s">
        <v>41695</v>
      </c>
      <c r="B4638" t="str">
        <f t="shared" si="154"/>
        <v>https://www.udobaer.de/out/media/public/cust/others/s0000105-2021-ch_it.pdf</v>
      </c>
    </row>
    <row r="4639" spans="1:2" x14ac:dyDescent="0.2">
      <c r="A4639" s="1" t="s">
        <v>41697</v>
      </c>
      <c r="B4639" t="str">
        <f t="shared" si="154"/>
        <v>https://www.udobaer.de/out/media/public/cust/others/s0000105-2021-ch_it.pdf</v>
      </c>
    </row>
    <row r="4640" spans="1:2" x14ac:dyDescent="0.2">
      <c r="A4640" s="1" t="s">
        <v>41698</v>
      </c>
      <c r="B4640" t="str">
        <f t="shared" si="154"/>
        <v>https://www.udobaer.de/out/media/public/cust/others/s0000105-2021-ch_it.pdf</v>
      </c>
    </row>
    <row r="4641" spans="1:2" x14ac:dyDescent="0.2">
      <c r="A4641" s="1" t="s">
        <v>41699</v>
      </c>
      <c r="B4641" t="str">
        <f t="shared" si="154"/>
        <v>https://www.udobaer.de/out/media/public/cust/others/s0000105-2021-ch_it.pdf</v>
      </c>
    </row>
    <row r="4642" spans="1:2" x14ac:dyDescent="0.2">
      <c r="A4642" s="1" t="s">
        <v>41700</v>
      </c>
      <c r="B4642" t="str">
        <f t="shared" si="154"/>
        <v>https://www.udobaer.de/out/media/public/cust/others/s0000105-2021-ch_it.pdf</v>
      </c>
    </row>
    <row r="4643" spans="1:2" x14ac:dyDescent="0.2">
      <c r="A4643" s="1" t="s">
        <v>41701</v>
      </c>
      <c r="B4643" t="str">
        <f t="shared" si="154"/>
        <v>https://www.udobaer.de/out/media/public/cust/others/s0000105-2021-ch_it.pdf</v>
      </c>
    </row>
    <row r="4644" spans="1:2" x14ac:dyDescent="0.2">
      <c r="A4644" s="1" t="s">
        <v>41702</v>
      </c>
      <c r="B4644" t="str">
        <f t="shared" si="154"/>
        <v>https://www.udobaer.de/out/media/public/cust/others/s0000105-2021-ch_it.pdf</v>
      </c>
    </row>
    <row r="4645" spans="1:2" x14ac:dyDescent="0.2">
      <c r="A4645" s="1" t="s">
        <v>41703</v>
      </c>
      <c r="B4645" t="str">
        <f t="shared" si="154"/>
        <v>https://www.udobaer.de/out/media/public/cust/others/s0000105-2021-ch_it.pdf</v>
      </c>
    </row>
    <row r="4646" spans="1:2" x14ac:dyDescent="0.2">
      <c r="A4646" s="1" t="s">
        <v>41704</v>
      </c>
      <c r="B4646" t="str">
        <f t="shared" si="154"/>
        <v>https://www.udobaer.de/out/media/public/cust/others/s0000105-2021-ch_it.pdf</v>
      </c>
    </row>
    <row r="4647" spans="1:2" x14ac:dyDescent="0.2">
      <c r="A4647" s="1" t="s">
        <v>41705</v>
      </c>
      <c r="B4647" t="str">
        <f t="shared" si="154"/>
        <v>https://www.udobaer.de/out/media/public/cust/others/s0000105-2021-ch_it.pdf</v>
      </c>
    </row>
    <row r="4648" spans="1:2" x14ac:dyDescent="0.2">
      <c r="A4648" s="1" t="s">
        <v>41706</v>
      </c>
      <c r="B4648" t="str">
        <f t="shared" si="154"/>
        <v>https://www.udobaer.de/out/media/public/cust/others/s0000105-2021-ch_it.pdf</v>
      </c>
    </row>
    <row r="4649" spans="1:2" x14ac:dyDescent="0.2">
      <c r="A4649" s="1" t="s">
        <v>41707</v>
      </c>
      <c r="B4649" t="str">
        <f t="shared" si="154"/>
        <v>https://www.udobaer.de/out/media/public/cust/others/s0000105-2021-ch_it.pdf</v>
      </c>
    </row>
    <row r="4650" spans="1:2" x14ac:dyDescent="0.2">
      <c r="A4650" s="1" t="s">
        <v>41708</v>
      </c>
      <c r="B4650" t="str">
        <f t="shared" si="154"/>
        <v>https://www.udobaer.de/out/media/public/cust/others/s0000105-2021-ch_it.pdf</v>
      </c>
    </row>
    <row r="4651" spans="1:2" x14ac:dyDescent="0.2">
      <c r="A4651" s="1" t="s">
        <v>41709</v>
      </c>
      <c r="B4651" t="str">
        <f t="shared" si="154"/>
        <v>https://www.udobaer.de/out/media/public/cust/others/s0000105-2021-ch_it.pdf</v>
      </c>
    </row>
    <row r="4652" spans="1:2" x14ac:dyDescent="0.2">
      <c r="A4652" s="1" t="s">
        <v>41710</v>
      </c>
      <c r="B4652" t="str">
        <f t="shared" si="154"/>
        <v>https://www.udobaer.de/out/media/public/cust/others/s0000105-2021-ch_it.pdf</v>
      </c>
    </row>
    <row r="4653" spans="1:2" x14ac:dyDescent="0.2">
      <c r="A4653" s="1" t="s">
        <v>41716</v>
      </c>
      <c r="B4653" t="str">
        <f t="shared" si="154"/>
        <v>https://www.udobaer.de/out/media/public/cust/others/s0000105-2021-ch_it.pdf</v>
      </c>
    </row>
    <row r="4654" spans="1:2" x14ac:dyDescent="0.2">
      <c r="A4654" s="1" t="s">
        <v>41717</v>
      </c>
      <c r="B4654" t="str">
        <f t="shared" si="154"/>
        <v>https://www.udobaer.de/out/media/public/cust/others/s0000105-2021-ch_it.pdf</v>
      </c>
    </row>
    <row r="4655" spans="1:2" x14ac:dyDescent="0.2">
      <c r="A4655" s="1" t="s">
        <v>41723</v>
      </c>
      <c r="B4655" t="str">
        <f t="shared" si="154"/>
        <v>https://www.udobaer.de/out/media/public/cust/others/s0000105-2021-ch_it.pdf</v>
      </c>
    </row>
    <row r="4656" spans="1:2" x14ac:dyDescent="0.2">
      <c r="A4656" s="1" t="s">
        <v>41725</v>
      </c>
      <c r="B4656" t="str">
        <f t="shared" si="154"/>
        <v>https://www.udobaer.de/out/media/public/cust/others/s0000105-2021-ch_it.pdf</v>
      </c>
    </row>
    <row r="4657" spans="1:2" x14ac:dyDescent="0.2">
      <c r="A4657" s="1" t="s">
        <v>41727</v>
      </c>
      <c r="B4657" t="str">
        <f t="shared" si="154"/>
        <v>https://www.udobaer.de/out/media/public/cust/others/s0000105-2021-ch_it.pdf</v>
      </c>
    </row>
    <row r="4658" spans="1:2" x14ac:dyDescent="0.2">
      <c r="A4658" s="1" t="s">
        <v>41584</v>
      </c>
      <c r="B4658" t="str">
        <f t="shared" ref="B4658:B4689" si="155">HYPERLINK("https://www.udobaer.de/out/media/public/cust/others/s0000106-2021-ch_it.pdf")</f>
        <v>https://www.udobaer.de/out/media/public/cust/others/s0000106-2021-ch_it.pdf</v>
      </c>
    </row>
    <row r="4659" spans="1:2" x14ac:dyDescent="0.2">
      <c r="A4659" s="1" t="s">
        <v>41586</v>
      </c>
      <c r="B4659" t="str">
        <f t="shared" si="155"/>
        <v>https://www.udobaer.de/out/media/public/cust/others/s0000106-2021-ch_it.pdf</v>
      </c>
    </row>
    <row r="4660" spans="1:2" x14ac:dyDescent="0.2">
      <c r="A4660" s="1" t="s">
        <v>41587</v>
      </c>
      <c r="B4660" t="str">
        <f t="shared" si="155"/>
        <v>https://www.udobaer.de/out/media/public/cust/others/s0000106-2021-ch_it.pdf</v>
      </c>
    </row>
    <row r="4661" spans="1:2" x14ac:dyDescent="0.2">
      <c r="A4661" s="1" t="s">
        <v>41588</v>
      </c>
      <c r="B4661" t="str">
        <f t="shared" si="155"/>
        <v>https://www.udobaer.de/out/media/public/cust/others/s0000106-2021-ch_it.pdf</v>
      </c>
    </row>
    <row r="4662" spans="1:2" x14ac:dyDescent="0.2">
      <c r="A4662" s="1" t="s">
        <v>41589</v>
      </c>
      <c r="B4662" t="str">
        <f t="shared" si="155"/>
        <v>https://www.udobaer.de/out/media/public/cust/others/s0000106-2021-ch_it.pdf</v>
      </c>
    </row>
    <row r="4663" spans="1:2" x14ac:dyDescent="0.2">
      <c r="A4663" s="1" t="s">
        <v>41590</v>
      </c>
      <c r="B4663" t="str">
        <f t="shared" si="155"/>
        <v>https://www.udobaer.de/out/media/public/cust/others/s0000106-2021-ch_it.pdf</v>
      </c>
    </row>
    <row r="4664" spans="1:2" x14ac:dyDescent="0.2">
      <c r="A4664" s="1" t="s">
        <v>41591</v>
      </c>
      <c r="B4664" t="str">
        <f t="shared" si="155"/>
        <v>https://www.udobaer.de/out/media/public/cust/others/s0000106-2021-ch_it.pdf</v>
      </c>
    </row>
    <row r="4665" spans="1:2" x14ac:dyDescent="0.2">
      <c r="A4665" s="1" t="s">
        <v>41592</v>
      </c>
      <c r="B4665" t="str">
        <f t="shared" si="155"/>
        <v>https://www.udobaer.de/out/media/public/cust/others/s0000106-2021-ch_it.pdf</v>
      </c>
    </row>
    <row r="4666" spans="1:2" x14ac:dyDescent="0.2">
      <c r="A4666" s="1" t="s">
        <v>41593</v>
      </c>
      <c r="B4666" t="str">
        <f t="shared" si="155"/>
        <v>https://www.udobaer.de/out/media/public/cust/others/s0000106-2021-ch_it.pdf</v>
      </c>
    </row>
    <row r="4667" spans="1:2" x14ac:dyDescent="0.2">
      <c r="A4667" s="1" t="s">
        <v>41594</v>
      </c>
      <c r="B4667" t="str">
        <f t="shared" si="155"/>
        <v>https://www.udobaer.de/out/media/public/cust/others/s0000106-2021-ch_it.pdf</v>
      </c>
    </row>
    <row r="4668" spans="1:2" x14ac:dyDescent="0.2">
      <c r="A4668" s="1" t="s">
        <v>41595</v>
      </c>
      <c r="B4668" t="str">
        <f t="shared" si="155"/>
        <v>https://www.udobaer.de/out/media/public/cust/others/s0000106-2021-ch_it.pdf</v>
      </c>
    </row>
    <row r="4669" spans="1:2" x14ac:dyDescent="0.2">
      <c r="A4669" s="1" t="s">
        <v>41596</v>
      </c>
      <c r="B4669" t="str">
        <f t="shared" si="155"/>
        <v>https://www.udobaer.de/out/media/public/cust/others/s0000106-2021-ch_it.pdf</v>
      </c>
    </row>
    <row r="4670" spans="1:2" x14ac:dyDescent="0.2">
      <c r="A4670" s="1" t="s">
        <v>41597</v>
      </c>
      <c r="B4670" t="str">
        <f t="shared" si="155"/>
        <v>https://www.udobaer.de/out/media/public/cust/others/s0000106-2021-ch_it.pdf</v>
      </c>
    </row>
    <row r="4671" spans="1:2" x14ac:dyDescent="0.2">
      <c r="A4671" s="1" t="s">
        <v>41598</v>
      </c>
      <c r="B4671" t="str">
        <f t="shared" si="155"/>
        <v>https://www.udobaer.de/out/media/public/cust/others/s0000106-2021-ch_it.pdf</v>
      </c>
    </row>
    <row r="4672" spans="1:2" x14ac:dyDescent="0.2">
      <c r="A4672" s="1" t="s">
        <v>41599</v>
      </c>
      <c r="B4672" t="str">
        <f t="shared" si="155"/>
        <v>https://www.udobaer.de/out/media/public/cust/others/s0000106-2021-ch_it.pdf</v>
      </c>
    </row>
    <row r="4673" spans="1:2" x14ac:dyDescent="0.2">
      <c r="A4673" s="1" t="s">
        <v>41600</v>
      </c>
      <c r="B4673" t="str">
        <f t="shared" si="155"/>
        <v>https://www.udobaer.de/out/media/public/cust/others/s0000106-2021-ch_it.pdf</v>
      </c>
    </row>
    <row r="4674" spans="1:2" x14ac:dyDescent="0.2">
      <c r="A4674" s="1" t="s">
        <v>41601</v>
      </c>
      <c r="B4674" t="str">
        <f t="shared" si="155"/>
        <v>https://www.udobaer.de/out/media/public/cust/others/s0000106-2021-ch_it.pdf</v>
      </c>
    </row>
    <row r="4675" spans="1:2" x14ac:dyDescent="0.2">
      <c r="A4675" s="1" t="s">
        <v>41602</v>
      </c>
      <c r="B4675" t="str">
        <f t="shared" si="155"/>
        <v>https://www.udobaer.de/out/media/public/cust/others/s0000106-2021-ch_it.pdf</v>
      </c>
    </row>
    <row r="4676" spans="1:2" x14ac:dyDescent="0.2">
      <c r="A4676" s="1" t="s">
        <v>41603</v>
      </c>
      <c r="B4676" t="str">
        <f t="shared" si="155"/>
        <v>https://www.udobaer.de/out/media/public/cust/others/s0000106-2021-ch_it.pdf</v>
      </c>
    </row>
    <row r="4677" spans="1:2" x14ac:dyDescent="0.2">
      <c r="A4677" s="1" t="s">
        <v>41604</v>
      </c>
      <c r="B4677" t="str">
        <f t="shared" si="155"/>
        <v>https://www.udobaer.de/out/media/public/cust/others/s0000106-2021-ch_it.pdf</v>
      </c>
    </row>
    <row r="4678" spans="1:2" x14ac:dyDescent="0.2">
      <c r="A4678" s="1" t="s">
        <v>41605</v>
      </c>
      <c r="B4678" t="str">
        <f t="shared" si="155"/>
        <v>https://www.udobaer.de/out/media/public/cust/others/s0000106-2021-ch_it.pdf</v>
      </c>
    </row>
    <row r="4679" spans="1:2" x14ac:dyDescent="0.2">
      <c r="A4679" s="1" t="s">
        <v>41606</v>
      </c>
      <c r="B4679" t="str">
        <f t="shared" si="155"/>
        <v>https://www.udobaer.de/out/media/public/cust/others/s0000106-2021-ch_it.pdf</v>
      </c>
    </row>
    <row r="4680" spans="1:2" x14ac:dyDescent="0.2">
      <c r="A4680" s="1" t="s">
        <v>41607</v>
      </c>
      <c r="B4680" t="str">
        <f t="shared" si="155"/>
        <v>https://www.udobaer.de/out/media/public/cust/others/s0000106-2021-ch_it.pdf</v>
      </c>
    </row>
    <row r="4681" spans="1:2" x14ac:dyDescent="0.2">
      <c r="A4681" s="1" t="s">
        <v>41608</v>
      </c>
      <c r="B4681" t="str">
        <f t="shared" si="155"/>
        <v>https://www.udobaer.de/out/media/public/cust/others/s0000106-2021-ch_it.pdf</v>
      </c>
    </row>
    <row r="4682" spans="1:2" x14ac:dyDescent="0.2">
      <c r="A4682" s="1" t="s">
        <v>41609</v>
      </c>
      <c r="B4682" t="str">
        <f t="shared" si="155"/>
        <v>https://www.udobaer.de/out/media/public/cust/others/s0000106-2021-ch_it.pdf</v>
      </c>
    </row>
    <row r="4683" spans="1:2" x14ac:dyDescent="0.2">
      <c r="A4683" s="1" t="s">
        <v>41610</v>
      </c>
      <c r="B4683" t="str">
        <f t="shared" si="155"/>
        <v>https://www.udobaer.de/out/media/public/cust/others/s0000106-2021-ch_it.pdf</v>
      </c>
    </row>
    <row r="4684" spans="1:2" x14ac:dyDescent="0.2">
      <c r="A4684" s="1" t="s">
        <v>41611</v>
      </c>
      <c r="B4684" t="str">
        <f t="shared" si="155"/>
        <v>https://www.udobaer.de/out/media/public/cust/others/s0000106-2021-ch_it.pdf</v>
      </c>
    </row>
    <row r="4685" spans="1:2" x14ac:dyDescent="0.2">
      <c r="A4685" s="1" t="s">
        <v>41612</v>
      </c>
      <c r="B4685" t="str">
        <f t="shared" si="155"/>
        <v>https://www.udobaer.de/out/media/public/cust/others/s0000106-2021-ch_it.pdf</v>
      </c>
    </row>
    <row r="4686" spans="1:2" x14ac:dyDescent="0.2">
      <c r="A4686" s="1" t="s">
        <v>41613</v>
      </c>
      <c r="B4686" t="str">
        <f t="shared" si="155"/>
        <v>https://www.udobaer.de/out/media/public/cust/others/s0000106-2021-ch_it.pdf</v>
      </c>
    </row>
    <row r="4687" spans="1:2" x14ac:dyDescent="0.2">
      <c r="A4687" s="1" t="s">
        <v>41614</v>
      </c>
      <c r="B4687" t="str">
        <f t="shared" si="155"/>
        <v>https://www.udobaer.de/out/media/public/cust/others/s0000106-2021-ch_it.pdf</v>
      </c>
    </row>
    <row r="4688" spans="1:2" x14ac:dyDescent="0.2">
      <c r="A4688" s="1" t="s">
        <v>41615</v>
      </c>
      <c r="B4688" t="str">
        <f t="shared" si="155"/>
        <v>https://www.udobaer.de/out/media/public/cust/others/s0000106-2021-ch_it.pdf</v>
      </c>
    </row>
    <row r="4689" spans="1:2" x14ac:dyDescent="0.2">
      <c r="A4689" s="1" t="s">
        <v>41616</v>
      </c>
      <c r="B4689" t="str">
        <f t="shared" si="155"/>
        <v>https://www.udobaer.de/out/media/public/cust/others/s0000106-2021-ch_it.pdf</v>
      </c>
    </row>
    <row r="4690" spans="1:2" x14ac:dyDescent="0.2">
      <c r="A4690" s="1" t="s">
        <v>41617</v>
      </c>
      <c r="B4690" t="str">
        <f t="shared" ref="B4690:B4721" si="156">HYPERLINK("https://www.udobaer.de/out/media/public/cust/others/s0000106-2021-ch_it.pdf")</f>
        <v>https://www.udobaer.de/out/media/public/cust/others/s0000106-2021-ch_it.pdf</v>
      </c>
    </row>
    <row r="4691" spans="1:2" x14ac:dyDescent="0.2">
      <c r="A4691" s="1" t="s">
        <v>41618</v>
      </c>
      <c r="B4691" t="str">
        <f t="shared" si="156"/>
        <v>https://www.udobaer.de/out/media/public/cust/others/s0000106-2021-ch_it.pdf</v>
      </c>
    </row>
    <row r="4692" spans="1:2" x14ac:dyDescent="0.2">
      <c r="A4692" s="1" t="s">
        <v>41619</v>
      </c>
      <c r="B4692" t="str">
        <f t="shared" si="156"/>
        <v>https://www.udobaer.de/out/media/public/cust/others/s0000106-2021-ch_it.pdf</v>
      </c>
    </row>
    <row r="4693" spans="1:2" x14ac:dyDescent="0.2">
      <c r="A4693" s="1" t="s">
        <v>41620</v>
      </c>
      <c r="B4693" t="str">
        <f t="shared" si="156"/>
        <v>https://www.udobaer.de/out/media/public/cust/others/s0000106-2021-ch_it.pdf</v>
      </c>
    </row>
    <row r="4694" spans="1:2" x14ac:dyDescent="0.2">
      <c r="A4694" s="1" t="s">
        <v>41621</v>
      </c>
      <c r="B4694" t="str">
        <f t="shared" si="156"/>
        <v>https://www.udobaer.de/out/media/public/cust/others/s0000106-2021-ch_it.pdf</v>
      </c>
    </row>
    <row r="4695" spans="1:2" x14ac:dyDescent="0.2">
      <c r="A4695" s="1" t="s">
        <v>41622</v>
      </c>
      <c r="B4695" t="str">
        <f t="shared" si="156"/>
        <v>https://www.udobaer.de/out/media/public/cust/others/s0000106-2021-ch_it.pdf</v>
      </c>
    </row>
    <row r="4696" spans="1:2" x14ac:dyDescent="0.2">
      <c r="A4696" s="1" t="s">
        <v>41623</v>
      </c>
      <c r="B4696" t="str">
        <f t="shared" si="156"/>
        <v>https://www.udobaer.de/out/media/public/cust/others/s0000106-2021-ch_it.pdf</v>
      </c>
    </row>
    <row r="4697" spans="1:2" x14ac:dyDescent="0.2">
      <c r="A4697" s="1" t="s">
        <v>41624</v>
      </c>
      <c r="B4697" t="str">
        <f t="shared" si="156"/>
        <v>https://www.udobaer.de/out/media/public/cust/others/s0000106-2021-ch_it.pdf</v>
      </c>
    </row>
    <row r="4698" spans="1:2" x14ac:dyDescent="0.2">
      <c r="A4698" s="1" t="s">
        <v>41625</v>
      </c>
      <c r="B4698" t="str">
        <f t="shared" si="156"/>
        <v>https://www.udobaer.de/out/media/public/cust/others/s0000106-2021-ch_it.pdf</v>
      </c>
    </row>
    <row r="4699" spans="1:2" x14ac:dyDescent="0.2">
      <c r="A4699" s="1" t="s">
        <v>41626</v>
      </c>
      <c r="B4699" t="str">
        <f t="shared" si="156"/>
        <v>https://www.udobaer.de/out/media/public/cust/others/s0000106-2021-ch_it.pdf</v>
      </c>
    </row>
    <row r="4700" spans="1:2" x14ac:dyDescent="0.2">
      <c r="A4700" s="1" t="s">
        <v>41627</v>
      </c>
      <c r="B4700" t="str">
        <f t="shared" si="156"/>
        <v>https://www.udobaer.de/out/media/public/cust/others/s0000106-2021-ch_it.pdf</v>
      </c>
    </row>
    <row r="4701" spans="1:2" x14ac:dyDescent="0.2">
      <c r="A4701" s="1" t="s">
        <v>41628</v>
      </c>
      <c r="B4701" t="str">
        <f t="shared" si="156"/>
        <v>https://www.udobaer.de/out/media/public/cust/others/s0000106-2021-ch_it.pdf</v>
      </c>
    </row>
    <row r="4702" spans="1:2" x14ac:dyDescent="0.2">
      <c r="A4702" s="1" t="s">
        <v>41629</v>
      </c>
      <c r="B4702" t="str">
        <f t="shared" si="156"/>
        <v>https://www.udobaer.de/out/media/public/cust/others/s0000106-2021-ch_it.pdf</v>
      </c>
    </row>
    <row r="4703" spans="1:2" x14ac:dyDescent="0.2">
      <c r="A4703" s="1" t="s">
        <v>41630</v>
      </c>
      <c r="B4703" t="str">
        <f t="shared" si="156"/>
        <v>https://www.udobaer.de/out/media/public/cust/others/s0000106-2021-ch_it.pdf</v>
      </c>
    </row>
    <row r="4704" spans="1:2" x14ac:dyDescent="0.2">
      <c r="A4704" s="1" t="s">
        <v>41631</v>
      </c>
      <c r="B4704" t="str">
        <f t="shared" si="156"/>
        <v>https://www.udobaer.de/out/media/public/cust/others/s0000106-2021-ch_it.pdf</v>
      </c>
    </row>
    <row r="4705" spans="1:2" x14ac:dyDescent="0.2">
      <c r="A4705" s="1" t="s">
        <v>41632</v>
      </c>
      <c r="B4705" t="str">
        <f t="shared" si="156"/>
        <v>https://www.udobaer.de/out/media/public/cust/others/s0000106-2021-ch_it.pdf</v>
      </c>
    </row>
    <row r="4706" spans="1:2" x14ac:dyDescent="0.2">
      <c r="A4706" s="1" t="s">
        <v>41633</v>
      </c>
      <c r="B4706" t="str">
        <f t="shared" si="156"/>
        <v>https://www.udobaer.de/out/media/public/cust/others/s0000106-2021-ch_it.pdf</v>
      </c>
    </row>
    <row r="4707" spans="1:2" x14ac:dyDescent="0.2">
      <c r="A4707" s="1" t="s">
        <v>41634</v>
      </c>
      <c r="B4707" t="str">
        <f t="shared" si="156"/>
        <v>https://www.udobaer.de/out/media/public/cust/others/s0000106-2021-ch_it.pdf</v>
      </c>
    </row>
    <row r="4708" spans="1:2" x14ac:dyDescent="0.2">
      <c r="A4708" s="1" t="s">
        <v>41635</v>
      </c>
      <c r="B4708" t="str">
        <f t="shared" si="156"/>
        <v>https://www.udobaer.de/out/media/public/cust/others/s0000106-2021-ch_it.pdf</v>
      </c>
    </row>
    <row r="4709" spans="1:2" x14ac:dyDescent="0.2">
      <c r="A4709" s="1" t="s">
        <v>41636</v>
      </c>
      <c r="B4709" t="str">
        <f t="shared" si="156"/>
        <v>https://www.udobaer.de/out/media/public/cust/others/s0000106-2021-ch_it.pdf</v>
      </c>
    </row>
    <row r="4710" spans="1:2" x14ac:dyDescent="0.2">
      <c r="A4710" s="1" t="s">
        <v>41637</v>
      </c>
      <c r="B4710" t="str">
        <f t="shared" si="156"/>
        <v>https://www.udobaer.de/out/media/public/cust/others/s0000106-2021-ch_it.pdf</v>
      </c>
    </row>
    <row r="4711" spans="1:2" x14ac:dyDescent="0.2">
      <c r="A4711" s="1" t="s">
        <v>41638</v>
      </c>
      <c r="B4711" t="str">
        <f t="shared" si="156"/>
        <v>https://www.udobaer.de/out/media/public/cust/others/s0000106-2021-ch_it.pdf</v>
      </c>
    </row>
    <row r="4712" spans="1:2" x14ac:dyDescent="0.2">
      <c r="A4712" s="1" t="s">
        <v>41640</v>
      </c>
      <c r="B4712" t="str">
        <f t="shared" si="156"/>
        <v>https://www.udobaer.de/out/media/public/cust/others/s0000106-2021-ch_it.pdf</v>
      </c>
    </row>
    <row r="4713" spans="1:2" x14ac:dyDescent="0.2">
      <c r="A4713" s="1" t="s">
        <v>41641</v>
      </c>
      <c r="B4713" t="str">
        <f t="shared" si="156"/>
        <v>https://www.udobaer.de/out/media/public/cust/others/s0000106-2021-ch_it.pdf</v>
      </c>
    </row>
    <row r="4714" spans="1:2" x14ac:dyDescent="0.2">
      <c r="A4714" s="1" t="s">
        <v>41643</v>
      </c>
      <c r="B4714" t="str">
        <f t="shared" si="156"/>
        <v>https://www.udobaer.de/out/media/public/cust/others/s0000106-2021-ch_it.pdf</v>
      </c>
    </row>
    <row r="4715" spans="1:2" x14ac:dyDescent="0.2">
      <c r="A4715" s="1" t="s">
        <v>41644</v>
      </c>
      <c r="B4715" t="str">
        <f t="shared" si="156"/>
        <v>https://www.udobaer.de/out/media/public/cust/others/s0000106-2021-ch_it.pdf</v>
      </c>
    </row>
    <row r="4716" spans="1:2" x14ac:dyDescent="0.2">
      <c r="A4716" s="1" t="s">
        <v>41645</v>
      </c>
      <c r="B4716" t="str">
        <f t="shared" si="156"/>
        <v>https://www.udobaer.de/out/media/public/cust/others/s0000106-2021-ch_it.pdf</v>
      </c>
    </row>
    <row r="4717" spans="1:2" x14ac:dyDescent="0.2">
      <c r="A4717" s="1" t="s">
        <v>41646</v>
      </c>
      <c r="B4717" t="str">
        <f t="shared" si="156"/>
        <v>https://www.udobaer.de/out/media/public/cust/others/s0000106-2021-ch_it.pdf</v>
      </c>
    </row>
    <row r="4718" spans="1:2" x14ac:dyDescent="0.2">
      <c r="A4718" s="1" t="s">
        <v>41647</v>
      </c>
      <c r="B4718" t="str">
        <f t="shared" si="156"/>
        <v>https://www.udobaer.de/out/media/public/cust/others/s0000106-2021-ch_it.pdf</v>
      </c>
    </row>
    <row r="4719" spans="1:2" x14ac:dyDescent="0.2">
      <c r="A4719" s="1" t="s">
        <v>41648</v>
      </c>
      <c r="B4719" t="str">
        <f t="shared" si="156"/>
        <v>https://www.udobaer.de/out/media/public/cust/others/s0000106-2021-ch_it.pdf</v>
      </c>
    </row>
    <row r="4720" spans="1:2" x14ac:dyDescent="0.2">
      <c r="A4720" s="1" t="s">
        <v>41650</v>
      </c>
      <c r="B4720" t="str">
        <f t="shared" si="156"/>
        <v>https://www.udobaer.de/out/media/public/cust/others/s0000106-2021-ch_it.pdf</v>
      </c>
    </row>
    <row r="4721" spans="1:2" x14ac:dyDescent="0.2">
      <c r="A4721" s="1" t="s">
        <v>41651</v>
      </c>
      <c r="B4721" t="str">
        <f t="shared" si="156"/>
        <v>https://www.udobaer.de/out/media/public/cust/others/s0000106-2021-ch_it.pdf</v>
      </c>
    </row>
    <row r="4722" spans="1:2" x14ac:dyDescent="0.2">
      <c r="A4722" s="1" t="s">
        <v>41652</v>
      </c>
      <c r="B4722" t="str">
        <f t="shared" ref="B4722:B4753" si="157">HYPERLINK("https://www.udobaer.de/out/media/public/cust/others/s0000106-2021-ch_it.pdf")</f>
        <v>https://www.udobaer.de/out/media/public/cust/others/s0000106-2021-ch_it.pdf</v>
      </c>
    </row>
    <row r="4723" spans="1:2" x14ac:dyDescent="0.2">
      <c r="A4723" s="1" t="s">
        <v>41653</v>
      </c>
      <c r="B4723" t="str">
        <f t="shared" si="157"/>
        <v>https://www.udobaer.de/out/media/public/cust/others/s0000106-2021-ch_it.pdf</v>
      </c>
    </row>
    <row r="4724" spans="1:2" x14ac:dyDescent="0.2">
      <c r="A4724" s="1" t="s">
        <v>41654</v>
      </c>
      <c r="B4724" t="str">
        <f t="shared" si="157"/>
        <v>https://www.udobaer.de/out/media/public/cust/others/s0000106-2021-ch_it.pdf</v>
      </c>
    </row>
    <row r="4725" spans="1:2" x14ac:dyDescent="0.2">
      <c r="A4725" s="1" t="s">
        <v>41655</v>
      </c>
      <c r="B4725" t="str">
        <f t="shared" si="157"/>
        <v>https://www.udobaer.de/out/media/public/cust/others/s0000106-2021-ch_it.pdf</v>
      </c>
    </row>
    <row r="4726" spans="1:2" x14ac:dyDescent="0.2">
      <c r="A4726" s="1" t="s">
        <v>41656</v>
      </c>
      <c r="B4726" t="str">
        <f t="shared" si="157"/>
        <v>https://www.udobaer.de/out/media/public/cust/others/s0000106-2021-ch_it.pdf</v>
      </c>
    </row>
    <row r="4727" spans="1:2" x14ac:dyDescent="0.2">
      <c r="A4727" s="1" t="s">
        <v>41657</v>
      </c>
      <c r="B4727" t="str">
        <f t="shared" si="157"/>
        <v>https://www.udobaer.de/out/media/public/cust/others/s0000106-2021-ch_it.pdf</v>
      </c>
    </row>
    <row r="4728" spans="1:2" x14ac:dyDescent="0.2">
      <c r="A4728" s="1" t="s">
        <v>41658</v>
      </c>
      <c r="B4728" t="str">
        <f t="shared" si="157"/>
        <v>https://www.udobaer.de/out/media/public/cust/others/s0000106-2021-ch_it.pdf</v>
      </c>
    </row>
    <row r="4729" spans="1:2" x14ac:dyDescent="0.2">
      <c r="A4729" s="1" t="s">
        <v>41660</v>
      </c>
      <c r="B4729" t="str">
        <f t="shared" si="157"/>
        <v>https://www.udobaer.de/out/media/public/cust/others/s0000106-2021-ch_it.pdf</v>
      </c>
    </row>
    <row r="4730" spans="1:2" x14ac:dyDescent="0.2">
      <c r="A4730" s="1" t="s">
        <v>41662</v>
      </c>
      <c r="B4730" t="str">
        <f t="shared" si="157"/>
        <v>https://www.udobaer.de/out/media/public/cust/others/s0000106-2021-ch_it.pdf</v>
      </c>
    </row>
    <row r="4731" spans="1:2" x14ac:dyDescent="0.2">
      <c r="A4731" s="1" t="s">
        <v>41664</v>
      </c>
      <c r="B4731" t="str">
        <f t="shared" si="157"/>
        <v>https://www.udobaer.de/out/media/public/cust/others/s0000106-2021-ch_it.pdf</v>
      </c>
    </row>
    <row r="4732" spans="1:2" x14ac:dyDescent="0.2">
      <c r="A4732" s="1" t="s">
        <v>41665</v>
      </c>
      <c r="B4732" t="str">
        <f t="shared" si="157"/>
        <v>https://www.udobaer.de/out/media/public/cust/others/s0000106-2021-ch_it.pdf</v>
      </c>
    </row>
    <row r="4733" spans="1:2" x14ac:dyDescent="0.2">
      <c r="A4733" s="1" t="s">
        <v>41666</v>
      </c>
      <c r="B4733" t="str">
        <f t="shared" si="157"/>
        <v>https://www.udobaer.de/out/media/public/cust/others/s0000106-2021-ch_it.pdf</v>
      </c>
    </row>
    <row r="4734" spans="1:2" x14ac:dyDescent="0.2">
      <c r="A4734" s="1" t="s">
        <v>41667</v>
      </c>
      <c r="B4734" t="str">
        <f t="shared" si="157"/>
        <v>https://www.udobaer.de/out/media/public/cust/others/s0000106-2021-ch_it.pdf</v>
      </c>
    </row>
    <row r="4735" spans="1:2" x14ac:dyDescent="0.2">
      <c r="A4735" s="1" t="s">
        <v>41668</v>
      </c>
      <c r="B4735" t="str">
        <f t="shared" si="157"/>
        <v>https://www.udobaer.de/out/media/public/cust/others/s0000106-2021-ch_it.pdf</v>
      </c>
    </row>
    <row r="4736" spans="1:2" x14ac:dyDescent="0.2">
      <c r="A4736" s="1" t="s">
        <v>41669</v>
      </c>
      <c r="B4736" t="str">
        <f t="shared" si="157"/>
        <v>https://www.udobaer.de/out/media/public/cust/others/s0000106-2021-ch_it.pdf</v>
      </c>
    </row>
    <row r="4737" spans="1:2" x14ac:dyDescent="0.2">
      <c r="A4737" s="1" t="s">
        <v>41670</v>
      </c>
      <c r="B4737" t="str">
        <f t="shared" si="157"/>
        <v>https://www.udobaer.de/out/media/public/cust/others/s0000106-2021-ch_it.pdf</v>
      </c>
    </row>
    <row r="4738" spans="1:2" x14ac:dyDescent="0.2">
      <c r="A4738" s="1" t="s">
        <v>41671</v>
      </c>
      <c r="B4738" t="str">
        <f t="shared" si="157"/>
        <v>https://www.udobaer.de/out/media/public/cust/others/s0000106-2021-ch_it.pdf</v>
      </c>
    </row>
    <row r="4739" spans="1:2" x14ac:dyDescent="0.2">
      <c r="A4739" s="1" t="s">
        <v>41672</v>
      </c>
      <c r="B4739" t="str">
        <f t="shared" si="157"/>
        <v>https://www.udobaer.de/out/media/public/cust/others/s0000106-2021-ch_it.pdf</v>
      </c>
    </row>
    <row r="4740" spans="1:2" x14ac:dyDescent="0.2">
      <c r="A4740" s="1" t="s">
        <v>41673</v>
      </c>
      <c r="B4740" t="str">
        <f t="shared" si="157"/>
        <v>https://www.udobaer.de/out/media/public/cust/others/s0000106-2021-ch_it.pdf</v>
      </c>
    </row>
    <row r="4741" spans="1:2" x14ac:dyDescent="0.2">
      <c r="A4741" s="1" t="s">
        <v>41674</v>
      </c>
      <c r="B4741" t="str">
        <f t="shared" si="157"/>
        <v>https://www.udobaer.de/out/media/public/cust/others/s0000106-2021-ch_it.pdf</v>
      </c>
    </row>
    <row r="4742" spans="1:2" x14ac:dyDescent="0.2">
      <c r="A4742" s="1" t="s">
        <v>41675</v>
      </c>
      <c r="B4742" t="str">
        <f t="shared" si="157"/>
        <v>https://www.udobaer.de/out/media/public/cust/others/s0000106-2021-ch_it.pdf</v>
      </c>
    </row>
    <row r="4743" spans="1:2" x14ac:dyDescent="0.2">
      <c r="A4743" s="1" t="s">
        <v>41677</v>
      </c>
      <c r="B4743" t="str">
        <f t="shared" si="157"/>
        <v>https://www.udobaer.de/out/media/public/cust/others/s0000106-2021-ch_it.pdf</v>
      </c>
    </row>
    <row r="4744" spans="1:2" x14ac:dyDescent="0.2">
      <c r="A4744" s="1" t="s">
        <v>41678</v>
      </c>
      <c r="B4744" t="str">
        <f t="shared" si="157"/>
        <v>https://www.udobaer.de/out/media/public/cust/others/s0000106-2021-ch_it.pdf</v>
      </c>
    </row>
    <row r="4745" spans="1:2" x14ac:dyDescent="0.2">
      <c r="A4745" s="1" t="s">
        <v>41679</v>
      </c>
      <c r="B4745" t="str">
        <f t="shared" si="157"/>
        <v>https://www.udobaer.de/out/media/public/cust/others/s0000106-2021-ch_it.pdf</v>
      </c>
    </row>
    <row r="4746" spans="1:2" x14ac:dyDescent="0.2">
      <c r="A4746" s="1" t="s">
        <v>41680</v>
      </c>
      <c r="B4746" t="str">
        <f t="shared" si="157"/>
        <v>https://www.udobaer.de/out/media/public/cust/others/s0000106-2021-ch_it.pdf</v>
      </c>
    </row>
    <row r="4747" spans="1:2" x14ac:dyDescent="0.2">
      <c r="A4747" s="1" t="s">
        <v>41681</v>
      </c>
      <c r="B4747" t="str">
        <f t="shared" si="157"/>
        <v>https://www.udobaer.de/out/media/public/cust/others/s0000106-2021-ch_it.pdf</v>
      </c>
    </row>
    <row r="4748" spans="1:2" x14ac:dyDescent="0.2">
      <c r="A4748" s="1" t="s">
        <v>41682</v>
      </c>
      <c r="B4748" t="str">
        <f t="shared" si="157"/>
        <v>https://www.udobaer.de/out/media/public/cust/others/s0000106-2021-ch_it.pdf</v>
      </c>
    </row>
    <row r="4749" spans="1:2" x14ac:dyDescent="0.2">
      <c r="A4749" s="1" t="s">
        <v>41683</v>
      </c>
      <c r="B4749" t="str">
        <f t="shared" si="157"/>
        <v>https://www.udobaer.de/out/media/public/cust/others/s0000106-2021-ch_it.pdf</v>
      </c>
    </row>
    <row r="4750" spans="1:2" x14ac:dyDescent="0.2">
      <c r="A4750" s="1" t="s">
        <v>41684</v>
      </c>
      <c r="B4750" t="str">
        <f t="shared" si="157"/>
        <v>https://www.udobaer.de/out/media/public/cust/others/s0000106-2021-ch_it.pdf</v>
      </c>
    </row>
    <row r="4751" spans="1:2" x14ac:dyDescent="0.2">
      <c r="A4751" s="1" t="s">
        <v>41685</v>
      </c>
      <c r="B4751" t="str">
        <f t="shared" si="157"/>
        <v>https://www.udobaer.de/out/media/public/cust/others/s0000106-2021-ch_it.pdf</v>
      </c>
    </row>
    <row r="4752" spans="1:2" x14ac:dyDescent="0.2">
      <c r="A4752" s="1" t="s">
        <v>41687</v>
      </c>
      <c r="B4752" t="str">
        <f t="shared" si="157"/>
        <v>https://www.udobaer.de/out/media/public/cust/others/s0000106-2021-ch_it.pdf</v>
      </c>
    </row>
    <row r="4753" spans="1:2" x14ac:dyDescent="0.2">
      <c r="A4753" s="1" t="s">
        <v>41688</v>
      </c>
      <c r="B4753" t="str">
        <f t="shared" si="157"/>
        <v>https://www.udobaer.de/out/media/public/cust/others/s0000106-2021-ch_it.pdf</v>
      </c>
    </row>
    <row r="4754" spans="1:2" x14ac:dyDescent="0.2">
      <c r="A4754" s="1" t="s">
        <v>41689</v>
      </c>
      <c r="B4754" t="str">
        <f t="shared" ref="B4754:B4759" si="158">HYPERLINK("https://www.udobaer.de/out/media/public/cust/others/s0000106-2021-ch_it.pdf")</f>
        <v>https://www.udobaer.de/out/media/public/cust/others/s0000106-2021-ch_it.pdf</v>
      </c>
    </row>
    <row r="4755" spans="1:2" x14ac:dyDescent="0.2">
      <c r="A4755" s="1" t="s">
        <v>41691</v>
      </c>
      <c r="B4755" t="str">
        <f t="shared" si="158"/>
        <v>https://www.udobaer.de/out/media/public/cust/others/s0000106-2021-ch_it.pdf</v>
      </c>
    </row>
    <row r="4756" spans="1:2" x14ac:dyDescent="0.2">
      <c r="A4756" s="1" t="s">
        <v>41692</v>
      </c>
      <c r="B4756" t="str">
        <f t="shared" si="158"/>
        <v>https://www.udobaer.de/out/media/public/cust/others/s0000106-2021-ch_it.pdf</v>
      </c>
    </row>
    <row r="4757" spans="1:2" x14ac:dyDescent="0.2">
      <c r="A4757" s="1" t="s">
        <v>41694</v>
      </c>
      <c r="B4757" t="str">
        <f t="shared" si="158"/>
        <v>https://www.udobaer.de/out/media/public/cust/others/s0000106-2021-ch_it.pdf</v>
      </c>
    </row>
    <row r="4758" spans="1:2" x14ac:dyDescent="0.2">
      <c r="A4758" s="1" t="s">
        <v>41696</v>
      </c>
      <c r="B4758" t="str">
        <f t="shared" si="158"/>
        <v>https://www.udobaer.de/out/media/public/cust/others/s0000106-2021-ch_it.pdf</v>
      </c>
    </row>
    <row r="4759" spans="1:2" x14ac:dyDescent="0.2">
      <c r="A4759" s="1" t="s">
        <v>41832</v>
      </c>
      <c r="B4759" t="str">
        <f t="shared" si="158"/>
        <v>https://www.udobaer.de/out/media/public/cust/others/s0000106-2021-ch_it.pdf</v>
      </c>
    </row>
    <row r="4760" spans="1:2" x14ac:dyDescent="0.2">
      <c r="A4760" s="1" t="s">
        <v>41234</v>
      </c>
      <c r="B4760" t="str">
        <f>HYPERLINK("https://www.udobaer.de/out/media/public/cust/others/s0000107-2021-ch_it.pdf")</f>
        <v>https://www.udobaer.de/out/media/public/cust/others/s0000107-2021-ch_it.pdf</v>
      </c>
    </row>
    <row r="4761" spans="1:2" x14ac:dyDescent="0.2">
      <c r="A4761" s="1" t="s">
        <v>41234</v>
      </c>
      <c r="B4761" t="str">
        <f>HYPERLINK("https://www.udobaer.de/out/media/public/cust/others/s0000107-2021-ch_it.pdf")</f>
        <v>https://www.udobaer.de/out/media/public/cust/others/s0000107-2021-ch_it.pdf</v>
      </c>
    </row>
    <row r="4762" spans="1:2" x14ac:dyDescent="0.2">
      <c r="A4762" s="1" t="s">
        <v>41250</v>
      </c>
      <c r="B4762" t="str">
        <f>HYPERLINK("https://www.udobaer.de/out/media/public/cust/others/s0000108-2021-ch_it.pdf")</f>
        <v>https://www.udobaer.de/out/media/public/cust/others/s0000108-2021-ch_it.pdf</v>
      </c>
    </row>
    <row r="4763" spans="1:2" x14ac:dyDescent="0.2">
      <c r="A4763" s="1" t="s">
        <v>41251</v>
      </c>
      <c r="B4763" t="str">
        <f>HYPERLINK("https://www.udobaer.de/out/media/public/cust/others/s0000108-2021-ch_it.pdf")</f>
        <v>https://www.udobaer.de/out/media/public/cust/others/s0000108-2021-ch_it.pdf</v>
      </c>
    </row>
    <row r="4764" spans="1:2" x14ac:dyDescent="0.2">
      <c r="A4764" s="1" t="s">
        <v>41252</v>
      </c>
      <c r="B4764" t="str">
        <f>HYPERLINK("https://www.udobaer.de/out/media/public/cust/others/s0000108-2021-ch_it.pdf")</f>
        <v>https://www.udobaer.de/out/media/public/cust/others/s0000108-2021-ch_it.pdf</v>
      </c>
    </row>
    <row r="4765" spans="1:2" x14ac:dyDescent="0.2">
      <c r="A4765" s="1" t="s">
        <v>41253</v>
      </c>
      <c r="B4765" t="str">
        <f>HYPERLINK("https://www.udobaer.de/out/media/public/cust/others/s0000108-2021-ch_it.pdf")</f>
        <v>https://www.udobaer.de/out/media/public/cust/others/s0000108-2021-ch_it.pdf</v>
      </c>
    </row>
    <row r="4766" spans="1:2" x14ac:dyDescent="0.2">
      <c r="A4766" s="1" t="s">
        <v>41231</v>
      </c>
      <c r="B4766" t="str">
        <f t="shared" ref="B4766:B4779" si="159">HYPERLINK("https://www.udobaer.de/out/media/public/cust/others/s0000109-2021-ch_it.pdf")</f>
        <v>https://www.udobaer.de/out/media/public/cust/others/s0000109-2021-ch_it.pdf</v>
      </c>
    </row>
    <row r="4767" spans="1:2" x14ac:dyDescent="0.2">
      <c r="A4767" s="1" t="s">
        <v>41231</v>
      </c>
      <c r="B4767" t="str">
        <f t="shared" si="159"/>
        <v>https://www.udobaer.de/out/media/public/cust/others/s0000109-2021-ch_it.pdf</v>
      </c>
    </row>
    <row r="4768" spans="1:2" x14ac:dyDescent="0.2">
      <c r="A4768" s="1" t="s">
        <v>41232</v>
      </c>
      <c r="B4768" t="str">
        <f t="shared" si="159"/>
        <v>https://www.udobaer.de/out/media/public/cust/others/s0000109-2021-ch_it.pdf</v>
      </c>
    </row>
    <row r="4769" spans="1:2" x14ac:dyDescent="0.2">
      <c r="A4769" s="1" t="s">
        <v>41232</v>
      </c>
      <c r="B4769" t="str">
        <f t="shared" si="159"/>
        <v>https://www.udobaer.de/out/media/public/cust/others/s0000109-2021-ch_it.pdf</v>
      </c>
    </row>
    <row r="4770" spans="1:2" x14ac:dyDescent="0.2">
      <c r="A4770" s="1" t="s">
        <v>41233</v>
      </c>
      <c r="B4770" t="str">
        <f t="shared" si="159"/>
        <v>https://www.udobaer.de/out/media/public/cust/others/s0000109-2021-ch_it.pdf</v>
      </c>
    </row>
    <row r="4771" spans="1:2" x14ac:dyDescent="0.2">
      <c r="A4771" s="1" t="s">
        <v>41233</v>
      </c>
      <c r="B4771" t="str">
        <f t="shared" si="159"/>
        <v>https://www.udobaer.de/out/media/public/cust/others/s0000109-2021-ch_it.pdf</v>
      </c>
    </row>
    <row r="4772" spans="1:2" x14ac:dyDescent="0.2">
      <c r="A4772" s="1" t="s">
        <v>41235</v>
      </c>
      <c r="B4772" t="str">
        <f t="shared" si="159"/>
        <v>https://www.udobaer.de/out/media/public/cust/others/s0000109-2021-ch_it.pdf</v>
      </c>
    </row>
    <row r="4773" spans="1:2" x14ac:dyDescent="0.2">
      <c r="A4773" s="1" t="s">
        <v>41235</v>
      </c>
      <c r="B4773" t="str">
        <f t="shared" si="159"/>
        <v>https://www.udobaer.de/out/media/public/cust/others/s0000109-2021-ch_it.pdf</v>
      </c>
    </row>
    <row r="4774" spans="1:2" x14ac:dyDescent="0.2">
      <c r="A4774" s="1" t="s">
        <v>41236</v>
      </c>
      <c r="B4774" t="str">
        <f t="shared" si="159"/>
        <v>https://www.udobaer.de/out/media/public/cust/others/s0000109-2021-ch_it.pdf</v>
      </c>
    </row>
    <row r="4775" spans="1:2" x14ac:dyDescent="0.2">
      <c r="A4775" s="1" t="s">
        <v>41236</v>
      </c>
      <c r="B4775" t="str">
        <f t="shared" si="159"/>
        <v>https://www.udobaer.de/out/media/public/cust/others/s0000109-2021-ch_it.pdf</v>
      </c>
    </row>
    <row r="4776" spans="1:2" x14ac:dyDescent="0.2">
      <c r="A4776" s="1" t="s">
        <v>41237</v>
      </c>
      <c r="B4776" t="str">
        <f t="shared" si="159"/>
        <v>https://www.udobaer.de/out/media/public/cust/others/s0000109-2021-ch_it.pdf</v>
      </c>
    </row>
    <row r="4777" spans="1:2" x14ac:dyDescent="0.2">
      <c r="A4777" s="1" t="s">
        <v>41237</v>
      </c>
      <c r="B4777" t="str">
        <f t="shared" si="159"/>
        <v>https://www.udobaer.de/out/media/public/cust/others/s0000109-2021-ch_it.pdf</v>
      </c>
    </row>
    <row r="4778" spans="1:2" x14ac:dyDescent="0.2">
      <c r="A4778" s="1" t="s">
        <v>41239</v>
      </c>
      <c r="B4778" t="str">
        <f t="shared" si="159"/>
        <v>https://www.udobaer.de/out/media/public/cust/others/s0000109-2021-ch_it.pdf</v>
      </c>
    </row>
    <row r="4779" spans="1:2" x14ac:dyDescent="0.2">
      <c r="A4779" s="1" t="s">
        <v>41239</v>
      </c>
      <c r="B4779" t="str">
        <f t="shared" si="159"/>
        <v>https://www.udobaer.de/out/media/public/cust/others/s0000109-2021-ch_it.pdf</v>
      </c>
    </row>
    <row r="4780" spans="1:2" x14ac:dyDescent="0.2">
      <c r="A4780" s="1" t="s">
        <v>41299</v>
      </c>
      <c r="B4780" t="str">
        <f t="shared" ref="B4780:B4791" si="160">HYPERLINK("https://www.udobaer.de/out/media/public/cust/others/s0000110-2021-ch_it.pdf")</f>
        <v>https://www.udobaer.de/out/media/public/cust/others/s0000110-2021-ch_it.pdf</v>
      </c>
    </row>
    <row r="4781" spans="1:2" x14ac:dyDescent="0.2">
      <c r="A4781" s="1" t="s">
        <v>41301</v>
      </c>
      <c r="B4781" t="str">
        <f t="shared" si="160"/>
        <v>https://www.udobaer.de/out/media/public/cust/others/s0000110-2021-ch_it.pdf</v>
      </c>
    </row>
    <row r="4782" spans="1:2" x14ac:dyDescent="0.2">
      <c r="A4782" s="1" t="s">
        <v>41302</v>
      </c>
      <c r="B4782" t="str">
        <f t="shared" si="160"/>
        <v>https://www.udobaer.de/out/media/public/cust/others/s0000110-2021-ch_it.pdf</v>
      </c>
    </row>
    <row r="4783" spans="1:2" x14ac:dyDescent="0.2">
      <c r="A4783" s="1" t="s">
        <v>41303</v>
      </c>
      <c r="B4783" t="str">
        <f t="shared" si="160"/>
        <v>https://www.udobaer.de/out/media/public/cust/others/s0000110-2021-ch_it.pdf</v>
      </c>
    </row>
    <row r="4784" spans="1:2" x14ac:dyDescent="0.2">
      <c r="A4784" s="1" t="s">
        <v>41304</v>
      </c>
      <c r="B4784" t="str">
        <f t="shared" si="160"/>
        <v>https://www.udobaer.de/out/media/public/cust/others/s0000110-2021-ch_it.pdf</v>
      </c>
    </row>
    <row r="4785" spans="1:2" x14ac:dyDescent="0.2">
      <c r="A4785" s="1" t="s">
        <v>41305</v>
      </c>
      <c r="B4785" t="str">
        <f t="shared" si="160"/>
        <v>https://www.udobaer.de/out/media/public/cust/others/s0000110-2021-ch_it.pdf</v>
      </c>
    </row>
    <row r="4786" spans="1:2" x14ac:dyDescent="0.2">
      <c r="A4786" s="1" t="s">
        <v>41306</v>
      </c>
      <c r="B4786" t="str">
        <f t="shared" si="160"/>
        <v>https://www.udobaer.de/out/media/public/cust/others/s0000110-2021-ch_it.pdf</v>
      </c>
    </row>
    <row r="4787" spans="1:2" x14ac:dyDescent="0.2">
      <c r="A4787" s="1" t="s">
        <v>41309</v>
      </c>
      <c r="B4787" t="str">
        <f t="shared" si="160"/>
        <v>https://www.udobaer.de/out/media/public/cust/others/s0000110-2021-ch_it.pdf</v>
      </c>
    </row>
    <row r="4788" spans="1:2" x14ac:dyDescent="0.2">
      <c r="A4788" s="1" t="s">
        <v>41310</v>
      </c>
      <c r="B4788" t="str">
        <f t="shared" si="160"/>
        <v>https://www.udobaer.de/out/media/public/cust/others/s0000110-2021-ch_it.pdf</v>
      </c>
    </row>
    <row r="4789" spans="1:2" x14ac:dyDescent="0.2">
      <c r="A4789" s="1" t="s">
        <v>41315</v>
      </c>
      <c r="B4789" t="str">
        <f t="shared" si="160"/>
        <v>https://www.udobaer.de/out/media/public/cust/others/s0000110-2021-ch_it.pdf</v>
      </c>
    </row>
    <row r="4790" spans="1:2" x14ac:dyDescent="0.2">
      <c r="A4790" s="1" t="s">
        <v>41316</v>
      </c>
      <c r="B4790" t="str">
        <f t="shared" si="160"/>
        <v>https://www.udobaer.de/out/media/public/cust/others/s0000110-2021-ch_it.pdf</v>
      </c>
    </row>
    <row r="4791" spans="1:2" x14ac:dyDescent="0.2">
      <c r="A4791" s="1" t="s">
        <v>41798</v>
      </c>
      <c r="B4791" t="str">
        <f t="shared" si="160"/>
        <v>https://www.udobaer.de/out/media/public/cust/others/s0000110-2021-ch_it.pdf</v>
      </c>
    </row>
    <row r="4792" spans="1:2" x14ac:dyDescent="0.2">
      <c r="A4792" s="1" t="s">
        <v>41238</v>
      </c>
      <c r="B4792" t="str">
        <f t="shared" ref="B4792:B4823" si="161">HYPERLINK("https://www.udobaer.de/out/media/public/cust/others/s0000111-2021-ch_it.pdf")</f>
        <v>https://www.udobaer.de/out/media/public/cust/others/s0000111-2021-ch_it.pdf</v>
      </c>
    </row>
    <row r="4793" spans="1:2" x14ac:dyDescent="0.2">
      <c r="A4793" s="1" t="s">
        <v>41238</v>
      </c>
      <c r="B4793" t="str">
        <f t="shared" si="161"/>
        <v>https://www.udobaer.de/out/media/public/cust/others/s0000111-2021-ch_it.pdf</v>
      </c>
    </row>
    <row r="4794" spans="1:2" x14ac:dyDescent="0.2">
      <c r="A4794" s="1" t="s">
        <v>41240</v>
      </c>
      <c r="B4794" t="str">
        <f t="shared" si="161"/>
        <v>https://www.udobaer.de/out/media/public/cust/others/s0000111-2021-ch_it.pdf</v>
      </c>
    </row>
    <row r="4795" spans="1:2" x14ac:dyDescent="0.2">
      <c r="A4795" s="1" t="s">
        <v>41240</v>
      </c>
      <c r="B4795" t="str">
        <f t="shared" si="161"/>
        <v>https://www.udobaer.de/out/media/public/cust/others/s0000111-2021-ch_it.pdf</v>
      </c>
    </row>
    <row r="4796" spans="1:2" x14ac:dyDescent="0.2">
      <c r="A4796" s="1" t="s">
        <v>41241</v>
      </c>
      <c r="B4796" t="str">
        <f t="shared" si="161"/>
        <v>https://www.udobaer.de/out/media/public/cust/others/s0000111-2021-ch_it.pdf</v>
      </c>
    </row>
    <row r="4797" spans="1:2" x14ac:dyDescent="0.2">
      <c r="A4797" s="1" t="s">
        <v>41241</v>
      </c>
      <c r="B4797" t="str">
        <f t="shared" si="161"/>
        <v>https://www.udobaer.de/out/media/public/cust/others/s0000111-2021-ch_it.pdf</v>
      </c>
    </row>
    <row r="4798" spans="1:2" x14ac:dyDescent="0.2">
      <c r="A4798" s="1" t="s">
        <v>41242</v>
      </c>
      <c r="B4798" t="str">
        <f t="shared" si="161"/>
        <v>https://www.udobaer.de/out/media/public/cust/others/s0000111-2021-ch_it.pdf</v>
      </c>
    </row>
    <row r="4799" spans="1:2" x14ac:dyDescent="0.2">
      <c r="A4799" s="1" t="s">
        <v>41242</v>
      </c>
      <c r="B4799" t="str">
        <f t="shared" si="161"/>
        <v>https://www.udobaer.de/out/media/public/cust/others/s0000111-2021-ch_it.pdf</v>
      </c>
    </row>
    <row r="4800" spans="1:2" x14ac:dyDescent="0.2">
      <c r="A4800" s="1" t="s">
        <v>41270</v>
      </c>
      <c r="B4800" t="str">
        <f t="shared" si="161"/>
        <v>https://www.udobaer.de/out/media/public/cust/others/s0000111-2021-ch_it.pdf</v>
      </c>
    </row>
    <row r="4801" spans="1:2" x14ac:dyDescent="0.2">
      <c r="A4801" s="1" t="s">
        <v>41271</v>
      </c>
      <c r="B4801" t="str">
        <f t="shared" si="161"/>
        <v>https://www.udobaer.de/out/media/public/cust/others/s0000111-2021-ch_it.pdf</v>
      </c>
    </row>
    <row r="4802" spans="1:2" x14ac:dyDescent="0.2">
      <c r="A4802" s="1" t="s">
        <v>41270</v>
      </c>
      <c r="B4802" t="str">
        <f t="shared" si="161"/>
        <v>https://www.udobaer.de/out/media/public/cust/others/s0000111-2021-ch_it.pdf</v>
      </c>
    </row>
    <row r="4803" spans="1:2" x14ac:dyDescent="0.2">
      <c r="A4803" s="1" t="s">
        <v>41271</v>
      </c>
      <c r="B4803" t="str">
        <f t="shared" si="161"/>
        <v>https://www.udobaer.de/out/media/public/cust/others/s0000111-2021-ch_it.pdf</v>
      </c>
    </row>
    <row r="4804" spans="1:2" x14ac:dyDescent="0.2">
      <c r="A4804" s="1" t="s">
        <v>41272</v>
      </c>
      <c r="B4804" t="str">
        <f t="shared" si="161"/>
        <v>https://www.udobaer.de/out/media/public/cust/others/s0000111-2021-ch_it.pdf</v>
      </c>
    </row>
    <row r="4805" spans="1:2" x14ac:dyDescent="0.2">
      <c r="A4805" s="1" t="s">
        <v>41272</v>
      </c>
      <c r="B4805" t="str">
        <f t="shared" si="161"/>
        <v>https://www.udobaer.de/out/media/public/cust/others/s0000111-2021-ch_it.pdf</v>
      </c>
    </row>
    <row r="4806" spans="1:2" x14ac:dyDescent="0.2">
      <c r="A4806" s="1" t="s">
        <v>41274</v>
      </c>
      <c r="B4806" t="str">
        <f t="shared" si="161"/>
        <v>https://www.udobaer.de/out/media/public/cust/others/s0000111-2021-ch_it.pdf</v>
      </c>
    </row>
    <row r="4807" spans="1:2" x14ac:dyDescent="0.2">
      <c r="A4807" s="1" t="s">
        <v>41274</v>
      </c>
      <c r="B4807" t="str">
        <f t="shared" si="161"/>
        <v>https://www.udobaer.de/out/media/public/cust/others/s0000111-2021-ch_it.pdf</v>
      </c>
    </row>
    <row r="4808" spans="1:2" x14ac:dyDescent="0.2">
      <c r="A4808" s="1" t="s">
        <v>41283</v>
      </c>
      <c r="B4808" t="str">
        <f t="shared" si="161"/>
        <v>https://www.udobaer.de/out/media/public/cust/others/s0000111-2021-ch_it.pdf</v>
      </c>
    </row>
    <row r="4809" spans="1:2" x14ac:dyDescent="0.2">
      <c r="A4809" s="1" t="s">
        <v>41283</v>
      </c>
      <c r="B4809" t="str">
        <f t="shared" si="161"/>
        <v>https://www.udobaer.de/out/media/public/cust/others/s0000111-2021-ch_it.pdf</v>
      </c>
    </row>
    <row r="4810" spans="1:2" x14ac:dyDescent="0.2">
      <c r="A4810" s="1" t="s">
        <v>41284</v>
      </c>
      <c r="B4810" t="str">
        <f t="shared" si="161"/>
        <v>https://www.udobaer.de/out/media/public/cust/others/s0000111-2021-ch_it.pdf</v>
      </c>
    </row>
    <row r="4811" spans="1:2" x14ac:dyDescent="0.2">
      <c r="A4811" s="1" t="s">
        <v>41284</v>
      </c>
      <c r="B4811" t="str">
        <f t="shared" si="161"/>
        <v>https://www.udobaer.de/out/media/public/cust/others/s0000111-2021-ch_it.pdf</v>
      </c>
    </row>
    <row r="4812" spans="1:2" x14ac:dyDescent="0.2">
      <c r="A4812" s="1" t="s">
        <v>41286</v>
      </c>
      <c r="B4812" t="str">
        <f t="shared" si="161"/>
        <v>https://www.udobaer.de/out/media/public/cust/others/s0000111-2021-ch_it.pdf</v>
      </c>
    </row>
    <row r="4813" spans="1:2" x14ac:dyDescent="0.2">
      <c r="A4813" s="1" t="s">
        <v>41286</v>
      </c>
      <c r="B4813" t="str">
        <f t="shared" si="161"/>
        <v>https://www.udobaer.de/out/media/public/cust/others/s0000111-2021-ch_it.pdf</v>
      </c>
    </row>
    <row r="4814" spans="1:2" x14ac:dyDescent="0.2">
      <c r="A4814" s="1" t="s">
        <v>41287</v>
      </c>
      <c r="B4814" t="str">
        <f t="shared" si="161"/>
        <v>https://www.udobaer.de/out/media/public/cust/others/s0000111-2021-ch_it.pdf</v>
      </c>
    </row>
    <row r="4815" spans="1:2" x14ac:dyDescent="0.2">
      <c r="A4815" s="1" t="s">
        <v>41287</v>
      </c>
      <c r="B4815" t="str">
        <f t="shared" si="161"/>
        <v>https://www.udobaer.de/out/media/public/cust/others/s0000111-2021-ch_it.pdf</v>
      </c>
    </row>
    <row r="4816" spans="1:2" x14ac:dyDescent="0.2">
      <c r="A4816" s="1" t="s">
        <v>41288</v>
      </c>
      <c r="B4816" t="str">
        <f t="shared" si="161"/>
        <v>https://www.udobaer.de/out/media/public/cust/others/s0000111-2021-ch_it.pdf</v>
      </c>
    </row>
    <row r="4817" spans="1:2" x14ac:dyDescent="0.2">
      <c r="A4817" s="1" t="s">
        <v>41288</v>
      </c>
      <c r="B4817" t="str">
        <f t="shared" si="161"/>
        <v>https://www.udobaer.de/out/media/public/cust/others/s0000111-2021-ch_it.pdf</v>
      </c>
    </row>
    <row r="4818" spans="1:2" x14ac:dyDescent="0.2">
      <c r="A4818" s="1" t="s">
        <v>41289</v>
      </c>
      <c r="B4818" t="str">
        <f t="shared" si="161"/>
        <v>https://www.udobaer.de/out/media/public/cust/others/s0000111-2021-ch_it.pdf</v>
      </c>
    </row>
    <row r="4819" spans="1:2" x14ac:dyDescent="0.2">
      <c r="A4819" s="1" t="s">
        <v>41289</v>
      </c>
      <c r="B4819" t="str">
        <f t="shared" si="161"/>
        <v>https://www.udobaer.de/out/media/public/cust/others/s0000111-2021-ch_it.pdf</v>
      </c>
    </row>
    <row r="4820" spans="1:2" x14ac:dyDescent="0.2">
      <c r="A4820" s="1" t="s">
        <v>41290</v>
      </c>
      <c r="B4820" t="str">
        <f t="shared" si="161"/>
        <v>https://www.udobaer.de/out/media/public/cust/others/s0000111-2021-ch_it.pdf</v>
      </c>
    </row>
    <row r="4821" spans="1:2" x14ac:dyDescent="0.2">
      <c r="A4821" s="1" t="s">
        <v>41290</v>
      </c>
      <c r="B4821" t="str">
        <f t="shared" si="161"/>
        <v>https://www.udobaer.de/out/media/public/cust/others/s0000111-2021-ch_it.pdf</v>
      </c>
    </row>
    <row r="4822" spans="1:2" x14ac:dyDescent="0.2">
      <c r="A4822" s="1" t="s">
        <v>41291</v>
      </c>
      <c r="B4822" t="str">
        <f t="shared" si="161"/>
        <v>https://www.udobaer.de/out/media/public/cust/others/s0000111-2021-ch_it.pdf</v>
      </c>
    </row>
    <row r="4823" spans="1:2" x14ac:dyDescent="0.2">
      <c r="A4823" s="1" t="s">
        <v>41291</v>
      </c>
      <c r="B4823" t="str">
        <f t="shared" si="161"/>
        <v>https://www.udobaer.de/out/media/public/cust/others/s0000111-2021-ch_it.pdf</v>
      </c>
    </row>
    <row r="4824" spans="1:2" x14ac:dyDescent="0.2">
      <c r="A4824" s="1" t="s">
        <v>41307</v>
      </c>
      <c r="B4824" t="str">
        <f t="shared" ref="B4824:B4829" si="162">HYPERLINK("https://www.udobaer.de/out/media/public/cust/others/s0000112-2021-ch_it.pdf")</f>
        <v>https://www.udobaer.de/out/media/public/cust/others/s0000112-2021-ch_it.pdf</v>
      </c>
    </row>
    <row r="4825" spans="1:2" x14ac:dyDescent="0.2">
      <c r="A4825" s="1" t="s">
        <v>41308</v>
      </c>
      <c r="B4825" t="str">
        <f t="shared" si="162"/>
        <v>https://www.udobaer.de/out/media/public/cust/others/s0000112-2021-ch_it.pdf</v>
      </c>
    </row>
    <row r="4826" spans="1:2" x14ac:dyDescent="0.2">
      <c r="A4826" s="1" t="s">
        <v>41311</v>
      </c>
      <c r="B4826" t="str">
        <f t="shared" si="162"/>
        <v>https://www.udobaer.de/out/media/public/cust/others/s0000112-2021-ch_it.pdf</v>
      </c>
    </row>
    <row r="4827" spans="1:2" x14ac:dyDescent="0.2">
      <c r="A4827" s="1" t="s">
        <v>41312</v>
      </c>
      <c r="B4827" t="str">
        <f t="shared" si="162"/>
        <v>https://www.udobaer.de/out/media/public/cust/others/s0000112-2021-ch_it.pdf</v>
      </c>
    </row>
    <row r="4828" spans="1:2" x14ac:dyDescent="0.2">
      <c r="A4828" s="1" t="s">
        <v>41313</v>
      </c>
      <c r="B4828" t="str">
        <f t="shared" si="162"/>
        <v>https://www.udobaer.de/out/media/public/cust/others/s0000112-2021-ch_it.pdf</v>
      </c>
    </row>
    <row r="4829" spans="1:2" x14ac:dyDescent="0.2">
      <c r="A4829" s="1" t="s">
        <v>41314</v>
      </c>
      <c r="B4829" t="str">
        <f t="shared" si="162"/>
        <v>https://www.udobaer.de/out/media/public/cust/others/s0000112-2021-ch_it.pdf</v>
      </c>
    </row>
    <row r="4830" spans="1:2" x14ac:dyDescent="0.2">
      <c r="A4830" s="1" t="s">
        <v>41268</v>
      </c>
      <c r="B4830" t="str">
        <f t="shared" ref="B4830:B4850" si="163">HYPERLINK("https://www.udobaer.de/out/media/public/cust/others/s0000113-2021-ch_it.pdf")</f>
        <v>https://www.udobaer.de/out/media/public/cust/others/s0000113-2021-ch_it.pdf</v>
      </c>
    </row>
    <row r="4831" spans="1:2" x14ac:dyDescent="0.2">
      <c r="A4831" s="1" t="s">
        <v>41269</v>
      </c>
      <c r="B4831" t="str">
        <f t="shared" si="163"/>
        <v>https://www.udobaer.de/out/media/public/cust/others/s0000113-2021-ch_it.pdf</v>
      </c>
    </row>
    <row r="4832" spans="1:2" x14ac:dyDescent="0.2">
      <c r="A4832" s="1" t="s">
        <v>41273</v>
      </c>
      <c r="B4832" t="str">
        <f t="shared" si="163"/>
        <v>https://www.udobaer.de/out/media/public/cust/others/s0000113-2021-ch_it.pdf</v>
      </c>
    </row>
    <row r="4833" spans="1:2" x14ac:dyDescent="0.2">
      <c r="A4833" s="1" t="s">
        <v>41275</v>
      </c>
      <c r="B4833" t="str">
        <f t="shared" si="163"/>
        <v>https://www.udobaer.de/out/media/public/cust/others/s0000113-2021-ch_it.pdf</v>
      </c>
    </row>
    <row r="4834" spans="1:2" x14ac:dyDescent="0.2">
      <c r="A4834" s="1" t="s">
        <v>41276</v>
      </c>
      <c r="B4834" t="str">
        <f t="shared" si="163"/>
        <v>https://www.udobaer.de/out/media/public/cust/others/s0000113-2021-ch_it.pdf</v>
      </c>
    </row>
    <row r="4835" spans="1:2" x14ac:dyDescent="0.2">
      <c r="A4835" s="1" t="s">
        <v>41277</v>
      </c>
      <c r="B4835" t="str">
        <f t="shared" si="163"/>
        <v>https://www.udobaer.de/out/media/public/cust/others/s0000113-2021-ch_it.pdf</v>
      </c>
    </row>
    <row r="4836" spans="1:2" x14ac:dyDescent="0.2">
      <c r="A4836" s="1" t="s">
        <v>41278</v>
      </c>
      <c r="B4836" t="str">
        <f t="shared" si="163"/>
        <v>https://www.udobaer.de/out/media/public/cust/others/s0000113-2021-ch_it.pdf</v>
      </c>
    </row>
    <row r="4837" spans="1:2" x14ac:dyDescent="0.2">
      <c r="A4837" s="1" t="s">
        <v>41279</v>
      </c>
      <c r="B4837" t="str">
        <f t="shared" si="163"/>
        <v>https://www.udobaer.de/out/media/public/cust/others/s0000113-2021-ch_it.pdf</v>
      </c>
    </row>
    <row r="4838" spans="1:2" x14ac:dyDescent="0.2">
      <c r="A4838" s="1" t="s">
        <v>41280</v>
      </c>
      <c r="B4838" t="str">
        <f t="shared" si="163"/>
        <v>https://www.udobaer.de/out/media/public/cust/others/s0000113-2021-ch_it.pdf</v>
      </c>
    </row>
    <row r="4839" spans="1:2" x14ac:dyDescent="0.2">
      <c r="A4839" s="1" t="s">
        <v>41281</v>
      </c>
      <c r="B4839" t="str">
        <f t="shared" si="163"/>
        <v>https://www.udobaer.de/out/media/public/cust/others/s0000113-2021-ch_it.pdf</v>
      </c>
    </row>
    <row r="4840" spans="1:2" x14ac:dyDescent="0.2">
      <c r="A4840" s="1" t="s">
        <v>41282</v>
      </c>
      <c r="B4840" t="str">
        <f t="shared" si="163"/>
        <v>https://www.udobaer.de/out/media/public/cust/others/s0000113-2021-ch_it.pdf</v>
      </c>
    </row>
    <row r="4841" spans="1:2" x14ac:dyDescent="0.2">
      <c r="A4841" s="1" t="s">
        <v>41285</v>
      </c>
      <c r="B4841" t="str">
        <f t="shared" si="163"/>
        <v>https://www.udobaer.de/out/media/public/cust/others/s0000113-2021-ch_it.pdf</v>
      </c>
    </row>
    <row r="4842" spans="1:2" x14ac:dyDescent="0.2">
      <c r="A4842" s="1" t="s">
        <v>41292</v>
      </c>
      <c r="B4842" t="str">
        <f t="shared" si="163"/>
        <v>https://www.udobaer.de/out/media/public/cust/others/s0000113-2021-ch_it.pdf</v>
      </c>
    </row>
    <row r="4843" spans="1:2" x14ac:dyDescent="0.2">
      <c r="A4843" s="1" t="s">
        <v>41293</v>
      </c>
      <c r="B4843" t="str">
        <f t="shared" si="163"/>
        <v>https://www.udobaer.de/out/media/public/cust/others/s0000113-2021-ch_it.pdf</v>
      </c>
    </row>
    <row r="4844" spans="1:2" x14ac:dyDescent="0.2">
      <c r="A4844" s="1" t="s">
        <v>41294</v>
      </c>
      <c r="B4844" t="str">
        <f t="shared" si="163"/>
        <v>https://www.udobaer.de/out/media/public/cust/others/s0000113-2021-ch_it.pdf</v>
      </c>
    </row>
    <row r="4845" spans="1:2" x14ac:dyDescent="0.2">
      <c r="A4845" s="1" t="s">
        <v>41295</v>
      </c>
      <c r="B4845" t="str">
        <f t="shared" si="163"/>
        <v>https://www.udobaer.de/out/media/public/cust/others/s0000113-2021-ch_it.pdf</v>
      </c>
    </row>
    <row r="4846" spans="1:2" x14ac:dyDescent="0.2">
      <c r="A4846" s="1" t="s">
        <v>41296</v>
      </c>
      <c r="B4846" t="str">
        <f t="shared" si="163"/>
        <v>https://www.udobaer.de/out/media/public/cust/others/s0000113-2021-ch_it.pdf</v>
      </c>
    </row>
    <row r="4847" spans="1:2" x14ac:dyDescent="0.2">
      <c r="A4847" s="1" t="s">
        <v>41297</v>
      </c>
      <c r="B4847" t="str">
        <f t="shared" si="163"/>
        <v>https://www.udobaer.de/out/media/public/cust/others/s0000113-2021-ch_it.pdf</v>
      </c>
    </row>
    <row r="4848" spans="1:2" x14ac:dyDescent="0.2">
      <c r="A4848" s="1" t="s">
        <v>41298</v>
      </c>
      <c r="B4848" t="str">
        <f t="shared" si="163"/>
        <v>https://www.udobaer.de/out/media/public/cust/others/s0000113-2021-ch_it.pdf</v>
      </c>
    </row>
    <row r="4849" spans="1:2" x14ac:dyDescent="0.2">
      <c r="A4849" s="1" t="s">
        <v>41300</v>
      </c>
      <c r="B4849" t="str">
        <f t="shared" si="163"/>
        <v>https://www.udobaer.de/out/media/public/cust/others/s0000113-2021-ch_it.pdf</v>
      </c>
    </row>
    <row r="4850" spans="1:2" x14ac:dyDescent="0.2">
      <c r="A4850" s="1" t="s">
        <v>41799</v>
      </c>
      <c r="B4850" t="str">
        <f t="shared" si="163"/>
        <v>https://www.udobaer.de/out/media/public/cust/others/s0000113-2021-ch_it.pdf</v>
      </c>
    </row>
    <row r="4851" spans="1:2" x14ac:dyDescent="0.2">
      <c r="A4851" s="1" t="s">
        <v>41243</v>
      </c>
      <c r="B4851" t="str">
        <f t="shared" ref="B4851:B4860" si="164">HYPERLINK("https://www.udobaer.de/out/media/public/cust/others/s0000114-2021-ch_it.pdf")</f>
        <v>https://www.udobaer.de/out/media/public/cust/others/s0000114-2021-ch_it.pdf</v>
      </c>
    </row>
    <row r="4852" spans="1:2" x14ac:dyDescent="0.2">
      <c r="A4852" s="1" t="s">
        <v>41244</v>
      </c>
      <c r="B4852" t="str">
        <f t="shared" si="164"/>
        <v>https://www.udobaer.de/out/media/public/cust/others/s0000114-2021-ch_it.pdf</v>
      </c>
    </row>
    <row r="4853" spans="1:2" x14ac:dyDescent="0.2">
      <c r="A4853" s="1" t="s">
        <v>41245</v>
      </c>
      <c r="B4853" t="str">
        <f t="shared" si="164"/>
        <v>https://www.udobaer.de/out/media/public/cust/others/s0000114-2021-ch_it.pdf</v>
      </c>
    </row>
    <row r="4854" spans="1:2" x14ac:dyDescent="0.2">
      <c r="A4854" s="1" t="s">
        <v>41246</v>
      </c>
      <c r="B4854" t="str">
        <f t="shared" si="164"/>
        <v>https://www.udobaer.de/out/media/public/cust/others/s0000114-2021-ch_it.pdf</v>
      </c>
    </row>
    <row r="4855" spans="1:2" x14ac:dyDescent="0.2">
      <c r="A4855" s="1" t="s">
        <v>41247</v>
      </c>
      <c r="B4855" t="str">
        <f t="shared" si="164"/>
        <v>https://www.udobaer.de/out/media/public/cust/others/s0000114-2021-ch_it.pdf</v>
      </c>
    </row>
    <row r="4856" spans="1:2" x14ac:dyDescent="0.2">
      <c r="A4856" s="1" t="s">
        <v>41248</v>
      </c>
      <c r="B4856" t="str">
        <f t="shared" si="164"/>
        <v>https://www.udobaer.de/out/media/public/cust/others/s0000114-2021-ch_it.pdf</v>
      </c>
    </row>
    <row r="4857" spans="1:2" x14ac:dyDescent="0.2">
      <c r="A4857" s="1" t="s">
        <v>41249</v>
      </c>
      <c r="B4857" t="str">
        <f t="shared" si="164"/>
        <v>https://www.udobaer.de/out/media/public/cust/others/s0000114-2021-ch_it.pdf</v>
      </c>
    </row>
    <row r="4858" spans="1:2" x14ac:dyDescent="0.2">
      <c r="A4858" s="1" t="s">
        <v>41254</v>
      </c>
      <c r="B4858" t="str">
        <f t="shared" si="164"/>
        <v>https://www.udobaer.de/out/media/public/cust/others/s0000114-2021-ch_it.pdf</v>
      </c>
    </row>
    <row r="4859" spans="1:2" x14ac:dyDescent="0.2">
      <c r="A4859" s="1" t="s">
        <v>41791</v>
      </c>
      <c r="B4859" t="str">
        <f t="shared" si="164"/>
        <v>https://www.udobaer.de/out/media/public/cust/others/s0000114-2021-ch_it.pdf</v>
      </c>
    </row>
    <row r="4860" spans="1:2" x14ac:dyDescent="0.2">
      <c r="A4860" s="1" t="s">
        <v>41793</v>
      </c>
      <c r="B4860" t="str">
        <f t="shared" si="164"/>
        <v>https://www.udobaer.de/out/media/public/cust/others/s0000114-2021-ch_it.pdf</v>
      </c>
    </row>
    <row r="4861" spans="1:2" x14ac:dyDescent="0.2">
      <c r="A4861" s="1" t="s">
        <v>41255</v>
      </c>
      <c r="B4861" t="str">
        <f t="shared" ref="B4861:B4870" si="165">HYPERLINK("https://www.udobaer.de/out/media/public/cust/others/s0000115-2021-ch_it.pdf")</f>
        <v>https://www.udobaer.de/out/media/public/cust/others/s0000115-2021-ch_it.pdf</v>
      </c>
    </row>
    <row r="4862" spans="1:2" x14ac:dyDescent="0.2">
      <c r="A4862" s="1" t="s">
        <v>41256</v>
      </c>
      <c r="B4862" t="str">
        <f t="shared" si="165"/>
        <v>https://www.udobaer.de/out/media/public/cust/others/s0000115-2021-ch_it.pdf</v>
      </c>
    </row>
    <row r="4863" spans="1:2" x14ac:dyDescent="0.2">
      <c r="A4863" s="1" t="s">
        <v>41257</v>
      </c>
      <c r="B4863" t="str">
        <f t="shared" si="165"/>
        <v>https://www.udobaer.de/out/media/public/cust/others/s0000115-2021-ch_it.pdf</v>
      </c>
    </row>
    <row r="4864" spans="1:2" x14ac:dyDescent="0.2">
      <c r="A4864" s="1" t="s">
        <v>41258</v>
      </c>
      <c r="B4864" t="str">
        <f t="shared" si="165"/>
        <v>https://www.udobaer.de/out/media/public/cust/others/s0000115-2021-ch_it.pdf</v>
      </c>
    </row>
    <row r="4865" spans="1:2" x14ac:dyDescent="0.2">
      <c r="A4865" s="1" t="s">
        <v>41259</v>
      </c>
      <c r="B4865" t="str">
        <f t="shared" si="165"/>
        <v>https://www.udobaer.de/out/media/public/cust/others/s0000115-2021-ch_it.pdf</v>
      </c>
    </row>
    <row r="4866" spans="1:2" x14ac:dyDescent="0.2">
      <c r="A4866" s="1" t="s">
        <v>41260</v>
      </c>
      <c r="B4866" t="str">
        <f t="shared" si="165"/>
        <v>https://www.udobaer.de/out/media/public/cust/others/s0000115-2021-ch_it.pdf</v>
      </c>
    </row>
    <row r="4867" spans="1:2" x14ac:dyDescent="0.2">
      <c r="A4867" s="1" t="s">
        <v>41261</v>
      </c>
      <c r="B4867" t="str">
        <f t="shared" si="165"/>
        <v>https://www.udobaer.de/out/media/public/cust/others/s0000115-2021-ch_it.pdf</v>
      </c>
    </row>
    <row r="4868" spans="1:2" x14ac:dyDescent="0.2">
      <c r="A4868" s="1" t="s">
        <v>41262</v>
      </c>
      <c r="B4868" t="str">
        <f t="shared" si="165"/>
        <v>https://www.udobaer.de/out/media/public/cust/others/s0000115-2021-ch_it.pdf</v>
      </c>
    </row>
    <row r="4869" spans="1:2" x14ac:dyDescent="0.2">
      <c r="A4869" s="1" t="s">
        <v>41263</v>
      </c>
      <c r="B4869" t="str">
        <f t="shared" si="165"/>
        <v>https://www.udobaer.de/out/media/public/cust/others/s0000115-2021-ch_it.pdf</v>
      </c>
    </row>
    <row r="4870" spans="1:2" x14ac:dyDescent="0.2">
      <c r="A4870" s="1" t="s">
        <v>41794</v>
      </c>
      <c r="B4870" t="str">
        <f t="shared" si="165"/>
        <v>https://www.udobaer.de/out/media/public/cust/others/s0000115-2021-ch_it.pdf</v>
      </c>
    </row>
    <row r="4871" spans="1:2" x14ac:dyDescent="0.2">
      <c r="A4871" s="1" t="s">
        <v>41264</v>
      </c>
      <c r="B4871" t="str">
        <f>HYPERLINK("https://www.udobaer.de/out/media/public/cust/others/s0000116-2021-ch_it.pdf")</f>
        <v>https://www.udobaer.de/out/media/public/cust/others/s0000116-2021-ch_it.pdf</v>
      </c>
    </row>
    <row r="4872" spans="1:2" x14ac:dyDescent="0.2">
      <c r="A4872" s="1" t="s">
        <v>41265</v>
      </c>
      <c r="B4872" t="str">
        <f>HYPERLINK("https://www.udobaer.de/out/media/public/cust/others/s0000116-2021-ch_it.pdf")</f>
        <v>https://www.udobaer.de/out/media/public/cust/others/s0000116-2021-ch_it.pdf</v>
      </c>
    </row>
    <row r="4873" spans="1:2" x14ac:dyDescent="0.2">
      <c r="A4873" s="1" t="s">
        <v>41266</v>
      </c>
      <c r="B4873" t="str">
        <f>HYPERLINK("https://www.udobaer.de/out/media/public/cust/others/s0000116-2021-ch_it.pdf")</f>
        <v>https://www.udobaer.de/out/media/public/cust/others/s0000116-2021-ch_it.pdf</v>
      </c>
    </row>
    <row r="4874" spans="1:2" x14ac:dyDescent="0.2">
      <c r="A4874" s="1" t="s">
        <v>41267</v>
      </c>
      <c r="B4874" t="str">
        <f>HYPERLINK("https://www.udobaer.de/out/media/public/cust/others/s0000116-2021-ch_it.pdf")</f>
        <v>https://www.udobaer.de/out/media/public/cust/others/s0000116-2021-ch_it.pdf</v>
      </c>
    </row>
    <row r="4875" spans="1:2" x14ac:dyDescent="0.2">
      <c r="A4875" s="1" t="s">
        <v>41338</v>
      </c>
      <c r="B4875" t="str">
        <f>HYPERLINK("https://www.udobaer.de/out/media/public/cust/others/s0000117-2021-ch_it.pdf")</f>
        <v>https://www.udobaer.de/out/media/public/cust/others/s0000117-2021-ch_it.pdf</v>
      </c>
    </row>
    <row r="4876" spans="1:2" x14ac:dyDescent="0.2">
      <c r="A4876" s="1" t="s">
        <v>41339</v>
      </c>
      <c r="B4876" t="str">
        <f>HYPERLINK("https://www.udobaer.de/out/media/public/cust/others/s0000117-2021-ch_it.pdf")</f>
        <v>https://www.udobaer.de/out/media/public/cust/others/s0000117-2021-ch_it.pdf</v>
      </c>
    </row>
    <row r="4877" spans="1:2" x14ac:dyDescent="0.2">
      <c r="A4877" s="1" t="s">
        <v>28776</v>
      </c>
      <c r="B4877" t="str">
        <f>HYPERLINK("https://www.udobaer.de/out/media/public/cust/others/s0000118-2021-ch_it.pdf")</f>
        <v>https://www.udobaer.de/out/media/public/cust/others/s0000118-2021-ch_it.pdf</v>
      </c>
    </row>
    <row r="4878" spans="1:2" x14ac:dyDescent="0.2">
      <c r="A4878" s="1" t="s">
        <v>28777</v>
      </c>
      <c r="B4878" t="str">
        <f>HYPERLINK("https://www.udobaer.de/out/media/public/cust/others/s0000118-2021-ch_it.pdf")</f>
        <v>https://www.udobaer.de/out/media/public/cust/others/s0000118-2021-ch_it.pdf</v>
      </c>
    </row>
    <row r="4879" spans="1:2" x14ac:dyDescent="0.2">
      <c r="A4879" s="1" t="s">
        <v>28778</v>
      </c>
      <c r="B4879" t="str">
        <f>HYPERLINK("https://www.udobaer.de/out/media/public/cust/others/s0000118-2021-ch_it.pdf")</f>
        <v>https://www.udobaer.de/out/media/public/cust/others/s0000118-2021-ch_it.pdf</v>
      </c>
    </row>
    <row r="4880" spans="1:2" x14ac:dyDescent="0.2">
      <c r="A4880" s="1" t="s">
        <v>28779</v>
      </c>
      <c r="B4880" t="str">
        <f>HYPERLINK("https://www.udobaer.de/out/media/public/cust/others/s0000118-2021-ch_it.pdf")</f>
        <v>https://www.udobaer.de/out/media/public/cust/others/s0000118-2021-ch_it.pdf</v>
      </c>
    </row>
    <row r="4881" spans="1:2" x14ac:dyDescent="0.2">
      <c r="A4881" s="1" t="s">
        <v>28771</v>
      </c>
      <c r="B4881" t="str">
        <f t="shared" ref="B4881:B4912" si="166">HYPERLINK("https://www.udobaer.de/out/media/public/cust/others/s0000119-2021-ch_it.pdf")</f>
        <v>https://www.udobaer.de/out/media/public/cust/others/s0000119-2021-ch_it.pdf</v>
      </c>
    </row>
    <row r="4882" spans="1:2" x14ac:dyDescent="0.2">
      <c r="A4882" s="1" t="s">
        <v>28780</v>
      </c>
      <c r="B4882" t="str">
        <f t="shared" si="166"/>
        <v>https://www.udobaer.de/out/media/public/cust/others/s0000119-2021-ch_it.pdf</v>
      </c>
    </row>
    <row r="4883" spans="1:2" x14ac:dyDescent="0.2">
      <c r="A4883" s="1" t="s">
        <v>28783</v>
      </c>
      <c r="B4883" t="str">
        <f t="shared" si="166"/>
        <v>https://www.udobaer.de/out/media/public/cust/others/s0000119-2021-ch_it.pdf</v>
      </c>
    </row>
    <row r="4884" spans="1:2" x14ac:dyDescent="0.2">
      <c r="A4884" s="1" t="s">
        <v>28784</v>
      </c>
      <c r="B4884" t="str">
        <f t="shared" si="166"/>
        <v>https://www.udobaer.de/out/media/public/cust/others/s0000119-2021-ch_it.pdf</v>
      </c>
    </row>
    <row r="4885" spans="1:2" x14ac:dyDescent="0.2">
      <c r="A4885" s="1" t="s">
        <v>28785</v>
      </c>
      <c r="B4885" t="str">
        <f t="shared" si="166"/>
        <v>https://www.udobaer.de/out/media/public/cust/others/s0000119-2021-ch_it.pdf</v>
      </c>
    </row>
    <row r="4886" spans="1:2" x14ac:dyDescent="0.2">
      <c r="A4886" s="1" t="s">
        <v>28786</v>
      </c>
      <c r="B4886" t="str">
        <f t="shared" si="166"/>
        <v>https://www.udobaer.de/out/media/public/cust/others/s0000119-2021-ch_it.pdf</v>
      </c>
    </row>
    <row r="4887" spans="1:2" x14ac:dyDescent="0.2">
      <c r="A4887" s="1" t="s">
        <v>33061</v>
      </c>
      <c r="B4887" t="str">
        <f t="shared" si="166"/>
        <v>https://www.udobaer.de/out/media/public/cust/others/s0000119-2021-ch_it.pdf</v>
      </c>
    </row>
    <row r="4888" spans="1:2" x14ac:dyDescent="0.2">
      <c r="A4888" s="1" t="s">
        <v>33062</v>
      </c>
      <c r="B4888" t="str">
        <f t="shared" si="166"/>
        <v>https://www.udobaer.de/out/media/public/cust/others/s0000119-2021-ch_it.pdf</v>
      </c>
    </row>
    <row r="4889" spans="1:2" x14ac:dyDescent="0.2">
      <c r="A4889" s="1" t="s">
        <v>33063</v>
      </c>
      <c r="B4889" t="str">
        <f t="shared" si="166"/>
        <v>https://www.udobaer.de/out/media/public/cust/others/s0000119-2021-ch_it.pdf</v>
      </c>
    </row>
    <row r="4890" spans="1:2" x14ac:dyDescent="0.2">
      <c r="A4890" s="1" t="s">
        <v>33064</v>
      </c>
      <c r="B4890" t="str">
        <f t="shared" si="166"/>
        <v>https://www.udobaer.de/out/media/public/cust/others/s0000119-2021-ch_it.pdf</v>
      </c>
    </row>
    <row r="4891" spans="1:2" x14ac:dyDescent="0.2">
      <c r="A4891" s="1" t="s">
        <v>33065</v>
      </c>
      <c r="B4891" t="str">
        <f t="shared" si="166"/>
        <v>https://www.udobaer.de/out/media/public/cust/others/s0000119-2021-ch_it.pdf</v>
      </c>
    </row>
    <row r="4892" spans="1:2" x14ac:dyDescent="0.2">
      <c r="A4892" s="1" t="s">
        <v>33066</v>
      </c>
      <c r="B4892" t="str">
        <f t="shared" si="166"/>
        <v>https://www.udobaer.de/out/media/public/cust/others/s0000119-2021-ch_it.pdf</v>
      </c>
    </row>
    <row r="4893" spans="1:2" x14ac:dyDescent="0.2">
      <c r="A4893" s="1" t="s">
        <v>33067</v>
      </c>
      <c r="B4893" t="str">
        <f t="shared" si="166"/>
        <v>https://www.udobaer.de/out/media/public/cust/others/s0000119-2021-ch_it.pdf</v>
      </c>
    </row>
    <row r="4894" spans="1:2" x14ac:dyDescent="0.2">
      <c r="A4894" s="1" t="s">
        <v>33068</v>
      </c>
      <c r="B4894" t="str">
        <f t="shared" si="166"/>
        <v>https://www.udobaer.de/out/media/public/cust/others/s0000119-2021-ch_it.pdf</v>
      </c>
    </row>
    <row r="4895" spans="1:2" x14ac:dyDescent="0.2">
      <c r="A4895" s="1" t="s">
        <v>33069</v>
      </c>
      <c r="B4895" t="str">
        <f t="shared" si="166"/>
        <v>https://www.udobaer.de/out/media/public/cust/others/s0000119-2021-ch_it.pdf</v>
      </c>
    </row>
    <row r="4896" spans="1:2" x14ac:dyDescent="0.2">
      <c r="A4896" s="1" t="s">
        <v>33070</v>
      </c>
      <c r="B4896" t="str">
        <f t="shared" si="166"/>
        <v>https://www.udobaer.de/out/media/public/cust/others/s0000119-2021-ch_it.pdf</v>
      </c>
    </row>
    <row r="4897" spans="1:2" x14ac:dyDescent="0.2">
      <c r="A4897" s="1" t="s">
        <v>33071</v>
      </c>
      <c r="B4897" t="str">
        <f t="shared" si="166"/>
        <v>https://www.udobaer.de/out/media/public/cust/others/s0000119-2021-ch_it.pdf</v>
      </c>
    </row>
    <row r="4898" spans="1:2" x14ac:dyDescent="0.2">
      <c r="A4898" s="1" t="s">
        <v>33072</v>
      </c>
      <c r="B4898" t="str">
        <f t="shared" si="166"/>
        <v>https://www.udobaer.de/out/media/public/cust/others/s0000119-2021-ch_it.pdf</v>
      </c>
    </row>
    <row r="4899" spans="1:2" x14ac:dyDescent="0.2">
      <c r="A4899" s="1" t="s">
        <v>33073</v>
      </c>
      <c r="B4899" t="str">
        <f t="shared" si="166"/>
        <v>https://www.udobaer.de/out/media/public/cust/others/s0000119-2021-ch_it.pdf</v>
      </c>
    </row>
    <row r="4900" spans="1:2" x14ac:dyDescent="0.2">
      <c r="A4900" s="1" t="s">
        <v>33074</v>
      </c>
      <c r="B4900" t="str">
        <f t="shared" si="166"/>
        <v>https://www.udobaer.de/out/media/public/cust/others/s0000119-2021-ch_it.pdf</v>
      </c>
    </row>
    <row r="4901" spans="1:2" x14ac:dyDescent="0.2">
      <c r="A4901" s="1" t="s">
        <v>33075</v>
      </c>
      <c r="B4901" t="str">
        <f t="shared" si="166"/>
        <v>https://www.udobaer.de/out/media/public/cust/others/s0000119-2021-ch_it.pdf</v>
      </c>
    </row>
    <row r="4902" spans="1:2" x14ac:dyDescent="0.2">
      <c r="A4902" s="1" t="s">
        <v>33076</v>
      </c>
      <c r="B4902" t="str">
        <f t="shared" si="166"/>
        <v>https://www.udobaer.de/out/media/public/cust/others/s0000119-2021-ch_it.pdf</v>
      </c>
    </row>
    <row r="4903" spans="1:2" x14ac:dyDescent="0.2">
      <c r="A4903" s="1" t="s">
        <v>33077</v>
      </c>
      <c r="B4903" t="str">
        <f t="shared" si="166"/>
        <v>https://www.udobaer.de/out/media/public/cust/others/s0000119-2021-ch_it.pdf</v>
      </c>
    </row>
    <row r="4904" spans="1:2" x14ac:dyDescent="0.2">
      <c r="A4904" s="1" t="s">
        <v>33078</v>
      </c>
      <c r="B4904" t="str">
        <f t="shared" si="166"/>
        <v>https://www.udobaer.de/out/media/public/cust/others/s0000119-2021-ch_it.pdf</v>
      </c>
    </row>
    <row r="4905" spans="1:2" x14ac:dyDescent="0.2">
      <c r="A4905" s="1" t="s">
        <v>33079</v>
      </c>
      <c r="B4905" t="str">
        <f t="shared" si="166"/>
        <v>https://www.udobaer.de/out/media/public/cust/others/s0000119-2021-ch_it.pdf</v>
      </c>
    </row>
    <row r="4906" spans="1:2" x14ac:dyDescent="0.2">
      <c r="A4906" s="1" t="s">
        <v>33080</v>
      </c>
      <c r="B4906" t="str">
        <f t="shared" si="166"/>
        <v>https://www.udobaer.de/out/media/public/cust/others/s0000119-2021-ch_it.pdf</v>
      </c>
    </row>
    <row r="4907" spans="1:2" x14ac:dyDescent="0.2">
      <c r="A4907" s="1" t="s">
        <v>33081</v>
      </c>
      <c r="B4907" t="str">
        <f t="shared" si="166"/>
        <v>https://www.udobaer.de/out/media/public/cust/others/s0000119-2021-ch_it.pdf</v>
      </c>
    </row>
    <row r="4908" spans="1:2" x14ac:dyDescent="0.2">
      <c r="A4908" s="1" t="s">
        <v>33082</v>
      </c>
      <c r="B4908" t="str">
        <f t="shared" si="166"/>
        <v>https://www.udobaer.de/out/media/public/cust/others/s0000119-2021-ch_it.pdf</v>
      </c>
    </row>
    <row r="4909" spans="1:2" x14ac:dyDescent="0.2">
      <c r="A4909" s="1" t="s">
        <v>33083</v>
      </c>
      <c r="B4909" t="str">
        <f t="shared" si="166"/>
        <v>https://www.udobaer.de/out/media/public/cust/others/s0000119-2021-ch_it.pdf</v>
      </c>
    </row>
    <row r="4910" spans="1:2" x14ac:dyDescent="0.2">
      <c r="A4910" s="1" t="s">
        <v>33084</v>
      </c>
      <c r="B4910" t="str">
        <f t="shared" si="166"/>
        <v>https://www.udobaer.de/out/media/public/cust/others/s0000119-2021-ch_it.pdf</v>
      </c>
    </row>
    <row r="4911" spans="1:2" x14ac:dyDescent="0.2">
      <c r="A4911" s="1" t="s">
        <v>33085</v>
      </c>
      <c r="B4911" t="str">
        <f t="shared" si="166"/>
        <v>https://www.udobaer.de/out/media/public/cust/others/s0000119-2021-ch_it.pdf</v>
      </c>
    </row>
    <row r="4912" spans="1:2" x14ac:dyDescent="0.2">
      <c r="A4912" s="1" t="s">
        <v>33086</v>
      </c>
      <c r="B4912" t="str">
        <f t="shared" si="166"/>
        <v>https://www.udobaer.de/out/media/public/cust/others/s0000119-2021-ch_it.pdf</v>
      </c>
    </row>
    <row r="4913" spans="1:2" x14ac:dyDescent="0.2">
      <c r="A4913" s="1" t="s">
        <v>33087</v>
      </c>
      <c r="B4913" t="str">
        <f t="shared" ref="B4913:B4944" si="167">HYPERLINK("https://www.udobaer.de/out/media/public/cust/others/s0000119-2021-ch_it.pdf")</f>
        <v>https://www.udobaer.de/out/media/public/cust/others/s0000119-2021-ch_it.pdf</v>
      </c>
    </row>
    <row r="4914" spans="1:2" x14ac:dyDescent="0.2">
      <c r="A4914" s="1" t="s">
        <v>33088</v>
      </c>
      <c r="B4914" t="str">
        <f t="shared" si="167"/>
        <v>https://www.udobaer.de/out/media/public/cust/others/s0000119-2021-ch_it.pdf</v>
      </c>
    </row>
    <row r="4915" spans="1:2" x14ac:dyDescent="0.2">
      <c r="A4915" s="1" t="s">
        <v>33089</v>
      </c>
      <c r="B4915" t="str">
        <f t="shared" si="167"/>
        <v>https://www.udobaer.de/out/media/public/cust/others/s0000119-2021-ch_it.pdf</v>
      </c>
    </row>
    <row r="4916" spans="1:2" x14ac:dyDescent="0.2">
      <c r="A4916" s="1" t="s">
        <v>33090</v>
      </c>
      <c r="B4916" t="str">
        <f t="shared" si="167"/>
        <v>https://www.udobaer.de/out/media/public/cust/others/s0000119-2021-ch_it.pdf</v>
      </c>
    </row>
    <row r="4917" spans="1:2" x14ac:dyDescent="0.2">
      <c r="A4917" s="1" t="s">
        <v>33091</v>
      </c>
      <c r="B4917" t="str">
        <f t="shared" si="167"/>
        <v>https://www.udobaer.de/out/media/public/cust/others/s0000119-2021-ch_it.pdf</v>
      </c>
    </row>
    <row r="4918" spans="1:2" x14ac:dyDescent="0.2">
      <c r="A4918" s="1" t="s">
        <v>33092</v>
      </c>
      <c r="B4918" t="str">
        <f t="shared" si="167"/>
        <v>https://www.udobaer.de/out/media/public/cust/others/s0000119-2021-ch_it.pdf</v>
      </c>
    </row>
    <row r="4919" spans="1:2" x14ac:dyDescent="0.2">
      <c r="A4919" s="1" t="s">
        <v>33093</v>
      </c>
      <c r="B4919" t="str">
        <f t="shared" si="167"/>
        <v>https://www.udobaer.de/out/media/public/cust/others/s0000119-2021-ch_it.pdf</v>
      </c>
    </row>
    <row r="4920" spans="1:2" x14ac:dyDescent="0.2">
      <c r="A4920" s="1" t="s">
        <v>33094</v>
      </c>
      <c r="B4920" t="str">
        <f t="shared" si="167"/>
        <v>https://www.udobaer.de/out/media/public/cust/others/s0000119-2021-ch_it.pdf</v>
      </c>
    </row>
    <row r="4921" spans="1:2" x14ac:dyDescent="0.2">
      <c r="A4921" s="1" t="s">
        <v>33095</v>
      </c>
      <c r="B4921" t="str">
        <f t="shared" si="167"/>
        <v>https://www.udobaer.de/out/media/public/cust/others/s0000119-2021-ch_it.pdf</v>
      </c>
    </row>
    <row r="4922" spans="1:2" x14ac:dyDescent="0.2">
      <c r="A4922" s="1" t="s">
        <v>33096</v>
      </c>
      <c r="B4922" t="str">
        <f t="shared" si="167"/>
        <v>https://www.udobaer.de/out/media/public/cust/others/s0000119-2021-ch_it.pdf</v>
      </c>
    </row>
    <row r="4923" spans="1:2" x14ac:dyDescent="0.2">
      <c r="A4923" s="1" t="s">
        <v>33097</v>
      </c>
      <c r="B4923" t="str">
        <f t="shared" si="167"/>
        <v>https://www.udobaer.de/out/media/public/cust/others/s0000119-2021-ch_it.pdf</v>
      </c>
    </row>
    <row r="4924" spans="1:2" x14ac:dyDescent="0.2">
      <c r="A4924" s="1" t="s">
        <v>33098</v>
      </c>
      <c r="B4924" t="str">
        <f t="shared" si="167"/>
        <v>https://www.udobaer.de/out/media/public/cust/others/s0000119-2021-ch_it.pdf</v>
      </c>
    </row>
    <row r="4925" spans="1:2" x14ac:dyDescent="0.2">
      <c r="A4925" s="1" t="s">
        <v>33099</v>
      </c>
      <c r="B4925" t="str">
        <f t="shared" si="167"/>
        <v>https://www.udobaer.de/out/media/public/cust/others/s0000119-2021-ch_it.pdf</v>
      </c>
    </row>
    <row r="4926" spans="1:2" x14ac:dyDescent="0.2">
      <c r="A4926" s="1" t="s">
        <v>33100</v>
      </c>
      <c r="B4926" t="str">
        <f t="shared" si="167"/>
        <v>https://www.udobaer.de/out/media/public/cust/others/s0000119-2021-ch_it.pdf</v>
      </c>
    </row>
    <row r="4927" spans="1:2" x14ac:dyDescent="0.2">
      <c r="A4927" s="1" t="s">
        <v>33101</v>
      </c>
      <c r="B4927" t="str">
        <f t="shared" si="167"/>
        <v>https://www.udobaer.de/out/media/public/cust/others/s0000119-2021-ch_it.pdf</v>
      </c>
    </row>
    <row r="4928" spans="1:2" x14ac:dyDescent="0.2">
      <c r="A4928" s="1" t="s">
        <v>33102</v>
      </c>
      <c r="B4928" t="str">
        <f t="shared" si="167"/>
        <v>https://www.udobaer.de/out/media/public/cust/others/s0000119-2021-ch_it.pdf</v>
      </c>
    </row>
    <row r="4929" spans="1:2" x14ac:dyDescent="0.2">
      <c r="A4929" s="1" t="s">
        <v>33103</v>
      </c>
      <c r="B4929" t="str">
        <f t="shared" si="167"/>
        <v>https://www.udobaer.de/out/media/public/cust/others/s0000119-2021-ch_it.pdf</v>
      </c>
    </row>
    <row r="4930" spans="1:2" x14ac:dyDescent="0.2">
      <c r="A4930" s="1" t="s">
        <v>33104</v>
      </c>
      <c r="B4930" t="str">
        <f t="shared" si="167"/>
        <v>https://www.udobaer.de/out/media/public/cust/others/s0000119-2021-ch_it.pdf</v>
      </c>
    </row>
    <row r="4931" spans="1:2" x14ac:dyDescent="0.2">
      <c r="A4931" s="1" t="s">
        <v>33105</v>
      </c>
      <c r="B4931" t="str">
        <f t="shared" si="167"/>
        <v>https://www.udobaer.de/out/media/public/cust/others/s0000119-2021-ch_it.pdf</v>
      </c>
    </row>
    <row r="4932" spans="1:2" x14ac:dyDescent="0.2">
      <c r="A4932" s="1" t="s">
        <v>33106</v>
      </c>
      <c r="B4932" t="str">
        <f t="shared" si="167"/>
        <v>https://www.udobaer.de/out/media/public/cust/others/s0000119-2021-ch_it.pdf</v>
      </c>
    </row>
    <row r="4933" spans="1:2" x14ac:dyDescent="0.2">
      <c r="A4933" s="1" t="s">
        <v>33107</v>
      </c>
      <c r="B4933" t="str">
        <f t="shared" si="167"/>
        <v>https://www.udobaer.de/out/media/public/cust/others/s0000119-2021-ch_it.pdf</v>
      </c>
    </row>
    <row r="4934" spans="1:2" x14ac:dyDescent="0.2">
      <c r="A4934" s="1" t="s">
        <v>33108</v>
      </c>
      <c r="B4934" t="str">
        <f t="shared" si="167"/>
        <v>https://www.udobaer.de/out/media/public/cust/others/s0000119-2021-ch_it.pdf</v>
      </c>
    </row>
    <row r="4935" spans="1:2" x14ac:dyDescent="0.2">
      <c r="A4935" s="1" t="s">
        <v>33109</v>
      </c>
      <c r="B4935" t="str">
        <f t="shared" si="167"/>
        <v>https://www.udobaer.de/out/media/public/cust/others/s0000119-2021-ch_it.pdf</v>
      </c>
    </row>
    <row r="4936" spans="1:2" x14ac:dyDescent="0.2">
      <c r="A4936" s="1" t="s">
        <v>33110</v>
      </c>
      <c r="B4936" t="str">
        <f t="shared" si="167"/>
        <v>https://www.udobaer.de/out/media/public/cust/others/s0000119-2021-ch_it.pdf</v>
      </c>
    </row>
    <row r="4937" spans="1:2" x14ac:dyDescent="0.2">
      <c r="A4937" s="1" t="s">
        <v>33111</v>
      </c>
      <c r="B4937" t="str">
        <f t="shared" si="167"/>
        <v>https://www.udobaer.de/out/media/public/cust/others/s0000119-2021-ch_it.pdf</v>
      </c>
    </row>
    <row r="4938" spans="1:2" x14ac:dyDescent="0.2">
      <c r="A4938" s="1" t="s">
        <v>33112</v>
      </c>
      <c r="B4938" t="str">
        <f t="shared" si="167"/>
        <v>https://www.udobaer.de/out/media/public/cust/others/s0000119-2021-ch_it.pdf</v>
      </c>
    </row>
    <row r="4939" spans="1:2" x14ac:dyDescent="0.2">
      <c r="A4939" s="1" t="s">
        <v>33113</v>
      </c>
      <c r="B4939" t="str">
        <f t="shared" si="167"/>
        <v>https://www.udobaer.de/out/media/public/cust/others/s0000119-2021-ch_it.pdf</v>
      </c>
    </row>
    <row r="4940" spans="1:2" x14ac:dyDescent="0.2">
      <c r="A4940" s="1" t="s">
        <v>33114</v>
      </c>
      <c r="B4940" t="str">
        <f t="shared" si="167"/>
        <v>https://www.udobaer.de/out/media/public/cust/others/s0000119-2021-ch_it.pdf</v>
      </c>
    </row>
    <row r="4941" spans="1:2" x14ac:dyDescent="0.2">
      <c r="A4941" s="1" t="s">
        <v>33115</v>
      </c>
      <c r="B4941" t="str">
        <f t="shared" si="167"/>
        <v>https://www.udobaer.de/out/media/public/cust/others/s0000119-2021-ch_it.pdf</v>
      </c>
    </row>
    <row r="4942" spans="1:2" x14ac:dyDescent="0.2">
      <c r="A4942" s="1" t="s">
        <v>33116</v>
      </c>
      <c r="B4942" t="str">
        <f t="shared" si="167"/>
        <v>https://www.udobaer.de/out/media/public/cust/others/s0000119-2021-ch_it.pdf</v>
      </c>
    </row>
    <row r="4943" spans="1:2" x14ac:dyDescent="0.2">
      <c r="A4943" s="1" t="s">
        <v>33117</v>
      </c>
      <c r="B4943" t="str">
        <f t="shared" si="167"/>
        <v>https://www.udobaer.de/out/media/public/cust/others/s0000119-2021-ch_it.pdf</v>
      </c>
    </row>
    <row r="4944" spans="1:2" x14ac:dyDescent="0.2">
      <c r="A4944" s="1" t="s">
        <v>33118</v>
      </c>
      <c r="B4944" t="str">
        <f t="shared" si="167"/>
        <v>https://www.udobaer.de/out/media/public/cust/others/s0000119-2021-ch_it.pdf</v>
      </c>
    </row>
    <row r="4945" spans="1:2" x14ac:dyDescent="0.2">
      <c r="A4945" s="1" t="s">
        <v>33119</v>
      </c>
      <c r="B4945" t="str">
        <f t="shared" ref="B4945:B4976" si="168">HYPERLINK("https://www.udobaer.de/out/media/public/cust/others/s0000119-2021-ch_it.pdf")</f>
        <v>https://www.udobaer.de/out/media/public/cust/others/s0000119-2021-ch_it.pdf</v>
      </c>
    </row>
    <row r="4946" spans="1:2" x14ac:dyDescent="0.2">
      <c r="A4946" s="1" t="s">
        <v>33120</v>
      </c>
      <c r="B4946" t="str">
        <f t="shared" si="168"/>
        <v>https://www.udobaer.de/out/media/public/cust/others/s0000119-2021-ch_it.pdf</v>
      </c>
    </row>
    <row r="4947" spans="1:2" x14ac:dyDescent="0.2">
      <c r="A4947" s="1" t="s">
        <v>33121</v>
      </c>
      <c r="B4947" t="str">
        <f t="shared" si="168"/>
        <v>https://www.udobaer.de/out/media/public/cust/others/s0000119-2021-ch_it.pdf</v>
      </c>
    </row>
    <row r="4948" spans="1:2" x14ac:dyDescent="0.2">
      <c r="A4948" s="1" t="s">
        <v>33122</v>
      </c>
      <c r="B4948" t="str">
        <f t="shared" si="168"/>
        <v>https://www.udobaer.de/out/media/public/cust/others/s0000119-2021-ch_it.pdf</v>
      </c>
    </row>
    <row r="4949" spans="1:2" x14ac:dyDescent="0.2">
      <c r="A4949" s="1" t="s">
        <v>33123</v>
      </c>
      <c r="B4949" t="str">
        <f t="shared" si="168"/>
        <v>https://www.udobaer.de/out/media/public/cust/others/s0000119-2021-ch_it.pdf</v>
      </c>
    </row>
    <row r="4950" spans="1:2" x14ac:dyDescent="0.2">
      <c r="A4950" s="1" t="s">
        <v>33124</v>
      </c>
      <c r="B4950" t="str">
        <f t="shared" si="168"/>
        <v>https://www.udobaer.de/out/media/public/cust/others/s0000119-2021-ch_it.pdf</v>
      </c>
    </row>
    <row r="4951" spans="1:2" x14ac:dyDescent="0.2">
      <c r="A4951" s="1" t="s">
        <v>33125</v>
      </c>
      <c r="B4951" t="str">
        <f t="shared" si="168"/>
        <v>https://www.udobaer.de/out/media/public/cust/others/s0000119-2021-ch_it.pdf</v>
      </c>
    </row>
    <row r="4952" spans="1:2" x14ac:dyDescent="0.2">
      <c r="A4952" s="1" t="s">
        <v>33126</v>
      </c>
      <c r="B4952" t="str">
        <f t="shared" si="168"/>
        <v>https://www.udobaer.de/out/media/public/cust/others/s0000119-2021-ch_it.pdf</v>
      </c>
    </row>
    <row r="4953" spans="1:2" x14ac:dyDescent="0.2">
      <c r="A4953" s="1" t="s">
        <v>33127</v>
      </c>
      <c r="B4953" t="str">
        <f t="shared" si="168"/>
        <v>https://www.udobaer.de/out/media/public/cust/others/s0000119-2021-ch_it.pdf</v>
      </c>
    </row>
    <row r="4954" spans="1:2" x14ac:dyDescent="0.2">
      <c r="A4954" s="1" t="s">
        <v>33128</v>
      </c>
      <c r="B4954" t="str">
        <f t="shared" si="168"/>
        <v>https://www.udobaer.de/out/media/public/cust/others/s0000119-2021-ch_it.pdf</v>
      </c>
    </row>
    <row r="4955" spans="1:2" x14ac:dyDescent="0.2">
      <c r="A4955" s="1" t="s">
        <v>33129</v>
      </c>
      <c r="B4955" t="str">
        <f t="shared" si="168"/>
        <v>https://www.udobaer.de/out/media/public/cust/others/s0000119-2021-ch_it.pdf</v>
      </c>
    </row>
    <row r="4956" spans="1:2" x14ac:dyDescent="0.2">
      <c r="A4956" s="1" t="s">
        <v>33130</v>
      </c>
      <c r="B4956" t="str">
        <f t="shared" si="168"/>
        <v>https://www.udobaer.de/out/media/public/cust/others/s0000119-2021-ch_it.pdf</v>
      </c>
    </row>
    <row r="4957" spans="1:2" x14ac:dyDescent="0.2">
      <c r="A4957" s="1" t="s">
        <v>33131</v>
      </c>
      <c r="B4957" t="str">
        <f t="shared" si="168"/>
        <v>https://www.udobaer.de/out/media/public/cust/others/s0000119-2021-ch_it.pdf</v>
      </c>
    </row>
    <row r="4958" spans="1:2" x14ac:dyDescent="0.2">
      <c r="A4958" s="1" t="s">
        <v>33132</v>
      </c>
      <c r="B4958" t="str">
        <f t="shared" si="168"/>
        <v>https://www.udobaer.de/out/media/public/cust/others/s0000119-2021-ch_it.pdf</v>
      </c>
    </row>
    <row r="4959" spans="1:2" x14ac:dyDescent="0.2">
      <c r="A4959" s="1" t="s">
        <v>33133</v>
      </c>
      <c r="B4959" t="str">
        <f t="shared" si="168"/>
        <v>https://www.udobaer.de/out/media/public/cust/others/s0000119-2021-ch_it.pdf</v>
      </c>
    </row>
    <row r="4960" spans="1:2" x14ac:dyDescent="0.2">
      <c r="A4960" s="1" t="s">
        <v>33134</v>
      </c>
      <c r="B4960" t="str">
        <f t="shared" si="168"/>
        <v>https://www.udobaer.de/out/media/public/cust/others/s0000119-2021-ch_it.pdf</v>
      </c>
    </row>
    <row r="4961" spans="1:2" x14ac:dyDescent="0.2">
      <c r="A4961" s="1" t="s">
        <v>33135</v>
      </c>
      <c r="B4961" t="str">
        <f t="shared" si="168"/>
        <v>https://www.udobaer.de/out/media/public/cust/others/s0000119-2021-ch_it.pdf</v>
      </c>
    </row>
    <row r="4962" spans="1:2" x14ac:dyDescent="0.2">
      <c r="A4962" s="1" t="s">
        <v>33136</v>
      </c>
      <c r="B4962" t="str">
        <f t="shared" si="168"/>
        <v>https://www.udobaer.de/out/media/public/cust/others/s0000119-2021-ch_it.pdf</v>
      </c>
    </row>
    <row r="4963" spans="1:2" x14ac:dyDescent="0.2">
      <c r="A4963" s="1" t="s">
        <v>33137</v>
      </c>
      <c r="B4963" t="str">
        <f t="shared" si="168"/>
        <v>https://www.udobaer.de/out/media/public/cust/others/s0000119-2021-ch_it.pdf</v>
      </c>
    </row>
    <row r="4964" spans="1:2" x14ac:dyDescent="0.2">
      <c r="A4964" s="1" t="s">
        <v>33138</v>
      </c>
      <c r="B4964" t="str">
        <f t="shared" si="168"/>
        <v>https://www.udobaer.de/out/media/public/cust/others/s0000119-2021-ch_it.pdf</v>
      </c>
    </row>
    <row r="4965" spans="1:2" x14ac:dyDescent="0.2">
      <c r="A4965" s="1" t="s">
        <v>33139</v>
      </c>
      <c r="B4965" t="str">
        <f t="shared" si="168"/>
        <v>https://www.udobaer.de/out/media/public/cust/others/s0000119-2021-ch_it.pdf</v>
      </c>
    </row>
    <row r="4966" spans="1:2" x14ac:dyDescent="0.2">
      <c r="A4966" s="1" t="s">
        <v>33140</v>
      </c>
      <c r="B4966" t="str">
        <f t="shared" si="168"/>
        <v>https://www.udobaer.de/out/media/public/cust/others/s0000119-2021-ch_it.pdf</v>
      </c>
    </row>
    <row r="4967" spans="1:2" x14ac:dyDescent="0.2">
      <c r="A4967" s="1" t="s">
        <v>33141</v>
      </c>
      <c r="B4967" t="str">
        <f t="shared" si="168"/>
        <v>https://www.udobaer.de/out/media/public/cust/others/s0000119-2021-ch_it.pdf</v>
      </c>
    </row>
    <row r="4968" spans="1:2" x14ac:dyDescent="0.2">
      <c r="A4968" s="1" t="s">
        <v>33142</v>
      </c>
      <c r="B4968" t="str">
        <f t="shared" si="168"/>
        <v>https://www.udobaer.de/out/media/public/cust/others/s0000119-2021-ch_it.pdf</v>
      </c>
    </row>
    <row r="4969" spans="1:2" x14ac:dyDescent="0.2">
      <c r="A4969" s="1" t="s">
        <v>33143</v>
      </c>
      <c r="B4969" t="str">
        <f t="shared" si="168"/>
        <v>https://www.udobaer.de/out/media/public/cust/others/s0000119-2021-ch_it.pdf</v>
      </c>
    </row>
    <row r="4970" spans="1:2" x14ac:dyDescent="0.2">
      <c r="A4970" s="1" t="s">
        <v>33144</v>
      </c>
      <c r="B4970" t="str">
        <f t="shared" si="168"/>
        <v>https://www.udobaer.de/out/media/public/cust/others/s0000119-2021-ch_it.pdf</v>
      </c>
    </row>
    <row r="4971" spans="1:2" x14ac:dyDescent="0.2">
      <c r="A4971" s="1" t="s">
        <v>33145</v>
      </c>
      <c r="B4971" t="str">
        <f t="shared" si="168"/>
        <v>https://www.udobaer.de/out/media/public/cust/others/s0000119-2021-ch_it.pdf</v>
      </c>
    </row>
    <row r="4972" spans="1:2" x14ac:dyDescent="0.2">
      <c r="A4972" s="1" t="s">
        <v>33146</v>
      </c>
      <c r="B4972" t="str">
        <f t="shared" si="168"/>
        <v>https://www.udobaer.de/out/media/public/cust/others/s0000119-2021-ch_it.pdf</v>
      </c>
    </row>
    <row r="4973" spans="1:2" x14ac:dyDescent="0.2">
      <c r="A4973" s="1" t="s">
        <v>33147</v>
      </c>
      <c r="B4973" t="str">
        <f t="shared" si="168"/>
        <v>https://www.udobaer.de/out/media/public/cust/others/s0000119-2021-ch_it.pdf</v>
      </c>
    </row>
    <row r="4974" spans="1:2" x14ac:dyDescent="0.2">
      <c r="A4974" s="1" t="s">
        <v>33148</v>
      </c>
      <c r="B4974" t="str">
        <f t="shared" si="168"/>
        <v>https://www.udobaer.de/out/media/public/cust/others/s0000119-2021-ch_it.pdf</v>
      </c>
    </row>
    <row r="4975" spans="1:2" x14ac:dyDescent="0.2">
      <c r="A4975" s="1" t="s">
        <v>33149</v>
      </c>
      <c r="B4975" t="str">
        <f t="shared" si="168"/>
        <v>https://www.udobaer.de/out/media/public/cust/others/s0000119-2021-ch_it.pdf</v>
      </c>
    </row>
    <row r="4976" spans="1:2" x14ac:dyDescent="0.2">
      <c r="A4976" s="1" t="s">
        <v>33150</v>
      </c>
      <c r="B4976" t="str">
        <f t="shared" si="168"/>
        <v>https://www.udobaer.de/out/media/public/cust/others/s0000119-2021-ch_it.pdf</v>
      </c>
    </row>
    <row r="4977" spans="1:2" x14ac:dyDescent="0.2">
      <c r="A4977" s="1" t="s">
        <v>33151</v>
      </c>
      <c r="B4977" t="str">
        <f t="shared" ref="B4977:B5008" si="169">HYPERLINK("https://www.udobaer.de/out/media/public/cust/others/s0000119-2021-ch_it.pdf")</f>
        <v>https://www.udobaer.de/out/media/public/cust/others/s0000119-2021-ch_it.pdf</v>
      </c>
    </row>
    <row r="4978" spans="1:2" x14ac:dyDescent="0.2">
      <c r="A4978" s="1" t="s">
        <v>33152</v>
      </c>
      <c r="B4978" t="str">
        <f t="shared" si="169"/>
        <v>https://www.udobaer.de/out/media/public/cust/others/s0000119-2021-ch_it.pdf</v>
      </c>
    </row>
    <row r="4979" spans="1:2" x14ac:dyDescent="0.2">
      <c r="A4979" s="1" t="s">
        <v>33153</v>
      </c>
      <c r="B4979" t="str">
        <f t="shared" si="169"/>
        <v>https://www.udobaer.de/out/media/public/cust/others/s0000119-2021-ch_it.pdf</v>
      </c>
    </row>
    <row r="4980" spans="1:2" x14ac:dyDescent="0.2">
      <c r="A4980" s="1" t="s">
        <v>33154</v>
      </c>
      <c r="B4980" t="str">
        <f t="shared" si="169"/>
        <v>https://www.udobaer.de/out/media/public/cust/others/s0000119-2021-ch_it.pdf</v>
      </c>
    </row>
    <row r="4981" spans="1:2" x14ac:dyDescent="0.2">
      <c r="A4981" s="1" t="s">
        <v>33155</v>
      </c>
      <c r="B4981" t="str">
        <f t="shared" si="169"/>
        <v>https://www.udobaer.de/out/media/public/cust/others/s0000119-2021-ch_it.pdf</v>
      </c>
    </row>
    <row r="4982" spans="1:2" x14ac:dyDescent="0.2">
      <c r="A4982" s="1" t="s">
        <v>33156</v>
      </c>
      <c r="B4982" t="str">
        <f t="shared" si="169"/>
        <v>https://www.udobaer.de/out/media/public/cust/others/s0000119-2021-ch_it.pdf</v>
      </c>
    </row>
    <row r="4983" spans="1:2" x14ac:dyDescent="0.2">
      <c r="A4983" s="1" t="s">
        <v>33157</v>
      </c>
      <c r="B4983" t="str">
        <f t="shared" si="169"/>
        <v>https://www.udobaer.de/out/media/public/cust/others/s0000119-2021-ch_it.pdf</v>
      </c>
    </row>
    <row r="4984" spans="1:2" x14ac:dyDescent="0.2">
      <c r="A4984" s="1" t="s">
        <v>33158</v>
      </c>
      <c r="B4984" t="str">
        <f t="shared" si="169"/>
        <v>https://www.udobaer.de/out/media/public/cust/others/s0000119-2021-ch_it.pdf</v>
      </c>
    </row>
    <row r="4985" spans="1:2" x14ac:dyDescent="0.2">
      <c r="A4985" s="1" t="s">
        <v>33159</v>
      </c>
      <c r="B4985" t="str">
        <f t="shared" si="169"/>
        <v>https://www.udobaer.de/out/media/public/cust/others/s0000119-2021-ch_it.pdf</v>
      </c>
    </row>
    <row r="4986" spans="1:2" x14ac:dyDescent="0.2">
      <c r="A4986" s="1" t="s">
        <v>33160</v>
      </c>
      <c r="B4986" t="str">
        <f t="shared" si="169"/>
        <v>https://www.udobaer.de/out/media/public/cust/others/s0000119-2021-ch_it.pdf</v>
      </c>
    </row>
    <row r="4987" spans="1:2" x14ac:dyDescent="0.2">
      <c r="A4987" s="1" t="s">
        <v>33161</v>
      </c>
      <c r="B4987" t="str">
        <f t="shared" si="169"/>
        <v>https://www.udobaer.de/out/media/public/cust/others/s0000119-2021-ch_it.pdf</v>
      </c>
    </row>
    <row r="4988" spans="1:2" x14ac:dyDescent="0.2">
      <c r="A4988" s="1" t="s">
        <v>33162</v>
      </c>
      <c r="B4988" t="str">
        <f t="shared" si="169"/>
        <v>https://www.udobaer.de/out/media/public/cust/others/s0000119-2021-ch_it.pdf</v>
      </c>
    </row>
    <row r="4989" spans="1:2" x14ac:dyDescent="0.2">
      <c r="A4989" s="1" t="s">
        <v>33163</v>
      </c>
      <c r="B4989" t="str">
        <f t="shared" si="169"/>
        <v>https://www.udobaer.de/out/media/public/cust/others/s0000119-2021-ch_it.pdf</v>
      </c>
    </row>
    <row r="4990" spans="1:2" x14ac:dyDescent="0.2">
      <c r="A4990" s="1" t="s">
        <v>33164</v>
      </c>
      <c r="B4990" t="str">
        <f t="shared" si="169"/>
        <v>https://www.udobaer.de/out/media/public/cust/others/s0000119-2021-ch_it.pdf</v>
      </c>
    </row>
    <row r="4991" spans="1:2" x14ac:dyDescent="0.2">
      <c r="A4991" s="1" t="s">
        <v>33165</v>
      </c>
      <c r="B4991" t="str">
        <f t="shared" si="169"/>
        <v>https://www.udobaer.de/out/media/public/cust/others/s0000119-2021-ch_it.pdf</v>
      </c>
    </row>
    <row r="4992" spans="1:2" x14ac:dyDescent="0.2">
      <c r="A4992" s="1" t="s">
        <v>33166</v>
      </c>
      <c r="B4992" t="str">
        <f t="shared" si="169"/>
        <v>https://www.udobaer.de/out/media/public/cust/others/s0000119-2021-ch_it.pdf</v>
      </c>
    </row>
    <row r="4993" spans="1:2" x14ac:dyDescent="0.2">
      <c r="A4993" s="1" t="s">
        <v>33167</v>
      </c>
      <c r="B4993" t="str">
        <f t="shared" si="169"/>
        <v>https://www.udobaer.de/out/media/public/cust/others/s0000119-2021-ch_it.pdf</v>
      </c>
    </row>
    <row r="4994" spans="1:2" x14ac:dyDescent="0.2">
      <c r="A4994" s="1" t="s">
        <v>33168</v>
      </c>
      <c r="B4994" t="str">
        <f t="shared" si="169"/>
        <v>https://www.udobaer.de/out/media/public/cust/others/s0000119-2021-ch_it.pdf</v>
      </c>
    </row>
    <row r="4995" spans="1:2" x14ac:dyDescent="0.2">
      <c r="A4995" s="1" t="s">
        <v>33169</v>
      </c>
      <c r="B4995" t="str">
        <f t="shared" si="169"/>
        <v>https://www.udobaer.de/out/media/public/cust/others/s0000119-2021-ch_it.pdf</v>
      </c>
    </row>
    <row r="4996" spans="1:2" x14ac:dyDescent="0.2">
      <c r="A4996" s="1" t="s">
        <v>33170</v>
      </c>
      <c r="B4996" t="str">
        <f t="shared" si="169"/>
        <v>https://www.udobaer.de/out/media/public/cust/others/s0000119-2021-ch_it.pdf</v>
      </c>
    </row>
    <row r="4997" spans="1:2" x14ac:dyDescent="0.2">
      <c r="A4997" s="1" t="s">
        <v>33172</v>
      </c>
      <c r="B4997" t="str">
        <f t="shared" si="169"/>
        <v>https://www.udobaer.de/out/media/public/cust/others/s0000119-2021-ch_it.pdf</v>
      </c>
    </row>
    <row r="4998" spans="1:2" x14ac:dyDescent="0.2">
      <c r="A4998" s="1" t="s">
        <v>33224</v>
      </c>
      <c r="B4998" t="str">
        <f t="shared" si="169"/>
        <v>https://www.udobaer.de/out/media/public/cust/others/s0000119-2021-ch_it.pdf</v>
      </c>
    </row>
    <row r="4999" spans="1:2" x14ac:dyDescent="0.2">
      <c r="A4999" s="1" t="s">
        <v>33225</v>
      </c>
      <c r="B4999" t="str">
        <f t="shared" si="169"/>
        <v>https://www.udobaer.de/out/media/public/cust/others/s0000119-2021-ch_it.pdf</v>
      </c>
    </row>
    <row r="5000" spans="1:2" x14ac:dyDescent="0.2">
      <c r="A5000" s="1" t="s">
        <v>33226</v>
      </c>
      <c r="B5000" t="str">
        <f t="shared" si="169"/>
        <v>https://www.udobaer.de/out/media/public/cust/others/s0000119-2021-ch_it.pdf</v>
      </c>
    </row>
    <row r="5001" spans="1:2" x14ac:dyDescent="0.2">
      <c r="A5001" s="1" t="s">
        <v>33227</v>
      </c>
      <c r="B5001" t="str">
        <f t="shared" si="169"/>
        <v>https://www.udobaer.de/out/media/public/cust/others/s0000119-2021-ch_it.pdf</v>
      </c>
    </row>
    <row r="5002" spans="1:2" x14ac:dyDescent="0.2">
      <c r="A5002" s="1" t="s">
        <v>33228</v>
      </c>
      <c r="B5002" t="str">
        <f t="shared" si="169"/>
        <v>https://www.udobaer.de/out/media/public/cust/others/s0000119-2021-ch_it.pdf</v>
      </c>
    </row>
    <row r="5003" spans="1:2" x14ac:dyDescent="0.2">
      <c r="A5003" s="1" t="s">
        <v>33229</v>
      </c>
      <c r="B5003" t="str">
        <f t="shared" si="169"/>
        <v>https://www.udobaer.de/out/media/public/cust/others/s0000119-2021-ch_it.pdf</v>
      </c>
    </row>
    <row r="5004" spans="1:2" x14ac:dyDescent="0.2">
      <c r="A5004" s="1" t="s">
        <v>33230</v>
      </c>
      <c r="B5004" t="str">
        <f t="shared" si="169"/>
        <v>https://www.udobaer.de/out/media/public/cust/others/s0000119-2021-ch_it.pdf</v>
      </c>
    </row>
    <row r="5005" spans="1:2" x14ac:dyDescent="0.2">
      <c r="A5005" s="1" t="s">
        <v>33231</v>
      </c>
      <c r="B5005" t="str">
        <f t="shared" si="169"/>
        <v>https://www.udobaer.de/out/media/public/cust/others/s0000119-2021-ch_it.pdf</v>
      </c>
    </row>
    <row r="5006" spans="1:2" x14ac:dyDescent="0.2">
      <c r="A5006" s="1" t="s">
        <v>33282</v>
      </c>
      <c r="B5006" t="str">
        <f t="shared" si="169"/>
        <v>https://www.udobaer.de/out/media/public/cust/others/s0000119-2021-ch_it.pdf</v>
      </c>
    </row>
    <row r="5007" spans="1:2" x14ac:dyDescent="0.2">
      <c r="A5007" s="1" t="s">
        <v>33283</v>
      </c>
      <c r="B5007" t="str">
        <f t="shared" si="169"/>
        <v>https://www.udobaer.de/out/media/public/cust/others/s0000119-2021-ch_it.pdf</v>
      </c>
    </row>
    <row r="5008" spans="1:2" x14ac:dyDescent="0.2">
      <c r="A5008" s="1" t="s">
        <v>33284</v>
      </c>
      <c r="B5008" t="str">
        <f t="shared" si="169"/>
        <v>https://www.udobaer.de/out/media/public/cust/others/s0000119-2021-ch_it.pdf</v>
      </c>
    </row>
    <row r="5009" spans="1:2" x14ac:dyDescent="0.2">
      <c r="A5009" s="1" t="s">
        <v>33285</v>
      </c>
      <c r="B5009" t="str">
        <f t="shared" ref="B5009:B5017" si="170">HYPERLINK("https://www.udobaer.de/out/media/public/cust/others/s0000119-2021-ch_it.pdf")</f>
        <v>https://www.udobaer.de/out/media/public/cust/others/s0000119-2021-ch_it.pdf</v>
      </c>
    </row>
    <row r="5010" spans="1:2" x14ac:dyDescent="0.2">
      <c r="A5010" s="1" t="s">
        <v>33286</v>
      </c>
      <c r="B5010" t="str">
        <f t="shared" si="170"/>
        <v>https://www.udobaer.de/out/media/public/cust/others/s0000119-2021-ch_it.pdf</v>
      </c>
    </row>
    <row r="5011" spans="1:2" x14ac:dyDescent="0.2">
      <c r="A5011" s="1" t="s">
        <v>33287</v>
      </c>
      <c r="B5011" t="str">
        <f t="shared" si="170"/>
        <v>https://www.udobaer.de/out/media/public/cust/others/s0000119-2021-ch_it.pdf</v>
      </c>
    </row>
    <row r="5012" spans="1:2" x14ac:dyDescent="0.2">
      <c r="A5012" s="1" t="s">
        <v>33288</v>
      </c>
      <c r="B5012" t="str">
        <f t="shared" si="170"/>
        <v>https://www.udobaer.de/out/media/public/cust/others/s0000119-2021-ch_it.pdf</v>
      </c>
    </row>
    <row r="5013" spans="1:2" x14ac:dyDescent="0.2">
      <c r="A5013" s="1" t="s">
        <v>33289</v>
      </c>
      <c r="B5013" t="str">
        <f t="shared" si="170"/>
        <v>https://www.udobaer.de/out/media/public/cust/others/s0000119-2021-ch_it.pdf</v>
      </c>
    </row>
    <row r="5014" spans="1:2" x14ac:dyDescent="0.2">
      <c r="A5014" s="1" t="s">
        <v>33576</v>
      </c>
      <c r="B5014" t="str">
        <f t="shared" si="170"/>
        <v>https://www.udobaer.de/out/media/public/cust/others/s0000119-2021-ch_it.pdf</v>
      </c>
    </row>
    <row r="5015" spans="1:2" x14ac:dyDescent="0.2">
      <c r="A5015" s="1" t="s">
        <v>33577</v>
      </c>
      <c r="B5015" t="str">
        <f t="shared" si="170"/>
        <v>https://www.udobaer.de/out/media/public/cust/others/s0000119-2021-ch_it.pdf</v>
      </c>
    </row>
    <row r="5016" spans="1:2" x14ac:dyDescent="0.2">
      <c r="A5016" s="1" t="s">
        <v>33578</v>
      </c>
      <c r="B5016" t="str">
        <f t="shared" si="170"/>
        <v>https://www.udobaer.de/out/media/public/cust/others/s0000119-2021-ch_it.pdf</v>
      </c>
    </row>
    <row r="5017" spans="1:2" x14ac:dyDescent="0.2">
      <c r="A5017" s="1" t="s">
        <v>33579</v>
      </c>
      <c r="B5017" t="str">
        <f t="shared" si="170"/>
        <v>https://www.udobaer.de/out/media/public/cust/others/s0000119-2021-ch_it.pdf</v>
      </c>
    </row>
    <row r="5018" spans="1:2" x14ac:dyDescent="0.2">
      <c r="A5018" s="1" t="s">
        <v>33484</v>
      </c>
      <c r="B5018" t="str">
        <f>HYPERLINK("https://www.udobaer.de/out/media/public/cust/others/s0000120-2021-ch_it.pdf")</f>
        <v>https://www.udobaer.de/out/media/public/cust/others/s0000120-2021-ch_it.pdf</v>
      </c>
    </row>
    <row r="5019" spans="1:2" x14ac:dyDescent="0.2">
      <c r="A5019" s="1" t="s">
        <v>33171</v>
      </c>
      <c r="B5019" t="str">
        <f t="shared" ref="B5019:B5082" si="171">HYPERLINK("https://www.udobaer.de/out/media/public/cust/others/s0000121-2021-ch_it.pdf")</f>
        <v>https://www.udobaer.de/out/media/public/cust/others/s0000121-2021-ch_it.pdf</v>
      </c>
    </row>
    <row r="5020" spans="1:2" x14ac:dyDescent="0.2">
      <c r="A5020" s="1" t="s">
        <v>33173</v>
      </c>
      <c r="B5020" t="str">
        <f t="shared" si="171"/>
        <v>https://www.udobaer.de/out/media/public/cust/others/s0000121-2021-ch_it.pdf</v>
      </c>
    </row>
    <row r="5021" spans="1:2" x14ac:dyDescent="0.2">
      <c r="A5021" s="1" t="s">
        <v>33174</v>
      </c>
      <c r="B5021" t="str">
        <f t="shared" si="171"/>
        <v>https://www.udobaer.de/out/media/public/cust/others/s0000121-2021-ch_it.pdf</v>
      </c>
    </row>
    <row r="5022" spans="1:2" x14ac:dyDescent="0.2">
      <c r="A5022" s="1" t="s">
        <v>33175</v>
      </c>
      <c r="B5022" t="str">
        <f t="shared" si="171"/>
        <v>https://www.udobaer.de/out/media/public/cust/others/s0000121-2021-ch_it.pdf</v>
      </c>
    </row>
    <row r="5023" spans="1:2" x14ac:dyDescent="0.2">
      <c r="A5023" s="1" t="s">
        <v>33176</v>
      </c>
      <c r="B5023" t="str">
        <f t="shared" si="171"/>
        <v>https://www.udobaer.de/out/media/public/cust/others/s0000121-2021-ch_it.pdf</v>
      </c>
    </row>
    <row r="5024" spans="1:2" x14ac:dyDescent="0.2">
      <c r="A5024" s="1" t="s">
        <v>33177</v>
      </c>
      <c r="B5024" t="str">
        <f t="shared" si="171"/>
        <v>https://www.udobaer.de/out/media/public/cust/others/s0000121-2021-ch_it.pdf</v>
      </c>
    </row>
    <row r="5025" spans="1:2" x14ac:dyDescent="0.2">
      <c r="A5025" s="1" t="s">
        <v>33178</v>
      </c>
      <c r="B5025" t="str">
        <f t="shared" si="171"/>
        <v>https://www.udobaer.de/out/media/public/cust/others/s0000121-2021-ch_it.pdf</v>
      </c>
    </row>
    <row r="5026" spans="1:2" x14ac:dyDescent="0.2">
      <c r="A5026" s="1" t="s">
        <v>33179</v>
      </c>
      <c r="B5026" t="str">
        <f t="shared" si="171"/>
        <v>https://www.udobaer.de/out/media/public/cust/others/s0000121-2021-ch_it.pdf</v>
      </c>
    </row>
    <row r="5027" spans="1:2" x14ac:dyDescent="0.2">
      <c r="A5027" s="1" t="s">
        <v>33180</v>
      </c>
      <c r="B5027" t="str">
        <f t="shared" si="171"/>
        <v>https://www.udobaer.de/out/media/public/cust/others/s0000121-2021-ch_it.pdf</v>
      </c>
    </row>
    <row r="5028" spans="1:2" x14ac:dyDescent="0.2">
      <c r="A5028" s="1" t="s">
        <v>33181</v>
      </c>
      <c r="B5028" t="str">
        <f t="shared" si="171"/>
        <v>https://www.udobaer.de/out/media/public/cust/others/s0000121-2021-ch_it.pdf</v>
      </c>
    </row>
    <row r="5029" spans="1:2" x14ac:dyDescent="0.2">
      <c r="A5029" s="1" t="s">
        <v>33182</v>
      </c>
      <c r="B5029" t="str">
        <f t="shared" si="171"/>
        <v>https://www.udobaer.de/out/media/public/cust/others/s0000121-2021-ch_it.pdf</v>
      </c>
    </row>
    <row r="5030" spans="1:2" x14ac:dyDescent="0.2">
      <c r="A5030" s="1" t="s">
        <v>33183</v>
      </c>
      <c r="B5030" t="str">
        <f t="shared" si="171"/>
        <v>https://www.udobaer.de/out/media/public/cust/others/s0000121-2021-ch_it.pdf</v>
      </c>
    </row>
    <row r="5031" spans="1:2" x14ac:dyDescent="0.2">
      <c r="A5031" s="1" t="s">
        <v>33184</v>
      </c>
      <c r="B5031" t="str">
        <f t="shared" si="171"/>
        <v>https://www.udobaer.de/out/media/public/cust/others/s0000121-2021-ch_it.pdf</v>
      </c>
    </row>
    <row r="5032" spans="1:2" x14ac:dyDescent="0.2">
      <c r="A5032" s="1" t="s">
        <v>33185</v>
      </c>
      <c r="B5032" t="str">
        <f t="shared" si="171"/>
        <v>https://www.udobaer.de/out/media/public/cust/others/s0000121-2021-ch_it.pdf</v>
      </c>
    </row>
    <row r="5033" spans="1:2" x14ac:dyDescent="0.2">
      <c r="A5033" s="1" t="s">
        <v>33186</v>
      </c>
      <c r="B5033" t="str">
        <f t="shared" si="171"/>
        <v>https://www.udobaer.de/out/media/public/cust/others/s0000121-2021-ch_it.pdf</v>
      </c>
    </row>
    <row r="5034" spans="1:2" x14ac:dyDescent="0.2">
      <c r="A5034" s="1" t="s">
        <v>33187</v>
      </c>
      <c r="B5034" t="str">
        <f t="shared" si="171"/>
        <v>https://www.udobaer.de/out/media/public/cust/others/s0000121-2021-ch_it.pdf</v>
      </c>
    </row>
    <row r="5035" spans="1:2" x14ac:dyDescent="0.2">
      <c r="A5035" s="1" t="s">
        <v>33188</v>
      </c>
      <c r="B5035" t="str">
        <f t="shared" si="171"/>
        <v>https://www.udobaer.de/out/media/public/cust/others/s0000121-2021-ch_it.pdf</v>
      </c>
    </row>
    <row r="5036" spans="1:2" x14ac:dyDescent="0.2">
      <c r="A5036" s="1" t="s">
        <v>33189</v>
      </c>
      <c r="B5036" t="str">
        <f t="shared" si="171"/>
        <v>https://www.udobaer.de/out/media/public/cust/others/s0000121-2021-ch_it.pdf</v>
      </c>
    </row>
    <row r="5037" spans="1:2" x14ac:dyDescent="0.2">
      <c r="A5037" s="1" t="s">
        <v>33190</v>
      </c>
      <c r="B5037" t="str">
        <f t="shared" si="171"/>
        <v>https://www.udobaer.de/out/media/public/cust/others/s0000121-2021-ch_it.pdf</v>
      </c>
    </row>
    <row r="5038" spans="1:2" x14ac:dyDescent="0.2">
      <c r="A5038" s="1" t="s">
        <v>33191</v>
      </c>
      <c r="B5038" t="str">
        <f t="shared" si="171"/>
        <v>https://www.udobaer.de/out/media/public/cust/others/s0000121-2021-ch_it.pdf</v>
      </c>
    </row>
    <row r="5039" spans="1:2" x14ac:dyDescent="0.2">
      <c r="A5039" s="1" t="s">
        <v>33192</v>
      </c>
      <c r="B5039" t="str">
        <f t="shared" si="171"/>
        <v>https://www.udobaer.de/out/media/public/cust/others/s0000121-2021-ch_it.pdf</v>
      </c>
    </row>
    <row r="5040" spans="1:2" x14ac:dyDescent="0.2">
      <c r="A5040" s="1" t="s">
        <v>33193</v>
      </c>
      <c r="B5040" t="str">
        <f t="shared" si="171"/>
        <v>https://www.udobaer.de/out/media/public/cust/others/s0000121-2021-ch_it.pdf</v>
      </c>
    </row>
    <row r="5041" spans="1:2" x14ac:dyDescent="0.2">
      <c r="A5041" s="1" t="s">
        <v>33194</v>
      </c>
      <c r="B5041" t="str">
        <f t="shared" si="171"/>
        <v>https://www.udobaer.de/out/media/public/cust/others/s0000121-2021-ch_it.pdf</v>
      </c>
    </row>
    <row r="5042" spans="1:2" x14ac:dyDescent="0.2">
      <c r="A5042" s="1" t="s">
        <v>33195</v>
      </c>
      <c r="B5042" t="str">
        <f t="shared" si="171"/>
        <v>https://www.udobaer.de/out/media/public/cust/others/s0000121-2021-ch_it.pdf</v>
      </c>
    </row>
    <row r="5043" spans="1:2" x14ac:dyDescent="0.2">
      <c r="A5043" s="1" t="s">
        <v>33196</v>
      </c>
      <c r="B5043" t="str">
        <f t="shared" si="171"/>
        <v>https://www.udobaer.de/out/media/public/cust/others/s0000121-2021-ch_it.pdf</v>
      </c>
    </row>
    <row r="5044" spans="1:2" x14ac:dyDescent="0.2">
      <c r="A5044" s="1" t="s">
        <v>33197</v>
      </c>
      <c r="B5044" t="str">
        <f t="shared" si="171"/>
        <v>https://www.udobaer.de/out/media/public/cust/others/s0000121-2021-ch_it.pdf</v>
      </c>
    </row>
    <row r="5045" spans="1:2" x14ac:dyDescent="0.2">
      <c r="A5045" s="1" t="s">
        <v>33198</v>
      </c>
      <c r="B5045" t="str">
        <f t="shared" si="171"/>
        <v>https://www.udobaer.de/out/media/public/cust/others/s0000121-2021-ch_it.pdf</v>
      </c>
    </row>
    <row r="5046" spans="1:2" x14ac:dyDescent="0.2">
      <c r="A5046" s="1" t="s">
        <v>33199</v>
      </c>
      <c r="B5046" t="str">
        <f t="shared" si="171"/>
        <v>https://www.udobaer.de/out/media/public/cust/others/s0000121-2021-ch_it.pdf</v>
      </c>
    </row>
    <row r="5047" spans="1:2" x14ac:dyDescent="0.2">
      <c r="A5047" s="1" t="s">
        <v>33200</v>
      </c>
      <c r="B5047" t="str">
        <f t="shared" si="171"/>
        <v>https://www.udobaer.de/out/media/public/cust/others/s0000121-2021-ch_it.pdf</v>
      </c>
    </row>
    <row r="5048" spans="1:2" x14ac:dyDescent="0.2">
      <c r="A5048" s="1" t="s">
        <v>33201</v>
      </c>
      <c r="B5048" t="str">
        <f t="shared" si="171"/>
        <v>https://www.udobaer.de/out/media/public/cust/others/s0000121-2021-ch_it.pdf</v>
      </c>
    </row>
    <row r="5049" spans="1:2" x14ac:dyDescent="0.2">
      <c r="A5049" s="1" t="s">
        <v>33202</v>
      </c>
      <c r="B5049" t="str">
        <f t="shared" si="171"/>
        <v>https://www.udobaer.de/out/media/public/cust/others/s0000121-2021-ch_it.pdf</v>
      </c>
    </row>
    <row r="5050" spans="1:2" x14ac:dyDescent="0.2">
      <c r="A5050" s="1" t="s">
        <v>33203</v>
      </c>
      <c r="B5050" t="str">
        <f t="shared" si="171"/>
        <v>https://www.udobaer.de/out/media/public/cust/others/s0000121-2021-ch_it.pdf</v>
      </c>
    </row>
    <row r="5051" spans="1:2" x14ac:dyDescent="0.2">
      <c r="A5051" s="1" t="s">
        <v>33204</v>
      </c>
      <c r="B5051" t="str">
        <f t="shared" si="171"/>
        <v>https://www.udobaer.de/out/media/public/cust/others/s0000121-2021-ch_it.pdf</v>
      </c>
    </row>
    <row r="5052" spans="1:2" x14ac:dyDescent="0.2">
      <c r="A5052" s="1" t="s">
        <v>33205</v>
      </c>
      <c r="B5052" t="str">
        <f t="shared" si="171"/>
        <v>https://www.udobaer.de/out/media/public/cust/others/s0000121-2021-ch_it.pdf</v>
      </c>
    </row>
    <row r="5053" spans="1:2" x14ac:dyDescent="0.2">
      <c r="A5053" s="1" t="s">
        <v>33206</v>
      </c>
      <c r="B5053" t="str">
        <f t="shared" si="171"/>
        <v>https://www.udobaer.de/out/media/public/cust/others/s0000121-2021-ch_it.pdf</v>
      </c>
    </row>
    <row r="5054" spans="1:2" x14ac:dyDescent="0.2">
      <c r="A5054" s="1" t="s">
        <v>33207</v>
      </c>
      <c r="B5054" t="str">
        <f t="shared" si="171"/>
        <v>https://www.udobaer.de/out/media/public/cust/others/s0000121-2021-ch_it.pdf</v>
      </c>
    </row>
    <row r="5055" spans="1:2" x14ac:dyDescent="0.2">
      <c r="A5055" s="1" t="s">
        <v>33208</v>
      </c>
      <c r="B5055" t="str">
        <f t="shared" si="171"/>
        <v>https://www.udobaer.de/out/media/public/cust/others/s0000121-2021-ch_it.pdf</v>
      </c>
    </row>
    <row r="5056" spans="1:2" x14ac:dyDescent="0.2">
      <c r="A5056" s="1" t="s">
        <v>33209</v>
      </c>
      <c r="B5056" t="str">
        <f t="shared" si="171"/>
        <v>https://www.udobaer.de/out/media/public/cust/others/s0000121-2021-ch_it.pdf</v>
      </c>
    </row>
    <row r="5057" spans="1:2" x14ac:dyDescent="0.2">
      <c r="A5057" s="1" t="s">
        <v>33210</v>
      </c>
      <c r="B5057" t="str">
        <f t="shared" si="171"/>
        <v>https://www.udobaer.de/out/media/public/cust/others/s0000121-2021-ch_it.pdf</v>
      </c>
    </row>
    <row r="5058" spans="1:2" x14ac:dyDescent="0.2">
      <c r="A5058" s="1" t="s">
        <v>33211</v>
      </c>
      <c r="B5058" t="str">
        <f t="shared" si="171"/>
        <v>https://www.udobaer.de/out/media/public/cust/others/s0000121-2021-ch_it.pdf</v>
      </c>
    </row>
    <row r="5059" spans="1:2" x14ac:dyDescent="0.2">
      <c r="A5059" s="1" t="s">
        <v>33212</v>
      </c>
      <c r="B5059" t="str">
        <f t="shared" si="171"/>
        <v>https://www.udobaer.de/out/media/public/cust/others/s0000121-2021-ch_it.pdf</v>
      </c>
    </row>
    <row r="5060" spans="1:2" x14ac:dyDescent="0.2">
      <c r="A5060" s="1" t="s">
        <v>33213</v>
      </c>
      <c r="B5060" t="str">
        <f t="shared" si="171"/>
        <v>https://www.udobaer.de/out/media/public/cust/others/s0000121-2021-ch_it.pdf</v>
      </c>
    </row>
    <row r="5061" spans="1:2" x14ac:dyDescent="0.2">
      <c r="A5061" s="1" t="s">
        <v>33214</v>
      </c>
      <c r="B5061" t="str">
        <f t="shared" si="171"/>
        <v>https://www.udobaer.de/out/media/public/cust/others/s0000121-2021-ch_it.pdf</v>
      </c>
    </row>
    <row r="5062" spans="1:2" x14ac:dyDescent="0.2">
      <c r="A5062" s="1" t="s">
        <v>33215</v>
      </c>
      <c r="B5062" t="str">
        <f t="shared" si="171"/>
        <v>https://www.udobaer.de/out/media/public/cust/others/s0000121-2021-ch_it.pdf</v>
      </c>
    </row>
    <row r="5063" spans="1:2" x14ac:dyDescent="0.2">
      <c r="A5063" s="1" t="s">
        <v>33216</v>
      </c>
      <c r="B5063" t="str">
        <f t="shared" si="171"/>
        <v>https://www.udobaer.de/out/media/public/cust/others/s0000121-2021-ch_it.pdf</v>
      </c>
    </row>
    <row r="5064" spans="1:2" x14ac:dyDescent="0.2">
      <c r="A5064" s="1" t="s">
        <v>33217</v>
      </c>
      <c r="B5064" t="str">
        <f t="shared" si="171"/>
        <v>https://www.udobaer.de/out/media/public/cust/others/s0000121-2021-ch_it.pdf</v>
      </c>
    </row>
    <row r="5065" spans="1:2" x14ac:dyDescent="0.2">
      <c r="A5065" s="1" t="s">
        <v>33218</v>
      </c>
      <c r="B5065" t="str">
        <f t="shared" si="171"/>
        <v>https://www.udobaer.de/out/media/public/cust/others/s0000121-2021-ch_it.pdf</v>
      </c>
    </row>
    <row r="5066" spans="1:2" x14ac:dyDescent="0.2">
      <c r="A5066" s="1" t="s">
        <v>33219</v>
      </c>
      <c r="B5066" t="str">
        <f t="shared" si="171"/>
        <v>https://www.udobaer.de/out/media/public/cust/others/s0000121-2021-ch_it.pdf</v>
      </c>
    </row>
    <row r="5067" spans="1:2" x14ac:dyDescent="0.2">
      <c r="A5067" s="1" t="s">
        <v>33220</v>
      </c>
      <c r="B5067" t="str">
        <f t="shared" si="171"/>
        <v>https://www.udobaer.de/out/media/public/cust/others/s0000121-2021-ch_it.pdf</v>
      </c>
    </row>
    <row r="5068" spans="1:2" x14ac:dyDescent="0.2">
      <c r="A5068" s="1" t="s">
        <v>33221</v>
      </c>
      <c r="B5068" t="str">
        <f t="shared" si="171"/>
        <v>https://www.udobaer.de/out/media/public/cust/others/s0000121-2021-ch_it.pdf</v>
      </c>
    </row>
    <row r="5069" spans="1:2" x14ac:dyDescent="0.2">
      <c r="A5069" s="1" t="s">
        <v>33222</v>
      </c>
      <c r="B5069" t="str">
        <f t="shared" si="171"/>
        <v>https://www.udobaer.de/out/media/public/cust/others/s0000121-2021-ch_it.pdf</v>
      </c>
    </row>
    <row r="5070" spans="1:2" x14ac:dyDescent="0.2">
      <c r="A5070" s="1" t="s">
        <v>33223</v>
      </c>
      <c r="B5070" t="str">
        <f t="shared" si="171"/>
        <v>https://www.udobaer.de/out/media/public/cust/others/s0000121-2021-ch_it.pdf</v>
      </c>
    </row>
    <row r="5071" spans="1:2" x14ac:dyDescent="0.2">
      <c r="A5071" s="1" t="s">
        <v>33232</v>
      </c>
      <c r="B5071" t="str">
        <f t="shared" si="171"/>
        <v>https://www.udobaer.de/out/media/public/cust/others/s0000121-2021-ch_it.pdf</v>
      </c>
    </row>
    <row r="5072" spans="1:2" x14ac:dyDescent="0.2">
      <c r="A5072" s="1" t="s">
        <v>33233</v>
      </c>
      <c r="B5072" t="str">
        <f t="shared" si="171"/>
        <v>https://www.udobaer.de/out/media/public/cust/others/s0000121-2021-ch_it.pdf</v>
      </c>
    </row>
    <row r="5073" spans="1:2" x14ac:dyDescent="0.2">
      <c r="A5073" s="1" t="s">
        <v>33234</v>
      </c>
      <c r="B5073" t="str">
        <f t="shared" si="171"/>
        <v>https://www.udobaer.de/out/media/public/cust/others/s0000121-2021-ch_it.pdf</v>
      </c>
    </row>
    <row r="5074" spans="1:2" x14ac:dyDescent="0.2">
      <c r="A5074" s="1" t="s">
        <v>33235</v>
      </c>
      <c r="B5074" t="str">
        <f t="shared" si="171"/>
        <v>https://www.udobaer.de/out/media/public/cust/others/s0000121-2021-ch_it.pdf</v>
      </c>
    </row>
    <row r="5075" spans="1:2" x14ac:dyDescent="0.2">
      <c r="A5075" s="1" t="s">
        <v>33236</v>
      </c>
      <c r="B5075" t="str">
        <f t="shared" si="171"/>
        <v>https://www.udobaer.de/out/media/public/cust/others/s0000121-2021-ch_it.pdf</v>
      </c>
    </row>
    <row r="5076" spans="1:2" x14ac:dyDescent="0.2">
      <c r="A5076" s="1" t="s">
        <v>33237</v>
      </c>
      <c r="B5076" t="str">
        <f t="shared" si="171"/>
        <v>https://www.udobaer.de/out/media/public/cust/others/s0000121-2021-ch_it.pdf</v>
      </c>
    </row>
    <row r="5077" spans="1:2" x14ac:dyDescent="0.2">
      <c r="A5077" s="1" t="s">
        <v>33238</v>
      </c>
      <c r="B5077" t="str">
        <f t="shared" si="171"/>
        <v>https://www.udobaer.de/out/media/public/cust/others/s0000121-2021-ch_it.pdf</v>
      </c>
    </row>
    <row r="5078" spans="1:2" x14ac:dyDescent="0.2">
      <c r="A5078" s="1" t="s">
        <v>33239</v>
      </c>
      <c r="B5078" t="str">
        <f t="shared" si="171"/>
        <v>https://www.udobaer.de/out/media/public/cust/others/s0000121-2021-ch_it.pdf</v>
      </c>
    </row>
    <row r="5079" spans="1:2" x14ac:dyDescent="0.2">
      <c r="A5079" s="1" t="s">
        <v>33240</v>
      </c>
      <c r="B5079" t="str">
        <f t="shared" si="171"/>
        <v>https://www.udobaer.de/out/media/public/cust/others/s0000121-2021-ch_it.pdf</v>
      </c>
    </row>
    <row r="5080" spans="1:2" x14ac:dyDescent="0.2">
      <c r="A5080" s="1" t="s">
        <v>33241</v>
      </c>
      <c r="B5080" t="str">
        <f t="shared" si="171"/>
        <v>https://www.udobaer.de/out/media/public/cust/others/s0000121-2021-ch_it.pdf</v>
      </c>
    </row>
    <row r="5081" spans="1:2" x14ac:dyDescent="0.2">
      <c r="A5081" s="1" t="s">
        <v>33242</v>
      </c>
      <c r="B5081" t="str">
        <f t="shared" si="171"/>
        <v>https://www.udobaer.de/out/media/public/cust/others/s0000121-2021-ch_it.pdf</v>
      </c>
    </row>
    <row r="5082" spans="1:2" x14ac:dyDescent="0.2">
      <c r="A5082" s="1" t="s">
        <v>33243</v>
      </c>
      <c r="B5082" t="str">
        <f t="shared" si="171"/>
        <v>https://www.udobaer.de/out/media/public/cust/others/s0000121-2021-ch_it.pdf</v>
      </c>
    </row>
    <row r="5083" spans="1:2" x14ac:dyDescent="0.2">
      <c r="A5083" s="1" t="s">
        <v>33244</v>
      </c>
      <c r="B5083" t="str">
        <f t="shared" ref="B5083:B5146" si="172">HYPERLINK("https://www.udobaer.de/out/media/public/cust/others/s0000121-2021-ch_it.pdf")</f>
        <v>https://www.udobaer.de/out/media/public/cust/others/s0000121-2021-ch_it.pdf</v>
      </c>
    </row>
    <row r="5084" spans="1:2" x14ac:dyDescent="0.2">
      <c r="A5084" s="1" t="s">
        <v>33245</v>
      </c>
      <c r="B5084" t="str">
        <f t="shared" si="172"/>
        <v>https://www.udobaer.de/out/media/public/cust/others/s0000121-2021-ch_it.pdf</v>
      </c>
    </row>
    <row r="5085" spans="1:2" x14ac:dyDescent="0.2">
      <c r="A5085" s="1" t="s">
        <v>33246</v>
      </c>
      <c r="B5085" t="str">
        <f t="shared" si="172"/>
        <v>https://www.udobaer.de/out/media/public/cust/others/s0000121-2021-ch_it.pdf</v>
      </c>
    </row>
    <row r="5086" spans="1:2" x14ac:dyDescent="0.2">
      <c r="A5086" s="1" t="s">
        <v>33247</v>
      </c>
      <c r="B5086" t="str">
        <f t="shared" si="172"/>
        <v>https://www.udobaer.de/out/media/public/cust/others/s0000121-2021-ch_it.pdf</v>
      </c>
    </row>
    <row r="5087" spans="1:2" x14ac:dyDescent="0.2">
      <c r="A5087" s="1" t="s">
        <v>33248</v>
      </c>
      <c r="B5087" t="str">
        <f t="shared" si="172"/>
        <v>https://www.udobaer.de/out/media/public/cust/others/s0000121-2021-ch_it.pdf</v>
      </c>
    </row>
    <row r="5088" spans="1:2" x14ac:dyDescent="0.2">
      <c r="A5088" s="1" t="s">
        <v>33249</v>
      </c>
      <c r="B5088" t="str">
        <f t="shared" si="172"/>
        <v>https://www.udobaer.de/out/media/public/cust/others/s0000121-2021-ch_it.pdf</v>
      </c>
    </row>
    <row r="5089" spans="1:2" x14ac:dyDescent="0.2">
      <c r="A5089" s="1" t="s">
        <v>33250</v>
      </c>
      <c r="B5089" t="str">
        <f t="shared" si="172"/>
        <v>https://www.udobaer.de/out/media/public/cust/others/s0000121-2021-ch_it.pdf</v>
      </c>
    </row>
    <row r="5090" spans="1:2" x14ac:dyDescent="0.2">
      <c r="A5090" s="1" t="s">
        <v>33251</v>
      </c>
      <c r="B5090" t="str">
        <f t="shared" si="172"/>
        <v>https://www.udobaer.de/out/media/public/cust/others/s0000121-2021-ch_it.pdf</v>
      </c>
    </row>
    <row r="5091" spans="1:2" x14ac:dyDescent="0.2">
      <c r="A5091" s="1" t="s">
        <v>33252</v>
      </c>
      <c r="B5091" t="str">
        <f t="shared" si="172"/>
        <v>https://www.udobaer.de/out/media/public/cust/others/s0000121-2021-ch_it.pdf</v>
      </c>
    </row>
    <row r="5092" spans="1:2" x14ac:dyDescent="0.2">
      <c r="A5092" s="1" t="s">
        <v>33253</v>
      </c>
      <c r="B5092" t="str">
        <f t="shared" si="172"/>
        <v>https://www.udobaer.de/out/media/public/cust/others/s0000121-2021-ch_it.pdf</v>
      </c>
    </row>
    <row r="5093" spans="1:2" x14ac:dyDescent="0.2">
      <c r="A5093" s="1" t="s">
        <v>33254</v>
      </c>
      <c r="B5093" t="str">
        <f t="shared" si="172"/>
        <v>https://www.udobaer.de/out/media/public/cust/others/s0000121-2021-ch_it.pdf</v>
      </c>
    </row>
    <row r="5094" spans="1:2" x14ac:dyDescent="0.2">
      <c r="A5094" s="1" t="s">
        <v>33255</v>
      </c>
      <c r="B5094" t="str">
        <f t="shared" si="172"/>
        <v>https://www.udobaer.de/out/media/public/cust/others/s0000121-2021-ch_it.pdf</v>
      </c>
    </row>
    <row r="5095" spans="1:2" x14ac:dyDescent="0.2">
      <c r="A5095" s="1" t="s">
        <v>33256</v>
      </c>
      <c r="B5095" t="str">
        <f t="shared" si="172"/>
        <v>https://www.udobaer.de/out/media/public/cust/others/s0000121-2021-ch_it.pdf</v>
      </c>
    </row>
    <row r="5096" spans="1:2" x14ac:dyDescent="0.2">
      <c r="A5096" s="1" t="s">
        <v>33257</v>
      </c>
      <c r="B5096" t="str">
        <f t="shared" si="172"/>
        <v>https://www.udobaer.de/out/media/public/cust/others/s0000121-2021-ch_it.pdf</v>
      </c>
    </row>
    <row r="5097" spans="1:2" x14ac:dyDescent="0.2">
      <c r="A5097" s="1" t="s">
        <v>33258</v>
      </c>
      <c r="B5097" t="str">
        <f t="shared" si="172"/>
        <v>https://www.udobaer.de/out/media/public/cust/others/s0000121-2021-ch_it.pdf</v>
      </c>
    </row>
    <row r="5098" spans="1:2" x14ac:dyDescent="0.2">
      <c r="A5098" s="1" t="s">
        <v>33259</v>
      </c>
      <c r="B5098" t="str">
        <f t="shared" si="172"/>
        <v>https://www.udobaer.de/out/media/public/cust/others/s0000121-2021-ch_it.pdf</v>
      </c>
    </row>
    <row r="5099" spans="1:2" x14ac:dyDescent="0.2">
      <c r="A5099" s="1" t="s">
        <v>33260</v>
      </c>
      <c r="B5099" t="str">
        <f t="shared" si="172"/>
        <v>https://www.udobaer.de/out/media/public/cust/others/s0000121-2021-ch_it.pdf</v>
      </c>
    </row>
    <row r="5100" spans="1:2" x14ac:dyDescent="0.2">
      <c r="A5100" s="1" t="s">
        <v>33261</v>
      </c>
      <c r="B5100" t="str">
        <f t="shared" si="172"/>
        <v>https://www.udobaer.de/out/media/public/cust/others/s0000121-2021-ch_it.pdf</v>
      </c>
    </row>
    <row r="5101" spans="1:2" x14ac:dyDescent="0.2">
      <c r="A5101" s="1" t="s">
        <v>33262</v>
      </c>
      <c r="B5101" t="str">
        <f t="shared" si="172"/>
        <v>https://www.udobaer.de/out/media/public/cust/others/s0000121-2021-ch_it.pdf</v>
      </c>
    </row>
    <row r="5102" spans="1:2" x14ac:dyDescent="0.2">
      <c r="A5102" s="1" t="s">
        <v>33263</v>
      </c>
      <c r="B5102" t="str">
        <f t="shared" si="172"/>
        <v>https://www.udobaer.de/out/media/public/cust/others/s0000121-2021-ch_it.pdf</v>
      </c>
    </row>
    <row r="5103" spans="1:2" x14ac:dyDescent="0.2">
      <c r="A5103" s="1" t="s">
        <v>33264</v>
      </c>
      <c r="B5103" t="str">
        <f t="shared" si="172"/>
        <v>https://www.udobaer.de/out/media/public/cust/others/s0000121-2021-ch_it.pdf</v>
      </c>
    </row>
    <row r="5104" spans="1:2" x14ac:dyDescent="0.2">
      <c r="A5104" s="1" t="s">
        <v>33266</v>
      </c>
      <c r="B5104" t="str">
        <f t="shared" si="172"/>
        <v>https://www.udobaer.de/out/media/public/cust/others/s0000121-2021-ch_it.pdf</v>
      </c>
    </row>
    <row r="5105" spans="1:2" x14ac:dyDescent="0.2">
      <c r="A5105" s="1" t="s">
        <v>33267</v>
      </c>
      <c r="B5105" t="str">
        <f t="shared" si="172"/>
        <v>https://www.udobaer.de/out/media/public/cust/others/s0000121-2021-ch_it.pdf</v>
      </c>
    </row>
    <row r="5106" spans="1:2" x14ac:dyDescent="0.2">
      <c r="A5106" s="1" t="s">
        <v>33268</v>
      </c>
      <c r="B5106" t="str">
        <f t="shared" si="172"/>
        <v>https://www.udobaer.de/out/media/public/cust/others/s0000121-2021-ch_it.pdf</v>
      </c>
    </row>
    <row r="5107" spans="1:2" x14ac:dyDescent="0.2">
      <c r="A5107" s="1" t="s">
        <v>33269</v>
      </c>
      <c r="B5107" t="str">
        <f t="shared" si="172"/>
        <v>https://www.udobaer.de/out/media/public/cust/others/s0000121-2021-ch_it.pdf</v>
      </c>
    </row>
    <row r="5108" spans="1:2" x14ac:dyDescent="0.2">
      <c r="A5108" s="1" t="s">
        <v>33270</v>
      </c>
      <c r="B5108" t="str">
        <f t="shared" si="172"/>
        <v>https://www.udobaer.de/out/media/public/cust/others/s0000121-2021-ch_it.pdf</v>
      </c>
    </row>
    <row r="5109" spans="1:2" x14ac:dyDescent="0.2">
      <c r="A5109" s="1" t="s">
        <v>33271</v>
      </c>
      <c r="B5109" t="str">
        <f t="shared" si="172"/>
        <v>https://www.udobaer.de/out/media/public/cust/others/s0000121-2021-ch_it.pdf</v>
      </c>
    </row>
    <row r="5110" spans="1:2" x14ac:dyDescent="0.2">
      <c r="A5110" s="1" t="s">
        <v>33272</v>
      </c>
      <c r="B5110" t="str">
        <f t="shared" si="172"/>
        <v>https://www.udobaer.de/out/media/public/cust/others/s0000121-2021-ch_it.pdf</v>
      </c>
    </row>
    <row r="5111" spans="1:2" x14ac:dyDescent="0.2">
      <c r="A5111" s="1" t="s">
        <v>33273</v>
      </c>
      <c r="B5111" t="str">
        <f t="shared" si="172"/>
        <v>https://www.udobaer.de/out/media/public/cust/others/s0000121-2021-ch_it.pdf</v>
      </c>
    </row>
    <row r="5112" spans="1:2" x14ac:dyDescent="0.2">
      <c r="A5112" s="1" t="s">
        <v>33274</v>
      </c>
      <c r="B5112" t="str">
        <f t="shared" si="172"/>
        <v>https://www.udobaer.de/out/media/public/cust/others/s0000121-2021-ch_it.pdf</v>
      </c>
    </row>
    <row r="5113" spans="1:2" x14ac:dyDescent="0.2">
      <c r="A5113" s="1" t="s">
        <v>33275</v>
      </c>
      <c r="B5113" t="str">
        <f t="shared" si="172"/>
        <v>https://www.udobaer.de/out/media/public/cust/others/s0000121-2021-ch_it.pdf</v>
      </c>
    </row>
    <row r="5114" spans="1:2" x14ac:dyDescent="0.2">
      <c r="A5114" s="1" t="s">
        <v>33276</v>
      </c>
      <c r="B5114" t="str">
        <f t="shared" si="172"/>
        <v>https://www.udobaer.de/out/media/public/cust/others/s0000121-2021-ch_it.pdf</v>
      </c>
    </row>
    <row r="5115" spans="1:2" x14ac:dyDescent="0.2">
      <c r="A5115" s="1" t="s">
        <v>33277</v>
      </c>
      <c r="B5115" t="str">
        <f t="shared" si="172"/>
        <v>https://www.udobaer.de/out/media/public/cust/others/s0000121-2021-ch_it.pdf</v>
      </c>
    </row>
    <row r="5116" spans="1:2" x14ac:dyDescent="0.2">
      <c r="A5116" s="1" t="s">
        <v>33278</v>
      </c>
      <c r="B5116" t="str">
        <f t="shared" si="172"/>
        <v>https://www.udobaer.de/out/media/public/cust/others/s0000121-2021-ch_it.pdf</v>
      </c>
    </row>
    <row r="5117" spans="1:2" x14ac:dyDescent="0.2">
      <c r="A5117" s="1" t="s">
        <v>33279</v>
      </c>
      <c r="B5117" t="str">
        <f t="shared" si="172"/>
        <v>https://www.udobaer.de/out/media/public/cust/others/s0000121-2021-ch_it.pdf</v>
      </c>
    </row>
    <row r="5118" spans="1:2" x14ac:dyDescent="0.2">
      <c r="A5118" s="1" t="s">
        <v>33280</v>
      </c>
      <c r="B5118" t="str">
        <f t="shared" si="172"/>
        <v>https://www.udobaer.de/out/media/public/cust/others/s0000121-2021-ch_it.pdf</v>
      </c>
    </row>
    <row r="5119" spans="1:2" x14ac:dyDescent="0.2">
      <c r="A5119" s="1" t="s">
        <v>33281</v>
      </c>
      <c r="B5119" t="str">
        <f t="shared" si="172"/>
        <v>https://www.udobaer.de/out/media/public/cust/others/s0000121-2021-ch_it.pdf</v>
      </c>
    </row>
    <row r="5120" spans="1:2" x14ac:dyDescent="0.2">
      <c r="A5120" s="1" t="s">
        <v>33291</v>
      </c>
      <c r="B5120" t="str">
        <f t="shared" si="172"/>
        <v>https://www.udobaer.de/out/media/public/cust/others/s0000121-2021-ch_it.pdf</v>
      </c>
    </row>
    <row r="5121" spans="1:2" x14ac:dyDescent="0.2">
      <c r="A5121" s="1" t="s">
        <v>33450</v>
      </c>
      <c r="B5121" t="str">
        <f t="shared" si="172"/>
        <v>https://www.udobaer.de/out/media/public/cust/others/s0000121-2021-ch_it.pdf</v>
      </c>
    </row>
    <row r="5122" spans="1:2" x14ac:dyDescent="0.2">
      <c r="A5122" s="1" t="s">
        <v>33451</v>
      </c>
      <c r="B5122" t="str">
        <f t="shared" si="172"/>
        <v>https://www.udobaer.de/out/media/public/cust/others/s0000121-2021-ch_it.pdf</v>
      </c>
    </row>
    <row r="5123" spans="1:2" x14ac:dyDescent="0.2">
      <c r="A5123" s="1" t="s">
        <v>33452</v>
      </c>
      <c r="B5123" t="str">
        <f t="shared" si="172"/>
        <v>https://www.udobaer.de/out/media/public/cust/others/s0000121-2021-ch_it.pdf</v>
      </c>
    </row>
    <row r="5124" spans="1:2" x14ac:dyDescent="0.2">
      <c r="A5124" s="1" t="s">
        <v>33453</v>
      </c>
      <c r="B5124" t="str">
        <f t="shared" si="172"/>
        <v>https://www.udobaer.de/out/media/public/cust/others/s0000121-2021-ch_it.pdf</v>
      </c>
    </row>
    <row r="5125" spans="1:2" x14ac:dyDescent="0.2">
      <c r="A5125" s="1" t="s">
        <v>33454</v>
      </c>
      <c r="B5125" t="str">
        <f t="shared" si="172"/>
        <v>https://www.udobaer.de/out/media/public/cust/others/s0000121-2021-ch_it.pdf</v>
      </c>
    </row>
    <row r="5126" spans="1:2" x14ac:dyDescent="0.2">
      <c r="A5126" s="1" t="s">
        <v>33455</v>
      </c>
      <c r="B5126" t="str">
        <f t="shared" si="172"/>
        <v>https://www.udobaer.de/out/media/public/cust/others/s0000121-2021-ch_it.pdf</v>
      </c>
    </row>
    <row r="5127" spans="1:2" x14ac:dyDescent="0.2">
      <c r="A5127" s="1" t="s">
        <v>33456</v>
      </c>
      <c r="B5127" t="str">
        <f t="shared" si="172"/>
        <v>https://www.udobaer.de/out/media/public/cust/others/s0000121-2021-ch_it.pdf</v>
      </c>
    </row>
    <row r="5128" spans="1:2" x14ac:dyDescent="0.2">
      <c r="A5128" s="1" t="s">
        <v>33457</v>
      </c>
      <c r="B5128" t="str">
        <f t="shared" si="172"/>
        <v>https://www.udobaer.de/out/media/public/cust/others/s0000121-2021-ch_it.pdf</v>
      </c>
    </row>
    <row r="5129" spans="1:2" x14ac:dyDescent="0.2">
      <c r="A5129" s="1" t="s">
        <v>33458</v>
      </c>
      <c r="B5129" t="str">
        <f t="shared" si="172"/>
        <v>https://www.udobaer.de/out/media/public/cust/others/s0000121-2021-ch_it.pdf</v>
      </c>
    </row>
    <row r="5130" spans="1:2" x14ac:dyDescent="0.2">
      <c r="A5130" s="1" t="s">
        <v>33459</v>
      </c>
      <c r="B5130" t="str">
        <f t="shared" si="172"/>
        <v>https://www.udobaer.de/out/media/public/cust/others/s0000121-2021-ch_it.pdf</v>
      </c>
    </row>
    <row r="5131" spans="1:2" x14ac:dyDescent="0.2">
      <c r="A5131" s="1" t="s">
        <v>33460</v>
      </c>
      <c r="B5131" t="str">
        <f t="shared" si="172"/>
        <v>https://www.udobaer.de/out/media/public/cust/others/s0000121-2021-ch_it.pdf</v>
      </c>
    </row>
    <row r="5132" spans="1:2" x14ac:dyDescent="0.2">
      <c r="A5132" s="1" t="s">
        <v>33461</v>
      </c>
      <c r="B5132" t="str">
        <f t="shared" si="172"/>
        <v>https://www.udobaer.de/out/media/public/cust/others/s0000121-2021-ch_it.pdf</v>
      </c>
    </row>
    <row r="5133" spans="1:2" x14ac:dyDescent="0.2">
      <c r="A5133" s="1" t="s">
        <v>33462</v>
      </c>
      <c r="B5133" t="str">
        <f t="shared" si="172"/>
        <v>https://www.udobaer.de/out/media/public/cust/others/s0000121-2021-ch_it.pdf</v>
      </c>
    </row>
    <row r="5134" spans="1:2" x14ac:dyDescent="0.2">
      <c r="A5134" s="1" t="s">
        <v>33463</v>
      </c>
      <c r="B5134" t="str">
        <f t="shared" si="172"/>
        <v>https://www.udobaer.de/out/media/public/cust/others/s0000121-2021-ch_it.pdf</v>
      </c>
    </row>
    <row r="5135" spans="1:2" x14ac:dyDescent="0.2">
      <c r="A5135" s="1" t="s">
        <v>33464</v>
      </c>
      <c r="B5135" t="str">
        <f t="shared" si="172"/>
        <v>https://www.udobaer.de/out/media/public/cust/others/s0000121-2021-ch_it.pdf</v>
      </c>
    </row>
    <row r="5136" spans="1:2" x14ac:dyDescent="0.2">
      <c r="A5136" s="1" t="s">
        <v>33465</v>
      </c>
      <c r="B5136" t="str">
        <f t="shared" si="172"/>
        <v>https://www.udobaer.de/out/media/public/cust/others/s0000121-2021-ch_it.pdf</v>
      </c>
    </row>
    <row r="5137" spans="1:2" x14ac:dyDescent="0.2">
      <c r="A5137" s="1" t="s">
        <v>33466</v>
      </c>
      <c r="B5137" t="str">
        <f t="shared" si="172"/>
        <v>https://www.udobaer.de/out/media/public/cust/others/s0000121-2021-ch_it.pdf</v>
      </c>
    </row>
    <row r="5138" spans="1:2" x14ac:dyDescent="0.2">
      <c r="A5138" s="1" t="s">
        <v>33467</v>
      </c>
      <c r="B5138" t="str">
        <f t="shared" si="172"/>
        <v>https://www.udobaer.de/out/media/public/cust/others/s0000121-2021-ch_it.pdf</v>
      </c>
    </row>
    <row r="5139" spans="1:2" x14ac:dyDescent="0.2">
      <c r="A5139" s="1" t="s">
        <v>33468</v>
      </c>
      <c r="B5139" t="str">
        <f t="shared" si="172"/>
        <v>https://www.udobaer.de/out/media/public/cust/others/s0000121-2021-ch_it.pdf</v>
      </c>
    </row>
    <row r="5140" spans="1:2" x14ac:dyDescent="0.2">
      <c r="A5140" s="1" t="s">
        <v>33469</v>
      </c>
      <c r="B5140" t="str">
        <f t="shared" si="172"/>
        <v>https://www.udobaer.de/out/media/public/cust/others/s0000121-2021-ch_it.pdf</v>
      </c>
    </row>
    <row r="5141" spans="1:2" x14ac:dyDescent="0.2">
      <c r="A5141" s="1" t="s">
        <v>33470</v>
      </c>
      <c r="B5141" t="str">
        <f t="shared" si="172"/>
        <v>https://www.udobaer.de/out/media/public/cust/others/s0000121-2021-ch_it.pdf</v>
      </c>
    </row>
    <row r="5142" spans="1:2" x14ac:dyDescent="0.2">
      <c r="A5142" s="1" t="s">
        <v>33471</v>
      </c>
      <c r="B5142" t="str">
        <f t="shared" si="172"/>
        <v>https://www.udobaer.de/out/media/public/cust/others/s0000121-2021-ch_it.pdf</v>
      </c>
    </row>
    <row r="5143" spans="1:2" x14ac:dyDescent="0.2">
      <c r="A5143" s="1" t="s">
        <v>33472</v>
      </c>
      <c r="B5143" t="str">
        <f t="shared" si="172"/>
        <v>https://www.udobaer.de/out/media/public/cust/others/s0000121-2021-ch_it.pdf</v>
      </c>
    </row>
    <row r="5144" spans="1:2" x14ac:dyDescent="0.2">
      <c r="A5144" s="1" t="s">
        <v>33473</v>
      </c>
      <c r="B5144" t="str">
        <f t="shared" si="172"/>
        <v>https://www.udobaer.de/out/media/public/cust/others/s0000121-2021-ch_it.pdf</v>
      </c>
    </row>
    <row r="5145" spans="1:2" x14ac:dyDescent="0.2">
      <c r="A5145" s="1" t="s">
        <v>33474</v>
      </c>
      <c r="B5145" t="str">
        <f t="shared" si="172"/>
        <v>https://www.udobaer.de/out/media/public/cust/others/s0000121-2021-ch_it.pdf</v>
      </c>
    </row>
    <row r="5146" spans="1:2" x14ac:dyDescent="0.2">
      <c r="A5146" s="1" t="s">
        <v>33475</v>
      </c>
      <c r="B5146" t="str">
        <f t="shared" si="172"/>
        <v>https://www.udobaer.de/out/media/public/cust/others/s0000121-2021-ch_it.pdf</v>
      </c>
    </row>
    <row r="5147" spans="1:2" x14ac:dyDescent="0.2">
      <c r="A5147" s="1" t="s">
        <v>33476</v>
      </c>
      <c r="B5147" t="str">
        <f t="shared" ref="B5147:B5210" si="173">HYPERLINK("https://www.udobaer.de/out/media/public/cust/others/s0000121-2021-ch_it.pdf")</f>
        <v>https://www.udobaer.de/out/media/public/cust/others/s0000121-2021-ch_it.pdf</v>
      </c>
    </row>
    <row r="5148" spans="1:2" x14ac:dyDescent="0.2">
      <c r="A5148" s="1" t="s">
        <v>33477</v>
      </c>
      <c r="B5148" t="str">
        <f t="shared" si="173"/>
        <v>https://www.udobaer.de/out/media/public/cust/others/s0000121-2021-ch_it.pdf</v>
      </c>
    </row>
    <row r="5149" spans="1:2" x14ac:dyDescent="0.2">
      <c r="A5149" s="1" t="s">
        <v>33478</v>
      </c>
      <c r="B5149" t="str">
        <f t="shared" si="173"/>
        <v>https://www.udobaer.de/out/media/public/cust/others/s0000121-2021-ch_it.pdf</v>
      </c>
    </row>
    <row r="5150" spans="1:2" x14ac:dyDescent="0.2">
      <c r="A5150" s="1" t="s">
        <v>33479</v>
      </c>
      <c r="B5150" t="str">
        <f t="shared" si="173"/>
        <v>https://www.udobaer.de/out/media/public/cust/others/s0000121-2021-ch_it.pdf</v>
      </c>
    </row>
    <row r="5151" spans="1:2" x14ac:dyDescent="0.2">
      <c r="A5151" s="1" t="s">
        <v>33480</v>
      </c>
      <c r="B5151" t="str">
        <f t="shared" si="173"/>
        <v>https://www.udobaer.de/out/media/public/cust/others/s0000121-2021-ch_it.pdf</v>
      </c>
    </row>
    <row r="5152" spans="1:2" x14ac:dyDescent="0.2">
      <c r="A5152" s="1" t="s">
        <v>33481</v>
      </c>
      <c r="B5152" t="str">
        <f t="shared" si="173"/>
        <v>https://www.udobaer.de/out/media/public/cust/others/s0000121-2021-ch_it.pdf</v>
      </c>
    </row>
    <row r="5153" spans="1:2" x14ac:dyDescent="0.2">
      <c r="A5153" s="1" t="s">
        <v>33482</v>
      </c>
      <c r="B5153" t="str">
        <f t="shared" si="173"/>
        <v>https://www.udobaer.de/out/media/public/cust/others/s0000121-2021-ch_it.pdf</v>
      </c>
    </row>
    <row r="5154" spans="1:2" x14ac:dyDescent="0.2">
      <c r="A5154" s="1" t="s">
        <v>33483</v>
      </c>
      <c r="B5154" t="str">
        <f t="shared" si="173"/>
        <v>https://www.udobaer.de/out/media/public/cust/others/s0000121-2021-ch_it.pdf</v>
      </c>
    </row>
    <row r="5155" spans="1:2" x14ac:dyDescent="0.2">
      <c r="A5155" s="1" t="s">
        <v>33485</v>
      </c>
      <c r="B5155" t="str">
        <f t="shared" si="173"/>
        <v>https://www.udobaer.de/out/media/public/cust/others/s0000121-2021-ch_it.pdf</v>
      </c>
    </row>
    <row r="5156" spans="1:2" x14ac:dyDescent="0.2">
      <c r="A5156" s="1" t="s">
        <v>33486</v>
      </c>
      <c r="B5156" t="str">
        <f t="shared" si="173"/>
        <v>https://www.udobaer.de/out/media/public/cust/others/s0000121-2021-ch_it.pdf</v>
      </c>
    </row>
    <row r="5157" spans="1:2" x14ac:dyDescent="0.2">
      <c r="A5157" s="1" t="s">
        <v>33487</v>
      </c>
      <c r="B5157" t="str">
        <f t="shared" si="173"/>
        <v>https://www.udobaer.de/out/media/public/cust/others/s0000121-2021-ch_it.pdf</v>
      </c>
    </row>
    <row r="5158" spans="1:2" x14ac:dyDescent="0.2">
      <c r="A5158" s="1" t="s">
        <v>33488</v>
      </c>
      <c r="B5158" t="str">
        <f t="shared" si="173"/>
        <v>https://www.udobaer.de/out/media/public/cust/others/s0000121-2021-ch_it.pdf</v>
      </c>
    </row>
    <row r="5159" spans="1:2" x14ac:dyDescent="0.2">
      <c r="A5159" s="1" t="s">
        <v>33489</v>
      </c>
      <c r="B5159" t="str">
        <f t="shared" si="173"/>
        <v>https://www.udobaer.de/out/media/public/cust/others/s0000121-2021-ch_it.pdf</v>
      </c>
    </row>
    <row r="5160" spans="1:2" x14ac:dyDescent="0.2">
      <c r="A5160" s="1" t="s">
        <v>33490</v>
      </c>
      <c r="B5160" t="str">
        <f t="shared" si="173"/>
        <v>https://www.udobaer.de/out/media/public/cust/others/s0000121-2021-ch_it.pdf</v>
      </c>
    </row>
    <row r="5161" spans="1:2" x14ac:dyDescent="0.2">
      <c r="A5161" s="1" t="s">
        <v>33491</v>
      </c>
      <c r="B5161" t="str">
        <f t="shared" si="173"/>
        <v>https://www.udobaer.de/out/media/public/cust/others/s0000121-2021-ch_it.pdf</v>
      </c>
    </row>
    <row r="5162" spans="1:2" x14ac:dyDescent="0.2">
      <c r="A5162" s="1" t="s">
        <v>33492</v>
      </c>
      <c r="B5162" t="str">
        <f t="shared" si="173"/>
        <v>https://www.udobaer.de/out/media/public/cust/others/s0000121-2021-ch_it.pdf</v>
      </c>
    </row>
    <row r="5163" spans="1:2" x14ac:dyDescent="0.2">
      <c r="A5163" s="1" t="s">
        <v>33493</v>
      </c>
      <c r="B5163" t="str">
        <f t="shared" si="173"/>
        <v>https://www.udobaer.de/out/media/public/cust/others/s0000121-2021-ch_it.pdf</v>
      </c>
    </row>
    <row r="5164" spans="1:2" x14ac:dyDescent="0.2">
      <c r="A5164" s="1" t="s">
        <v>33494</v>
      </c>
      <c r="B5164" t="str">
        <f t="shared" si="173"/>
        <v>https://www.udobaer.de/out/media/public/cust/others/s0000121-2021-ch_it.pdf</v>
      </c>
    </row>
    <row r="5165" spans="1:2" x14ac:dyDescent="0.2">
      <c r="A5165" s="1" t="s">
        <v>33495</v>
      </c>
      <c r="B5165" t="str">
        <f t="shared" si="173"/>
        <v>https://www.udobaer.de/out/media/public/cust/others/s0000121-2021-ch_it.pdf</v>
      </c>
    </row>
    <row r="5166" spans="1:2" x14ac:dyDescent="0.2">
      <c r="A5166" s="1" t="s">
        <v>33496</v>
      </c>
      <c r="B5166" t="str">
        <f t="shared" si="173"/>
        <v>https://www.udobaer.de/out/media/public/cust/others/s0000121-2021-ch_it.pdf</v>
      </c>
    </row>
    <row r="5167" spans="1:2" x14ac:dyDescent="0.2">
      <c r="A5167" s="1" t="s">
        <v>33497</v>
      </c>
      <c r="B5167" t="str">
        <f t="shared" si="173"/>
        <v>https://www.udobaer.de/out/media/public/cust/others/s0000121-2021-ch_it.pdf</v>
      </c>
    </row>
    <row r="5168" spans="1:2" x14ac:dyDescent="0.2">
      <c r="A5168" s="1" t="s">
        <v>33498</v>
      </c>
      <c r="B5168" t="str">
        <f t="shared" si="173"/>
        <v>https://www.udobaer.de/out/media/public/cust/others/s0000121-2021-ch_it.pdf</v>
      </c>
    </row>
    <row r="5169" spans="1:2" x14ac:dyDescent="0.2">
      <c r="A5169" s="1" t="s">
        <v>33499</v>
      </c>
      <c r="B5169" t="str">
        <f t="shared" si="173"/>
        <v>https://www.udobaer.de/out/media/public/cust/others/s0000121-2021-ch_it.pdf</v>
      </c>
    </row>
    <row r="5170" spans="1:2" x14ac:dyDescent="0.2">
      <c r="A5170" s="1" t="s">
        <v>33500</v>
      </c>
      <c r="B5170" t="str">
        <f t="shared" si="173"/>
        <v>https://www.udobaer.de/out/media/public/cust/others/s0000121-2021-ch_it.pdf</v>
      </c>
    </row>
    <row r="5171" spans="1:2" x14ac:dyDescent="0.2">
      <c r="A5171" s="1" t="s">
        <v>33501</v>
      </c>
      <c r="B5171" t="str">
        <f t="shared" si="173"/>
        <v>https://www.udobaer.de/out/media/public/cust/others/s0000121-2021-ch_it.pdf</v>
      </c>
    </row>
    <row r="5172" spans="1:2" x14ac:dyDescent="0.2">
      <c r="A5172" s="1" t="s">
        <v>33502</v>
      </c>
      <c r="B5172" t="str">
        <f t="shared" si="173"/>
        <v>https://www.udobaer.de/out/media/public/cust/others/s0000121-2021-ch_it.pdf</v>
      </c>
    </row>
    <row r="5173" spans="1:2" x14ac:dyDescent="0.2">
      <c r="A5173" s="1" t="s">
        <v>33503</v>
      </c>
      <c r="B5173" t="str">
        <f t="shared" si="173"/>
        <v>https://www.udobaer.de/out/media/public/cust/others/s0000121-2021-ch_it.pdf</v>
      </c>
    </row>
    <row r="5174" spans="1:2" x14ac:dyDescent="0.2">
      <c r="A5174" s="1" t="s">
        <v>33504</v>
      </c>
      <c r="B5174" t="str">
        <f t="shared" si="173"/>
        <v>https://www.udobaer.de/out/media/public/cust/others/s0000121-2021-ch_it.pdf</v>
      </c>
    </row>
    <row r="5175" spans="1:2" x14ac:dyDescent="0.2">
      <c r="A5175" s="1" t="s">
        <v>33505</v>
      </c>
      <c r="B5175" t="str">
        <f t="shared" si="173"/>
        <v>https://www.udobaer.de/out/media/public/cust/others/s0000121-2021-ch_it.pdf</v>
      </c>
    </row>
    <row r="5176" spans="1:2" x14ac:dyDescent="0.2">
      <c r="A5176" s="1" t="s">
        <v>33506</v>
      </c>
      <c r="B5176" t="str">
        <f t="shared" si="173"/>
        <v>https://www.udobaer.de/out/media/public/cust/others/s0000121-2021-ch_it.pdf</v>
      </c>
    </row>
    <row r="5177" spans="1:2" x14ac:dyDescent="0.2">
      <c r="A5177" s="1" t="s">
        <v>33507</v>
      </c>
      <c r="B5177" t="str">
        <f t="shared" si="173"/>
        <v>https://www.udobaer.de/out/media/public/cust/others/s0000121-2021-ch_it.pdf</v>
      </c>
    </row>
    <row r="5178" spans="1:2" x14ac:dyDescent="0.2">
      <c r="A5178" s="1" t="s">
        <v>33508</v>
      </c>
      <c r="B5178" t="str">
        <f t="shared" si="173"/>
        <v>https://www.udobaer.de/out/media/public/cust/others/s0000121-2021-ch_it.pdf</v>
      </c>
    </row>
    <row r="5179" spans="1:2" x14ac:dyDescent="0.2">
      <c r="A5179" s="1" t="s">
        <v>33509</v>
      </c>
      <c r="B5179" t="str">
        <f t="shared" si="173"/>
        <v>https://www.udobaer.de/out/media/public/cust/others/s0000121-2021-ch_it.pdf</v>
      </c>
    </row>
    <row r="5180" spans="1:2" x14ac:dyDescent="0.2">
      <c r="A5180" s="1" t="s">
        <v>33510</v>
      </c>
      <c r="B5180" t="str">
        <f t="shared" si="173"/>
        <v>https://www.udobaer.de/out/media/public/cust/others/s0000121-2021-ch_it.pdf</v>
      </c>
    </row>
    <row r="5181" spans="1:2" x14ac:dyDescent="0.2">
      <c r="A5181" s="1" t="s">
        <v>33511</v>
      </c>
      <c r="B5181" t="str">
        <f t="shared" si="173"/>
        <v>https://www.udobaer.de/out/media/public/cust/others/s0000121-2021-ch_it.pdf</v>
      </c>
    </row>
    <row r="5182" spans="1:2" x14ac:dyDescent="0.2">
      <c r="A5182" s="1" t="s">
        <v>33512</v>
      </c>
      <c r="B5182" t="str">
        <f t="shared" si="173"/>
        <v>https://www.udobaer.de/out/media/public/cust/others/s0000121-2021-ch_it.pdf</v>
      </c>
    </row>
    <row r="5183" spans="1:2" x14ac:dyDescent="0.2">
      <c r="A5183" s="1" t="s">
        <v>33513</v>
      </c>
      <c r="B5183" t="str">
        <f t="shared" si="173"/>
        <v>https://www.udobaer.de/out/media/public/cust/others/s0000121-2021-ch_it.pdf</v>
      </c>
    </row>
    <row r="5184" spans="1:2" x14ac:dyDescent="0.2">
      <c r="A5184" s="1" t="s">
        <v>33514</v>
      </c>
      <c r="B5184" t="str">
        <f t="shared" si="173"/>
        <v>https://www.udobaer.de/out/media/public/cust/others/s0000121-2021-ch_it.pdf</v>
      </c>
    </row>
    <row r="5185" spans="1:2" x14ac:dyDescent="0.2">
      <c r="A5185" s="1" t="s">
        <v>33515</v>
      </c>
      <c r="B5185" t="str">
        <f t="shared" si="173"/>
        <v>https://www.udobaer.de/out/media/public/cust/others/s0000121-2021-ch_it.pdf</v>
      </c>
    </row>
    <row r="5186" spans="1:2" x14ac:dyDescent="0.2">
      <c r="A5186" s="1" t="s">
        <v>33516</v>
      </c>
      <c r="B5186" t="str">
        <f t="shared" si="173"/>
        <v>https://www.udobaer.de/out/media/public/cust/others/s0000121-2021-ch_it.pdf</v>
      </c>
    </row>
    <row r="5187" spans="1:2" x14ac:dyDescent="0.2">
      <c r="A5187" s="1" t="s">
        <v>33517</v>
      </c>
      <c r="B5187" t="str">
        <f t="shared" si="173"/>
        <v>https://www.udobaer.de/out/media/public/cust/others/s0000121-2021-ch_it.pdf</v>
      </c>
    </row>
    <row r="5188" spans="1:2" x14ac:dyDescent="0.2">
      <c r="A5188" s="1" t="s">
        <v>33518</v>
      </c>
      <c r="B5188" t="str">
        <f t="shared" si="173"/>
        <v>https://www.udobaer.de/out/media/public/cust/others/s0000121-2021-ch_it.pdf</v>
      </c>
    </row>
    <row r="5189" spans="1:2" x14ac:dyDescent="0.2">
      <c r="A5189" s="1" t="s">
        <v>33519</v>
      </c>
      <c r="B5189" t="str">
        <f t="shared" si="173"/>
        <v>https://www.udobaer.de/out/media/public/cust/others/s0000121-2021-ch_it.pdf</v>
      </c>
    </row>
    <row r="5190" spans="1:2" x14ac:dyDescent="0.2">
      <c r="A5190" s="1" t="s">
        <v>33520</v>
      </c>
      <c r="B5190" t="str">
        <f t="shared" si="173"/>
        <v>https://www.udobaer.de/out/media/public/cust/others/s0000121-2021-ch_it.pdf</v>
      </c>
    </row>
    <row r="5191" spans="1:2" x14ac:dyDescent="0.2">
      <c r="A5191" s="1" t="s">
        <v>33521</v>
      </c>
      <c r="B5191" t="str">
        <f t="shared" si="173"/>
        <v>https://www.udobaer.de/out/media/public/cust/others/s0000121-2021-ch_it.pdf</v>
      </c>
    </row>
    <row r="5192" spans="1:2" x14ac:dyDescent="0.2">
      <c r="A5192" s="1" t="s">
        <v>33522</v>
      </c>
      <c r="B5192" t="str">
        <f t="shared" si="173"/>
        <v>https://www.udobaer.de/out/media/public/cust/others/s0000121-2021-ch_it.pdf</v>
      </c>
    </row>
    <row r="5193" spans="1:2" x14ac:dyDescent="0.2">
      <c r="A5193" s="1" t="s">
        <v>33523</v>
      </c>
      <c r="B5193" t="str">
        <f t="shared" si="173"/>
        <v>https://www.udobaer.de/out/media/public/cust/others/s0000121-2021-ch_it.pdf</v>
      </c>
    </row>
    <row r="5194" spans="1:2" x14ac:dyDescent="0.2">
      <c r="A5194" s="1" t="s">
        <v>33524</v>
      </c>
      <c r="B5194" t="str">
        <f t="shared" si="173"/>
        <v>https://www.udobaer.de/out/media/public/cust/others/s0000121-2021-ch_it.pdf</v>
      </c>
    </row>
    <row r="5195" spans="1:2" x14ac:dyDescent="0.2">
      <c r="A5195" s="1" t="s">
        <v>33525</v>
      </c>
      <c r="B5195" t="str">
        <f t="shared" si="173"/>
        <v>https://www.udobaer.de/out/media/public/cust/others/s0000121-2021-ch_it.pdf</v>
      </c>
    </row>
    <row r="5196" spans="1:2" x14ac:dyDescent="0.2">
      <c r="A5196" s="1" t="s">
        <v>33526</v>
      </c>
      <c r="B5196" t="str">
        <f t="shared" si="173"/>
        <v>https://www.udobaer.de/out/media/public/cust/others/s0000121-2021-ch_it.pdf</v>
      </c>
    </row>
    <row r="5197" spans="1:2" x14ac:dyDescent="0.2">
      <c r="A5197" s="1" t="s">
        <v>33527</v>
      </c>
      <c r="B5197" t="str">
        <f t="shared" si="173"/>
        <v>https://www.udobaer.de/out/media/public/cust/others/s0000121-2021-ch_it.pdf</v>
      </c>
    </row>
    <row r="5198" spans="1:2" x14ac:dyDescent="0.2">
      <c r="A5198" s="1" t="s">
        <v>33528</v>
      </c>
      <c r="B5198" t="str">
        <f t="shared" si="173"/>
        <v>https://www.udobaer.de/out/media/public/cust/others/s0000121-2021-ch_it.pdf</v>
      </c>
    </row>
    <row r="5199" spans="1:2" x14ac:dyDescent="0.2">
      <c r="A5199" s="1" t="s">
        <v>33529</v>
      </c>
      <c r="B5199" t="str">
        <f t="shared" si="173"/>
        <v>https://www.udobaer.de/out/media/public/cust/others/s0000121-2021-ch_it.pdf</v>
      </c>
    </row>
    <row r="5200" spans="1:2" x14ac:dyDescent="0.2">
      <c r="A5200" s="1" t="s">
        <v>33530</v>
      </c>
      <c r="B5200" t="str">
        <f t="shared" si="173"/>
        <v>https://www.udobaer.de/out/media/public/cust/others/s0000121-2021-ch_it.pdf</v>
      </c>
    </row>
    <row r="5201" spans="1:2" x14ac:dyDescent="0.2">
      <c r="A5201" s="1" t="s">
        <v>33531</v>
      </c>
      <c r="B5201" t="str">
        <f t="shared" si="173"/>
        <v>https://www.udobaer.de/out/media/public/cust/others/s0000121-2021-ch_it.pdf</v>
      </c>
    </row>
    <row r="5202" spans="1:2" x14ac:dyDescent="0.2">
      <c r="A5202" s="1" t="s">
        <v>33532</v>
      </c>
      <c r="B5202" t="str">
        <f t="shared" si="173"/>
        <v>https://www.udobaer.de/out/media/public/cust/others/s0000121-2021-ch_it.pdf</v>
      </c>
    </row>
    <row r="5203" spans="1:2" x14ac:dyDescent="0.2">
      <c r="A5203" s="1" t="s">
        <v>33533</v>
      </c>
      <c r="B5203" t="str">
        <f t="shared" si="173"/>
        <v>https://www.udobaer.de/out/media/public/cust/others/s0000121-2021-ch_it.pdf</v>
      </c>
    </row>
    <row r="5204" spans="1:2" x14ac:dyDescent="0.2">
      <c r="A5204" s="1" t="s">
        <v>33534</v>
      </c>
      <c r="B5204" t="str">
        <f t="shared" si="173"/>
        <v>https://www.udobaer.de/out/media/public/cust/others/s0000121-2021-ch_it.pdf</v>
      </c>
    </row>
    <row r="5205" spans="1:2" x14ac:dyDescent="0.2">
      <c r="A5205" s="1" t="s">
        <v>33535</v>
      </c>
      <c r="B5205" t="str">
        <f t="shared" si="173"/>
        <v>https://www.udobaer.de/out/media/public/cust/others/s0000121-2021-ch_it.pdf</v>
      </c>
    </row>
    <row r="5206" spans="1:2" x14ac:dyDescent="0.2">
      <c r="A5206" s="1" t="s">
        <v>33536</v>
      </c>
      <c r="B5206" t="str">
        <f t="shared" si="173"/>
        <v>https://www.udobaer.de/out/media/public/cust/others/s0000121-2021-ch_it.pdf</v>
      </c>
    </row>
    <row r="5207" spans="1:2" x14ac:dyDescent="0.2">
      <c r="A5207" s="1" t="s">
        <v>33537</v>
      </c>
      <c r="B5207" t="str">
        <f t="shared" si="173"/>
        <v>https://www.udobaer.de/out/media/public/cust/others/s0000121-2021-ch_it.pdf</v>
      </c>
    </row>
    <row r="5208" spans="1:2" x14ac:dyDescent="0.2">
      <c r="A5208" s="1" t="s">
        <v>33538</v>
      </c>
      <c r="B5208" t="str">
        <f t="shared" si="173"/>
        <v>https://www.udobaer.de/out/media/public/cust/others/s0000121-2021-ch_it.pdf</v>
      </c>
    </row>
    <row r="5209" spans="1:2" x14ac:dyDescent="0.2">
      <c r="A5209" s="1" t="s">
        <v>33539</v>
      </c>
      <c r="B5209" t="str">
        <f t="shared" si="173"/>
        <v>https://www.udobaer.de/out/media/public/cust/others/s0000121-2021-ch_it.pdf</v>
      </c>
    </row>
    <row r="5210" spans="1:2" x14ac:dyDescent="0.2">
      <c r="A5210" s="1" t="s">
        <v>33540</v>
      </c>
      <c r="B5210" t="str">
        <f t="shared" si="173"/>
        <v>https://www.udobaer.de/out/media/public/cust/others/s0000121-2021-ch_it.pdf</v>
      </c>
    </row>
    <row r="5211" spans="1:2" x14ac:dyDescent="0.2">
      <c r="A5211" s="1" t="s">
        <v>33541</v>
      </c>
      <c r="B5211" t="str">
        <f t="shared" ref="B5211:B5221" si="174">HYPERLINK("https://www.udobaer.de/out/media/public/cust/others/s0000121-2021-ch_it.pdf")</f>
        <v>https://www.udobaer.de/out/media/public/cust/others/s0000121-2021-ch_it.pdf</v>
      </c>
    </row>
    <row r="5212" spans="1:2" x14ac:dyDescent="0.2">
      <c r="A5212" s="1" t="s">
        <v>33542</v>
      </c>
      <c r="B5212" t="str">
        <f t="shared" si="174"/>
        <v>https://www.udobaer.de/out/media/public/cust/others/s0000121-2021-ch_it.pdf</v>
      </c>
    </row>
    <row r="5213" spans="1:2" x14ac:dyDescent="0.2">
      <c r="A5213" s="1" t="s">
        <v>33543</v>
      </c>
      <c r="B5213" t="str">
        <f t="shared" si="174"/>
        <v>https://www.udobaer.de/out/media/public/cust/others/s0000121-2021-ch_it.pdf</v>
      </c>
    </row>
    <row r="5214" spans="1:2" x14ac:dyDescent="0.2">
      <c r="A5214" s="1" t="s">
        <v>33544</v>
      </c>
      <c r="B5214" t="str">
        <f t="shared" si="174"/>
        <v>https://www.udobaer.de/out/media/public/cust/others/s0000121-2021-ch_it.pdf</v>
      </c>
    </row>
    <row r="5215" spans="1:2" x14ac:dyDescent="0.2">
      <c r="A5215" s="1" t="s">
        <v>33545</v>
      </c>
      <c r="B5215" t="str">
        <f t="shared" si="174"/>
        <v>https://www.udobaer.de/out/media/public/cust/others/s0000121-2021-ch_it.pdf</v>
      </c>
    </row>
    <row r="5216" spans="1:2" x14ac:dyDescent="0.2">
      <c r="A5216" s="1" t="s">
        <v>33546</v>
      </c>
      <c r="B5216" t="str">
        <f t="shared" si="174"/>
        <v>https://www.udobaer.de/out/media/public/cust/others/s0000121-2021-ch_it.pdf</v>
      </c>
    </row>
    <row r="5217" spans="1:2" x14ac:dyDescent="0.2">
      <c r="A5217" s="1" t="s">
        <v>33547</v>
      </c>
      <c r="B5217" t="str">
        <f t="shared" si="174"/>
        <v>https://www.udobaer.de/out/media/public/cust/others/s0000121-2021-ch_it.pdf</v>
      </c>
    </row>
    <row r="5218" spans="1:2" x14ac:dyDescent="0.2">
      <c r="A5218" s="1" t="s">
        <v>33548</v>
      </c>
      <c r="B5218" t="str">
        <f t="shared" si="174"/>
        <v>https://www.udobaer.de/out/media/public/cust/others/s0000121-2021-ch_it.pdf</v>
      </c>
    </row>
    <row r="5219" spans="1:2" x14ac:dyDescent="0.2">
      <c r="A5219" s="1" t="s">
        <v>33549</v>
      </c>
      <c r="B5219" t="str">
        <f t="shared" si="174"/>
        <v>https://www.udobaer.de/out/media/public/cust/others/s0000121-2021-ch_it.pdf</v>
      </c>
    </row>
    <row r="5220" spans="1:2" x14ac:dyDescent="0.2">
      <c r="A5220" s="1" t="s">
        <v>33550</v>
      </c>
      <c r="B5220" t="str">
        <f t="shared" si="174"/>
        <v>https://www.udobaer.de/out/media/public/cust/others/s0000121-2021-ch_it.pdf</v>
      </c>
    </row>
    <row r="5221" spans="1:2" x14ac:dyDescent="0.2">
      <c r="A5221" s="1" t="s">
        <v>33551</v>
      </c>
      <c r="B5221" t="str">
        <f t="shared" si="174"/>
        <v>https://www.udobaer.de/out/media/public/cust/others/s0000121-2021-ch_it.pdf</v>
      </c>
    </row>
    <row r="5222" spans="1:2" x14ac:dyDescent="0.2">
      <c r="A5222" s="1" t="s">
        <v>28927</v>
      </c>
      <c r="B5222" t="str">
        <f t="shared" ref="B5222:B5285" si="175">HYPERLINK("https://www.udobaer.de/out/media/public/cust/others/s0000123-2021-ch_it.pdf")</f>
        <v>https://www.udobaer.de/out/media/public/cust/others/s0000123-2021-ch_it.pdf</v>
      </c>
    </row>
    <row r="5223" spans="1:2" x14ac:dyDescent="0.2">
      <c r="A5223" s="1" t="s">
        <v>28928</v>
      </c>
      <c r="B5223" t="str">
        <f t="shared" si="175"/>
        <v>https://www.udobaer.de/out/media/public/cust/others/s0000123-2021-ch_it.pdf</v>
      </c>
    </row>
    <row r="5224" spans="1:2" x14ac:dyDescent="0.2">
      <c r="A5224" s="1" t="s">
        <v>28929</v>
      </c>
      <c r="B5224" t="str">
        <f t="shared" si="175"/>
        <v>https://www.udobaer.de/out/media/public/cust/others/s0000123-2021-ch_it.pdf</v>
      </c>
    </row>
    <row r="5225" spans="1:2" x14ac:dyDescent="0.2">
      <c r="A5225" s="1" t="s">
        <v>28930</v>
      </c>
      <c r="B5225" t="str">
        <f t="shared" si="175"/>
        <v>https://www.udobaer.de/out/media/public/cust/others/s0000123-2021-ch_it.pdf</v>
      </c>
    </row>
    <row r="5226" spans="1:2" x14ac:dyDescent="0.2">
      <c r="A5226" s="1" t="s">
        <v>28931</v>
      </c>
      <c r="B5226" t="str">
        <f t="shared" si="175"/>
        <v>https://www.udobaer.de/out/media/public/cust/others/s0000123-2021-ch_it.pdf</v>
      </c>
    </row>
    <row r="5227" spans="1:2" x14ac:dyDescent="0.2">
      <c r="A5227" s="1" t="s">
        <v>28932</v>
      </c>
      <c r="B5227" t="str">
        <f t="shared" si="175"/>
        <v>https://www.udobaer.de/out/media/public/cust/others/s0000123-2021-ch_it.pdf</v>
      </c>
    </row>
    <row r="5228" spans="1:2" x14ac:dyDescent="0.2">
      <c r="A5228" s="1" t="s">
        <v>28933</v>
      </c>
      <c r="B5228" t="str">
        <f t="shared" si="175"/>
        <v>https://www.udobaer.de/out/media/public/cust/others/s0000123-2021-ch_it.pdf</v>
      </c>
    </row>
    <row r="5229" spans="1:2" x14ac:dyDescent="0.2">
      <c r="A5229" s="1" t="s">
        <v>28934</v>
      </c>
      <c r="B5229" t="str">
        <f t="shared" si="175"/>
        <v>https://www.udobaer.de/out/media/public/cust/others/s0000123-2021-ch_it.pdf</v>
      </c>
    </row>
    <row r="5230" spans="1:2" x14ac:dyDescent="0.2">
      <c r="A5230" s="1" t="s">
        <v>28935</v>
      </c>
      <c r="B5230" t="str">
        <f t="shared" si="175"/>
        <v>https://www.udobaer.de/out/media/public/cust/others/s0000123-2021-ch_it.pdf</v>
      </c>
    </row>
    <row r="5231" spans="1:2" x14ac:dyDescent="0.2">
      <c r="A5231" s="1" t="s">
        <v>28936</v>
      </c>
      <c r="B5231" t="str">
        <f t="shared" si="175"/>
        <v>https://www.udobaer.de/out/media/public/cust/others/s0000123-2021-ch_it.pdf</v>
      </c>
    </row>
    <row r="5232" spans="1:2" x14ac:dyDescent="0.2">
      <c r="A5232" s="1" t="s">
        <v>28937</v>
      </c>
      <c r="B5232" t="str">
        <f t="shared" si="175"/>
        <v>https://www.udobaer.de/out/media/public/cust/others/s0000123-2021-ch_it.pdf</v>
      </c>
    </row>
    <row r="5233" spans="1:2" x14ac:dyDescent="0.2">
      <c r="A5233" s="1" t="s">
        <v>28938</v>
      </c>
      <c r="B5233" t="str">
        <f t="shared" si="175"/>
        <v>https://www.udobaer.de/out/media/public/cust/others/s0000123-2021-ch_it.pdf</v>
      </c>
    </row>
    <row r="5234" spans="1:2" x14ac:dyDescent="0.2">
      <c r="A5234" s="1" t="s">
        <v>28939</v>
      </c>
      <c r="B5234" t="str">
        <f t="shared" si="175"/>
        <v>https://www.udobaer.de/out/media/public/cust/others/s0000123-2021-ch_it.pdf</v>
      </c>
    </row>
    <row r="5235" spans="1:2" x14ac:dyDescent="0.2">
      <c r="A5235" s="1" t="s">
        <v>28940</v>
      </c>
      <c r="B5235" t="str">
        <f t="shared" si="175"/>
        <v>https://www.udobaer.de/out/media/public/cust/others/s0000123-2021-ch_it.pdf</v>
      </c>
    </row>
    <row r="5236" spans="1:2" x14ac:dyDescent="0.2">
      <c r="A5236" s="1" t="s">
        <v>28941</v>
      </c>
      <c r="B5236" t="str">
        <f t="shared" si="175"/>
        <v>https://www.udobaer.de/out/media/public/cust/others/s0000123-2021-ch_it.pdf</v>
      </c>
    </row>
    <row r="5237" spans="1:2" x14ac:dyDescent="0.2">
      <c r="A5237" s="1" t="s">
        <v>28942</v>
      </c>
      <c r="B5237" t="str">
        <f t="shared" si="175"/>
        <v>https://www.udobaer.de/out/media/public/cust/others/s0000123-2021-ch_it.pdf</v>
      </c>
    </row>
    <row r="5238" spans="1:2" x14ac:dyDescent="0.2">
      <c r="A5238" s="1" t="s">
        <v>28943</v>
      </c>
      <c r="B5238" t="str">
        <f t="shared" si="175"/>
        <v>https://www.udobaer.de/out/media/public/cust/others/s0000123-2021-ch_it.pdf</v>
      </c>
    </row>
    <row r="5239" spans="1:2" x14ac:dyDescent="0.2">
      <c r="A5239" s="1" t="s">
        <v>28944</v>
      </c>
      <c r="B5239" t="str">
        <f t="shared" si="175"/>
        <v>https://www.udobaer.de/out/media/public/cust/others/s0000123-2021-ch_it.pdf</v>
      </c>
    </row>
    <row r="5240" spans="1:2" x14ac:dyDescent="0.2">
      <c r="A5240" s="1" t="s">
        <v>28945</v>
      </c>
      <c r="B5240" t="str">
        <f t="shared" si="175"/>
        <v>https://www.udobaer.de/out/media/public/cust/others/s0000123-2021-ch_it.pdf</v>
      </c>
    </row>
    <row r="5241" spans="1:2" x14ac:dyDescent="0.2">
      <c r="A5241" s="1" t="s">
        <v>28946</v>
      </c>
      <c r="B5241" t="str">
        <f t="shared" si="175"/>
        <v>https://www.udobaer.de/out/media/public/cust/others/s0000123-2021-ch_it.pdf</v>
      </c>
    </row>
    <row r="5242" spans="1:2" x14ac:dyDescent="0.2">
      <c r="A5242" s="1" t="s">
        <v>28947</v>
      </c>
      <c r="B5242" t="str">
        <f t="shared" si="175"/>
        <v>https://www.udobaer.de/out/media/public/cust/others/s0000123-2021-ch_it.pdf</v>
      </c>
    </row>
    <row r="5243" spans="1:2" x14ac:dyDescent="0.2">
      <c r="A5243" s="1" t="s">
        <v>28948</v>
      </c>
      <c r="B5243" t="str">
        <f t="shared" si="175"/>
        <v>https://www.udobaer.de/out/media/public/cust/others/s0000123-2021-ch_it.pdf</v>
      </c>
    </row>
    <row r="5244" spans="1:2" x14ac:dyDescent="0.2">
      <c r="A5244" s="1" t="s">
        <v>28949</v>
      </c>
      <c r="B5244" t="str">
        <f t="shared" si="175"/>
        <v>https://www.udobaer.de/out/media/public/cust/others/s0000123-2021-ch_it.pdf</v>
      </c>
    </row>
    <row r="5245" spans="1:2" x14ac:dyDescent="0.2">
      <c r="A5245" s="1" t="s">
        <v>28950</v>
      </c>
      <c r="B5245" t="str">
        <f t="shared" si="175"/>
        <v>https://www.udobaer.de/out/media/public/cust/others/s0000123-2021-ch_it.pdf</v>
      </c>
    </row>
    <row r="5246" spans="1:2" x14ac:dyDescent="0.2">
      <c r="A5246" s="1" t="s">
        <v>28951</v>
      </c>
      <c r="B5246" t="str">
        <f t="shared" si="175"/>
        <v>https://www.udobaer.de/out/media/public/cust/others/s0000123-2021-ch_it.pdf</v>
      </c>
    </row>
    <row r="5247" spans="1:2" x14ac:dyDescent="0.2">
      <c r="A5247" s="1" t="s">
        <v>28952</v>
      </c>
      <c r="B5247" t="str">
        <f t="shared" si="175"/>
        <v>https://www.udobaer.de/out/media/public/cust/others/s0000123-2021-ch_it.pdf</v>
      </c>
    </row>
    <row r="5248" spans="1:2" x14ac:dyDescent="0.2">
      <c r="A5248" s="1" t="s">
        <v>28953</v>
      </c>
      <c r="B5248" t="str">
        <f t="shared" si="175"/>
        <v>https://www.udobaer.de/out/media/public/cust/others/s0000123-2021-ch_it.pdf</v>
      </c>
    </row>
    <row r="5249" spans="1:2" x14ac:dyDescent="0.2">
      <c r="A5249" s="1" t="s">
        <v>28954</v>
      </c>
      <c r="B5249" t="str">
        <f t="shared" si="175"/>
        <v>https://www.udobaer.de/out/media/public/cust/others/s0000123-2021-ch_it.pdf</v>
      </c>
    </row>
    <row r="5250" spans="1:2" x14ac:dyDescent="0.2">
      <c r="A5250" s="1" t="s">
        <v>28955</v>
      </c>
      <c r="B5250" t="str">
        <f t="shared" si="175"/>
        <v>https://www.udobaer.de/out/media/public/cust/others/s0000123-2021-ch_it.pdf</v>
      </c>
    </row>
    <row r="5251" spans="1:2" x14ac:dyDescent="0.2">
      <c r="A5251" s="1" t="s">
        <v>28956</v>
      </c>
      <c r="B5251" t="str">
        <f t="shared" si="175"/>
        <v>https://www.udobaer.de/out/media/public/cust/others/s0000123-2021-ch_it.pdf</v>
      </c>
    </row>
    <row r="5252" spans="1:2" x14ac:dyDescent="0.2">
      <c r="A5252" s="1" t="s">
        <v>28957</v>
      </c>
      <c r="B5252" t="str">
        <f t="shared" si="175"/>
        <v>https://www.udobaer.de/out/media/public/cust/others/s0000123-2021-ch_it.pdf</v>
      </c>
    </row>
    <row r="5253" spans="1:2" x14ac:dyDescent="0.2">
      <c r="A5253" s="1" t="s">
        <v>28958</v>
      </c>
      <c r="B5253" t="str">
        <f t="shared" si="175"/>
        <v>https://www.udobaer.de/out/media/public/cust/others/s0000123-2021-ch_it.pdf</v>
      </c>
    </row>
    <row r="5254" spans="1:2" x14ac:dyDescent="0.2">
      <c r="A5254" s="1" t="s">
        <v>28959</v>
      </c>
      <c r="B5254" t="str">
        <f t="shared" si="175"/>
        <v>https://www.udobaer.de/out/media/public/cust/others/s0000123-2021-ch_it.pdf</v>
      </c>
    </row>
    <row r="5255" spans="1:2" x14ac:dyDescent="0.2">
      <c r="A5255" s="1" t="s">
        <v>28960</v>
      </c>
      <c r="B5255" t="str">
        <f t="shared" si="175"/>
        <v>https://www.udobaer.de/out/media/public/cust/others/s0000123-2021-ch_it.pdf</v>
      </c>
    </row>
    <row r="5256" spans="1:2" x14ac:dyDescent="0.2">
      <c r="A5256" s="1" t="s">
        <v>28961</v>
      </c>
      <c r="B5256" t="str">
        <f t="shared" si="175"/>
        <v>https://www.udobaer.de/out/media/public/cust/others/s0000123-2021-ch_it.pdf</v>
      </c>
    </row>
    <row r="5257" spans="1:2" x14ac:dyDescent="0.2">
      <c r="A5257" s="1" t="s">
        <v>28962</v>
      </c>
      <c r="B5257" t="str">
        <f t="shared" si="175"/>
        <v>https://www.udobaer.de/out/media/public/cust/others/s0000123-2021-ch_it.pdf</v>
      </c>
    </row>
    <row r="5258" spans="1:2" x14ac:dyDescent="0.2">
      <c r="A5258" s="1" t="s">
        <v>28963</v>
      </c>
      <c r="B5258" t="str">
        <f t="shared" si="175"/>
        <v>https://www.udobaer.de/out/media/public/cust/others/s0000123-2021-ch_it.pdf</v>
      </c>
    </row>
    <row r="5259" spans="1:2" x14ac:dyDescent="0.2">
      <c r="A5259" s="1" t="s">
        <v>28964</v>
      </c>
      <c r="B5259" t="str">
        <f t="shared" si="175"/>
        <v>https://www.udobaer.de/out/media/public/cust/others/s0000123-2021-ch_it.pdf</v>
      </c>
    </row>
    <row r="5260" spans="1:2" x14ac:dyDescent="0.2">
      <c r="A5260" s="1" t="s">
        <v>28965</v>
      </c>
      <c r="B5260" t="str">
        <f t="shared" si="175"/>
        <v>https://www.udobaer.de/out/media/public/cust/others/s0000123-2021-ch_it.pdf</v>
      </c>
    </row>
    <row r="5261" spans="1:2" x14ac:dyDescent="0.2">
      <c r="A5261" s="1" t="s">
        <v>28966</v>
      </c>
      <c r="B5261" t="str">
        <f t="shared" si="175"/>
        <v>https://www.udobaer.de/out/media/public/cust/others/s0000123-2021-ch_it.pdf</v>
      </c>
    </row>
    <row r="5262" spans="1:2" x14ac:dyDescent="0.2">
      <c r="A5262" s="1" t="s">
        <v>28967</v>
      </c>
      <c r="B5262" t="str">
        <f t="shared" si="175"/>
        <v>https://www.udobaer.de/out/media/public/cust/others/s0000123-2021-ch_it.pdf</v>
      </c>
    </row>
    <row r="5263" spans="1:2" x14ac:dyDescent="0.2">
      <c r="A5263" s="1" t="s">
        <v>28968</v>
      </c>
      <c r="B5263" t="str">
        <f t="shared" si="175"/>
        <v>https://www.udobaer.de/out/media/public/cust/others/s0000123-2021-ch_it.pdf</v>
      </c>
    </row>
    <row r="5264" spans="1:2" x14ac:dyDescent="0.2">
      <c r="A5264" s="1" t="s">
        <v>28969</v>
      </c>
      <c r="B5264" t="str">
        <f t="shared" si="175"/>
        <v>https://www.udobaer.de/out/media/public/cust/others/s0000123-2021-ch_it.pdf</v>
      </c>
    </row>
    <row r="5265" spans="1:2" x14ac:dyDescent="0.2">
      <c r="A5265" s="1" t="s">
        <v>28970</v>
      </c>
      <c r="B5265" t="str">
        <f t="shared" si="175"/>
        <v>https://www.udobaer.de/out/media/public/cust/others/s0000123-2021-ch_it.pdf</v>
      </c>
    </row>
    <row r="5266" spans="1:2" x14ac:dyDescent="0.2">
      <c r="A5266" s="1" t="s">
        <v>28971</v>
      </c>
      <c r="B5266" t="str">
        <f t="shared" si="175"/>
        <v>https://www.udobaer.de/out/media/public/cust/others/s0000123-2021-ch_it.pdf</v>
      </c>
    </row>
    <row r="5267" spans="1:2" x14ac:dyDescent="0.2">
      <c r="A5267" s="1" t="s">
        <v>28972</v>
      </c>
      <c r="B5267" t="str">
        <f t="shared" si="175"/>
        <v>https://www.udobaer.de/out/media/public/cust/others/s0000123-2021-ch_it.pdf</v>
      </c>
    </row>
    <row r="5268" spans="1:2" x14ac:dyDescent="0.2">
      <c r="A5268" s="1" t="s">
        <v>28973</v>
      </c>
      <c r="B5268" t="str">
        <f t="shared" si="175"/>
        <v>https://www.udobaer.de/out/media/public/cust/others/s0000123-2021-ch_it.pdf</v>
      </c>
    </row>
    <row r="5269" spans="1:2" x14ac:dyDescent="0.2">
      <c r="A5269" s="1" t="s">
        <v>28974</v>
      </c>
      <c r="B5269" t="str">
        <f t="shared" si="175"/>
        <v>https://www.udobaer.de/out/media/public/cust/others/s0000123-2021-ch_it.pdf</v>
      </c>
    </row>
    <row r="5270" spans="1:2" x14ac:dyDescent="0.2">
      <c r="A5270" s="1" t="s">
        <v>28975</v>
      </c>
      <c r="B5270" t="str">
        <f t="shared" si="175"/>
        <v>https://www.udobaer.de/out/media/public/cust/others/s0000123-2021-ch_it.pdf</v>
      </c>
    </row>
    <row r="5271" spans="1:2" x14ac:dyDescent="0.2">
      <c r="A5271" s="1" t="s">
        <v>28976</v>
      </c>
      <c r="B5271" t="str">
        <f t="shared" si="175"/>
        <v>https://www.udobaer.de/out/media/public/cust/others/s0000123-2021-ch_it.pdf</v>
      </c>
    </row>
    <row r="5272" spans="1:2" x14ac:dyDescent="0.2">
      <c r="A5272" s="1" t="s">
        <v>28977</v>
      </c>
      <c r="B5272" t="str">
        <f t="shared" si="175"/>
        <v>https://www.udobaer.de/out/media/public/cust/others/s0000123-2021-ch_it.pdf</v>
      </c>
    </row>
    <row r="5273" spans="1:2" x14ac:dyDescent="0.2">
      <c r="A5273" s="1" t="s">
        <v>28978</v>
      </c>
      <c r="B5273" t="str">
        <f t="shared" si="175"/>
        <v>https://www.udobaer.de/out/media/public/cust/others/s0000123-2021-ch_it.pdf</v>
      </c>
    </row>
    <row r="5274" spans="1:2" x14ac:dyDescent="0.2">
      <c r="A5274" s="1" t="s">
        <v>28979</v>
      </c>
      <c r="B5274" t="str">
        <f t="shared" si="175"/>
        <v>https://www.udobaer.de/out/media/public/cust/others/s0000123-2021-ch_it.pdf</v>
      </c>
    </row>
    <row r="5275" spans="1:2" x14ac:dyDescent="0.2">
      <c r="A5275" s="1" t="s">
        <v>28980</v>
      </c>
      <c r="B5275" t="str">
        <f t="shared" si="175"/>
        <v>https://www.udobaer.de/out/media/public/cust/others/s0000123-2021-ch_it.pdf</v>
      </c>
    </row>
    <row r="5276" spans="1:2" x14ac:dyDescent="0.2">
      <c r="A5276" s="1" t="s">
        <v>28981</v>
      </c>
      <c r="B5276" t="str">
        <f t="shared" si="175"/>
        <v>https://www.udobaer.de/out/media/public/cust/others/s0000123-2021-ch_it.pdf</v>
      </c>
    </row>
    <row r="5277" spans="1:2" x14ac:dyDescent="0.2">
      <c r="A5277" s="1" t="s">
        <v>28982</v>
      </c>
      <c r="B5277" t="str">
        <f t="shared" si="175"/>
        <v>https://www.udobaer.de/out/media/public/cust/others/s0000123-2021-ch_it.pdf</v>
      </c>
    </row>
    <row r="5278" spans="1:2" x14ac:dyDescent="0.2">
      <c r="A5278" s="1" t="s">
        <v>28983</v>
      </c>
      <c r="B5278" t="str">
        <f t="shared" si="175"/>
        <v>https://www.udobaer.de/out/media/public/cust/others/s0000123-2021-ch_it.pdf</v>
      </c>
    </row>
    <row r="5279" spans="1:2" x14ac:dyDescent="0.2">
      <c r="A5279" s="1" t="s">
        <v>28984</v>
      </c>
      <c r="B5279" t="str">
        <f t="shared" si="175"/>
        <v>https://www.udobaer.de/out/media/public/cust/others/s0000123-2021-ch_it.pdf</v>
      </c>
    </row>
    <row r="5280" spans="1:2" x14ac:dyDescent="0.2">
      <c r="A5280" s="1" t="s">
        <v>28985</v>
      </c>
      <c r="B5280" t="str">
        <f t="shared" si="175"/>
        <v>https://www.udobaer.de/out/media/public/cust/others/s0000123-2021-ch_it.pdf</v>
      </c>
    </row>
    <row r="5281" spans="1:2" x14ac:dyDescent="0.2">
      <c r="A5281" s="1" t="s">
        <v>28986</v>
      </c>
      <c r="B5281" t="str">
        <f t="shared" si="175"/>
        <v>https://www.udobaer.de/out/media/public/cust/others/s0000123-2021-ch_it.pdf</v>
      </c>
    </row>
    <row r="5282" spans="1:2" x14ac:dyDescent="0.2">
      <c r="A5282" s="1" t="s">
        <v>28987</v>
      </c>
      <c r="B5282" t="str">
        <f t="shared" si="175"/>
        <v>https://www.udobaer.de/out/media/public/cust/others/s0000123-2021-ch_it.pdf</v>
      </c>
    </row>
    <row r="5283" spans="1:2" x14ac:dyDescent="0.2">
      <c r="A5283" s="1" t="s">
        <v>28988</v>
      </c>
      <c r="B5283" t="str">
        <f t="shared" si="175"/>
        <v>https://www.udobaer.de/out/media/public/cust/others/s0000123-2021-ch_it.pdf</v>
      </c>
    </row>
    <row r="5284" spans="1:2" x14ac:dyDescent="0.2">
      <c r="A5284" s="1" t="s">
        <v>28989</v>
      </c>
      <c r="B5284" t="str">
        <f t="shared" si="175"/>
        <v>https://www.udobaer.de/out/media/public/cust/others/s0000123-2021-ch_it.pdf</v>
      </c>
    </row>
    <row r="5285" spans="1:2" x14ac:dyDescent="0.2">
      <c r="A5285" s="1" t="s">
        <v>28990</v>
      </c>
      <c r="B5285" t="str">
        <f t="shared" si="175"/>
        <v>https://www.udobaer.de/out/media/public/cust/others/s0000123-2021-ch_it.pdf</v>
      </c>
    </row>
    <row r="5286" spans="1:2" x14ac:dyDescent="0.2">
      <c r="A5286" s="1" t="s">
        <v>28991</v>
      </c>
      <c r="B5286" t="str">
        <f t="shared" ref="B5286:B5349" si="176">HYPERLINK("https://www.udobaer.de/out/media/public/cust/others/s0000123-2021-ch_it.pdf")</f>
        <v>https://www.udobaer.de/out/media/public/cust/others/s0000123-2021-ch_it.pdf</v>
      </c>
    </row>
    <row r="5287" spans="1:2" x14ac:dyDescent="0.2">
      <c r="A5287" s="1" t="s">
        <v>28992</v>
      </c>
      <c r="B5287" t="str">
        <f t="shared" si="176"/>
        <v>https://www.udobaer.de/out/media/public/cust/others/s0000123-2021-ch_it.pdf</v>
      </c>
    </row>
    <row r="5288" spans="1:2" x14ac:dyDescent="0.2">
      <c r="A5288" s="1" t="s">
        <v>28993</v>
      </c>
      <c r="B5288" t="str">
        <f t="shared" si="176"/>
        <v>https://www.udobaer.de/out/media/public/cust/others/s0000123-2021-ch_it.pdf</v>
      </c>
    </row>
    <row r="5289" spans="1:2" x14ac:dyDescent="0.2">
      <c r="A5289" s="1" t="s">
        <v>28994</v>
      </c>
      <c r="B5289" t="str">
        <f t="shared" si="176"/>
        <v>https://www.udobaer.de/out/media/public/cust/others/s0000123-2021-ch_it.pdf</v>
      </c>
    </row>
    <row r="5290" spans="1:2" x14ac:dyDescent="0.2">
      <c r="A5290" s="1" t="s">
        <v>28995</v>
      </c>
      <c r="B5290" t="str">
        <f t="shared" si="176"/>
        <v>https://www.udobaer.de/out/media/public/cust/others/s0000123-2021-ch_it.pdf</v>
      </c>
    </row>
    <row r="5291" spans="1:2" x14ac:dyDescent="0.2">
      <c r="A5291" s="1" t="s">
        <v>28996</v>
      </c>
      <c r="B5291" t="str">
        <f t="shared" si="176"/>
        <v>https://www.udobaer.de/out/media/public/cust/others/s0000123-2021-ch_it.pdf</v>
      </c>
    </row>
    <row r="5292" spans="1:2" x14ac:dyDescent="0.2">
      <c r="A5292" s="1" t="s">
        <v>28997</v>
      </c>
      <c r="B5292" t="str">
        <f t="shared" si="176"/>
        <v>https://www.udobaer.de/out/media/public/cust/others/s0000123-2021-ch_it.pdf</v>
      </c>
    </row>
    <row r="5293" spans="1:2" x14ac:dyDescent="0.2">
      <c r="A5293" s="1" t="s">
        <v>28998</v>
      </c>
      <c r="B5293" t="str">
        <f t="shared" si="176"/>
        <v>https://www.udobaer.de/out/media/public/cust/others/s0000123-2021-ch_it.pdf</v>
      </c>
    </row>
    <row r="5294" spans="1:2" x14ac:dyDescent="0.2">
      <c r="A5294" s="1" t="s">
        <v>28999</v>
      </c>
      <c r="B5294" t="str">
        <f t="shared" si="176"/>
        <v>https://www.udobaer.de/out/media/public/cust/others/s0000123-2021-ch_it.pdf</v>
      </c>
    </row>
    <row r="5295" spans="1:2" x14ac:dyDescent="0.2">
      <c r="A5295" s="1" t="s">
        <v>29000</v>
      </c>
      <c r="B5295" t="str">
        <f t="shared" si="176"/>
        <v>https://www.udobaer.de/out/media/public/cust/others/s0000123-2021-ch_it.pdf</v>
      </c>
    </row>
    <row r="5296" spans="1:2" x14ac:dyDescent="0.2">
      <c r="A5296" s="1" t="s">
        <v>29001</v>
      </c>
      <c r="B5296" t="str">
        <f t="shared" si="176"/>
        <v>https://www.udobaer.de/out/media/public/cust/others/s0000123-2021-ch_it.pdf</v>
      </c>
    </row>
    <row r="5297" spans="1:2" x14ac:dyDescent="0.2">
      <c r="A5297" s="1" t="s">
        <v>29002</v>
      </c>
      <c r="B5297" t="str">
        <f t="shared" si="176"/>
        <v>https://www.udobaer.de/out/media/public/cust/others/s0000123-2021-ch_it.pdf</v>
      </c>
    </row>
    <row r="5298" spans="1:2" x14ac:dyDescent="0.2">
      <c r="A5298" s="1" t="s">
        <v>29003</v>
      </c>
      <c r="B5298" t="str">
        <f t="shared" si="176"/>
        <v>https://www.udobaer.de/out/media/public/cust/others/s0000123-2021-ch_it.pdf</v>
      </c>
    </row>
    <row r="5299" spans="1:2" x14ac:dyDescent="0.2">
      <c r="A5299" s="1" t="s">
        <v>29004</v>
      </c>
      <c r="B5299" t="str">
        <f t="shared" si="176"/>
        <v>https://www.udobaer.de/out/media/public/cust/others/s0000123-2021-ch_it.pdf</v>
      </c>
    </row>
    <row r="5300" spans="1:2" x14ac:dyDescent="0.2">
      <c r="A5300" s="1" t="s">
        <v>29005</v>
      </c>
      <c r="B5300" t="str">
        <f t="shared" si="176"/>
        <v>https://www.udobaer.de/out/media/public/cust/others/s0000123-2021-ch_it.pdf</v>
      </c>
    </row>
    <row r="5301" spans="1:2" x14ac:dyDescent="0.2">
      <c r="A5301" s="1" t="s">
        <v>29006</v>
      </c>
      <c r="B5301" t="str">
        <f t="shared" si="176"/>
        <v>https://www.udobaer.de/out/media/public/cust/others/s0000123-2021-ch_it.pdf</v>
      </c>
    </row>
    <row r="5302" spans="1:2" x14ac:dyDescent="0.2">
      <c r="A5302" s="1" t="s">
        <v>29007</v>
      </c>
      <c r="B5302" t="str">
        <f t="shared" si="176"/>
        <v>https://www.udobaer.de/out/media/public/cust/others/s0000123-2021-ch_it.pdf</v>
      </c>
    </row>
    <row r="5303" spans="1:2" x14ac:dyDescent="0.2">
      <c r="A5303" s="1" t="s">
        <v>29008</v>
      </c>
      <c r="B5303" t="str">
        <f t="shared" si="176"/>
        <v>https://www.udobaer.de/out/media/public/cust/others/s0000123-2021-ch_it.pdf</v>
      </c>
    </row>
    <row r="5304" spans="1:2" x14ac:dyDescent="0.2">
      <c r="A5304" s="1" t="s">
        <v>29009</v>
      </c>
      <c r="B5304" t="str">
        <f t="shared" si="176"/>
        <v>https://www.udobaer.de/out/media/public/cust/others/s0000123-2021-ch_it.pdf</v>
      </c>
    </row>
    <row r="5305" spans="1:2" x14ac:dyDescent="0.2">
      <c r="A5305" s="1" t="s">
        <v>29010</v>
      </c>
      <c r="B5305" t="str">
        <f t="shared" si="176"/>
        <v>https://www.udobaer.de/out/media/public/cust/others/s0000123-2021-ch_it.pdf</v>
      </c>
    </row>
    <row r="5306" spans="1:2" x14ac:dyDescent="0.2">
      <c r="A5306" s="1" t="s">
        <v>29011</v>
      </c>
      <c r="B5306" t="str">
        <f t="shared" si="176"/>
        <v>https://www.udobaer.de/out/media/public/cust/others/s0000123-2021-ch_it.pdf</v>
      </c>
    </row>
    <row r="5307" spans="1:2" x14ac:dyDescent="0.2">
      <c r="A5307" s="1" t="s">
        <v>29012</v>
      </c>
      <c r="B5307" t="str">
        <f t="shared" si="176"/>
        <v>https://www.udobaer.de/out/media/public/cust/others/s0000123-2021-ch_it.pdf</v>
      </c>
    </row>
    <row r="5308" spans="1:2" x14ac:dyDescent="0.2">
      <c r="A5308" s="1" t="s">
        <v>29013</v>
      </c>
      <c r="B5308" t="str">
        <f t="shared" si="176"/>
        <v>https://www.udobaer.de/out/media/public/cust/others/s0000123-2021-ch_it.pdf</v>
      </c>
    </row>
    <row r="5309" spans="1:2" x14ac:dyDescent="0.2">
      <c r="A5309" s="1" t="s">
        <v>29014</v>
      </c>
      <c r="B5309" t="str">
        <f t="shared" si="176"/>
        <v>https://www.udobaer.de/out/media/public/cust/others/s0000123-2021-ch_it.pdf</v>
      </c>
    </row>
    <row r="5310" spans="1:2" x14ac:dyDescent="0.2">
      <c r="A5310" s="1" t="s">
        <v>29015</v>
      </c>
      <c r="B5310" t="str">
        <f t="shared" si="176"/>
        <v>https://www.udobaer.de/out/media/public/cust/others/s0000123-2021-ch_it.pdf</v>
      </c>
    </row>
    <row r="5311" spans="1:2" x14ac:dyDescent="0.2">
      <c r="A5311" s="1" t="s">
        <v>29016</v>
      </c>
      <c r="B5311" t="str">
        <f t="shared" si="176"/>
        <v>https://www.udobaer.de/out/media/public/cust/others/s0000123-2021-ch_it.pdf</v>
      </c>
    </row>
    <row r="5312" spans="1:2" x14ac:dyDescent="0.2">
      <c r="A5312" s="1" t="s">
        <v>29017</v>
      </c>
      <c r="B5312" t="str">
        <f t="shared" si="176"/>
        <v>https://www.udobaer.de/out/media/public/cust/others/s0000123-2021-ch_it.pdf</v>
      </c>
    </row>
    <row r="5313" spans="1:2" x14ac:dyDescent="0.2">
      <c r="A5313" s="1" t="s">
        <v>29018</v>
      </c>
      <c r="B5313" t="str">
        <f t="shared" si="176"/>
        <v>https://www.udobaer.de/out/media/public/cust/others/s0000123-2021-ch_it.pdf</v>
      </c>
    </row>
    <row r="5314" spans="1:2" x14ac:dyDescent="0.2">
      <c r="A5314" s="1" t="s">
        <v>29019</v>
      </c>
      <c r="B5314" t="str">
        <f t="shared" si="176"/>
        <v>https://www.udobaer.de/out/media/public/cust/others/s0000123-2021-ch_it.pdf</v>
      </c>
    </row>
    <row r="5315" spans="1:2" x14ac:dyDescent="0.2">
      <c r="A5315" s="1" t="s">
        <v>29020</v>
      </c>
      <c r="B5315" t="str">
        <f t="shared" si="176"/>
        <v>https://www.udobaer.de/out/media/public/cust/others/s0000123-2021-ch_it.pdf</v>
      </c>
    </row>
    <row r="5316" spans="1:2" x14ac:dyDescent="0.2">
      <c r="A5316" s="1" t="s">
        <v>29021</v>
      </c>
      <c r="B5316" t="str">
        <f t="shared" si="176"/>
        <v>https://www.udobaer.de/out/media/public/cust/others/s0000123-2021-ch_it.pdf</v>
      </c>
    </row>
    <row r="5317" spans="1:2" x14ac:dyDescent="0.2">
      <c r="A5317" s="1" t="s">
        <v>29022</v>
      </c>
      <c r="B5317" t="str">
        <f t="shared" si="176"/>
        <v>https://www.udobaer.de/out/media/public/cust/others/s0000123-2021-ch_it.pdf</v>
      </c>
    </row>
    <row r="5318" spans="1:2" x14ac:dyDescent="0.2">
      <c r="A5318" s="1" t="s">
        <v>29023</v>
      </c>
      <c r="B5318" t="str">
        <f t="shared" si="176"/>
        <v>https://www.udobaer.de/out/media/public/cust/others/s0000123-2021-ch_it.pdf</v>
      </c>
    </row>
    <row r="5319" spans="1:2" x14ac:dyDescent="0.2">
      <c r="A5319" s="1" t="s">
        <v>29024</v>
      </c>
      <c r="B5319" t="str">
        <f t="shared" si="176"/>
        <v>https://www.udobaer.de/out/media/public/cust/others/s0000123-2021-ch_it.pdf</v>
      </c>
    </row>
    <row r="5320" spans="1:2" x14ac:dyDescent="0.2">
      <c r="A5320" s="1" t="s">
        <v>29025</v>
      </c>
      <c r="B5320" t="str">
        <f t="shared" si="176"/>
        <v>https://www.udobaer.de/out/media/public/cust/others/s0000123-2021-ch_it.pdf</v>
      </c>
    </row>
    <row r="5321" spans="1:2" x14ac:dyDescent="0.2">
      <c r="A5321" s="1" t="s">
        <v>29026</v>
      </c>
      <c r="B5321" t="str">
        <f t="shared" si="176"/>
        <v>https://www.udobaer.de/out/media/public/cust/others/s0000123-2021-ch_it.pdf</v>
      </c>
    </row>
    <row r="5322" spans="1:2" x14ac:dyDescent="0.2">
      <c r="A5322" s="1" t="s">
        <v>29027</v>
      </c>
      <c r="B5322" t="str">
        <f t="shared" si="176"/>
        <v>https://www.udobaer.de/out/media/public/cust/others/s0000123-2021-ch_it.pdf</v>
      </c>
    </row>
    <row r="5323" spans="1:2" x14ac:dyDescent="0.2">
      <c r="A5323" s="1" t="s">
        <v>29028</v>
      </c>
      <c r="B5323" t="str">
        <f t="shared" si="176"/>
        <v>https://www.udobaer.de/out/media/public/cust/others/s0000123-2021-ch_it.pdf</v>
      </c>
    </row>
    <row r="5324" spans="1:2" x14ac:dyDescent="0.2">
      <c r="A5324" s="1" t="s">
        <v>29029</v>
      </c>
      <c r="B5324" t="str">
        <f t="shared" si="176"/>
        <v>https://www.udobaer.de/out/media/public/cust/others/s0000123-2021-ch_it.pdf</v>
      </c>
    </row>
    <row r="5325" spans="1:2" x14ac:dyDescent="0.2">
      <c r="A5325" s="1" t="s">
        <v>29030</v>
      </c>
      <c r="B5325" t="str">
        <f t="shared" si="176"/>
        <v>https://www.udobaer.de/out/media/public/cust/others/s0000123-2021-ch_it.pdf</v>
      </c>
    </row>
    <row r="5326" spans="1:2" x14ac:dyDescent="0.2">
      <c r="A5326" s="1" t="s">
        <v>29031</v>
      </c>
      <c r="B5326" t="str">
        <f t="shared" si="176"/>
        <v>https://www.udobaer.de/out/media/public/cust/others/s0000123-2021-ch_it.pdf</v>
      </c>
    </row>
    <row r="5327" spans="1:2" x14ac:dyDescent="0.2">
      <c r="A5327" s="1" t="s">
        <v>29032</v>
      </c>
      <c r="B5327" t="str">
        <f t="shared" si="176"/>
        <v>https://www.udobaer.de/out/media/public/cust/others/s0000123-2021-ch_it.pdf</v>
      </c>
    </row>
    <row r="5328" spans="1:2" x14ac:dyDescent="0.2">
      <c r="A5328" s="1" t="s">
        <v>29033</v>
      </c>
      <c r="B5328" t="str">
        <f t="shared" si="176"/>
        <v>https://www.udobaer.de/out/media/public/cust/others/s0000123-2021-ch_it.pdf</v>
      </c>
    </row>
    <row r="5329" spans="1:2" x14ac:dyDescent="0.2">
      <c r="A5329" s="1" t="s">
        <v>29034</v>
      </c>
      <c r="B5329" t="str">
        <f t="shared" si="176"/>
        <v>https://www.udobaer.de/out/media/public/cust/others/s0000123-2021-ch_it.pdf</v>
      </c>
    </row>
    <row r="5330" spans="1:2" x14ac:dyDescent="0.2">
      <c r="A5330" s="1" t="s">
        <v>29035</v>
      </c>
      <c r="B5330" t="str">
        <f t="shared" si="176"/>
        <v>https://www.udobaer.de/out/media/public/cust/others/s0000123-2021-ch_it.pdf</v>
      </c>
    </row>
    <row r="5331" spans="1:2" x14ac:dyDescent="0.2">
      <c r="A5331" s="1" t="s">
        <v>29036</v>
      </c>
      <c r="B5331" t="str">
        <f t="shared" si="176"/>
        <v>https://www.udobaer.de/out/media/public/cust/others/s0000123-2021-ch_it.pdf</v>
      </c>
    </row>
    <row r="5332" spans="1:2" x14ac:dyDescent="0.2">
      <c r="A5332" s="1" t="s">
        <v>29037</v>
      </c>
      <c r="B5332" t="str">
        <f t="shared" si="176"/>
        <v>https://www.udobaer.de/out/media/public/cust/others/s0000123-2021-ch_it.pdf</v>
      </c>
    </row>
    <row r="5333" spans="1:2" x14ac:dyDescent="0.2">
      <c r="A5333" s="1" t="s">
        <v>29038</v>
      </c>
      <c r="B5333" t="str">
        <f t="shared" si="176"/>
        <v>https://www.udobaer.de/out/media/public/cust/others/s0000123-2021-ch_it.pdf</v>
      </c>
    </row>
    <row r="5334" spans="1:2" x14ac:dyDescent="0.2">
      <c r="A5334" s="1" t="s">
        <v>29039</v>
      </c>
      <c r="B5334" t="str">
        <f t="shared" si="176"/>
        <v>https://www.udobaer.de/out/media/public/cust/others/s0000123-2021-ch_it.pdf</v>
      </c>
    </row>
    <row r="5335" spans="1:2" x14ac:dyDescent="0.2">
      <c r="A5335" s="1" t="s">
        <v>29040</v>
      </c>
      <c r="B5335" t="str">
        <f t="shared" si="176"/>
        <v>https://www.udobaer.de/out/media/public/cust/others/s0000123-2021-ch_it.pdf</v>
      </c>
    </row>
    <row r="5336" spans="1:2" x14ac:dyDescent="0.2">
      <c r="A5336" s="1" t="s">
        <v>29041</v>
      </c>
      <c r="B5336" t="str">
        <f t="shared" si="176"/>
        <v>https://www.udobaer.de/out/media/public/cust/others/s0000123-2021-ch_it.pdf</v>
      </c>
    </row>
    <row r="5337" spans="1:2" x14ac:dyDescent="0.2">
      <c r="A5337" s="1" t="s">
        <v>29042</v>
      </c>
      <c r="B5337" t="str">
        <f t="shared" si="176"/>
        <v>https://www.udobaer.de/out/media/public/cust/others/s0000123-2021-ch_it.pdf</v>
      </c>
    </row>
    <row r="5338" spans="1:2" x14ac:dyDescent="0.2">
      <c r="A5338" s="1" t="s">
        <v>29043</v>
      </c>
      <c r="B5338" t="str">
        <f t="shared" si="176"/>
        <v>https://www.udobaer.de/out/media/public/cust/others/s0000123-2021-ch_it.pdf</v>
      </c>
    </row>
    <row r="5339" spans="1:2" x14ac:dyDescent="0.2">
      <c r="A5339" s="1" t="s">
        <v>29044</v>
      </c>
      <c r="B5339" t="str">
        <f t="shared" si="176"/>
        <v>https://www.udobaer.de/out/media/public/cust/others/s0000123-2021-ch_it.pdf</v>
      </c>
    </row>
    <row r="5340" spans="1:2" x14ac:dyDescent="0.2">
      <c r="A5340" s="1" t="s">
        <v>29045</v>
      </c>
      <c r="B5340" t="str">
        <f t="shared" si="176"/>
        <v>https://www.udobaer.de/out/media/public/cust/others/s0000123-2021-ch_it.pdf</v>
      </c>
    </row>
    <row r="5341" spans="1:2" x14ac:dyDescent="0.2">
      <c r="A5341" s="1" t="s">
        <v>29046</v>
      </c>
      <c r="B5341" t="str">
        <f t="shared" si="176"/>
        <v>https://www.udobaer.de/out/media/public/cust/others/s0000123-2021-ch_it.pdf</v>
      </c>
    </row>
    <row r="5342" spans="1:2" x14ac:dyDescent="0.2">
      <c r="A5342" s="1" t="s">
        <v>29047</v>
      </c>
      <c r="B5342" t="str">
        <f t="shared" si="176"/>
        <v>https://www.udobaer.de/out/media/public/cust/others/s0000123-2021-ch_it.pdf</v>
      </c>
    </row>
    <row r="5343" spans="1:2" x14ac:dyDescent="0.2">
      <c r="A5343" s="1" t="s">
        <v>29048</v>
      </c>
      <c r="B5343" t="str">
        <f t="shared" si="176"/>
        <v>https://www.udobaer.de/out/media/public/cust/others/s0000123-2021-ch_it.pdf</v>
      </c>
    </row>
    <row r="5344" spans="1:2" x14ac:dyDescent="0.2">
      <c r="A5344" s="1" t="s">
        <v>29049</v>
      </c>
      <c r="B5344" t="str">
        <f t="shared" si="176"/>
        <v>https://www.udobaer.de/out/media/public/cust/others/s0000123-2021-ch_it.pdf</v>
      </c>
    </row>
    <row r="5345" spans="1:2" x14ac:dyDescent="0.2">
      <c r="A5345" s="1" t="s">
        <v>29050</v>
      </c>
      <c r="B5345" t="str">
        <f t="shared" si="176"/>
        <v>https://www.udobaer.de/out/media/public/cust/others/s0000123-2021-ch_it.pdf</v>
      </c>
    </row>
    <row r="5346" spans="1:2" x14ac:dyDescent="0.2">
      <c r="A5346" s="1" t="s">
        <v>29051</v>
      </c>
      <c r="B5346" t="str">
        <f t="shared" si="176"/>
        <v>https://www.udobaer.de/out/media/public/cust/others/s0000123-2021-ch_it.pdf</v>
      </c>
    </row>
    <row r="5347" spans="1:2" x14ac:dyDescent="0.2">
      <c r="A5347" s="1" t="s">
        <v>29052</v>
      </c>
      <c r="B5347" t="str">
        <f t="shared" si="176"/>
        <v>https://www.udobaer.de/out/media/public/cust/others/s0000123-2021-ch_it.pdf</v>
      </c>
    </row>
    <row r="5348" spans="1:2" x14ac:dyDescent="0.2">
      <c r="A5348" s="1" t="s">
        <v>29053</v>
      </c>
      <c r="B5348" t="str">
        <f t="shared" si="176"/>
        <v>https://www.udobaer.de/out/media/public/cust/others/s0000123-2021-ch_it.pdf</v>
      </c>
    </row>
    <row r="5349" spans="1:2" x14ac:dyDescent="0.2">
      <c r="A5349" s="1" t="s">
        <v>29054</v>
      </c>
      <c r="B5349" t="str">
        <f t="shared" si="176"/>
        <v>https://www.udobaer.de/out/media/public/cust/others/s0000123-2021-ch_it.pdf</v>
      </c>
    </row>
    <row r="5350" spans="1:2" x14ac:dyDescent="0.2">
      <c r="A5350" s="1" t="s">
        <v>29055</v>
      </c>
      <c r="B5350" t="str">
        <f t="shared" ref="B5350:B5413" si="177">HYPERLINK("https://www.udobaer.de/out/media/public/cust/others/s0000123-2021-ch_it.pdf")</f>
        <v>https://www.udobaer.de/out/media/public/cust/others/s0000123-2021-ch_it.pdf</v>
      </c>
    </row>
    <row r="5351" spans="1:2" x14ac:dyDescent="0.2">
      <c r="A5351" s="1" t="s">
        <v>29056</v>
      </c>
      <c r="B5351" t="str">
        <f t="shared" si="177"/>
        <v>https://www.udobaer.de/out/media/public/cust/others/s0000123-2021-ch_it.pdf</v>
      </c>
    </row>
    <row r="5352" spans="1:2" x14ac:dyDescent="0.2">
      <c r="A5352" s="1" t="s">
        <v>29057</v>
      </c>
      <c r="B5352" t="str">
        <f t="shared" si="177"/>
        <v>https://www.udobaer.de/out/media/public/cust/others/s0000123-2021-ch_it.pdf</v>
      </c>
    </row>
    <row r="5353" spans="1:2" x14ac:dyDescent="0.2">
      <c r="A5353" s="1" t="s">
        <v>29058</v>
      </c>
      <c r="B5353" t="str">
        <f t="shared" si="177"/>
        <v>https://www.udobaer.de/out/media/public/cust/others/s0000123-2021-ch_it.pdf</v>
      </c>
    </row>
    <row r="5354" spans="1:2" x14ac:dyDescent="0.2">
      <c r="A5354" s="1" t="s">
        <v>29059</v>
      </c>
      <c r="B5354" t="str">
        <f t="shared" si="177"/>
        <v>https://www.udobaer.de/out/media/public/cust/others/s0000123-2021-ch_it.pdf</v>
      </c>
    </row>
    <row r="5355" spans="1:2" x14ac:dyDescent="0.2">
      <c r="A5355" s="1" t="s">
        <v>29060</v>
      </c>
      <c r="B5355" t="str">
        <f t="shared" si="177"/>
        <v>https://www.udobaer.de/out/media/public/cust/others/s0000123-2021-ch_it.pdf</v>
      </c>
    </row>
    <row r="5356" spans="1:2" x14ac:dyDescent="0.2">
      <c r="A5356" s="1" t="s">
        <v>29061</v>
      </c>
      <c r="B5356" t="str">
        <f t="shared" si="177"/>
        <v>https://www.udobaer.de/out/media/public/cust/others/s0000123-2021-ch_it.pdf</v>
      </c>
    </row>
    <row r="5357" spans="1:2" x14ac:dyDescent="0.2">
      <c r="A5357" s="1" t="s">
        <v>29062</v>
      </c>
      <c r="B5357" t="str">
        <f t="shared" si="177"/>
        <v>https://www.udobaer.de/out/media/public/cust/others/s0000123-2021-ch_it.pdf</v>
      </c>
    </row>
    <row r="5358" spans="1:2" x14ac:dyDescent="0.2">
      <c r="A5358" s="1" t="s">
        <v>29063</v>
      </c>
      <c r="B5358" t="str">
        <f t="shared" si="177"/>
        <v>https://www.udobaer.de/out/media/public/cust/others/s0000123-2021-ch_it.pdf</v>
      </c>
    </row>
    <row r="5359" spans="1:2" x14ac:dyDescent="0.2">
      <c r="A5359" s="1" t="s">
        <v>29064</v>
      </c>
      <c r="B5359" t="str">
        <f t="shared" si="177"/>
        <v>https://www.udobaer.de/out/media/public/cust/others/s0000123-2021-ch_it.pdf</v>
      </c>
    </row>
    <row r="5360" spans="1:2" x14ac:dyDescent="0.2">
      <c r="A5360" s="1" t="s">
        <v>29065</v>
      </c>
      <c r="B5360" t="str">
        <f t="shared" si="177"/>
        <v>https://www.udobaer.de/out/media/public/cust/others/s0000123-2021-ch_it.pdf</v>
      </c>
    </row>
    <row r="5361" spans="1:2" x14ac:dyDescent="0.2">
      <c r="A5361" s="1" t="s">
        <v>29066</v>
      </c>
      <c r="B5361" t="str">
        <f t="shared" si="177"/>
        <v>https://www.udobaer.de/out/media/public/cust/others/s0000123-2021-ch_it.pdf</v>
      </c>
    </row>
    <row r="5362" spans="1:2" x14ac:dyDescent="0.2">
      <c r="A5362" s="1" t="s">
        <v>29067</v>
      </c>
      <c r="B5362" t="str">
        <f t="shared" si="177"/>
        <v>https://www.udobaer.de/out/media/public/cust/others/s0000123-2021-ch_it.pdf</v>
      </c>
    </row>
    <row r="5363" spans="1:2" x14ac:dyDescent="0.2">
      <c r="A5363" s="1" t="s">
        <v>29068</v>
      </c>
      <c r="B5363" t="str">
        <f t="shared" si="177"/>
        <v>https://www.udobaer.de/out/media/public/cust/others/s0000123-2021-ch_it.pdf</v>
      </c>
    </row>
    <row r="5364" spans="1:2" x14ac:dyDescent="0.2">
      <c r="A5364" s="1" t="s">
        <v>29069</v>
      </c>
      <c r="B5364" t="str">
        <f t="shared" si="177"/>
        <v>https://www.udobaer.de/out/media/public/cust/others/s0000123-2021-ch_it.pdf</v>
      </c>
    </row>
    <row r="5365" spans="1:2" x14ac:dyDescent="0.2">
      <c r="A5365" s="1" t="s">
        <v>29070</v>
      </c>
      <c r="B5365" t="str">
        <f t="shared" si="177"/>
        <v>https://www.udobaer.de/out/media/public/cust/others/s0000123-2021-ch_it.pdf</v>
      </c>
    </row>
    <row r="5366" spans="1:2" x14ac:dyDescent="0.2">
      <c r="A5366" s="1" t="s">
        <v>29071</v>
      </c>
      <c r="B5366" t="str">
        <f t="shared" si="177"/>
        <v>https://www.udobaer.de/out/media/public/cust/others/s0000123-2021-ch_it.pdf</v>
      </c>
    </row>
    <row r="5367" spans="1:2" x14ac:dyDescent="0.2">
      <c r="A5367" s="1" t="s">
        <v>29072</v>
      </c>
      <c r="B5367" t="str">
        <f t="shared" si="177"/>
        <v>https://www.udobaer.de/out/media/public/cust/others/s0000123-2021-ch_it.pdf</v>
      </c>
    </row>
    <row r="5368" spans="1:2" x14ac:dyDescent="0.2">
      <c r="A5368" s="1" t="s">
        <v>29073</v>
      </c>
      <c r="B5368" t="str">
        <f t="shared" si="177"/>
        <v>https://www.udobaer.de/out/media/public/cust/others/s0000123-2021-ch_it.pdf</v>
      </c>
    </row>
    <row r="5369" spans="1:2" x14ac:dyDescent="0.2">
      <c r="A5369" s="1" t="s">
        <v>29074</v>
      </c>
      <c r="B5369" t="str">
        <f t="shared" si="177"/>
        <v>https://www.udobaer.de/out/media/public/cust/others/s0000123-2021-ch_it.pdf</v>
      </c>
    </row>
    <row r="5370" spans="1:2" x14ac:dyDescent="0.2">
      <c r="A5370" s="1" t="s">
        <v>29075</v>
      </c>
      <c r="B5370" t="str">
        <f t="shared" si="177"/>
        <v>https://www.udobaer.de/out/media/public/cust/others/s0000123-2021-ch_it.pdf</v>
      </c>
    </row>
    <row r="5371" spans="1:2" x14ac:dyDescent="0.2">
      <c r="A5371" s="1" t="s">
        <v>29076</v>
      </c>
      <c r="B5371" t="str">
        <f t="shared" si="177"/>
        <v>https://www.udobaer.de/out/media/public/cust/others/s0000123-2021-ch_it.pdf</v>
      </c>
    </row>
    <row r="5372" spans="1:2" x14ac:dyDescent="0.2">
      <c r="A5372" s="1" t="s">
        <v>29077</v>
      </c>
      <c r="B5372" t="str">
        <f t="shared" si="177"/>
        <v>https://www.udobaer.de/out/media/public/cust/others/s0000123-2021-ch_it.pdf</v>
      </c>
    </row>
    <row r="5373" spans="1:2" x14ac:dyDescent="0.2">
      <c r="A5373" s="1" t="s">
        <v>29078</v>
      </c>
      <c r="B5373" t="str">
        <f t="shared" si="177"/>
        <v>https://www.udobaer.de/out/media/public/cust/others/s0000123-2021-ch_it.pdf</v>
      </c>
    </row>
    <row r="5374" spans="1:2" x14ac:dyDescent="0.2">
      <c r="A5374" s="1" t="s">
        <v>29079</v>
      </c>
      <c r="B5374" t="str">
        <f t="shared" si="177"/>
        <v>https://www.udobaer.de/out/media/public/cust/others/s0000123-2021-ch_it.pdf</v>
      </c>
    </row>
    <row r="5375" spans="1:2" x14ac:dyDescent="0.2">
      <c r="A5375" s="1" t="s">
        <v>29080</v>
      </c>
      <c r="B5375" t="str">
        <f t="shared" si="177"/>
        <v>https://www.udobaer.de/out/media/public/cust/others/s0000123-2021-ch_it.pdf</v>
      </c>
    </row>
    <row r="5376" spans="1:2" x14ac:dyDescent="0.2">
      <c r="A5376" s="1" t="s">
        <v>29081</v>
      </c>
      <c r="B5376" t="str">
        <f t="shared" si="177"/>
        <v>https://www.udobaer.de/out/media/public/cust/others/s0000123-2021-ch_it.pdf</v>
      </c>
    </row>
    <row r="5377" spans="1:2" x14ac:dyDescent="0.2">
      <c r="A5377" s="1" t="s">
        <v>29082</v>
      </c>
      <c r="B5377" t="str">
        <f t="shared" si="177"/>
        <v>https://www.udobaer.de/out/media/public/cust/others/s0000123-2021-ch_it.pdf</v>
      </c>
    </row>
    <row r="5378" spans="1:2" x14ac:dyDescent="0.2">
      <c r="A5378" s="1" t="s">
        <v>29083</v>
      </c>
      <c r="B5378" t="str">
        <f t="shared" si="177"/>
        <v>https://www.udobaer.de/out/media/public/cust/others/s0000123-2021-ch_it.pdf</v>
      </c>
    </row>
    <row r="5379" spans="1:2" x14ac:dyDescent="0.2">
      <c r="A5379" s="1" t="s">
        <v>29084</v>
      </c>
      <c r="B5379" t="str">
        <f t="shared" si="177"/>
        <v>https://www.udobaer.de/out/media/public/cust/others/s0000123-2021-ch_it.pdf</v>
      </c>
    </row>
    <row r="5380" spans="1:2" x14ac:dyDescent="0.2">
      <c r="A5380" s="1" t="s">
        <v>29085</v>
      </c>
      <c r="B5380" t="str">
        <f t="shared" si="177"/>
        <v>https://www.udobaer.de/out/media/public/cust/others/s0000123-2021-ch_it.pdf</v>
      </c>
    </row>
    <row r="5381" spans="1:2" x14ac:dyDescent="0.2">
      <c r="A5381" s="1" t="s">
        <v>29086</v>
      </c>
      <c r="B5381" t="str">
        <f t="shared" si="177"/>
        <v>https://www.udobaer.de/out/media/public/cust/others/s0000123-2021-ch_it.pdf</v>
      </c>
    </row>
    <row r="5382" spans="1:2" x14ac:dyDescent="0.2">
      <c r="A5382" s="1" t="s">
        <v>29087</v>
      </c>
      <c r="B5382" t="str">
        <f t="shared" si="177"/>
        <v>https://www.udobaer.de/out/media/public/cust/others/s0000123-2021-ch_it.pdf</v>
      </c>
    </row>
    <row r="5383" spans="1:2" x14ac:dyDescent="0.2">
      <c r="A5383" s="1" t="s">
        <v>29088</v>
      </c>
      <c r="B5383" t="str">
        <f t="shared" si="177"/>
        <v>https://www.udobaer.de/out/media/public/cust/others/s0000123-2021-ch_it.pdf</v>
      </c>
    </row>
    <row r="5384" spans="1:2" x14ac:dyDescent="0.2">
      <c r="A5384" s="1" t="s">
        <v>29089</v>
      </c>
      <c r="B5384" t="str">
        <f t="shared" si="177"/>
        <v>https://www.udobaer.de/out/media/public/cust/others/s0000123-2021-ch_it.pdf</v>
      </c>
    </row>
    <row r="5385" spans="1:2" x14ac:dyDescent="0.2">
      <c r="A5385" s="1" t="s">
        <v>29090</v>
      </c>
      <c r="B5385" t="str">
        <f t="shared" si="177"/>
        <v>https://www.udobaer.de/out/media/public/cust/others/s0000123-2021-ch_it.pdf</v>
      </c>
    </row>
    <row r="5386" spans="1:2" x14ac:dyDescent="0.2">
      <c r="A5386" s="1" t="s">
        <v>29091</v>
      </c>
      <c r="B5386" t="str">
        <f t="shared" si="177"/>
        <v>https://www.udobaer.de/out/media/public/cust/others/s0000123-2021-ch_it.pdf</v>
      </c>
    </row>
    <row r="5387" spans="1:2" x14ac:dyDescent="0.2">
      <c r="A5387" s="1" t="s">
        <v>29092</v>
      </c>
      <c r="B5387" t="str">
        <f t="shared" si="177"/>
        <v>https://www.udobaer.de/out/media/public/cust/others/s0000123-2021-ch_it.pdf</v>
      </c>
    </row>
    <row r="5388" spans="1:2" x14ac:dyDescent="0.2">
      <c r="A5388" s="1" t="s">
        <v>29093</v>
      </c>
      <c r="B5388" t="str">
        <f t="shared" si="177"/>
        <v>https://www.udobaer.de/out/media/public/cust/others/s0000123-2021-ch_it.pdf</v>
      </c>
    </row>
    <row r="5389" spans="1:2" x14ac:dyDescent="0.2">
      <c r="A5389" s="1" t="s">
        <v>29094</v>
      </c>
      <c r="B5389" t="str">
        <f t="shared" si="177"/>
        <v>https://www.udobaer.de/out/media/public/cust/others/s0000123-2021-ch_it.pdf</v>
      </c>
    </row>
    <row r="5390" spans="1:2" x14ac:dyDescent="0.2">
      <c r="A5390" s="1" t="s">
        <v>29095</v>
      </c>
      <c r="B5390" t="str">
        <f t="shared" si="177"/>
        <v>https://www.udobaer.de/out/media/public/cust/others/s0000123-2021-ch_it.pdf</v>
      </c>
    </row>
    <row r="5391" spans="1:2" x14ac:dyDescent="0.2">
      <c r="A5391" s="1" t="s">
        <v>29096</v>
      </c>
      <c r="B5391" t="str">
        <f t="shared" si="177"/>
        <v>https://www.udobaer.de/out/media/public/cust/others/s0000123-2021-ch_it.pdf</v>
      </c>
    </row>
    <row r="5392" spans="1:2" x14ac:dyDescent="0.2">
      <c r="A5392" s="1" t="s">
        <v>29097</v>
      </c>
      <c r="B5392" t="str">
        <f t="shared" si="177"/>
        <v>https://www.udobaer.de/out/media/public/cust/others/s0000123-2021-ch_it.pdf</v>
      </c>
    </row>
    <row r="5393" spans="1:2" x14ac:dyDescent="0.2">
      <c r="A5393" s="1" t="s">
        <v>29098</v>
      </c>
      <c r="B5393" t="str">
        <f t="shared" si="177"/>
        <v>https://www.udobaer.de/out/media/public/cust/others/s0000123-2021-ch_it.pdf</v>
      </c>
    </row>
    <row r="5394" spans="1:2" x14ac:dyDescent="0.2">
      <c r="A5394" s="1" t="s">
        <v>29099</v>
      </c>
      <c r="B5394" t="str">
        <f t="shared" si="177"/>
        <v>https://www.udobaer.de/out/media/public/cust/others/s0000123-2021-ch_it.pdf</v>
      </c>
    </row>
    <row r="5395" spans="1:2" x14ac:dyDescent="0.2">
      <c r="A5395" s="1" t="s">
        <v>29100</v>
      </c>
      <c r="B5395" t="str">
        <f t="shared" si="177"/>
        <v>https://www.udobaer.de/out/media/public/cust/others/s0000123-2021-ch_it.pdf</v>
      </c>
    </row>
    <row r="5396" spans="1:2" x14ac:dyDescent="0.2">
      <c r="A5396" s="1" t="s">
        <v>29101</v>
      </c>
      <c r="B5396" t="str">
        <f t="shared" si="177"/>
        <v>https://www.udobaer.de/out/media/public/cust/others/s0000123-2021-ch_it.pdf</v>
      </c>
    </row>
    <row r="5397" spans="1:2" x14ac:dyDescent="0.2">
      <c r="A5397" s="1" t="s">
        <v>29102</v>
      </c>
      <c r="B5397" t="str">
        <f t="shared" si="177"/>
        <v>https://www.udobaer.de/out/media/public/cust/others/s0000123-2021-ch_it.pdf</v>
      </c>
    </row>
    <row r="5398" spans="1:2" x14ac:dyDescent="0.2">
      <c r="A5398" s="1" t="s">
        <v>29103</v>
      </c>
      <c r="B5398" t="str">
        <f t="shared" si="177"/>
        <v>https://www.udobaer.de/out/media/public/cust/others/s0000123-2021-ch_it.pdf</v>
      </c>
    </row>
    <row r="5399" spans="1:2" x14ac:dyDescent="0.2">
      <c r="A5399" s="1" t="s">
        <v>29104</v>
      </c>
      <c r="B5399" t="str">
        <f t="shared" si="177"/>
        <v>https://www.udobaer.de/out/media/public/cust/others/s0000123-2021-ch_it.pdf</v>
      </c>
    </row>
    <row r="5400" spans="1:2" x14ac:dyDescent="0.2">
      <c r="A5400" s="1" t="s">
        <v>29105</v>
      </c>
      <c r="B5400" t="str">
        <f t="shared" si="177"/>
        <v>https://www.udobaer.de/out/media/public/cust/others/s0000123-2021-ch_it.pdf</v>
      </c>
    </row>
    <row r="5401" spans="1:2" x14ac:dyDescent="0.2">
      <c r="A5401" s="1" t="s">
        <v>29106</v>
      </c>
      <c r="B5401" t="str">
        <f t="shared" si="177"/>
        <v>https://www.udobaer.de/out/media/public/cust/others/s0000123-2021-ch_it.pdf</v>
      </c>
    </row>
    <row r="5402" spans="1:2" x14ac:dyDescent="0.2">
      <c r="A5402" s="1" t="s">
        <v>29107</v>
      </c>
      <c r="B5402" t="str">
        <f t="shared" si="177"/>
        <v>https://www.udobaer.de/out/media/public/cust/others/s0000123-2021-ch_it.pdf</v>
      </c>
    </row>
    <row r="5403" spans="1:2" x14ac:dyDescent="0.2">
      <c r="A5403" s="1" t="s">
        <v>29108</v>
      </c>
      <c r="B5403" t="str">
        <f t="shared" si="177"/>
        <v>https://www.udobaer.de/out/media/public/cust/others/s0000123-2021-ch_it.pdf</v>
      </c>
    </row>
    <row r="5404" spans="1:2" x14ac:dyDescent="0.2">
      <c r="A5404" s="1" t="s">
        <v>29109</v>
      </c>
      <c r="B5404" t="str">
        <f t="shared" si="177"/>
        <v>https://www.udobaer.de/out/media/public/cust/others/s0000123-2021-ch_it.pdf</v>
      </c>
    </row>
    <row r="5405" spans="1:2" x14ac:dyDescent="0.2">
      <c r="A5405" s="1" t="s">
        <v>29110</v>
      </c>
      <c r="B5405" t="str">
        <f t="shared" si="177"/>
        <v>https://www.udobaer.de/out/media/public/cust/others/s0000123-2021-ch_it.pdf</v>
      </c>
    </row>
    <row r="5406" spans="1:2" x14ac:dyDescent="0.2">
      <c r="A5406" s="1" t="s">
        <v>29111</v>
      </c>
      <c r="B5406" t="str">
        <f t="shared" si="177"/>
        <v>https://www.udobaer.de/out/media/public/cust/others/s0000123-2021-ch_it.pdf</v>
      </c>
    </row>
    <row r="5407" spans="1:2" x14ac:dyDescent="0.2">
      <c r="A5407" s="1" t="s">
        <v>29112</v>
      </c>
      <c r="B5407" t="str">
        <f t="shared" si="177"/>
        <v>https://www.udobaer.de/out/media/public/cust/others/s0000123-2021-ch_it.pdf</v>
      </c>
    </row>
    <row r="5408" spans="1:2" x14ac:dyDescent="0.2">
      <c r="A5408" s="1" t="s">
        <v>29113</v>
      </c>
      <c r="B5408" t="str">
        <f t="shared" si="177"/>
        <v>https://www.udobaer.de/out/media/public/cust/others/s0000123-2021-ch_it.pdf</v>
      </c>
    </row>
    <row r="5409" spans="1:2" x14ac:dyDescent="0.2">
      <c r="A5409" s="1" t="s">
        <v>29114</v>
      </c>
      <c r="B5409" t="str">
        <f t="shared" si="177"/>
        <v>https://www.udobaer.de/out/media/public/cust/others/s0000123-2021-ch_it.pdf</v>
      </c>
    </row>
    <row r="5410" spans="1:2" x14ac:dyDescent="0.2">
      <c r="A5410" s="1" t="s">
        <v>29115</v>
      </c>
      <c r="B5410" t="str">
        <f t="shared" si="177"/>
        <v>https://www.udobaer.de/out/media/public/cust/others/s0000123-2021-ch_it.pdf</v>
      </c>
    </row>
    <row r="5411" spans="1:2" x14ac:dyDescent="0.2">
      <c r="A5411" s="1" t="s">
        <v>29116</v>
      </c>
      <c r="B5411" t="str">
        <f t="shared" si="177"/>
        <v>https://www.udobaer.de/out/media/public/cust/others/s0000123-2021-ch_it.pdf</v>
      </c>
    </row>
    <row r="5412" spans="1:2" x14ac:dyDescent="0.2">
      <c r="A5412" s="1" t="s">
        <v>29117</v>
      </c>
      <c r="B5412" t="str">
        <f t="shared" si="177"/>
        <v>https://www.udobaer.de/out/media/public/cust/others/s0000123-2021-ch_it.pdf</v>
      </c>
    </row>
    <row r="5413" spans="1:2" x14ac:dyDescent="0.2">
      <c r="A5413" s="1" t="s">
        <v>29118</v>
      </c>
      <c r="B5413" t="str">
        <f t="shared" si="177"/>
        <v>https://www.udobaer.de/out/media/public/cust/others/s0000123-2021-ch_it.pdf</v>
      </c>
    </row>
    <row r="5414" spans="1:2" x14ac:dyDescent="0.2">
      <c r="A5414" s="1" t="s">
        <v>29119</v>
      </c>
      <c r="B5414" t="str">
        <f t="shared" ref="B5414:B5477" si="178">HYPERLINK("https://www.udobaer.de/out/media/public/cust/others/s0000123-2021-ch_it.pdf")</f>
        <v>https://www.udobaer.de/out/media/public/cust/others/s0000123-2021-ch_it.pdf</v>
      </c>
    </row>
    <row r="5415" spans="1:2" x14ac:dyDescent="0.2">
      <c r="A5415" s="1" t="s">
        <v>29120</v>
      </c>
      <c r="B5415" t="str">
        <f t="shared" si="178"/>
        <v>https://www.udobaer.de/out/media/public/cust/others/s0000123-2021-ch_it.pdf</v>
      </c>
    </row>
    <row r="5416" spans="1:2" x14ac:dyDescent="0.2">
      <c r="A5416" s="1" t="s">
        <v>29121</v>
      </c>
      <c r="B5416" t="str">
        <f t="shared" si="178"/>
        <v>https://www.udobaer.de/out/media/public/cust/others/s0000123-2021-ch_it.pdf</v>
      </c>
    </row>
    <row r="5417" spans="1:2" x14ac:dyDescent="0.2">
      <c r="A5417" s="1" t="s">
        <v>29122</v>
      </c>
      <c r="B5417" t="str">
        <f t="shared" si="178"/>
        <v>https://www.udobaer.de/out/media/public/cust/others/s0000123-2021-ch_it.pdf</v>
      </c>
    </row>
    <row r="5418" spans="1:2" x14ac:dyDescent="0.2">
      <c r="A5418" s="1" t="s">
        <v>29123</v>
      </c>
      <c r="B5418" t="str">
        <f t="shared" si="178"/>
        <v>https://www.udobaer.de/out/media/public/cust/others/s0000123-2021-ch_it.pdf</v>
      </c>
    </row>
    <row r="5419" spans="1:2" x14ac:dyDescent="0.2">
      <c r="A5419" s="1" t="s">
        <v>29124</v>
      </c>
      <c r="B5419" t="str">
        <f t="shared" si="178"/>
        <v>https://www.udobaer.de/out/media/public/cust/others/s0000123-2021-ch_it.pdf</v>
      </c>
    </row>
    <row r="5420" spans="1:2" x14ac:dyDescent="0.2">
      <c r="A5420" s="1" t="s">
        <v>29125</v>
      </c>
      <c r="B5420" t="str">
        <f t="shared" si="178"/>
        <v>https://www.udobaer.de/out/media/public/cust/others/s0000123-2021-ch_it.pdf</v>
      </c>
    </row>
    <row r="5421" spans="1:2" x14ac:dyDescent="0.2">
      <c r="A5421" s="1" t="s">
        <v>29126</v>
      </c>
      <c r="B5421" t="str">
        <f t="shared" si="178"/>
        <v>https://www.udobaer.de/out/media/public/cust/others/s0000123-2021-ch_it.pdf</v>
      </c>
    </row>
    <row r="5422" spans="1:2" x14ac:dyDescent="0.2">
      <c r="A5422" s="1" t="s">
        <v>29127</v>
      </c>
      <c r="B5422" t="str">
        <f t="shared" si="178"/>
        <v>https://www.udobaer.de/out/media/public/cust/others/s0000123-2021-ch_it.pdf</v>
      </c>
    </row>
    <row r="5423" spans="1:2" x14ac:dyDescent="0.2">
      <c r="A5423" s="1" t="s">
        <v>29128</v>
      </c>
      <c r="B5423" t="str">
        <f t="shared" si="178"/>
        <v>https://www.udobaer.de/out/media/public/cust/others/s0000123-2021-ch_it.pdf</v>
      </c>
    </row>
    <row r="5424" spans="1:2" x14ac:dyDescent="0.2">
      <c r="A5424" s="1" t="s">
        <v>29129</v>
      </c>
      <c r="B5424" t="str">
        <f t="shared" si="178"/>
        <v>https://www.udobaer.de/out/media/public/cust/others/s0000123-2021-ch_it.pdf</v>
      </c>
    </row>
    <row r="5425" spans="1:2" x14ac:dyDescent="0.2">
      <c r="A5425" s="1" t="s">
        <v>29130</v>
      </c>
      <c r="B5425" t="str">
        <f t="shared" si="178"/>
        <v>https://www.udobaer.de/out/media/public/cust/others/s0000123-2021-ch_it.pdf</v>
      </c>
    </row>
    <row r="5426" spans="1:2" x14ac:dyDescent="0.2">
      <c r="A5426" s="1" t="s">
        <v>29131</v>
      </c>
      <c r="B5426" t="str">
        <f t="shared" si="178"/>
        <v>https://www.udobaer.de/out/media/public/cust/others/s0000123-2021-ch_it.pdf</v>
      </c>
    </row>
    <row r="5427" spans="1:2" x14ac:dyDescent="0.2">
      <c r="A5427" s="1" t="s">
        <v>29132</v>
      </c>
      <c r="B5427" t="str">
        <f t="shared" si="178"/>
        <v>https://www.udobaer.de/out/media/public/cust/others/s0000123-2021-ch_it.pdf</v>
      </c>
    </row>
    <row r="5428" spans="1:2" x14ac:dyDescent="0.2">
      <c r="A5428" s="1" t="s">
        <v>29133</v>
      </c>
      <c r="B5428" t="str">
        <f t="shared" si="178"/>
        <v>https://www.udobaer.de/out/media/public/cust/others/s0000123-2021-ch_it.pdf</v>
      </c>
    </row>
    <row r="5429" spans="1:2" x14ac:dyDescent="0.2">
      <c r="A5429" s="1" t="s">
        <v>29134</v>
      </c>
      <c r="B5429" t="str">
        <f t="shared" si="178"/>
        <v>https://www.udobaer.de/out/media/public/cust/others/s0000123-2021-ch_it.pdf</v>
      </c>
    </row>
    <row r="5430" spans="1:2" x14ac:dyDescent="0.2">
      <c r="A5430" s="1" t="s">
        <v>29135</v>
      </c>
      <c r="B5430" t="str">
        <f t="shared" si="178"/>
        <v>https://www.udobaer.de/out/media/public/cust/others/s0000123-2021-ch_it.pdf</v>
      </c>
    </row>
    <row r="5431" spans="1:2" x14ac:dyDescent="0.2">
      <c r="A5431" s="1" t="s">
        <v>29136</v>
      </c>
      <c r="B5431" t="str">
        <f t="shared" si="178"/>
        <v>https://www.udobaer.de/out/media/public/cust/others/s0000123-2021-ch_it.pdf</v>
      </c>
    </row>
    <row r="5432" spans="1:2" x14ac:dyDescent="0.2">
      <c r="A5432" s="1" t="s">
        <v>29137</v>
      </c>
      <c r="B5432" t="str">
        <f t="shared" si="178"/>
        <v>https://www.udobaer.de/out/media/public/cust/others/s0000123-2021-ch_it.pdf</v>
      </c>
    </row>
    <row r="5433" spans="1:2" x14ac:dyDescent="0.2">
      <c r="A5433" s="1" t="s">
        <v>29138</v>
      </c>
      <c r="B5433" t="str">
        <f t="shared" si="178"/>
        <v>https://www.udobaer.de/out/media/public/cust/others/s0000123-2021-ch_it.pdf</v>
      </c>
    </row>
    <row r="5434" spans="1:2" x14ac:dyDescent="0.2">
      <c r="A5434" s="1" t="s">
        <v>29139</v>
      </c>
      <c r="B5434" t="str">
        <f t="shared" si="178"/>
        <v>https://www.udobaer.de/out/media/public/cust/others/s0000123-2021-ch_it.pdf</v>
      </c>
    </row>
    <row r="5435" spans="1:2" x14ac:dyDescent="0.2">
      <c r="A5435" s="1" t="s">
        <v>29140</v>
      </c>
      <c r="B5435" t="str">
        <f t="shared" si="178"/>
        <v>https://www.udobaer.de/out/media/public/cust/others/s0000123-2021-ch_it.pdf</v>
      </c>
    </row>
    <row r="5436" spans="1:2" x14ac:dyDescent="0.2">
      <c r="A5436" s="1" t="s">
        <v>29141</v>
      </c>
      <c r="B5436" t="str">
        <f t="shared" si="178"/>
        <v>https://www.udobaer.de/out/media/public/cust/others/s0000123-2021-ch_it.pdf</v>
      </c>
    </row>
    <row r="5437" spans="1:2" x14ac:dyDescent="0.2">
      <c r="A5437" s="1" t="s">
        <v>29142</v>
      </c>
      <c r="B5437" t="str">
        <f t="shared" si="178"/>
        <v>https://www.udobaer.de/out/media/public/cust/others/s0000123-2021-ch_it.pdf</v>
      </c>
    </row>
    <row r="5438" spans="1:2" x14ac:dyDescent="0.2">
      <c r="A5438" s="1" t="s">
        <v>29143</v>
      </c>
      <c r="B5438" t="str">
        <f t="shared" si="178"/>
        <v>https://www.udobaer.de/out/media/public/cust/others/s0000123-2021-ch_it.pdf</v>
      </c>
    </row>
    <row r="5439" spans="1:2" x14ac:dyDescent="0.2">
      <c r="A5439" s="1" t="s">
        <v>29144</v>
      </c>
      <c r="B5439" t="str">
        <f t="shared" si="178"/>
        <v>https://www.udobaer.de/out/media/public/cust/others/s0000123-2021-ch_it.pdf</v>
      </c>
    </row>
    <row r="5440" spans="1:2" x14ac:dyDescent="0.2">
      <c r="A5440" s="1" t="s">
        <v>29145</v>
      </c>
      <c r="B5440" t="str">
        <f t="shared" si="178"/>
        <v>https://www.udobaer.de/out/media/public/cust/others/s0000123-2021-ch_it.pdf</v>
      </c>
    </row>
    <row r="5441" spans="1:2" x14ac:dyDescent="0.2">
      <c r="A5441" s="1" t="s">
        <v>29146</v>
      </c>
      <c r="B5441" t="str">
        <f t="shared" si="178"/>
        <v>https://www.udobaer.de/out/media/public/cust/others/s0000123-2021-ch_it.pdf</v>
      </c>
    </row>
    <row r="5442" spans="1:2" x14ac:dyDescent="0.2">
      <c r="A5442" s="1" t="s">
        <v>29147</v>
      </c>
      <c r="B5442" t="str">
        <f t="shared" si="178"/>
        <v>https://www.udobaer.de/out/media/public/cust/others/s0000123-2021-ch_it.pdf</v>
      </c>
    </row>
    <row r="5443" spans="1:2" x14ac:dyDescent="0.2">
      <c r="A5443" s="1" t="s">
        <v>29148</v>
      </c>
      <c r="B5443" t="str">
        <f t="shared" si="178"/>
        <v>https://www.udobaer.de/out/media/public/cust/others/s0000123-2021-ch_it.pdf</v>
      </c>
    </row>
    <row r="5444" spans="1:2" x14ac:dyDescent="0.2">
      <c r="A5444" s="1" t="s">
        <v>29149</v>
      </c>
      <c r="B5444" t="str">
        <f t="shared" si="178"/>
        <v>https://www.udobaer.de/out/media/public/cust/others/s0000123-2021-ch_it.pdf</v>
      </c>
    </row>
    <row r="5445" spans="1:2" x14ac:dyDescent="0.2">
      <c r="A5445" s="1" t="s">
        <v>29150</v>
      </c>
      <c r="B5445" t="str">
        <f t="shared" si="178"/>
        <v>https://www.udobaer.de/out/media/public/cust/others/s0000123-2021-ch_it.pdf</v>
      </c>
    </row>
    <row r="5446" spans="1:2" x14ac:dyDescent="0.2">
      <c r="A5446" s="1" t="s">
        <v>29151</v>
      </c>
      <c r="B5446" t="str">
        <f t="shared" si="178"/>
        <v>https://www.udobaer.de/out/media/public/cust/others/s0000123-2021-ch_it.pdf</v>
      </c>
    </row>
    <row r="5447" spans="1:2" x14ac:dyDescent="0.2">
      <c r="A5447" s="1" t="s">
        <v>29152</v>
      </c>
      <c r="B5447" t="str">
        <f t="shared" si="178"/>
        <v>https://www.udobaer.de/out/media/public/cust/others/s0000123-2021-ch_it.pdf</v>
      </c>
    </row>
    <row r="5448" spans="1:2" x14ac:dyDescent="0.2">
      <c r="A5448" s="1" t="s">
        <v>29153</v>
      </c>
      <c r="B5448" t="str">
        <f t="shared" si="178"/>
        <v>https://www.udobaer.de/out/media/public/cust/others/s0000123-2021-ch_it.pdf</v>
      </c>
    </row>
    <row r="5449" spans="1:2" x14ac:dyDescent="0.2">
      <c r="A5449" s="1" t="s">
        <v>29154</v>
      </c>
      <c r="B5449" t="str">
        <f t="shared" si="178"/>
        <v>https://www.udobaer.de/out/media/public/cust/others/s0000123-2021-ch_it.pdf</v>
      </c>
    </row>
    <row r="5450" spans="1:2" x14ac:dyDescent="0.2">
      <c r="A5450" s="1" t="s">
        <v>29155</v>
      </c>
      <c r="B5450" t="str">
        <f t="shared" si="178"/>
        <v>https://www.udobaer.de/out/media/public/cust/others/s0000123-2021-ch_it.pdf</v>
      </c>
    </row>
    <row r="5451" spans="1:2" x14ac:dyDescent="0.2">
      <c r="A5451" s="1" t="s">
        <v>29156</v>
      </c>
      <c r="B5451" t="str">
        <f t="shared" si="178"/>
        <v>https://www.udobaer.de/out/media/public/cust/others/s0000123-2021-ch_it.pdf</v>
      </c>
    </row>
    <row r="5452" spans="1:2" x14ac:dyDescent="0.2">
      <c r="A5452" s="1" t="s">
        <v>29157</v>
      </c>
      <c r="B5452" t="str">
        <f t="shared" si="178"/>
        <v>https://www.udobaer.de/out/media/public/cust/others/s0000123-2021-ch_it.pdf</v>
      </c>
    </row>
    <row r="5453" spans="1:2" x14ac:dyDescent="0.2">
      <c r="A5453" s="1" t="s">
        <v>29158</v>
      </c>
      <c r="B5453" t="str">
        <f t="shared" si="178"/>
        <v>https://www.udobaer.de/out/media/public/cust/others/s0000123-2021-ch_it.pdf</v>
      </c>
    </row>
    <row r="5454" spans="1:2" x14ac:dyDescent="0.2">
      <c r="A5454" s="1" t="s">
        <v>29159</v>
      </c>
      <c r="B5454" t="str">
        <f t="shared" si="178"/>
        <v>https://www.udobaer.de/out/media/public/cust/others/s0000123-2021-ch_it.pdf</v>
      </c>
    </row>
    <row r="5455" spans="1:2" x14ac:dyDescent="0.2">
      <c r="A5455" s="1" t="s">
        <v>29160</v>
      </c>
      <c r="B5455" t="str">
        <f t="shared" si="178"/>
        <v>https://www.udobaer.de/out/media/public/cust/others/s0000123-2021-ch_it.pdf</v>
      </c>
    </row>
    <row r="5456" spans="1:2" x14ac:dyDescent="0.2">
      <c r="A5456" s="1" t="s">
        <v>29161</v>
      </c>
      <c r="B5456" t="str">
        <f t="shared" si="178"/>
        <v>https://www.udobaer.de/out/media/public/cust/others/s0000123-2021-ch_it.pdf</v>
      </c>
    </row>
    <row r="5457" spans="1:2" x14ac:dyDescent="0.2">
      <c r="A5457" s="1" t="s">
        <v>29162</v>
      </c>
      <c r="B5457" t="str">
        <f t="shared" si="178"/>
        <v>https://www.udobaer.de/out/media/public/cust/others/s0000123-2021-ch_it.pdf</v>
      </c>
    </row>
    <row r="5458" spans="1:2" x14ac:dyDescent="0.2">
      <c r="A5458" s="1" t="s">
        <v>29163</v>
      </c>
      <c r="B5458" t="str">
        <f t="shared" si="178"/>
        <v>https://www.udobaer.de/out/media/public/cust/others/s0000123-2021-ch_it.pdf</v>
      </c>
    </row>
    <row r="5459" spans="1:2" x14ac:dyDescent="0.2">
      <c r="A5459" s="1" t="s">
        <v>29164</v>
      </c>
      <c r="B5459" t="str">
        <f t="shared" si="178"/>
        <v>https://www.udobaer.de/out/media/public/cust/others/s0000123-2021-ch_it.pdf</v>
      </c>
    </row>
    <row r="5460" spans="1:2" x14ac:dyDescent="0.2">
      <c r="A5460" s="1" t="s">
        <v>29165</v>
      </c>
      <c r="B5460" t="str">
        <f t="shared" si="178"/>
        <v>https://www.udobaer.de/out/media/public/cust/others/s0000123-2021-ch_it.pdf</v>
      </c>
    </row>
    <row r="5461" spans="1:2" x14ac:dyDescent="0.2">
      <c r="A5461" s="1" t="s">
        <v>29166</v>
      </c>
      <c r="B5461" t="str">
        <f t="shared" si="178"/>
        <v>https://www.udobaer.de/out/media/public/cust/others/s0000123-2021-ch_it.pdf</v>
      </c>
    </row>
    <row r="5462" spans="1:2" x14ac:dyDescent="0.2">
      <c r="A5462" s="1" t="s">
        <v>29167</v>
      </c>
      <c r="B5462" t="str">
        <f t="shared" si="178"/>
        <v>https://www.udobaer.de/out/media/public/cust/others/s0000123-2021-ch_it.pdf</v>
      </c>
    </row>
    <row r="5463" spans="1:2" x14ac:dyDescent="0.2">
      <c r="A5463" s="1" t="s">
        <v>29168</v>
      </c>
      <c r="B5463" t="str">
        <f t="shared" si="178"/>
        <v>https://www.udobaer.de/out/media/public/cust/others/s0000123-2021-ch_it.pdf</v>
      </c>
    </row>
    <row r="5464" spans="1:2" x14ac:dyDescent="0.2">
      <c r="A5464" s="1" t="s">
        <v>29169</v>
      </c>
      <c r="B5464" t="str">
        <f t="shared" si="178"/>
        <v>https://www.udobaer.de/out/media/public/cust/others/s0000123-2021-ch_it.pdf</v>
      </c>
    </row>
    <row r="5465" spans="1:2" x14ac:dyDescent="0.2">
      <c r="A5465" s="1" t="s">
        <v>29170</v>
      </c>
      <c r="B5465" t="str">
        <f t="shared" si="178"/>
        <v>https://www.udobaer.de/out/media/public/cust/others/s0000123-2021-ch_it.pdf</v>
      </c>
    </row>
    <row r="5466" spans="1:2" x14ac:dyDescent="0.2">
      <c r="A5466" s="1" t="s">
        <v>29171</v>
      </c>
      <c r="B5466" t="str">
        <f t="shared" si="178"/>
        <v>https://www.udobaer.de/out/media/public/cust/others/s0000123-2021-ch_it.pdf</v>
      </c>
    </row>
    <row r="5467" spans="1:2" x14ac:dyDescent="0.2">
      <c r="A5467" s="1" t="s">
        <v>29172</v>
      </c>
      <c r="B5467" t="str">
        <f t="shared" si="178"/>
        <v>https://www.udobaer.de/out/media/public/cust/others/s0000123-2021-ch_it.pdf</v>
      </c>
    </row>
    <row r="5468" spans="1:2" x14ac:dyDescent="0.2">
      <c r="A5468" s="1" t="s">
        <v>29173</v>
      </c>
      <c r="B5468" t="str">
        <f t="shared" si="178"/>
        <v>https://www.udobaer.de/out/media/public/cust/others/s0000123-2021-ch_it.pdf</v>
      </c>
    </row>
    <row r="5469" spans="1:2" x14ac:dyDescent="0.2">
      <c r="A5469" s="1" t="s">
        <v>29174</v>
      </c>
      <c r="B5469" t="str">
        <f t="shared" si="178"/>
        <v>https://www.udobaer.de/out/media/public/cust/others/s0000123-2021-ch_it.pdf</v>
      </c>
    </row>
    <row r="5470" spans="1:2" x14ac:dyDescent="0.2">
      <c r="A5470" s="1" t="s">
        <v>29175</v>
      </c>
      <c r="B5470" t="str">
        <f t="shared" si="178"/>
        <v>https://www.udobaer.de/out/media/public/cust/others/s0000123-2021-ch_it.pdf</v>
      </c>
    </row>
    <row r="5471" spans="1:2" x14ac:dyDescent="0.2">
      <c r="A5471" s="1" t="s">
        <v>29176</v>
      </c>
      <c r="B5471" t="str">
        <f t="shared" si="178"/>
        <v>https://www.udobaer.de/out/media/public/cust/others/s0000123-2021-ch_it.pdf</v>
      </c>
    </row>
    <row r="5472" spans="1:2" x14ac:dyDescent="0.2">
      <c r="A5472" s="1" t="s">
        <v>29177</v>
      </c>
      <c r="B5472" t="str">
        <f t="shared" si="178"/>
        <v>https://www.udobaer.de/out/media/public/cust/others/s0000123-2021-ch_it.pdf</v>
      </c>
    </row>
    <row r="5473" spans="1:2" x14ac:dyDescent="0.2">
      <c r="A5473" s="1" t="s">
        <v>29178</v>
      </c>
      <c r="B5473" t="str">
        <f t="shared" si="178"/>
        <v>https://www.udobaer.de/out/media/public/cust/others/s0000123-2021-ch_it.pdf</v>
      </c>
    </row>
    <row r="5474" spans="1:2" x14ac:dyDescent="0.2">
      <c r="A5474" s="1" t="s">
        <v>29179</v>
      </c>
      <c r="B5474" t="str">
        <f t="shared" si="178"/>
        <v>https://www.udobaer.de/out/media/public/cust/others/s0000123-2021-ch_it.pdf</v>
      </c>
    </row>
    <row r="5475" spans="1:2" x14ac:dyDescent="0.2">
      <c r="A5475" s="1" t="s">
        <v>29180</v>
      </c>
      <c r="B5475" t="str">
        <f t="shared" si="178"/>
        <v>https://www.udobaer.de/out/media/public/cust/others/s0000123-2021-ch_it.pdf</v>
      </c>
    </row>
    <row r="5476" spans="1:2" x14ac:dyDescent="0.2">
      <c r="A5476" s="1" t="s">
        <v>29181</v>
      </c>
      <c r="B5476" t="str">
        <f t="shared" si="178"/>
        <v>https://www.udobaer.de/out/media/public/cust/others/s0000123-2021-ch_it.pdf</v>
      </c>
    </row>
    <row r="5477" spans="1:2" x14ac:dyDescent="0.2">
      <c r="A5477" s="1" t="s">
        <v>29182</v>
      </c>
      <c r="B5477" t="str">
        <f t="shared" si="178"/>
        <v>https://www.udobaer.de/out/media/public/cust/others/s0000123-2021-ch_it.pdf</v>
      </c>
    </row>
    <row r="5478" spans="1:2" x14ac:dyDescent="0.2">
      <c r="A5478" s="1" t="s">
        <v>29183</v>
      </c>
      <c r="B5478" t="str">
        <f t="shared" ref="B5478:B5541" si="179">HYPERLINK("https://www.udobaer.de/out/media/public/cust/others/s0000123-2021-ch_it.pdf")</f>
        <v>https://www.udobaer.de/out/media/public/cust/others/s0000123-2021-ch_it.pdf</v>
      </c>
    </row>
    <row r="5479" spans="1:2" x14ac:dyDescent="0.2">
      <c r="A5479" s="1" t="s">
        <v>29184</v>
      </c>
      <c r="B5479" t="str">
        <f t="shared" si="179"/>
        <v>https://www.udobaer.de/out/media/public/cust/others/s0000123-2021-ch_it.pdf</v>
      </c>
    </row>
    <row r="5480" spans="1:2" x14ac:dyDescent="0.2">
      <c r="A5480" s="1" t="s">
        <v>29185</v>
      </c>
      <c r="B5480" t="str">
        <f t="shared" si="179"/>
        <v>https://www.udobaer.de/out/media/public/cust/others/s0000123-2021-ch_it.pdf</v>
      </c>
    </row>
    <row r="5481" spans="1:2" x14ac:dyDescent="0.2">
      <c r="A5481" s="1" t="s">
        <v>29186</v>
      </c>
      <c r="B5481" t="str">
        <f t="shared" si="179"/>
        <v>https://www.udobaer.de/out/media/public/cust/others/s0000123-2021-ch_it.pdf</v>
      </c>
    </row>
    <row r="5482" spans="1:2" x14ac:dyDescent="0.2">
      <c r="A5482" s="1" t="s">
        <v>29187</v>
      </c>
      <c r="B5482" t="str">
        <f t="shared" si="179"/>
        <v>https://www.udobaer.de/out/media/public/cust/others/s0000123-2021-ch_it.pdf</v>
      </c>
    </row>
    <row r="5483" spans="1:2" x14ac:dyDescent="0.2">
      <c r="A5483" s="1" t="s">
        <v>29188</v>
      </c>
      <c r="B5483" t="str">
        <f t="shared" si="179"/>
        <v>https://www.udobaer.de/out/media/public/cust/others/s0000123-2021-ch_it.pdf</v>
      </c>
    </row>
    <row r="5484" spans="1:2" x14ac:dyDescent="0.2">
      <c r="A5484" s="1" t="s">
        <v>29189</v>
      </c>
      <c r="B5484" t="str">
        <f t="shared" si="179"/>
        <v>https://www.udobaer.de/out/media/public/cust/others/s0000123-2021-ch_it.pdf</v>
      </c>
    </row>
    <row r="5485" spans="1:2" x14ac:dyDescent="0.2">
      <c r="A5485" s="1" t="s">
        <v>29190</v>
      </c>
      <c r="B5485" t="str">
        <f t="shared" si="179"/>
        <v>https://www.udobaer.de/out/media/public/cust/others/s0000123-2021-ch_it.pdf</v>
      </c>
    </row>
    <row r="5486" spans="1:2" x14ac:dyDescent="0.2">
      <c r="A5486" s="1" t="s">
        <v>29191</v>
      </c>
      <c r="B5486" t="str">
        <f t="shared" si="179"/>
        <v>https://www.udobaer.de/out/media/public/cust/others/s0000123-2021-ch_it.pdf</v>
      </c>
    </row>
    <row r="5487" spans="1:2" x14ac:dyDescent="0.2">
      <c r="A5487" s="1" t="s">
        <v>29192</v>
      </c>
      <c r="B5487" t="str">
        <f t="shared" si="179"/>
        <v>https://www.udobaer.de/out/media/public/cust/others/s0000123-2021-ch_it.pdf</v>
      </c>
    </row>
    <row r="5488" spans="1:2" x14ac:dyDescent="0.2">
      <c r="A5488" s="1" t="s">
        <v>29193</v>
      </c>
      <c r="B5488" t="str">
        <f t="shared" si="179"/>
        <v>https://www.udobaer.de/out/media/public/cust/others/s0000123-2021-ch_it.pdf</v>
      </c>
    </row>
    <row r="5489" spans="1:2" x14ac:dyDescent="0.2">
      <c r="A5489" s="1" t="s">
        <v>29194</v>
      </c>
      <c r="B5489" t="str">
        <f t="shared" si="179"/>
        <v>https://www.udobaer.de/out/media/public/cust/others/s0000123-2021-ch_it.pdf</v>
      </c>
    </row>
    <row r="5490" spans="1:2" x14ac:dyDescent="0.2">
      <c r="A5490" s="1" t="s">
        <v>29195</v>
      </c>
      <c r="B5490" t="str">
        <f t="shared" si="179"/>
        <v>https://www.udobaer.de/out/media/public/cust/others/s0000123-2021-ch_it.pdf</v>
      </c>
    </row>
    <row r="5491" spans="1:2" x14ac:dyDescent="0.2">
      <c r="A5491" s="1" t="s">
        <v>29196</v>
      </c>
      <c r="B5491" t="str">
        <f t="shared" si="179"/>
        <v>https://www.udobaer.de/out/media/public/cust/others/s0000123-2021-ch_it.pdf</v>
      </c>
    </row>
    <row r="5492" spans="1:2" x14ac:dyDescent="0.2">
      <c r="A5492" s="1" t="s">
        <v>29197</v>
      </c>
      <c r="B5492" t="str">
        <f t="shared" si="179"/>
        <v>https://www.udobaer.de/out/media/public/cust/others/s0000123-2021-ch_it.pdf</v>
      </c>
    </row>
    <row r="5493" spans="1:2" x14ac:dyDescent="0.2">
      <c r="A5493" s="1" t="s">
        <v>29198</v>
      </c>
      <c r="B5493" t="str">
        <f t="shared" si="179"/>
        <v>https://www.udobaer.de/out/media/public/cust/others/s0000123-2021-ch_it.pdf</v>
      </c>
    </row>
    <row r="5494" spans="1:2" x14ac:dyDescent="0.2">
      <c r="A5494" s="1" t="s">
        <v>29199</v>
      </c>
      <c r="B5494" t="str">
        <f t="shared" si="179"/>
        <v>https://www.udobaer.de/out/media/public/cust/others/s0000123-2021-ch_it.pdf</v>
      </c>
    </row>
    <row r="5495" spans="1:2" x14ac:dyDescent="0.2">
      <c r="A5495" s="1" t="s">
        <v>29200</v>
      </c>
      <c r="B5495" t="str">
        <f t="shared" si="179"/>
        <v>https://www.udobaer.de/out/media/public/cust/others/s0000123-2021-ch_it.pdf</v>
      </c>
    </row>
    <row r="5496" spans="1:2" x14ac:dyDescent="0.2">
      <c r="A5496" s="1" t="s">
        <v>29201</v>
      </c>
      <c r="B5496" t="str">
        <f t="shared" si="179"/>
        <v>https://www.udobaer.de/out/media/public/cust/others/s0000123-2021-ch_it.pdf</v>
      </c>
    </row>
    <row r="5497" spans="1:2" x14ac:dyDescent="0.2">
      <c r="A5497" s="1" t="s">
        <v>29202</v>
      </c>
      <c r="B5497" t="str">
        <f t="shared" si="179"/>
        <v>https://www.udobaer.de/out/media/public/cust/others/s0000123-2021-ch_it.pdf</v>
      </c>
    </row>
    <row r="5498" spans="1:2" x14ac:dyDescent="0.2">
      <c r="A5498" s="1" t="s">
        <v>29203</v>
      </c>
      <c r="B5498" t="str">
        <f t="shared" si="179"/>
        <v>https://www.udobaer.de/out/media/public/cust/others/s0000123-2021-ch_it.pdf</v>
      </c>
    </row>
    <row r="5499" spans="1:2" x14ac:dyDescent="0.2">
      <c r="A5499" s="1" t="s">
        <v>29204</v>
      </c>
      <c r="B5499" t="str">
        <f t="shared" si="179"/>
        <v>https://www.udobaer.de/out/media/public/cust/others/s0000123-2021-ch_it.pdf</v>
      </c>
    </row>
    <row r="5500" spans="1:2" x14ac:dyDescent="0.2">
      <c r="A5500" s="1" t="s">
        <v>29205</v>
      </c>
      <c r="B5500" t="str">
        <f t="shared" si="179"/>
        <v>https://www.udobaer.de/out/media/public/cust/others/s0000123-2021-ch_it.pdf</v>
      </c>
    </row>
    <row r="5501" spans="1:2" x14ac:dyDescent="0.2">
      <c r="A5501" s="1" t="s">
        <v>29206</v>
      </c>
      <c r="B5501" t="str">
        <f t="shared" si="179"/>
        <v>https://www.udobaer.de/out/media/public/cust/others/s0000123-2021-ch_it.pdf</v>
      </c>
    </row>
    <row r="5502" spans="1:2" x14ac:dyDescent="0.2">
      <c r="A5502" s="1" t="s">
        <v>29207</v>
      </c>
      <c r="B5502" t="str">
        <f t="shared" si="179"/>
        <v>https://www.udobaer.de/out/media/public/cust/others/s0000123-2021-ch_it.pdf</v>
      </c>
    </row>
    <row r="5503" spans="1:2" x14ac:dyDescent="0.2">
      <c r="A5503" s="1" t="s">
        <v>29208</v>
      </c>
      <c r="B5503" t="str">
        <f t="shared" si="179"/>
        <v>https://www.udobaer.de/out/media/public/cust/others/s0000123-2021-ch_it.pdf</v>
      </c>
    </row>
    <row r="5504" spans="1:2" x14ac:dyDescent="0.2">
      <c r="A5504" s="1" t="s">
        <v>29209</v>
      </c>
      <c r="B5504" t="str">
        <f t="shared" si="179"/>
        <v>https://www.udobaer.de/out/media/public/cust/others/s0000123-2021-ch_it.pdf</v>
      </c>
    </row>
    <row r="5505" spans="1:2" x14ac:dyDescent="0.2">
      <c r="A5505" s="1" t="s">
        <v>29210</v>
      </c>
      <c r="B5505" t="str">
        <f t="shared" si="179"/>
        <v>https://www.udobaer.de/out/media/public/cust/others/s0000123-2021-ch_it.pdf</v>
      </c>
    </row>
    <row r="5506" spans="1:2" x14ac:dyDescent="0.2">
      <c r="A5506" s="1" t="s">
        <v>29211</v>
      </c>
      <c r="B5506" t="str">
        <f t="shared" si="179"/>
        <v>https://www.udobaer.de/out/media/public/cust/others/s0000123-2021-ch_it.pdf</v>
      </c>
    </row>
    <row r="5507" spans="1:2" x14ac:dyDescent="0.2">
      <c r="A5507" s="1" t="s">
        <v>29212</v>
      </c>
      <c r="B5507" t="str">
        <f t="shared" si="179"/>
        <v>https://www.udobaer.de/out/media/public/cust/others/s0000123-2021-ch_it.pdf</v>
      </c>
    </row>
    <row r="5508" spans="1:2" x14ac:dyDescent="0.2">
      <c r="A5508" s="1" t="s">
        <v>29213</v>
      </c>
      <c r="B5508" t="str">
        <f t="shared" si="179"/>
        <v>https://www.udobaer.de/out/media/public/cust/others/s0000123-2021-ch_it.pdf</v>
      </c>
    </row>
    <row r="5509" spans="1:2" x14ac:dyDescent="0.2">
      <c r="A5509" s="1" t="s">
        <v>29214</v>
      </c>
      <c r="B5509" t="str">
        <f t="shared" si="179"/>
        <v>https://www.udobaer.de/out/media/public/cust/others/s0000123-2021-ch_it.pdf</v>
      </c>
    </row>
    <row r="5510" spans="1:2" x14ac:dyDescent="0.2">
      <c r="A5510" s="1" t="s">
        <v>29215</v>
      </c>
      <c r="B5510" t="str">
        <f t="shared" si="179"/>
        <v>https://www.udobaer.de/out/media/public/cust/others/s0000123-2021-ch_it.pdf</v>
      </c>
    </row>
    <row r="5511" spans="1:2" x14ac:dyDescent="0.2">
      <c r="A5511" s="1" t="s">
        <v>29216</v>
      </c>
      <c r="B5511" t="str">
        <f t="shared" si="179"/>
        <v>https://www.udobaer.de/out/media/public/cust/others/s0000123-2021-ch_it.pdf</v>
      </c>
    </row>
    <row r="5512" spans="1:2" x14ac:dyDescent="0.2">
      <c r="A5512" s="1" t="s">
        <v>29217</v>
      </c>
      <c r="B5512" t="str">
        <f t="shared" si="179"/>
        <v>https://www.udobaer.de/out/media/public/cust/others/s0000123-2021-ch_it.pdf</v>
      </c>
    </row>
    <row r="5513" spans="1:2" x14ac:dyDescent="0.2">
      <c r="A5513" s="1" t="s">
        <v>29218</v>
      </c>
      <c r="B5513" t="str">
        <f t="shared" si="179"/>
        <v>https://www.udobaer.de/out/media/public/cust/others/s0000123-2021-ch_it.pdf</v>
      </c>
    </row>
    <row r="5514" spans="1:2" x14ac:dyDescent="0.2">
      <c r="A5514" s="1" t="s">
        <v>29219</v>
      </c>
      <c r="B5514" t="str">
        <f t="shared" si="179"/>
        <v>https://www.udobaer.de/out/media/public/cust/others/s0000123-2021-ch_it.pdf</v>
      </c>
    </row>
    <row r="5515" spans="1:2" x14ac:dyDescent="0.2">
      <c r="A5515" s="1" t="s">
        <v>29220</v>
      </c>
      <c r="B5515" t="str">
        <f t="shared" si="179"/>
        <v>https://www.udobaer.de/out/media/public/cust/others/s0000123-2021-ch_it.pdf</v>
      </c>
    </row>
    <row r="5516" spans="1:2" x14ac:dyDescent="0.2">
      <c r="A5516" s="1" t="s">
        <v>29221</v>
      </c>
      <c r="B5516" t="str">
        <f t="shared" si="179"/>
        <v>https://www.udobaer.de/out/media/public/cust/others/s0000123-2021-ch_it.pdf</v>
      </c>
    </row>
    <row r="5517" spans="1:2" x14ac:dyDescent="0.2">
      <c r="A5517" s="1" t="s">
        <v>29222</v>
      </c>
      <c r="B5517" t="str">
        <f t="shared" si="179"/>
        <v>https://www.udobaer.de/out/media/public/cust/others/s0000123-2021-ch_it.pdf</v>
      </c>
    </row>
    <row r="5518" spans="1:2" x14ac:dyDescent="0.2">
      <c r="A5518" s="1" t="s">
        <v>29223</v>
      </c>
      <c r="B5518" t="str">
        <f t="shared" si="179"/>
        <v>https://www.udobaer.de/out/media/public/cust/others/s0000123-2021-ch_it.pdf</v>
      </c>
    </row>
    <row r="5519" spans="1:2" x14ac:dyDescent="0.2">
      <c r="A5519" s="1" t="s">
        <v>29224</v>
      </c>
      <c r="B5519" t="str">
        <f t="shared" si="179"/>
        <v>https://www.udobaer.de/out/media/public/cust/others/s0000123-2021-ch_it.pdf</v>
      </c>
    </row>
    <row r="5520" spans="1:2" x14ac:dyDescent="0.2">
      <c r="A5520" s="1" t="s">
        <v>29225</v>
      </c>
      <c r="B5520" t="str">
        <f t="shared" si="179"/>
        <v>https://www.udobaer.de/out/media/public/cust/others/s0000123-2021-ch_it.pdf</v>
      </c>
    </row>
    <row r="5521" spans="1:2" x14ac:dyDescent="0.2">
      <c r="A5521" s="1" t="s">
        <v>29226</v>
      </c>
      <c r="B5521" t="str">
        <f t="shared" si="179"/>
        <v>https://www.udobaer.de/out/media/public/cust/others/s0000123-2021-ch_it.pdf</v>
      </c>
    </row>
    <row r="5522" spans="1:2" x14ac:dyDescent="0.2">
      <c r="A5522" s="1" t="s">
        <v>29227</v>
      </c>
      <c r="B5522" t="str">
        <f t="shared" si="179"/>
        <v>https://www.udobaer.de/out/media/public/cust/others/s0000123-2021-ch_it.pdf</v>
      </c>
    </row>
    <row r="5523" spans="1:2" x14ac:dyDescent="0.2">
      <c r="A5523" s="1" t="s">
        <v>29228</v>
      </c>
      <c r="B5523" t="str">
        <f t="shared" si="179"/>
        <v>https://www.udobaer.de/out/media/public/cust/others/s0000123-2021-ch_it.pdf</v>
      </c>
    </row>
    <row r="5524" spans="1:2" x14ac:dyDescent="0.2">
      <c r="A5524" s="1" t="s">
        <v>29229</v>
      </c>
      <c r="B5524" t="str">
        <f t="shared" si="179"/>
        <v>https://www.udobaer.de/out/media/public/cust/others/s0000123-2021-ch_it.pdf</v>
      </c>
    </row>
    <row r="5525" spans="1:2" x14ac:dyDescent="0.2">
      <c r="A5525" s="1" t="s">
        <v>29230</v>
      </c>
      <c r="B5525" t="str">
        <f t="shared" si="179"/>
        <v>https://www.udobaer.de/out/media/public/cust/others/s0000123-2021-ch_it.pdf</v>
      </c>
    </row>
    <row r="5526" spans="1:2" x14ac:dyDescent="0.2">
      <c r="A5526" s="1" t="s">
        <v>29231</v>
      </c>
      <c r="B5526" t="str">
        <f t="shared" si="179"/>
        <v>https://www.udobaer.de/out/media/public/cust/others/s0000123-2021-ch_it.pdf</v>
      </c>
    </row>
    <row r="5527" spans="1:2" x14ac:dyDescent="0.2">
      <c r="A5527" s="1" t="s">
        <v>29232</v>
      </c>
      <c r="B5527" t="str">
        <f t="shared" si="179"/>
        <v>https://www.udobaer.de/out/media/public/cust/others/s0000123-2021-ch_it.pdf</v>
      </c>
    </row>
    <row r="5528" spans="1:2" x14ac:dyDescent="0.2">
      <c r="A5528" s="1" t="s">
        <v>29233</v>
      </c>
      <c r="B5528" t="str">
        <f t="shared" si="179"/>
        <v>https://www.udobaer.de/out/media/public/cust/others/s0000123-2021-ch_it.pdf</v>
      </c>
    </row>
    <row r="5529" spans="1:2" x14ac:dyDescent="0.2">
      <c r="A5529" s="1" t="s">
        <v>29234</v>
      </c>
      <c r="B5529" t="str">
        <f t="shared" si="179"/>
        <v>https://www.udobaer.de/out/media/public/cust/others/s0000123-2021-ch_it.pdf</v>
      </c>
    </row>
    <row r="5530" spans="1:2" x14ac:dyDescent="0.2">
      <c r="A5530" s="1" t="s">
        <v>29235</v>
      </c>
      <c r="B5530" t="str">
        <f t="shared" si="179"/>
        <v>https://www.udobaer.de/out/media/public/cust/others/s0000123-2021-ch_it.pdf</v>
      </c>
    </row>
    <row r="5531" spans="1:2" x14ac:dyDescent="0.2">
      <c r="A5531" s="1" t="s">
        <v>29236</v>
      </c>
      <c r="B5531" t="str">
        <f t="shared" si="179"/>
        <v>https://www.udobaer.de/out/media/public/cust/others/s0000123-2021-ch_it.pdf</v>
      </c>
    </row>
    <row r="5532" spans="1:2" x14ac:dyDescent="0.2">
      <c r="A5532" s="1" t="s">
        <v>29237</v>
      </c>
      <c r="B5532" t="str">
        <f t="shared" si="179"/>
        <v>https://www.udobaer.de/out/media/public/cust/others/s0000123-2021-ch_it.pdf</v>
      </c>
    </row>
    <row r="5533" spans="1:2" x14ac:dyDescent="0.2">
      <c r="A5533" s="1" t="s">
        <v>29238</v>
      </c>
      <c r="B5533" t="str">
        <f t="shared" si="179"/>
        <v>https://www.udobaer.de/out/media/public/cust/others/s0000123-2021-ch_it.pdf</v>
      </c>
    </row>
    <row r="5534" spans="1:2" x14ac:dyDescent="0.2">
      <c r="A5534" s="1" t="s">
        <v>29239</v>
      </c>
      <c r="B5534" t="str">
        <f t="shared" si="179"/>
        <v>https://www.udobaer.de/out/media/public/cust/others/s0000123-2021-ch_it.pdf</v>
      </c>
    </row>
    <row r="5535" spans="1:2" x14ac:dyDescent="0.2">
      <c r="A5535" s="1" t="s">
        <v>29240</v>
      </c>
      <c r="B5535" t="str">
        <f t="shared" si="179"/>
        <v>https://www.udobaer.de/out/media/public/cust/others/s0000123-2021-ch_it.pdf</v>
      </c>
    </row>
    <row r="5536" spans="1:2" x14ac:dyDescent="0.2">
      <c r="A5536" s="1" t="s">
        <v>29241</v>
      </c>
      <c r="B5536" t="str">
        <f t="shared" si="179"/>
        <v>https://www.udobaer.de/out/media/public/cust/others/s0000123-2021-ch_it.pdf</v>
      </c>
    </row>
    <row r="5537" spans="1:2" x14ac:dyDescent="0.2">
      <c r="A5537" s="1" t="s">
        <v>29242</v>
      </c>
      <c r="B5537" t="str">
        <f t="shared" si="179"/>
        <v>https://www.udobaer.de/out/media/public/cust/others/s0000123-2021-ch_it.pdf</v>
      </c>
    </row>
    <row r="5538" spans="1:2" x14ac:dyDescent="0.2">
      <c r="A5538" s="1" t="s">
        <v>29243</v>
      </c>
      <c r="B5538" t="str">
        <f t="shared" si="179"/>
        <v>https://www.udobaer.de/out/media/public/cust/others/s0000123-2021-ch_it.pdf</v>
      </c>
    </row>
    <row r="5539" spans="1:2" x14ac:dyDescent="0.2">
      <c r="A5539" s="1" t="s">
        <v>29244</v>
      </c>
      <c r="B5539" t="str">
        <f t="shared" si="179"/>
        <v>https://www.udobaer.de/out/media/public/cust/others/s0000123-2021-ch_it.pdf</v>
      </c>
    </row>
    <row r="5540" spans="1:2" x14ac:dyDescent="0.2">
      <c r="A5540" s="1" t="s">
        <v>29245</v>
      </c>
      <c r="B5540" t="str">
        <f t="shared" si="179"/>
        <v>https://www.udobaer.de/out/media/public/cust/others/s0000123-2021-ch_it.pdf</v>
      </c>
    </row>
    <row r="5541" spans="1:2" x14ac:dyDescent="0.2">
      <c r="A5541" s="1" t="s">
        <v>29246</v>
      </c>
      <c r="B5541" t="str">
        <f t="shared" si="179"/>
        <v>https://www.udobaer.de/out/media/public/cust/others/s0000123-2021-ch_it.pdf</v>
      </c>
    </row>
    <row r="5542" spans="1:2" x14ac:dyDescent="0.2">
      <c r="A5542" s="1" t="s">
        <v>29247</v>
      </c>
      <c r="B5542" t="str">
        <f t="shared" ref="B5542:B5605" si="180">HYPERLINK("https://www.udobaer.de/out/media/public/cust/others/s0000123-2021-ch_it.pdf")</f>
        <v>https://www.udobaer.de/out/media/public/cust/others/s0000123-2021-ch_it.pdf</v>
      </c>
    </row>
    <row r="5543" spans="1:2" x14ac:dyDescent="0.2">
      <c r="A5543" s="1" t="s">
        <v>29248</v>
      </c>
      <c r="B5543" t="str">
        <f t="shared" si="180"/>
        <v>https://www.udobaer.de/out/media/public/cust/others/s0000123-2021-ch_it.pdf</v>
      </c>
    </row>
    <row r="5544" spans="1:2" x14ac:dyDescent="0.2">
      <c r="A5544" s="1" t="s">
        <v>29249</v>
      </c>
      <c r="B5544" t="str">
        <f t="shared" si="180"/>
        <v>https://www.udobaer.de/out/media/public/cust/others/s0000123-2021-ch_it.pdf</v>
      </c>
    </row>
    <row r="5545" spans="1:2" x14ac:dyDescent="0.2">
      <c r="A5545" s="1" t="s">
        <v>29250</v>
      </c>
      <c r="B5545" t="str">
        <f t="shared" si="180"/>
        <v>https://www.udobaer.de/out/media/public/cust/others/s0000123-2021-ch_it.pdf</v>
      </c>
    </row>
    <row r="5546" spans="1:2" x14ac:dyDescent="0.2">
      <c r="A5546" s="1" t="s">
        <v>29251</v>
      </c>
      <c r="B5546" t="str">
        <f t="shared" si="180"/>
        <v>https://www.udobaer.de/out/media/public/cust/others/s0000123-2021-ch_it.pdf</v>
      </c>
    </row>
    <row r="5547" spans="1:2" x14ac:dyDescent="0.2">
      <c r="A5547" s="1" t="s">
        <v>29252</v>
      </c>
      <c r="B5547" t="str">
        <f t="shared" si="180"/>
        <v>https://www.udobaer.de/out/media/public/cust/others/s0000123-2021-ch_it.pdf</v>
      </c>
    </row>
    <row r="5548" spans="1:2" x14ac:dyDescent="0.2">
      <c r="A5548" s="1" t="s">
        <v>29253</v>
      </c>
      <c r="B5548" t="str">
        <f t="shared" si="180"/>
        <v>https://www.udobaer.de/out/media/public/cust/others/s0000123-2021-ch_it.pdf</v>
      </c>
    </row>
    <row r="5549" spans="1:2" x14ac:dyDescent="0.2">
      <c r="A5549" s="1" t="s">
        <v>29254</v>
      </c>
      <c r="B5549" t="str">
        <f t="shared" si="180"/>
        <v>https://www.udobaer.de/out/media/public/cust/others/s0000123-2021-ch_it.pdf</v>
      </c>
    </row>
    <row r="5550" spans="1:2" x14ac:dyDescent="0.2">
      <c r="A5550" s="1" t="s">
        <v>29255</v>
      </c>
      <c r="B5550" t="str">
        <f t="shared" si="180"/>
        <v>https://www.udobaer.de/out/media/public/cust/others/s0000123-2021-ch_it.pdf</v>
      </c>
    </row>
    <row r="5551" spans="1:2" x14ac:dyDescent="0.2">
      <c r="A5551" s="1" t="s">
        <v>29256</v>
      </c>
      <c r="B5551" t="str">
        <f t="shared" si="180"/>
        <v>https://www.udobaer.de/out/media/public/cust/others/s0000123-2021-ch_it.pdf</v>
      </c>
    </row>
    <row r="5552" spans="1:2" x14ac:dyDescent="0.2">
      <c r="A5552" s="1" t="s">
        <v>29257</v>
      </c>
      <c r="B5552" t="str">
        <f t="shared" si="180"/>
        <v>https://www.udobaer.de/out/media/public/cust/others/s0000123-2021-ch_it.pdf</v>
      </c>
    </row>
    <row r="5553" spans="1:2" x14ac:dyDescent="0.2">
      <c r="A5553" s="1" t="s">
        <v>29258</v>
      </c>
      <c r="B5553" t="str">
        <f t="shared" si="180"/>
        <v>https://www.udobaer.de/out/media/public/cust/others/s0000123-2021-ch_it.pdf</v>
      </c>
    </row>
    <row r="5554" spans="1:2" x14ac:dyDescent="0.2">
      <c r="A5554" s="1" t="s">
        <v>29259</v>
      </c>
      <c r="B5554" t="str">
        <f t="shared" si="180"/>
        <v>https://www.udobaer.de/out/media/public/cust/others/s0000123-2021-ch_it.pdf</v>
      </c>
    </row>
    <row r="5555" spans="1:2" x14ac:dyDescent="0.2">
      <c r="A5555" s="1" t="s">
        <v>29260</v>
      </c>
      <c r="B5555" t="str">
        <f t="shared" si="180"/>
        <v>https://www.udobaer.de/out/media/public/cust/others/s0000123-2021-ch_it.pdf</v>
      </c>
    </row>
    <row r="5556" spans="1:2" x14ac:dyDescent="0.2">
      <c r="A5556" s="1" t="s">
        <v>29261</v>
      </c>
      <c r="B5556" t="str">
        <f t="shared" si="180"/>
        <v>https://www.udobaer.de/out/media/public/cust/others/s0000123-2021-ch_it.pdf</v>
      </c>
    </row>
    <row r="5557" spans="1:2" x14ac:dyDescent="0.2">
      <c r="A5557" s="1" t="s">
        <v>29262</v>
      </c>
      <c r="B5557" t="str">
        <f t="shared" si="180"/>
        <v>https://www.udobaer.de/out/media/public/cust/others/s0000123-2021-ch_it.pdf</v>
      </c>
    </row>
    <row r="5558" spans="1:2" x14ac:dyDescent="0.2">
      <c r="A5558" s="1" t="s">
        <v>29263</v>
      </c>
      <c r="B5558" t="str">
        <f t="shared" si="180"/>
        <v>https://www.udobaer.de/out/media/public/cust/others/s0000123-2021-ch_it.pdf</v>
      </c>
    </row>
    <row r="5559" spans="1:2" x14ac:dyDescent="0.2">
      <c r="A5559" s="1" t="s">
        <v>29264</v>
      </c>
      <c r="B5559" t="str">
        <f t="shared" si="180"/>
        <v>https://www.udobaer.de/out/media/public/cust/others/s0000123-2021-ch_it.pdf</v>
      </c>
    </row>
    <row r="5560" spans="1:2" x14ac:dyDescent="0.2">
      <c r="A5560" s="1" t="s">
        <v>29265</v>
      </c>
      <c r="B5560" t="str">
        <f t="shared" si="180"/>
        <v>https://www.udobaer.de/out/media/public/cust/others/s0000123-2021-ch_it.pdf</v>
      </c>
    </row>
    <row r="5561" spans="1:2" x14ac:dyDescent="0.2">
      <c r="A5561" s="1" t="s">
        <v>29266</v>
      </c>
      <c r="B5561" t="str">
        <f t="shared" si="180"/>
        <v>https://www.udobaer.de/out/media/public/cust/others/s0000123-2021-ch_it.pdf</v>
      </c>
    </row>
    <row r="5562" spans="1:2" x14ac:dyDescent="0.2">
      <c r="A5562" s="1" t="s">
        <v>29267</v>
      </c>
      <c r="B5562" t="str">
        <f t="shared" si="180"/>
        <v>https://www.udobaer.de/out/media/public/cust/others/s0000123-2021-ch_it.pdf</v>
      </c>
    </row>
    <row r="5563" spans="1:2" x14ac:dyDescent="0.2">
      <c r="A5563" s="1" t="s">
        <v>29268</v>
      </c>
      <c r="B5563" t="str">
        <f t="shared" si="180"/>
        <v>https://www.udobaer.de/out/media/public/cust/others/s0000123-2021-ch_it.pdf</v>
      </c>
    </row>
    <row r="5564" spans="1:2" x14ac:dyDescent="0.2">
      <c r="A5564" s="1" t="s">
        <v>29269</v>
      </c>
      <c r="B5564" t="str">
        <f t="shared" si="180"/>
        <v>https://www.udobaer.de/out/media/public/cust/others/s0000123-2021-ch_it.pdf</v>
      </c>
    </row>
    <row r="5565" spans="1:2" x14ac:dyDescent="0.2">
      <c r="A5565" s="1" t="s">
        <v>29270</v>
      </c>
      <c r="B5565" t="str">
        <f t="shared" si="180"/>
        <v>https://www.udobaer.de/out/media/public/cust/others/s0000123-2021-ch_it.pdf</v>
      </c>
    </row>
    <row r="5566" spans="1:2" x14ac:dyDescent="0.2">
      <c r="A5566" s="1" t="s">
        <v>29271</v>
      </c>
      <c r="B5566" t="str">
        <f t="shared" si="180"/>
        <v>https://www.udobaer.de/out/media/public/cust/others/s0000123-2021-ch_it.pdf</v>
      </c>
    </row>
    <row r="5567" spans="1:2" x14ac:dyDescent="0.2">
      <c r="A5567" s="1" t="s">
        <v>29272</v>
      </c>
      <c r="B5567" t="str">
        <f t="shared" si="180"/>
        <v>https://www.udobaer.de/out/media/public/cust/others/s0000123-2021-ch_it.pdf</v>
      </c>
    </row>
    <row r="5568" spans="1:2" x14ac:dyDescent="0.2">
      <c r="A5568" s="1" t="s">
        <v>29273</v>
      </c>
      <c r="B5568" t="str">
        <f t="shared" si="180"/>
        <v>https://www.udobaer.de/out/media/public/cust/others/s0000123-2021-ch_it.pdf</v>
      </c>
    </row>
    <row r="5569" spans="1:2" x14ac:dyDescent="0.2">
      <c r="A5569" s="1" t="s">
        <v>29274</v>
      </c>
      <c r="B5569" t="str">
        <f t="shared" si="180"/>
        <v>https://www.udobaer.de/out/media/public/cust/others/s0000123-2021-ch_it.pdf</v>
      </c>
    </row>
    <row r="5570" spans="1:2" x14ac:dyDescent="0.2">
      <c r="A5570" s="1" t="s">
        <v>29275</v>
      </c>
      <c r="B5570" t="str">
        <f t="shared" si="180"/>
        <v>https://www.udobaer.de/out/media/public/cust/others/s0000123-2021-ch_it.pdf</v>
      </c>
    </row>
    <row r="5571" spans="1:2" x14ac:dyDescent="0.2">
      <c r="A5571" s="1" t="s">
        <v>29276</v>
      </c>
      <c r="B5571" t="str">
        <f t="shared" si="180"/>
        <v>https://www.udobaer.de/out/media/public/cust/others/s0000123-2021-ch_it.pdf</v>
      </c>
    </row>
    <row r="5572" spans="1:2" x14ac:dyDescent="0.2">
      <c r="A5572" s="1" t="s">
        <v>29277</v>
      </c>
      <c r="B5572" t="str">
        <f t="shared" si="180"/>
        <v>https://www.udobaer.de/out/media/public/cust/others/s0000123-2021-ch_it.pdf</v>
      </c>
    </row>
    <row r="5573" spans="1:2" x14ac:dyDescent="0.2">
      <c r="A5573" s="1" t="s">
        <v>29278</v>
      </c>
      <c r="B5573" t="str">
        <f t="shared" si="180"/>
        <v>https://www.udobaer.de/out/media/public/cust/others/s0000123-2021-ch_it.pdf</v>
      </c>
    </row>
    <row r="5574" spans="1:2" x14ac:dyDescent="0.2">
      <c r="A5574" s="1" t="s">
        <v>29279</v>
      </c>
      <c r="B5574" t="str">
        <f t="shared" si="180"/>
        <v>https://www.udobaer.de/out/media/public/cust/others/s0000123-2021-ch_it.pdf</v>
      </c>
    </row>
    <row r="5575" spans="1:2" x14ac:dyDescent="0.2">
      <c r="A5575" s="1" t="s">
        <v>29280</v>
      </c>
      <c r="B5575" t="str">
        <f t="shared" si="180"/>
        <v>https://www.udobaer.de/out/media/public/cust/others/s0000123-2021-ch_it.pdf</v>
      </c>
    </row>
    <row r="5576" spans="1:2" x14ac:dyDescent="0.2">
      <c r="A5576" s="1" t="s">
        <v>29281</v>
      </c>
      <c r="B5576" t="str">
        <f t="shared" si="180"/>
        <v>https://www.udobaer.de/out/media/public/cust/others/s0000123-2021-ch_it.pdf</v>
      </c>
    </row>
    <row r="5577" spans="1:2" x14ac:dyDescent="0.2">
      <c r="A5577" s="1" t="s">
        <v>29282</v>
      </c>
      <c r="B5577" t="str">
        <f t="shared" si="180"/>
        <v>https://www.udobaer.de/out/media/public/cust/others/s0000123-2021-ch_it.pdf</v>
      </c>
    </row>
    <row r="5578" spans="1:2" x14ac:dyDescent="0.2">
      <c r="A5578" s="1" t="s">
        <v>29283</v>
      </c>
      <c r="B5578" t="str">
        <f t="shared" si="180"/>
        <v>https://www.udobaer.de/out/media/public/cust/others/s0000123-2021-ch_it.pdf</v>
      </c>
    </row>
    <row r="5579" spans="1:2" x14ac:dyDescent="0.2">
      <c r="A5579" s="1" t="s">
        <v>29284</v>
      </c>
      <c r="B5579" t="str">
        <f t="shared" si="180"/>
        <v>https://www.udobaer.de/out/media/public/cust/others/s0000123-2021-ch_it.pdf</v>
      </c>
    </row>
    <row r="5580" spans="1:2" x14ac:dyDescent="0.2">
      <c r="A5580" s="1" t="s">
        <v>29285</v>
      </c>
      <c r="B5580" t="str">
        <f t="shared" si="180"/>
        <v>https://www.udobaer.de/out/media/public/cust/others/s0000123-2021-ch_it.pdf</v>
      </c>
    </row>
    <row r="5581" spans="1:2" x14ac:dyDescent="0.2">
      <c r="A5581" s="1" t="s">
        <v>29286</v>
      </c>
      <c r="B5581" t="str">
        <f t="shared" si="180"/>
        <v>https://www.udobaer.de/out/media/public/cust/others/s0000123-2021-ch_it.pdf</v>
      </c>
    </row>
    <row r="5582" spans="1:2" x14ac:dyDescent="0.2">
      <c r="A5582" s="1" t="s">
        <v>29287</v>
      </c>
      <c r="B5582" t="str">
        <f t="shared" si="180"/>
        <v>https://www.udobaer.de/out/media/public/cust/others/s0000123-2021-ch_it.pdf</v>
      </c>
    </row>
    <row r="5583" spans="1:2" x14ac:dyDescent="0.2">
      <c r="A5583" s="1" t="s">
        <v>29288</v>
      </c>
      <c r="B5583" t="str">
        <f t="shared" si="180"/>
        <v>https://www.udobaer.de/out/media/public/cust/others/s0000123-2021-ch_it.pdf</v>
      </c>
    </row>
    <row r="5584" spans="1:2" x14ac:dyDescent="0.2">
      <c r="A5584" s="1" t="s">
        <v>29289</v>
      </c>
      <c r="B5584" t="str">
        <f t="shared" si="180"/>
        <v>https://www.udobaer.de/out/media/public/cust/others/s0000123-2021-ch_it.pdf</v>
      </c>
    </row>
    <row r="5585" spans="1:2" x14ac:dyDescent="0.2">
      <c r="A5585" s="1" t="s">
        <v>29290</v>
      </c>
      <c r="B5585" t="str">
        <f t="shared" si="180"/>
        <v>https://www.udobaer.de/out/media/public/cust/others/s0000123-2021-ch_it.pdf</v>
      </c>
    </row>
    <row r="5586" spans="1:2" x14ac:dyDescent="0.2">
      <c r="A5586" s="1" t="s">
        <v>29291</v>
      </c>
      <c r="B5586" t="str">
        <f t="shared" si="180"/>
        <v>https://www.udobaer.de/out/media/public/cust/others/s0000123-2021-ch_it.pdf</v>
      </c>
    </row>
    <row r="5587" spans="1:2" x14ac:dyDescent="0.2">
      <c r="A5587" s="1" t="s">
        <v>29292</v>
      </c>
      <c r="B5587" t="str">
        <f t="shared" si="180"/>
        <v>https://www.udobaer.de/out/media/public/cust/others/s0000123-2021-ch_it.pdf</v>
      </c>
    </row>
    <row r="5588" spans="1:2" x14ac:dyDescent="0.2">
      <c r="A5588" s="1" t="s">
        <v>29293</v>
      </c>
      <c r="B5588" t="str">
        <f t="shared" si="180"/>
        <v>https://www.udobaer.de/out/media/public/cust/others/s0000123-2021-ch_it.pdf</v>
      </c>
    </row>
    <row r="5589" spans="1:2" x14ac:dyDescent="0.2">
      <c r="A5589" s="1" t="s">
        <v>29294</v>
      </c>
      <c r="B5589" t="str">
        <f t="shared" si="180"/>
        <v>https://www.udobaer.de/out/media/public/cust/others/s0000123-2021-ch_it.pdf</v>
      </c>
    </row>
    <row r="5590" spans="1:2" x14ac:dyDescent="0.2">
      <c r="A5590" s="1" t="s">
        <v>29295</v>
      </c>
      <c r="B5590" t="str">
        <f t="shared" si="180"/>
        <v>https://www.udobaer.de/out/media/public/cust/others/s0000123-2021-ch_it.pdf</v>
      </c>
    </row>
    <row r="5591" spans="1:2" x14ac:dyDescent="0.2">
      <c r="A5591" s="1" t="s">
        <v>29296</v>
      </c>
      <c r="B5591" t="str">
        <f t="shared" si="180"/>
        <v>https://www.udobaer.de/out/media/public/cust/others/s0000123-2021-ch_it.pdf</v>
      </c>
    </row>
    <row r="5592" spans="1:2" x14ac:dyDescent="0.2">
      <c r="A5592" s="1" t="s">
        <v>29297</v>
      </c>
      <c r="B5592" t="str">
        <f t="shared" si="180"/>
        <v>https://www.udobaer.de/out/media/public/cust/others/s0000123-2021-ch_it.pdf</v>
      </c>
    </row>
    <row r="5593" spans="1:2" x14ac:dyDescent="0.2">
      <c r="A5593" s="1" t="s">
        <v>29298</v>
      </c>
      <c r="B5593" t="str">
        <f t="shared" si="180"/>
        <v>https://www.udobaer.de/out/media/public/cust/others/s0000123-2021-ch_it.pdf</v>
      </c>
    </row>
    <row r="5594" spans="1:2" x14ac:dyDescent="0.2">
      <c r="A5594" s="1" t="s">
        <v>29299</v>
      </c>
      <c r="B5594" t="str">
        <f t="shared" si="180"/>
        <v>https://www.udobaer.de/out/media/public/cust/others/s0000123-2021-ch_it.pdf</v>
      </c>
    </row>
    <row r="5595" spans="1:2" x14ac:dyDescent="0.2">
      <c r="A5595" s="1" t="s">
        <v>29300</v>
      </c>
      <c r="B5595" t="str">
        <f t="shared" si="180"/>
        <v>https://www.udobaer.de/out/media/public/cust/others/s0000123-2021-ch_it.pdf</v>
      </c>
    </row>
    <row r="5596" spans="1:2" x14ac:dyDescent="0.2">
      <c r="A5596" s="1" t="s">
        <v>29301</v>
      </c>
      <c r="B5596" t="str">
        <f t="shared" si="180"/>
        <v>https://www.udobaer.de/out/media/public/cust/others/s0000123-2021-ch_it.pdf</v>
      </c>
    </row>
    <row r="5597" spans="1:2" x14ac:dyDescent="0.2">
      <c r="A5597" s="1" t="s">
        <v>29302</v>
      </c>
      <c r="B5597" t="str">
        <f t="shared" si="180"/>
        <v>https://www.udobaer.de/out/media/public/cust/others/s0000123-2021-ch_it.pdf</v>
      </c>
    </row>
    <row r="5598" spans="1:2" x14ac:dyDescent="0.2">
      <c r="A5598" s="1" t="s">
        <v>29303</v>
      </c>
      <c r="B5598" t="str">
        <f t="shared" si="180"/>
        <v>https://www.udobaer.de/out/media/public/cust/others/s0000123-2021-ch_it.pdf</v>
      </c>
    </row>
    <row r="5599" spans="1:2" x14ac:dyDescent="0.2">
      <c r="A5599" s="1" t="s">
        <v>29304</v>
      </c>
      <c r="B5599" t="str">
        <f t="shared" si="180"/>
        <v>https://www.udobaer.de/out/media/public/cust/others/s0000123-2021-ch_it.pdf</v>
      </c>
    </row>
    <row r="5600" spans="1:2" x14ac:dyDescent="0.2">
      <c r="A5600" s="1" t="s">
        <v>29305</v>
      </c>
      <c r="B5600" t="str">
        <f t="shared" si="180"/>
        <v>https://www.udobaer.de/out/media/public/cust/others/s0000123-2021-ch_it.pdf</v>
      </c>
    </row>
    <row r="5601" spans="1:2" x14ac:dyDescent="0.2">
      <c r="A5601" s="1" t="s">
        <v>29306</v>
      </c>
      <c r="B5601" t="str">
        <f t="shared" si="180"/>
        <v>https://www.udobaer.de/out/media/public/cust/others/s0000123-2021-ch_it.pdf</v>
      </c>
    </row>
    <row r="5602" spans="1:2" x14ac:dyDescent="0.2">
      <c r="A5602" s="1" t="s">
        <v>29307</v>
      </c>
      <c r="B5602" t="str">
        <f t="shared" si="180"/>
        <v>https://www.udobaer.de/out/media/public/cust/others/s0000123-2021-ch_it.pdf</v>
      </c>
    </row>
    <row r="5603" spans="1:2" x14ac:dyDescent="0.2">
      <c r="A5603" s="1" t="s">
        <v>29308</v>
      </c>
      <c r="B5603" t="str">
        <f t="shared" si="180"/>
        <v>https://www.udobaer.de/out/media/public/cust/others/s0000123-2021-ch_it.pdf</v>
      </c>
    </row>
    <row r="5604" spans="1:2" x14ac:dyDescent="0.2">
      <c r="A5604" s="1" t="s">
        <v>29309</v>
      </c>
      <c r="B5604" t="str">
        <f t="shared" si="180"/>
        <v>https://www.udobaer.de/out/media/public/cust/others/s0000123-2021-ch_it.pdf</v>
      </c>
    </row>
    <row r="5605" spans="1:2" x14ac:dyDescent="0.2">
      <c r="A5605" s="1" t="s">
        <v>29310</v>
      </c>
      <c r="B5605" t="str">
        <f t="shared" si="180"/>
        <v>https://www.udobaer.de/out/media/public/cust/others/s0000123-2021-ch_it.pdf</v>
      </c>
    </row>
    <row r="5606" spans="1:2" x14ac:dyDescent="0.2">
      <c r="A5606" s="1" t="s">
        <v>29311</v>
      </c>
      <c r="B5606" t="str">
        <f t="shared" ref="B5606:B5669" si="181">HYPERLINK("https://www.udobaer.de/out/media/public/cust/others/s0000123-2021-ch_it.pdf")</f>
        <v>https://www.udobaer.de/out/media/public/cust/others/s0000123-2021-ch_it.pdf</v>
      </c>
    </row>
    <row r="5607" spans="1:2" x14ac:dyDescent="0.2">
      <c r="A5607" s="1" t="s">
        <v>29312</v>
      </c>
      <c r="B5607" t="str">
        <f t="shared" si="181"/>
        <v>https://www.udobaer.de/out/media/public/cust/others/s0000123-2021-ch_it.pdf</v>
      </c>
    </row>
    <row r="5608" spans="1:2" x14ac:dyDescent="0.2">
      <c r="A5608" s="1" t="s">
        <v>29313</v>
      </c>
      <c r="B5608" t="str">
        <f t="shared" si="181"/>
        <v>https://www.udobaer.de/out/media/public/cust/others/s0000123-2021-ch_it.pdf</v>
      </c>
    </row>
    <row r="5609" spans="1:2" x14ac:dyDescent="0.2">
      <c r="A5609" s="1" t="s">
        <v>29314</v>
      </c>
      <c r="B5609" t="str">
        <f t="shared" si="181"/>
        <v>https://www.udobaer.de/out/media/public/cust/others/s0000123-2021-ch_it.pdf</v>
      </c>
    </row>
    <row r="5610" spans="1:2" x14ac:dyDescent="0.2">
      <c r="A5610" s="1" t="s">
        <v>29315</v>
      </c>
      <c r="B5610" t="str">
        <f t="shared" si="181"/>
        <v>https://www.udobaer.de/out/media/public/cust/others/s0000123-2021-ch_it.pdf</v>
      </c>
    </row>
    <row r="5611" spans="1:2" x14ac:dyDescent="0.2">
      <c r="A5611" s="1" t="s">
        <v>29316</v>
      </c>
      <c r="B5611" t="str">
        <f t="shared" si="181"/>
        <v>https://www.udobaer.de/out/media/public/cust/others/s0000123-2021-ch_it.pdf</v>
      </c>
    </row>
    <row r="5612" spans="1:2" x14ac:dyDescent="0.2">
      <c r="A5612" s="1" t="s">
        <v>29317</v>
      </c>
      <c r="B5612" t="str">
        <f t="shared" si="181"/>
        <v>https://www.udobaer.de/out/media/public/cust/others/s0000123-2021-ch_it.pdf</v>
      </c>
    </row>
    <row r="5613" spans="1:2" x14ac:dyDescent="0.2">
      <c r="A5613" s="1" t="s">
        <v>29318</v>
      </c>
      <c r="B5613" t="str">
        <f t="shared" si="181"/>
        <v>https://www.udobaer.de/out/media/public/cust/others/s0000123-2021-ch_it.pdf</v>
      </c>
    </row>
    <row r="5614" spans="1:2" x14ac:dyDescent="0.2">
      <c r="A5614" s="1" t="s">
        <v>29319</v>
      </c>
      <c r="B5614" t="str">
        <f t="shared" si="181"/>
        <v>https://www.udobaer.de/out/media/public/cust/others/s0000123-2021-ch_it.pdf</v>
      </c>
    </row>
    <row r="5615" spans="1:2" x14ac:dyDescent="0.2">
      <c r="A5615" s="1" t="s">
        <v>29320</v>
      </c>
      <c r="B5615" t="str">
        <f t="shared" si="181"/>
        <v>https://www.udobaer.de/out/media/public/cust/others/s0000123-2021-ch_it.pdf</v>
      </c>
    </row>
    <row r="5616" spans="1:2" x14ac:dyDescent="0.2">
      <c r="A5616" s="1" t="s">
        <v>29321</v>
      </c>
      <c r="B5616" t="str">
        <f t="shared" si="181"/>
        <v>https://www.udobaer.de/out/media/public/cust/others/s0000123-2021-ch_it.pdf</v>
      </c>
    </row>
    <row r="5617" spans="1:2" x14ac:dyDescent="0.2">
      <c r="A5617" s="1" t="s">
        <v>29322</v>
      </c>
      <c r="B5617" t="str">
        <f t="shared" si="181"/>
        <v>https://www.udobaer.de/out/media/public/cust/others/s0000123-2021-ch_it.pdf</v>
      </c>
    </row>
    <row r="5618" spans="1:2" x14ac:dyDescent="0.2">
      <c r="A5618" s="1" t="s">
        <v>29323</v>
      </c>
      <c r="B5618" t="str">
        <f t="shared" si="181"/>
        <v>https://www.udobaer.de/out/media/public/cust/others/s0000123-2021-ch_it.pdf</v>
      </c>
    </row>
    <row r="5619" spans="1:2" x14ac:dyDescent="0.2">
      <c r="A5619" s="1" t="s">
        <v>29324</v>
      </c>
      <c r="B5619" t="str">
        <f t="shared" si="181"/>
        <v>https://www.udobaer.de/out/media/public/cust/others/s0000123-2021-ch_it.pdf</v>
      </c>
    </row>
    <row r="5620" spans="1:2" x14ac:dyDescent="0.2">
      <c r="A5620" s="1" t="s">
        <v>29325</v>
      </c>
      <c r="B5620" t="str">
        <f t="shared" si="181"/>
        <v>https://www.udobaer.de/out/media/public/cust/others/s0000123-2021-ch_it.pdf</v>
      </c>
    </row>
    <row r="5621" spans="1:2" x14ac:dyDescent="0.2">
      <c r="A5621" s="1" t="s">
        <v>29326</v>
      </c>
      <c r="B5621" t="str">
        <f t="shared" si="181"/>
        <v>https://www.udobaer.de/out/media/public/cust/others/s0000123-2021-ch_it.pdf</v>
      </c>
    </row>
    <row r="5622" spans="1:2" x14ac:dyDescent="0.2">
      <c r="A5622" s="1" t="s">
        <v>29327</v>
      </c>
      <c r="B5622" t="str">
        <f t="shared" si="181"/>
        <v>https://www.udobaer.de/out/media/public/cust/others/s0000123-2021-ch_it.pdf</v>
      </c>
    </row>
    <row r="5623" spans="1:2" x14ac:dyDescent="0.2">
      <c r="A5623" s="1" t="s">
        <v>29328</v>
      </c>
      <c r="B5623" t="str">
        <f t="shared" si="181"/>
        <v>https://www.udobaer.de/out/media/public/cust/others/s0000123-2021-ch_it.pdf</v>
      </c>
    </row>
    <row r="5624" spans="1:2" x14ac:dyDescent="0.2">
      <c r="A5624" s="1" t="s">
        <v>29329</v>
      </c>
      <c r="B5624" t="str">
        <f t="shared" si="181"/>
        <v>https://www.udobaer.de/out/media/public/cust/others/s0000123-2021-ch_it.pdf</v>
      </c>
    </row>
    <row r="5625" spans="1:2" x14ac:dyDescent="0.2">
      <c r="A5625" s="1" t="s">
        <v>29330</v>
      </c>
      <c r="B5625" t="str">
        <f t="shared" si="181"/>
        <v>https://www.udobaer.de/out/media/public/cust/others/s0000123-2021-ch_it.pdf</v>
      </c>
    </row>
    <row r="5626" spans="1:2" x14ac:dyDescent="0.2">
      <c r="A5626" s="1" t="s">
        <v>29331</v>
      </c>
      <c r="B5626" t="str">
        <f t="shared" si="181"/>
        <v>https://www.udobaer.de/out/media/public/cust/others/s0000123-2021-ch_it.pdf</v>
      </c>
    </row>
    <row r="5627" spans="1:2" x14ac:dyDescent="0.2">
      <c r="A5627" s="1" t="s">
        <v>29332</v>
      </c>
      <c r="B5627" t="str">
        <f t="shared" si="181"/>
        <v>https://www.udobaer.de/out/media/public/cust/others/s0000123-2021-ch_it.pdf</v>
      </c>
    </row>
    <row r="5628" spans="1:2" x14ac:dyDescent="0.2">
      <c r="A5628" s="1" t="s">
        <v>29333</v>
      </c>
      <c r="B5628" t="str">
        <f t="shared" si="181"/>
        <v>https://www.udobaer.de/out/media/public/cust/others/s0000123-2021-ch_it.pdf</v>
      </c>
    </row>
    <row r="5629" spans="1:2" x14ac:dyDescent="0.2">
      <c r="A5629" s="1" t="s">
        <v>29334</v>
      </c>
      <c r="B5629" t="str">
        <f t="shared" si="181"/>
        <v>https://www.udobaer.de/out/media/public/cust/others/s0000123-2021-ch_it.pdf</v>
      </c>
    </row>
    <row r="5630" spans="1:2" x14ac:dyDescent="0.2">
      <c r="A5630" s="1" t="s">
        <v>29335</v>
      </c>
      <c r="B5630" t="str">
        <f t="shared" si="181"/>
        <v>https://www.udobaer.de/out/media/public/cust/others/s0000123-2021-ch_it.pdf</v>
      </c>
    </row>
    <row r="5631" spans="1:2" x14ac:dyDescent="0.2">
      <c r="A5631" s="1" t="s">
        <v>29336</v>
      </c>
      <c r="B5631" t="str">
        <f t="shared" si="181"/>
        <v>https://www.udobaer.de/out/media/public/cust/others/s0000123-2021-ch_it.pdf</v>
      </c>
    </row>
    <row r="5632" spans="1:2" x14ac:dyDescent="0.2">
      <c r="A5632" s="1" t="s">
        <v>29337</v>
      </c>
      <c r="B5632" t="str">
        <f t="shared" si="181"/>
        <v>https://www.udobaer.de/out/media/public/cust/others/s0000123-2021-ch_it.pdf</v>
      </c>
    </row>
    <row r="5633" spans="1:2" x14ac:dyDescent="0.2">
      <c r="A5633" s="1" t="s">
        <v>29338</v>
      </c>
      <c r="B5633" t="str">
        <f t="shared" si="181"/>
        <v>https://www.udobaer.de/out/media/public/cust/others/s0000123-2021-ch_it.pdf</v>
      </c>
    </row>
    <row r="5634" spans="1:2" x14ac:dyDescent="0.2">
      <c r="A5634" s="1" t="s">
        <v>29339</v>
      </c>
      <c r="B5634" t="str">
        <f t="shared" si="181"/>
        <v>https://www.udobaer.de/out/media/public/cust/others/s0000123-2021-ch_it.pdf</v>
      </c>
    </row>
    <row r="5635" spans="1:2" x14ac:dyDescent="0.2">
      <c r="A5635" s="1" t="s">
        <v>29340</v>
      </c>
      <c r="B5635" t="str">
        <f t="shared" si="181"/>
        <v>https://www.udobaer.de/out/media/public/cust/others/s0000123-2021-ch_it.pdf</v>
      </c>
    </row>
    <row r="5636" spans="1:2" x14ac:dyDescent="0.2">
      <c r="A5636" s="1" t="s">
        <v>29341</v>
      </c>
      <c r="B5636" t="str">
        <f t="shared" si="181"/>
        <v>https://www.udobaer.de/out/media/public/cust/others/s0000123-2021-ch_it.pdf</v>
      </c>
    </row>
    <row r="5637" spans="1:2" x14ac:dyDescent="0.2">
      <c r="A5637" s="1" t="s">
        <v>29342</v>
      </c>
      <c r="B5637" t="str">
        <f t="shared" si="181"/>
        <v>https://www.udobaer.de/out/media/public/cust/others/s0000123-2021-ch_it.pdf</v>
      </c>
    </row>
    <row r="5638" spans="1:2" x14ac:dyDescent="0.2">
      <c r="A5638" s="1" t="s">
        <v>29343</v>
      </c>
      <c r="B5638" t="str">
        <f t="shared" si="181"/>
        <v>https://www.udobaer.de/out/media/public/cust/others/s0000123-2021-ch_it.pdf</v>
      </c>
    </row>
    <row r="5639" spans="1:2" x14ac:dyDescent="0.2">
      <c r="A5639" s="1" t="s">
        <v>29344</v>
      </c>
      <c r="B5639" t="str">
        <f t="shared" si="181"/>
        <v>https://www.udobaer.de/out/media/public/cust/others/s0000123-2021-ch_it.pdf</v>
      </c>
    </row>
    <row r="5640" spans="1:2" x14ac:dyDescent="0.2">
      <c r="A5640" s="1" t="s">
        <v>29345</v>
      </c>
      <c r="B5640" t="str">
        <f t="shared" si="181"/>
        <v>https://www.udobaer.de/out/media/public/cust/others/s0000123-2021-ch_it.pdf</v>
      </c>
    </row>
    <row r="5641" spans="1:2" x14ac:dyDescent="0.2">
      <c r="A5641" s="1" t="s">
        <v>29346</v>
      </c>
      <c r="B5641" t="str">
        <f t="shared" si="181"/>
        <v>https://www.udobaer.de/out/media/public/cust/others/s0000123-2021-ch_it.pdf</v>
      </c>
    </row>
    <row r="5642" spans="1:2" x14ac:dyDescent="0.2">
      <c r="A5642" s="1" t="s">
        <v>29347</v>
      </c>
      <c r="B5642" t="str">
        <f t="shared" si="181"/>
        <v>https://www.udobaer.de/out/media/public/cust/others/s0000123-2021-ch_it.pdf</v>
      </c>
    </row>
    <row r="5643" spans="1:2" x14ac:dyDescent="0.2">
      <c r="A5643" s="1" t="s">
        <v>29348</v>
      </c>
      <c r="B5643" t="str">
        <f t="shared" si="181"/>
        <v>https://www.udobaer.de/out/media/public/cust/others/s0000123-2021-ch_it.pdf</v>
      </c>
    </row>
    <row r="5644" spans="1:2" x14ac:dyDescent="0.2">
      <c r="A5644" s="1" t="s">
        <v>29349</v>
      </c>
      <c r="B5644" t="str">
        <f t="shared" si="181"/>
        <v>https://www.udobaer.de/out/media/public/cust/others/s0000123-2021-ch_it.pdf</v>
      </c>
    </row>
    <row r="5645" spans="1:2" x14ac:dyDescent="0.2">
      <c r="A5645" s="1" t="s">
        <v>29350</v>
      </c>
      <c r="B5645" t="str">
        <f t="shared" si="181"/>
        <v>https://www.udobaer.de/out/media/public/cust/others/s0000123-2021-ch_it.pdf</v>
      </c>
    </row>
    <row r="5646" spans="1:2" x14ac:dyDescent="0.2">
      <c r="A5646" s="1" t="s">
        <v>29351</v>
      </c>
      <c r="B5646" t="str">
        <f t="shared" si="181"/>
        <v>https://www.udobaer.de/out/media/public/cust/others/s0000123-2021-ch_it.pdf</v>
      </c>
    </row>
    <row r="5647" spans="1:2" x14ac:dyDescent="0.2">
      <c r="A5647" s="1" t="s">
        <v>29352</v>
      </c>
      <c r="B5647" t="str">
        <f t="shared" si="181"/>
        <v>https://www.udobaer.de/out/media/public/cust/others/s0000123-2021-ch_it.pdf</v>
      </c>
    </row>
    <row r="5648" spans="1:2" x14ac:dyDescent="0.2">
      <c r="A5648" s="1" t="s">
        <v>29353</v>
      </c>
      <c r="B5648" t="str">
        <f t="shared" si="181"/>
        <v>https://www.udobaer.de/out/media/public/cust/others/s0000123-2021-ch_it.pdf</v>
      </c>
    </row>
    <row r="5649" spans="1:2" x14ac:dyDescent="0.2">
      <c r="A5649" s="1" t="s">
        <v>29354</v>
      </c>
      <c r="B5649" t="str">
        <f t="shared" si="181"/>
        <v>https://www.udobaer.de/out/media/public/cust/others/s0000123-2021-ch_it.pdf</v>
      </c>
    </row>
    <row r="5650" spans="1:2" x14ac:dyDescent="0.2">
      <c r="A5650" s="1" t="s">
        <v>29355</v>
      </c>
      <c r="B5650" t="str">
        <f t="shared" si="181"/>
        <v>https://www.udobaer.de/out/media/public/cust/others/s0000123-2021-ch_it.pdf</v>
      </c>
    </row>
    <row r="5651" spans="1:2" x14ac:dyDescent="0.2">
      <c r="A5651" s="1" t="s">
        <v>29356</v>
      </c>
      <c r="B5651" t="str">
        <f t="shared" si="181"/>
        <v>https://www.udobaer.de/out/media/public/cust/others/s0000123-2021-ch_it.pdf</v>
      </c>
    </row>
    <row r="5652" spans="1:2" x14ac:dyDescent="0.2">
      <c r="A5652" s="1" t="s">
        <v>29357</v>
      </c>
      <c r="B5652" t="str">
        <f t="shared" si="181"/>
        <v>https://www.udobaer.de/out/media/public/cust/others/s0000123-2021-ch_it.pdf</v>
      </c>
    </row>
    <row r="5653" spans="1:2" x14ac:dyDescent="0.2">
      <c r="A5653" s="1" t="s">
        <v>29358</v>
      </c>
      <c r="B5653" t="str">
        <f t="shared" si="181"/>
        <v>https://www.udobaer.de/out/media/public/cust/others/s0000123-2021-ch_it.pdf</v>
      </c>
    </row>
    <row r="5654" spans="1:2" x14ac:dyDescent="0.2">
      <c r="A5654" s="1" t="s">
        <v>29359</v>
      </c>
      <c r="B5654" t="str">
        <f t="shared" si="181"/>
        <v>https://www.udobaer.de/out/media/public/cust/others/s0000123-2021-ch_it.pdf</v>
      </c>
    </row>
    <row r="5655" spans="1:2" x14ac:dyDescent="0.2">
      <c r="A5655" s="1" t="s">
        <v>29360</v>
      </c>
      <c r="B5655" t="str">
        <f t="shared" si="181"/>
        <v>https://www.udobaer.de/out/media/public/cust/others/s0000123-2021-ch_it.pdf</v>
      </c>
    </row>
    <row r="5656" spans="1:2" x14ac:dyDescent="0.2">
      <c r="A5656" s="1" t="s">
        <v>29361</v>
      </c>
      <c r="B5656" t="str">
        <f t="shared" si="181"/>
        <v>https://www.udobaer.de/out/media/public/cust/others/s0000123-2021-ch_it.pdf</v>
      </c>
    </row>
    <row r="5657" spans="1:2" x14ac:dyDescent="0.2">
      <c r="A5657" s="1" t="s">
        <v>29362</v>
      </c>
      <c r="B5657" t="str">
        <f t="shared" si="181"/>
        <v>https://www.udobaer.de/out/media/public/cust/others/s0000123-2021-ch_it.pdf</v>
      </c>
    </row>
    <row r="5658" spans="1:2" x14ac:dyDescent="0.2">
      <c r="A5658" s="1" t="s">
        <v>29363</v>
      </c>
      <c r="B5658" t="str">
        <f t="shared" si="181"/>
        <v>https://www.udobaer.de/out/media/public/cust/others/s0000123-2021-ch_it.pdf</v>
      </c>
    </row>
    <row r="5659" spans="1:2" x14ac:dyDescent="0.2">
      <c r="A5659" s="1" t="s">
        <v>29364</v>
      </c>
      <c r="B5659" t="str">
        <f t="shared" si="181"/>
        <v>https://www.udobaer.de/out/media/public/cust/others/s0000123-2021-ch_it.pdf</v>
      </c>
    </row>
    <row r="5660" spans="1:2" x14ac:dyDescent="0.2">
      <c r="A5660" s="1" t="s">
        <v>29365</v>
      </c>
      <c r="B5660" t="str">
        <f t="shared" si="181"/>
        <v>https://www.udobaer.de/out/media/public/cust/others/s0000123-2021-ch_it.pdf</v>
      </c>
    </row>
    <row r="5661" spans="1:2" x14ac:dyDescent="0.2">
      <c r="A5661" s="1" t="s">
        <v>29366</v>
      </c>
      <c r="B5661" t="str">
        <f t="shared" si="181"/>
        <v>https://www.udobaer.de/out/media/public/cust/others/s0000123-2021-ch_it.pdf</v>
      </c>
    </row>
    <row r="5662" spans="1:2" x14ac:dyDescent="0.2">
      <c r="A5662" s="1" t="s">
        <v>29367</v>
      </c>
      <c r="B5662" t="str">
        <f t="shared" si="181"/>
        <v>https://www.udobaer.de/out/media/public/cust/others/s0000123-2021-ch_it.pdf</v>
      </c>
    </row>
    <row r="5663" spans="1:2" x14ac:dyDescent="0.2">
      <c r="A5663" s="1" t="s">
        <v>29368</v>
      </c>
      <c r="B5663" t="str">
        <f t="shared" si="181"/>
        <v>https://www.udobaer.de/out/media/public/cust/others/s0000123-2021-ch_it.pdf</v>
      </c>
    </row>
    <row r="5664" spans="1:2" x14ac:dyDescent="0.2">
      <c r="A5664" s="1" t="s">
        <v>29369</v>
      </c>
      <c r="B5664" t="str">
        <f t="shared" si="181"/>
        <v>https://www.udobaer.de/out/media/public/cust/others/s0000123-2021-ch_it.pdf</v>
      </c>
    </row>
    <row r="5665" spans="1:2" x14ac:dyDescent="0.2">
      <c r="A5665" s="1" t="s">
        <v>29370</v>
      </c>
      <c r="B5665" t="str">
        <f t="shared" si="181"/>
        <v>https://www.udobaer.de/out/media/public/cust/others/s0000123-2021-ch_it.pdf</v>
      </c>
    </row>
    <row r="5666" spans="1:2" x14ac:dyDescent="0.2">
      <c r="A5666" s="1" t="s">
        <v>29371</v>
      </c>
      <c r="B5666" t="str">
        <f t="shared" si="181"/>
        <v>https://www.udobaer.de/out/media/public/cust/others/s0000123-2021-ch_it.pdf</v>
      </c>
    </row>
    <row r="5667" spans="1:2" x14ac:dyDescent="0.2">
      <c r="A5667" s="1" t="s">
        <v>29372</v>
      </c>
      <c r="B5667" t="str">
        <f t="shared" si="181"/>
        <v>https://www.udobaer.de/out/media/public/cust/others/s0000123-2021-ch_it.pdf</v>
      </c>
    </row>
    <row r="5668" spans="1:2" x14ac:dyDescent="0.2">
      <c r="A5668" s="1" t="s">
        <v>29373</v>
      </c>
      <c r="B5668" t="str">
        <f t="shared" si="181"/>
        <v>https://www.udobaer.de/out/media/public/cust/others/s0000123-2021-ch_it.pdf</v>
      </c>
    </row>
    <row r="5669" spans="1:2" x14ac:dyDescent="0.2">
      <c r="A5669" s="1" t="s">
        <v>29374</v>
      </c>
      <c r="B5669" t="str">
        <f t="shared" si="181"/>
        <v>https://www.udobaer.de/out/media/public/cust/others/s0000123-2021-ch_it.pdf</v>
      </c>
    </row>
    <row r="5670" spans="1:2" x14ac:dyDescent="0.2">
      <c r="A5670" s="1" t="s">
        <v>29375</v>
      </c>
      <c r="B5670" t="str">
        <f t="shared" ref="B5670:B5733" si="182">HYPERLINK("https://www.udobaer.de/out/media/public/cust/others/s0000123-2021-ch_it.pdf")</f>
        <v>https://www.udobaer.de/out/media/public/cust/others/s0000123-2021-ch_it.pdf</v>
      </c>
    </row>
    <row r="5671" spans="1:2" x14ac:dyDescent="0.2">
      <c r="A5671" s="1" t="s">
        <v>29376</v>
      </c>
      <c r="B5671" t="str">
        <f t="shared" si="182"/>
        <v>https://www.udobaer.de/out/media/public/cust/others/s0000123-2021-ch_it.pdf</v>
      </c>
    </row>
    <row r="5672" spans="1:2" x14ac:dyDescent="0.2">
      <c r="A5672" s="1" t="s">
        <v>29377</v>
      </c>
      <c r="B5672" t="str">
        <f t="shared" si="182"/>
        <v>https://www.udobaer.de/out/media/public/cust/others/s0000123-2021-ch_it.pdf</v>
      </c>
    </row>
    <row r="5673" spans="1:2" x14ac:dyDescent="0.2">
      <c r="A5673" s="1" t="s">
        <v>29378</v>
      </c>
      <c r="B5673" t="str">
        <f t="shared" si="182"/>
        <v>https://www.udobaer.de/out/media/public/cust/others/s0000123-2021-ch_it.pdf</v>
      </c>
    </row>
    <row r="5674" spans="1:2" x14ac:dyDescent="0.2">
      <c r="A5674" s="1" t="s">
        <v>29379</v>
      </c>
      <c r="B5674" t="str">
        <f t="shared" si="182"/>
        <v>https://www.udobaer.de/out/media/public/cust/others/s0000123-2021-ch_it.pdf</v>
      </c>
    </row>
    <row r="5675" spans="1:2" x14ac:dyDescent="0.2">
      <c r="A5675" s="1" t="s">
        <v>29380</v>
      </c>
      <c r="B5675" t="str">
        <f t="shared" si="182"/>
        <v>https://www.udobaer.de/out/media/public/cust/others/s0000123-2021-ch_it.pdf</v>
      </c>
    </row>
    <row r="5676" spans="1:2" x14ac:dyDescent="0.2">
      <c r="A5676" s="1" t="s">
        <v>29381</v>
      </c>
      <c r="B5676" t="str">
        <f t="shared" si="182"/>
        <v>https://www.udobaer.de/out/media/public/cust/others/s0000123-2021-ch_it.pdf</v>
      </c>
    </row>
    <row r="5677" spans="1:2" x14ac:dyDescent="0.2">
      <c r="A5677" s="1" t="s">
        <v>29382</v>
      </c>
      <c r="B5677" t="str">
        <f t="shared" si="182"/>
        <v>https://www.udobaer.de/out/media/public/cust/others/s0000123-2021-ch_it.pdf</v>
      </c>
    </row>
    <row r="5678" spans="1:2" x14ac:dyDescent="0.2">
      <c r="A5678" s="1" t="s">
        <v>29383</v>
      </c>
      <c r="B5678" t="str">
        <f t="shared" si="182"/>
        <v>https://www.udobaer.de/out/media/public/cust/others/s0000123-2021-ch_it.pdf</v>
      </c>
    </row>
    <row r="5679" spans="1:2" x14ac:dyDescent="0.2">
      <c r="A5679" s="1" t="s">
        <v>29384</v>
      </c>
      <c r="B5679" t="str">
        <f t="shared" si="182"/>
        <v>https://www.udobaer.de/out/media/public/cust/others/s0000123-2021-ch_it.pdf</v>
      </c>
    </row>
    <row r="5680" spans="1:2" x14ac:dyDescent="0.2">
      <c r="A5680" s="1" t="s">
        <v>29385</v>
      </c>
      <c r="B5680" t="str">
        <f t="shared" si="182"/>
        <v>https://www.udobaer.de/out/media/public/cust/others/s0000123-2021-ch_it.pdf</v>
      </c>
    </row>
    <row r="5681" spans="1:2" x14ac:dyDescent="0.2">
      <c r="A5681" s="1" t="s">
        <v>29386</v>
      </c>
      <c r="B5681" t="str">
        <f t="shared" si="182"/>
        <v>https://www.udobaer.de/out/media/public/cust/others/s0000123-2021-ch_it.pdf</v>
      </c>
    </row>
    <row r="5682" spans="1:2" x14ac:dyDescent="0.2">
      <c r="A5682" s="1" t="s">
        <v>29387</v>
      </c>
      <c r="B5682" t="str">
        <f t="shared" si="182"/>
        <v>https://www.udobaer.de/out/media/public/cust/others/s0000123-2021-ch_it.pdf</v>
      </c>
    </row>
    <row r="5683" spans="1:2" x14ac:dyDescent="0.2">
      <c r="A5683" s="1" t="s">
        <v>29388</v>
      </c>
      <c r="B5683" t="str">
        <f t="shared" si="182"/>
        <v>https://www.udobaer.de/out/media/public/cust/others/s0000123-2021-ch_it.pdf</v>
      </c>
    </row>
    <row r="5684" spans="1:2" x14ac:dyDescent="0.2">
      <c r="A5684" s="1" t="s">
        <v>29389</v>
      </c>
      <c r="B5684" t="str">
        <f t="shared" si="182"/>
        <v>https://www.udobaer.de/out/media/public/cust/others/s0000123-2021-ch_it.pdf</v>
      </c>
    </row>
    <row r="5685" spans="1:2" x14ac:dyDescent="0.2">
      <c r="A5685" s="1" t="s">
        <v>29390</v>
      </c>
      <c r="B5685" t="str">
        <f t="shared" si="182"/>
        <v>https://www.udobaer.de/out/media/public/cust/others/s0000123-2021-ch_it.pdf</v>
      </c>
    </row>
    <row r="5686" spans="1:2" x14ac:dyDescent="0.2">
      <c r="A5686" s="1" t="s">
        <v>29391</v>
      </c>
      <c r="B5686" t="str">
        <f t="shared" si="182"/>
        <v>https://www.udobaer.de/out/media/public/cust/others/s0000123-2021-ch_it.pdf</v>
      </c>
    </row>
    <row r="5687" spans="1:2" x14ac:dyDescent="0.2">
      <c r="A5687" s="1" t="s">
        <v>29392</v>
      </c>
      <c r="B5687" t="str">
        <f t="shared" si="182"/>
        <v>https://www.udobaer.de/out/media/public/cust/others/s0000123-2021-ch_it.pdf</v>
      </c>
    </row>
    <row r="5688" spans="1:2" x14ac:dyDescent="0.2">
      <c r="A5688" s="1" t="s">
        <v>29393</v>
      </c>
      <c r="B5688" t="str">
        <f t="shared" si="182"/>
        <v>https://www.udobaer.de/out/media/public/cust/others/s0000123-2021-ch_it.pdf</v>
      </c>
    </row>
    <row r="5689" spans="1:2" x14ac:dyDescent="0.2">
      <c r="A5689" s="1" t="s">
        <v>29394</v>
      </c>
      <c r="B5689" t="str">
        <f t="shared" si="182"/>
        <v>https://www.udobaer.de/out/media/public/cust/others/s0000123-2021-ch_it.pdf</v>
      </c>
    </row>
    <row r="5690" spans="1:2" x14ac:dyDescent="0.2">
      <c r="A5690" s="1" t="s">
        <v>29395</v>
      </c>
      <c r="B5690" t="str">
        <f t="shared" si="182"/>
        <v>https://www.udobaer.de/out/media/public/cust/others/s0000123-2021-ch_it.pdf</v>
      </c>
    </row>
    <row r="5691" spans="1:2" x14ac:dyDescent="0.2">
      <c r="A5691" s="1" t="s">
        <v>29396</v>
      </c>
      <c r="B5691" t="str">
        <f t="shared" si="182"/>
        <v>https://www.udobaer.de/out/media/public/cust/others/s0000123-2021-ch_it.pdf</v>
      </c>
    </row>
    <row r="5692" spans="1:2" x14ac:dyDescent="0.2">
      <c r="A5692" s="1" t="s">
        <v>29397</v>
      </c>
      <c r="B5692" t="str">
        <f t="shared" si="182"/>
        <v>https://www.udobaer.de/out/media/public/cust/others/s0000123-2021-ch_it.pdf</v>
      </c>
    </row>
    <row r="5693" spans="1:2" x14ac:dyDescent="0.2">
      <c r="A5693" s="1" t="s">
        <v>29398</v>
      </c>
      <c r="B5693" t="str">
        <f t="shared" si="182"/>
        <v>https://www.udobaer.de/out/media/public/cust/others/s0000123-2021-ch_it.pdf</v>
      </c>
    </row>
    <row r="5694" spans="1:2" x14ac:dyDescent="0.2">
      <c r="A5694" s="1" t="s">
        <v>29399</v>
      </c>
      <c r="B5694" t="str">
        <f t="shared" si="182"/>
        <v>https://www.udobaer.de/out/media/public/cust/others/s0000123-2021-ch_it.pdf</v>
      </c>
    </row>
    <row r="5695" spans="1:2" x14ac:dyDescent="0.2">
      <c r="A5695" s="1" t="s">
        <v>29400</v>
      </c>
      <c r="B5695" t="str">
        <f t="shared" si="182"/>
        <v>https://www.udobaer.de/out/media/public/cust/others/s0000123-2021-ch_it.pdf</v>
      </c>
    </row>
    <row r="5696" spans="1:2" x14ac:dyDescent="0.2">
      <c r="A5696" s="1" t="s">
        <v>29401</v>
      </c>
      <c r="B5696" t="str">
        <f t="shared" si="182"/>
        <v>https://www.udobaer.de/out/media/public/cust/others/s0000123-2021-ch_it.pdf</v>
      </c>
    </row>
    <row r="5697" spans="1:2" x14ac:dyDescent="0.2">
      <c r="A5697" s="1" t="s">
        <v>29402</v>
      </c>
      <c r="B5697" t="str">
        <f t="shared" si="182"/>
        <v>https://www.udobaer.de/out/media/public/cust/others/s0000123-2021-ch_it.pdf</v>
      </c>
    </row>
    <row r="5698" spans="1:2" x14ac:dyDescent="0.2">
      <c r="A5698" s="1" t="s">
        <v>29403</v>
      </c>
      <c r="B5698" t="str">
        <f t="shared" si="182"/>
        <v>https://www.udobaer.de/out/media/public/cust/others/s0000123-2021-ch_it.pdf</v>
      </c>
    </row>
    <row r="5699" spans="1:2" x14ac:dyDescent="0.2">
      <c r="A5699" s="1" t="s">
        <v>29404</v>
      </c>
      <c r="B5699" t="str">
        <f t="shared" si="182"/>
        <v>https://www.udobaer.de/out/media/public/cust/others/s0000123-2021-ch_it.pdf</v>
      </c>
    </row>
    <row r="5700" spans="1:2" x14ac:dyDescent="0.2">
      <c r="A5700" s="1" t="s">
        <v>29405</v>
      </c>
      <c r="B5700" t="str">
        <f t="shared" si="182"/>
        <v>https://www.udobaer.de/out/media/public/cust/others/s0000123-2021-ch_it.pdf</v>
      </c>
    </row>
    <row r="5701" spans="1:2" x14ac:dyDescent="0.2">
      <c r="A5701" s="1" t="s">
        <v>29406</v>
      </c>
      <c r="B5701" t="str">
        <f t="shared" si="182"/>
        <v>https://www.udobaer.de/out/media/public/cust/others/s0000123-2021-ch_it.pdf</v>
      </c>
    </row>
    <row r="5702" spans="1:2" x14ac:dyDescent="0.2">
      <c r="A5702" s="1" t="s">
        <v>29407</v>
      </c>
      <c r="B5702" t="str">
        <f t="shared" si="182"/>
        <v>https://www.udobaer.de/out/media/public/cust/others/s0000123-2021-ch_it.pdf</v>
      </c>
    </row>
    <row r="5703" spans="1:2" x14ac:dyDescent="0.2">
      <c r="A5703" s="1" t="s">
        <v>29408</v>
      </c>
      <c r="B5703" t="str">
        <f t="shared" si="182"/>
        <v>https://www.udobaer.de/out/media/public/cust/others/s0000123-2021-ch_it.pdf</v>
      </c>
    </row>
    <row r="5704" spans="1:2" x14ac:dyDescent="0.2">
      <c r="A5704" s="1" t="s">
        <v>29409</v>
      </c>
      <c r="B5704" t="str">
        <f t="shared" si="182"/>
        <v>https://www.udobaer.de/out/media/public/cust/others/s0000123-2021-ch_it.pdf</v>
      </c>
    </row>
    <row r="5705" spans="1:2" x14ac:dyDescent="0.2">
      <c r="A5705" s="1" t="s">
        <v>29410</v>
      </c>
      <c r="B5705" t="str">
        <f t="shared" si="182"/>
        <v>https://www.udobaer.de/out/media/public/cust/others/s0000123-2021-ch_it.pdf</v>
      </c>
    </row>
    <row r="5706" spans="1:2" x14ac:dyDescent="0.2">
      <c r="A5706" s="1" t="s">
        <v>29411</v>
      </c>
      <c r="B5706" t="str">
        <f t="shared" si="182"/>
        <v>https://www.udobaer.de/out/media/public/cust/others/s0000123-2021-ch_it.pdf</v>
      </c>
    </row>
    <row r="5707" spans="1:2" x14ac:dyDescent="0.2">
      <c r="A5707" s="1" t="s">
        <v>29412</v>
      </c>
      <c r="B5707" t="str">
        <f t="shared" si="182"/>
        <v>https://www.udobaer.de/out/media/public/cust/others/s0000123-2021-ch_it.pdf</v>
      </c>
    </row>
    <row r="5708" spans="1:2" x14ac:dyDescent="0.2">
      <c r="A5708" s="1" t="s">
        <v>29413</v>
      </c>
      <c r="B5708" t="str">
        <f t="shared" si="182"/>
        <v>https://www.udobaer.de/out/media/public/cust/others/s0000123-2021-ch_it.pdf</v>
      </c>
    </row>
    <row r="5709" spans="1:2" x14ac:dyDescent="0.2">
      <c r="A5709" s="1" t="s">
        <v>29414</v>
      </c>
      <c r="B5709" t="str">
        <f t="shared" si="182"/>
        <v>https://www.udobaer.de/out/media/public/cust/others/s0000123-2021-ch_it.pdf</v>
      </c>
    </row>
    <row r="5710" spans="1:2" x14ac:dyDescent="0.2">
      <c r="A5710" s="1" t="s">
        <v>29415</v>
      </c>
      <c r="B5710" t="str">
        <f t="shared" si="182"/>
        <v>https://www.udobaer.de/out/media/public/cust/others/s0000123-2021-ch_it.pdf</v>
      </c>
    </row>
    <row r="5711" spans="1:2" x14ac:dyDescent="0.2">
      <c r="A5711" s="1" t="s">
        <v>29416</v>
      </c>
      <c r="B5711" t="str">
        <f t="shared" si="182"/>
        <v>https://www.udobaer.de/out/media/public/cust/others/s0000123-2021-ch_it.pdf</v>
      </c>
    </row>
    <row r="5712" spans="1:2" x14ac:dyDescent="0.2">
      <c r="A5712" s="1" t="s">
        <v>29417</v>
      </c>
      <c r="B5712" t="str">
        <f t="shared" si="182"/>
        <v>https://www.udobaer.de/out/media/public/cust/others/s0000123-2021-ch_it.pdf</v>
      </c>
    </row>
    <row r="5713" spans="1:2" x14ac:dyDescent="0.2">
      <c r="A5713" s="1" t="s">
        <v>29418</v>
      </c>
      <c r="B5713" t="str">
        <f t="shared" si="182"/>
        <v>https://www.udobaer.de/out/media/public/cust/others/s0000123-2021-ch_it.pdf</v>
      </c>
    </row>
    <row r="5714" spans="1:2" x14ac:dyDescent="0.2">
      <c r="A5714" s="1" t="s">
        <v>29419</v>
      </c>
      <c r="B5714" t="str">
        <f t="shared" si="182"/>
        <v>https://www.udobaer.de/out/media/public/cust/others/s0000123-2021-ch_it.pdf</v>
      </c>
    </row>
    <row r="5715" spans="1:2" x14ac:dyDescent="0.2">
      <c r="A5715" s="1" t="s">
        <v>29420</v>
      </c>
      <c r="B5715" t="str">
        <f t="shared" si="182"/>
        <v>https://www.udobaer.de/out/media/public/cust/others/s0000123-2021-ch_it.pdf</v>
      </c>
    </row>
    <row r="5716" spans="1:2" x14ac:dyDescent="0.2">
      <c r="A5716" s="1" t="s">
        <v>29421</v>
      </c>
      <c r="B5716" t="str">
        <f t="shared" si="182"/>
        <v>https://www.udobaer.de/out/media/public/cust/others/s0000123-2021-ch_it.pdf</v>
      </c>
    </row>
    <row r="5717" spans="1:2" x14ac:dyDescent="0.2">
      <c r="A5717" s="1" t="s">
        <v>29422</v>
      </c>
      <c r="B5717" t="str">
        <f t="shared" si="182"/>
        <v>https://www.udobaer.de/out/media/public/cust/others/s0000123-2021-ch_it.pdf</v>
      </c>
    </row>
    <row r="5718" spans="1:2" x14ac:dyDescent="0.2">
      <c r="A5718" s="1" t="s">
        <v>29423</v>
      </c>
      <c r="B5718" t="str">
        <f t="shared" si="182"/>
        <v>https://www.udobaer.de/out/media/public/cust/others/s0000123-2021-ch_it.pdf</v>
      </c>
    </row>
    <row r="5719" spans="1:2" x14ac:dyDescent="0.2">
      <c r="A5719" s="1" t="s">
        <v>29424</v>
      </c>
      <c r="B5719" t="str">
        <f t="shared" si="182"/>
        <v>https://www.udobaer.de/out/media/public/cust/others/s0000123-2021-ch_it.pdf</v>
      </c>
    </row>
    <row r="5720" spans="1:2" x14ac:dyDescent="0.2">
      <c r="A5720" s="1" t="s">
        <v>29425</v>
      </c>
      <c r="B5720" t="str">
        <f t="shared" si="182"/>
        <v>https://www.udobaer.de/out/media/public/cust/others/s0000123-2021-ch_it.pdf</v>
      </c>
    </row>
    <row r="5721" spans="1:2" x14ac:dyDescent="0.2">
      <c r="A5721" s="1" t="s">
        <v>29426</v>
      </c>
      <c r="B5721" t="str">
        <f t="shared" si="182"/>
        <v>https://www.udobaer.de/out/media/public/cust/others/s0000123-2021-ch_it.pdf</v>
      </c>
    </row>
    <row r="5722" spans="1:2" x14ac:dyDescent="0.2">
      <c r="A5722" s="1" t="s">
        <v>29427</v>
      </c>
      <c r="B5722" t="str">
        <f t="shared" si="182"/>
        <v>https://www.udobaer.de/out/media/public/cust/others/s0000123-2021-ch_it.pdf</v>
      </c>
    </row>
    <row r="5723" spans="1:2" x14ac:dyDescent="0.2">
      <c r="A5723" s="1" t="s">
        <v>29428</v>
      </c>
      <c r="B5723" t="str">
        <f t="shared" si="182"/>
        <v>https://www.udobaer.de/out/media/public/cust/others/s0000123-2021-ch_it.pdf</v>
      </c>
    </row>
    <row r="5724" spans="1:2" x14ac:dyDescent="0.2">
      <c r="A5724" s="1" t="s">
        <v>29429</v>
      </c>
      <c r="B5724" t="str">
        <f t="shared" si="182"/>
        <v>https://www.udobaer.de/out/media/public/cust/others/s0000123-2021-ch_it.pdf</v>
      </c>
    </row>
    <row r="5725" spans="1:2" x14ac:dyDescent="0.2">
      <c r="A5725" s="1" t="s">
        <v>29430</v>
      </c>
      <c r="B5725" t="str">
        <f t="shared" si="182"/>
        <v>https://www.udobaer.de/out/media/public/cust/others/s0000123-2021-ch_it.pdf</v>
      </c>
    </row>
    <row r="5726" spans="1:2" x14ac:dyDescent="0.2">
      <c r="A5726" s="1" t="s">
        <v>29431</v>
      </c>
      <c r="B5726" t="str">
        <f t="shared" si="182"/>
        <v>https://www.udobaer.de/out/media/public/cust/others/s0000123-2021-ch_it.pdf</v>
      </c>
    </row>
    <row r="5727" spans="1:2" x14ac:dyDescent="0.2">
      <c r="A5727" s="1" t="s">
        <v>29432</v>
      </c>
      <c r="B5727" t="str">
        <f t="shared" si="182"/>
        <v>https://www.udobaer.de/out/media/public/cust/others/s0000123-2021-ch_it.pdf</v>
      </c>
    </row>
    <row r="5728" spans="1:2" x14ac:dyDescent="0.2">
      <c r="A5728" s="1" t="s">
        <v>29433</v>
      </c>
      <c r="B5728" t="str">
        <f t="shared" si="182"/>
        <v>https://www.udobaer.de/out/media/public/cust/others/s0000123-2021-ch_it.pdf</v>
      </c>
    </row>
    <row r="5729" spans="1:2" x14ac:dyDescent="0.2">
      <c r="A5729" s="1" t="s">
        <v>29434</v>
      </c>
      <c r="B5729" t="str">
        <f t="shared" si="182"/>
        <v>https://www.udobaer.de/out/media/public/cust/others/s0000123-2021-ch_it.pdf</v>
      </c>
    </row>
    <row r="5730" spans="1:2" x14ac:dyDescent="0.2">
      <c r="A5730" s="1" t="s">
        <v>29435</v>
      </c>
      <c r="B5730" t="str">
        <f t="shared" si="182"/>
        <v>https://www.udobaer.de/out/media/public/cust/others/s0000123-2021-ch_it.pdf</v>
      </c>
    </row>
    <row r="5731" spans="1:2" x14ac:dyDescent="0.2">
      <c r="A5731" s="1" t="s">
        <v>29436</v>
      </c>
      <c r="B5731" t="str">
        <f t="shared" si="182"/>
        <v>https://www.udobaer.de/out/media/public/cust/others/s0000123-2021-ch_it.pdf</v>
      </c>
    </row>
    <row r="5732" spans="1:2" x14ac:dyDescent="0.2">
      <c r="A5732" s="1" t="s">
        <v>29437</v>
      </c>
      <c r="B5732" t="str">
        <f t="shared" si="182"/>
        <v>https://www.udobaer.de/out/media/public/cust/others/s0000123-2021-ch_it.pdf</v>
      </c>
    </row>
    <row r="5733" spans="1:2" x14ac:dyDescent="0.2">
      <c r="A5733" s="1" t="s">
        <v>29438</v>
      </c>
      <c r="B5733" t="str">
        <f t="shared" si="182"/>
        <v>https://www.udobaer.de/out/media/public/cust/others/s0000123-2021-ch_it.pdf</v>
      </c>
    </row>
    <row r="5734" spans="1:2" x14ac:dyDescent="0.2">
      <c r="A5734" s="1" t="s">
        <v>29439</v>
      </c>
      <c r="B5734" t="str">
        <f t="shared" ref="B5734:B5797" si="183">HYPERLINK("https://www.udobaer.de/out/media/public/cust/others/s0000123-2021-ch_it.pdf")</f>
        <v>https://www.udobaer.de/out/media/public/cust/others/s0000123-2021-ch_it.pdf</v>
      </c>
    </row>
    <row r="5735" spans="1:2" x14ac:dyDescent="0.2">
      <c r="A5735" s="1" t="s">
        <v>29440</v>
      </c>
      <c r="B5735" t="str">
        <f t="shared" si="183"/>
        <v>https://www.udobaer.de/out/media/public/cust/others/s0000123-2021-ch_it.pdf</v>
      </c>
    </row>
    <row r="5736" spans="1:2" x14ac:dyDescent="0.2">
      <c r="A5736" s="1" t="s">
        <v>29441</v>
      </c>
      <c r="B5736" t="str">
        <f t="shared" si="183"/>
        <v>https://www.udobaer.de/out/media/public/cust/others/s0000123-2021-ch_it.pdf</v>
      </c>
    </row>
    <row r="5737" spans="1:2" x14ac:dyDescent="0.2">
      <c r="A5737" s="1" t="s">
        <v>29442</v>
      </c>
      <c r="B5737" t="str">
        <f t="shared" si="183"/>
        <v>https://www.udobaer.de/out/media/public/cust/others/s0000123-2021-ch_it.pdf</v>
      </c>
    </row>
    <row r="5738" spans="1:2" x14ac:dyDescent="0.2">
      <c r="A5738" s="1" t="s">
        <v>29443</v>
      </c>
      <c r="B5738" t="str">
        <f t="shared" si="183"/>
        <v>https://www.udobaer.de/out/media/public/cust/others/s0000123-2021-ch_it.pdf</v>
      </c>
    </row>
    <row r="5739" spans="1:2" x14ac:dyDescent="0.2">
      <c r="A5739" s="1" t="s">
        <v>29444</v>
      </c>
      <c r="B5739" t="str">
        <f t="shared" si="183"/>
        <v>https://www.udobaer.de/out/media/public/cust/others/s0000123-2021-ch_it.pdf</v>
      </c>
    </row>
    <row r="5740" spans="1:2" x14ac:dyDescent="0.2">
      <c r="A5740" s="1" t="s">
        <v>29445</v>
      </c>
      <c r="B5740" t="str">
        <f t="shared" si="183"/>
        <v>https://www.udobaer.de/out/media/public/cust/others/s0000123-2021-ch_it.pdf</v>
      </c>
    </row>
    <row r="5741" spans="1:2" x14ac:dyDescent="0.2">
      <c r="A5741" s="1" t="s">
        <v>29446</v>
      </c>
      <c r="B5741" t="str">
        <f t="shared" si="183"/>
        <v>https://www.udobaer.de/out/media/public/cust/others/s0000123-2021-ch_it.pdf</v>
      </c>
    </row>
    <row r="5742" spans="1:2" x14ac:dyDescent="0.2">
      <c r="A5742" s="1" t="s">
        <v>29447</v>
      </c>
      <c r="B5742" t="str">
        <f t="shared" si="183"/>
        <v>https://www.udobaer.de/out/media/public/cust/others/s0000123-2021-ch_it.pdf</v>
      </c>
    </row>
    <row r="5743" spans="1:2" x14ac:dyDescent="0.2">
      <c r="A5743" s="1" t="s">
        <v>29448</v>
      </c>
      <c r="B5743" t="str">
        <f t="shared" si="183"/>
        <v>https://www.udobaer.de/out/media/public/cust/others/s0000123-2021-ch_it.pdf</v>
      </c>
    </row>
    <row r="5744" spans="1:2" x14ac:dyDescent="0.2">
      <c r="A5744" s="1" t="s">
        <v>29449</v>
      </c>
      <c r="B5744" t="str">
        <f t="shared" si="183"/>
        <v>https://www.udobaer.de/out/media/public/cust/others/s0000123-2021-ch_it.pdf</v>
      </c>
    </row>
    <row r="5745" spans="1:2" x14ac:dyDescent="0.2">
      <c r="A5745" s="1" t="s">
        <v>29450</v>
      </c>
      <c r="B5745" t="str">
        <f t="shared" si="183"/>
        <v>https://www.udobaer.de/out/media/public/cust/others/s0000123-2021-ch_it.pdf</v>
      </c>
    </row>
    <row r="5746" spans="1:2" x14ac:dyDescent="0.2">
      <c r="A5746" s="1" t="s">
        <v>29451</v>
      </c>
      <c r="B5746" t="str">
        <f t="shared" si="183"/>
        <v>https://www.udobaer.de/out/media/public/cust/others/s0000123-2021-ch_it.pdf</v>
      </c>
    </row>
    <row r="5747" spans="1:2" x14ac:dyDescent="0.2">
      <c r="A5747" s="1" t="s">
        <v>29452</v>
      </c>
      <c r="B5747" t="str">
        <f t="shared" si="183"/>
        <v>https://www.udobaer.de/out/media/public/cust/others/s0000123-2021-ch_it.pdf</v>
      </c>
    </row>
    <row r="5748" spans="1:2" x14ac:dyDescent="0.2">
      <c r="A5748" s="1" t="s">
        <v>29453</v>
      </c>
      <c r="B5748" t="str">
        <f t="shared" si="183"/>
        <v>https://www.udobaer.de/out/media/public/cust/others/s0000123-2021-ch_it.pdf</v>
      </c>
    </row>
    <row r="5749" spans="1:2" x14ac:dyDescent="0.2">
      <c r="A5749" s="1" t="s">
        <v>29454</v>
      </c>
      <c r="B5749" t="str">
        <f t="shared" si="183"/>
        <v>https://www.udobaer.de/out/media/public/cust/others/s0000123-2021-ch_it.pdf</v>
      </c>
    </row>
    <row r="5750" spans="1:2" x14ac:dyDescent="0.2">
      <c r="A5750" s="1" t="s">
        <v>29455</v>
      </c>
      <c r="B5750" t="str">
        <f t="shared" si="183"/>
        <v>https://www.udobaer.de/out/media/public/cust/others/s0000123-2021-ch_it.pdf</v>
      </c>
    </row>
    <row r="5751" spans="1:2" x14ac:dyDescent="0.2">
      <c r="A5751" s="1" t="s">
        <v>29456</v>
      </c>
      <c r="B5751" t="str">
        <f t="shared" si="183"/>
        <v>https://www.udobaer.de/out/media/public/cust/others/s0000123-2021-ch_it.pdf</v>
      </c>
    </row>
    <row r="5752" spans="1:2" x14ac:dyDescent="0.2">
      <c r="A5752" s="1" t="s">
        <v>29457</v>
      </c>
      <c r="B5752" t="str">
        <f t="shared" si="183"/>
        <v>https://www.udobaer.de/out/media/public/cust/others/s0000123-2021-ch_it.pdf</v>
      </c>
    </row>
    <row r="5753" spans="1:2" x14ac:dyDescent="0.2">
      <c r="A5753" s="1" t="s">
        <v>29458</v>
      </c>
      <c r="B5753" t="str">
        <f t="shared" si="183"/>
        <v>https://www.udobaer.de/out/media/public/cust/others/s0000123-2021-ch_it.pdf</v>
      </c>
    </row>
    <row r="5754" spans="1:2" x14ac:dyDescent="0.2">
      <c r="A5754" s="1" t="s">
        <v>29459</v>
      </c>
      <c r="B5754" t="str">
        <f t="shared" si="183"/>
        <v>https://www.udobaer.de/out/media/public/cust/others/s0000123-2021-ch_it.pdf</v>
      </c>
    </row>
    <row r="5755" spans="1:2" x14ac:dyDescent="0.2">
      <c r="A5755" s="1" t="s">
        <v>29460</v>
      </c>
      <c r="B5755" t="str">
        <f t="shared" si="183"/>
        <v>https://www.udobaer.de/out/media/public/cust/others/s0000123-2021-ch_it.pdf</v>
      </c>
    </row>
    <row r="5756" spans="1:2" x14ac:dyDescent="0.2">
      <c r="A5756" s="1" t="s">
        <v>29461</v>
      </c>
      <c r="B5756" t="str">
        <f t="shared" si="183"/>
        <v>https://www.udobaer.de/out/media/public/cust/others/s0000123-2021-ch_it.pdf</v>
      </c>
    </row>
    <row r="5757" spans="1:2" x14ac:dyDescent="0.2">
      <c r="A5757" s="1" t="s">
        <v>29462</v>
      </c>
      <c r="B5757" t="str">
        <f t="shared" si="183"/>
        <v>https://www.udobaer.de/out/media/public/cust/others/s0000123-2021-ch_it.pdf</v>
      </c>
    </row>
    <row r="5758" spans="1:2" x14ac:dyDescent="0.2">
      <c r="A5758" s="1" t="s">
        <v>29463</v>
      </c>
      <c r="B5758" t="str">
        <f t="shared" si="183"/>
        <v>https://www.udobaer.de/out/media/public/cust/others/s0000123-2021-ch_it.pdf</v>
      </c>
    </row>
    <row r="5759" spans="1:2" x14ac:dyDescent="0.2">
      <c r="A5759" s="1" t="s">
        <v>29464</v>
      </c>
      <c r="B5759" t="str">
        <f t="shared" si="183"/>
        <v>https://www.udobaer.de/out/media/public/cust/others/s0000123-2021-ch_it.pdf</v>
      </c>
    </row>
    <row r="5760" spans="1:2" x14ac:dyDescent="0.2">
      <c r="A5760" s="1" t="s">
        <v>29465</v>
      </c>
      <c r="B5760" t="str">
        <f t="shared" si="183"/>
        <v>https://www.udobaer.de/out/media/public/cust/others/s0000123-2021-ch_it.pdf</v>
      </c>
    </row>
    <row r="5761" spans="1:2" x14ac:dyDescent="0.2">
      <c r="A5761" s="1" t="s">
        <v>29466</v>
      </c>
      <c r="B5761" t="str">
        <f t="shared" si="183"/>
        <v>https://www.udobaer.de/out/media/public/cust/others/s0000123-2021-ch_it.pdf</v>
      </c>
    </row>
    <row r="5762" spans="1:2" x14ac:dyDescent="0.2">
      <c r="A5762" s="1" t="s">
        <v>29467</v>
      </c>
      <c r="B5762" t="str">
        <f t="shared" si="183"/>
        <v>https://www.udobaer.de/out/media/public/cust/others/s0000123-2021-ch_it.pdf</v>
      </c>
    </row>
    <row r="5763" spans="1:2" x14ac:dyDescent="0.2">
      <c r="A5763" s="1" t="s">
        <v>29468</v>
      </c>
      <c r="B5763" t="str">
        <f t="shared" si="183"/>
        <v>https://www.udobaer.de/out/media/public/cust/others/s0000123-2021-ch_it.pdf</v>
      </c>
    </row>
    <row r="5764" spans="1:2" x14ac:dyDescent="0.2">
      <c r="A5764" s="1" t="s">
        <v>29469</v>
      </c>
      <c r="B5764" t="str">
        <f t="shared" si="183"/>
        <v>https://www.udobaer.de/out/media/public/cust/others/s0000123-2021-ch_it.pdf</v>
      </c>
    </row>
    <row r="5765" spans="1:2" x14ac:dyDescent="0.2">
      <c r="A5765" s="1" t="s">
        <v>29470</v>
      </c>
      <c r="B5765" t="str">
        <f t="shared" si="183"/>
        <v>https://www.udobaer.de/out/media/public/cust/others/s0000123-2021-ch_it.pdf</v>
      </c>
    </row>
    <row r="5766" spans="1:2" x14ac:dyDescent="0.2">
      <c r="A5766" s="1" t="s">
        <v>29471</v>
      </c>
      <c r="B5766" t="str">
        <f t="shared" si="183"/>
        <v>https://www.udobaer.de/out/media/public/cust/others/s0000123-2021-ch_it.pdf</v>
      </c>
    </row>
    <row r="5767" spans="1:2" x14ac:dyDescent="0.2">
      <c r="A5767" s="1" t="s">
        <v>29472</v>
      </c>
      <c r="B5767" t="str">
        <f t="shared" si="183"/>
        <v>https://www.udobaer.de/out/media/public/cust/others/s0000123-2021-ch_it.pdf</v>
      </c>
    </row>
    <row r="5768" spans="1:2" x14ac:dyDescent="0.2">
      <c r="A5768" s="1" t="s">
        <v>29473</v>
      </c>
      <c r="B5768" t="str">
        <f t="shared" si="183"/>
        <v>https://www.udobaer.de/out/media/public/cust/others/s0000123-2021-ch_it.pdf</v>
      </c>
    </row>
    <row r="5769" spans="1:2" x14ac:dyDescent="0.2">
      <c r="A5769" s="1" t="s">
        <v>29474</v>
      </c>
      <c r="B5769" t="str">
        <f t="shared" si="183"/>
        <v>https://www.udobaer.de/out/media/public/cust/others/s0000123-2021-ch_it.pdf</v>
      </c>
    </row>
    <row r="5770" spans="1:2" x14ac:dyDescent="0.2">
      <c r="A5770" s="1" t="s">
        <v>29475</v>
      </c>
      <c r="B5770" t="str">
        <f t="shared" si="183"/>
        <v>https://www.udobaer.de/out/media/public/cust/others/s0000123-2021-ch_it.pdf</v>
      </c>
    </row>
    <row r="5771" spans="1:2" x14ac:dyDescent="0.2">
      <c r="A5771" s="1" t="s">
        <v>29476</v>
      </c>
      <c r="B5771" t="str">
        <f t="shared" si="183"/>
        <v>https://www.udobaer.de/out/media/public/cust/others/s0000123-2021-ch_it.pdf</v>
      </c>
    </row>
    <row r="5772" spans="1:2" x14ac:dyDescent="0.2">
      <c r="A5772" s="1" t="s">
        <v>29477</v>
      </c>
      <c r="B5772" t="str">
        <f t="shared" si="183"/>
        <v>https://www.udobaer.de/out/media/public/cust/others/s0000123-2021-ch_it.pdf</v>
      </c>
    </row>
    <row r="5773" spans="1:2" x14ac:dyDescent="0.2">
      <c r="A5773" s="1" t="s">
        <v>29478</v>
      </c>
      <c r="B5773" t="str">
        <f t="shared" si="183"/>
        <v>https://www.udobaer.de/out/media/public/cust/others/s0000123-2021-ch_it.pdf</v>
      </c>
    </row>
    <row r="5774" spans="1:2" x14ac:dyDescent="0.2">
      <c r="A5774" s="1" t="s">
        <v>29479</v>
      </c>
      <c r="B5774" t="str">
        <f t="shared" si="183"/>
        <v>https://www.udobaer.de/out/media/public/cust/others/s0000123-2021-ch_it.pdf</v>
      </c>
    </row>
    <row r="5775" spans="1:2" x14ac:dyDescent="0.2">
      <c r="A5775" s="1" t="s">
        <v>29480</v>
      </c>
      <c r="B5775" t="str">
        <f t="shared" si="183"/>
        <v>https://www.udobaer.de/out/media/public/cust/others/s0000123-2021-ch_it.pdf</v>
      </c>
    </row>
    <row r="5776" spans="1:2" x14ac:dyDescent="0.2">
      <c r="A5776" s="1" t="s">
        <v>29481</v>
      </c>
      <c r="B5776" t="str">
        <f t="shared" si="183"/>
        <v>https://www.udobaer.de/out/media/public/cust/others/s0000123-2021-ch_it.pdf</v>
      </c>
    </row>
    <row r="5777" spans="1:2" x14ac:dyDescent="0.2">
      <c r="A5777" s="1" t="s">
        <v>29482</v>
      </c>
      <c r="B5777" t="str">
        <f t="shared" si="183"/>
        <v>https://www.udobaer.de/out/media/public/cust/others/s0000123-2021-ch_it.pdf</v>
      </c>
    </row>
    <row r="5778" spans="1:2" x14ac:dyDescent="0.2">
      <c r="A5778" s="1" t="s">
        <v>29483</v>
      </c>
      <c r="B5778" t="str">
        <f t="shared" si="183"/>
        <v>https://www.udobaer.de/out/media/public/cust/others/s0000123-2021-ch_it.pdf</v>
      </c>
    </row>
    <row r="5779" spans="1:2" x14ac:dyDescent="0.2">
      <c r="A5779" s="1" t="s">
        <v>29484</v>
      </c>
      <c r="B5779" t="str">
        <f t="shared" si="183"/>
        <v>https://www.udobaer.de/out/media/public/cust/others/s0000123-2021-ch_it.pdf</v>
      </c>
    </row>
    <row r="5780" spans="1:2" x14ac:dyDescent="0.2">
      <c r="A5780" s="1" t="s">
        <v>29485</v>
      </c>
      <c r="B5780" t="str">
        <f t="shared" si="183"/>
        <v>https://www.udobaer.de/out/media/public/cust/others/s0000123-2021-ch_it.pdf</v>
      </c>
    </row>
    <row r="5781" spans="1:2" x14ac:dyDescent="0.2">
      <c r="A5781" s="1" t="s">
        <v>29486</v>
      </c>
      <c r="B5781" t="str">
        <f t="shared" si="183"/>
        <v>https://www.udobaer.de/out/media/public/cust/others/s0000123-2021-ch_it.pdf</v>
      </c>
    </row>
    <row r="5782" spans="1:2" x14ac:dyDescent="0.2">
      <c r="A5782" s="1" t="s">
        <v>29487</v>
      </c>
      <c r="B5782" t="str">
        <f t="shared" si="183"/>
        <v>https://www.udobaer.de/out/media/public/cust/others/s0000123-2021-ch_it.pdf</v>
      </c>
    </row>
    <row r="5783" spans="1:2" x14ac:dyDescent="0.2">
      <c r="A5783" s="1" t="s">
        <v>29488</v>
      </c>
      <c r="B5783" t="str">
        <f t="shared" si="183"/>
        <v>https://www.udobaer.de/out/media/public/cust/others/s0000123-2021-ch_it.pdf</v>
      </c>
    </row>
    <row r="5784" spans="1:2" x14ac:dyDescent="0.2">
      <c r="A5784" s="1" t="s">
        <v>29489</v>
      </c>
      <c r="B5784" t="str">
        <f t="shared" si="183"/>
        <v>https://www.udobaer.de/out/media/public/cust/others/s0000123-2021-ch_it.pdf</v>
      </c>
    </row>
    <row r="5785" spans="1:2" x14ac:dyDescent="0.2">
      <c r="A5785" s="1" t="s">
        <v>29490</v>
      </c>
      <c r="B5785" t="str">
        <f t="shared" si="183"/>
        <v>https://www.udobaer.de/out/media/public/cust/others/s0000123-2021-ch_it.pdf</v>
      </c>
    </row>
    <row r="5786" spans="1:2" x14ac:dyDescent="0.2">
      <c r="A5786" s="1" t="s">
        <v>29491</v>
      </c>
      <c r="B5786" t="str">
        <f t="shared" si="183"/>
        <v>https://www.udobaer.de/out/media/public/cust/others/s0000123-2021-ch_it.pdf</v>
      </c>
    </row>
    <row r="5787" spans="1:2" x14ac:dyDescent="0.2">
      <c r="A5787" s="1" t="s">
        <v>29492</v>
      </c>
      <c r="B5787" t="str">
        <f t="shared" si="183"/>
        <v>https://www.udobaer.de/out/media/public/cust/others/s0000123-2021-ch_it.pdf</v>
      </c>
    </row>
    <row r="5788" spans="1:2" x14ac:dyDescent="0.2">
      <c r="A5788" s="1" t="s">
        <v>29493</v>
      </c>
      <c r="B5788" t="str">
        <f t="shared" si="183"/>
        <v>https://www.udobaer.de/out/media/public/cust/others/s0000123-2021-ch_it.pdf</v>
      </c>
    </row>
    <row r="5789" spans="1:2" x14ac:dyDescent="0.2">
      <c r="A5789" s="1" t="s">
        <v>29494</v>
      </c>
      <c r="B5789" t="str">
        <f t="shared" si="183"/>
        <v>https://www.udobaer.de/out/media/public/cust/others/s0000123-2021-ch_it.pdf</v>
      </c>
    </row>
    <row r="5790" spans="1:2" x14ac:dyDescent="0.2">
      <c r="A5790" s="1" t="s">
        <v>29495</v>
      </c>
      <c r="B5790" t="str">
        <f t="shared" si="183"/>
        <v>https://www.udobaer.de/out/media/public/cust/others/s0000123-2021-ch_it.pdf</v>
      </c>
    </row>
    <row r="5791" spans="1:2" x14ac:dyDescent="0.2">
      <c r="A5791" s="1" t="s">
        <v>29496</v>
      </c>
      <c r="B5791" t="str">
        <f t="shared" si="183"/>
        <v>https://www.udobaer.de/out/media/public/cust/others/s0000123-2021-ch_it.pdf</v>
      </c>
    </row>
    <row r="5792" spans="1:2" x14ac:dyDescent="0.2">
      <c r="A5792" s="1" t="s">
        <v>29497</v>
      </c>
      <c r="B5792" t="str">
        <f t="shared" si="183"/>
        <v>https://www.udobaer.de/out/media/public/cust/others/s0000123-2021-ch_it.pdf</v>
      </c>
    </row>
    <row r="5793" spans="1:2" x14ac:dyDescent="0.2">
      <c r="A5793" s="1" t="s">
        <v>29498</v>
      </c>
      <c r="B5793" t="str">
        <f t="shared" si="183"/>
        <v>https://www.udobaer.de/out/media/public/cust/others/s0000123-2021-ch_it.pdf</v>
      </c>
    </row>
    <row r="5794" spans="1:2" x14ac:dyDescent="0.2">
      <c r="A5794" s="1" t="s">
        <v>29499</v>
      </c>
      <c r="B5794" t="str">
        <f t="shared" si="183"/>
        <v>https://www.udobaer.de/out/media/public/cust/others/s0000123-2021-ch_it.pdf</v>
      </c>
    </row>
    <row r="5795" spans="1:2" x14ac:dyDescent="0.2">
      <c r="A5795" s="1" t="s">
        <v>29500</v>
      </c>
      <c r="B5795" t="str">
        <f t="shared" si="183"/>
        <v>https://www.udobaer.de/out/media/public/cust/others/s0000123-2021-ch_it.pdf</v>
      </c>
    </row>
    <row r="5796" spans="1:2" x14ac:dyDescent="0.2">
      <c r="A5796" s="1" t="s">
        <v>29501</v>
      </c>
      <c r="B5796" t="str">
        <f t="shared" si="183"/>
        <v>https://www.udobaer.de/out/media/public/cust/others/s0000123-2021-ch_it.pdf</v>
      </c>
    </row>
    <row r="5797" spans="1:2" x14ac:dyDescent="0.2">
      <c r="A5797" s="1" t="s">
        <v>29502</v>
      </c>
      <c r="B5797" t="str">
        <f t="shared" si="183"/>
        <v>https://www.udobaer.de/out/media/public/cust/others/s0000123-2021-ch_it.pdf</v>
      </c>
    </row>
    <row r="5798" spans="1:2" x14ac:dyDescent="0.2">
      <c r="A5798" s="1" t="s">
        <v>29503</v>
      </c>
      <c r="B5798" t="str">
        <f t="shared" ref="B5798:B5861" si="184">HYPERLINK("https://www.udobaer.de/out/media/public/cust/others/s0000123-2021-ch_it.pdf")</f>
        <v>https://www.udobaer.de/out/media/public/cust/others/s0000123-2021-ch_it.pdf</v>
      </c>
    </row>
    <row r="5799" spans="1:2" x14ac:dyDescent="0.2">
      <c r="A5799" s="1" t="s">
        <v>29504</v>
      </c>
      <c r="B5799" t="str">
        <f t="shared" si="184"/>
        <v>https://www.udobaer.de/out/media/public/cust/others/s0000123-2021-ch_it.pdf</v>
      </c>
    </row>
    <row r="5800" spans="1:2" x14ac:dyDescent="0.2">
      <c r="A5800" s="1" t="s">
        <v>29505</v>
      </c>
      <c r="B5800" t="str">
        <f t="shared" si="184"/>
        <v>https://www.udobaer.de/out/media/public/cust/others/s0000123-2021-ch_it.pdf</v>
      </c>
    </row>
    <row r="5801" spans="1:2" x14ac:dyDescent="0.2">
      <c r="A5801" s="1" t="s">
        <v>29506</v>
      </c>
      <c r="B5801" t="str">
        <f t="shared" si="184"/>
        <v>https://www.udobaer.de/out/media/public/cust/others/s0000123-2021-ch_it.pdf</v>
      </c>
    </row>
    <row r="5802" spans="1:2" x14ac:dyDescent="0.2">
      <c r="A5802" s="1" t="s">
        <v>29507</v>
      </c>
      <c r="B5802" t="str">
        <f t="shared" si="184"/>
        <v>https://www.udobaer.de/out/media/public/cust/others/s0000123-2021-ch_it.pdf</v>
      </c>
    </row>
    <row r="5803" spans="1:2" x14ac:dyDescent="0.2">
      <c r="A5803" s="1" t="s">
        <v>29508</v>
      </c>
      <c r="B5803" t="str">
        <f t="shared" si="184"/>
        <v>https://www.udobaer.de/out/media/public/cust/others/s0000123-2021-ch_it.pdf</v>
      </c>
    </row>
    <row r="5804" spans="1:2" x14ac:dyDescent="0.2">
      <c r="A5804" s="1" t="s">
        <v>29509</v>
      </c>
      <c r="B5804" t="str">
        <f t="shared" si="184"/>
        <v>https://www.udobaer.de/out/media/public/cust/others/s0000123-2021-ch_it.pdf</v>
      </c>
    </row>
    <row r="5805" spans="1:2" x14ac:dyDescent="0.2">
      <c r="A5805" s="1" t="s">
        <v>29510</v>
      </c>
      <c r="B5805" t="str">
        <f t="shared" si="184"/>
        <v>https://www.udobaer.de/out/media/public/cust/others/s0000123-2021-ch_it.pdf</v>
      </c>
    </row>
    <row r="5806" spans="1:2" x14ac:dyDescent="0.2">
      <c r="A5806" s="1" t="s">
        <v>29511</v>
      </c>
      <c r="B5806" t="str">
        <f t="shared" si="184"/>
        <v>https://www.udobaer.de/out/media/public/cust/others/s0000123-2021-ch_it.pdf</v>
      </c>
    </row>
    <row r="5807" spans="1:2" x14ac:dyDescent="0.2">
      <c r="A5807" s="1" t="s">
        <v>29512</v>
      </c>
      <c r="B5807" t="str">
        <f t="shared" si="184"/>
        <v>https://www.udobaer.de/out/media/public/cust/others/s0000123-2021-ch_it.pdf</v>
      </c>
    </row>
    <row r="5808" spans="1:2" x14ac:dyDescent="0.2">
      <c r="A5808" s="1" t="s">
        <v>29513</v>
      </c>
      <c r="B5808" t="str">
        <f t="shared" si="184"/>
        <v>https://www.udobaer.de/out/media/public/cust/others/s0000123-2021-ch_it.pdf</v>
      </c>
    </row>
    <row r="5809" spans="1:2" x14ac:dyDescent="0.2">
      <c r="A5809" s="1" t="s">
        <v>29514</v>
      </c>
      <c r="B5809" t="str">
        <f t="shared" si="184"/>
        <v>https://www.udobaer.de/out/media/public/cust/others/s0000123-2021-ch_it.pdf</v>
      </c>
    </row>
    <row r="5810" spans="1:2" x14ac:dyDescent="0.2">
      <c r="A5810" s="1" t="s">
        <v>29515</v>
      </c>
      <c r="B5810" t="str">
        <f t="shared" si="184"/>
        <v>https://www.udobaer.de/out/media/public/cust/others/s0000123-2021-ch_it.pdf</v>
      </c>
    </row>
    <row r="5811" spans="1:2" x14ac:dyDescent="0.2">
      <c r="A5811" s="1" t="s">
        <v>29516</v>
      </c>
      <c r="B5811" t="str">
        <f t="shared" si="184"/>
        <v>https://www.udobaer.de/out/media/public/cust/others/s0000123-2021-ch_it.pdf</v>
      </c>
    </row>
    <row r="5812" spans="1:2" x14ac:dyDescent="0.2">
      <c r="A5812" s="1" t="s">
        <v>29517</v>
      </c>
      <c r="B5812" t="str">
        <f t="shared" si="184"/>
        <v>https://www.udobaer.de/out/media/public/cust/others/s0000123-2021-ch_it.pdf</v>
      </c>
    </row>
    <row r="5813" spans="1:2" x14ac:dyDescent="0.2">
      <c r="A5813" s="1" t="s">
        <v>29518</v>
      </c>
      <c r="B5813" t="str">
        <f t="shared" si="184"/>
        <v>https://www.udobaer.de/out/media/public/cust/others/s0000123-2021-ch_it.pdf</v>
      </c>
    </row>
    <row r="5814" spans="1:2" x14ac:dyDescent="0.2">
      <c r="A5814" s="1" t="s">
        <v>29519</v>
      </c>
      <c r="B5814" t="str">
        <f t="shared" si="184"/>
        <v>https://www.udobaer.de/out/media/public/cust/others/s0000123-2021-ch_it.pdf</v>
      </c>
    </row>
    <row r="5815" spans="1:2" x14ac:dyDescent="0.2">
      <c r="A5815" s="1" t="s">
        <v>29520</v>
      </c>
      <c r="B5815" t="str">
        <f t="shared" si="184"/>
        <v>https://www.udobaer.de/out/media/public/cust/others/s0000123-2021-ch_it.pdf</v>
      </c>
    </row>
    <row r="5816" spans="1:2" x14ac:dyDescent="0.2">
      <c r="A5816" s="1" t="s">
        <v>29521</v>
      </c>
      <c r="B5816" t="str">
        <f t="shared" si="184"/>
        <v>https://www.udobaer.de/out/media/public/cust/others/s0000123-2021-ch_it.pdf</v>
      </c>
    </row>
    <row r="5817" spans="1:2" x14ac:dyDescent="0.2">
      <c r="A5817" s="1" t="s">
        <v>29522</v>
      </c>
      <c r="B5817" t="str">
        <f t="shared" si="184"/>
        <v>https://www.udobaer.de/out/media/public/cust/others/s0000123-2021-ch_it.pdf</v>
      </c>
    </row>
    <row r="5818" spans="1:2" x14ac:dyDescent="0.2">
      <c r="A5818" s="1" t="s">
        <v>29523</v>
      </c>
      <c r="B5818" t="str">
        <f t="shared" si="184"/>
        <v>https://www.udobaer.de/out/media/public/cust/others/s0000123-2021-ch_it.pdf</v>
      </c>
    </row>
    <row r="5819" spans="1:2" x14ac:dyDescent="0.2">
      <c r="A5819" s="1" t="s">
        <v>29524</v>
      </c>
      <c r="B5819" t="str">
        <f t="shared" si="184"/>
        <v>https://www.udobaer.de/out/media/public/cust/others/s0000123-2021-ch_it.pdf</v>
      </c>
    </row>
    <row r="5820" spans="1:2" x14ac:dyDescent="0.2">
      <c r="A5820" s="1" t="s">
        <v>29525</v>
      </c>
      <c r="B5820" t="str">
        <f t="shared" si="184"/>
        <v>https://www.udobaer.de/out/media/public/cust/others/s0000123-2021-ch_it.pdf</v>
      </c>
    </row>
    <row r="5821" spans="1:2" x14ac:dyDescent="0.2">
      <c r="A5821" s="1" t="s">
        <v>29526</v>
      </c>
      <c r="B5821" t="str">
        <f t="shared" si="184"/>
        <v>https://www.udobaer.de/out/media/public/cust/others/s0000123-2021-ch_it.pdf</v>
      </c>
    </row>
    <row r="5822" spans="1:2" x14ac:dyDescent="0.2">
      <c r="A5822" s="1" t="s">
        <v>29527</v>
      </c>
      <c r="B5822" t="str">
        <f t="shared" si="184"/>
        <v>https://www.udobaer.de/out/media/public/cust/others/s0000123-2021-ch_it.pdf</v>
      </c>
    </row>
    <row r="5823" spans="1:2" x14ac:dyDescent="0.2">
      <c r="A5823" s="1" t="s">
        <v>29528</v>
      </c>
      <c r="B5823" t="str">
        <f t="shared" si="184"/>
        <v>https://www.udobaer.de/out/media/public/cust/others/s0000123-2021-ch_it.pdf</v>
      </c>
    </row>
    <row r="5824" spans="1:2" x14ac:dyDescent="0.2">
      <c r="A5824" s="1" t="s">
        <v>29529</v>
      </c>
      <c r="B5824" t="str">
        <f t="shared" si="184"/>
        <v>https://www.udobaer.de/out/media/public/cust/others/s0000123-2021-ch_it.pdf</v>
      </c>
    </row>
    <row r="5825" spans="1:2" x14ac:dyDescent="0.2">
      <c r="A5825" s="1" t="s">
        <v>29530</v>
      </c>
      <c r="B5825" t="str">
        <f t="shared" si="184"/>
        <v>https://www.udobaer.de/out/media/public/cust/others/s0000123-2021-ch_it.pdf</v>
      </c>
    </row>
    <row r="5826" spans="1:2" x14ac:dyDescent="0.2">
      <c r="A5826" s="1" t="s">
        <v>29531</v>
      </c>
      <c r="B5826" t="str">
        <f t="shared" si="184"/>
        <v>https://www.udobaer.de/out/media/public/cust/others/s0000123-2021-ch_it.pdf</v>
      </c>
    </row>
    <row r="5827" spans="1:2" x14ac:dyDescent="0.2">
      <c r="A5827" s="1" t="s">
        <v>29532</v>
      </c>
      <c r="B5827" t="str">
        <f t="shared" si="184"/>
        <v>https://www.udobaer.de/out/media/public/cust/others/s0000123-2021-ch_it.pdf</v>
      </c>
    </row>
    <row r="5828" spans="1:2" x14ac:dyDescent="0.2">
      <c r="A5828" s="1" t="s">
        <v>29533</v>
      </c>
      <c r="B5828" t="str">
        <f t="shared" si="184"/>
        <v>https://www.udobaer.de/out/media/public/cust/others/s0000123-2021-ch_it.pdf</v>
      </c>
    </row>
    <row r="5829" spans="1:2" x14ac:dyDescent="0.2">
      <c r="A5829" s="1" t="s">
        <v>29534</v>
      </c>
      <c r="B5829" t="str">
        <f t="shared" si="184"/>
        <v>https://www.udobaer.de/out/media/public/cust/others/s0000123-2021-ch_it.pdf</v>
      </c>
    </row>
    <row r="5830" spans="1:2" x14ac:dyDescent="0.2">
      <c r="A5830" s="1" t="s">
        <v>29535</v>
      </c>
      <c r="B5830" t="str">
        <f t="shared" si="184"/>
        <v>https://www.udobaer.de/out/media/public/cust/others/s0000123-2021-ch_it.pdf</v>
      </c>
    </row>
    <row r="5831" spans="1:2" x14ac:dyDescent="0.2">
      <c r="A5831" s="1" t="s">
        <v>29536</v>
      </c>
      <c r="B5831" t="str">
        <f t="shared" si="184"/>
        <v>https://www.udobaer.de/out/media/public/cust/others/s0000123-2021-ch_it.pdf</v>
      </c>
    </row>
    <row r="5832" spans="1:2" x14ac:dyDescent="0.2">
      <c r="A5832" s="1" t="s">
        <v>29537</v>
      </c>
      <c r="B5832" t="str">
        <f t="shared" si="184"/>
        <v>https://www.udobaer.de/out/media/public/cust/others/s0000123-2021-ch_it.pdf</v>
      </c>
    </row>
    <row r="5833" spans="1:2" x14ac:dyDescent="0.2">
      <c r="A5833" s="1" t="s">
        <v>29538</v>
      </c>
      <c r="B5833" t="str">
        <f t="shared" si="184"/>
        <v>https://www.udobaer.de/out/media/public/cust/others/s0000123-2021-ch_it.pdf</v>
      </c>
    </row>
    <row r="5834" spans="1:2" x14ac:dyDescent="0.2">
      <c r="A5834" s="1" t="s">
        <v>29539</v>
      </c>
      <c r="B5834" t="str">
        <f t="shared" si="184"/>
        <v>https://www.udobaer.de/out/media/public/cust/others/s0000123-2021-ch_it.pdf</v>
      </c>
    </row>
    <row r="5835" spans="1:2" x14ac:dyDescent="0.2">
      <c r="A5835" s="1" t="s">
        <v>29540</v>
      </c>
      <c r="B5835" t="str">
        <f t="shared" si="184"/>
        <v>https://www.udobaer.de/out/media/public/cust/others/s0000123-2021-ch_it.pdf</v>
      </c>
    </row>
    <row r="5836" spans="1:2" x14ac:dyDescent="0.2">
      <c r="A5836" s="1" t="s">
        <v>29541</v>
      </c>
      <c r="B5836" t="str">
        <f t="shared" si="184"/>
        <v>https://www.udobaer.de/out/media/public/cust/others/s0000123-2021-ch_it.pdf</v>
      </c>
    </row>
    <row r="5837" spans="1:2" x14ac:dyDescent="0.2">
      <c r="A5837" s="1" t="s">
        <v>29542</v>
      </c>
      <c r="B5837" t="str">
        <f t="shared" si="184"/>
        <v>https://www.udobaer.de/out/media/public/cust/others/s0000123-2021-ch_it.pdf</v>
      </c>
    </row>
    <row r="5838" spans="1:2" x14ac:dyDescent="0.2">
      <c r="A5838" s="1" t="s">
        <v>29543</v>
      </c>
      <c r="B5838" t="str">
        <f t="shared" si="184"/>
        <v>https://www.udobaer.de/out/media/public/cust/others/s0000123-2021-ch_it.pdf</v>
      </c>
    </row>
    <row r="5839" spans="1:2" x14ac:dyDescent="0.2">
      <c r="A5839" s="1" t="s">
        <v>29544</v>
      </c>
      <c r="B5839" t="str">
        <f t="shared" si="184"/>
        <v>https://www.udobaer.de/out/media/public/cust/others/s0000123-2021-ch_it.pdf</v>
      </c>
    </row>
    <row r="5840" spans="1:2" x14ac:dyDescent="0.2">
      <c r="A5840" s="1" t="s">
        <v>29545</v>
      </c>
      <c r="B5840" t="str">
        <f t="shared" si="184"/>
        <v>https://www.udobaer.de/out/media/public/cust/others/s0000123-2021-ch_it.pdf</v>
      </c>
    </row>
    <row r="5841" spans="1:2" x14ac:dyDescent="0.2">
      <c r="A5841" s="1" t="s">
        <v>29546</v>
      </c>
      <c r="B5841" t="str">
        <f t="shared" si="184"/>
        <v>https://www.udobaer.de/out/media/public/cust/others/s0000123-2021-ch_it.pdf</v>
      </c>
    </row>
    <row r="5842" spans="1:2" x14ac:dyDescent="0.2">
      <c r="A5842" s="1" t="s">
        <v>29547</v>
      </c>
      <c r="B5842" t="str">
        <f t="shared" si="184"/>
        <v>https://www.udobaer.de/out/media/public/cust/others/s0000123-2021-ch_it.pdf</v>
      </c>
    </row>
    <row r="5843" spans="1:2" x14ac:dyDescent="0.2">
      <c r="A5843" s="1" t="s">
        <v>29548</v>
      </c>
      <c r="B5843" t="str">
        <f t="shared" si="184"/>
        <v>https://www.udobaer.de/out/media/public/cust/others/s0000123-2021-ch_it.pdf</v>
      </c>
    </row>
    <row r="5844" spans="1:2" x14ac:dyDescent="0.2">
      <c r="A5844" s="1" t="s">
        <v>29549</v>
      </c>
      <c r="B5844" t="str">
        <f t="shared" si="184"/>
        <v>https://www.udobaer.de/out/media/public/cust/others/s0000123-2021-ch_it.pdf</v>
      </c>
    </row>
    <row r="5845" spans="1:2" x14ac:dyDescent="0.2">
      <c r="A5845" s="1" t="s">
        <v>29550</v>
      </c>
      <c r="B5845" t="str">
        <f t="shared" si="184"/>
        <v>https://www.udobaer.de/out/media/public/cust/others/s0000123-2021-ch_it.pdf</v>
      </c>
    </row>
    <row r="5846" spans="1:2" x14ac:dyDescent="0.2">
      <c r="A5846" s="1" t="s">
        <v>29551</v>
      </c>
      <c r="B5846" t="str">
        <f t="shared" si="184"/>
        <v>https://www.udobaer.de/out/media/public/cust/others/s0000123-2021-ch_it.pdf</v>
      </c>
    </row>
    <row r="5847" spans="1:2" x14ac:dyDescent="0.2">
      <c r="A5847" s="1" t="s">
        <v>29552</v>
      </c>
      <c r="B5847" t="str">
        <f t="shared" si="184"/>
        <v>https://www.udobaer.de/out/media/public/cust/others/s0000123-2021-ch_it.pdf</v>
      </c>
    </row>
    <row r="5848" spans="1:2" x14ac:dyDescent="0.2">
      <c r="A5848" s="1" t="s">
        <v>29553</v>
      </c>
      <c r="B5848" t="str">
        <f t="shared" si="184"/>
        <v>https://www.udobaer.de/out/media/public/cust/others/s0000123-2021-ch_it.pdf</v>
      </c>
    </row>
    <row r="5849" spans="1:2" x14ac:dyDescent="0.2">
      <c r="A5849" s="1" t="s">
        <v>29554</v>
      </c>
      <c r="B5849" t="str">
        <f t="shared" si="184"/>
        <v>https://www.udobaer.de/out/media/public/cust/others/s0000123-2021-ch_it.pdf</v>
      </c>
    </row>
    <row r="5850" spans="1:2" x14ac:dyDescent="0.2">
      <c r="A5850" s="1" t="s">
        <v>29555</v>
      </c>
      <c r="B5850" t="str">
        <f t="shared" si="184"/>
        <v>https://www.udobaer.de/out/media/public/cust/others/s0000123-2021-ch_it.pdf</v>
      </c>
    </row>
    <row r="5851" spans="1:2" x14ac:dyDescent="0.2">
      <c r="A5851" s="1" t="s">
        <v>29556</v>
      </c>
      <c r="B5851" t="str">
        <f t="shared" si="184"/>
        <v>https://www.udobaer.de/out/media/public/cust/others/s0000123-2021-ch_it.pdf</v>
      </c>
    </row>
    <row r="5852" spans="1:2" x14ac:dyDescent="0.2">
      <c r="A5852" s="1" t="s">
        <v>29557</v>
      </c>
      <c r="B5852" t="str">
        <f t="shared" si="184"/>
        <v>https://www.udobaer.de/out/media/public/cust/others/s0000123-2021-ch_it.pdf</v>
      </c>
    </row>
    <row r="5853" spans="1:2" x14ac:dyDescent="0.2">
      <c r="A5853" s="1" t="s">
        <v>29558</v>
      </c>
      <c r="B5853" t="str">
        <f t="shared" si="184"/>
        <v>https://www.udobaer.de/out/media/public/cust/others/s0000123-2021-ch_it.pdf</v>
      </c>
    </row>
    <row r="5854" spans="1:2" x14ac:dyDescent="0.2">
      <c r="A5854" s="1" t="s">
        <v>29559</v>
      </c>
      <c r="B5854" t="str">
        <f t="shared" si="184"/>
        <v>https://www.udobaer.de/out/media/public/cust/others/s0000123-2021-ch_it.pdf</v>
      </c>
    </row>
    <row r="5855" spans="1:2" x14ac:dyDescent="0.2">
      <c r="A5855" s="1" t="s">
        <v>29560</v>
      </c>
      <c r="B5855" t="str">
        <f t="shared" si="184"/>
        <v>https://www.udobaer.de/out/media/public/cust/others/s0000123-2021-ch_it.pdf</v>
      </c>
    </row>
    <row r="5856" spans="1:2" x14ac:dyDescent="0.2">
      <c r="A5856" s="1" t="s">
        <v>29561</v>
      </c>
      <c r="B5856" t="str">
        <f t="shared" si="184"/>
        <v>https://www.udobaer.de/out/media/public/cust/others/s0000123-2021-ch_it.pdf</v>
      </c>
    </row>
    <row r="5857" spans="1:2" x14ac:dyDescent="0.2">
      <c r="A5857" s="1" t="s">
        <v>29562</v>
      </c>
      <c r="B5857" t="str">
        <f t="shared" si="184"/>
        <v>https://www.udobaer.de/out/media/public/cust/others/s0000123-2021-ch_it.pdf</v>
      </c>
    </row>
    <row r="5858" spans="1:2" x14ac:dyDescent="0.2">
      <c r="A5858" s="1" t="s">
        <v>29563</v>
      </c>
      <c r="B5858" t="str">
        <f t="shared" si="184"/>
        <v>https://www.udobaer.de/out/media/public/cust/others/s0000123-2021-ch_it.pdf</v>
      </c>
    </row>
    <row r="5859" spans="1:2" x14ac:dyDescent="0.2">
      <c r="A5859" s="1" t="s">
        <v>29564</v>
      </c>
      <c r="B5859" t="str">
        <f t="shared" si="184"/>
        <v>https://www.udobaer.de/out/media/public/cust/others/s0000123-2021-ch_it.pdf</v>
      </c>
    </row>
    <row r="5860" spans="1:2" x14ac:dyDescent="0.2">
      <c r="A5860" s="1" t="s">
        <v>29565</v>
      </c>
      <c r="B5860" t="str">
        <f t="shared" si="184"/>
        <v>https://www.udobaer.de/out/media/public/cust/others/s0000123-2021-ch_it.pdf</v>
      </c>
    </row>
    <row r="5861" spans="1:2" x14ac:dyDescent="0.2">
      <c r="A5861" s="1" t="s">
        <v>29566</v>
      </c>
      <c r="B5861" t="str">
        <f t="shared" si="184"/>
        <v>https://www.udobaer.de/out/media/public/cust/others/s0000123-2021-ch_it.pdf</v>
      </c>
    </row>
    <row r="5862" spans="1:2" x14ac:dyDescent="0.2">
      <c r="A5862" s="1" t="s">
        <v>29567</v>
      </c>
      <c r="B5862" t="str">
        <f t="shared" ref="B5862:B5925" si="185">HYPERLINK("https://www.udobaer.de/out/media/public/cust/others/s0000123-2021-ch_it.pdf")</f>
        <v>https://www.udobaer.de/out/media/public/cust/others/s0000123-2021-ch_it.pdf</v>
      </c>
    </row>
    <row r="5863" spans="1:2" x14ac:dyDescent="0.2">
      <c r="A5863" s="1" t="s">
        <v>29568</v>
      </c>
      <c r="B5863" t="str">
        <f t="shared" si="185"/>
        <v>https://www.udobaer.de/out/media/public/cust/others/s0000123-2021-ch_it.pdf</v>
      </c>
    </row>
    <row r="5864" spans="1:2" x14ac:dyDescent="0.2">
      <c r="A5864" s="1" t="s">
        <v>29569</v>
      </c>
      <c r="B5864" t="str">
        <f t="shared" si="185"/>
        <v>https://www.udobaer.de/out/media/public/cust/others/s0000123-2021-ch_it.pdf</v>
      </c>
    </row>
    <row r="5865" spans="1:2" x14ac:dyDescent="0.2">
      <c r="A5865" s="1" t="s">
        <v>29570</v>
      </c>
      <c r="B5865" t="str">
        <f t="shared" si="185"/>
        <v>https://www.udobaer.de/out/media/public/cust/others/s0000123-2021-ch_it.pdf</v>
      </c>
    </row>
    <row r="5866" spans="1:2" x14ac:dyDescent="0.2">
      <c r="A5866" s="1" t="s">
        <v>29571</v>
      </c>
      <c r="B5866" t="str">
        <f t="shared" si="185"/>
        <v>https://www.udobaer.de/out/media/public/cust/others/s0000123-2021-ch_it.pdf</v>
      </c>
    </row>
    <row r="5867" spans="1:2" x14ac:dyDescent="0.2">
      <c r="A5867" s="1" t="s">
        <v>29572</v>
      </c>
      <c r="B5867" t="str">
        <f t="shared" si="185"/>
        <v>https://www.udobaer.de/out/media/public/cust/others/s0000123-2021-ch_it.pdf</v>
      </c>
    </row>
    <row r="5868" spans="1:2" x14ac:dyDescent="0.2">
      <c r="A5868" s="1" t="s">
        <v>29573</v>
      </c>
      <c r="B5868" t="str">
        <f t="shared" si="185"/>
        <v>https://www.udobaer.de/out/media/public/cust/others/s0000123-2021-ch_it.pdf</v>
      </c>
    </row>
    <row r="5869" spans="1:2" x14ac:dyDescent="0.2">
      <c r="A5869" s="1" t="s">
        <v>29574</v>
      </c>
      <c r="B5869" t="str">
        <f t="shared" si="185"/>
        <v>https://www.udobaer.de/out/media/public/cust/others/s0000123-2021-ch_it.pdf</v>
      </c>
    </row>
    <row r="5870" spans="1:2" x14ac:dyDescent="0.2">
      <c r="A5870" s="1" t="s">
        <v>29575</v>
      </c>
      <c r="B5870" t="str">
        <f t="shared" si="185"/>
        <v>https://www.udobaer.de/out/media/public/cust/others/s0000123-2021-ch_it.pdf</v>
      </c>
    </row>
    <row r="5871" spans="1:2" x14ac:dyDescent="0.2">
      <c r="A5871" s="1" t="s">
        <v>29576</v>
      </c>
      <c r="B5871" t="str">
        <f t="shared" si="185"/>
        <v>https://www.udobaer.de/out/media/public/cust/others/s0000123-2021-ch_it.pdf</v>
      </c>
    </row>
    <row r="5872" spans="1:2" x14ac:dyDescent="0.2">
      <c r="A5872" s="1" t="s">
        <v>29577</v>
      </c>
      <c r="B5872" t="str">
        <f t="shared" si="185"/>
        <v>https://www.udobaer.de/out/media/public/cust/others/s0000123-2021-ch_it.pdf</v>
      </c>
    </row>
    <row r="5873" spans="1:2" x14ac:dyDescent="0.2">
      <c r="A5873" s="1" t="s">
        <v>29578</v>
      </c>
      <c r="B5873" t="str">
        <f t="shared" si="185"/>
        <v>https://www.udobaer.de/out/media/public/cust/others/s0000123-2021-ch_it.pdf</v>
      </c>
    </row>
    <row r="5874" spans="1:2" x14ac:dyDescent="0.2">
      <c r="A5874" s="1" t="s">
        <v>29579</v>
      </c>
      <c r="B5874" t="str">
        <f t="shared" si="185"/>
        <v>https://www.udobaer.de/out/media/public/cust/others/s0000123-2021-ch_it.pdf</v>
      </c>
    </row>
    <row r="5875" spans="1:2" x14ac:dyDescent="0.2">
      <c r="A5875" s="1" t="s">
        <v>29580</v>
      </c>
      <c r="B5875" t="str">
        <f t="shared" si="185"/>
        <v>https://www.udobaer.de/out/media/public/cust/others/s0000123-2021-ch_it.pdf</v>
      </c>
    </row>
    <row r="5876" spans="1:2" x14ac:dyDescent="0.2">
      <c r="A5876" s="1" t="s">
        <v>29581</v>
      </c>
      <c r="B5876" t="str">
        <f t="shared" si="185"/>
        <v>https://www.udobaer.de/out/media/public/cust/others/s0000123-2021-ch_it.pdf</v>
      </c>
    </row>
    <row r="5877" spans="1:2" x14ac:dyDescent="0.2">
      <c r="A5877" s="1" t="s">
        <v>29582</v>
      </c>
      <c r="B5877" t="str">
        <f t="shared" si="185"/>
        <v>https://www.udobaer.de/out/media/public/cust/others/s0000123-2021-ch_it.pdf</v>
      </c>
    </row>
    <row r="5878" spans="1:2" x14ac:dyDescent="0.2">
      <c r="A5878" s="1" t="s">
        <v>29583</v>
      </c>
      <c r="B5878" t="str">
        <f t="shared" si="185"/>
        <v>https://www.udobaer.de/out/media/public/cust/others/s0000123-2021-ch_it.pdf</v>
      </c>
    </row>
    <row r="5879" spans="1:2" x14ac:dyDescent="0.2">
      <c r="A5879" s="1" t="s">
        <v>29584</v>
      </c>
      <c r="B5879" t="str">
        <f t="shared" si="185"/>
        <v>https://www.udobaer.de/out/media/public/cust/others/s0000123-2021-ch_it.pdf</v>
      </c>
    </row>
    <row r="5880" spans="1:2" x14ac:dyDescent="0.2">
      <c r="A5880" s="1" t="s">
        <v>29585</v>
      </c>
      <c r="B5880" t="str">
        <f t="shared" si="185"/>
        <v>https://www.udobaer.de/out/media/public/cust/others/s0000123-2021-ch_it.pdf</v>
      </c>
    </row>
    <row r="5881" spans="1:2" x14ac:dyDescent="0.2">
      <c r="A5881" s="1" t="s">
        <v>29586</v>
      </c>
      <c r="B5881" t="str">
        <f t="shared" si="185"/>
        <v>https://www.udobaer.de/out/media/public/cust/others/s0000123-2021-ch_it.pdf</v>
      </c>
    </row>
    <row r="5882" spans="1:2" x14ac:dyDescent="0.2">
      <c r="A5882" s="1" t="s">
        <v>29587</v>
      </c>
      <c r="B5882" t="str">
        <f t="shared" si="185"/>
        <v>https://www.udobaer.de/out/media/public/cust/others/s0000123-2021-ch_it.pdf</v>
      </c>
    </row>
    <row r="5883" spans="1:2" x14ac:dyDescent="0.2">
      <c r="A5883" s="1" t="s">
        <v>29588</v>
      </c>
      <c r="B5883" t="str">
        <f t="shared" si="185"/>
        <v>https://www.udobaer.de/out/media/public/cust/others/s0000123-2021-ch_it.pdf</v>
      </c>
    </row>
    <row r="5884" spans="1:2" x14ac:dyDescent="0.2">
      <c r="A5884" s="1" t="s">
        <v>29589</v>
      </c>
      <c r="B5884" t="str">
        <f t="shared" si="185"/>
        <v>https://www.udobaer.de/out/media/public/cust/others/s0000123-2021-ch_it.pdf</v>
      </c>
    </row>
    <row r="5885" spans="1:2" x14ac:dyDescent="0.2">
      <c r="A5885" s="1" t="s">
        <v>29590</v>
      </c>
      <c r="B5885" t="str">
        <f t="shared" si="185"/>
        <v>https://www.udobaer.de/out/media/public/cust/others/s0000123-2021-ch_it.pdf</v>
      </c>
    </row>
    <row r="5886" spans="1:2" x14ac:dyDescent="0.2">
      <c r="A5886" s="1" t="s">
        <v>29591</v>
      </c>
      <c r="B5886" t="str">
        <f t="shared" si="185"/>
        <v>https://www.udobaer.de/out/media/public/cust/others/s0000123-2021-ch_it.pdf</v>
      </c>
    </row>
    <row r="5887" spans="1:2" x14ac:dyDescent="0.2">
      <c r="A5887" s="1" t="s">
        <v>29592</v>
      </c>
      <c r="B5887" t="str">
        <f t="shared" si="185"/>
        <v>https://www.udobaer.de/out/media/public/cust/others/s0000123-2021-ch_it.pdf</v>
      </c>
    </row>
    <row r="5888" spans="1:2" x14ac:dyDescent="0.2">
      <c r="A5888" s="1" t="s">
        <v>29593</v>
      </c>
      <c r="B5888" t="str">
        <f t="shared" si="185"/>
        <v>https://www.udobaer.de/out/media/public/cust/others/s0000123-2021-ch_it.pdf</v>
      </c>
    </row>
    <row r="5889" spans="1:2" x14ac:dyDescent="0.2">
      <c r="A5889" s="1" t="s">
        <v>29594</v>
      </c>
      <c r="B5889" t="str">
        <f t="shared" si="185"/>
        <v>https://www.udobaer.de/out/media/public/cust/others/s0000123-2021-ch_it.pdf</v>
      </c>
    </row>
    <row r="5890" spans="1:2" x14ac:dyDescent="0.2">
      <c r="A5890" s="1" t="s">
        <v>29595</v>
      </c>
      <c r="B5890" t="str">
        <f t="shared" si="185"/>
        <v>https://www.udobaer.de/out/media/public/cust/others/s0000123-2021-ch_it.pdf</v>
      </c>
    </row>
    <row r="5891" spans="1:2" x14ac:dyDescent="0.2">
      <c r="A5891" s="1" t="s">
        <v>29596</v>
      </c>
      <c r="B5891" t="str">
        <f t="shared" si="185"/>
        <v>https://www.udobaer.de/out/media/public/cust/others/s0000123-2021-ch_it.pdf</v>
      </c>
    </row>
    <row r="5892" spans="1:2" x14ac:dyDescent="0.2">
      <c r="A5892" s="1" t="s">
        <v>29597</v>
      </c>
      <c r="B5892" t="str">
        <f t="shared" si="185"/>
        <v>https://www.udobaer.de/out/media/public/cust/others/s0000123-2021-ch_it.pdf</v>
      </c>
    </row>
    <row r="5893" spans="1:2" x14ac:dyDescent="0.2">
      <c r="A5893" s="1" t="s">
        <v>29598</v>
      </c>
      <c r="B5893" t="str">
        <f t="shared" si="185"/>
        <v>https://www.udobaer.de/out/media/public/cust/others/s0000123-2021-ch_it.pdf</v>
      </c>
    </row>
    <row r="5894" spans="1:2" x14ac:dyDescent="0.2">
      <c r="A5894" s="1" t="s">
        <v>29599</v>
      </c>
      <c r="B5894" t="str">
        <f t="shared" si="185"/>
        <v>https://www.udobaer.de/out/media/public/cust/others/s0000123-2021-ch_it.pdf</v>
      </c>
    </row>
    <row r="5895" spans="1:2" x14ac:dyDescent="0.2">
      <c r="A5895" s="1" t="s">
        <v>29600</v>
      </c>
      <c r="B5895" t="str">
        <f t="shared" si="185"/>
        <v>https://www.udobaer.de/out/media/public/cust/others/s0000123-2021-ch_it.pdf</v>
      </c>
    </row>
    <row r="5896" spans="1:2" x14ac:dyDescent="0.2">
      <c r="A5896" s="1" t="s">
        <v>29601</v>
      </c>
      <c r="B5896" t="str">
        <f t="shared" si="185"/>
        <v>https://www.udobaer.de/out/media/public/cust/others/s0000123-2021-ch_it.pdf</v>
      </c>
    </row>
    <row r="5897" spans="1:2" x14ac:dyDescent="0.2">
      <c r="A5897" s="1" t="s">
        <v>29602</v>
      </c>
      <c r="B5897" t="str">
        <f t="shared" si="185"/>
        <v>https://www.udobaer.de/out/media/public/cust/others/s0000123-2021-ch_it.pdf</v>
      </c>
    </row>
    <row r="5898" spans="1:2" x14ac:dyDescent="0.2">
      <c r="A5898" s="1" t="s">
        <v>29603</v>
      </c>
      <c r="B5898" t="str">
        <f t="shared" si="185"/>
        <v>https://www.udobaer.de/out/media/public/cust/others/s0000123-2021-ch_it.pdf</v>
      </c>
    </row>
    <row r="5899" spans="1:2" x14ac:dyDescent="0.2">
      <c r="A5899" s="1" t="s">
        <v>29604</v>
      </c>
      <c r="B5899" t="str">
        <f t="shared" si="185"/>
        <v>https://www.udobaer.de/out/media/public/cust/others/s0000123-2021-ch_it.pdf</v>
      </c>
    </row>
    <row r="5900" spans="1:2" x14ac:dyDescent="0.2">
      <c r="A5900" s="1" t="s">
        <v>29605</v>
      </c>
      <c r="B5900" t="str">
        <f t="shared" si="185"/>
        <v>https://www.udobaer.de/out/media/public/cust/others/s0000123-2021-ch_it.pdf</v>
      </c>
    </row>
    <row r="5901" spans="1:2" x14ac:dyDescent="0.2">
      <c r="A5901" s="1" t="s">
        <v>29606</v>
      </c>
      <c r="B5901" t="str">
        <f t="shared" si="185"/>
        <v>https://www.udobaer.de/out/media/public/cust/others/s0000123-2021-ch_it.pdf</v>
      </c>
    </row>
    <row r="5902" spans="1:2" x14ac:dyDescent="0.2">
      <c r="A5902" s="1" t="s">
        <v>29607</v>
      </c>
      <c r="B5902" t="str">
        <f t="shared" si="185"/>
        <v>https://www.udobaer.de/out/media/public/cust/others/s0000123-2021-ch_it.pdf</v>
      </c>
    </row>
    <row r="5903" spans="1:2" x14ac:dyDescent="0.2">
      <c r="A5903" s="1" t="s">
        <v>29608</v>
      </c>
      <c r="B5903" t="str">
        <f t="shared" si="185"/>
        <v>https://www.udobaer.de/out/media/public/cust/others/s0000123-2021-ch_it.pdf</v>
      </c>
    </row>
    <row r="5904" spans="1:2" x14ac:dyDescent="0.2">
      <c r="A5904" s="1" t="s">
        <v>29609</v>
      </c>
      <c r="B5904" t="str">
        <f t="shared" si="185"/>
        <v>https://www.udobaer.de/out/media/public/cust/others/s0000123-2021-ch_it.pdf</v>
      </c>
    </row>
    <row r="5905" spans="1:2" x14ac:dyDescent="0.2">
      <c r="A5905" s="1" t="s">
        <v>29610</v>
      </c>
      <c r="B5905" t="str">
        <f t="shared" si="185"/>
        <v>https://www.udobaer.de/out/media/public/cust/others/s0000123-2021-ch_it.pdf</v>
      </c>
    </row>
    <row r="5906" spans="1:2" x14ac:dyDescent="0.2">
      <c r="A5906" s="1" t="s">
        <v>29611</v>
      </c>
      <c r="B5906" t="str">
        <f t="shared" si="185"/>
        <v>https://www.udobaer.de/out/media/public/cust/others/s0000123-2021-ch_it.pdf</v>
      </c>
    </row>
    <row r="5907" spans="1:2" x14ac:dyDescent="0.2">
      <c r="A5907" s="1" t="s">
        <v>29612</v>
      </c>
      <c r="B5907" t="str">
        <f t="shared" si="185"/>
        <v>https://www.udobaer.de/out/media/public/cust/others/s0000123-2021-ch_it.pdf</v>
      </c>
    </row>
    <row r="5908" spans="1:2" x14ac:dyDescent="0.2">
      <c r="A5908" s="1" t="s">
        <v>29613</v>
      </c>
      <c r="B5908" t="str">
        <f t="shared" si="185"/>
        <v>https://www.udobaer.de/out/media/public/cust/others/s0000123-2021-ch_it.pdf</v>
      </c>
    </row>
    <row r="5909" spans="1:2" x14ac:dyDescent="0.2">
      <c r="A5909" s="1" t="s">
        <v>29614</v>
      </c>
      <c r="B5909" t="str">
        <f t="shared" si="185"/>
        <v>https://www.udobaer.de/out/media/public/cust/others/s0000123-2021-ch_it.pdf</v>
      </c>
    </row>
    <row r="5910" spans="1:2" x14ac:dyDescent="0.2">
      <c r="A5910" s="1" t="s">
        <v>29615</v>
      </c>
      <c r="B5910" t="str">
        <f t="shared" si="185"/>
        <v>https://www.udobaer.de/out/media/public/cust/others/s0000123-2021-ch_it.pdf</v>
      </c>
    </row>
    <row r="5911" spans="1:2" x14ac:dyDescent="0.2">
      <c r="A5911" s="1" t="s">
        <v>29616</v>
      </c>
      <c r="B5911" t="str">
        <f t="shared" si="185"/>
        <v>https://www.udobaer.de/out/media/public/cust/others/s0000123-2021-ch_it.pdf</v>
      </c>
    </row>
    <row r="5912" spans="1:2" x14ac:dyDescent="0.2">
      <c r="A5912" s="1" t="s">
        <v>29617</v>
      </c>
      <c r="B5912" t="str">
        <f t="shared" si="185"/>
        <v>https://www.udobaer.de/out/media/public/cust/others/s0000123-2021-ch_it.pdf</v>
      </c>
    </row>
    <row r="5913" spans="1:2" x14ac:dyDescent="0.2">
      <c r="A5913" s="1" t="s">
        <v>29618</v>
      </c>
      <c r="B5913" t="str">
        <f t="shared" si="185"/>
        <v>https://www.udobaer.de/out/media/public/cust/others/s0000123-2021-ch_it.pdf</v>
      </c>
    </row>
    <row r="5914" spans="1:2" x14ac:dyDescent="0.2">
      <c r="A5914" s="1" t="s">
        <v>29619</v>
      </c>
      <c r="B5914" t="str">
        <f t="shared" si="185"/>
        <v>https://www.udobaer.de/out/media/public/cust/others/s0000123-2021-ch_it.pdf</v>
      </c>
    </row>
    <row r="5915" spans="1:2" x14ac:dyDescent="0.2">
      <c r="A5915" s="1" t="s">
        <v>29620</v>
      </c>
      <c r="B5915" t="str">
        <f t="shared" si="185"/>
        <v>https://www.udobaer.de/out/media/public/cust/others/s0000123-2021-ch_it.pdf</v>
      </c>
    </row>
    <row r="5916" spans="1:2" x14ac:dyDescent="0.2">
      <c r="A5916" s="1" t="s">
        <v>29621</v>
      </c>
      <c r="B5916" t="str">
        <f t="shared" si="185"/>
        <v>https://www.udobaer.de/out/media/public/cust/others/s0000123-2021-ch_it.pdf</v>
      </c>
    </row>
    <row r="5917" spans="1:2" x14ac:dyDescent="0.2">
      <c r="A5917" s="1" t="s">
        <v>29622</v>
      </c>
      <c r="B5917" t="str">
        <f t="shared" si="185"/>
        <v>https://www.udobaer.de/out/media/public/cust/others/s0000123-2021-ch_it.pdf</v>
      </c>
    </row>
    <row r="5918" spans="1:2" x14ac:dyDescent="0.2">
      <c r="A5918" s="1" t="s">
        <v>29623</v>
      </c>
      <c r="B5918" t="str">
        <f t="shared" si="185"/>
        <v>https://www.udobaer.de/out/media/public/cust/others/s0000123-2021-ch_it.pdf</v>
      </c>
    </row>
    <row r="5919" spans="1:2" x14ac:dyDescent="0.2">
      <c r="A5919" s="1" t="s">
        <v>29624</v>
      </c>
      <c r="B5919" t="str">
        <f t="shared" si="185"/>
        <v>https://www.udobaer.de/out/media/public/cust/others/s0000123-2021-ch_it.pdf</v>
      </c>
    </row>
    <row r="5920" spans="1:2" x14ac:dyDescent="0.2">
      <c r="A5920" s="1" t="s">
        <v>29625</v>
      </c>
      <c r="B5920" t="str">
        <f t="shared" si="185"/>
        <v>https://www.udobaer.de/out/media/public/cust/others/s0000123-2021-ch_it.pdf</v>
      </c>
    </row>
    <row r="5921" spans="1:2" x14ac:dyDescent="0.2">
      <c r="A5921" s="1" t="s">
        <v>29626</v>
      </c>
      <c r="B5921" t="str">
        <f t="shared" si="185"/>
        <v>https://www.udobaer.de/out/media/public/cust/others/s0000123-2021-ch_it.pdf</v>
      </c>
    </row>
    <row r="5922" spans="1:2" x14ac:dyDescent="0.2">
      <c r="A5922" s="1" t="s">
        <v>29627</v>
      </c>
      <c r="B5922" t="str">
        <f t="shared" si="185"/>
        <v>https://www.udobaer.de/out/media/public/cust/others/s0000123-2021-ch_it.pdf</v>
      </c>
    </row>
    <row r="5923" spans="1:2" x14ac:dyDescent="0.2">
      <c r="A5923" s="1" t="s">
        <v>29628</v>
      </c>
      <c r="B5923" t="str">
        <f t="shared" si="185"/>
        <v>https://www.udobaer.de/out/media/public/cust/others/s0000123-2021-ch_it.pdf</v>
      </c>
    </row>
    <row r="5924" spans="1:2" x14ac:dyDescent="0.2">
      <c r="A5924" s="1" t="s">
        <v>29629</v>
      </c>
      <c r="B5924" t="str">
        <f t="shared" si="185"/>
        <v>https://www.udobaer.de/out/media/public/cust/others/s0000123-2021-ch_it.pdf</v>
      </c>
    </row>
    <row r="5925" spans="1:2" x14ac:dyDescent="0.2">
      <c r="A5925" s="1" t="s">
        <v>29630</v>
      </c>
      <c r="B5925" t="str">
        <f t="shared" si="185"/>
        <v>https://www.udobaer.de/out/media/public/cust/others/s0000123-2021-ch_it.pdf</v>
      </c>
    </row>
    <row r="5926" spans="1:2" x14ac:dyDescent="0.2">
      <c r="A5926" s="1" t="s">
        <v>29631</v>
      </c>
      <c r="B5926" t="str">
        <f t="shared" ref="B5926:B5989" si="186">HYPERLINK("https://www.udobaer.de/out/media/public/cust/others/s0000123-2021-ch_it.pdf")</f>
        <v>https://www.udobaer.de/out/media/public/cust/others/s0000123-2021-ch_it.pdf</v>
      </c>
    </row>
    <row r="5927" spans="1:2" x14ac:dyDescent="0.2">
      <c r="A5927" s="1" t="s">
        <v>29632</v>
      </c>
      <c r="B5927" t="str">
        <f t="shared" si="186"/>
        <v>https://www.udobaer.de/out/media/public/cust/others/s0000123-2021-ch_it.pdf</v>
      </c>
    </row>
    <row r="5928" spans="1:2" x14ac:dyDescent="0.2">
      <c r="A5928" s="1" t="s">
        <v>29633</v>
      </c>
      <c r="B5928" t="str">
        <f t="shared" si="186"/>
        <v>https://www.udobaer.de/out/media/public/cust/others/s0000123-2021-ch_it.pdf</v>
      </c>
    </row>
    <row r="5929" spans="1:2" x14ac:dyDescent="0.2">
      <c r="A5929" s="1" t="s">
        <v>29634</v>
      </c>
      <c r="B5929" t="str">
        <f t="shared" si="186"/>
        <v>https://www.udobaer.de/out/media/public/cust/others/s0000123-2021-ch_it.pdf</v>
      </c>
    </row>
    <row r="5930" spans="1:2" x14ac:dyDescent="0.2">
      <c r="A5930" s="1" t="s">
        <v>29635</v>
      </c>
      <c r="B5930" t="str">
        <f t="shared" si="186"/>
        <v>https://www.udobaer.de/out/media/public/cust/others/s0000123-2021-ch_it.pdf</v>
      </c>
    </row>
    <row r="5931" spans="1:2" x14ac:dyDescent="0.2">
      <c r="A5931" s="1" t="s">
        <v>29636</v>
      </c>
      <c r="B5931" t="str">
        <f t="shared" si="186"/>
        <v>https://www.udobaer.de/out/media/public/cust/others/s0000123-2021-ch_it.pdf</v>
      </c>
    </row>
    <row r="5932" spans="1:2" x14ac:dyDescent="0.2">
      <c r="A5932" s="1" t="s">
        <v>29637</v>
      </c>
      <c r="B5932" t="str">
        <f t="shared" si="186"/>
        <v>https://www.udobaer.de/out/media/public/cust/others/s0000123-2021-ch_it.pdf</v>
      </c>
    </row>
    <row r="5933" spans="1:2" x14ac:dyDescent="0.2">
      <c r="A5933" s="1" t="s">
        <v>29638</v>
      </c>
      <c r="B5933" t="str">
        <f t="shared" si="186"/>
        <v>https://www.udobaer.de/out/media/public/cust/others/s0000123-2021-ch_it.pdf</v>
      </c>
    </row>
    <row r="5934" spans="1:2" x14ac:dyDescent="0.2">
      <c r="A5934" s="1" t="s">
        <v>29639</v>
      </c>
      <c r="B5934" t="str">
        <f t="shared" si="186"/>
        <v>https://www.udobaer.de/out/media/public/cust/others/s0000123-2021-ch_it.pdf</v>
      </c>
    </row>
    <row r="5935" spans="1:2" x14ac:dyDescent="0.2">
      <c r="A5935" s="1" t="s">
        <v>29640</v>
      </c>
      <c r="B5935" t="str">
        <f t="shared" si="186"/>
        <v>https://www.udobaer.de/out/media/public/cust/others/s0000123-2021-ch_it.pdf</v>
      </c>
    </row>
    <row r="5936" spans="1:2" x14ac:dyDescent="0.2">
      <c r="A5936" s="1" t="s">
        <v>29641</v>
      </c>
      <c r="B5936" t="str">
        <f t="shared" si="186"/>
        <v>https://www.udobaer.de/out/media/public/cust/others/s0000123-2021-ch_it.pdf</v>
      </c>
    </row>
    <row r="5937" spans="1:2" x14ac:dyDescent="0.2">
      <c r="A5937" s="1" t="s">
        <v>29642</v>
      </c>
      <c r="B5937" t="str">
        <f t="shared" si="186"/>
        <v>https://www.udobaer.de/out/media/public/cust/others/s0000123-2021-ch_it.pdf</v>
      </c>
    </row>
    <row r="5938" spans="1:2" x14ac:dyDescent="0.2">
      <c r="A5938" s="1" t="s">
        <v>29643</v>
      </c>
      <c r="B5938" t="str">
        <f t="shared" si="186"/>
        <v>https://www.udobaer.de/out/media/public/cust/others/s0000123-2021-ch_it.pdf</v>
      </c>
    </row>
    <row r="5939" spans="1:2" x14ac:dyDescent="0.2">
      <c r="A5939" s="1" t="s">
        <v>29644</v>
      </c>
      <c r="B5939" t="str">
        <f t="shared" si="186"/>
        <v>https://www.udobaer.de/out/media/public/cust/others/s0000123-2021-ch_it.pdf</v>
      </c>
    </row>
    <row r="5940" spans="1:2" x14ac:dyDescent="0.2">
      <c r="A5940" s="1" t="s">
        <v>29645</v>
      </c>
      <c r="B5940" t="str">
        <f t="shared" si="186"/>
        <v>https://www.udobaer.de/out/media/public/cust/others/s0000123-2021-ch_it.pdf</v>
      </c>
    </row>
    <row r="5941" spans="1:2" x14ac:dyDescent="0.2">
      <c r="A5941" s="1" t="s">
        <v>29646</v>
      </c>
      <c r="B5941" t="str">
        <f t="shared" si="186"/>
        <v>https://www.udobaer.de/out/media/public/cust/others/s0000123-2021-ch_it.pdf</v>
      </c>
    </row>
    <row r="5942" spans="1:2" x14ac:dyDescent="0.2">
      <c r="A5942" s="1" t="s">
        <v>29647</v>
      </c>
      <c r="B5942" t="str">
        <f t="shared" si="186"/>
        <v>https://www.udobaer.de/out/media/public/cust/others/s0000123-2021-ch_it.pdf</v>
      </c>
    </row>
    <row r="5943" spans="1:2" x14ac:dyDescent="0.2">
      <c r="A5943" s="1" t="s">
        <v>29648</v>
      </c>
      <c r="B5943" t="str">
        <f t="shared" si="186"/>
        <v>https://www.udobaer.de/out/media/public/cust/others/s0000123-2021-ch_it.pdf</v>
      </c>
    </row>
    <row r="5944" spans="1:2" x14ac:dyDescent="0.2">
      <c r="A5944" s="1" t="s">
        <v>29649</v>
      </c>
      <c r="B5944" t="str">
        <f t="shared" si="186"/>
        <v>https://www.udobaer.de/out/media/public/cust/others/s0000123-2021-ch_it.pdf</v>
      </c>
    </row>
    <row r="5945" spans="1:2" x14ac:dyDescent="0.2">
      <c r="A5945" s="1" t="s">
        <v>29650</v>
      </c>
      <c r="B5945" t="str">
        <f t="shared" si="186"/>
        <v>https://www.udobaer.de/out/media/public/cust/others/s0000123-2021-ch_it.pdf</v>
      </c>
    </row>
    <row r="5946" spans="1:2" x14ac:dyDescent="0.2">
      <c r="A5946" s="1" t="s">
        <v>29651</v>
      </c>
      <c r="B5946" t="str">
        <f t="shared" si="186"/>
        <v>https://www.udobaer.de/out/media/public/cust/others/s0000123-2021-ch_it.pdf</v>
      </c>
    </row>
    <row r="5947" spans="1:2" x14ac:dyDescent="0.2">
      <c r="A5947" s="1" t="s">
        <v>29652</v>
      </c>
      <c r="B5947" t="str">
        <f t="shared" si="186"/>
        <v>https://www.udobaer.de/out/media/public/cust/others/s0000123-2021-ch_it.pdf</v>
      </c>
    </row>
    <row r="5948" spans="1:2" x14ac:dyDescent="0.2">
      <c r="A5948" s="1" t="s">
        <v>29653</v>
      </c>
      <c r="B5948" t="str">
        <f t="shared" si="186"/>
        <v>https://www.udobaer.de/out/media/public/cust/others/s0000123-2021-ch_it.pdf</v>
      </c>
    </row>
    <row r="5949" spans="1:2" x14ac:dyDescent="0.2">
      <c r="A5949" s="1" t="s">
        <v>29654</v>
      </c>
      <c r="B5949" t="str">
        <f t="shared" si="186"/>
        <v>https://www.udobaer.de/out/media/public/cust/others/s0000123-2021-ch_it.pdf</v>
      </c>
    </row>
    <row r="5950" spans="1:2" x14ac:dyDescent="0.2">
      <c r="A5950" s="1" t="s">
        <v>29655</v>
      </c>
      <c r="B5950" t="str">
        <f t="shared" si="186"/>
        <v>https://www.udobaer.de/out/media/public/cust/others/s0000123-2021-ch_it.pdf</v>
      </c>
    </row>
    <row r="5951" spans="1:2" x14ac:dyDescent="0.2">
      <c r="A5951" s="1" t="s">
        <v>29656</v>
      </c>
      <c r="B5951" t="str">
        <f t="shared" si="186"/>
        <v>https://www.udobaer.de/out/media/public/cust/others/s0000123-2021-ch_it.pdf</v>
      </c>
    </row>
    <row r="5952" spans="1:2" x14ac:dyDescent="0.2">
      <c r="A5952" s="1" t="s">
        <v>29657</v>
      </c>
      <c r="B5952" t="str">
        <f t="shared" si="186"/>
        <v>https://www.udobaer.de/out/media/public/cust/others/s0000123-2021-ch_it.pdf</v>
      </c>
    </row>
    <row r="5953" spans="1:2" x14ac:dyDescent="0.2">
      <c r="A5953" s="1" t="s">
        <v>29658</v>
      </c>
      <c r="B5953" t="str">
        <f t="shared" si="186"/>
        <v>https://www.udobaer.de/out/media/public/cust/others/s0000123-2021-ch_it.pdf</v>
      </c>
    </row>
    <row r="5954" spans="1:2" x14ac:dyDescent="0.2">
      <c r="A5954" s="1" t="s">
        <v>29659</v>
      </c>
      <c r="B5954" t="str">
        <f t="shared" si="186"/>
        <v>https://www.udobaer.de/out/media/public/cust/others/s0000123-2021-ch_it.pdf</v>
      </c>
    </row>
    <row r="5955" spans="1:2" x14ac:dyDescent="0.2">
      <c r="A5955" s="1" t="s">
        <v>29660</v>
      </c>
      <c r="B5955" t="str">
        <f t="shared" si="186"/>
        <v>https://www.udobaer.de/out/media/public/cust/others/s0000123-2021-ch_it.pdf</v>
      </c>
    </row>
    <row r="5956" spans="1:2" x14ac:dyDescent="0.2">
      <c r="A5956" s="1" t="s">
        <v>29661</v>
      </c>
      <c r="B5956" t="str">
        <f t="shared" si="186"/>
        <v>https://www.udobaer.de/out/media/public/cust/others/s0000123-2021-ch_it.pdf</v>
      </c>
    </row>
    <row r="5957" spans="1:2" x14ac:dyDescent="0.2">
      <c r="A5957" s="1" t="s">
        <v>29662</v>
      </c>
      <c r="B5957" t="str">
        <f t="shared" si="186"/>
        <v>https://www.udobaer.de/out/media/public/cust/others/s0000123-2021-ch_it.pdf</v>
      </c>
    </row>
    <row r="5958" spans="1:2" x14ac:dyDescent="0.2">
      <c r="A5958" s="1" t="s">
        <v>29663</v>
      </c>
      <c r="B5958" t="str">
        <f t="shared" si="186"/>
        <v>https://www.udobaer.de/out/media/public/cust/others/s0000123-2021-ch_it.pdf</v>
      </c>
    </row>
    <row r="5959" spans="1:2" x14ac:dyDescent="0.2">
      <c r="A5959" s="1" t="s">
        <v>29664</v>
      </c>
      <c r="B5959" t="str">
        <f t="shared" si="186"/>
        <v>https://www.udobaer.de/out/media/public/cust/others/s0000123-2021-ch_it.pdf</v>
      </c>
    </row>
    <row r="5960" spans="1:2" x14ac:dyDescent="0.2">
      <c r="A5960" s="1" t="s">
        <v>29665</v>
      </c>
      <c r="B5960" t="str">
        <f t="shared" si="186"/>
        <v>https://www.udobaer.de/out/media/public/cust/others/s0000123-2021-ch_it.pdf</v>
      </c>
    </row>
    <row r="5961" spans="1:2" x14ac:dyDescent="0.2">
      <c r="A5961" s="1" t="s">
        <v>29666</v>
      </c>
      <c r="B5961" t="str">
        <f t="shared" si="186"/>
        <v>https://www.udobaer.de/out/media/public/cust/others/s0000123-2021-ch_it.pdf</v>
      </c>
    </row>
    <row r="5962" spans="1:2" x14ac:dyDescent="0.2">
      <c r="A5962" s="1" t="s">
        <v>29667</v>
      </c>
      <c r="B5962" t="str">
        <f t="shared" si="186"/>
        <v>https://www.udobaer.de/out/media/public/cust/others/s0000123-2021-ch_it.pdf</v>
      </c>
    </row>
    <row r="5963" spans="1:2" x14ac:dyDescent="0.2">
      <c r="A5963" s="1" t="s">
        <v>29668</v>
      </c>
      <c r="B5963" t="str">
        <f t="shared" si="186"/>
        <v>https://www.udobaer.de/out/media/public/cust/others/s0000123-2021-ch_it.pdf</v>
      </c>
    </row>
    <row r="5964" spans="1:2" x14ac:dyDescent="0.2">
      <c r="A5964" s="1" t="s">
        <v>29669</v>
      </c>
      <c r="B5964" t="str">
        <f t="shared" si="186"/>
        <v>https://www.udobaer.de/out/media/public/cust/others/s0000123-2021-ch_it.pdf</v>
      </c>
    </row>
    <row r="5965" spans="1:2" x14ac:dyDescent="0.2">
      <c r="A5965" s="1" t="s">
        <v>29670</v>
      </c>
      <c r="B5965" t="str">
        <f t="shared" si="186"/>
        <v>https://www.udobaer.de/out/media/public/cust/others/s0000123-2021-ch_it.pdf</v>
      </c>
    </row>
    <row r="5966" spans="1:2" x14ac:dyDescent="0.2">
      <c r="A5966" s="1" t="s">
        <v>29671</v>
      </c>
      <c r="B5966" t="str">
        <f t="shared" si="186"/>
        <v>https://www.udobaer.de/out/media/public/cust/others/s0000123-2021-ch_it.pdf</v>
      </c>
    </row>
    <row r="5967" spans="1:2" x14ac:dyDescent="0.2">
      <c r="A5967" s="1" t="s">
        <v>29672</v>
      </c>
      <c r="B5967" t="str">
        <f t="shared" si="186"/>
        <v>https://www.udobaer.de/out/media/public/cust/others/s0000123-2021-ch_it.pdf</v>
      </c>
    </row>
    <row r="5968" spans="1:2" x14ac:dyDescent="0.2">
      <c r="A5968" s="1" t="s">
        <v>29673</v>
      </c>
      <c r="B5968" t="str">
        <f t="shared" si="186"/>
        <v>https://www.udobaer.de/out/media/public/cust/others/s0000123-2021-ch_it.pdf</v>
      </c>
    </row>
    <row r="5969" spans="1:2" x14ac:dyDescent="0.2">
      <c r="A5969" s="1" t="s">
        <v>29674</v>
      </c>
      <c r="B5969" t="str">
        <f t="shared" si="186"/>
        <v>https://www.udobaer.de/out/media/public/cust/others/s0000123-2021-ch_it.pdf</v>
      </c>
    </row>
    <row r="5970" spans="1:2" x14ac:dyDescent="0.2">
      <c r="A5970" s="1" t="s">
        <v>29675</v>
      </c>
      <c r="B5970" t="str">
        <f t="shared" si="186"/>
        <v>https://www.udobaer.de/out/media/public/cust/others/s0000123-2021-ch_it.pdf</v>
      </c>
    </row>
    <row r="5971" spans="1:2" x14ac:dyDescent="0.2">
      <c r="A5971" s="1" t="s">
        <v>29676</v>
      </c>
      <c r="B5971" t="str">
        <f t="shared" si="186"/>
        <v>https://www.udobaer.de/out/media/public/cust/others/s0000123-2021-ch_it.pdf</v>
      </c>
    </row>
    <row r="5972" spans="1:2" x14ac:dyDescent="0.2">
      <c r="A5972" s="1" t="s">
        <v>29677</v>
      </c>
      <c r="B5972" t="str">
        <f t="shared" si="186"/>
        <v>https://www.udobaer.de/out/media/public/cust/others/s0000123-2021-ch_it.pdf</v>
      </c>
    </row>
    <row r="5973" spans="1:2" x14ac:dyDescent="0.2">
      <c r="A5973" s="1" t="s">
        <v>29678</v>
      </c>
      <c r="B5973" t="str">
        <f t="shared" si="186"/>
        <v>https://www.udobaer.de/out/media/public/cust/others/s0000123-2021-ch_it.pdf</v>
      </c>
    </row>
    <row r="5974" spans="1:2" x14ac:dyDescent="0.2">
      <c r="A5974" s="1" t="s">
        <v>29679</v>
      </c>
      <c r="B5974" t="str">
        <f t="shared" si="186"/>
        <v>https://www.udobaer.de/out/media/public/cust/others/s0000123-2021-ch_it.pdf</v>
      </c>
    </row>
    <row r="5975" spans="1:2" x14ac:dyDescent="0.2">
      <c r="A5975" s="1" t="s">
        <v>29680</v>
      </c>
      <c r="B5975" t="str">
        <f t="shared" si="186"/>
        <v>https://www.udobaer.de/out/media/public/cust/others/s0000123-2021-ch_it.pdf</v>
      </c>
    </row>
    <row r="5976" spans="1:2" x14ac:dyDescent="0.2">
      <c r="A5976" s="1" t="s">
        <v>29681</v>
      </c>
      <c r="B5976" t="str">
        <f t="shared" si="186"/>
        <v>https://www.udobaer.de/out/media/public/cust/others/s0000123-2021-ch_it.pdf</v>
      </c>
    </row>
    <row r="5977" spans="1:2" x14ac:dyDescent="0.2">
      <c r="A5977" s="1" t="s">
        <v>29682</v>
      </c>
      <c r="B5977" t="str">
        <f t="shared" si="186"/>
        <v>https://www.udobaer.de/out/media/public/cust/others/s0000123-2021-ch_it.pdf</v>
      </c>
    </row>
    <row r="5978" spans="1:2" x14ac:dyDescent="0.2">
      <c r="A5978" s="1" t="s">
        <v>29683</v>
      </c>
      <c r="B5978" t="str">
        <f t="shared" si="186"/>
        <v>https://www.udobaer.de/out/media/public/cust/others/s0000123-2021-ch_it.pdf</v>
      </c>
    </row>
    <row r="5979" spans="1:2" x14ac:dyDescent="0.2">
      <c r="A5979" s="1" t="s">
        <v>29684</v>
      </c>
      <c r="B5979" t="str">
        <f t="shared" si="186"/>
        <v>https://www.udobaer.de/out/media/public/cust/others/s0000123-2021-ch_it.pdf</v>
      </c>
    </row>
    <row r="5980" spans="1:2" x14ac:dyDescent="0.2">
      <c r="A5980" s="1" t="s">
        <v>29685</v>
      </c>
      <c r="B5980" t="str">
        <f t="shared" si="186"/>
        <v>https://www.udobaer.de/out/media/public/cust/others/s0000123-2021-ch_it.pdf</v>
      </c>
    </row>
    <row r="5981" spans="1:2" x14ac:dyDescent="0.2">
      <c r="A5981" s="1" t="s">
        <v>29686</v>
      </c>
      <c r="B5981" t="str">
        <f t="shared" si="186"/>
        <v>https://www.udobaer.de/out/media/public/cust/others/s0000123-2021-ch_it.pdf</v>
      </c>
    </row>
    <row r="5982" spans="1:2" x14ac:dyDescent="0.2">
      <c r="A5982" s="1" t="s">
        <v>29687</v>
      </c>
      <c r="B5982" t="str">
        <f t="shared" si="186"/>
        <v>https://www.udobaer.de/out/media/public/cust/others/s0000123-2021-ch_it.pdf</v>
      </c>
    </row>
    <row r="5983" spans="1:2" x14ac:dyDescent="0.2">
      <c r="A5983" s="1" t="s">
        <v>29688</v>
      </c>
      <c r="B5983" t="str">
        <f t="shared" si="186"/>
        <v>https://www.udobaer.de/out/media/public/cust/others/s0000123-2021-ch_it.pdf</v>
      </c>
    </row>
    <row r="5984" spans="1:2" x14ac:dyDescent="0.2">
      <c r="A5984" s="1" t="s">
        <v>29689</v>
      </c>
      <c r="B5984" t="str">
        <f t="shared" si="186"/>
        <v>https://www.udobaer.de/out/media/public/cust/others/s0000123-2021-ch_it.pdf</v>
      </c>
    </row>
    <row r="5985" spans="1:2" x14ac:dyDescent="0.2">
      <c r="A5985" s="1" t="s">
        <v>29690</v>
      </c>
      <c r="B5985" t="str">
        <f t="shared" si="186"/>
        <v>https://www.udobaer.de/out/media/public/cust/others/s0000123-2021-ch_it.pdf</v>
      </c>
    </row>
    <row r="5986" spans="1:2" x14ac:dyDescent="0.2">
      <c r="A5986" s="1" t="s">
        <v>29691</v>
      </c>
      <c r="B5986" t="str">
        <f t="shared" si="186"/>
        <v>https://www.udobaer.de/out/media/public/cust/others/s0000123-2021-ch_it.pdf</v>
      </c>
    </row>
    <row r="5987" spans="1:2" x14ac:dyDescent="0.2">
      <c r="A5987" s="1" t="s">
        <v>29692</v>
      </c>
      <c r="B5987" t="str">
        <f t="shared" si="186"/>
        <v>https://www.udobaer.de/out/media/public/cust/others/s0000123-2021-ch_it.pdf</v>
      </c>
    </row>
    <row r="5988" spans="1:2" x14ac:dyDescent="0.2">
      <c r="A5988" s="1" t="s">
        <v>29693</v>
      </c>
      <c r="B5988" t="str">
        <f t="shared" si="186"/>
        <v>https://www.udobaer.de/out/media/public/cust/others/s0000123-2021-ch_it.pdf</v>
      </c>
    </row>
    <row r="5989" spans="1:2" x14ac:dyDescent="0.2">
      <c r="A5989" s="1" t="s">
        <v>29694</v>
      </c>
      <c r="B5989" t="str">
        <f t="shared" si="186"/>
        <v>https://www.udobaer.de/out/media/public/cust/others/s0000123-2021-ch_it.pdf</v>
      </c>
    </row>
    <row r="5990" spans="1:2" x14ac:dyDescent="0.2">
      <c r="A5990" s="1" t="s">
        <v>29695</v>
      </c>
      <c r="B5990" t="str">
        <f t="shared" ref="B5990:B6053" si="187">HYPERLINK("https://www.udobaer.de/out/media/public/cust/others/s0000123-2021-ch_it.pdf")</f>
        <v>https://www.udobaer.de/out/media/public/cust/others/s0000123-2021-ch_it.pdf</v>
      </c>
    </row>
    <row r="5991" spans="1:2" x14ac:dyDescent="0.2">
      <c r="A5991" s="1" t="s">
        <v>29696</v>
      </c>
      <c r="B5991" t="str">
        <f t="shared" si="187"/>
        <v>https://www.udobaer.de/out/media/public/cust/others/s0000123-2021-ch_it.pdf</v>
      </c>
    </row>
    <row r="5992" spans="1:2" x14ac:dyDescent="0.2">
      <c r="A5992" s="1" t="s">
        <v>29697</v>
      </c>
      <c r="B5992" t="str">
        <f t="shared" si="187"/>
        <v>https://www.udobaer.de/out/media/public/cust/others/s0000123-2021-ch_it.pdf</v>
      </c>
    </row>
    <row r="5993" spans="1:2" x14ac:dyDescent="0.2">
      <c r="A5993" s="1" t="s">
        <v>29698</v>
      </c>
      <c r="B5993" t="str">
        <f t="shared" si="187"/>
        <v>https://www.udobaer.de/out/media/public/cust/others/s0000123-2021-ch_it.pdf</v>
      </c>
    </row>
    <row r="5994" spans="1:2" x14ac:dyDescent="0.2">
      <c r="A5994" s="1" t="s">
        <v>29699</v>
      </c>
      <c r="B5994" t="str">
        <f t="shared" si="187"/>
        <v>https://www.udobaer.de/out/media/public/cust/others/s0000123-2021-ch_it.pdf</v>
      </c>
    </row>
    <row r="5995" spans="1:2" x14ac:dyDescent="0.2">
      <c r="A5995" s="1" t="s">
        <v>29700</v>
      </c>
      <c r="B5995" t="str">
        <f t="shared" si="187"/>
        <v>https://www.udobaer.de/out/media/public/cust/others/s0000123-2021-ch_it.pdf</v>
      </c>
    </row>
    <row r="5996" spans="1:2" x14ac:dyDescent="0.2">
      <c r="A5996" s="1" t="s">
        <v>29701</v>
      </c>
      <c r="B5996" t="str">
        <f t="shared" si="187"/>
        <v>https://www.udobaer.de/out/media/public/cust/others/s0000123-2021-ch_it.pdf</v>
      </c>
    </row>
    <row r="5997" spans="1:2" x14ac:dyDescent="0.2">
      <c r="A5997" s="1" t="s">
        <v>29702</v>
      </c>
      <c r="B5997" t="str">
        <f t="shared" si="187"/>
        <v>https://www.udobaer.de/out/media/public/cust/others/s0000123-2021-ch_it.pdf</v>
      </c>
    </row>
    <row r="5998" spans="1:2" x14ac:dyDescent="0.2">
      <c r="A5998" s="1" t="s">
        <v>29703</v>
      </c>
      <c r="B5998" t="str">
        <f t="shared" si="187"/>
        <v>https://www.udobaer.de/out/media/public/cust/others/s0000123-2021-ch_it.pdf</v>
      </c>
    </row>
    <row r="5999" spans="1:2" x14ac:dyDescent="0.2">
      <c r="A5999" s="1" t="s">
        <v>29704</v>
      </c>
      <c r="B5999" t="str">
        <f t="shared" si="187"/>
        <v>https://www.udobaer.de/out/media/public/cust/others/s0000123-2021-ch_it.pdf</v>
      </c>
    </row>
    <row r="6000" spans="1:2" x14ac:dyDescent="0.2">
      <c r="A6000" s="1" t="s">
        <v>29705</v>
      </c>
      <c r="B6000" t="str">
        <f t="shared" si="187"/>
        <v>https://www.udobaer.de/out/media/public/cust/others/s0000123-2021-ch_it.pdf</v>
      </c>
    </row>
    <row r="6001" spans="1:2" x14ac:dyDescent="0.2">
      <c r="A6001" s="1" t="s">
        <v>29706</v>
      </c>
      <c r="B6001" t="str">
        <f t="shared" si="187"/>
        <v>https://www.udobaer.de/out/media/public/cust/others/s0000123-2021-ch_it.pdf</v>
      </c>
    </row>
    <row r="6002" spans="1:2" x14ac:dyDescent="0.2">
      <c r="A6002" s="1" t="s">
        <v>29707</v>
      </c>
      <c r="B6002" t="str">
        <f t="shared" si="187"/>
        <v>https://www.udobaer.de/out/media/public/cust/others/s0000123-2021-ch_it.pdf</v>
      </c>
    </row>
    <row r="6003" spans="1:2" x14ac:dyDescent="0.2">
      <c r="A6003" s="1" t="s">
        <v>29708</v>
      </c>
      <c r="B6003" t="str">
        <f t="shared" si="187"/>
        <v>https://www.udobaer.de/out/media/public/cust/others/s0000123-2021-ch_it.pdf</v>
      </c>
    </row>
    <row r="6004" spans="1:2" x14ac:dyDescent="0.2">
      <c r="A6004" s="1" t="s">
        <v>29709</v>
      </c>
      <c r="B6004" t="str">
        <f t="shared" si="187"/>
        <v>https://www.udobaer.de/out/media/public/cust/others/s0000123-2021-ch_it.pdf</v>
      </c>
    </row>
    <row r="6005" spans="1:2" x14ac:dyDescent="0.2">
      <c r="A6005" s="1" t="s">
        <v>29710</v>
      </c>
      <c r="B6005" t="str">
        <f t="shared" si="187"/>
        <v>https://www.udobaer.de/out/media/public/cust/others/s0000123-2021-ch_it.pdf</v>
      </c>
    </row>
    <row r="6006" spans="1:2" x14ac:dyDescent="0.2">
      <c r="A6006" s="1" t="s">
        <v>29711</v>
      </c>
      <c r="B6006" t="str">
        <f t="shared" si="187"/>
        <v>https://www.udobaer.de/out/media/public/cust/others/s0000123-2021-ch_it.pdf</v>
      </c>
    </row>
    <row r="6007" spans="1:2" x14ac:dyDescent="0.2">
      <c r="A6007" s="1" t="s">
        <v>29712</v>
      </c>
      <c r="B6007" t="str">
        <f t="shared" si="187"/>
        <v>https://www.udobaer.de/out/media/public/cust/others/s0000123-2021-ch_it.pdf</v>
      </c>
    </row>
    <row r="6008" spans="1:2" x14ac:dyDescent="0.2">
      <c r="A6008" s="1" t="s">
        <v>29713</v>
      </c>
      <c r="B6008" t="str">
        <f t="shared" si="187"/>
        <v>https://www.udobaer.de/out/media/public/cust/others/s0000123-2021-ch_it.pdf</v>
      </c>
    </row>
    <row r="6009" spans="1:2" x14ac:dyDescent="0.2">
      <c r="A6009" s="1" t="s">
        <v>29714</v>
      </c>
      <c r="B6009" t="str">
        <f t="shared" si="187"/>
        <v>https://www.udobaer.de/out/media/public/cust/others/s0000123-2021-ch_it.pdf</v>
      </c>
    </row>
    <row r="6010" spans="1:2" x14ac:dyDescent="0.2">
      <c r="A6010" s="1" t="s">
        <v>29715</v>
      </c>
      <c r="B6010" t="str">
        <f t="shared" si="187"/>
        <v>https://www.udobaer.de/out/media/public/cust/others/s0000123-2021-ch_it.pdf</v>
      </c>
    </row>
    <row r="6011" spans="1:2" x14ac:dyDescent="0.2">
      <c r="A6011" s="1" t="s">
        <v>29716</v>
      </c>
      <c r="B6011" t="str">
        <f t="shared" si="187"/>
        <v>https://www.udobaer.de/out/media/public/cust/others/s0000123-2021-ch_it.pdf</v>
      </c>
    </row>
    <row r="6012" spans="1:2" x14ac:dyDescent="0.2">
      <c r="A6012" s="1" t="s">
        <v>29717</v>
      </c>
      <c r="B6012" t="str">
        <f t="shared" si="187"/>
        <v>https://www.udobaer.de/out/media/public/cust/others/s0000123-2021-ch_it.pdf</v>
      </c>
    </row>
    <row r="6013" spans="1:2" x14ac:dyDescent="0.2">
      <c r="A6013" s="1" t="s">
        <v>29718</v>
      </c>
      <c r="B6013" t="str">
        <f t="shared" si="187"/>
        <v>https://www.udobaer.de/out/media/public/cust/others/s0000123-2021-ch_it.pdf</v>
      </c>
    </row>
    <row r="6014" spans="1:2" x14ac:dyDescent="0.2">
      <c r="A6014" s="1" t="s">
        <v>29719</v>
      </c>
      <c r="B6014" t="str">
        <f t="shared" si="187"/>
        <v>https://www.udobaer.de/out/media/public/cust/others/s0000123-2021-ch_it.pdf</v>
      </c>
    </row>
    <row r="6015" spans="1:2" x14ac:dyDescent="0.2">
      <c r="A6015" s="1" t="s">
        <v>29720</v>
      </c>
      <c r="B6015" t="str">
        <f t="shared" si="187"/>
        <v>https://www.udobaer.de/out/media/public/cust/others/s0000123-2021-ch_it.pdf</v>
      </c>
    </row>
    <row r="6016" spans="1:2" x14ac:dyDescent="0.2">
      <c r="A6016" s="1" t="s">
        <v>29721</v>
      </c>
      <c r="B6016" t="str">
        <f t="shared" si="187"/>
        <v>https://www.udobaer.de/out/media/public/cust/others/s0000123-2021-ch_it.pdf</v>
      </c>
    </row>
    <row r="6017" spans="1:2" x14ac:dyDescent="0.2">
      <c r="A6017" s="1" t="s">
        <v>29722</v>
      </c>
      <c r="B6017" t="str">
        <f t="shared" si="187"/>
        <v>https://www.udobaer.de/out/media/public/cust/others/s0000123-2021-ch_it.pdf</v>
      </c>
    </row>
    <row r="6018" spans="1:2" x14ac:dyDescent="0.2">
      <c r="A6018" s="1" t="s">
        <v>29723</v>
      </c>
      <c r="B6018" t="str">
        <f t="shared" si="187"/>
        <v>https://www.udobaer.de/out/media/public/cust/others/s0000123-2021-ch_it.pdf</v>
      </c>
    </row>
    <row r="6019" spans="1:2" x14ac:dyDescent="0.2">
      <c r="A6019" s="1" t="s">
        <v>29724</v>
      </c>
      <c r="B6019" t="str">
        <f t="shared" si="187"/>
        <v>https://www.udobaer.de/out/media/public/cust/others/s0000123-2021-ch_it.pdf</v>
      </c>
    </row>
    <row r="6020" spans="1:2" x14ac:dyDescent="0.2">
      <c r="A6020" s="1" t="s">
        <v>29725</v>
      </c>
      <c r="B6020" t="str">
        <f t="shared" si="187"/>
        <v>https://www.udobaer.de/out/media/public/cust/others/s0000123-2021-ch_it.pdf</v>
      </c>
    </row>
    <row r="6021" spans="1:2" x14ac:dyDescent="0.2">
      <c r="A6021" s="1" t="s">
        <v>29726</v>
      </c>
      <c r="B6021" t="str">
        <f t="shared" si="187"/>
        <v>https://www.udobaer.de/out/media/public/cust/others/s0000123-2021-ch_it.pdf</v>
      </c>
    </row>
    <row r="6022" spans="1:2" x14ac:dyDescent="0.2">
      <c r="A6022" s="1" t="s">
        <v>29727</v>
      </c>
      <c r="B6022" t="str">
        <f t="shared" si="187"/>
        <v>https://www.udobaer.de/out/media/public/cust/others/s0000123-2021-ch_it.pdf</v>
      </c>
    </row>
    <row r="6023" spans="1:2" x14ac:dyDescent="0.2">
      <c r="A6023" s="1" t="s">
        <v>29728</v>
      </c>
      <c r="B6023" t="str">
        <f t="shared" si="187"/>
        <v>https://www.udobaer.de/out/media/public/cust/others/s0000123-2021-ch_it.pdf</v>
      </c>
    </row>
    <row r="6024" spans="1:2" x14ac:dyDescent="0.2">
      <c r="A6024" s="1" t="s">
        <v>29729</v>
      </c>
      <c r="B6024" t="str">
        <f t="shared" si="187"/>
        <v>https://www.udobaer.de/out/media/public/cust/others/s0000123-2021-ch_it.pdf</v>
      </c>
    </row>
    <row r="6025" spans="1:2" x14ac:dyDescent="0.2">
      <c r="A6025" s="1" t="s">
        <v>29730</v>
      </c>
      <c r="B6025" t="str">
        <f t="shared" si="187"/>
        <v>https://www.udobaer.de/out/media/public/cust/others/s0000123-2021-ch_it.pdf</v>
      </c>
    </row>
    <row r="6026" spans="1:2" x14ac:dyDescent="0.2">
      <c r="A6026" s="1" t="s">
        <v>29731</v>
      </c>
      <c r="B6026" t="str">
        <f t="shared" si="187"/>
        <v>https://www.udobaer.de/out/media/public/cust/others/s0000123-2021-ch_it.pdf</v>
      </c>
    </row>
    <row r="6027" spans="1:2" x14ac:dyDescent="0.2">
      <c r="A6027" s="1" t="s">
        <v>29732</v>
      </c>
      <c r="B6027" t="str">
        <f t="shared" si="187"/>
        <v>https://www.udobaer.de/out/media/public/cust/others/s0000123-2021-ch_it.pdf</v>
      </c>
    </row>
    <row r="6028" spans="1:2" x14ac:dyDescent="0.2">
      <c r="A6028" s="1" t="s">
        <v>29733</v>
      </c>
      <c r="B6028" t="str">
        <f t="shared" si="187"/>
        <v>https://www.udobaer.de/out/media/public/cust/others/s0000123-2021-ch_it.pdf</v>
      </c>
    </row>
    <row r="6029" spans="1:2" x14ac:dyDescent="0.2">
      <c r="A6029" s="1" t="s">
        <v>29734</v>
      </c>
      <c r="B6029" t="str">
        <f t="shared" si="187"/>
        <v>https://www.udobaer.de/out/media/public/cust/others/s0000123-2021-ch_it.pdf</v>
      </c>
    </row>
    <row r="6030" spans="1:2" x14ac:dyDescent="0.2">
      <c r="A6030" s="1" t="s">
        <v>29735</v>
      </c>
      <c r="B6030" t="str">
        <f t="shared" si="187"/>
        <v>https://www.udobaer.de/out/media/public/cust/others/s0000123-2021-ch_it.pdf</v>
      </c>
    </row>
    <row r="6031" spans="1:2" x14ac:dyDescent="0.2">
      <c r="A6031" s="1" t="s">
        <v>29736</v>
      </c>
      <c r="B6031" t="str">
        <f t="shared" si="187"/>
        <v>https://www.udobaer.de/out/media/public/cust/others/s0000123-2021-ch_it.pdf</v>
      </c>
    </row>
    <row r="6032" spans="1:2" x14ac:dyDescent="0.2">
      <c r="A6032" s="1" t="s">
        <v>29737</v>
      </c>
      <c r="B6032" t="str">
        <f t="shared" si="187"/>
        <v>https://www.udobaer.de/out/media/public/cust/others/s0000123-2021-ch_it.pdf</v>
      </c>
    </row>
    <row r="6033" spans="1:2" x14ac:dyDescent="0.2">
      <c r="A6033" s="1" t="s">
        <v>29738</v>
      </c>
      <c r="B6033" t="str">
        <f t="shared" si="187"/>
        <v>https://www.udobaer.de/out/media/public/cust/others/s0000123-2021-ch_it.pdf</v>
      </c>
    </row>
    <row r="6034" spans="1:2" x14ac:dyDescent="0.2">
      <c r="A6034" s="1" t="s">
        <v>29739</v>
      </c>
      <c r="B6034" t="str">
        <f t="shared" si="187"/>
        <v>https://www.udobaer.de/out/media/public/cust/others/s0000123-2021-ch_it.pdf</v>
      </c>
    </row>
    <row r="6035" spans="1:2" x14ac:dyDescent="0.2">
      <c r="A6035" s="1" t="s">
        <v>29740</v>
      </c>
      <c r="B6035" t="str">
        <f t="shared" si="187"/>
        <v>https://www.udobaer.de/out/media/public/cust/others/s0000123-2021-ch_it.pdf</v>
      </c>
    </row>
    <row r="6036" spans="1:2" x14ac:dyDescent="0.2">
      <c r="A6036" s="1" t="s">
        <v>29741</v>
      </c>
      <c r="B6036" t="str">
        <f t="shared" si="187"/>
        <v>https://www.udobaer.de/out/media/public/cust/others/s0000123-2021-ch_it.pdf</v>
      </c>
    </row>
    <row r="6037" spans="1:2" x14ac:dyDescent="0.2">
      <c r="A6037" s="1" t="s">
        <v>29742</v>
      </c>
      <c r="B6037" t="str">
        <f t="shared" si="187"/>
        <v>https://www.udobaer.de/out/media/public/cust/others/s0000123-2021-ch_it.pdf</v>
      </c>
    </row>
    <row r="6038" spans="1:2" x14ac:dyDescent="0.2">
      <c r="A6038" s="1" t="s">
        <v>29743</v>
      </c>
      <c r="B6038" t="str">
        <f t="shared" si="187"/>
        <v>https://www.udobaer.de/out/media/public/cust/others/s0000123-2021-ch_it.pdf</v>
      </c>
    </row>
    <row r="6039" spans="1:2" x14ac:dyDescent="0.2">
      <c r="A6039" s="1" t="s">
        <v>29744</v>
      </c>
      <c r="B6039" t="str">
        <f t="shared" si="187"/>
        <v>https://www.udobaer.de/out/media/public/cust/others/s0000123-2021-ch_it.pdf</v>
      </c>
    </row>
    <row r="6040" spans="1:2" x14ac:dyDescent="0.2">
      <c r="A6040" s="1" t="s">
        <v>29745</v>
      </c>
      <c r="B6040" t="str">
        <f t="shared" si="187"/>
        <v>https://www.udobaer.de/out/media/public/cust/others/s0000123-2021-ch_it.pdf</v>
      </c>
    </row>
    <row r="6041" spans="1:2" x14ac:dyDescent="0.2">
      <c r="A6041" s="1" t="s">
        <v>29746</v>
      </c>
      <c r="B6041" t="str">
        <f t="shared" si="187"/>
        <v>https://www.udobaer.de/out/media/public/cust/others/s0000123-2021-ch_it.pdf</v>
      </c>
    </row>
    <row r="6042" spans="1:2" x14ac:dyDescent="0.2">
      <c r="A6042" s="1" t="s">
        <v>29747</v>
      </c>
      <c r="B6042" t="str">
        <f t="shared" si="187"/>
        <v>https://www.udobaer.de/out/media/public/cust/others/s0000123-2021-ch_it.pdf</v>
      </c>
    </row>
    <row r="6043" spans="1:2" x14ac:dyDescent="0.2">
      <c r="A6043" s="1" t="s">
        <v>29748</v>
      </c>
      <c r="B6043" t="str">
        <f t="shared" si="187"/>
        <v>https://www.udobaer.de/out/media/public/cust/others/s0000123-2021-ch_it.pdf</v>
      </c>
    </row>
    <row r="6044" spans="1:2" x14ac:dyDescent="0.2">
      <c r="A6044" s="1" t="s">
        <v>29749</v>
      </c>
      <c r="B6044" t="str">
        <f t="shared" si="187"/>
        <v>https://www.udobaer.de/out/media/public/cust/others/s0000123-2021-ch_it.pdf</v>
      </c>
    </row>
    <row r="6045" spans="1:2" x14ac:dyDescent="0.2">
      <c r="A6045" s="1" t="s">
        <v>29750</v>
      </c>
      <c r="B6045" t="str">
        <f t="shared" si="187"/>
        <v>https://www.udobaer.de/out/media/public/cust/others/s0000123-2021-ch_it.pdf</v>
      </c>
    </row>
    <row r="6046" spans="1:2" x14ac:dyDescent="0.2">
      <c r="A6046" s="1" t="s">
        <v>29751</v>
      </c>
      <c r="B6046" t="str">
        <f t="shared" si="187"/>
        <v>https://www.udobaer.de/out/media/public/cust/others/s0000123-2021-ch_it.pdf</v>
      </c>
    </row>
    <row r="6047" spans="1:2" x14ac:dyDescent="0.2">
      <c r="A6047" s="1" t="s">
        <v>29752</v>
      </c>
      <c r="B6047" t="str">
        <f t="shared" si="187"/>
        <v>https://www.udobaer.de/out/media/public/cust/others/s0000123-2021-ch_it.pdf</v>
      </c>
    </row>
    <row r="6048" spans="1:2" x14ac:dyDescent="0.2">
      <c r="A6048" s="1" t="s">
        <v>29753</v>
      </c>
      <c r="B6048" t="str">
        <f t="shared" si="187"/>
        <v>https://www.udobaer.de/out/media/public/cust/others/s0000123-2021-ch_it.pdf</v>
      </c>
    </row>
    <row r="6049" spans="1:2" x14ac:dyDescent="0.2">
      <c r="A6049" s="1" t="s">
        <v>29754</v>
      </c>
      <c r="B6049" t="str">
        <f t="shared" si="187"/>
        <v>https://www.udobaer.de/out/media/public/cust/others/s0000123-2021-ch_it.pdf</v>
      </c>
    </row>
    <row r="6050" spans="1:2" x14ac:dyDescent="0.2">
      <c r="A6050" s="1" t="s">
        <v>29755</v>
      </c>
      <c r="B6050" t="str">
        <f t="shared" si="187"/>
        <v>https://www.udobaer.de/out/media/public/cust/others/s0000123-2021-ch_it.pdf</v>
      </c>
    </row>
    <row r="6051" spans="1:2" x14ac:dyDescent="0.2">
      <c r="A6051" s="1" t="s">
        <v>29756</v>
      </c>
      <c r="B6051" t="str">
        <f t="shared" si="187"/>
        <v>https://www.udobaer.de/out/media/public/cust/others/s0000123-2021-ch_it.pdf</v>
      </c>
    </row>
    <row r="6052" spans="1:2" x14ac:dyDescent="0.2">
      <c r="A6052" s="1" t="s">
        <v>29757</v>
      </c>
      <c r="B6052" t="str">
        <f t="shared" si="187"/>
        <v>https://www.udobaer.de/out/media/public/cust/others/s0000123-2021-ch_it.pdf</v>
      </c>
    </row>
    <row r="6053" spans="1:2" x14ac:dyDescent="0.2">
      <c r="A6053" s="1" t="s">
        <v>29758</v>
      </c>
      <c r="B6053" t="str">
        <f t="shared" si="187"/>
        <v>https://www.udobaer.de/out/media/public/cust/others/s0000123-2021-ch_it.pdf</v>
      </c>
    </row>
    <row r="6054" spans="1:2" x14ac:dyDescent="0.2">
      <c r="A6054" s="1" t="s">
        <v>29759</v>
      </c>
      <c r="B6054" t="str">
        <f t="shared" ref="B6054:B6117" si="188">HYPERLINK("https://www.udobaer.de/out/media/public/cust/others/s0000123-2021-ch_it.pdf")</f>
        <v>https://www.udobaer.de/out/media/public/cust/others/s0000123-2021-ch_it.pdf</v>
      </c>
    </row>
    <row r="6055" spans="1:2" x14ac:dyDescent="0.2">
      <c r="A6055" s="1" t="s">
        <v>29760</v>
      </c>
      <c r="B6055" t="str">
        <f t="shared" si="188"/>
        <v>https://www.udobaer.de/out/media/public/cust/others/s0000123-2021-ch_it.pdf</v>
      </c>
    </row>
    <row r="6056" spans="1:2" x14ac:dyDescent="0.2">
      <c r="A6056" s="1" t="s">
        <v>29761</v>
      </c>
      <c r="B6056" t="str">
        <f t="shared" si="188"/>
        <v>https://www.udobaer.de/out/media/public/cust/others/s0000123-2021-ch_it.pdf</v>
      </c>
    </row>
    <row r="6057" spans="1:2" x14ac:dyDescent="0.2">
      <c r="A6057" s="1" t="s">
        <v>29762</v>
      </c>
      <c r="B6057" t="str">
        <f t="shared" si="188"/>
        <v>https://www.udobaer.de/out/media/public/cust/others/s0000123-2021-ch_it.pdf</v>
      </c>
    </row>
    <row r="6058" spans="1:2" x14ac:dyDescent="0.2">
      <c r="A6058" s="1" t="s">
        <v>29763</v>
      </c>
      <c r="B6058" t="str">
        <f t="shared" si="188"/>
        <v>https://www.udobaer.de/out/media/public/cust/others/s0000123-2021-ch_it.pdf</v>
      </c>
    </row>
    <row r="6059" spans="1:2" x14ac:dyDescent="0.2">
      <c r="A6059" s="1" t="s">
        <v>29764</v>
      </c>
      <c r="B6059" t="str">
        <f t="shared" si="188"/>
        <v>https://www.udobaer.de/out/media/public/cust/others/s0000123-2021-ch_it.pdf</v>
      </c>
    </row>
    <row r="6060" spans="1:2" x14ac:dyDescent="0.2">
      <c r="A6060" s="1" t="s">
        <v>29765</v>
      </c>
      <c r="B6060" t="str">
        <f t="shared" si="188"/>
        <v>https://www.udobaer.de/out/media/public/cust/others/s0000123-2021-ch_it.pdf</v>
      </c>
    </row>
    <row r="6061" spans="1:2" x14ac:dyDescent="0.2">
      <c r="A6061" s="1" t="s">
        <v>29766</v>
      </c>
      <c r="B6061" t="str">
        <f t="shared" si="188"/>
        <v>https://www.udobaer.de/out/media/public/cust/others/s0000123-2021-ch_it.pdf</v>
      </c>
    </row>
    <row r="6062" spans="1:2" x14ac:dyDescent="0.2">
      <c r="A6062" s="1" t="s">
        <v>29767</v>
      </c>
      <c r="B6062" t="str">
        <f t="shared" si="188"/>
        <v>https://www.udobaer.de/out/media/public/cust/others/s0000123-2021-ch_it.pdf</v>
      </c>
    </row>
    <row r="6063" spans="1:2" x14ac:dyDescent="0.2">
      <c r="A6063" s="1" t="s">
        <v>29768</v>
      </c>
      <c r="B6063" t="str">
        <f t="shared" si="188"/>
        <v>https://www.udobaer.de/out/media/public/cust/others/s0000123-2021-ch_it.pdf</v>
      </c>
    </row>
    <row r="6064" spans="1:2" x14ac:dyDescent="0.2">
      <c r="A6064" s="1" t="s">
        <v>29769</v>
      </c>
      <c r="B6064" t="str">
        <f t="shared" si="188"/>
        <v>https://www.udobaer.de/out/media/public/cust/others/s0000123-2021-ch_it.pdf</v>
      </c>
    </row>
    <row r="6065" spans="1:2" x14ac:dyDescent="0.2">
      <c r="A6065" s="1" t="s">
        <v>29770</v>
      </c>
      <c r="B6065" t="str">
        <f t="shared" si="188"/>
        <v>https://www.udobaer.de/out/media/public/cust/others/s0000123-2021-ch_it.pdf</v>
      </c>
    </row>
    <row r="6066" spans="1:2" x14ac:dyDescent="0.2">
      <c r="A6066" s="1" t="s">
        <v>29771</v>
      </c>
      <c r="B6066" t="str">
        <f t="shared" si="188"/>
        <v>https://www.udobaer.de/out/media/public/cust/others/s0000123-2021-ch_it.pdf</v>
      </c>
    </row>
    <row r="6067" spans="1:2" x14ac:dyDescent="0.2">
      <c r="A6067" s="1" t="s">
        <v>29772</v>
      </c>
      <c r="B6067" t="str">
        <f t="shared" si="188"/>
        <v>https://www.udobaer.de/out/media/public/cust/others/s0000123-2021-ch_it.pdf</v>
      </c>
    </row>
    <row r="6068" spans="1:2" x14ac:dyDescent="0.2">
      <c r="A6068" s="1" t="s">
        <v>29773</v>
      </c>
      <c r="B6068" t="str">
        <f t="shared" si="188"/>
        <v>https://www.udobaer.de/out/media/public/cust/others/s0000123-2021-ch_it.pdf</v>
      </c>
    </row>
    <row r="6069" spans="1:2" x14ac:dyDescent="0.2">
      <c r="A6069" s="1" t="s">
        <v>29774</v>
      </c>
      <c r="B6069" t="str">
        <f t="shared" si="188"/>
        <v>https://www.udobaer.de/out/media/public/cust/others/s0000123-2021-ch_it.pdf</v>
      </c>
    </row>
    <row r="6070" spans="1:2" x14ac:dyDescent="0.2">
      <c r="A6070" s="1" t="s">
        <v>29775</v>
      </c>
      <c r="B6070" t="str">
        <f t="shared" si="188"/>
        <v>https://www.udobaer.de/out/media/public/cust/others/s0000123-2021-ch_it.pdf</v>
      </c>
    </row>
    <row r="6071" spans="1:2" x14ac:dyDescent="0.2">
      <c r="A6071" s="1" t="s">
        <v>29776</v>
      </c>
      <c r="B6071" t="str">
        <f t="shared" si="188"/>
        <v>https://www.udobaer.de/out/media/public/cust/others/s0000123-2021-ch_it.pdf</v>
      </c>
    </row>
    <row r="6072" spans="1:2" x14ac:dyDescent="0.2">
      <c r="A6072" s="1" t="s">
        <v>29777</v>
      </c>
      <c r="B6072" t="str">
        <f t="shared" si="188"/>
        <v>https://www.udobaer.de/out/media/public/cust/others/s0000123-2021-ch_it.pdf</v>
      </c>
    </row>
    <row r="6073" spans="1:2" x14ac:dyDescent="0.2">
      <c r="A6073" s="1" t="s">
        <v>29778</v>
      </c>
      <c r="B6073" t="str">
        <f t="shared" si="188"/>
        <v>https://www.udobaer.de/out/media/public/cust/others/s0000123-2021-ch_it.pdf</v>
      </c>
    </row>
    <row r="6074" spans="1:2" x14ac:dyDescent="0.2">
      <c r="A6074" s="1" t="s">
        <v>29779</v>
      </c>
      <c r="B6074" t="str">
        <f t="shared" si="188"/>
        <v>https://www.udobaer.de/out/media/public/cust/others/s0000123-2021-ch_it.pdf</v>
      </c>
    </row>
    <row r="6075" spans="1:2" x14ac:dyDescent="0.2">
      <c r="A6075" s="1" t="s">
        <v>29780</v>
      </c>
      <c r="B6075" t="str">
        <f t="shared" si="188"/>
        <v>https://www.udobaer.de/out/media/public/cust/others/s0000123-2021-ch_it.pdf</v>
      </c>
    </row>
    <row r="6076" spans="1:2" x14ac:dyDescent="0.2">
      <c r="A6076" s="1" t="s">
        <v>29781</v>
      </c>
      <c r="B6076" t="str">
        <f t="shared" si="188"/>
        <v>https://www.udobaer.de/out/media/public/cust/others/s0000123-2021-ch_it.pdf</v>
      </c>
    </row>
    <row r="6077" spans="1:2" x14ac:dyDescent="0.2">
      <c r="A6077" s="1" t="s">
        <v>29782</v>
      </c>
      <c r="B6077" t="str">
        <f t="shared" si="188"/>
        <v>https://www.udobaer.de/out/media/public/cust/others/s0000123-2021-ch_it.pdf</v>
      </c>
    </row>
    <row r="6078" spans="1:2" x14ac:dyDescent="0.2">
      <c r="A6078" s="1" t="s">
        <v>29783</v>
      </c>
      <c r="B6078" t="str">
        <f t="shared" si="188"/>
        <v>https://www.udobaer.de/out/media/public/cust/others/s0000123-2021-ch_it.pdf</v>
      </c>
    </row>
    <row r="6079" spans="1:2" x14ac:dyDescent="0.2">
      <c r="A6079" s="1" t="s">
        <v>29784</v>
      </c>
      <c r="B6079" t="str">
        <f t="shared" si="188"/>
        <v>https://www.udobaer.de/out/media/public/cust/others/s0000123-2021-ch_it.pdf</v>
      </c>
    </row>
    <row r="6080" spans="1:2" x14ac:dyDescent="0.2">
      <c r="A6080" s="1" t="s">
        <v>29785</v>
      </c>
      <c r="B6080" t="str">
        <f t="shared" si="188"/>
        <v>https://www.udobaer.de/out/media/public/cust/others/s0000123-2021-ch_it.pdf</v>
      </c>
    </row>
    <row r="6081" spans="1:2" x14ac:dyDescent="0.2">
      <c r="A6081" s="1" t="s">
        <v>29786</v>
      </c>
      <c r="B6081" t="str">
        <f t="shared" si="188"/>
        <v>https://www.udobaer.de/out/media/public/cust/others/s0000123-2021-ch_it.pdf</v>
      </c>
    </row>
    <row r="6082" spans="1:2" x14ac:dyDescent="0.2">
      <c r="A6082" s="1" t="s">
        <v>29787</v>
      </c>
      <c r="B6082" t="str">
        <f t="shared" si="188"/>
        <v>https://www.udobaer.de/out/media/public/cust/others/s0000123-2021-ch_it.pdf</v>
      </c>
    </row>
    <row r="6083" spans="1:2" x14ac:dyDescent="0.2">
      <c r="A6083" s="1" t="s">
        <v>29788</v>
      </c>
      <c r="B6083" t="str">
        <f t="shared" si="188"/>
        <v>https://www.udobaer.de/out/media/public/cust/others/s0000123-2021-ch_it.pdf</v>
      </c>
    </row>
    <row r="6084" spans="1:2" x14ac:dyDescent="0.2">
      <c r="A6084" s="1" t="s">
        <v>29789</v>
      </c>
      <c r="B6084" t="str">
        <f t="shared" si="188"/>
        <v>https://www.udobaer.de/out/media/public/cust/others/s0000123-2021-ch_it.pdf</v>
      </c>
    </row>
    <row r="6085" spans="1:2" x14ac:dyDescent="0.2">
      <c r="A6085" s="1" t="s">
        <v>29790</v>
      </c>
      <c r="B6085" t="str">
        <f t="shared" si="188"/>
        <v>https://www.udobaer.de/out/media/public/cust/others/s0000123-2021-ch_it.pdf</v>
      </c>
    </row>
    <row r="6086" spans="1:2" x14ac:dyDescent="0.2">
      <c r="A6086" s="1" t="s">
        <v>29791</v>
      </c>
      <c r="B6086" t="str">
        <f t="shared" si="188"/>
        <v>https://www.udobaer.de/out/media/public/cust/others/s0000123-2021-ch_it.pdf</v>
      </c>
    </row>
    <row r="6087" spans="1:2" x14ac:dyDescent="0.2">
      <c r="A6087" s="1" t="s">
        <v>29792</v>
      </c>
      <c r="B6087" t="str">
        <f t="shared" si="188"/>
        <v>https://www.udobaer.de/out/media/public/cust/others/s0000123-2021-ch_it.pdf</v>
      </c>
    </row>
    <row r="6088" spans="1:2" x14ac:dyDescent="0.2">
      <c r="A6088" s="1" t="s">
        <v>29793</v>
      </c>
      <c r="B6088" t="str">
        <f t="shared" si="188"/>
        <v>https://www.udobaer.de/out/media/public/cust/others/s0000123-2021-ch_it.pdf</v>
      </c>
    </row>
    <row r="6089" spans="1:2" x14ac:dyDescent="0.2">
      <c r="A6089" s="1" t="s">
        <v>29794</v>
      </c>
      <c r="B6089" t="str">
        <f t="shared" si="188"/>
        <v>https://www.udobaer.de/out/media/public/cust/others/s0000123-2021-ch_it.pdf</v>
      </c>
    </row>
    <row r="6090" spans="1:2" x14ac:dyDescent="0.2">
      <c r="A6090" s="1" t="s">
        <v>29795</v>
      </c>
      <c r="B6090" t="str">
        <f t="shared" si="188"/>
        <v>https://www.udobaer.de/out/media/public/cust/others/s0000123-2021-ch_it.pdf</v>
      </c>
    </row>
    <row r="6091" spans="1:2" x14ac:dyDescent="0.2">
      <c r="A6091" s="1" t="s">
        <v>29796</v>
      </c>
      <c r="B6091" t="str">
        <f t="shared" si="188"/>
        <v>https://www.udobaer.de/out/media/public/cust/others/s0000123-2021-ch_it.pdf</v>
      </c>
    </row>
    <row r="6092" spans="1:2" x14ac:dyDescent="0.2">
      <c r="A6092" s="1" t="s">
        <v>29797</v>
      </c>
      <c r="B6092" t="str">
        <f t="shared" si="188"/>
        <v>https://www.udobaer.de/out/media/public/cust/others/s0000123-2021-ch_it.pdf</v>
      </c>
    </row>
    <row r="6093" spans="1:2" x14ac:dyDescent="0.2">
      <c r="A6093" s="1" t="s">
        <v>29798</v>
      </c>
      <c r="B6093" t="str">
        <f t="shared" si="188"/>
        <v>https://www.udobaer.de/out/media/public/cust/others/s0000123-2021-ch_it.pdf</v>
      </c>
    </row>
    <row r="6094" spans="1:2" x14ac:dyDescent="0.2">
      <c r="A6094" s="1" t="s">
        <v>29799</v>
      </c>
      <c r="B6094" t="str">
        <f t="shared" si="188"/>
        <v>https://www.udobaer.de/out/media/public/cust/others/s0000123-2021-ch_it.pdf</v>
      </c>
    </row>
    <row r="6095" spans="1:2" x14ac:dyDescent="0.2">
      <c r="A6095" s="1" t="s">
        <v>29800</v>
      </c>
      <c r="B6095" t="str">
        <f t="shared" si="188"/>
        <v>https://www.udobaer.de/out/media/public/cust/others/s0000123-2021-ch_it.pdf</v>
      </c>
    </row>
    <row r="6096" spans="1:2" x14ac:dyDescent="0.2">
      <c r="A6096" s="1" t="s">
        <v>29801</v>
      </c>
      <c r="B6096" t="str">
        <f t="shared" si="188"/>
        <v>https://www.udobaer.de/out/media/public/cust/others/s0000123-2021-ch_it.pdf</v>
      </c>
    </row>
    <row r="6097" spans="1:2" x14ac:dyDescent="0.2">
      <c r="A6097" s="1" t="s">
        <v>29802</v>
      </c>
      <c r="B6097" t="str">
        <f t="shared" si="188"/>
        <v>https://www.udobaer.de/out/media/public/cust/others/s0000123-2021-ch_it.pdf</v>
      </c>
    </row>
    <row r="6098" spans="1:2" x14ac:dyDescent="0.2">
      <c r="A6098" s="1" t="s">
        <v>29803</v>
      </c>
      <c r="B6098" t="str">
        <f t="shared" si="188"/>
        <v>https://www.udobaer.de/out/media/public/cust/others/s0000123-2021-ch_it.pdf</v>
      </c>
    </row>
    <row r="6099" spans="1:2" x14ac:dyDescent="0.2">
      <c r="A6099" s="1" t="s">
        <v>29804</v>
      </c>
      <c r="B6099" t="str">
        <f t="shared" si="188"/>
        <v>https://www.udobaer.de/out/media/public/cust/others/s0000123-2021-ch_it.pdf</v>
      </c>
    </row>
    <row r="6100" spans="1:2" x14ac:dyDescent="0.2">
      <c r="A6100" s="1" t="s">
        <v>29805</v>
      </c>
      <c r="B6100" t="str">
        <f t="shared" si="188"/>
        <v>https://www.udobaer.de/out/media/public/cust/others/s0000123-2021-ch_it.pdf</v>
      </c>
    </row>
    <row r="6101" spans="1:2" x14ac:dyDescent="0.2">
      <c r="A6101" s="1" t="s">
        <v>29806</v>
      </c>
      <c r="B6101" t="str">
        <f t="shared" si="188"/>
        <v>https://www.udobaer.de/out/media/public/cust/others/s0000123-2021-ch_it.pdf</v>
      </c>
    </row>
    <row r="6102" spans="1:2" x14ac:dyDescent="0.2">
      <c r="A6102" s="1" t="s">
        <v>29807</v>
      </c>
      <c r="B6102" t="str">
        <f t="shared" si="188"/>
        <v>https://www.udobaer.de/out/media/public/cust/others/s0000123-2021-ch_it.pdf</v>
      </c>
    </row>
    <row r="6103" spans="1:2" x14ac:dyDescent="0.2">
      <c r="A6103" s="1" t="s">
        <v>29808</v>
      </c>
      <c r="B6103" t="str">
        <f t="shared" si="188"/>
        <v>https://www.udobaer.de/out/media/public/cust/others/s0000123-2021-ch_it.pdf</v>
      </c>
    </row>
    <row r="6104" spans="1:2" x14ac:dyDescent="0.2">
      <c r="A6104" s="1" t="s">
        <v>29809</v>
      </c>
      <c r="B6104" t="str">
        <f t="shared" si="188"/>
        <v>https://www.udobaer.de/out/media/public/cust/others/s0000123-2021-ch_it.pdf</v>
      </c>
    </row>
    <row r="6105" spans="1:2" x14ac:dyDescent="0.2">
      <c r="A6105" s="1" t="s">
        <v>29810</v>
      </c>
      <c r="B6105" t="str">
        <f t="shared" si="188"/>
        <v>https://www.udobaer.de/out/media/public/cust/others/s0000123-2021-ch_it.pdf</v>
      </c>
    </row>
    <row r="6106" spans="1:2" x14ac:dyDescent="0.2">
      <c r="A6106" s="1" t="s">
        <v>29811</v>
      </c>
      <c r="B6106" t="str">
        <f t="shared" si="188"/>
        <v>https://www.udobaer.de/out/media/public/cust/others/s0000123-2021-ch_it.pdf</v>
      </c>
    </row>
    <row r="6107" spans="1:2" x14ac:dyDescent="0.2">
      <c r="A6107" s="1" t="s">
        <v>29812</v>
      </c>
      <c r="B6107" t="str">
        <f t="shared" si="188"/>
        <v>https://www.udobaer.de/out/media/public/cust/others/s0000123-2021-ch_it.pdf</v>
      </c>
    </row>
    <row r="6108" spans="1:2" x14ac:dyDescent="0.2">
      <c r="A6108" s="1" t="s">
        <v>29813</v>
      </c>
      <c r="B6108" t="str">
        <f t="shared" si="188"/>
        <v>https://www.udobaer.de/out/media/public/cust/others/s0000123-2021-ch_it.pdf</v>
      </c>
    </row>
    <row r="6109" spans="1:2" x14ac:dyDescent="0.2">
      <c r="A6109" s="1" t="s">
        <v>29814</v>
      </c>
      <c r="B6109" t="str">
        <f t="shared" si="188"/>
        <v>https://www.udobaer.de/out/media/public/cust/others/s0000123-2021-ch_it.pdf</v>
      </c>
    </row>
    <row r="6110" spans="1:2" x14ac:dyDescent="0.2">
      <c r="A6110" s="1" t="s">
        <v>29815</v>
      </c>
      <c r="B6110" t="str">
        <f t="shared" si="188"/>
        <v>https://www.udobaer.de/out/media/public/cust/others/s0000123-2021-ch_it.pdf</v>
      </c>
    </row>
    <row r="6111" spans="1:2" x14ac:dyDescent="0.2">
      <c r="A6111" s="1" t="s">
        <v>29816</v>
      </c>
      <c r="B6111" t="str">
        <f t="shared" si="188"/>
        <v>https://www.udobaer.de/out/media/public/cust/others/s0000123-2021-ch_it.pdf</v>
      </c>
    </row>
    <row r="6112" spans="1:2" x14ac:dyDescent="0.2">
      <c r="A6112" s="1" t="s">
        <v>29817</v>
      </c>
      <c r="B6112" t="str">
        <f t="shared" si="188"/>
        <v>https://www.udobaer.de/out/media/public/cust/others/s0000123-2021-ch_it.pdf</v>
      </c>
    </row>
    <row r="6113" spans="1:2" x14ac:dyDescent="0.2">
      <c r="A6113" s="1" t="s">
        <v>29818</v>
      </c>
      <c r="B6113" t="str">
        <f t="shared" si="188"/>
        <v>https://www.udobaer.de/out/media/public/cust/others/s0000123-2021-ch_it.pdf</v>
      </c>
    </row>
    <row r="6114" spans="1:2" x14ac:dyDescent="0.2">
      <c r="A6114" s="1" t="s">
        <v>29819</v>
      </c>
      <c r="B6114" t="str">
        <f t="shared" si="188"/>
        <v>https://www.udobaer.de/out/media/public/cust/others/s0000123-2021-ch_it.pdf</v>
      </c>
    </row>
    <row r="6115" spans="1:2" x14ac:dyDescent="0.2">
      <c r="A6115" s="1" t="s">
        <v>29820</v>
      </c>
      <c r="B6115" t="str">
        <f t="shared" si="188"/>
        <v>https://www.udobaer.de/out/media/public/cust/others/s0000123-2021-ch_it.pdf</v>
      </c>
    </row>
    <row r="6116" spans="1:2" x14ac:dyDescent="0.2">
      <c r="A6116" s="1" t="s">
        <v>29821</v>
      </c>
      <c r="B6116" t="str">
        <f t="shared" si="188"/>
        <v>https://www.udobaer.de/out/media/public/cust/others/s0000123-2021-ch_it.pdf</v>
      </c>
    </row>
    <row r="6117" spans="1:2" x14ac:dyDescent="0.2">
      <c r="A6117" s="1" t="s">
        <v>29822</v>
      </c>
      <c r="B6117" t="str">
        <f t="shared" si="188"/>
        <v>https://www.udobaer.de/out/media/public/cust/others/s0000123-2021-ch_it.pdf</v>
      </c>
    </row>
    <row r="6118" spans="1:2" x14ac:dyDescent="0.2">
      <c r="A6118" s="1" t="s">
        <v>29823</v>
      </c>
      <c r="B6118" t="str">
        <f t="shared" ref="B6118:B6181" si="189">HYPERLINK("https://www.udobaer.de/out/media/public/cust/others/s0000123-2021-ch_it.pdf")</f>
        <v>https://www.udobaer.de/out/media/public/cust/others/s0000123-2021-ch_it.pdf</v>
      </c>
    </row>
    <row r="6119" spans="1:2" x14ac:dyDescent="0.2">
      <c r="A6119" s="1" t="s">
        <v>29824</v>
      </c>
      <c r="B6119" t="str">
        <f t="shared" si="189"/>
        <v>https://www.udobaer.de/out/media/public/cust/others/s0000123-2021-ch_it.pdf</v>
      </c>
    </row>
    <row r="6120" spans="1:2" x14ac:dyDescent="0.2">
      <c r="A6120" s="1" t="s">
        <v>29825</v>
      </c>
      <c r="B6120" t="str">
        <f t="shared" si="189"/>
        <v>https://www.udobaer.de/out/media/public/cust/others/s0000123-2021-ch_it.pdf</v>
      </c>
    </row>
    <row r="6121" spans="1:2" x14ac:dyDescent="0.2">
      <c r="A6121" s="1" t="s">
        <v>29826</v>
      </c>
      <c r="B6121" t="str">
        <f t="shared" si="189"/>
        <v>https://www.udobaer.de/out/media/public/cust/others/s0000123-2021-ch_it.pdf</v>
      </c>
    </row>
    <row r="6122" spans="1:2" x14ac:dyDescent="0.2">
      <c r="A6122" s="1" t="s">
        <v>29827</v>
      </c>
      <c r="B6122" t="str">
        <f t="shared" si="189"/>
        <v>https://www.udobaer.de/out/media/public/cust/others/s0000123-2021-ch_it.pdf</v>
      </c>
    </row>
    <row r="6123" spans="1:2" x14ac:dyDescent="0.2">
      <c r="A6123" s="1" t="s">
        <v>29828</v>
      </c>
      <c r="B6123" t="str">
        <f t="shared" si="189"/>
        <v>https://www.udobaer.de/out/media/public/cust/others/s0000123-2021-ch_it.pdf</v>
      </c>
    </row>
    <row r="6124" spans="1:2" x14ac:dyDescent="0.2">
      <c r="A6124" s="1" t="s">
        <v>29829</v>
      </c>
      <c r="B6124" t="str">
        <f t="shared" si="189"/>
        <v>https://www.udobaer.de/out/media/public/cust/others/s0000123-2021-ch_it.pdf</v>
      </c>
    </row>
    <row r="6125" spans="1:2" x14ac:dyDescent="0.2">
      <c r="A6125" s="1" t="s">
        <v>29830</v>
      </c>
      <c r="B6125" t="str">
        <f t="shared" si="189"/>
        <v>https://www.udobaer.de/out/media/public/cust/others/s0000123-2021-ch_it.pdf</v>
      </c>
    </row>
    <row r="6126" spans="1:2" x14ac:dyDescent="0.2">
      <c r="A6126" s="1" t="s">
        <v>29831</v>
      </c>
      <c r="B6126" t="str">
        <f t="shared" si="189"/>
        <v>https://www.udobaer.de/out/media/public/cust/others/s0000123-2021-ch_it.pdf</v>
      </c>
    </row>
    <row r="6127" spans="1:2" x14ac:dyDescent="0.2">
      <c r="A6127" s="1" t="s">
        <v>29832</v>
      </c>
      <c r="B6127" t="str">
        <f t="shared" si="189"/>
        <v>https://www.udobaer.de/out/media/public/cust/others/s0000123-2021-ch_it.pdf</v>
      </c>
    </row>
    <row r="6128" spans="1:2" x14ac:dyDescent="0.2">
      <c r="A6128" s="1" t="s">
        <v>29833</v>
      </c>
      <c r="B6128" t="str">
        <f t="shared" si="189"/>
        <v>https://www.udobaer.de/out/media/public/cust/others/s0000123-2021-ch_it.pdf</v>
      </c>
    </row>
    <row r="6129" spans="1:2" x14ac:dyDescent="0.2">
      <c r="A6129" s="1" t="s">
        <v>29834</v>
      </c>
      <c r="B6129" t="str">
        <f t="shared" si="189"/>
        <v>https://www.udobaer.de/out/media/public/cust/others/s0000123-2021-ch_it.pdf</v>
      </c>
    </row>
    <row r="6130" spans="1:2" x14ac:dyDescent="0.2">
      <c r="A6130" s="1" t="s">
        <v>29835</v>
      </c>
      <c r="B6130" t="str">
        <f t="shared" si="189"/>
        <v>https://www.udobaer.de/out/media/public/cust/others/s0000123-2021-ch_it.pdf</v>
      </c>
    </row>
    <row r="6131" spans="1:2" x14ac:dyDescent="0.2">
      <c r="A6131" s="1" t="s">
        <v>29836</v>
      </c>
      <c r="B6131" t="str">
        <f t="shared" si="189"/>
        <v>https://www.udobaer.de/out/media/public/cust/others/s0000123-2021-ch_it.pdf</v>
      </c>
    </row>
    <row r="6132" spans="1:2" x14ac:dyDescent="0.2">
      <c r="A6132" s="1" t="s">
        <v>29837</v>
      </c>
      <c r="B6132" t="str">
        <f t="shared" si="189"/>
        <v>https://www.udobaer.de/out/media/public/cust/others/s0000123-2021-ch_it.pdf</v>
      </c>
    </row>
    <row r="6133" spans="1:2" x14ac:dyDescent="0.2">
      <c r="A6133" s="1" t="s">
        <v>29838</v>
      </c>
      <c r="B6133" t="str">
        <f t="shared" si="189"/>
        <v>https://www.udobaer.de/out/media/public/cust/others/s0000123-2021-ch_it.pdf</v>
      </c>
    </row>
    <row r="6134" spans="1:2" x14ac:dyDescent="0.2">
      <c r="A6134" s="1" t="s">
        <v>29839</v>
      </c>
      <c r="B6134" t="str">
        <f t="shared" si="189"/>
        <v>https://www.udobaer.de/out/media/public/cust/others/s0000123-2021-ch_it.pdf</v>
      </c>
    </row>
    <row r="6135" spans="1:2" x14ac:dyDescent="0.2">
      <c r="A6135" s="1" t="s">
        <v>29840</v>
      </c>
      <c r="B6135" t="str">
        <f t="shared" si="189"/>
        <v>https://www.udobaer.de/out/media/public/cust/others/s0000123-2021-ch_it.pdf</v>
      </c>
    </row>
    <row r="6136" spans="1:2" x14ac:dyDescent="0.2">
      <c r="A6136" s="1" t="s">
        <v>29841</v>
      </c>
      <c r="B6136" t="str">
        <f t="shared" si="189"/>
        <v>https://www.udobaer.de/out/media/public/cust/others/s0000123-2021-ch_it.pdf</v>
      </c>
    </row>
    <row r="6137" spans="1:2" x14ac:dyDescent="0.2">
      <c r="A6137" s="1" t="s">
        <v>29842</v>
      </c>
      <c r="B6137" t="str">
        <f t="shared" si="189"/>
        <v>https://www.udobaer.de/out/media/public/cust/others/s0000123-2021-ch_it.pdf</v>
      </c>
    </row>
    <row r="6138" spans="1:2" x14ac:dyDescent="0.2">
      <c r="A6138" s="1" t="s">
        <v>29843</v>
      </c>
      <c r="B6138" t="str">
        <f t="shared" si="189"/>
        <v>https://www.udobaer.de/out/media/public/cust/others/s0000123-2021-ch_it.pdf</v>
      </c>
    </row>
    <row r="6139" spans="1:2" x14ac:dyDescent="0.2">
      <c r="A6139" s="1" t="s">
        <v>29844</v>
      </c>
      <c r="B6139" t="str">
        <f t="shared" si="189"/>
        <v>https://www.udobaer.de/out/media/public/cust/others/s0000123-2021-ch_it.pdf</v>
      </c>
    </row>
    <row r="6140" spans="1:2" x14ac:dyDescent="0.2">
      <c r="A6140" s="1" t="s">
        <v>29845</v>
      </c>
      <c r="B6140" t="str">
        <f t="shared" si="189"/>
        <v>https://www.udobaer.de/out/media/public/cust/others/s0000123-2021-ch_it.pdf</v>
      </c>
    </row>
    <row r="6141" spans="1:2" x14ac:dyDescent="0.2">
      <c r="A6141" s="1" t="s">
        <v>29846</v>
      </c>
      <c r="B6141" t="str">
        <f t="shared" si="189"/>
        <v>https://www.udobaer.de/out/media/public/cust/others/s0000123-2021-ch_it.pdf</v>
      </c>
    </row>
    <row r="6142" spans="1:2" x14ac:dyDescent="0.2">
      <c r="A6142" s="1" t="s">
        <v>29847</v>
      </c>
      <c r="B6142" t="str">
        <f t="shared" si="189"/>
        <v>https://www.udobaer.de/out/media/public/cust/others/s0000123-2021-ch_it.pdf</v>
      </c>
    </row>
    <row r="6143" spans="1:2" x14ac:dyDescent="0.2">
      <c r="A6143" s="1" t="s">
        <v>29848</v>
      </c>
      <c r="B6143" t="str">
        <f t="shared" si="189"/>
        <v>https://www.udobaer.de/out/media/public/cust/others/s0000123-2021-ch_it.pdf</v>
      </c>
    </row>
    <row r="6144" spans="1:2" x14ac:dyDescent="0.2">
      <c r="A6144" s="1" t="s">
        <v>29849</v>
      </c>
      <c r="B6144" t="str">
        <f t="shared" si="189"/>
        <v>https://www.udobaer.de/out/media/public/cust/others/s0000123-2021-ch_it.pdf</v>
      </c>
    </row>
    <row r="6145" spans="1:2" x14ac:dyDescent="0.2">
      <c r="A6145" s="1" t="s">
        <v>29850</v>
      </c>
      <c r="B6145" t="str">
        <f t="shared" si="189"/>
        <v>https://www.udobaer.de/out/media/public/cust/others/s0000123-2021-ch_it.pdf</v>
      </c>
    </row>
    <row r="6146" spans="1:2" x14ac:dyDescent="0.2">
      <c r="A6146" s="1" t="s">
        <v>29851</v>
      </c>
      <c r="B6146" t="str">
        <f t="shared" si="189"/>
        <v>https://www.udobaer.de/out/media/public/cust/others/s0000123-2021-ch_it.pdf</v>
      </c>
    </row>
    <row r="6147" spans="1:2" x14ac:dyDescent="0.2">
      <c r="A6147" s="1" t="s">
        <v>29852</v>
      </c>
      <c r="B6147" t="str">
        <f t="shared" si="189"/>
        <v>https://www.udobaer.de/out/media/public/cust/others/s0000123-2021-ch_it.pdf</v>
      </c>
    </row>
    <row r="6148" spans="1:2" x14ac:dyDescent="0.2">
      <c r="A6148" s="1" t="s">
        <v>29853</v>
      </c>
      <c r="B6148" t="str">
        <f t="shared" si="189"/>
        <v>https://www.udobaer.de/out/media/public/cust/others/s0000123-2021-ch_it.pdf</v>
      </c>
    </row>
    <row r="6149" spans="1:2" x14ac:dyDescent="0.2">
      <c r="A6149" s="1" t="s">
        <v>29854</v>
      </c>
      <c r="B6149" t="str">
        <f t="shared" si="189"/>
        <v>https://www.udobaer.de/out/media/public/cust/others/s0000123-2021-ch_it.pdf</v>
      </c>
    </row>
    <row r="6150" spans="1:2" x14ac:dyDescent="0.2">
      <c r="A6150" s="1" t="s">
        <v>29855</v>
      </c>
      <c r="B6150" t="str">
        <f t="shared" si="189"/>
        <v>https://www.udobaer.de/out/media/public/cust/others/s0000123-2021-ch_it.pdf</v>
      </c>
    </row>
    <row r="6151" spans="1:2" x14ac:dyDescent="0.2">
      <c r="A6151" s="1" t="s">
        <v>29856</v>
      </c>
      <c r="B6151" t="str">
        <f t="shared" si="189"/>
        <v>https://www.udobaer.de/out/media/public/cust/others/s0000123-2021-ch_it.pdf</v>
      </c>
    </row>
    <row r="6152" spans="1:2" x14ac:dyDescent="0.2">
      <c r="A6152" s="1" t="s">
        <v>29857</v>
      </c>
      <c r="B6152" t="str">
        <f t="shared" si="189"/>
        <v>https://www.udobaer.de/out/media/public/cust/others/s0000123-2021-ch_it.pdf</v>
      </c>
    </row>
    <row r="6153" spans="1:2" x14ac:dyDescent="0.2">
      <c r="A6153" s="1" t="s">
        <v>29858</v>
      </c>
      <c r="B6153" t="str">
        <f t="shared" si="189"/>
        <v>https://www.udobaer.de/out/media/public/cust/others/s0000123-2021-ch_it.pdf</v>
      </c>
    </row>
    <row r="6154" spans="1:2" x14ac:dyDescent="0.2">
      <c r="A6154" s="1" t="s">
        <v>29859</v>
      </c>
      <c r="B6154" t="str">
        <f t="shared" si="189"/>
        <v>https://www.udobaer.de/out/media/public/cust/others/s0000123-2021-ch_it.pdf</v>
      </c>
    </row>
    <row r="6155" spans="1:2" x14ac:dyDescent="0.2">
      <c r="A6155" s="1" t="s">
        <v>29860</v>
      </c>
      <c r="B6155" t="str">
        <f t="shared" si="189"/>
        <v>https://www.udobaer.de/out/media/public/cust/others/s0000123-2021-ch_it.pdf</v>
      </c>
    </row>
    <row r="6156" spans="1:2" x14ac:dyDescent="0.2">
      <c r="A6156" s="1" t="s">
        <v>29861</v>
      </c>
      <c r="B6156" t="str">
        <f t="shared" si="189"/>
        <v>https://www.udobaer.de/out/media/public/cust/others/s0000123-2021-ch_it.pdf</v>
      </c>
    </row>
    <row r="6157" spans="1:2" x14ac:dyDescent="0.2">
      <c r="A6157" s="1" t="s">
        <v>29862</v>
      </c>
      <c r="B6157" t="str">
        <f t="shared" si="189"/>
        <v>https://www.udobaer.de/out/media/public/cust/others/s0000123-2021-ch_it.pdf</v>
      </c>
    </row>
    <row r="6158" spans="1:2" x14ac:dyDescent="0.2">
      <c r="A6158" s="1" t="s">
        <v>29863</v>
      </c>
      <c r="B6158" t="str">
        <f t="shared" si="189"/>
        <v>https://www.udobaer.de/out/media/public/cust/others/s0000123-2021-ch_it.pdf</v>
      </c>
    </row>
    <row r="6159" spans="1:2" x14ac:dyDescent="0.2">
      <c r="A6159" s="1" t="s">
        <v>29864</v>
      </c>
      <c r="B6159" t="str">
        <f t="shared" si="189"/>
        <v>https://www.udobaer.de/out/media/public/cust/others/s0000123-2021-ch_it.pdf</v>
      </c>
    </row>
    <row r="6160" spans="1:2" x14ac:dyDescent="0.2">
      <c r="A6160" s="1" t="s">
        <v>29865</v>
      </c>
      <c r="B6160" t="str">
        <f t="shared" si="189"/>
        <v>https://www.udobaer.de/out/media/public/cust/others/s0000123-2021-ch_it.pdf</v>
      </c>
    </row>
    <row r="6161" spans="1:2" x14ac:dyDescent="0.2">
      <c r="A6161" s="1" t="s">
        <v>29866</v>
      </c>
      <c r="B6161" t="str">
        <f t="shared" si="189"/>
        <v>https://www.udobaer.de/out/media/public/cust/others/s0000123-2021-ch_it.pdf</v>
      </c>
    </row>
    <row r="6162" spans="1:2" x14ac:dyDescent="0.2">
      <c r="A6162" s="1" t="s">
        <v>29867</v>
      </c>
      <c r="B6162" t="str">
        <f t="shared" si="189"/>
        <v>https://www.udobaer.de/out/media/public/cust/others/s0000123-2021-ch_it.pdf</v>
      </c>
    </row>
    <row r="6163" spans="1:2" x14ac:dyDescent="0.2">
      <c r="A6163" s="1" t="s">
        <v>29868</v>
      </c>
      <c r="B6163" t="str">
        <f t="shared" si="189"/>
        <v>https://www.udobaer.de/out/media/public/cust/others/s0000123-2021-ch_it.pdf</v>
      </c>
    </row>
    <row r="6164" spans="1:2" x14ac:dyDescent="0.2">
      <c r="A6164" s="1" t="s">
        <v>29869</v>
      </c>
      <c r="B6164" t="str">
        <f t="shared" si="189"/>
        <v>https://www.udobaer.de/out/media/public/cust/others/s0000123-2021-ch_it.pdf</v>
      </c>
    </row>
    <row r="6165" spans="1:2" x14ac:dyDescent="0.2">
      <c r="A6165" s="1" t="s">
        <v>29870</v>
      </c>
      <c r="B6165" t="str">
        <f t="shared" si="189"/>
        <v>https://www.udobaer.de/out/media/public/cust/others/s0000123-2021-ch_it.pdf</v>
      </c>
    </row>
    <row r="6166" spans="1:2" x14ac:dyDescent="0.2">
      <c r="A6166" s="1" t="s">
        <v>29871</v>
      </c>
      <c r="B6166" t="str">
        <f t="shared" si="189"/>
        <v>https://www.udobaer.de/out/media/public/cust/others/s0000123-2021-ch_it.pdf</v>
      </c>
    </row>
    <row r="6167" spans="1:2" x14ac:dyDescent="0.2">
      <c r="A6167" s="1" t="s">
        <v>29872</v>
      </c>
      <c r="B6167" t="str">
        <f t="shared" si="189"/>
        <v>https://www.udobaer.de/out/media/public/cust/others/s0000123-2021-ch_it.pdf</v>
      </c>
    </row>
    <row r="6168" spans="1:2" x14ac:dyDescent="0.2">
      <c r="A6168" s="1" t="s">
        <v>29873</v>
      </c>
      <c r="B6168" t="str">
        <f t="shared" si="189"/>
        <v>https://www.udobaer.de/out/media/public/cust/others/s0000123-2021-ch_it.pdf</v>
      </c>
    </row>
    <row r="6169" spans="1:2" x14ac:dyDescent="0.2">
      <c r="A6169" s="1" t="s">
        <v>29874</v>
      </c>
      <c r="B6169" t="str">
        <f t="shared" si="189"/>
        <v>https://www.udobaer.de/out/media/public/cust/others/s0000123-2021-ch_it.pdf</v>
      </c>
    </row>
    <row r="6170" spans="1:2" x14ac:dyDescent="0.2">
      <c r="A6170" s="1" t="s">
        <v>29875</v>
      </c>
      <c r="B6170" t="str">
        <f t="shared" si="189"/>
        <v>https://www.udobaer.de/out/media/public/cust/others/s0000123-2021-ch_it.pdf</v>
      </c>
    </row>
    <row r="6171" spans="1:2" x14ac:dyDescent="0.2">
      <c r="A6171" s="1" t="s">
        <v>29876</v>
      </c>
      <c r="B6171" t="str">
        <f t="shared" si="189"/>
        <v>https://www.udobaer.de/out/media/public/cust/others/s0000123-2021-ch_it.pdf</v>
      </c>
    </row>
    <row r="6172" spans="1:2" x14ac:dyDescent="0.2">
      <c r="A6172" s="1" t="s">
        <v>29877</v>
      </c>
      <c r="B6172" t="str">
        <f t="shared" si="189"/>
        <v>https://www.udobaer.de/out/media/public/cust/others/s0000123-2021-ch_it.pdf</v>
      </c>
    </row>
    <row r="6173" spans="1:2" x14ac:dyDescent="0.2">
      <c r="A6173" s="1" t="s">
        <v>29878</v>
      </c>
      <c r="B6173" t="str">
        <f t="shared" si="189"/>
        <v>https://www.udobaer.de/out/media/public/cust/others/s0000123-2021-ch_it.pdf</v>
      </c>
    </row>
    <row r="6174" spans="1:2" x14ac:dyDescent="0.2">
      <c r="A6174" s="1" t="s">
        <v>29879</v>
      </c>
      <c r="B6174" t="str">
        <f t="shared" si="189"/>
        <v>https://www.udobaer.de/out/media/public/cust/others/s0000123-2021-ch_it.pdf</v>
      </c>
    </row>
    <row r="6175" spans="1:2" x14ac:dyDescent="0.2">
      <c r="A6175" s="1" t="s">
        <v>29880</v>
      </c>
      <c r="B6175" t="str">
        <f t="shared" si="189"/>
        <v>https://www.udobaer.de/out/media/public/cust/others/s0000123-2021-ch_it.pdf</v>
      </c>
    </row>
    <row r="6176" spans="1:2" x14ac:dyDescent="0.2">
      <c r="A6176" s="1" t="s">
        <v>29881</v>
      </c>
      <c r="B6176" t="str">
        <f t="shared" si="189"/>
        <v>https://www.udobaer.de/out/media/public/cust/others/s0000123-2021-ch_it.pdf</v>
      </c>
    </row>
    <row r="6177" spans="1:2" x14ac:dyDescent="0.2">
      <c r="A6177" s="1" t="s">
        <v>29882</v>
      </c>
      <c r="B6177" t="str">
        <f t="shared" si="189"/>
        <v>https://www.udobaer.de/out/media/public/cust/others/s0000123-2021-ch_it.pdf</v>
      </c>
    </row>
    <row r="6178" spans="1:2" x14ac:dyDescent="0.2">
      <c r="A6178" s="1" t="s">
        <v>29883</v>
      </c>
      <c r="B6178" t="str">
        <f t="shared" si="189"/>
        <v>https://www.udobaer.de/out/media/public/cust/others/s0000123-2021-ch_it.pdf</v>
      </c>
    </row>
    <row r="6179" spans="1:2" x14ac:dyDescent="0.2">
      <c r="A6179" s="1" t="s">
        <v>29884</v>
      </c>
      <c r="B6179" t="str">
        <f t="shared" si="189"/>
        <v>https://www.udobaer.de/out/media/public/cust/others/s0000123-2021-ch_it.pdf</v>
      </c>
    </row>
    <row r="6180" spans="1:2" x14ac:dyDescent="0.2">
      <c r="A6180" s="1" t="s">
        <v>29885</v>
      </c>
      <c r="B6180" t="str">
        <f t="shared" si="189"/>
        <v>https://www.udobaer.de/out/media/public/cust/others/s0000123-2021-ch_it.pdf</v>
      </c>
    </row>
    <row r="6181" spans="1:2" x14ac:dyDescent="0.2">
      <c r="A6181" s="1" t="s">
        <v>29886</v>
      </c>
      <c r="B6181" t="str">
        <f t="shared" si="189"/>
        <v>https://www.udobaer.de/out/media/public/cust/others/s0000123-2021-ch_it.pdf</v>
      </c>
    </row>
    <row r="6182" spans="1:2" x14ac:dyDescent="0.2">
      <c r="A6182" s="1" t="s">
        <v>29887</v>
      </c>
      <c r="B6182" t="str">
        <f t="shared" ref="B6182:B6245" si="190">HYPERLINK("https://www.udobaer.de/out/media/public/cust/others/s0000123-2021-ch_it.pdf")</f>
        <v>https://www.udobaer.de/out/media/public/cust/others/s0000123-2021-ch_it.pdf</v>
      </c>
    </row>
    <row r="6183" spans="1:2" x14ac:dyDescent="0.2">
      <c r="A6183" s="1" t="s">
        <v>29888</v>
      </c>
      <c r="B6183" t="str">
        <f t="shared" si="190"/>
        <v>https://www.udobaer.de/out/media/public/cust/others/s0000123-2021-ch_it.pdf</v>
      </c>
    </row>
    <row r="6184" spans="1:2" x14ac:dyDescent="0.2">
      <c r="A6184" s="1" t="s">
        <v>29889</v>
      </c>
      <c r="B6184" t="str">
        <f t="shared" si="190"/>
        <v>https://www.udobaer.de/out/media/public/cust/others/s0000123-2021-ch_it.pdf</v>
      </c>
    </row>
    <row r="6185" spans="1:2" x14ac:dyDescent="0.2">
      <c r="A6185" s="1" t="s">
        <v>29890</v>
      </c>
      <c r="B6185" t="str">
        <f t="shared" si="190"/>
        <v>https://www.udobaer.de/out/media/public/cust/others/s0000123-2021-ch_it.pdf</v>
      </c>
    </row>
    <row r="6186" spans="1:2" x14ac:dyDescent="0.2">
      <c r="A6186" s="1" t="s">
        <v>29891</v>
      </c>
      <c r="B6186" t="str">
        <f t="shared" si="190"/>
        <v>https://www.udobaer.de/out/media/public/cust/others/s0000123-2021-ch_it.pdf</v>
      </c>
    </row>
    <row r="6187" spans="1:2" x14ac:dyDescent="0.2">
      <c r="A6187" s="1" t="s">
        <v>29892</v>
      </c>
      <c r="B6187" t="str">
        <f t="shared" si="190"/>
        <v>https://www.udobaer.de/out/media/public/cust/others/s0000123-2021-ch_it.pdf</v>
      </c>
    </row>
    <row r="6188" spans="1:2" x14ac:dyDescent="0.2">
      <c r="A6188" s="1" t="s">
        <v>29893</v>
      </c>
      <c r="B6188" t="str">
        <f t="shared" si="190"/>
        <v>https://www.udobaer.de/out/media/public/cust/others/s0000123-2021-ch_it.pdf</v>
      </c>
    </row>
    <row r="6189" spans="1:2" x14ac:dyDescent="0.2">
      <c r="A6189" s="1" t="s">
        <v>29894</v>
      </c>
      <c r="B6189" t="str">
        <f t="shared" si="190"/>
        <v>https://www.udobaer.de/out/media/public/cust/others/s0000123-2021-ch_it.pdf</v>
      </c>
    </row>
    <row r="6190" spans="1:2" x14ac:dyDescent="0.2">
      <c r="A6190" s="1" t="s">
        <v>29895</v>
      </c>
      <c r="B6190" t="str">
        <f t="shared" si="190"/>
        <v>https://www.udobaer.de/out/media/public/cust/others/s0000123-2021-ch_it.pdf</v>
      </c>
    </row>
    <row r="6191" spans="1:2" x14ac:dyDescent="0.2">
      <c r="A6191" s="1" t="s">
        <v>29896</v>
      </c>
      <c r="B6191" t="str">
        <f t="shared" si="190"/>
        <v>https://www.udobaer.de/out/media/public/cust/others/s0000123-2021-ch_it.pdf</v>
      </c>
    </row>
    <row r="6192" spans="1:2" x14ac:dyDescent="0.2">
      <c r="A6192" s="1" t="s">
        <v>29897</v>
      </c>
      <c r="B6192" t="str">
        <f t="shared" si="190"/>
        <v>https://www.udobaer.de/out/media/public/cust/others/s0000123-2021-ch_it.pdf</v>
      </c>
    </row>
    <row r="6193" spans="1:2" x14ac:dyDescent="0.2">
      <c r="A6193" s="1" t="s">
        <v>29898</v>
      </c>
      <c r="B6193" t="str">
        <f t="shared" si="190"/>
        <v>https://www.udobaer.de/out/media/public/cust/others/s0000123-2021-ch_it.pdf</v>
      </c>
    </row>
    <row r="6194" spans="1:2" x14ac:dyDescent="0.2">
      <c r="A6194" s="1" t="s">
        <v>29899</v>
      </c>
      <c r="B6194" t="str">
        <f t="shared" si="190"/>
        <v>https://www.udobaer.de/out/media/public/cust/others/s0000123-2021-ch_it.pdf</v>
      </c>
    </row>
    <row r="6195" spans="1:2" x14ac:dyDescent="0.2">
      <c r="A6195" s="1" t="s">
        <v>29900</v>
      </c>
      <c r="B6195" t="str">
        <f t="shared" si="190"/>
        <v>https://www.udobaer.de/out/media/public/cust/others/s0000123-2021-ch_it.pdf</v>
      </c>
    </row>
    <row r="6196" spans="1:2" x14ac:dyDescent="0.2">
      <c r="A6196" s="1" t="s">
        <v>29901</v>
      </c>
      <c r="B6196" t="str">
        <f t="shared" si="190"/>
        <v>https://www.udobaer.de/out/media/public/cust/others/s0000123-2021-ch_it.pdf</v>
      </c>
    </row>
    <row r="6197" spans="1:2" x14ac:dyDescent="0.2">
      <c r="A6197" s="1" t="s">
        <v>29902</v>
      </c>
      <c r="B6197" t="str">
        <f t="shared" si="190"/>
        <v>https://www.udobaer.de/out/media/public/cust/others/s0000123-2021-ch_it.pdf</v>
      </c>
    </row>
    <row r="6198" spans="1:2" x14ac:dyDescent="0.2">
      <c r="A6198" s="1" t="s">
        <v>29903</v>
      </c>
      <c r="B6198" t="str">
        <f t="shared" si="190"/>
        <v>https://www.udobaer.de/out/media/public/cust/others/s0000123-2021-ch_it.pdf</v>
      </c>
    </row>
    <row r="6199" spans="1:2" x14ac:dyDescent="0.2">
      <c r="A6199" s="1" t="s">
        <v>29904</v>
      </c>
      <c r="B6199" t="str">
        <f t="shared" si="190"/>
        <v>https://www.udobaer.de/out/media/public/cust/others/s0000123-2021-ch_it.pdf</v>
      </c>
    </row>
    <row r="6200" spans="1:2" x14ac:dyDescent="0.2">
      <c r="A6200" s="1" t="s">
        <v>29905</v>
      </c>
      <c r="B6200" t="str">
        <f t="shared" si="190"/>
        <v>https://www.udobaer.de/out/media/public/cust/others/s0000123-2021-ch_it.pdf</v>
      </c>
    </row>
    <row r="6201" spans="1:2" x14ac:dyDescent="0.2">
      <c r="A6201" s="1" t="s">
        <v>29906</v>
      </c>
      <c r="B6201" t="str">
        <f t="shared" si="190"/>
        <v>https://www.udobaer.de/out/media/public/cust/others/s0000123-2021-ch_it.pdf</v>
      </c>
    </row>
    <row r="6202" spans="1:2" x14ac:dyDescent="0.2">
      <c r="A6202" s="1" t="s">
        <v>29907</v>
      </c>
      <c r="B6202" t="str">
        <f t="shared" si="190"/>
        <v>https://www.udobaer.de/out/media/public/cust/others/s0000123-2021-ch_it.pdf</v>
      </c>
    </row>
    <row r="6203" spans="1:2" x14ac:dyDescent="0.2">
      <c r="A6203" s="1" t="s">
        <v>29908</v>
      </c>
      <c r="B6203" t="str">
        <f t="shared" si="190"/>
        <v>https://www.udobaer.de/out/media/public/cust/others/s0000123-2021-ch_it.pdf</v>
      </c>
    </row>
    <row r="6204" spans="1:2" x14ac:dyDescent="0.2">
      <c r="A6204" s="1" t="s">
        <v>29909</v>
      </c>
      <c r="B6204" t="str">
        <f t="shared" si="190"/>
        <v>https://www.udobaer.de/out/media/public/cust/others/s0000123-2021-ch_it.pdf</v>
      </c>
    </row>
    <row r="6205" spans="1:2" x14ac:dyDescent="0.2">
      <c r="A6205" s="1" t="s">
        <v>29910</v>
      </c>
      <c r="B6205" t="str">
        <f t="shared" si="190"/>
        <v>https://www.udobaer.de/out/media/public/cust/others/s0000123-2021-ch_it.pdf</v>
      </c>
    </row>
    <row r="6206" spans="1:2" x14ac:dyDescent="0.2">
      <c r="A6206" s="1" t="s">
        <v>29911</v>
      </c>
      <c r="B6206" t="str">
        <f t="shared" si="190"/>
        <v>https://www.udobaer.de/out/media/public/cust/others/s0000123-2021-ch_it.pdf</v>
      </c>
    </row>
    <row r="6207" spans="1:2" x14ac:dyDescent="0.2">
      <c r="A6207" s="1" t="s">
        <v>29912</v>
      </c>
      <c r="B6207" t="str">
        <f t="shared" si="190"/>
        <v>https://www.udobaer.de/out/media/public/cust/others/s0000123-2021-ch_it.pdf</v>
      </c>
    </row>
    <row r="6208" spans="1:2" x14ac:dyDescent="0.2">
      <c r="A6208" s="1" t="s">
        <v>29913</v>
      </c>
      <c r="B6208" t="str">
        <f t="shared" si="190"/>
        <v>https://www.udobaer.de/out/media/public/cust/others/s0000123-2021-ch_it.pdf</v>
      </c>
    </row>
    <row r="6209" spans="1:2" x14ac:dyDescent="0.2">
      <c r="A6209" s="1" t="s">
        <v>29914</v>
      </c>
      <c r="B6209" t="str">
        <f t="shared" si="190"/>
        <v>https://www.udobaer.de/out/media/public/cust/others/s0000123-2021-ch_it.pdf</v>
      </c>
    </row>
    <row r="6210" spans="1:2" x14ac:dyDescent="0.2">
      <c r="A6210" s="1" t="s">
        <v>29915</v>
      </c>
      <c r="B6210" t="str">
        <f t="shared" si="190"/>
        <v>https://www.udobaer.de/out/media/public/cust/others/s0000123-2021-ch_it.pdf</v>
      </c>
    </row>
    <row r="6211" spans="1:2" x14ac:dyDescent="0.2">
      <c r="A6211" s="1" t="s">
        <v>29916</v>
      </c>
      <c r="B6211" t="str">
        <f t="shared" si="190"/>
        <v>https://www.udobaer.de/out/media/public/cust/others/s0000123-2021-ch_it.pdf</v>
      </c>
    </row>
    <row r="6212" spans="1:2" x14ac:dyDescent="0.2">
      <c r="A6212" s="1" t="s">
        <v>29917</v>
      </c>
      <c r="B6212" t="str">
        <f t="shared" si="190"/>
        <v>https://www.udobaer.de/out/media/public/cust/others/s0000123-2021-ch_it.pdf</v>
      </c>
    </row>
    <row r="6213" spans="1:2" x14ac:dyDescent="0.2">
      <c r="A6213" s="1" t="s">
        <v>29918</v>
      </c>
      <c r="B6213" t="str">
        <f t="shared" si="190"/>
        <v>https://www.udobaer.de/out/media/public/cust/others/s0000123-2021-ch_it.pdf</v>
      </c>
    </row>
    <row r="6214" spans="1:2" x14ac:dyDescent="0.2">
      <c r="A6214" s="1" t="s">
        <v>29919</v>
      </c>
      <c r="B6214" t="str">
        <f t="shared" si="190"/>
        <v>https://www.udobaer.de/out/media/public/cust/others/s0000123-2021-ch_it.pdf</v>
      </c>
    </row>
    <row r="6215" spans="1:2" x14ac:dyDescent="0.2">
      <c r="A6215" s="1" t="s">
        <v>29920</v>
      </c>
      <c r="B6215" t="str">
        <f t="shared" si="190"/>
        <v>https://www.udobaer.de/out/media/public/cust/others/s0000123-2021-ch_it.pdf</v>
      </c>
    </row>
    <row r="6216" spans="1:2" x14ac:dyDescent="0.2">
      <c r="A6216" s="1" t="s">
        <v>29921</v>
      </c>
      <c r="B6216" t="str">
        <f t="shared" si="190"/>
        <v>https://www.udobaer.de/out/media/public/cust/others/s0000123-2021-ch_it.pdf</v>
      </c>
    </row>
    <row r="6217" spans="1:2" x14ac:dyDescent="0.2">
      <c r="A6217" s="1" t="s">
        <v>29922</v>
      </c>
      <c r="B6217" t="str">
        <f t="shared" si="190"/>
        <v>https://www.udobaer.de/out/media/public/cust/others/s0000123-2021-ch_it.pdf</v>
      </c>
    </row>
    <row r="6218" spans="1:2" x14ac:dyDescent="0.2">
      <c r="A6218" s="1" t="s">
        <v>29923</v>
      </c>
      <c r="B6218" t="str">
        <f t="shared" si="190"/>
        <v>https://www.udobaer.de/out/media/public/cust/others/s0000123-2021-ch_it.pdf</v>
      </c>
    </row>
    <row r="6219" spans="1:2" x14ac:dyDescent="0.2">
      <c r="A6219" s="1" t="s">
        <v>29924</v>
      </c>
      <c r="B6219" t="str">
        <f t="shared" si="190"/>
        <v>https://www.udobaer.de/out/media/public/cust/others/s0000123-2021-ch_it.pdf</v>
      </c>
    </row>
    <row r="6220" spans="1:2" x14ac:dyDescent="0.2">
      <c r="A6220" s="1" t="s">
        <v>29925</v>
      </c>
      <c r="B6220" t="str">
        <f t="shared" si="190"/>
        <v>https://www.udobaer.de/out/media/public/cust/others/s0000123-2021-ch_it.pdf</v>
      </c>
    </row>
    <row r="6221" spans="1:2" x14ac:dyDescent="0.2">
      <c r="A6221" s="1" t="s">
        <v>29926</v>
      </c>
      <c r="B6221" t="str">
        <f t="shared" si="190"/>
        <v>https://www.udobaer.de/out/media/public/cust/others/s0000123-2021-ch_it.pdf</v>
      </c>
    </row>
    <row r="6222" spans="1:2" x14ac:dyDescent="0.2">
      <c r="A6222" s="1" t="s">
        <v>29927</v>
      </c>
      <c r="B6222" t="str">
        <f t="shared" si="190"/>
        <v>https://www.udobaer.de/out/media/public/cust/others/s0000123-2021-ch_it.pdf</v>
      </c>
    </row>
    <row r="6223" spans="1:2" x14ac:dyDescent="0.2">
      <c r="A6223" s="1" t="s">
        <v>29928</v>
      </c>
      <c r="B6223" t="str">
        <f t="shared" si="190"/>
        <v>https://www.udobaer.de/out/media/public/cust/others/s0000123-2021-ch_it.pdf</v>
      </c>
    </row>
    <row r="6224" spans="1:2" x14ac:dyDescent="0.2">
      <c r="A6224" s="1" t="s">
        <v>29929</v>
      </c>
      <c r="B6224" t="str">
        <f t="shared" si="190"/>
        <v>https://www.udobaer.de/out/media/public/cust/others/s0000123-2021-ch_it.pdf</v>
      </c>
    </row>
    <row r="6225" spans="1:2" x14ac:dyDescent="0.2">
      <c r="A6225" s="1" t="s">
        <v>29930</v>
      </c>
      <c r="B6225" t="str">
        <f t="shared" si="190"/>
        <v>https://www.udobaer.de/out/media/public/cust/others/s0000123-2021-ch_it.pdf</v>
      </c>
    </row>
    <row r="6226" spans="1:2" x14ac:dyDescent="0.2">
      <c r="A6226" s="1" t="s">
        <v>29931</v>
      </c>
      <c r="B6226" t="str">
        <f t="shared" si="190"/>
        <v>https://www.udobaer.de/out/media/public/cust/others/s0000123-2021-ch_it.pdf</v>
      </c>
    </row>
    <row r="6227" spans="1:2" x14ac:dyDescent="0.2">
      <c r="A6227" s="1" t="s">
        <v>29932</v>
      </c>
      <c r="B6227" t="str">
        <f t="shared" si="190"/>
        <v>https://www.udobaer.de/out/media/public/cust/others/s0000123-2021-ch_it.pdf</v>
      </c>
    </row>
    <row r="6228" spans="1:2" x14ac:dyDescent="0.2">
      <c r="A6228" s="1" t="s">
        <v>29933</v>
      </c>
      <c r="B6228" t="str">
        <f t="shared" si="190"/>
        <v>https://www.udobaer.de/out/media/public/cust/others/s0000123-2021-ch_it.pdf</v>
      </c>
    </row>
    <row r="6229" spans="1:2" x14ac:dyDescent="0.2">
      <c r="A6229" s="1" t="s">
        <v>29934</v>
      </c>
      <c r="B6229" t="str">
        <f t="shared" si="190"/>
        <v>https://www.udobaer.de/out/media/public/cust/others/s0000123-2021-ch_it.pdf</v>
      </c>
    </row>
    <row r="6230" spans="1:2" x14ac:dyDescent="0.2">
      <c r="A6230" s="1" t="s">
        <v>29935</v>
      </c>
      <c r="B6230" t="str">
        <f t="shared" si="190"/>
        <v>https://www.udobaer.de/out/media/public/cust/others/s0000123-2021-ch_it.pdf</v>
      </c>
    </row>
    <row r="6231" spans="1:2" x14ac:dyDescent="0.2">
      <c r="A6231" s="1" t="s">
        <v>29936</v>
      </c>
      <c r="B6231" t="str">
        <f t="shared" si="190"/>
        <v>https://www.udobaer.de/out/media/public/cust/others/s0000123-2021-ch_it.pdf</v>
      </c>
    </row>
    <row r="6232" spans="1:2" x14ac:dyDescent="0.2">
      <c r="A6232" s="1" t="s">
        <v>29937</v>
      </c>
      <c r="B6232" t="str">
        <f t="shared" si="190"/>
        <v>https://www.udobaer.de/out/media/public/cust/others/s0000123-2021-ch_it.pdf</v>
      </c>
    </row>
    <row r="6233" spans="1:2" x14ac:dyDescent="0.2">
      <c r="A6233" s="1" t="s">
        <v>29938</v>
      </c>
      <c r="B6233" t="str">
        <f t="shared" si="190"/>
        <v>https://www.udobaer.de/out/media/public/cust/others/s0000123-2021-ch_it.pdf</v>
      </c>
    </row>
    <row r="6234" spans="1:2" x14ac:dyDescent="0.2">
      <c r="A6234" s="1" t="s">
        <v>29939</v>
      </c>
      <c r="B6234" t="str">
        <f t="shared" si="190"/>
        <v>https://www.udobaer.de/out/media/public/cust/others/s0000123-2021-ch_it.pdf</v>
      </c>
    </row>
    <row r="6235" spans="1:2" x14ac:dyDescent="0.2">
      <c r="A6235" s="1" t="s">
        <v>29940</v>
      </c>
      <c r="B6235" t="str">
        <f t="shared" si="190"/>
        <v>https://www.udobaer.de/out/media/public/cust/others/s0000123-2021-ch_it.pdf</v>
      </c>
    </row>
    <row r="6236" spans="1:2" x14ac:dyDescent="0.2">
      <c r="A6236" s="1" t="s">
        <v>29941</v>
      </c>
      <c r="B6236" t="str">
        <f t="shared" si="190"/>
        <v>https://www.udobaer.de/out/media/public/cust/others/s0000123-2021-ch_it.pdf</v>
      </c>
    </row>
    <row r="6237" spans="1:2" x14ac:dyDescent="0.2">
      <c r="A6237" s="1" t="s">
        <v>29942</v>
      </c>
      <c r="B6237" t="str">
        <f t="shared" si="190"/>
        <v>https://www.udobaer.de/out/media/public/cust/others/s0000123-2021-ch_it.pdf</v>
      </c>
    </row>
    <row r="6238" spans="1:2" x14ac:dyDescent="0.2">
      <c r="A6238" s="1" t="s">
        <v>29943</v>
      </c>
      <c r="B6238" t="str">
        <f t="shared" si="190"/>
        <v>https://www.udobaer.de/out/media/public/cust/others/s0000123-2021-ch_it.pdf</v>
      </c>
    </row>
    <row r="6239" spans="1:2" x14ac:dyDescent="0.2">
      <c r="A6239" s="1" t="s">
        <v>29944</v>
      </c>
      <c r="B6239" t="str">
        <f t="shared" si="190"/>
        <v>https://www.udobaer.de/out/media/public/cust/others/s0000123-2021-ch_it.pdf</v>
      </c>
    </row>
    <row r="6240" spans="1:2" x14ac:dyDescent="0.2">
      <c r="A6240" s="1" t="s">
        <v>29945</v>
      </c>
      <c r="B6240" t="str">
        <f t="shared" si="190"/>
        <v>https://www.udobaer.de/out/media/public/cust/others/s0000123-2021-ch_it.pdf</v>
      </c>
    </row>
    <row r="6241" spans="1:2" x14ac:dyDescent="0.2">
      <c r="A6241" s="1" t="s">
        <v>29946</v>
      </c>
      <c r="B6241" t="str">
        <f t="shared" si="190"/>
        <v>https://www.udobaer.de/out/media/public/cust/others/s0000123-2021-ch_it.pdf</v>
      </c>
    </row>
    <row r="6242" spans="1:2" x14ac:dyDescent="0.2">
      <c r="A6242" s="1" t="s">
        <v>29947</v>
      </c>
      <c r="B6242" t="str">
        <f t="shared" si="190"/>
        <v>https://www.udobaer.de/out/media/public/cust/others/s0000123-2021-ch_it.pdf</v>
      </c>
    </row>
    <row r="6243" spans="1:2" x14ac:dyDescent="0.2">
      <c r="A6243" s="1" t="s">
        <v>29948</v>
      </c>
      <c r="B6243" t="str">
        <f t="shared" si="190"/>
        <v>https://www.udobaer.de/out/media/public/cust/others/s0000123-2021-ch_it.pdf</v>
      </c>
    </row>
    <row r="6244" spans="1:2" x14ac:dyDescent="0.2">
      <c r="A6244" s="1" t="s">
        <v>29949</v>
      </c>
      <c r="B6244" t="str">
        <f t="shared" si="190"/>
        <v>https://www.udobaer.de/out/media/public/cust/others/s0000123-2021-ch_it.pdf</v>
      </c>
    </row>
    <row r="6245" spans="1:2" x14ac:dyDescent="0.2">
      <c r="A6245" s="1" t="s">
        <v>29950</v>
      </c>
      <c r="B6245" t="str">
        <f t="shared" si="190"/>
        <v>https://www.udobaer.de/out/media/public/cust/others/s0000123-2021-ch_it.pdf</v>
      </c>
    </row>
    <row r="6246" spans="1:2" x14ac:dyDescent="0.2">
      <c r="A6246" s="1" t="s">
        <v>29951</v>
      </c>
      <c r="B6246" t="str">
        <f t="shared" ref="B6246:B6309" si="191">HYPERLINK("https://www.udobaer.de/out/media/public/cust/others/s0000123-2021-ch_it.pdf")</f>
        <v>https://www.udobaer.de/out/media/public/cust/others/s0000123-2021-ch_it.pdf</v>
      </c>
    </row>
    <row r="6247" spans="1:2" x14ac:dyDescent="0.2">
      <c r="A6247" s="1" t="s">
        <v>29952</v>
      </c>
      <c r="B6247" t="str">
        <f t="shared" si="191"/>
        <v>https://www.udobaer.de/out/media/public/cust/others/s0000123-2021-ch_it.pdf</v>
      </c>
    </row>
    <row r="6248" spans="1:2" x14ac:dyDescent="0.2">
      <c r="A6248" s="1" t="s">
        <v>29953</v>
      </c>
      <c r="B6248" t="str">
        <f t="shared" si="191"/>
        <v>https://www.udobaer.de/out/media/public/cust/others/s0000123-2021-ch_it.pdf</v>
      </c>
    </row>
    <row r="6249" spans="1:2" x14ac:dyDescent="0.2">
      <c r="A6249" s="1" t="s">
        <v>29954</v>
      </c>
      <c r="B6249" t="str">
        <f t="shared" si="191"/>
        <v>https://www.udobaer.de/out/media/public/cust/others/s0000123-2021-ch_it.pdf</v>
      </c>
    </row>
    <row r="6250" spans="1:2" x14ac:dyDescent="0.2">
      <c r="A6250" s="1" t="s">
        <v>29955</v>
      </c>
      <c r="B6250" t="str">
        <f t="shared" si="191"/>
        <v>https://www.udobaer.de/out/media/public/cust/others/s0000123-2021-ch_it.pdf</v>
      </c>
    </row>
    <row r="6251" spans="1:2" x14ac:dyDescent="0.2">
      <c r="A6251" s="1" t="s">
        <v>29956</v>
      </c>
      <c r="B6251" t="str">
        <f t="shared" si="191"/>
        <v>https://www.udobaer.de/out/media/public/cust/others/s0000123-2021-ch_it.pdf</v>
      </c>
    </row>
    <row r="6252" spans="1:2" x14ac:dyDescent="0.2">
      <c r="A6252" s="1" t="s">
        <v>29957</v>
      </c>
      <c r="B6252" t="str">
        <f t="shared" si="191"/>
        <v>https://www.udobaer.de/out/media/public/cust/others/s0000123-2021-ch_it.pdf</v>
      </c>
    </row>
    <row r="6253" spans="1:2" x14ac:dyDescent="0.2">
      <c r="A6253" s="1" t="s">
        <v>29958</v>
      </c>
      <c r="B6253" t="str">
        <f t="shared" si="191"/>
        <v>https://www.udobaer.de/out/media/public/cust/others/s0000123-2021-ch_it.pdf</v>
      </c>
    </row>
    <row r="6254" spans="1:2" x14ac:dyDescent="0.2">
      <c r="A6254" s="1" t="s">
        <v>29959</v>
      </c>
      <c r="B6254" t="str">
        <f t="shared" si="191"/>
        <v>https://www.udobaer.de/out/media/public/cust/others/s0000123-2021-ch_it.pdf</v>
      </c>
    </row>
    <row r="6255" spans="1:2" x14ac:dyDescent="0.2">
      <c r="A6255" s="1" t="s">
        <v>29960</v>
      </c>
      <c r="B6255" t="str">
        <f t="shared" si="191"/>
        <v>https://www.udobaer.de/out/media/public/cust/others/s0000123-2021-ch_it.pdf</v>
      </c>
    </row>
    <row r="6256" spans="1:2" x14ac:dyDescent="0.2">
      <c r="A6256" s="1" t="s">
        <v>29961</v>
      </c>
      <c r="B6256" t="str">
        <f t="shared" si="191"/>
        <v>https://www.udobaer.de/out/media/public/cust/others/s0000123-2021-ch_it.pdf</v>
      </c>
    </row>
    <row r="6257" spans="1:2" x14ac:dyDescent="0.2">
      <c r="A6257" s="1" t="s">
        <v>29962</v>
      </c>
      <c r="B6257" t="str">
        <f t="shared" si="191"/>
        <v>https://www.udobaer.de/out/media/public/cust/others/s0000123-2021-ch_it.pdf</v>
      </c>
    </row>
    <row r="6258" spans="1:2" x14ac:dyDescent="0.2">
      <c r="A6258" s="1" t="s">
        <v>29963</v>
      </c>
      <c r="B6258" t="str">
        <f t="shared" si="191"/>
        <v>https://www.udobaer.de/out/media/public/cust/others/s0000123-2021-ch_it.pdf</v>
      </c>
    </row>
    <row r="6259" spans="1:2" x14ac:dyDescent="0.2">
      <c r="A6259" s="1" t="s">
        <v>29964</v>
      </c>
      <c r="B6259" t="str">
        <f t="shared" si="191"/>
        <v>https://www.udobaer.de/out/media/public/cust/others/s0000123-2021-ch_it.pdf</v>
      </c>
    </row>
    <row r="6260" spans="1:2" x14ac:dyDescent="0.2">
      <c r="A6260" s="1" t="s">
        <v>29965</v>
      </c>
      <c r="B6260" t="str">
        <f t="shared" si="191"/>
        <v>https://www.udobaer.de/out/media/public/cust/others/s0000123-2021-ch_it.pdf</v>
      </c>
    </row>
    <row r="6261" spans="1:2" x14ac:dyDescent="0.2">
      <c r="A6261" s="1" t="s">
        <v>29966</v>
      </c>
      <c r="B6261" t="str">
        <f t="shared" si="191"/>
        <v>https://www.udobaer.de/out/media/public/cust/others/s0000123-2021-ch_it.pdf</v>
      </c>
    </row>
    <row r="6262" spans="1:2" x14ac:dyDescent="0.2">
      <c r="A6262" s="1" t="s">
        <v>29967</v>
      </c>
      <c r="B6262" t="str">
        <f t="shared" si="191"/>
        <v>https://www.udobaer.de/out/media/public/cust/others/s0000123-2021-ch_it.pdf</v>
      </c>
    </row>
    <row r="6263" spans="1:2" x14ac:dyDescent="0.2">
      <c r="A6263" s="1" t="s">
        <v>29968</v>
      </c>
      <c r="B6263" t="str">
        <f t="shared" si="191"/>
        <v>https://www.udobaer.de/out/media/public/cust/others/s0000123-2021-ch_it.pdf</v>
      </c>
    </row>
    <row r="6264" spans="1:2" x14ac:dyDescent="0.2">
      <c r="A6264" s="1" t="s">
        <v>29969</v>
      </c>
      <c r="B6264" t="str">
        <f t="shared" si="191"/>
        <v>https://www.udobaer.de/out/media/public/cust/others/s0000123-2021-ch_it.pdf</v>
      </c>
    </row>
    <row r="6265" spans="1:2" x14ac:dyDescent="0.2">
      <c r="A6265" s="1" t="s">
        <v>29970</v>
      </c>
      <c r="B6265" t="str">
        <f t="shared" si="191"/>
        <v>https://www.udobaer.de/out/media/public/cust/others/s0000123-2021-ch_it.pdf</v>
      </c>
    </row>
    <row r="6266" spans="1:2" x14ac:dyDescent="0.2">
      <c r="A6266" s="1" t="s">
        <v>29971</v>
      </c>
      <c r="B6266" t="str">
        <f t="shared" si="191"/>
        <v>https://www.udobaer.de/out/media/public/cust/others/s0000123-2021-ch_it.pdf</v>
      </c>
    </row>
    <row r="6267" spans="1:2" x14ac:dyDescent="0.2">
      <c r="A6267" s="1" t="s">
        <v>29972</v>
      </c>
      <c r="B6267" t="str">
        <f t="shared" si="191"/>
        <v>https://www.udobaer.de/out/media/public/cust/others/s0000123-2021-ch_it.pdf</v>
      </c>
    </row>
    <row r="6268" spans="1:2" x14ac:dyDescent="0.2">
      <c r="A6268" s="1" t="s">
        <v>29973</v>
      </c>
      <c r="B6268" t="str">
        <f t="shared" si="191"/>
        <v>https://www.udobaer.de/out/media/public/cust/others/s0000123-2021-ch_it.pdf</v>
      </c>
    </row>
    <row r="6269" spans="1:2" x14ac:dyDescent="0.2">
      <c r="A6269" s="1" t="s">
        <v>29974</v>
      </c>
      <c r="B6269" t="str">
        <f t="shared" si="191"/>
        <v>https://www.udobaer.de/out/media/public/cust/others/s0000123-2021-ch_it.pdf</v>
      </c>
    </row>
    <row r="6270" spans="1:2" x14ac:dyDescent="0.2">
      <c r="A6270" s="1" t="s">
        <v>29975</v>
      </c>
      <c r="B6270" t="str">
        <f t="shared" si="191"/>
        <v>https://www.udobaer.de/out/media/public/cust/others/s0000123-2021-ch_it.pdf</v>
      </c>
    </row>
    <row r="6271" spans="1:2" x14ac:dyDescent="0.2">
      <c r="A6271" s="1" t="s">
        <v>29976</v>
      </c>
      <c r="B6271" t="str">
        <f t="shared" si="191"/>
        <v>https://www.udobaer.de/out/media/public/cust/others/s0000123-2021-ch_it.pdf</v>
      </c>
    </row>
    <row r="6272" spans="1:2" x14ac:dyDescent="0.2">
      <c r="A6272" s="1" t="s">
        <v>29977</v>
      </c>
      <c r="B6272" t="str">
        <f t="shared" si="191"/>
        <v>https://www.udobaer.de/out/media/public/cust/others/s0000123-2021-ch_it.pdf</v>
      </c>
    </row>
    <row r="6273" spans="1:2" x14ac:dyDescent="0.2">
      <c r="A6273" s="1" t="s">
        <v>29978</v>
      </c>
      <c r="B6273" t="str">
        <f t="shared" si="191"/>
        <v>https://www.udobaer.de/out/media/public/cust/others/s0000123-2021-ch_it.pdf</v>
      </c>
    </row>
    <row r="6274" spans="1:2" x14ac:dyDescent="0.2">
      <c r="A6274" s="1" t="s">
        <v>29979</v>
      </c>
      <c r="B6274" t="str">
        <f t="shared" si="191"/>
        <v>https://www.udobaer.de/out/media/public/cust/others/s0000123-2021-ch_it.pdf</v>
      </c>
    </row>
    <row r="6275" spans="1:2" x14ac:dyDescent="0.2">
      <c r="A6275" s="1" t="s">
        <v>29980</v>
      </c>
      <c r="B6275" t="str">
        <f t="shared" si="191"/>
        <v>https://www.udobaer.de/out/media/public/cust/others/s0000123-2021-ch_it.pdf</v>
      </c>
    </row>
    <row r="6276" spans="1:2" x14ac:dyDescent="0.2">
      <c r="A6276" s="1" t="s">
        <v>29981</v>
      </c>
      <c r="B6276" t="str">
        <f t="shared" si="191"/>
        <v>https://www.udobaer.de/out/media/public/cust/others/s0000123-2021-ch_it.pdf</v>
      </c>
    </row>
    <row r="6277" spans="1:2" x14ac:dyDescent="0.2">
      <c r="A6277" s="1" t="s">
        <v>29982</v>
      </c>
      <c r="B6277" t="str">
        <f t="shared" si="191"/>
        <v>https://www.udobaer.de/out/media/public/cust/others/s0000123-2021-ch_it.pdf</v>
      </c>
    </row>
    <row r="6278" spans="1:2" x14ac:dyDescent="0.2">
      <c r="A6278" s="1" t="s">
        <v>29983</v>
      </c>
      <c r="B6278" t="str">
        <f t="shared" si="191"/>
        <v>https://www.udobaer.de/out/media/public/cust/others/s0000123-2021-ch_it.pdf</v>
      </c>
    </row>
    <row r="6279" spans="1:2" x14ac:dyDescent="0.2">
      <c r="A6279" s="1" t="s">
        <v>29984</v>
      </c>
      <c r="B6279" t="str">
        <f t="shared" si="191"/>
        <v>https://www.udobaer.de/out/media/public/cust/others/s0000123-2021-ch_it.pdf</v>
      </c>
    </row>
    <row r="6280" spans="1:2" x14ac:dyDescent="0.2">
      <c r="A6280" s="1" t="s">
        <v>29985</v>
      </c>
      <c r="B6280" t="str">
        <f t="shared" si="191"/>
        <v>https://www.udobaer.de/out/media/public/cust/others/s0000123-2021-ch_it.pdf</v>
      </c>
    </row>
    <row r="6281" spans="1:2" x14ac:dyDescent="0.2">
      <c r="A6281" s="1" t="s">
        <v>29986</v>
      </c>
      <c r="B6281" t="str">
        <f t="shared" si="191"/>
        <v>https://www.udobaer.de/out/media/public/cust/others/s0000123-2021-ch_it.pdf</v>
      </c>
    </row>
    <row r="6282" spans="1:2" x14ac:dyDescent="0.2">
      <c r="A6282" s="1" t="s">
        <v>29987</v>
      </c>
      <c r="B6282" t="str">
        <f t="shared" si="191"/>
        <v>https://www.udobaer.de/out/media/public/cust/others/s0000123-2021-ch_it.pdf</v>
      </c>
    </row>
    <row r="6283" spans="1:2" x14ac:dyDescent="0.2">
      <c r="A6283" s="1" t="s">
        <v>29988</v>
      </c>
      <c r="B6283" t="str">
        <f t="shared" si="191"/>
        <v>https://www.udobaer.de/out/media/public/cust/others/s0000123-2021-ch_it.pdf</v>
      </c>
    </row>
    <row r="6284" spans="1:2" x14ac:dyDescent="0.2">
      <c r="A6284" s="1" t="s">
        <v>29989</v>
      </c>
      <c r="B6284" t="str">
        <f t="shared" si="191"/>
        <v>https://www.udobaer.de/out/media/public/cust/others/s0000123-2021-ch_it.pdf</v>
      </c>
    </row>
    <row r="6285" spans="1:2" x14ac:dyDescent="0.2">
      <c r="A6285" s="1" t="s">
        <v>29990</v>
      </c>
      <c r="B6285" t="str">
        <f t="shared" si="191"/>
        <v>https://www.udobaer.de/out/media/public/cust/others/s0000123-2021-ch_it.pdf</v>
      </c>
    </row>
    <row r="6286" spans="1:2" x14ac:dyDescent="0.2">
      <c r="A6286" s="1" t="s">
        <v>29991</v>
      </c>
      <c r="B6286" t="str">
        <f t="shared" si="191"/>
        <v>https://www.udobaer.de/out/media/public/cust/others/s0000123-2021-ch_it.pdf</v>
      </c>
    </row>
    <row r="6287" spans="1:2" x14ac:dyDescent="0.2">
      <c r="A6287" s="1" t="s">
        <v>29992</v>
      </c>
      <c r="B6287" t="str">
        <f t="shared" si="191"/>
        <v>https://www.udobaer.de/out/media/public/cust/others/s0000123-2021-ch_it.pdf</v>
      </c>
    </row>
    <row r="6288" spans="1:2" x14ac:dyDescent="0.2">
      <c r="A6288" s="1" t="s">
        <v>29993</v>
      </c>
      <c r="B6288" t="str">
        <f t="shared" si="191"/>
        <v>https://www.udobaer.de/out/media/public/cust/others/s0000123-2021-ch_it.pdf</v>
      </c>
    </row>
    <row r="6289" spans="1:2" x14ac:dyDescent="0.2">
      <c r="A6289" s="1" t="s">
        <v>29994</v>
      </c>
      <c r="B6289" t="str">
        <f t="shared" si="191"/>
        <v>https://www.udobaer.de/out/media/public/cust/others/s0000123-2021-ch_it.pdf</v>
      </c>
    </row>
    <row r="6290" spans="1:2" x14ac:dyDescent="0.2">
      <c r="A6290" s="1" t="s">
        <v>29995</v>
      </c>
      <c r="B6290" t="str">
        <f t="shared" si="191"/>
        <v>https://www.udobaer.de/out/media/public/cust/others/s0000123-2021-ch_it.pdf</v>
      </c>
    </row>
    <row r="6291" spans="1:2" x14ac:dyDescent="0.2">
      <c r="A6291" s="1" t="s">
        <v>29996</v>
      </c>
      <c r="B6291" t="str">
        <f t="shared" si="191"/>
        <v>https://www.udobaer.de/out/media/public/cust/others/s0000123-2021-ch_it.pdf</v>
      </c>
    </row>
    <row r="6292" spans="1:2" x14ac:dyDescent="0.2">
      <c r="A6292" s="1" t="s">
        <v>29997</v>
      </c>
      <c r="B6292" t="str">
        <f t="shared" si="191"/>
        <v>https://www.udobaer.de/out/media/public/cust/others/s0000123-2021-ch_it.pdf</v>
      </c>
    </row>
    <row r="6293" spans="1:2" x14ac:dyDescent="0.2">
      <c r="A6293" s="1" t="s">
        <v>29998</v>
      </c>
      <c r="B6293" t="str">
        <f t="shared" si="191"/>
        <v>https://www.udobaer.de/out/media/public/cust/others/s0000123-2021-ch_it.pdf</v>
      </c>
    </row>
    <row r="6294" spans="1:2" x14ac:dyDescent="0.2">
      <c r="A6294" s="1" t="s">
        <v>29999</v>
      </c>
      <c r="B6294" t="str">
        <f t="shared" si="191"/>
        <v>https://www.udobaer.de/out/media/public/cust/others/s0000123-2021-ch_it.pdf</v>
      </c>
    </row>
    <row r="6295" spans="1:2" x14ac:dyDescent="0.2">
      <c r="A6295" s="1" t="s">
        <v>30000</v>
      </c>
      <c r="B6295" t="str">
        <f t="shared" si="191"/>
        <v>https://www.udobaer.de/out/media/public/cust/others/s0000123-2021-ch_it.pdf</v>
      </c>
    </row>
    <row r="6296" spans="1:2" x14ac:dyDescent="0.2">
      <c r="A6296" s="1" t="s">
        <v>30001</v>
      </c>
      <c r="B6296" t="str">
        <f t="shared" si="191"/>
        <v>https://www.udobaer.de/out/media/public/cust/others/s0000123-2021-ch_it.pdf</v>
      </c>
    </row>
    <row r="6297" spans="1:2" x14ac:dyDescent="0.2">
      <c r="A6297" s="1" t="s">
        <v>30002</v>
      </c>
      <c r="B6297" t="str">
        <f t="shared" si="191"/>
        <v>https://www.udobaer.de/out/media/public/cust/others/s0000123-2021-ch_it.pdf</v>
      </c>
    </row>
    <row r="6298" spans="1:2" x14ac:dyDescent="0.2">
      <c r="A6298" s="1" t="s">
        <v>30003</v>
      </c>
      <c r="B6298" t="str">
        <f t="shared" si="191"/>
        <v>https://www.udobaer.de/out/media/public/cust/others/s0000123-2021-ch_it.pdf</v>
      </c>
    </row>
    <row r="6299" spans="1:2" x14ac:dyDescent="0.2">
      <c r="A6299" s="1" t="s">
        <v>30004</v>
      </c>
      <c r="B6299" t="str">
        <f t="shared" si="191"/>
        <v>https://www.udobaer.de/out/media/public/cust/others/s0000123-2021-ch_it.pdf</v>
      </c>
    </row>
    <row r="6300" spans="1:2" x14ac:dyDescent="0.2">
      <c r="A6300" s="1" t="s">
        <v>30005</v>
      </c>
      <c r="B6300" t="str">
        <f t="shared" si="191"/>
        <v>https://www.udobaer.de/out/media/public/cust/others/s0000123-2021-ch_it.pdf</v>
      </c>
    </row>
    <row r="6301" spans="1:2" x14ac:dyDescent="0.2">
      <c r="A6301" s="1" t="s">
        <v>30006</v>
      </c>
      <c r="B6301" t="str">
        <f t="shared" si="191"/>
        <v>https://www.udobaer.de/out/media/public/cust/others/s0000123-2021-ch_it.pdf</v>
      </c>
    </row>
    <row r="6302" spans="1:2" x14ac:dyDescent="0.2">
      <c r="A6302" s="1" t="s">
        <v>30007</v>
      </c>
      <c r="B6302" t="str">
        <f t="shared" si="191"/>
        <v>https://www.udobaer.de/out/media/public/cust/others/s0000123-2021-ch_it.pdf</v>
      </c>
    </row>
    <row r="6303" spans="1:2" x14ac:dyDescent="0.2">
      <c r="A6303" s="1" t="s">
        <v>30008</v>
      </c>
      <c r="B6303" t="str">
        <f t="shared" si="191"/>
        <v>https://www.udobaer.de/out/media/public/cust/others/s0000123-2021-ch_it.pdf</v>
      </c>
    </row>
    <row r="6304" spans="1:2" x14ac:dyDescent="0.2">
      <c r="A6304" s="1" t="s">
        <v>30009</v>
      </c>
      <c r="B6304" t="str">
        <f t="shared" si="191"/>
        <v>https://www.udobaer.de/out/media/public/cust/others/s0000123-2021-ch_it.pdf</v>
      </c>
    </row>
    <row r="6305" spans="1:2" x14ac:dyDescent="0.2">
      <c r="A6305" s="1" t="s">
        <v>30010</v>
      </c>
      <c r="B6305" t="str">
        <f t="shared" si="191"/>
        <v>https://www.udobaer.de/out/media/public/cust/others/s0000123-2021-ch_it.pdf</v>
      </c>
    </row>
    <row r="6306" spans="1:2" x14ac:dyDescent="0.2">
      <c r="A6306" s="1" t="s">
        <v>30011</v>
      </c>
      <c r="B6306" t="str">
        <f t="shared" si="191"/>
        <v>https://www.udobaer.de/out/media/public/cust/others/s0000123-2021-ch_it.pdf</v>
      </c>
    </row>
    <row r="6307" spans="1:2" x14ac:dyDescent="0.2">
      <c r="A6307" s="1" t="s">
        <v>30012</v>
      </c>
      <c r="B6307" t="str">
        <f t="shared" si="191"/>
        <v>https://www.udobaer.de/out/media/public/cust/others/s0000123-2021-ch_it.pdf</v>
      </c>
    </row>
    <row r="6308" spans="1:2" x14ac:dyDescent="0.2">
      <c r="A6308" s="1" t="s">
        <v>30013</v>
      </c>
      <c r="B6308" t="str">
        <f t="shared" si="191"/>
        <v>https://www.udobaer.de/out/media/public/cust/others/s0000123-2021-ch_it.pdf</v>
      </c>
    </row>
    <row r="6309" spans="1:2" x14ac:dyDescent="0.2">
      <c r="A6309" s="1" t="s">
        <v>30014</v>
      </c>
      <c r="B6309" t="str">
        <f t="shared" si="191"/>
        <v>https://www.udobaer.de/out/media/public/cust/others/s0000123-2021-ch_it.pdf</v>
      </c>
    </row>
    <row r="6310" spans="1:2" x14ac:dyDescent="0.2">
      <c r="A6310" s="1" t="s">
        <v>30015</v>
      </c>
      <c r="B6310" t="str">
        <f t="shared" ref="B6310:B6373" si="192">HYPERLINK("https://www.udobaer.de/out/media/public/cust/others/s0000123-2021-ch_it.pdf")</f>
        <v>https://www.udobaer.de/out/media/public/cust/others/s0000123-2021-ch_it.pdf</v>
      </c>
    </row>
    <row r="6311" spans="1:2" x14ac:dyDescent="0.2">
      <c r="A6311" s="1" t="s">
        <v>30016</v>
      </c>
      <c r="B6311" t="str">
        <f t="shared" si="192"/>
        <v>https://www.udobaer.de/out/media/public/cust/others/s0000123-2021-ch_it.pdf</v>
      </c>
    </row>
    <row r="6312" spans="1:2" x14ac:dyDescent="0.2">
      <c r="A6312" s="1" t="s">
        <v>30017</v>
      </c>
      <c r="B6312" t="str">
        <f t="shared" si="192"/>
        <v>https://www.udobaer.de/out/media/public/cust/others/s0000123-2021-ch_it.pdf</v>
      </c>
    </row>
    <row r="6313" spans="1:2" x14ac:dyDescent="0.2">
      <c r="A6313" s="1" t="s">
        <v>30018</v>
      </c>
      <c r="B6313" t="str">
        <f t="shared" si="192"/>
        <v>https://www.udobaer.de/out/media/public/cust/others/s0000123-2021-ch_it.pdf</v>
      </c>
    </row>
    <row r="6314" spans="1:2" x14ac:dyDescent="0.2">
      <c r="A6314" s="1" t="s">
        <v>30019</v>
      </c>
      <c r="B6314" t="str">
        <f t="shared" si="192"/>
        <v>https://www.udobaer.de/out/media/public/cust/others/s0000123-2021-ch_it.pdf</v>
      </c>
    </row>
    <row r="6315" spans="1:2" x14ac:dyDescent="0.2">
      <c r="A6315" s="1" t="s">
        <v>30020</v>
      </c>
      <c r="B6315" t="str">
        <f t="shared" si="192"/>
        <v>https://www.udobaer.de/out/media/public/cust/others/s0000123-2021-ch_it.pdf</v>
      </c>
    </row>
    <row r="6316" spans="1:2" x14ac:dyDescent="0.2">
      <c r="A6316" s="1" t="s">
        <v>30021</v>
      </c>
      <c r="B6316" t="str">
        <f t="shared" si="192"/>
        <v>https://www.udobaer.de/out/media/public/cust/others/s0000123-2021-ch_it.pdf</v>
      </c>
    </row>
    <row r="6317" spans="1:2" x14ac:dyDescent="0.2">
      <c r="A6317" s="1" t="s">
        <v>30022</v>
      </c>
      <c r="B6317" t="str">
        <f t="shared" si="192"/>
        <v>https://www.udobaer.de/out/media/public/cust/others/s0000123-2021-ch_it.pdf</v>
      </c>
    </row>
    <row r="6318" spans="1:2" x14ac:dyDescent="0.2">
      <c r="A6318" s="1" t="s">
        <v>30023</v>
      </c>
      <c r="B6318" t="str">
        <f t="shared" si="192"/>
        <v>https://www.udobaer.de/out/media/public/cust/others/s0000123-2021-ch_it.pdf</v>
      </c>
    </row>
    <row r="6319" spans="1:2" x14ac:dyDescent="0.2">
      <c r="A6319" s="1" t="s">
        <v>30024</v>
      </c>
      <c r="B6319" t="str">
        <f t="shared" si="192"/>
        <v>https://www.udobaer.de/out/media/public/cust/others/s0000123-2021-ch_it.pdf</v>
      </c>
    </row>
    <row r="6320" spans="1:2" x14ac:dyDescent="0.2">
      <c r="A6320" s="1" t="s">
        <v>30025</v>
      </c>
      <c r="B6320" t="str">
        <f t="shared" si="192"/>
        <v>https://www.udobaer.de/out/media/public/cust/others/s0000123-2021-ch_it.pdf</v>
      </c>
    </row>
    <row r="6321" spans="1:2" x14ac:dyDescent="0.2">
      <c r="A6321" s="1" t="s">
        <v>30026</v>
      </c>
      <c r="B6321" t="str">
        <f t="shared" si="192"/>
        <v>https://www.udobaer.de/out/media/public/cust/others/s0000123-2021-ch_it.pdf</v>
      </c>
    </row>
    <row r="6322" spans="1:2" x14ac:dyDescent="0.2">
      <c r="A6322" s="1" t="s">
        <v>30027</v>
      </c>
      <c r="B6322" t="str">
        <f t="shared" si="192"/>
        <v>https://www.udobaer.de/out/media/public/cust/others/s0000123-2021-ch_it.pdf</v>
      </c>
    </row>
    <row r="6323" spans="1:2" x14ac:dyDescent="0.2">
      <c r="A6323" s="1" t="s">
        <v>30028</v>
      </c>
      <c r="B6323" t="str">
        <f t="shared" si="192"/>
        <v>https://www.udobaer.de/out/media/public/cust/others/s0000123-2021-ch_it.pdf</v>
      </c>
    </row>
    <row r="6324" spans="1:2" x14ac:dyDescent="0.2">
      <c r="A6324" s="1" t="s">
        <v>30029</v>
      </c>
      <c r="B6324" t="str">
        <f t="shared" si="192"/>
        <v>https://www.udobaer.de/out/media/public/cust/others/s0000123-2021-ch_it.pdf</v>
      </c>
    </row>
    <row r="6325" spans="1:2" x14ac:dyDescent="0.2">
      <c r="A6325" s="1" t="s">
        <v>30030</v>
      </c>
      <c r="B6325" t="str">
        <f t="shared" si="192"/>
        <v>https://www.udobaer.de/out/media/public/cust/others/s0000123-2021-ch_it.pdf</v>
      </c>
    </row>
    <row r="6326" spans="1:2" x14ac:dyDescent="0.2">
      <c r="A6326" s="1" t="s">
        <v>30031</v>
      </c>
      <c r="B6326" t="str">
        <f t="shared" si="192"/>
        <v>https://www.udobaer.de/out/media/public/cust/others/s0000123-2021-ch_it.pdf</v>
      </c>
    </row>
    <row r="6327" spans="1:2" x14ac:dyDescent="0.2">
      <c r="A6327" s="1" t="s">
        <v>30032</v>
      </c>
      <c r="B6327" t="str">
        <f t="shared" si="192"/>
        <v>https://www.udobaer.de/out/media/public/cust/others/s0000123-2021-ch_it.pdf</v>
      </c>
    </row>
    <row r="6328" spans="1:2" x14ac:dyDescent="0.2">
      <c r="A6328" s="1" t="s">
        <v>30033</v>
      </c>
      <c r="B6328" t="str">
        <f t="shared" si="192"/>
        <v>https://www.udobaer.de/out/media/public/cust/others/s0000123-2021-ch_it.pdf</v>
      </c>
    </row>
    <row r="6329" spans="1:2" x14ac:dyDescent="0.2">
      <c r="A6329" s="1" t="s">
        <v>30034</v>
      </c>
      <c r="B6329" t="str">
        <f t="shared" si="192"/>
        <v>https://www.udobaer.de/out/media/public/cust/others/s0000123-2021-ch_it.pdf</v>
      </c>
    </row>
    <row r="6330" spans="1:2" x14ac:dyDescent="0.2">
      <c r="A6330" s="1" t="s">
        <v>30035</v>
      </c>
      <c r="B6330" t="str">
        <f t="shared" si="192"/>
        <v>https://www.udobaer.de/out/media/public/cust/others/s0000123-2021-ch_it.pdf</v>
      </c>
    </row>
    <row r="6331" spans="1:2" x14ac:dyDescent="0.2">
      <c r="A6331" s="1" t="s">
        <v>30036</v>
      </c>
      <c r="B6331" t="str">
        <f t="shared" si="192"/>
        <v>https://www.udobaer.de/out/media/public/cust/others/s0000123-2021-ch_it.pdf</v>
      </c>
    </row>
    <row r="6332" spans="1:2" x14ac:dyDescent="0.2">
      <c r="A6332" s="1" t="s">
        <v>30037</v>
      </c>
      <c r="B6332" t="str">
        <f t="shared" si="192"/>
        <v>https://www.udobaer.de/out/media/public/cust/others/s0000123-2021-ch_it.pdf</v>
      </c>
    </row>
    <row r="6333" spans="1:2" x14ac:dyDescent="0.2">
      <c r="A6333" s="1" t="s">
        <v>30038</v>
      </c>
      <c r="B6333" t="str">
        <f t="shared" si="192"/>
        <v>https://www.udobaer.de/out/media/public/cust/others/s0000123-2021-ch_it.pdf</v>
      </c>
    </row>
    <row r="6334" spans="1:2" x14ac:dyDescent="0.2">
      <c r="A6334" s="1" t="s">
        <v>30039</v>
      </c>
      <c r="B6334" t="str">
        <f t="shared" si="192"/>
        <v>https://www.udobaer.de/out/media/public/cust/others/s0000123-2021-ch_it.pdf</v>
      </c>
    </row>
    <row r="6335" spans="1:2" x14ac:dyDescent="0.2">
      <c r="A6335" s="1" t="s">
        <v>30040</v>
      </c>
      <c r="B6335" t="str">
        <f t="shared" si="192"/>
        <v>https://www.udobaer.de/out/media/public/cust/others/s0000123-2021-ch_it.pdf</v>
      </c>
    </row>
    <row r="6336" spans="1:2" x14ac:dyDescent="0.2">
      <c r="A6336" s="1" t="s">
        <v>30041</v>
      </c>
      <c r="B6336" t="str">
        <f t="shared" si="192"/>
        <v>https://www.udobaer.de/out/media/public/cust/others/s0000123-2021-ch_it.pdf</v>
      </c>
    </row>
    <row r="6337" spans="1:2" x14ac:dyDescent="0.2">
      <c r="A6337" s="1" t="s">
        <v>30042</v>
      </c>
      <c r="B6337" t="str">
        <f t="shared" si="192"/>
        <v>https://www.udobaer.de/out/media/public/cust/others/s0000123-2021-ch_it.pdf</v>
      </c>
    </row>
    <row r="6338" spans="1:2" x14ac:dyDescent="0.2">
      <c r="A6338" s="1" t="s">
        <v>30043</v>
      </c>
      <c r="B6338" t="str">
        <f t="shared" si="192"/>
        <v>https://www.udobaer.de/out/media/public/cust/others/s0000123-2021-ch_it.pdf</v>
      </c>
    </row>
    <row r="6339" spans="1:2" x14ac:dyDescent="0.2">
      <c r="A6339" s="1" t="s">
        <v>30044</v>
      </c>
      <c r="B6339" t="str">
        <f t="shared" si="192"/>
        <v>https://www.udobaer.de/out/media/public/cust/others/s0000123-2021-ch_it.pdf</v>
      </c>
    </row>
    <row r="6340" spans="1:2" x14ac:dyDescent="0.2">
      <c r="A6340" s="1" t="s">
        <v>30045</v>
      </c>
      <c r="B6340" t="str">
        <f t="shared" si="192"/>
        <v>https://www.udobaer.de/out/media/public/cust/others/s0000123-2021-ch_it.pdf</v>
      </c>
    </row>
    <row r="6341" spans="1:2" x14ac:dyDescent="0.2">
      <c r="A6341" s="1" t="s">
        <v>30046</v>
      </c>
      <c r="B6341" t="str">
        <f t="shared" si="192"/>
        <v>https://www.udobaer.de/out/media/public/cust/others/s0000123-2021-ch_it.pdf</v>
      </c>
    </row>
    <row r="6342" spans="1:2" x14ac:dyDescent="0.2">
      <c r="A6342" s="1" t="s">
        <v>30047</v>
      </c>
      <c r="B6342" t="str">
        <f t="shared" si="192"/>
        <v>https://www.udobaer.de/out/media/public/cust/others/s0000123-2021-ch_it.pdf</v>
      </c>
    </row>
    <row r="6343" spans="1:2" x14ac:dyDescent="0.2">
      <c r="A6343" s="1" t="s">
        <v>30048</v>
      </c>
      <c r="B6343" t="str">
        <f t="shared" si="192"/>
        <v>https://www.udobaer.de/out/media/public/cust/others/s0000123-2021-ch_it.pdf</v>
      </c>
    </row>
    <row r="6344" spans="1:2" x14ac:dyDescent="0.2">
      <c r="A6344" s="1" t="s">
        <v>30049</v>
      </c>
      <c r="B6344" t="str">
        <f t="shared" si="192"/>
        <v>https://www.udobaer.de/out/media/public/cust/others/s0000123-2021-ch_it.pdf</v>
      </c>
    </row>
    <row r="6345" spans="1:2" x14ac:dyDescent="0.2">
      <c r="A6345" s="1" t="s">
        <v>30050</v>
      </c>
      <c r="B6345" t="str">
        <f t="shared" si="192"/>
        <v>https://www.udobaer.de/out/media/public/cust/others/s0000123-2021-ch_it.pdf</v>
      </c>
    </row>
    <row r="6346" spans="1:2" x14ac:dyDescent="0.2">
      <c r="A6346" s="1" t="s">
        <v>30051</v>
      </c>
      <c r="B6346" t="str">
        <f t="shared" si="192"/>
        <v>https://www.udobaer.de/out/media/public/cust/others/s0000123-2021-ch_it.pdf</v>
      </c>
    </row>
    <row r="6347" spans="1:2" x14ac:dyDescent="0.2">
      <c r="A6347" s="1" t="s">
        <v>30052</v>
      </c>
      <c r="B6347" t="str">
        <f t="shared" si="192"/>
        <v>https://www.udobaer.de/out/media/public/cust/others/s0000123-2021-ch_it.pdf</v>
      </c>
    </row>
    <row r="6348" spans="1:2" x14ac:dyDescent="0.2">
      <c r="A6348" s="1" t="s">
        <v>30053</v>
      </c>
      <c r="B6348" t="str">
        <f t="shared" si="192"/>
        <v>https://www.udobaer.de/out/media/public/cust/others/s0000123-2021-ch_it.pdf</v>
      </c>
    </row>
    <row r="6349" spans="1:2" x14ac:dyDescent="0.2">
      <c r="A6349" s="1" t="s">
        <v>30054</v>
      </c>
      <c r="B6349" t="str">
        <f t="shared" si="192"/>
        <v>https://www.udobaer.de/out/media/public/cust/others/s0000123-2021-ch_it.pdf</v>
      </c>
    </row>
    <row r="6350" spans="1:2" x14ac:dyDescent="0.2">
      <c r="A6350" s="1" t="s">
        <v>30055</v>
      </c>
      <c r="B6350" t="str">
        <f t="shared" si="192"/>
        <v>https://www.udobaer.de/out/media/public/cust/others/s0000123-2021-ch_it.pdf</v>
      </c>
    </row>
    <row r="6351" spans="1:2" x14ac:dyDescent="0.2">
      <c r="A6351" s="1" t="s">
        <v>30056</v>
      </c>
      <c r="B6351" t="str">
        <f t="shared" si="192"/>
        <v>https://www.udobaer.de/out/media/public/cust/others/s0000123-2021-ch_it.pdf</v>
      </c>
    </row>
    <row r="6352" spans="1:2" x14ac:dyDescent="0.2">
      <c r="A6352" s="1" t="s">
        <v>30057</v>
      </c>
      <c r="B6352" t="str">
        <f t="shared" si="192"/>
        <v>https://www.udobaer.de/out/media/public/cust/others/s0000123-2021-ch_it.pdf</v>
      </c>
    </row>
    <row r="6353" spans="1:2" x14ac:dyDescent="0.2">
      <c r="A6353" s="1" t="s">
        <v>30058</v>
      </c>
      <c r="B6353" t="str">
        <f t="shared" si="192"/>
        <v>https://www.udobaer.de/out/media/public/cust/others/s0000123-2021-ch_it.pdf</v>
      </c>
    </row>
    <row r="6354" spans="1:2" x14ac:dyDescent="0.2">
      <c r="A6354" s="1" t="s">
        <v>30059</v>
      </c>
      <c r="B6354" t="str">
        <f t="shared" si="192"/>
        <v>https://www.udobaer.de/out/media/public/cust/others/s0000123-2021-ch_it.pdf</v>
      </c>
    </row>
    <row r="6355" spans="1:2" x14ac:dyDescent="0.2">
      <c r="A6355" s="1" t="s">
        <v>30060</v>
      </c>
      <c r="B6355" t="str">
        <f t="shared" si="192"/>
        <v>https://www.udobaer.de/out/media/public/cust/others/s0000123-2021-ch_it.pdf</v>
      </c>
    </row>
    <row r="6356" spans="1:2" x14ac:dyDescent="0.2">
      <c r="A6356" s="1" t="s">
        <v>30061</v>
      </c>
      <c r="B6356" t="str">
        <f t="shared" si="192"/>
        <v>https://www.udobaer.de/out/media/public/cust/others/s0000123-2021-ch_it.pdf</v>
      </c>
    </row>
    <row r="6357" spans="1:2" x14ac:dyDescent="0.2">
      <c r="A6357" s="1" t="s">
        <v>30062</v>
      </c>
      <c r="B6357" t="str">
        <f t="shared" si="192"/>
        <v>https://www.udobaer.de/out/media/public/cust/others/s0000123-2021-ch_it.pdf</v>
      </c>
    </row>
    <row r="6358" spans="1:2" x14ac:dyDescent="0.2">
      <c r="A6358" s="1" t="s">
        <v>30063</v>
      </c>
      <c r="B6358" t="str">
        <f t="shared" si="192"/>
        <v>https://www.udobaer.de/out/media/public/cust/others/s0000123-2021-ch_it.pdf</v>
      </c>
    </row>
    <row r="6359" spans="1:2" x14ac:dyDescent="0.2">
      <c r="A6359" s="1" t="s">
        <v>30064</v>
      </c>
      <c r="B6359" t="str">
        <f t="shared" si="192"/>
        <v>https://www.udobaer.de/out/media/public/cust/others/s0000123-2021-ch_it.pdf</v>
      </c>
    </row>
    <row r="6360" spans="1:2" x14ac:dyDescent="0.2">
      <c r="A6360" s="1" t="s">
        <v>30065</v>
      </c>
      <c r="B6360" t="str">
        <f t="shared" si="192"/>
        <v>https://www.udobaer.de/out/media/public/cust/others/s0000123-2021-ch_it.pdf</v>
      </c>
    </row>
    <row r="6361" spans="1:2" x14ac:dyDescent="0.2">
      <c r="A6361" s="1" t="s">
        <v>30066</v>
      </c>
      <c r="B6361" t="str">
        <f t="shared" si="192"/>
        <v>https://www.udobaer.de/out/media/public/cust/others/s0000123-2021-ch_it.pdf</v>
      </c>
    </row>
    <row r="6362" spans="1:2" x14ac:dyDescent="0.2">
      <c r="A6362" s="1" t="s">
        <v>30067</v>
      </c>
      <c r="B6362" t="str">
        <f t="shared" si="192"/>
        <v>https://www.udobaer.de/out/media/public/cust/others/s0000123-2021-ch_it.pdf</v>
      </c>
    </row>
    <row r="6363" spans="1:2" x14ac:dyDescent="0.2">
      <c r="A6363" s="1" t="s">
        <v>30068</v>
      </c>
      <c r="B6363" t="str">
        <f t="shared" si="192"/>
        <v>https://www.udobaer.de/out/media/public/cust/others/s0000123-2021-ch_it.pdf</v>
      </c>
    </row>
    <row r="6364" spans="1:2" x14ac:dyDescent="0.2">
      <c r="A6364" s="1" t="s">
        <v>30069</v>
      </c>
      <c r="B6364" t="str">
        <f t="shared" si="192"/>
        <v>https://www.udobaer.de/out/media/public/cust/others/s0000123-2021-ch_it.pdf</v>
      </c>
    </row>
    <row r="6365" spans="1:2" x14ac:dyDescent="0.2">
      <c r="A6365" s="1" t="s">
        <v>30070</v>
      </c>
      <c r="B6365" t="str">
        <f t="shared" si="192"/>
        <v>https://www.udobaer.de/out/media/public/cust/others/s0000123-2021-ch_it.pdf</v>
      </c>
    </row>
    <row r="6366" spans="1:2" x14ac:dyDescent="0.2">
      <c r="A6366" s="1" t="s">
        <v>30071</v>
      </c>
      <c r="B6366" t="str">
        <f t="shared" si="192"/>
        <v>https://www.udobaer.de/out/media/public/cust/others/s0000123-2021-ch_it.pdf</v>
      </c>
    </row>
    <row r="6367" spans="1:2" x14ac:dyDescent="0.2">
      <c r="A6367" s="1" t="s">
        <v>30072</v>
      </c>
      <c r="B6367" t="str">
        <f t="shared" si="192"/>
        <v>https://www.udobaer.de/out/media/public/cust/others/s0000123-2021-ch_it.pdf</v>
      </c>
    </row>
    <row r="6368" spans="1:2" x14ac:dyDescent="0.2">
      <c r="A6368" s="1" t="s">
        <v>30073</v>
      </c>
      <c r="B6368" t="str">
        <f t="shared" si="192"/>
        <v>https://www.udobaer.de/out/media/public/cust/others/s0000123-2021-ch_it.pdf</v>
      </c>
    </row>
    <row r="6369" spans="1:2" x14ac:dyDescent="0.2">
      <c r="A6369" s="1" t="s">
        <v>30074</v>
      </c>
      <c r="B6369" t="str">
        <f t="shared" si="192"/>
        <v>https://www.udobaer.de/out/media/public/cust/others/s0000123-2021-ch_it.pdf</v>
      </c>
    </row>
    <row r="6370" spans="1:2" x14ac:dyDescent="0.2">
      <c r="A6370" s="1" t="s">
        <v>30075</v>
      </c>
      <c r="B6370" t="str">
        <f t="shared" si="192"/>
        <v>https://www.udobaer.de/out/media/public/cust/others/s0000123-2021-ch_it.pdf</v>
      </c>
    </row>
    <row r="6371" spans="1:2" x14ac:dyDescent="0.2">
      <c r="A6371" s="1" t="s">
        <v>30076</v>
      </c>
      <c r="B6371" t="str">
        <f t="shared" si="192"/>
        <v>https://www.udobaer.de/out/media/public/cust/others/s0000123-2021-ch_it.pdf</v>
      </c>
    </row>
    <row r="6372" spans="1:2" x14ac:dyDescent="0.2">
      <c r="A6372" s="1" t="s">
        <v>30077</v>
      </c>
      <c r="B6372" t="str">
        <f t="shared" si="192"/>
        <v>https://www.udobaer.de/out/media/public/cust/others/s0000123-2021-ch_it.pdf</v>
      </c>
    </row>
    <row r="6373" spans="1:2" x14ac:dyDescent="0.2">
      <c r="A6373" s="1" t="s">
        <v>30078</v>
      </c>
      <c r="B6373" t="str">
        <f t="shared" si="192"/>
        <v>https://www.udobaer.de/out/media/public/cust/others/s0000123-2021-ch_it.pdf</v>
      </c>
    </row>
    <row r="6374" spans="1:2" x14ac:dyDescent="0.2">
      <c r="A6374" s="1" t="s">
        <v>30079</v>
      </c>
      <c r="B6374" t="str">
        <f t="shared" ref="B6374:B6437" si="193">HYPERLINK("https://www.udobaer.de/out/media/public/cust/others/s0000123-2021-ch_it.pdf")</f>
        <v>https://www.udobaer.de/out/media/public/cust/others/s0000123-2021-ch_it.pdf</v>
      </c>
    </row>
    <row r="6375" spans="1:2" x14ac:dyDescent="0.2">
      <c r="A6375" s="1" t="s">
        <v>30080</v>
      </c>
      <c r="B6375" t="str">
        <f t="shared" si="193"/>
        <v>https://www.udobaer.de/out/media/public/cust/others/s0000123-2021-ch_it.pdf</v>
      </c>
    </row>
    <row r="6376" spans="1:2" x14ac:dyDescent="0.2">
      <c r="A6376" s="1" t="s">
        <v>30081</v>
      </c>
      <c r="B6376" t="str">
        <f t="shared" si="193"/>
        <v>https://www.udobaer.de/out/media/public/cust/others/s0000123-2021-ch_it.pdf</v>
      </c>
    </row>
    <row r="6377" spans="1:2" x14ac:dyDescent="0.2">
      <c r="A6377" s="1" t="s">
        <v>30082</v>
      </c>
      <c r="B6377" t="str">
        <f t="shared" si="193"/>
        <v>https://www.udobaer.de/out/media/public/cust/others/s0000123-2021-ch_it.pdf</v>
      </c>
    </row>
    <row r="6378" spans="1:2" x14ac:dyDescent="0.2">
      <c r="A6378" s="1" t="s">
        <v>30083</v>
      </c>
      <c r="B6378" t="str">
        <f t="shared" si="193"/>
        <v>https://www.udobaer.de/out/media/public/cust/others/s0000123-2021-ch_it.pdf</v>
      </c>
    </row>
    <row r="6379" spans="1:2" x14ac:dyDescent="0.2">
      <c r="A6379" s="1" t="s">
        <v>30084</v>
      </c>
      <c r="B6379" t="str">
        <f t="shared" si="193"/>
        <v>https://www.udobaer.de/out/media/public/cust/others/s0000123-2021-ch_it.pdf</v>
      </c>
    </row>
    <row r="6380" spans="1:2" x14ac:dyDescent="0.2">
      <c r="A6380" s="1" t="s">
        <v>30085</v>
      </c>
      <c r="B6380" t="str">
        <f t="shared" si="193"/>
        <v>https://www.udobaer.de/out/media/public/cust/others/s0000123-2021-ch_it.pdf</v>
      </c>
    </row>
    <row r="6381" spans="1:2" x14ac:dyDescent="0.2">
      <c r="A6381" s="1" t="s">
        <v>30086</v>
      </c>
      <c r="B6381" t="str">
        <f t="shared" si="193"/>
        <v>https://www.udobaer.de/out/media/public/cust/others/s0000123-2021-ch_it.pdf</v>
      </c>
    </row>
    <row r="6382" spans="1:2" x14ac:dyDescent="0.2">
      <c r="A6382" s="1" t="s">
        <v>30087</v>
      </c>
      <c r="B6382" t="str">
        <f t="shared" si="193"/>
        <v>https://www.udobaer.de/out/media/public/cust/others/s0000123-2021-ch_it.pdf</v>
      </c>
    </row>
    <row r="6383" spans="1:2" x14ac:dyDescent="0.2">
      <c r="A6383" s="1" t="s">
        <v>30088</v>
      </c>
      <c r="B6383" t="str">
        <f t="shared" si="193"/>
        <v>https://www.udobaer.de/out/media/public/cust/others/s0000123-2021-ch_it.pdf</v>
      </c>
    </row>
    <row r="6384" spans="1:2" x14ac:dyDescent="0.2">
      <c r="A6384" s="1" t="s">
        <v>30089</v>
      </c>
      <c r="B6384" t="str">
        <f t="shared" si="193"/>
        <v>https://www.udobaer.de/out/media/public/cust/others/s0000123-2021-ch_it.pdf</v>
      </c>
    </row>
    <row r="6385" spans="1:2" x14ac:dyDescent="0.2">
      <c r="A6385" s="1" t="s">
        <v>30090</v>
      </c>
      <c r="B6385" t="str">
        <f t="shared" si="193"/>
        <v>https://www.udobaer.de/out/media/public/cust/others/s0000123-2021-ch_it.pdf</v>
      </c>
    </row>
    <row r="6386" spans="1:2" x14ac:dyDescent="0.2">
      <c r="A6386" s="1" t="s">
        <v>30091</v>
      </c>
      <c r="B6386" t="str">
        <f t="shared" si="193"/>
        <v>https://www.udobaer.de/out/media/public/cust/others/s0000123-2021-ch_it.pdf</v>
      </c>
    </row>
    <row r="6387" spans="1:2" x14ac:dyDescent="0.2">
      <c r="A6387" s="1" t="s">
        <v>30092</v>
      </c>
      <c r="B6387" t="str">
        <f t="shared" si="193"/>
        <v>https://www.udobaer.de/out/media/public/cust/others/s0000123-2021-ch_it.pdf</v>
      </c>
    </row>
    <row r="6388" spans="1:2" x14ac:dyDescent="0.2">
      <c r="A6388" s="1" t="s">
        <v>30093</v>
      </c>
      <c r="B6388" t="str">
        <f t="shared" si="193"/>
        <v>https://www.udobaer.de/out/media/public/cust/others/s0000123-2021-ch_it.pdf</v>
      </c>
    </row>
    <row r="6389" spans="1:2" x14ac:dyDescent="0.2">
      <c r="A6389" s="1" t="s">
        <v>30094</v>
      </c>
      <c r="B6389" t="str">
        <f t="shared" si="193"/>
        <v>https://www.udobaer.de/out/media/public/cust/others/s0000123-2021-ch_it.pdf</v>
      </c>
    </row>
    <row r="6390" spans="1:2" x14ac:dyDescent="0.2">
      <c r="A6390" s="1" t="s">
        <v>30095</v>
      </c>
      <c r="B6390" t="str">
        <f t="shared" si="193"/>
        <v>https://www.udobaer.de/out/media/public/cust/others/s0000123-2021-ch_it.pdf</v>
      </c>
    </row>
    <row r="6391" spans="1:2" x14ac:dyDescent="0.2">
      <c r="A6391" s="1" t="s">
        <v>30096</v>
      </c>
      <c r="B6391" t="str">
        <f t="shared" si="193"/>
        <v>https://www.udobaer.de/out/media/public/cust/others/s0000123-2021-ch_it.pdf</v>
      </c>
    </row>
    <row r="6392" spans="1:2" x14ac:dyDescent="0.2">
      <c r="A6392" s="1" t="s">
        <v>30097</v>
      </c>
      <c r="B6392" t="str">
        <f t="shared" si="193"/>
        <v>https://www.udobaer.de/out/media/public/cust/others/s0000123-2021-ch_it.pdf</v>
      </c>
    </row>
    <row r="6393" spans="1:2" x14ac:dyDescent="0.2">
      <c r="A6393" s="1" t="s">
        <v>30098</v>
      </c>
      <c r="B6393" t="str">
        <f t="shared" si="193"/>
        <v>https://www.udobaer.de/out/media/public/cust/others/s0000123-2021-ch_it.pdf</v>
      </c>
    </row>
    <row r="6394" spans="1:2" x14ac:dyDescent="0.2">
      <c r="A6394" s="1" t="s">
        <v>30099</v>
      </c>
      <c r="B6394" t="str">
        <f t="shared" si="193"/>
        <v>https://www.udobaer.de/out/media/public/cust/others/s0000123-2021-ch_it.pdf</v>
      </c>
    </row>
    <row r="6395" spans="1:2" x14ac:dyDescent="0.2">
      <c r="A6395" s="1" t="s">
        <v>30100</v>
      </c>
      <c r="B6395" t="str">
        <f t="shared" si="193"/>
        <v>https://www.udobaer.de/out/media/public/cust/others/s0000123-2021-ch_it.pdf</v>
      </c>
    </row>
    <row r="6396" spans="1:2" x14ac:dyDescent="0.2">
      <c r="A6396" s="1" t="s">
        <v>30101</v>
      </c>
      <c r="B6396" t="str">
        <f t="shared" si="193"/>
        <v>https://www.udobaer.de/out/media/public/cust/others/s0000123-2021-ch_it.pdf</v>
      </c>
    </row>
    <row r="6397" spans="1:2" x14ac:dyDescent="0.2">
      <c r="A6397" s="1" t="s">
        <v>30102</v>
      </c>
      <c r="B6397" t="str">
        <f t="shared" si="193"/>
        <v>https://www.udobaer.de/out/media/public/cust/others/s0000123-2021-ch_it.pdf</v>
      </c>
    </row>
    <row r="6398" spans="1:2" x14ac:dyDescent="0.2">
      <c r="A6398" s="1" t="s">
        <v>30103</v>
      </c>
      <c r="B6398" t="str">
        <f t="shared" si="193"/>
        <v>https://www.udobaer.de/out/media/public/cust/others/s0000123-2021-ch_it.pdf</v>
      </c>
    </row>
    <row r="6399" spans="1:2" x14ac:dyDescent="0.2">
      <c r="A6399" s="1" t="s">
        <v>30104</v>
      </c>
      <c r="B6399" t="str">
        <f t="shared" si="193"/>
        <v>https://www.udobaer.de/out/media/public/cust/others/s0000123-2021-ch_it.pdf</v>
      </c>
    </row>
    <row r="6400" spans="1:2" x14ac:dyDescent="0.2">
      <c r="A6400" s="1" t="s">
        <v>30105</v>
      </c>
      <c r="B6400" t="str">
        <f t="shared" si="193"/>
        <v>https://www.udobaer.de/out/media/public/cust/others/s0000123-2021-ch_it.pdf</v>
      </c>
    </row>
    <row r="6401" spans="1:2" x14ac:dyDescent="0.2">
      <c r="A6401" s="1" t="s">
        <v>30106</v>
      </c>
      <c r="B6401" t="str">
        <f t="shared" si="193"/>
        <v>https://www.udobaer.de/out/media/public/cust/others/s0000123-2021-ch_it.pdf</v>
      </c>
    </row>
    <row r="6402" spans="1:2" x14ac:dyDescent="0.2">
      <c r="A6402" s="1" t="s">
        <v>30107</v>
      </c>
      <c r="B6402" t="str">
        <f t="shared" si="193"/>
        <v>https://www.udobaer.de/out/media/public/cust/others/s0000123-2021-ch_it.pdf</v>
      </c>
    </row>
    <row r="6403" spans="1:2" x14ac:dyDescent="0.2">
      <c r="A6403" s="1" t="s">
        <v>30108</v>
      </c>
      <c r="B6403" t="str">
        <f t="shared" si="193"/>
        <v>https://www.udobaer.de/out/media/public/cust/others/s0000123-2021-ch_it.pdf</v>
      </c>
    </row>
    <row r="6404" spans="1:2" x14ac:dyDescent="0.2">
      <c r="A6404" s="1" t="s">
        <v>30109</v>
      </c>
      <c r="B6404" t="str">
        <f t="shared" si="193"/>
        <v>https://www.udobaer.de/out/media/public/cust/others/s0000123-2021-ch_it.pdf</v>
      </c>
    </row>
    <row r="6405" spans="1:2" x14ac:dyDescent="0.2">
      <c r="A6405" s="1" t="s">
        <v>30110</v>
      </c>
      <c r="B6405" t="str">
        <f t="shared" si="193"/>
        <v>https://www.udobaer.de/out/media/public/cust/others/s0000123-2021-ch_it.pdf</v>
      </c>
    </row>
    <row r="6406" spans="1:2" x14ac:dyDescent="0.2">
      <c r="A6406" s="1" t="s">
        <v>30111</v>
      </c>
      <c r="B6406" t="str">
        <f t="shared" si="193"/>
        <v>https://www.udobaer.de/out/media/public/cust/others/s0000123-2021-ch_it.pdf</v>
      </c>
    </row>
    <row r="6407" spans="1:2" x14ac:dyDescent="0.2">
      <c r="A6407" s="1" t="s">
        <v>30112</v>
      </c>
      <c r="B6407" t="str">
        <f t="shared" si="193"/>
        <v>https://www.udobaer.de/out/media/public/cust/others/s0000123-2021-ch_it.pdf</v>
      </c>
    </row>
    <row r="6408" spans="1:2" x14ac:dyDescent="0.2">
      <c r="A6408" s="1" t="s">
        <v>30113</v>
      </c>
      <c r="B6408" t="str">
        <f t="shared" si="193"/>
        <v>https://www.udobaer.de/out/media/public/cust/others/s0000123-2021-ch_it.pdf</v>
      </c>
    </row>
    <row r="6409" spans="1:2" x14ac:dyDescent="0.2">
      <c r="A6409" s="1" t="s">
        <v>30114</v>
      </c>
      <c r="B6409" t="str">
        <f t="shared" si="193"/>
        <v>https://www.udobaer.de/out/media/public/cust/others/s0000123-2021-ch_it.pdf</v>
      </c>
    </row>
    <row r="6410" spans="1:2" x14ac:dyDescent="0.2">
      <c r="A6410" s="1" t="s">
        <v>30115</v>
      </c>
      <c r="B6410" t="str">
        <f t="shared" si="193"/>
        <v>https://www.udobaer.de/out/media/public/cust/others/s0000123-2021-ch_it.pdf</v>
      </c>
    </row>
    <row r="6411" spans="1:2" x14ac:dyDescent="0.2">
      <c r="A6411" s="1" t="s">
        <v>30116</v>
      </c>
      <c r="B6411" t="str">
        <f t="shared" si="193"/>
        <v>https://www.udobaer.de/out/media/public/cust/others/s0000123-2021-ch_it.pdf</v>
      </c>
    </row>
    <row r="6412" spans="1:2" x14ac:dyDescent="0.2">
      <c r="A6412" s="1" t="s">
        <v>30117</v>
      </c>
      <c r="B6412" t="str">
        <f t="shared" si="193"/>
        <v>https://www.udobaer.de/out/media/public/cust/others/s0000123-2021-ch_it.pdf</v>
      </c>
    </row>
    <row r="6413" spans="1:2" x14ac:dyDescent="0.2">
      <c r="A6413" s="1" t="s">
        <v>30118</v>
      </c>
      <c r="B6413" t="str">
        <f t="shared" si="193"/>
        <v>https://www.udobaer.de/out/media/public/cust/others/s0000123-2021-ch_it.pdf</v>
      </c>
    </row>
    <row r="6414" spans="1:2" x14ac:dyDescent="0.2">
      <c r="A6414" s="1" t="s">
        <v>30119</v>
      </c>
      <c r="B6414" t="str">
        <f t="shared" si="193"/>
        <v>https://www.udobaer.de/out/media/public/cust/others/s0000123-2021-ch_it.pdf</v>
      </c>
    </row>
    <row r="6415" spans="1:2" x14ac:dyDescent="0.2">
      <c r="A6415" s="1" t="s">
        <v>30120</v>
      </c>
      <c r="B6415" t="str">
        <f t="shared" si="193"/>
        <v>https://www.udobaer.de/out/media/public/cust/others/s0000123-2021-ch_it.pdf</v>
      </c>
    </row>
    <row r="6416" spans="1:2" x14ac:dyDescent="0.2">
      <c r="A6416" s="1" t="s">
        <v>30121</v>
      </c>
      <c r="B6416" t="str">
        <f t="shared" si="193"/>
        <v>https://www.udobaer.de/out/media/public/cust/others/s0000123-2021-ch_it.pdf</v>
      </c>
    </row>
    <row r="6417" spans="1:2" x14ac:dyDescent="0.2">
      <c r="A6417" s="1" t="s">
        <v>30122</v>
      </c>
      <c r="B6417" t="str">
        <f t="shared" si="193"/>
        <v>https://www.udobaer.de/out/media/public/cust/others/s0000123-2021-ch_it.pdf</v>
      </c>
    </row>
    <row r="6418" spans="1:2" x14ac:dyDescent="0.2">
      <c r="A6418" s="1" t="s">
        <v>30123</v>
      </c>
      <c r="B6418" t="str">
        <f t="shared" si="193"/>
        <v>https://www.udobaer.de/out/media/public/cust/others/s0000123-2021-ch_it.pdf</v>
      </c>
    </row>
    <row r="6419" spans="1:2" x14ac:dyDescent="0.2">
      <c r="A6419" s="1" t="s">
        <v>30124</v>
      </c>
      <c r="B6419" t="str">
        <f t="shared" si="193"/>
        <v>https://www.udobaer.de/out/media/public/cust/others/s0000123-2021-ch_it.pdf</v>
      </c>
    </row>
    <row r="6420" spans="1:2" x14ac:dyDescent="0.2">
      <c r="A6420" s="1" t="s">
        <v>30125</v>
      </c>
      <c r="B6420" t="str">
        <f t="shared" si="193"/>
        <v>https://www.udobaer.de/out/media/public/cust/others/s0000123-2021-ch_it.pdf</v>
      </c>
    </row>
    <row r="6421" spans="1:2" x14ac:dyDescent="0.2">
      <c r="A6421" s="1" t="s">
        <v>30126</v>
      </c>
      <c r="B6421" t="str">
        <f t="shared" si="193"/>
        <v>https://www.udobaer.de/out/media/public/cust/others/s0000123-2021-ch_it.pdf</v>
      </c>
    </row>
    <row r="6422" spans="1:2" x14ac:dyDescent="0.2">
      <c r="A6422" s="1" t="s">
        <v>30127</v>
      </c>
      <c r="B6422" t="str">
        <f t="shared" si="193"/>
        <v>https://www.udobaer.de/out/media/public/cust/others/s0000123-2021-ch_it.pdf</v>
      </c>
    </row>
    <row r="6423" spans="1:2" x14ac:dyDescent="0.2">
      <c r="A6423" s="1" t="s">
        <v>30128</v>
      </c>
      <c r="B6423" t="str">
        <f t="shared" si="193"/>
        <v>https://www.udobaer.de/out/media/public/cust/others/s0000123-2021-ch_it.pdf</v>
      </c>
    </row>
    <row r="6424" spans="1:2" x14ac:dyDescent="0.2">
      <c r="A6424" s="1" t="s">
        <v>30129</v>
      </c>
      <c r="B6424" t="str">
        <f t="shared" si="193"/>
        <v>https://www.udobaer.de/out/media/public/cust/others/s0000123-2021-ch_it.pdf</v>
      </c>
    </row>
    <row r="6425" spans="1:2" x14ac:dyDescent="0.2">
      <c r="A6425" s="1" t="s">
        <v>30130</v>
      </c>
      <c r="B6425" t="str">
        <f t="shared" si="193"/>
        <v>https://www.udobaer.de/out/media/public/cust/others/s0000123-2021-ch_it.pdf</v>
      </c>
    </row>
    <row r="6426" spans="1:2" x14ac:dyDescent="0.2">
      <c r="A6426" s="1" t="s">
        <v>30131</v>
      </c>
      <c r="B6426" t="str">
        <f t="shared" si="193"/>
        <v>https://www.udobaer.de/out/media/public/cust/others/s0000123-2021-ch_it.pdf</v>
      </c>
    </row>
    <row r="6427" spans="1:2" x14ac:dyDescent="0.2">
      <c r="A6427" s="1" t="s">
        <v>30132</v>
      </c>
      <c r="B6427" t="str">
        <f t="shared" si="193"/>
        <v>https://www.udobaer.de/out/media/public/cust/others/s0000123-2021-ch_it.pdf</v>
      </c>
    </row>
    <row r="6428" spans="1:2" x14ac:dyDescent="0.2">
      <c r="A6428" s="1" t="s">
        <v>30133</v>
      </c>
      <c r="B6428" t="str">
        <f t="shared" si="193"/>
        <v>https://www.udobaer.de/out/media/public/cust/others/s0000123-2021-ch_it.pdf</v>
      </c>
    </row>
    <row r="6429" spans="1:2" x14ac:dyDescent="0.2">
      <c r="A6429" s="1" t="s">
        <v>30134</v>
      </c>
      <c r="B6429" t="str">
        <f t="shared" si="193"/>
        <v>https://www.udobaer.de/out/media/public/cust/others/s0000123-2021-ch_it.pdf</v>
      </c>
    </row>
    <row r="6430" spans="1:2" x14ac:dyDescent="0.2">
      <c r="A6430" s="1" t="s">
        <v>30135</v>
      </c>
      <c r="B6430" t="str">
        <f t="shared" si="193"/>
        <v>https://www.udobaer.de/out/media/public/cust/others/s0000123-2021-ch_it.pdf</v>
      </c>
    </row>
    <row r="6431" spans="1:2" x14ac:dyDescent="0.2">
      <c r="A6431" s="1" t="s">
        <v>30136</v>
      </c>
      <c r="B6431" t="str">
        <f t="shared" si="193"/>
        <v>https://www.udobaer.de/out/media/public/cust/others/s0000123-2021-ch_it.pdf</v>
      </c>
    </row>
    <row r="6432" spans="1:2" x14ac:dyDescent="0.2">
      <c r="A6432" s="1" t="s">
        <v>30137</v>
      </c>
      <c r="B6432" t="str">
        <f t="shared" si="193"/>
        <v>https://www.udobaer.de/out/media/public/cust/others/s0000123-2021-ch_it.pdf</v>
      </c>
    </row>
    <row r="6433" spans="1:2" x14ac:dyDescent="0.2">
      <c r="A6433" s="1" t="s">
        <v>30138</v>
      </c>
      <c r="B6433" t="str">
        <f t="shared" si="193"/>
        <v>https://www.udobaer.de/out/media/public/cust/others/s0000123-2021-ch_it.pdf</v>
      </c>
    </row>
    <row r="6434" spans="1:2" x14ac:dyDescent="0.2">
      <c r="A6434" s="1" t="s">
        <v>30139</v>
      </c>
      <c r="B6434" t="str">
        <f t="shared" si="193"/>
        <v>https://www.udobaer.de/out/media/public/cust/others/s0000123-2021-ch_it.pdf</v>
      </c>
    </row>
    <row r="6435" spans="1:2" x14ac:dyDescent="0.2">
      <c r="A6435" s="1" t="s">
        <v>30140</v>
      </c>
      <c r="B6435" t="str">
        <f t="shared" si="193"/>
        <v>https://www.udobaer.de/out/media/public/cust/others/s0000123-2021-ch_it.pdf</v>
      </c>
    </row>
    <row r="6436" spans="1:2" x14ac:dyDescent="0.2">
      <c r="A6436" s="1" t="s">
        <v>30141</v>
      </c>
      <c r="B6436" t="str">
        <f t="shared" si="193"/>
        <v>https://www.udobaer.de/out/media/public/cust/others/s0000123-2021-ch_it.pdf</v>
      </c>
    </row>
    <row r="6437" spans="1:2" x14ac:dyDescent="0.2">
      <c r="A6437" s="1" t="s">
        <v>30142</v>
      </c>
      <c r="B6437" t="str">
        <f t="shared" si="193"/>
        <v>https://www.udobaer.de/out/media/public/cust/others/s0000123-2021-ch_it.pdf</v>
      </c>
    </row>
    <row r="6438" spans="1:2" x14ac:dyDescent="0.2">
      <c r="A6438" s="1" t="s">
        <v>30143</v>
      </c>
      <c r="B6438" t="str">
        <f t="shared" ref="B6438:B6501" si="194">HYPERLINK("https://www.udobaer.de/out/media/public/cust/others/s0000123-2021-ch_it.pdf")</f>
        <v>https://www.udobaer.de/out/media/public/cust/others/s0000123-2021-ch_it.pdf</v>
      </c>
    </row>
    <row r="6439" spans="1:2" x14ac:dyDescent="0.2">
      <c r="A6439" s="1" t="s">
        <v>30144</v>
      </c>
      <c r="B6439" t="str">
        <f t="shared" si="194"/>
        <v>https://www.udobaer.de/out/media/public/cust/others/s0000123-2021-ch_it.pdf</v>
      </c>
    </row>
    <row r="6440" spans="1:2" x14ac:dyDescent="0.2">
      <c r="A6440" s="1" t="s">
        <v>30145</v>
      </c>
      <c r="B6440" t="str">
        <f t="shared" si="194"/>
        <v>https://www.udobaer.de/out/media/public/cust/others/s0000123-2021-ch_it.pdf</v>
      </c>
    </row>
    <row r="6441" spans="1:2" x14ac:dyDescent="0.2">
      <c r="A6441" s="1" t="s">
        <v>30146</v>
      </c>
      <c r="B6441" t="str">
        <f t="shared" si="194"/>
        <v>https://www.udobaer.de/out/media/public/cust/others/s0000123-2021-ch_it.pdf</v>
      </c>
    </row>
    <row r="6442" spans="1:2" x14ac:dyDescent="0.2">
      <c r="A6442" s="1" t="s">
        <v>30147</v>
      </c>
      <c r="B6442" t="str">
        <f t="shared" si="194"/>
        <v>https://www.udobaer.de/out/media/public/cust/others/s0000123-2021-ch_it.pdf</v>
      </c>
    </row>
    <row r="6443" spans="1:2" x14ac:dyDescent="0.2">
      <c r="A6443" s="1" t="s">
        <v>30148</v>
      </c>
      <c r="B6443" t="str">
        <f t="shared" si="194"/>
        <v>https://www.udobaer.de/out/media/public/cust/others/s0000123-2021-ch_it.pdf</v>
      </c>
    </row>
    <row r="6444" spans="1:2" x14ac:dyDescent="0.2">
      <c r="A6444" s="1" t="s">
        <v>30149</v>
      </c>
      <c r="B6444" t="str">
        <f t="shared" si="194"/>
        <v>https://www.udobaer.de/out/media/public/cust/others/s0000123-2021-ch_it.pdf</v>
      </c>
    </row>
    <row r="6445" spans="1:2" x14ac:dyDescent="0.2">
      <c r="A6445" s="1" t="s">
        <v>30150</v>
      </c>
      <c r="B6445" t="str">
        <f t="shared" si="194"/>
        <v>https://www.udobaer.de/out/media/public/cust/others/s0000123-2021-ch_it.pdf</v>
      </c>
    </row>
    <row r="6446" spans="1:2" x14ac:dyDescent="0.2">
      <c r="A6446" s="1" t="s">
        <v>30151</v>
      </c>
      <c r="B6446" t="str">
        <f t="shared" si="194"/>
        <v>https://www.udobaer.de/out/media/public/cust/others/s0000123-2021-ch_it.pdf</v>
      </c>
    </row>
    <row r="6447" spans="1:2" x14ac:dyDescent="0.2">
      <c r="A6447" s="1" t="s">
        <v>30152</v>
      </c>
      <c r="B6447" t="str">
        <f t="shared" si="194"/>
        <v>https://www.udobaer.de/out/media/public/cust/others/s0000123-2021-ch_it.pdf</v>
      </c>
    </row>
    <row r="6448" spans="1:2" x14ac:dyDescent="0.2">
      <c r="A6448" s="1" t="s">
        <v>30153</v>
      </c>
      <c r="B6448" t="str">
        <f t="shared" si="194"/>
        <v>https://www.udobaer.de/out/media/public/cust/others/s0000123-2021-ch_it.pdf</v>
      </c>
    </row>
    <row r="6449" spans="1:2" x14ac:dyDescent="0.2">
      <c r="A6449" s="1" t="s">
        <v>30154</v>
      </c>
      <c r="B6449" t="str">
        <f t="shared" si="194"/>
        <v>https://www.udobaer.de/out/media/public/cust/others/s0000123-2021-ch_it.pdf</v>
      </c>
    </row>
    <row r="6450" spans="1:2" x14ac:dyDescent="0.2">
      <c r="A6450" s="1" t="s">
        <v>30155</v>
      </c>
      <c r="B6450" t="str">
        <f t="shared" si="194"/>
        <v>https://www.udobaer.de/out/media/public/cust/others/s0000123-2021-ch_it.pdf</v>
      </c>
    </row>
    <row r="6451" spans="1:2" x14ac:dyDescent="0.2">
      <c r="A6451" s="1" t="s">
        <v>30156</v>
      </c>
      <c r="B6451" t="str">
        <f t="shared" si="194"/>
        <v>https://www.udobaer.de/out/media/public/cust/others/s0000123-2021-ch_it.pdf</v>
      </c>
    </row>
    <row r="6452" spans="1:2" x14ac:dyDescent="0.2">
      <c r="A6452" s="1" t="s">
        <v>30157</v>
      </c>
      <c r="B6452" t="str">
        <f t="shared" si="194"/>
        <v>https://www.udobaer.de/out/media/public/cust/others/s0000123-2021-ch_it.pdf</v>
      </c>
    </row>
    <row r="6453" spans="1:2" x14ac:dyDescent="0.2">
      <c r="A6453" s="1" t="s">
        <v>30158</v>
      </c>
      <c r="B6453" t="str">
        <f t="shared" si="194"/>
        <v>https://www.udobaer.de/out/media/public/cust/others/s0000123-2021-ch_it.pdf</v>
      </c>
    </row>
    <row r="6454" spans="1:2" x14ac:dyDescent="0.2">
      <c r="A6454" s="1" t="s">
        <v>30159</v>
      </c>
      <c r="B6454" t="str">
        <f t="shared" si="194"/>
        <v>https://www.udobaer.de/out/media/public/cust/others/s0000123-2021-ch_it.pdf</v>
      </c>
    </row>
    <row r="6455" spans="1:2" x14ac:dyDescent="0.2">
      <c r="A6455" s="1" t="s">
        <v>30160</v>
      </c>
      <c r="B6455" t="str">
        <f t="shared" si="194"/>
        <v>https://www.udobaer.de/out/media/public/cust/others/s0000123-2021-ch_it.pdf</v>
      </c>
    </row>
    <row r="6456" spans="1:2" x14ac:dyDescent="0.2">
      <c r="A6456" s="1" t="s">
        <v>30161</v>
      </c>
      <c r="B6456" t="str">
        <f t="shared" si="194"/>
        <v>https://www.udobaer.de/out/media/public/cust/others/s0000123-2021-ch_it.pdf</v>
      </c>
    </row>
    <row r="6457" spans="1:2" x14ac:dyDescent="0.2">
      <c r="A6457" s="1" t="s">
        <v>30162</v>
      </c>
      <c r="B6457" t="str">
        <f t="shared" si="194"/>
        <v>https://www.udobaer.de/out/media/public/cust/others/s0000123-2021-ch_it.pdf</v>
      </c>
    </row>
    <row r="6458" spans="1:2" x14ac:dyDescent="0.2">
      <c r="A6458" s="1" t="s">
        <v>30163</v>
      </c>
      <c r="B6458" t="str">
        <f t="shared" si="194"/>
        <v>https://www.udobaer.de/out/media/public/cust/others/s0000123-2021-ch_it.pdf</v>
      </c>
    </row>
    <row r="6459" spans="1:2" x14ac:dyDescent="0.2">
      <c r="A6459" s="1" t="s">
        <v>30164</v>
      </c>
      <c r="B6459" t="str">
        <f t="shared" si="194"/>
        <v>https://www.udobaer.de/out/media/public/cust/others/s0000123-2021-ch_it.pdf</v>
      </c>
    </row>
    <row r="6460" spans="1:2" x14ac:dyDescent="0.2">
      <c r="A6460" s="1" t="s">
        <v>30165</v>
      </c>
      <c r="B6460" t="str">
        <f t="shared" si="194"/>
        <v>https://www.udobaer.de/out/media/public/cust/others/s0000123-2021-ch_it.pdf</v>
      </c>
    </row>
    <row r="6461" spans="1:2" x14ac:dyDescent="0.2">
      <c r="A6461" s="1" t="s">
        <v>30166</v>
      </c>
      <c r="B6461" t="str">
        <f t="shared" si="194"/>
        <v>https://www.udobaer.de/out/media/public/cust/others/s0000123-2021-ch_it.pdf</v>
      </c>
    </row>
    <row r="6462" spans="1:2" x14ac:dyDescent="0.2">
      <c r="A6462" s="1" t="s">
        <v>30167</v>
      </c>
      <c r="B6462" t="str">
        <f t="shared" si="194"/>
        <v>https://www.udobaer.de/out/media/public/cust/others/s0000123-2021-ch_it.pdf</v>
      </c>
    </row>
    <row r="6463" spans="1:2" x14ac:dyDescent="0.2">
      <c r="A6463" s="1" t="s">
        <v>30168</v>
      </c>
      <c r="B6463" t="str">
        <f t="shared" si="194"/>
        <v>https://www.udobaer.de/out/media/public/cust/others/s0000123-2021-ch_it.pdf</v>
      </c>
    </row>
    <row r="6464" spans="1:2" x14ac:dyDescent="0.2">
      <c r="A6464" s="1" t="s">
        <v>30169</v>
      </c>
      <c r="B6464" t="str">
        <f t="shared" si="194"/>
        <v>https://www.udobaer.de/out/media/public/cust/others/s0000123-2021-ch_it.pdf</v>
      </c>
    </row>
    <row r="6465" spans="1:2" x14ac:dyDescent="0.2">
      <c r="A6465" s="1" t="s">
        <v>30170</v>
      </c>
      <c r="B6465" t="str">
        <f t="shared" si="194"/>
        <v>https://www.udobaer.de/out/media/public/cust/others/s0000123-2021-ch_it.pdf</v>
      </c>
    </row>
    <row r="6466" spans="1:2" x14ac:dyDescent="0.2">
      <c r="A6466" s="1" t="s">
        <v>30171</v>
      </c>
      <c r="B6466" t="str">
        <f t="shared" si="194"/>
        <v>https://www.udobaer.de/out/media/public/cust/others/s0000123-2021-ch_it.pdf</v>
      </c>
    </row>
    <row r="6467" spans="1:2" x14ac:dyDescent="0.2">
      <c r="A6467" s="1" t="s">
        <v>30172</v>
      </c>
      <c r="B6467" t="str">
        <f t="shared" si="194"/>
        <v>https://www.udobaer.de/out/media/public/cust/others/s0000123-2021-ch_it.pdf</v>
      </c>
    </row>
    <row r="6468" spans="1:2" x14ac:dyDescent="0.2">
      <c r="A6468" s="1" t="s">
        <v>30173</v>
      </c>
      <c r="B6468" t="str">
        <f t="shared" si="194"/>
        <v>https://www.udobaer.de/out/media/public/cust/others/s0000123-2021-ch_it.pdf</v>
      </c>
    </row>
    <row r="6469" spans="1:2" x14ac:dyDescent="0.2">
      <c r="A6469" s="1" t="s">
        <v>30174</v>
      </c>
      <c r="B6469" t="str">
        <f t="shared" si="194"/>
        <v>https://www.udobaer.de/out/media/public/cust/others/s0000123-2021-ch_it.pdf</v>
      </c>
    </row>
    <row r="6470" spans="1:2" x14ac:dyDescent="0.2">
      <c r="A6470" s="1" t="s">
        <v>30175</v>
      </c>
      <c r="B6470" t="str">
        <f t="shared" si="194"/>
        <v>https://www.udobaer.de/out/media/public/cust/others/s0000123-2021-ch_it.pdf</v>
      </c>
    </row>
    <row r="6471" spans="1:2" x14ac:dyDescent="0.2">
      <c r="A6471" s="1" t="s">
        <v>30176</v>
      </c>
      <c r="B6471" t="str">
        <f t="shared" si="194"/>
        <v>https://www.udobaer.de/out/media/public/cust/others/s0000123-2021-ch_it.pdf</v>
      </c>
    </row>
    <row r="6472" spans="1:2" x14ac:dyDescent="0.2">
      <c r="A6472" s="1" t="s">
        <v>30177</v>
      </c>
      <c r="B6472" t="str">
        <f t="shared" si="194"/>
        <v>https://www.udobaer.de/out/media/public/cust/others/s0000123-2021-ch_it.pdf</v>
      </c>
    </row>
    <row r="6473" spans="1:2" x14ac:dyDescent="0.2">
      <c r="A6473" s="1" t="s">
        <v>30178</v>
      </c>
      <c r="B6473" t="str">
        <f t="shared" si="194"/>
        <v>https://www.udobaer.de/out/media/public/cust/others/s0000123-2021-ch_it.pdf</v>
      </c>
    </row>
    <row r="6474" spans="1:2" x14ac:dyDescent="0.2">
      <c r="A6474" s="1" t="s">
        <v>30179</v>
      </c>
      <c r="B6474" t="str">
        <f t="shared" si="194"/>
        <v>https://www.udobaer.de/out/media/public/cust/others/s0000123-2021-ch_it.pdf</v>
      </c>
    </row>
    <row r="6475" spans="1:2" x14ac:dyDescent="0.2">
      <c r="A6475" s="1" t="s">
        <v>30180</v>
      </c>
      <c r="B6475" t="str">
        <f t="shared" si="194"/>
        <v>https://www.udobaer.de/out/media/public/cust/others/s0000123-2021-ch_it.pdf</v>
      </c>
    </row>
    <row r="6476" spans="1:2" x14ac:dyDescent="0.2">
      <c r="A6476" s="1" t="s">
        <v>30181</v>
      </c>
      <c r="B6476" t="str">
        <f t="shared" si="194"/>
        <v>https://www.udobaer.de/out/media/public/cust/others/s0000123-2021-ch_it.pdf</v>
      </c>
    </row>
    <row r="6477" spans="1:2" x14ac:dyDescent="0.2">
      <c r="A6477" s="1" t="s">
        <v>30182</v>
      </c>
      <c r="B6477" t="str">
        <f t="shared" si="194"/>
        <v>https://www.udobaer.de/out/media/public/cust/others/s0000123-2021-ch_it.pdf</v>
      </c>
    </row>
    <row r="6478" spans="1:2" x14ac:dyDescent="0.2">
      <c r="A6478" s="1" t="s">
        <v>30183</v>
      </c>
      <c r="B6478" t="str">
        <f t="shared" si="194"/>
        <v>https://www.udobaer.de/out/media/public/cust/others/s0000123-2021-ch_it.pdf</v>
      </c>
    </row>
    <row r="6479" spans="1:2" x14ac:dyDescent="0.2">
      <c r="A6479" s="1" t="s">
        <v>30184</v>
      </c>
      <c r="B6479" t="str">
        <f t="shared" si="194"/>
        <v>https://www.udobaer.de/out/media/public/cust/others/s0000123-2021-ch_it.pdf</v>
      </c>
    </row>
    <row r="6480" spans="1:2" x14ac:dyDescent="0.2">
      <c r="A6480" s="1" t="s">
        <v>30185</v>
      </c>
      <c r="B6480" t="str">
        <f t="shared" si="194"/>
        <v>https://www.udobaer.de/out/media/public/cust/others/s0000123-2021-ch_it.pdf</v>
      </c>
    </row>
    <row r="6481" spans="1:2" x14ac:dyDescent="0.2">
      <c r="A6481" s="1" t="s">
        <v>30186</v>
      </c>
      <c r="B6481" t="str">
        <f t="shared" si="194"/>
        <v>https://www.udobaer.de/out/media/public/cust/others/s0000123-2021-ch_it.pdf</v>
      </c>
    </row>
    <row r="6482" spans="1:2" x14ac:dyDescent="0.2">
      <c r="A6482" s="1" t="s">
        <v>30187</v>
      </c>
      <c r="B6482" t="str">
        <f t="shared" si="194"/>
        <v>https://www.udobaer.de/out/media/public/cust/others/s0000123-2021-ch_it.pdf</v>
      </c>
    </row>
    <row r="6483" spans="1:2" x14ac:dyDescent="0.2">
      <c r="A6483" s="1" t="s">
        <v>30188</v>
      </c>
      <c r="B6483" t="str">
        <f t="shared" si="194"/>
        <v>https://www.udobaer.de/out/media/public/cust/others/s0000123-2021-ch_it.pdf</v>
      </c>
    </row>
    <row r="6484" spans="1:2" x14ac:dyDescent="0.2">
      <c r="A6484" s="1" t="s">
        <v>30189</v>
      </c>
      <c r="B6484" t="str">
        <f t="shared" si="194"/>
        <v>https://www.udobaer.de/out/media/public/cust/others/s0000123-2021-ch_it.pdf</v>
      </c>
    </row>
    <row r="6485" spans="1:2" x14ac:dyDescent="0.2">
      <c r="A6485" s="1" t="s">
        <v>30190</v>
      </c>
      <c r="B6485" t="str">
        <f t="shared" si="194"/>
        <v>https://www.udobaer.de/out/media/public/cust/others/s0000123-2021-ch_it.pdf</v>
      </c>
    </row>
    <row r="6486" spans="1:2" x14ac:dyDescent="0.2">
      <c r="A6486" s="1" t="s">
        <v>30191</v>
      </c>
      <c r="B6486" t="str">
        <f t="shared" si="194"/>
        <v>https://www.udobaer.de/out/media/public/cust/others/s0000123-2021-ch_it.pdf</v>
      </c>
    </row>
    <row r="6487" spans="1:2" x14ac:dyDescent="0.2">
      <c r="A6487" s="1" t="s">
        <v>30192</v>
      </c>
      <c r="B6487" t="str">
        <f t="shared" si="194"/>
        <v>https://www.udobaer.de/out/media/public/cust/others/s0000123-2021-ch_it.pdf</v>
      </c>
    </row>
    <row r="6488" spans="1:2" x14ac:dyDescent="0.2">
      <c r="A6488" s="1" t="s">
        <v>30193</v>
      </c>
      <c r="B6488" t="str">
        <f t="shared" si="194"/>
        <v>https://www.udobaer.de/out/media/public/cust/others/s0000123-2021-ch_it.pdf</v>
      </c>
    </row>
    <row r="6489" spans="1:2" x14ac:dyDescent="0.2">
      <c r="A6489" s="1" t="s">
        <v>30194</v>
      </c>
      <c r="B6489" t="str">
        <f t="shared" si="194"/>
        <v>https://www.udobaer.de/out/media/public/cust/others/s0000123-2021-ch_it.pdf</v>
      </c>
    </row>
    <row r="6490" spans="1:2" x14ac:dyDescent="0.2">
      <c r="A6490" s="1" t="s">
        <v>30195</v>
      </c>
      <c r="B6490" t="str">
        <f t="shared" si="194"/>
        <v>https://www.udobaer.de/out/media/public/cust/others/s0000123-2021-ch_it.pdf</v>
      </c>
    </row>
    <row r="6491" spans="1:2" x14ac:dyDescent="0.2">
      <c r="A6491" s="1" t="s">
        <v>30196</v>
      </c>
      <c r="B6491" t="str">
        <f t="shared" si="194"/>
        <v>https://www.udobaer.de/out/media/public/cust/others/s0000123-2021-ch_it.pdf</v>
      </c>
    </row>
    <row r="6492" spans="1:2" x14ac:dyDescent="0.2">
      <c r="A6492" s="1" t="s">
        <v>30197</v>
      </c>
      <c r="B6492" t="str">
        <f t="shared" si="194"/>
        <v>https://www.udobaer.de/out/media/public/cust/others/s0000123-2021-ch_it.pdf</v>
      </c>
    </row>
    <row r="6493" spans="1:2" x14ac:dyDescent="0.2">
      <c r="A6493" s="1" t="s">
        <v>30198</v>
      </c>
      <c r="B6493" t="str">
        <f t="shared" si="194"/>
        <v>https://www.udobaer.de/out/media/public/cust/others/s0000123-2021-ch_it.pdf</v>
      </c>
    </row>
    <row r="6494" spans="1:2" x14ac:dyDescent="0.2">
      <c r="A6494" s="1" t="s">
        <v>30199</v>
      </c>
      <c r="B6494" t="str">
        <f t="shared" si="194"/>
        <v>https://www.udobaer.de/out/media/public/cust/others/s0000123-2021-ch_it.pdf</v>
      </c>
    </row>
    <row r="6495" spans="1:2" x14ac:dyDescent="0.2">
      <c r="A6495" s="1" t="s">
        <v>30200</v>
      </c>
      <c r="B6495" t="str">
        <f t="shared" si="194"/>
        <v>https://www.udobaer.de/out/media/public/cust/others/s0000123-2021-ch_it.pdf</v>
      </c>
    </row>
    <row r="6496" spans="1:2" x14ac:dyDescent="0.2">
      <c r="A6496" s="1" t="s">
        <v>30201</v>
      </c>
      <c r="B6496" t="str">
        <f t="shared" si="194"/>
        <v>https://www.udobaer.de/out/media/public/cust/others/s0000123-2021-ch_it.pdf</v>
      </c>
    </row>
    <row r="6497" spans="1:2" x14ac:dyDescent="0.2">
      <c r="A6497" s="1" t="s">
        <v>30202</v>
      </c>
      <c r="B6497" t="str">
        <f t="shared" si="194"/>
        <v>https://www.udobaer.de/out/media/public/cust/others/s0000123-2021-ch_it.pdf</v>
      </c>
    </row>
    <row r="6498" spans="1:2" x14ac:dyDescent="0.2">
      <c r="A6498" s="1" t="s">
        <v>30203</v>
      </c>
      <c r="B6498" t="str">
        <f t="shared" si="194"/>
        <v>https://www.udobaer.de/out/media/public/cust/others/s0000123-2021-ch_it.pdf</v>
      </c>
    </row>
    <row r="6499" spans="1:2" x14ac:dyDescent="0.2">
      <c r="A6499" s="1" t="s">
        <v>30204</v>
      </c>
      <c r="B6499" t="str">
        <f t="shared" si="194"/>
        <v>https://www.udobaer.de/out/media/public/cust/others/s0000123-2021-ch_it.pdf</v>
      </c>
    </row>
    <row r="6500" spans="1:2" x14ac:dyDescent="0.2">
      <c r="A6500" s="1" t="s">
        <v>30205</v>
      </c>
      <c r="B6500" t="str">
        <f t="shared" si="194"/>
        <v>https://www.udobaer.de/out/media/public/cust/others/s0000123-2021-ch_it.pdf</v>
      </c>
    </row>
    <row r="6501" spans="1:2" x14ac:dyDescent="0.2">
      <c r="A6501" s="1" t="s">
        <v>30206</v>
      </c>
      <c r="B6501" t="str">
        <f t="shared" si="194"/>
        <v>https://www.udobaer.de/out/media/public/cust/others/s0000123-2021-ch_it.pdf</v>
      </c>
    </row>
    <row r="6502" spans="1:2" x14ac:dyDescent="0.2">
      <c r="A6502" s="1" t="s">
        <v>30207</v>
      </c>
      <c r="B6502" t="str">
        <f t="shared" ref="B6502:B6565" si="195">HYPERLINK("https://www.udobaer.de/out/media/public/cust/others/s0000123-2021-ch_it.pdf")</f>
        <v>https://www.udobaer.de/out/media/public/cust/others/s0000123-2021-ch_it.pdf</v>
      </c>
    </row>
    <row r="6503" spans="1:2" x14ac:dyDescent="0.2">
      <c r="A6503" s="1" t="s">
        <v>30208</v>
      </c>
      <c r="B6503" t="str">
        <f t="shared" si="195"/>
        <v>https://www.udobaer.de/out/media/public/cust/others/s0000123-2021-ch_it.pdf</v>
      </c>
    </row>
    <row r="6504" spans="1:2" x14ac:dyDescent="0.2">
      <c r="A6504" s="1" t="s">
        <v>30209</v>
      </c>
      <c r="B6504" t="str">
        <f t="shared" si="195"/>
        <v>https://www.udobaer.de/out/media/public/cust/others/s0000123-2021-ch_it.pdf</v>
      </c>
    </row>
    <row r="6505" spans="1:2" x14ac:dyDescent="0.2">
      <c r="A6505" s="1" t="s">
        <v>30210</v>
      </c>
      <c r="B6505" t="str">
        <f t="shared" si="195"/>
        <v>https://www.udobaer.de/out/media/public/cust/others/s0000123-2021-ch_it.pdf</v>
      </c>
    </row>
    <row r="6506" spans="1:2" x14ac:dyDescent="0.2">
      <c r="A6506" s="1" t="s">
        <v>30211</v>
      </c>
      <c r="B6506" t="str">
        <f t="shared" si="195"/>
        <v>https://www.udobaer.de/out/media/public/cust/others/s0000123-2021-ch_it.pdf</v>
      </c>
    </row>
    <row r="6507" spans="1:2" x14ac:dyDescent="0.2">
      <c r="A6507" s="1" t="s">
        <v>30212</v>
      </c>
      <c r="B6507" t="str">
        <f t="shared" si="195"/>
        <v>https://www.udobaer.de/out/media/public/cust/others/s0000123-2021-ch_it.pdf</v>
      </c>
    </row>
    <row r="6508" spans="1:2" x14ac:dyDescent="0.2">
      <c r="A6508" s="1" t="s">
        <v>30213</v>
      </c>
      <c r="B6508" t="str">
        <f t="shared" si="195"/>
        <v>https://www.udobaer.de/out/media/public/cust/others/s0000123-2021-ch_it.pdf</v>
      </c>
    </row>
    <row r="6509" spans="1:2" x14ac:dyDescent="0.2">
      <c r="A6509" s="1" t="s">
        <v>30214</v>
      </c>
      <c r="B6509" t="str">
        <f t="shared" si="195"/>
        <v>https://www.udobaer.de/out/media/public/cust/others/s0000123-2021-ch_it.pdf</v>
      </c>
    </row>
    <row r="6510" spans="1:2" x14ac:dyDescent="0.2">
      <c r="A6510" s="1" t="s">
        <v>30215</v>
      </c>
      <c r="B6510" t="str">
        <f t="shared" si="195"/>
        <v>https://www.udobaer.de/out/media/public/cust/others/s0000123-2021-ch_it.pdf</v>
      </c>
    </row>
    <row r="6511" spans="1:2" x14ac:dyDescent="0.2">
      <c r="A6511" s="1" t="s">
        <v>30216</v>
      </c>
      <c r="B6511" t="str">
        <f t="shared" si="195"/>
        <v>https://www.udobaer.de/out/media/public/cust/others/s0000123-2021-ch_it.pdf</v>
      </c>
    </row>
    <row r="6512" spans="1:2" x14ac:dyDescent="0.2">
      <c r="A6512" s="1" t="s">
        <v>30217</v>
      </c>
      <c r="B6512" t="str">
        <f t="shared" si="195"/>
        <v>https://www.udobaer.de/out/media/public/cust/others/s0000123-2021-ch_it.pdf</v>
      </c>
    </row>
    <row r="6513" spans="1:2" x14ac:dyDescent="0.2">
      <c r="A6513" s="1" t="s">
        <v>30218</v>
      </c>
      <c r="B6513" t="str">
        <f t="shared" si="195"/>
        <v>https://www.udobaer.de/out/media/public/cust/others/s0000123-2021-ch_it.pdf</v>
      </c>
    </row>
    <row r="6514" spans="1:2" x14ac:dyDescent="0.2">
      <c r="A6514" s="1" t="s">
        <v>30219</v>
      </c>
      <c r="B6514" t="str">
        <f t="shared" si="195"/>
        <v>https://www.udobaer.de/out/media/public/cust/others/s0000123-2021-ch_it.pdf</v>
      </c>
    </row>
    <row r="6515" spans="1:2" x14ac:dyDescent="0.2">
      <c r="A6515" s="1" t="s">
        <v>30220</v>
      </c>
      <c r="B6515" t="str">
        <f t="shared" si="195"/>
        <v>https://www.udobaer.de/out/media/public/cust/others/s0000123-2021-ch_it.pdf</v>
      </c>
    </row>
    <row r="6516" spans="1:2" x14ac:dyDescent="0.2">
      <c r="A6516" s="1" t="s">
        <v>30221</v>
      </c>
      <c r="B6516" t="str">
        <f t="shared" si="195"/>
        <v>https://www.udobaer.de/out/media/public/cust/others/s0000123-2021-ch_it.pdf</v>
      </c>
    </row>
    <row r="6517" spans="1:2" x14ac:dyDescent="0.2">
      <c r="A6517" s="1" t="s">
        <v>30222</v>
      </c>
      <c r="B6517" t="str">
        <f t="shared" si="195"/>
        <v>https://www.udobaer.de/out/media/public/cust/others/s0000123-2021-ch_it.pdf</v>
      </c>
    </row>
    <row r="6518" spans="1:2" x14ac:dyDescent="0.2">
      <c r="A6518" s="1" t="s">
        <v>30223</v>
      </c>
      <c r="B6518" t="str">
        <f t="shared" si="195"/>
        <v>https://www.udobaer.de/out/media/public/cust/others/s0000123-2021-ch_it.pdf</v>
      </c>
    </row>
    <row r="6519" spans="1:2" x14ac:dyDescent="0.2">
      <c r="A6519" s="1" t="s">
        <v>30224</v>
      </c>
      <c r="B6519" t="str">
        <f t="shared" si="195"/>
        <v>https://www.udobaer.de/out/media/public/cust/others/s0000123-2021-ch_it.pdf</v>
      </c>
    </row>
    <row r="6520" spans="1:2" x14ac:dyDescent="0.2">
      <c r="A6520" s="1" t="s">
        <v>30225</v>
      </c>
      <c r="B6520" t="str">
        <f t="shared" si="195"/>
        <v>https://www.udobaer.de/out/media/public/cust/others/s0000123-2021-ch_it.pdf</v>
      </c>
    </row>
    <row r="6521" spans="1:2" x14ac:dyDescent="0.2">
      <c r="A6521" s="1" t="s">
        <v>30226</v>
      </c>
      <c r="B6521" t="str">
        <f t="shared" si="195"/>
        <v>https://www.udobaer.de/out/media/public/cust/others/s0000123-2021-ch_it.pdf</v>
      </c>
    </row>
    <row r="6522" spans="1:2" x14ac:dyDescent="0.2">
      <c r="A6522" s="1" t="s">
        <v>30227</v>
      </c>
      <c r="B6522" t="str">
        <f t="shared" si="195"/>
        <v>https://www.udobaer.de/out/media/public/cust/others/s0000123-2021-ch_it.pdf</v>
      </c>
    </row>
    <row r="6523" spans="1:2" x14ac:dyDescent="0.2">
      <c r="A6523" s="1" t="s">
        <v>30228</v>
      </c>
      <c r="B6523" t="str">
        <f t="shared" si="195"/>
        <v>https://www.udobaer.de/out/media/public/cust/others/s0000123-2021-ch_it.pdf</v>
      </c>
    </row>
    <row r="6524" spans="1:2" x14ac:dyDescent="0.2">
      <c r="A6524" s="1" t="s">
        <v>30229</v>
      </c>
      <c r="B6524" t="str">
        <f t="shared" si="195"/>
        <v>https://www.udobaer.de/out/media/public/cust/others/s0000123-2021-ch_it.pdf</v>
      </c>
    </row>
    <row r="6525" spans="1:2" x14ac:dyDescent="0.2">
      <c r="A6525" s="1" t="s">
        <v>30230</v>
      </c>
      <c r="B6525" t="str">
        <f t="shared" si="195"/>
        <v>https://www.udobaer.de/out/media/public/cust/others/s0000123-2021-ch_it.pdf</v>
      </c>
    </row>
    <row r="6526" spans="1:2" x14ac:dyDescent="0.2">
      <c r="A6526" s="1" t="s">
        <v>30231</v>
      </c>
      <c r="B6526" t="str">
        <f t="shared" si="195"/>
        <v>https://www.udobaer.de/out/media/public/cust/others/s0000123-2021-ch_it.pdf</v>
      </c>
    </row>
    <row r="6527" spans="1:2" x14ac:dyDescent="0.2">
      <c r="A6527" s="1" t="s">
        <v>30232</v>
      </c>
      <c r="B6527" t="str">
        <f t="shared" si="195"/>
        <v>https://www.udobaer.de/out/media/public/cust/others/s0000123-2021-ch_it.pdf</v>
      </c>
    </row>
    <row r="6528" spans="1:2" x14ac:dyDescent="0.2">
      <c r="A6528" s="1" t="s">
        <v>30233</v>
      </c>
      <c r="B6528" t="str">
        <f t="shared" si="195"/>
        <v>https://www.udobaer.de/out/media/public/cust/others/s0000123-2021-ch_it.pdf</v>
      </c>
    </row>
    <row r="6529" spans="1:2" x14ac:dyDescent="0.2">
      <c r="A6529" s="1" t="s">
        <v>30234</v>
      </c>
      <c r="B6529" t="str">
        <f t="shared" si="195"/>
        <v>https://www.udobaer.de/out/media/public/cust/others/s0000123-2021-ch_it.pdf</v>
      </c>
    </row>
    <row r="6530" spans="1:2" x14ac:dyDescent="0.2">
      <c r="A6530" s="1" t="s">
        <v>30235</v>
      </c>
      <c r="B6530" t="str">
        <f t="shared" si="195"/>
        <v>https://www.udobaer.de/out/media/public/cust/others/s0000123-2021-ch_it.pdf</v>
      </c>
    </row>
    <row r="6531" spans="1:2" x14ac:dyDescent="0.2">
      <c r="A6531" s="1" t="s">
        <v>30236</v>
      </c>
      <c r="B6531" t="str">
        <f t="shared" si="195"/>
        <v>https://www.udobaer.de/out/media/public/cust/others/s0000123-2021-ch_it.pdf</v>
      </c>
    </row>
    <row r="6532" spans="1:2" x14ac:dyDescent="0.2">
      <c r="A6532" s="1" t="s">
        <v>30237</v>
      </c>
      <c r="B6532" t="str">
        <f t="shared" si="195"/>
        <v>https://www.udobaer.de/out/media/public/cust/others/s0000123-2021-ch_it.pdf</v>
      </c>
    </row>
    <row r="6533" spans="1:2" x14ac:dyDescent="0.2">
      <c r="A6533" s="1" t="s">
        <v>30238</v>
      </c>
      <c r="B6533" t="str">
        <f t="shared" si="195"/>
        <v>https://www.udobaer.de/out/media/public/cust/others/s0000123-2021-ch_it.pdf</v>
      </c>
    </row>
    <row r="6534" spans="1:2" x14ac:dyDescent="0.2">
      <c r="A6534" s="1" t="s">
        <v>30239</v>
      </c>
      <c r="B6534" t="str">
        <f t="shared" si="195"/>
        <v>https://www.udobaer.de/out/media/public/cust/others/s0000123-2021-ch_it.pdf</v>
      </c>
    </row>
    <row r="6535" spans="1:2" x14ac:dyDescent="0.2">
      <c r="A6535" s="1" t="s">
        <v>30240</v>
      </c>
      <c r="B6535" t="str">
        <f t="shared" si="195"/>
        <v>https://www.udobaer.de/out/media/public/cust/others/s0000123-2021-ch_it.pdf</v>
      </c>
    </row>
    <row r="6536" spans="1:2" x14ac:dyDescent="0.2">
      <c r="A6536" s="1" t="s">
        <v>30241</v>
      </c>
      <c r="B6536" t="str">
        <f t="shared" si="195"/>
        <v>https://www.udobaer.de/out/media/public/cust/others/s0000123-2021-ch_it.pdf</v>
      </c>
    </row>
    <row r="6537" spans="1:2" x14ac:dyDescent="0.2">
      <c r="A6537" s="1" t="s">
        <v>30242</v>
      </c>
      <c r="B6537" t="str">
        <f t="shared" si="195"/>
        <v>https://www.udobaer.de/out/media/public/cust/others/s0000123-2021-ch_it.pdf</v>
      </c>
    </row>
    <row r="6538" spans="1:2" x14ac:dyDescent="0.2">
      <c r="A6538" s="1" t="s">
        <v>30243</v>
      </c>
      <c r="B6538" t="str">
        <f t="shared" si="195"/>
        <v>https://www.udobaer.de/out/media/public/cust/others/s0000123-2021-ch_it.pdf</v>
      </c>
    </row>
    <row r="6539" spans="1:2" x14ac:dyDescent="0.2">
      <c r="A6539" s="1" t="s">
        <v>30244</v>
      </c>
      <c r="B6539" t="str">
        <f t="shared" si="195"/>
        <v>https://www.udobaer.de/out/media/public/cust/others/s0000123-2021-ch_it.pdf</v>
      </c>
    </row>
    <row r="6540" spans="1:2" x14ac:dyDescent="0.2">
      <c r="A6540" s="1" t="s">
        <v>30245</v>
      </c>
      <c r="B6540" t="str">
        <f t="shared" si="195"/>
        <v>https://www.udobaer.de/out/media/public/cust/others/s0000123-2021-ch_it.pdf</v>
      </c>
    </row>
    <row r="6541" spans="1:2" x14ac:dyDescent="0.2">
      <c r="A6541" s="1" t="s">
        <v>30246</v>
      </c>
      <c r="B6541" t="str">
        <f t="shared" si="195"/>
        <v>https://www.udobaer.de/out/media/public/cust/others/s0000123-2021-ch_it.pdf</v>
      </c>
    </row>
    <row r="6542" spans="1:2" x14ac:dyDescent="0.2">
      <c r="A6542" s="1" t="s">
        <v>30247</v>
      </c>
      <c r="B6542" t="str">
        <f t="shared" si="195"/>
        <v>https://www.udobaer.de/out/media/public/cust/others/s0000123-2021-ch_it.pdf</v>
      </c>
    </row>
    <row r="6543" spans="1:2" x14ac:dyDescent="0.2">
      <c r="A6543" s="1" t="s">
        <v>30248</v>
      </c>
      <c r="B6543" t="str">
        <f t="shared" si="195"/>
        <v>https://www.udobaer.de/out/media/public/cust/others/s0000123-2021-ch_it.pdf</v>
      </c>
    </row>
    <row r="6544" spans="1:2" x14ac:dyDescent="0.2">
      <c r="A6544" s="1" t="s">
        <v>30249</v>
      </c>
      <c r="B6544" t="str">
        <f t="shared" si="195"/>
        <v>https://www.udobaer.de/out/media/public/cust/others/s0000123-2021-ch_it.pdf</v>
      </c>
    </row>
    <row r="6545" spans="1:2" x14ac:dyDescent="0.2">
      <c r="A6545" s="1" t="s">
        <v>30250</v>
      </c>
      <c r="B6545" t="str">
        <f t="shared" si="195"/>
        <v>https://www.udobaer.de/out/media/public/cust/others/s0000123-2021-ch_it.pdf</v>
      </c>
    </row>
    <row r="6546" spans="1:2" x14ac:dyDescent="0.2">
      <c r="A6546" s="1" t="s">
        <v>30251</v>
      </c>
      <c r="B6546" t="str">
        <f t="shared" si="195"/>
        <v>https://www.udobaer.de/out/media/public/cust/others/s0000123-2021-ch_it.pdf</v>
      </c>
    </row>
    <row r="6547" spans="1:2" x14ac:dyDescent="0.2">
      <c r="A6547" s="1" t="s">
        <v>30252</v>
      </c>
      <c r="B6547" t="str">
        <f t="shared" si="195"/>
        <v>https://www.udobaer.de/out/media/public/cust/others/s0000123-2021-ch_it.pdf</v>
      </c>
    </row>
    <row r="6548" spans="1:2" x14ac:dyDescent="0.2">
      <c r="A6548" s="1" t="s">
        <v>30253</v>
      </c>
      <c r="B6548" t="str">
        <f t="shared" si="195"/>
        <v>https://www.udobaer.de/out/media/public/cust/others/s0000123-2021-ch_it.pdf</v>
      </c>
    </row>
    <row r="6549" spans="1:2" x14ac:dyDescent="0.2">
      <c r="A6549" s="1" t="s">
        <v>30254</v>
      </c>
      <c r="B6549" t="str">
        <f t="shared" si="195"/>
        <v>https://www.udobaer.de/out/media/public/cust/others/s0000123-2021-ch_it.pdf</v>
      </c>
    </row>
    <row r="6550" spans="1:2" x14ac:dyDescent="0.2">
      <c r="A6550" s="1" t="s">
        <v>30255</v>
      </c>
      <c r="B6550" t="str">
        <f t="shared" si="195"/>
        <v>https://www.udobaer.de/out/media/public/cust/others/s0000123-2021-ch_it.pdf</v>
      </c>
    </row>
    <row r="6551" spans="1:2" x14ac:dyDescent="0.2">
      <c r="A6551" s="1" t="s">
        <v>30256</v>
      </c>
      <c r="B6551" t="str">
        <f t="shared" si="195"/>
        <v>https://www.udobaer.de/out/media/public/cust/others/s0000123-2021-ch_it.pdf</v>
      </c>
    </row>
    <row r="6552" spans="1:2" x14ac:dyDescent="0.2">
      <c r="A6552" s="1" t="s">
        <v>30257</v>
      </c>
      <c r="B6552" t="str">
        <f t="shared" si="195"/>
        <v>https://www.udobaer.de/out/media/public/cust/others/s0000123-2021-ch_it.pdf</v>
      </c>
    </row>
    <row r="6553" spans="1:2" x14ac:dyDescent="0.2">
      <c r="A6553" s="1" t="s">
        <v>30258</v>
      </c>
      <c r="B6553" t="str">
        <f t="shared" si="195"/>
        <v>https://www.udobaer.de/out/media/public/cust/others/s0000123-2021-ch_it.pdf</v>
      </c>
    </row>
    <row r="6554" spans="1:2" x14ac:dyDescent="0.2">
      <c r="A6554" s="1" t="s">
        <v>30259</v>
      </c>
      <c r="B6554" t="str">
        <f t="shared" si="195"/>
        <v>https://www.udobaer.de/out/media/public/cust/others/s0000123-2021-ch_it.pdf</v>
      </c>
    </row>
    <row r="6555" spans="1:2" x14ac:dyDescent="0.2">
      <c r="A6555" s="1" t="s">
        <v>30260</v>
      </c>
      <c r="B6555" t="str">
        <f t="shared" si="195"/>
        <v>https://www.udobaer.de/out/media/public/cust/others/s0000123-2021-ch_it.pdf</v>
      </c>
    </row>
    <row r="6556" spans="1:2" x14ac:dyDescent="0.2">
      <c r="A6556" s="1" t="s">
        <v>30261</v>
      </c>
      <c r="B6556" t="str">
        <f t="shared" si="195"/>
        <v>https://www.udobaer.de/out/media/public/cust/others/s0000123-2021-ch_it.pdf</v>
      </c>
    </row>
    <row r="6557" spans="1:2" x14ac:dyDescent="0.2">
      <c r="A6557" s="1" t="s">
        <v>30262</v>
      </c>
      <c r="B6557" t="str">
        <f t="shared" si="195"/>
        <v>https://www.udobaer.de/out/media/public/cust/others/s0000123-2021-ch_it.pdf</v>
      </c>
    </row>
    <row r="6558" spans="1:2" x14ac:dyDescent="0.2">
      <c r="A6558" s="1" t="s">
        <v>30263</v>
      </c>
      <c r="B6558" t="str">
        <f t="shared" si="195"/>
        <v>https://www.udobaer.de/out/media/public/cust/others/s0000123-2021-ch_it.pdf</v>
      </c>
    </row>
    <row r="6559" spans="1:2" x14ac:dyDescent="0.2">
      <c r="A6559" s="1" t="s">
        <v>30264</v>
      </c>
      <c r="B6559" t="str">
        <f t="shared" si="195"/>
        <v>https://www.udobaer.de/out/media/public/cust/others/s0000123-2021-ch_it.pdf</v>
      </c>
    </row>
    <row r="6560" spans="1:2" x14ac:dyDescent="0.2">
      <c r="A6560" s="1" t="s">
        <v>30265</v>
      </c>
      <c r="B6560" t="str">
        <f t="shared" si="195"/>
        <v>https://www.udobaer.de/out/media/public/cust/others/s0000123-2021-ch_it.pdf</v>
      </c>
    </row>
    <row r="6561" spans="1:2" x14ac:dyDescent="0.2">
      <c r="A6561" s="1" t="s">
        <v>30266</v>
      </c>
      <c r="B6561" t="str">
        <f t="shared" si="195"/>
        <v>https://www.udobaer.de/out/media/public/cust/others/s0000123-2021-ch_it.pdf</v>
      </c>
    </row>
    <row r="6562" spans="1:2" x14ac:dyDescent="0.2">
      <c r="A6562" s="1" t="s">
        <v>30267</v>
      </c>
      <c r="B6562" t="str">
        <f t="shared" si="195"/>
        <v>https://www.udobaer.de/out/media/public/cust/others/s0000123-2021-ch_it.pdf</v>
      </c>
    </row>
    <row r="6563" spans="1:2" x14ac:dyDescent="0.2">
      <c r="A6563" s="1" t="s">
        <v>30268</v>
      </c>
      <c r="B6563" t="str">
        <f t="shared" si="195"/>
        <v>https://www.udobaer.de/out/media/public/cust/others/s0000123-2021-ch_it.pdf</v>
      </c>
    </row>
    <row r="6564" spans="1:2" x14ac:dyDescent="0.2">
      <c r="A6564" s="1" t="s">
        <v>30269</v>
      </c>
      <c r="B6564" t="str">
        <f t="shared" si="195"/>
        <v>https://www.udobaer.de/out/media/public/cust/others/s0000123-2021-ch_it.pdf</v>
      </c>
    </row>
    <row r="6565" spans="1:2" x14ac:dyDescent="0.2">
      <c r="A6565" s="1" t="s">
        <v>30270</v>
      </c>
      <c r="B6565" t="str">
        <f t="shared" si="195"/>
        <v>https://www.udobaer.de/out/media/public/cust/others/s0000123-2021-ch_it.pdf</v>
      </c>
    </row>
    <row r="6566" spans="1:2" x14ac:dyDescent="0.2">
      <c r="A6566" s="1" t="s">
        <v>30271</v>
      </c>
      <c r="B6566" t="str">
        <f t="shared" ref="B6566:B6629" si="196">HYPERLINK("https://www.udobaer.de/out/media/public/cust/others/s0000123-2021-ch_it.pdf")</f>
        <v>https://www.udobaer.de/out/media/public/cust/others/s0000123-2021-ch_it.pdf</v>
      </c>
    </row>
    <row r="6567" spans="1:2" x14ac:dyDescent="0.2">
      <c r="A6567" s="1" t="s">
        <v>30272</v>
      </c>
      <c r="B6567" t="str">
        <f t="shared" si="196"/>
        <v>https://www.udobaer.de/out/media/public/cust/others/s0000123-2021-ch_it.pdf</v>
      </c>
    </row>
    <row r="6568" spans="1:2" x14ac:dyDescent="0.2">
      <c r="A6568" s="1" t="s">
        <v>30273</v>
      </c>
      <c r="B6568" t="str">
        <f t="shared" si="196"/>
        <v>https://www.udobaer.de/out/media/public/cust/others/s0000123-2021-ch_it.pdf</v>
      </c>
    </row>
    <row r="6569" spans="1:2" x14ac:dyDescent="0.2">
      <c r="A6569" s="1" t="s">
        <v>30274</v>
      </c>
      <c r="B6569" t="str">
        <f t="shared" si="196"/>
        <v>https://www.udobaer.de/out/media/public/cust/others/s0000123-2021-ch_it.pdf</v>
      </c>
    </row>
    <row r="6570" spans="1:2" x14ac:dyDescent="0.2">
      <c r="A6570" s="1" t="s">
        <v>30275</v>
      </c>
      <c r="B6570" t="str">
        <f t="shared" si="196"/>
        <v>https://www.udobaer.de/out/media/public/cust/others/s0000123-2021-ch_it.pdf</v>
      </c>
    </row>
    <row r="6571" spans="1:2" x14ac:dyDescent="0.2">
      <c r="A6571" s="1" t="s">
        <v>30276</v>
      </c>
      <c r="B6571" t="str">
        <f t="shared" si="196"/>
        <v>https://www.udobaer.de/out/media/public/cust/others/s0000123-2021-ch_it.pdf</v>
      </c>
    </row>
    <row r="6572" spans="1:2" x14ac:dyDescent="0.2">
      <c r="A6572" s="1" t="s">
        <v>30277</v>
      </c>
      <c r="B6572" t="str">
        <f t="shared" si="196"/>
        <v>https://www.udobaer.de/out/media/public/cust/others/s0000123-2021-ch_it.pdf</v>
      </c>
    </row>
    <row r="6573" spans="1:2" x14ac:dyDescent="0.2">
      <c r="A6573" s="1" t="s">
        <v>30278</v>
      </c>
      <c r="B6573" t="str">
        <f t="shared" si="196"/>
        <v>https://www.udobaer.de/out/media/public/cust/others/s0000123-2021-ch_it.pdf</v>
      </c>
    </row>
    <row r="6574" spans="1:2" x14ac:dyDescent="0.2">
      <c r="A6574" s="1" t="s">
        <v>30279</v>
      </c>
      <c r="B6574" t="str">
        <f t="shared" si="196"/>
        <v>https://www.udobaer.de/out/media/public/cust/others/s0000123-2021-ch_it.pdf</v>
      </c>
    </row>
    <row r="6575" spans="1:2" x14ac:dyDescent="0.2">
      <c r="A6575" s="1" t="s">
        <v>30280</v>
      </c>
      <c r="B6575" t="str">
        <f t="shared" si="196"/>
        <v>https://www.udobaer.de/out/media/public/cust/others/s0000123-2021-ch_it.pdf</v>
      </c>
    </row>
    <row r="6576" spans="1:2" x14ac:dyDescent="0.2">
      <c r="A6576" s="1" t="s">
        <v>30281</v>
      </c>
      <c r="B6576" t="str">
        <f t="shared" si="196"/>
        <v>https://www.udobaer.de/out/media/public/cust/others/s0000123-2021-ch_it.pdf</v>
      </c>
    </row>
    <row r="6577" spans="1:2" x14ac:dyDescent="0.2">
      <c r="A6577" s="1" t="s">
        <v>30282</v>
      </c>
      <c r="B6577" t="str">
        <f t="shared" si="196"/>
        <v>https://www.udobaer.de/out/media/public/cust/others/s0000123-2021-ch_it.pdf</v>
      </c>
    </row>
    <row r="6578" spans="1:2" x14ac:dyDescent="0.2">
      <c r="A6578" s="1" t="s">
        <v>30283</v>
      </c>
      <c r="B6578" t="str">
        <f t="shared" si="196"/>
        <v>https://www.udobaer.de/out/media/public/cust/others/s0000123-2021-ch_it.pdf</v>
      </c>
    </row>
    <row r="6579" spans="1:2" x14ac:dyDescent="0.2">
      <c r="A6579" s="1" t="s">
        <v>30284</v>
      </c>
      <c r="B6579" t="str">
        <f t="shared" si="196"/>
        <v>https://www.udobaer.de/out/media/public/cust/others/s0000123-2021-ch_it.pdf</v>
      </c>
    </row>
    <row r="6580" spans="1:2" x14ac:dyDescent="0.2">
      <c r="A6580" s="1" t="s">
        <v>30285</v>
      </c>
      <c r="B6580" t="str">
        <f t="shared" si="196"/>
        <v>https://www.udobaer.de/out/media/public/cust/others/s0000123-2021-ch_it.pdf</v>
      </c>
    </row>
    <row r="6581" spans="1:2" x14ac:dyDescent="0.2">
      <c r="A6581" s="1" t="s">
        <v>30286</v>
      </c>
      <c r="B6581" t="str">
        <f t="shared" si="196"/>
        <v>https://www.udobaer.de/out/media/public/cust/others/s0000123-2021-ch_it.pdf</v>
      </c>
    </row>
    <row r="6582" spans="1:2" x14ac:dyDescent="0.2">
      <c r="A6582" s="1" t="s">
        <v>30287</v>
      </c>
      <c r="B6582" t="str">
        <f t="shared" si="196"/>
        <v>https://www.udobaer.de/out/media/public/cust/others/s0000123-2021-ch_it.pdf</v>
      </c>
    </row>
    <row r="6583" spans="1:2" x14ac:dyDescent="0.2">
      <c r="A6583" s="1" t="s">
        <v>30288</v>
      </c>
      <c r="B6583" t="str">
        <f t="shared" si="196"/>
        <v>https://www.udobaer.de/out/media/public/cust/others/s0000123-2021-ch_it.pdf</v>
      </c>
    </row>
    <row r="6584" spans="1:2" x14ac:dyDescent="0.2">
      <c r="A6584" s="1" t="s">
        <v>30289</v>
      </c>
      <c r="B6584" t="str">
        <f t="shared" si="196"/>
        <v>https://www.udobaer.de/out/media/public/cust/others/s0000123-2021-ch_it.pdf</v>
      </c>
    </row>
    <row r="6585" spans="1:2" x14ac:dyDescent="0.2">
      <c r="A6585" s="1" t="s">
        <v>30290</v>
      </c>
      <c r="B6585" t="str">
        <f t="shared" si="196"/>
        <v>https://www.udobaer.de/out/media/public/cust/others/s0000123-2021-ch_it.pdf</v>
      </c>
    </row>
    <row r="6586" spans="1:2" x14ac:dyDescent="0.2">
      <c r="A6586" s="1" t="s">
        <v>30291</v>
      </c>
      <c r="B6586" t="str">
        <f t="shared" si="196"/>
        <v>https://www.udobaer.de/out/media/public/cust/others/s0000123-2021-ch_it.pdf</v>
      </c>
    </row>
    <row r="6587" spans="1:2" x14ac:dyDescent="0.2">
      <c r="A6587" s="1" t="s">
        <v>30292</v>
      </c>
      <c r="B6587" t="str">
        <f t="shared" si="196"/>
        <v>https://www.udobaer.de/out/media/public/cust/others/s0000123-2021-ch_it.pdf</v>
      </c>
    </row>
    <row r="6588" spans="1:2" x14ac:dyDescent="0.2">
      <c r="A6588" s="1" t="s">
        <v>30293</v>
      </c>
      <c r="B6588" t="str">
        <f t="shared" si="196"/>
        <v>https://www.udobaer.de/out/media/public/cust/others/s0000123-2021-ch_it.pdf</v>
      </c>
    </row>
    <row r="6589" spans="1:2" x14ac:dyDescent="0.2">
      <c r="A6589" s="1" t="s">
        <v>30294</v>
      </c>
      <c r="B6589" t="str">
        <f t="shared" si="196"/>
        <v>https://www.udobaer.de/out/media/public/cust/others/s0000123-2021-ch_it.pdf</v>
      </c>
    </row>
    <row r="6590" spans="1:2" x14ac:dyDescent="0.2">
      <c r="A6590" s="1" t="s">
        <v>30295</v>
      </c>
      <c r="B6590" t="str">
        <f t="shared" si="196"/>
        <v>https://www.udobaer.de/out/media/public/cust/others/s0000123-2021-ch_it.pdf</v>
      </c>
    </row>
    <row r="6591" spans="1:2" x14ac:dyDescent="0.2">
      <c r="A6591" s="1" t="s">
        <v>30296</v>
      </c>
      <c r="B6591" t="str">
        <f t="shared" si="196"/>
        <v>https://www.udobaer.de/out/media/public/cust/others/s0000123-2021-ch_it.pdf</v>
      </c>
    </row>
    <row r="6592" spans="1:2" x14ac:dyDescent="0.2">
      <c r="A6592" s="1" t="s">
        <v>30297</v>
      </c>
      <c r="B6592" t="str">
        <f t="shared" si="196"/>
        <v>https://www.udobaer.de/out/media/public/cust/others/s0000123-2021-ch_it.pdf</v>
      </c>
    </row>
    <row r="6593" spans="1:2" x14ac:dyDescent="0.2">
      <c r="A6593" s="1" t="s">
        <v>30298</v>
      </c>
      <c r="B6593" t="str">
        <f t="shared" si="196"/>
        <v>https://www.udobaer.de/out/media/public/cust/others/s0000123-2021-ch_it.pdf</v>
      </c>
    </row>
    <row r="6594" spans="1:2" x14ac:dyDescent="0.2">
      <c r="A6594" s="1" t="s">
        <v>30299</v>
      </c>
      <c r="B6594" t="str">
        <f t="shared" si="196"/>
        <v>https://www.udobaer.de/out/media/public/cust/others/s0000123-2021-ch_it.pdf</v>
      </c>
    </row>
    <row r="6595" spans="1:2" x14ac:dyDescent="0.2">
      <c r="A6595" s="1" t="s">
        <v>30300</v>
      </c>
      <c r="B6595" t="str">
        <f t="shared" si="196"/>
        <v>https://www.udobaer.de/out/media/public/cust/others/s0000123-2021-ch_it.pdf</v>
      </c>
    </row>
    <row r="6596" spans="1:2" x14ac:dyDescent="0.2">
      <c r="A6596" s="1" t="s">
        <v>30301</v>
      </c>
      <c r="B6596" t="str">
        <f t="shared" si="196"/>
        <v>https://www.udobaer.de/out/media/public/cust/others/s0000123-2021-ch_it.pdf</v>
      </c>
    </row>
    <row r="6597" spans="1:2" x14ac:dyDescent="0.2">
      <c r="A6597" s="1" t="s">
        <v>30302</v>
      </c>
      <c r="B6597" t="str">
        <f t="shared" si="196"/>
        <v>https://www.udobaer.de/out/media/public/cust/others/s0000123-2021-ch_it.pdf</v>
      </c>
    </row>
    <row r="6598" spans="1:2" x14ac:dyDescent="0.2">
      <c r="A6598" s="1" t="s">
        <v>30303</v>
      </c>
      <c r="B6598" t="str">
        <f t="shared" si="196"/>
        <v>https://www.udobaer.de/out/media/public/cust/others/s0000123-2021-ch_it.pdf</v>
      </c>
    </row>
    <row r="6599" spans="1:2" x14ac:dyDescent="0.2">
      <c r="A6599" s="1" t="s">
        <v>30305</v>
      </c>
      <c r="B6599" t="str">
        <f t="shared" si="196"/>
        <v>https://www.udobaer.de/out/media/public/cust/others/s0000123-2021-ch_it.pdf</v>
      </c>
    </row>
    <row r="6600" spans="1:2" x14ac:dyDescent="0.2">
      <c r="A6600" s="1" t="s">
        <v>30306</v>
      </c>
      <c r="B6600" t="str">
        <f t="shared" si="196"/>
        <v>https://www.udobaer.de/out/media/public/cust/others/s0000123-2021-ch_it.pdf</v>
      </c>
    </row>
    <row r="6601" spans="1:2" x14ac:dyDescent="0.2">
      <c r="A6601" s="1" t="s">
        <v>30307</v>
      </c>
      <c r="B6601" t="str">
        <f t="shared" si="196"/>
        <v>https://www.udobaer.de/out/media/public/cust/others/s0000123-2021-ch_it.pdf</v>
      </c>
    </row>
    <row r="6602" spans="1:2" x14ac:dyDescent="0.2">
      <c r="A6602" s="1" t="s">
        <v>30308</v>
      </c>
      <c r="B6602" t="str">
        <f t="shared" si="196"/>
        <v>https://www.udobaer.de/out/media/public/cust/others/s0000123-2021-ch_it.pdf</v>
      </c>
    </row>
    <row r="6603" spans="1:2" x14ac:dyDescent="0.2">
      <c r="A6603" s="1" t="s">
        <v>30309</v>
      </c>
      <c r="B6603" t="str">
        <f t="shared" si="196"/>
        <v>https://www.udobaer.de/out/media/public/cust/others/s0000123-2021-ch_it.pdf</v>
      </c>
    </row>
    <row r="6604" spans="1:2" x14ac:dyDescent="0.2">
      <c r="A6604" s="1" t="s">
        <v>30310</v>
      </c>
      <c r="B6604" t="str">
        <f t="shared" si="196"/>
        <v>https://www.udobaer.de/out/media/public/cust/others/s0000123-2021-ch_it.pdf</v>
      </c>
    </row>
    <row r="6605" spans="1:2" x14ac:dyDescent="0.2">
      <c r="A6605" s="1" t="s">
        <v>30311</v>
      </c>
      <c r="B6605" t="str">
        <f t="shared" si="196"/>
        <v>https://www.udobaer.de/out/media/public/cust/others/s0000123-2021-ch_it.pdf</v>
      </c>
    </row>
    <row r="6606" spans="1:2" x14ac:dyDescent="0.2">
      <c r="A6606" s="1" t="s">
        <v>30312</v>
      </c>
      <c r="B6606" t="str">
        <f t="shared" si="196"/>
        <v>https://www.udobaer.de/out/media/public/cust/others/s0000123-2021-ch_it.pdf</v>
      </c>
    </row>
    <row r="6607" spans="1:2" x14ac:dyDescent="0.2">
      <c r="A6607" s="1" t="s">
        <v>30313</v>
      </c>
      <c r="B6607" t="str">
        <f t="shared" si="196"/>
        <v>https://www.udobaer.de/out/media/public/cust/others/s0000123-2021-ch_it.pdf</v>
      </c>
    </row>
    <row r="6608" spans="1:2" x14ac:dyDescent="0.2">
      <c r="A6608" s="1" t="s">
        <v>30314</v>
      </c>
      <c r="B6608" t="str">
        <f t="shared" si="196"/>
        <v>https://www.udobaer.de/out/media/public/cust/others/s0000123-2021-ch_it.pdf</v>
      </c>
    </row>
    <row r="6609" spans="1:2" x14ac:dyDescent="0.2">
      <c r="A6609" s="1" t="s">
        <v>30315</v>
      </c>
      <c r="B6609" t="str">
        <f t="shared" si="196"/>
        <v>https://www.udobaer.de/out/media/public/cust/others/s0000123-2021-ch_it.pdf</v>
      </c>
    </row>
    <row r="6610" spans="1:2" x14ac:dyDescent="0.2">
      <c r="A6610" s="1" t="s">
        <v>30316</v>
      </c>
      <c r="B6610" t="str">
        <f t="shared" si="196"/>
        <v>https://www.udobaer.de/out/media/public/cust/others/s0000123-2021-ch_it.pdf</v>
      </c>
    </row>
    <row r="6611" spans="1:2" x14ac:dyDescent="0.2">
      <c r="A6611" s="1" t="s">
        <v>30317</v>
      </c>
      <c r="B6611" t="str">
        <f t="shared" si="196"/>
        <v>https://www.udobaer.de/out/media/public/cust/others/s0000123-2021-ch_it.pdf</v>
      </c>
    </row>
    <row r="6612" spans="1:2" x14ac:dyDescent="0.2">
      <c r="A6612" s="1" t="s">
        <v>30318</v>
      </c>
      <c r="B6612" t="str">
        <f t="shared" si="196"/>
        <v>https://www.udobaer.de/out/media/public/cust/others/s0000123-2021-ch_it.pdf</v>
      </c>
    </row>
    <row r="6613" spans="1:2" x14ac:dyDescent="0.2">
      <c r="A6613" s="1" t="s">
        <v>30319</v>
      </c>
      <c r="B6613" t="str">
        <f t="shared" si="196"/>
        <v>https://www.udobaer.de/out/media/public/cust/others/s0000123-2021-ch_it.pdf</v>
      </c>
    </row>
    <row r="6614" spans="1:2" x14ac:dyDescent="0.2">
      <c r="A6614" s="1" t="s">
        <v>30320</v>
      </c>
      <c r="B6614" t="str">
        <f t="shared" si="196"/>
        <v>https://www.udobaer.de/out/media/public/cust/others/s0000123-2021-ch_it.pdf</v>
      </c>
    </row>
    <row r="6615" spans="1:2" x14ac:dyDescent="0.2">
      <c r="A6615" s="1" t="s">
        <v>30321</v>
      </c>
      <c r="B6615" t="str">
        <f t="shared" si="196"/>
        <v>https://www.udobaer.de/out/media/public/cust/others/s0000123-2021-ch_it.pdf</v>
      </c>
    </row>
    <row r="6616" spans="1:2" x14ac:dyDescent="0.2">
      <c r="A6616" s="1" t="s">
        <v>30322</v>
      </c>
      <c r="B6616" t="str">
        <f t="shared" si="196"/>
        <v>https://www.udobaer.de/out/media/public/cust/others/s0000123-2021-ch_it.pdf</v>
      </c>
    </row>
    <row r="6617" spans="1:2" x14ac:dyDescent="0.2">
      <c r="A6617" s="1" t="s">
        <v>30323</v>
      </c>
      <c r="B6617" t="str">
        <f t="shared" si="196"/>
        <v>https://www.udobaer.de/out/media/public/cust/others/s0000123-2021-ch_it.pdf</v>
      </c>
    </row>
    <row r="6618" spans="1:2" x14ac:dyDescent="0.2">
      <c r="A6618" s="1" t="s">
        <v>30324</v>
      </c>
      <c r="B6618" t="str">
        <f t="shared" si="196"/>
        <v>https://www.udobaer.de/out/media/public/cust/others/s0000123-2021-ch_it.pdf</v>
      </c>
    </row>
    <row r="6619" spans="1:2" x14ac:dyDescent="0.2">
      <c r="A6619" s="1" t="s">
        <v>30325</v>
      </c>
      <c r="B6619" t="str">
        <f t="shared" si="196"/>
        <v>https://www.udobaer.de/out/media/public/cust/others/s0000123-2021-ch_it.pdf</v>
      </c>
    </row>
    <row r="6620" spans="1:2" x14ac:dyDescent="0.2">
      <c r="A6620" s="1" t="s">
        <v>30326</v>
      </c>
      <c r="B6620" t="str">
        <f t="shared" si="196"/>
        <v>https://www.udobaer.de/out/media/public/cust/others/s0000123-2021-ch_it.pdf</v>
      </c>
    </row>
    <row r="6621" spans="1:2" x14ac:dyDescent="0.2">
      <c r="A6621" s="1" t="s">
        <v>30327</v>
      </c>
      <c r="B6621" t="str">
        <f t="shared" si="196"/>
        <v>https://www.udobaer.de/out/media/public/cust/others/s0000123-2021-ch_it.pdf</v>
      </c>
    </row>
    <row r="6622" spans="1:2" x14ac:dyDescent="0.2">
      <c r="A6622" s="1" t="s">
        <v>30328</v>
      </c>
      <c r="B6622" t="str">
        <f t="shared" si="196"/>
        <v>https://www.udobaer.de/out/media/public/cust/others/s0000123-2021-ch_it.pdf</v>
      </c>
    </row>
    <row r="6623" spans="1:2" x14ac:dyDescent="0.2">
      <c r="A6623" s="1" t="s">
        <v>30329</v>
      </c>
      <c r="B6623" t="str">
        <f t="shared" si="196"/>
        <v>https://www.udobaer.de/out/media/public/cust/others/s0000123-2021-ch_it.pdf</v>
      </c>
    </row>
    <row r="6624" spans="1:2" x14ac:dyDescent="0.2">
      <c r="A6624" s="1" t="s">
        <v>30330</v>
      </c>
      <c r="B6624" t="str">
        <f t="shared" si="196"/>
        <v>https://www.udobaer.de/out/media/public/cust/others/s0000123-2021-ch_it.pdf</v>
      </c>
    </row>
    <row r="6625" spans="1:2" x14ac:dyDescent="0.2">
      <c r="A6625" s="1" t="s">
        <v>30331</v>
      </c>
      <c r="B6625" t="str">
        <f t="shared" si="196"/>
        <v>https://www.udobaer.de/out/media/public/cust/others/s0000123-2021-ch_it.pdf</v>
      </c>
    </row>
    <row r="6626" spans="1:2" x14ac:dyDescent="0.2">
      <c r="A6626" s="1" t="s">
        <v>30332</v>
      </c>
      <c r="B6626" t="str">
        <f t="shared" si="196"/>
        <v>https://www.udobaer.de/out/media/public/cust/others/s0000123-2021-ch_it.pdf</v>
      </c>
    </row>
    <row r="6627" spans="1:2" x14ac:dyDescent="0.2">
      <c r="A6627" s="1" t="s">
        <v>30333</v>
      </c>
      <c r="B6627" t="str">
        <f t="shared" si="196"/>
        <v>https://www.udobaer.de/out/media/public/cust/others/s0000123-2021-ch_it.pdf</v>
      </c>
    </row>
    <row r="6628" spans="1:2" x14ac:dyDescent="0.2">
      <c r="A6628" s="1" t="s">
        <v>30334</v>
      </c>
      <c r="B6628" t="str">
        <f t="shared" si="196"/>
        <v>https://www.udobaer.de/out/media/public/cust/others/s0000123-2021-ch_it.pdf</v>
      </c>
    </row>
    <row r="6629" spans="1:2" x14ac:dyDescent="0.2">
      <c r="A6629" s="1" t="s">
        <v>30335</v>
      </c>
      <c r="B6629" t="str">
        <f t="shared" si="196"/>
        <v>https://www.udobaer.de/out/media/public/cust/others/s0000123-2021-ch_it.pdf</v>
      </c>
    </row>
    <row r="6630" spans="1:2" x14ac:dyDescent="0.2">
      <c r="A6630" s="1" t="s">
        <v>30336</v>
      </c>
      <c r="B6630" t="str">
        <f t="shared" ref="B6630:B6693" si="197">HYPERLINK("https://www.udobaer.de/out/media/public/cust/others/s0000123-2021-ch_it.pdf")</f>
        <v>https://www.udobaer.de/out/media/public/cust/others/s0000123-2021-ch_it.pdf</v>
      </c>
    </row>
    <row r="6631" spans="1:2" x14ac:dyDescent="0.2">
      <c r="A6631" s="1" t="s">
        <v>30337</v>
      </c>
      <c r="B6631" t="str">
        <f t="shared" si="197"/>
        <v>https://www.udobaer.de/out/media/public/cust/others/s0000123-2021-ch_it.pdf</v>
      </c>
    </row>
    <row r="6632" spans="1:2" x14ac:dyDescent="0.2">
      <c r="A6632" s="1" t="s">
        <v>30338</v>
      </c>
      <c r="B6632" t="str">
        <f t="shared" si="197"/>
        <v>https://www.udobaer.de/out/media/public/cust/others/s0000123-2021-ch_it.pdf</v>
      </c>
    </row>
    <row r="6633" spans="1:2" x14ac:dyDescent="0.2">
      <c r="A6633" s="1" t="s">
        <v>30339</v>
      </c>
      <c r="B6633" t="str">
        <f t="shared" si="197"/>
        <v>https://www.udobaer.de/out/media/public/cust/others/s0000123-2021-ch_it.pdf</v>
      </c>
    </row>
    <row r="6634" spans="1:2" x14ac:dyDescent="0.2">
      <c r="A6634" s="1" t="s">
        <v>30340</v>
      </c>
      <c r="B6634" t="str">
        <f t="shared" si="197"/>
        <v>https://www.udobaer.de/out/media/public/cust/others/s0000123-2021-ch_it.pdf</v>
      </c>
    </row>
    <row r="6635" spans="1:2" x14ac:dyDescent="0.2">
      <c r="A6635" s="1" t="s">
        <v>30341</v>
      </c>
      <c r="B6635" t="str">
        <f t="shared" si="197"/>
        <v>https://www.udobaer.de/out/media/public/cust/others/s0000123-2021-ch_it.pdf</v>
      </c>
    </row>
    <row r="6636" spans="1:2" x14ac:dyDescent="0.2">
      <c r="A6636" s="1" t="s">
        <v>30342</v>
      </c>
      <c r="B6636" t="str">
        <f t="shared" si="197"/>
        <v>https://www.udobaer.de/out/media/public/cust/others/s0000123-2021-ch_it.pdf</v>
      </c>
    </row>
    <row r="6637" spans="1:2" x14ac:dyDescent="0.2">
      <c r="A6637" s="1" t="s">
        <v>30343</v>
      </c>
      <c r="B6637" t="str">
        <f t="shared" si="197"/>
        <v>https://www.udobaer.de/out/media/public/cust/others/s0000123-2021-ch_it.pdf</v>
      </c>
    </row>
    <row r="6638" spans="1:2" x14ac:dyDescent="0.2">
      <c r="A6638" s="1" t="s">
        <v>30344</v>
      </c>
      <c r="B6638" t="str">
        <f t="shared" si="197"/>
        <v>https://www.udobaer.de/out/media/public/cust/others/s0000123-2021-ch_it.pdf</v>
      </c>
    </row>
    <row r="6639" spans="1:2" x14ac:dyDescent="0.2">
      <c r="A6639" s="1" t="s">
        <v>30345</v>
      </c>
      <c r="B6639" t="str">
        <f t="shared" si="197"/>
        <v>https://www.udobaer.de/out/media/public/cust/others/s0000123-2021-ch_it.pdf</v>
      </c>
    </row>
    <row r="6640" spans="1:2" x14ac:dyDescent="0.2">
      <c r="A6640" s="1" t="s">
        <v>30346</v>
      </c>
      <c r="B6640" t="str">
        <f t="shared" si="197"/>
        <v>https://www.udobaer.de/out/media/public/cust/others/s0000123-2021-ch_it.pdf</v>
      </c>
    </row>
    <row r="6641" spans="1:2" x14ac:dyDescent="0.2">
      <c r="A6641" s="1" t="s">
        <v>30347</v>
      </c>
      <c r="B6641" t="str">
        <f t="shared" si="197"/>
        <v>https://www.udobaer.de/out/media/public/cust/others/s0000123-2021-ch_it.pdf</v>
      </c>
    </row>
    <row r="6642" spans="1:2" x14ac:dyDescent="0.2">
      <c r="A6642" s="1" t="s">
        <v>30348</v>
      </c>
      <c r="B6642" t="str">
        <f t="shared" si="197"/>
        <v>https://www.udobaer.de/out/media/public/cust/others/s0000123-2021-ch_it.pdf</v>
      </c>
    </row>
    <row r="6643" spans="1:2" x14ac:dyDescent="0.2">
      <c r="A6643" s="1" t="s">
        <v>30349</v>
      </c>
      <c r="B6643" t="str">
        <f t="shared" si="197"/>
        <v>https://www.udobaer.de/out/media/public/cust/others/s0000123-2021-ch_it.pdf</v>
      </c>
    </row>
    <row r="6644" spans="1:2" x14ac:dyDescent="0.2">
      <c r="A6644" s="1" t="s">
        <v>30350</v>
      </c>
      <c r="B6644" t="str">
        <f t="shared" si="197"/>
        <v>https://www.udobaer.de/out/media/public/cust/others/s0000123-2021-ch_it.pdf</v>
      </c>
    </row>
    <row r="6645" spans="1:2" x14ac:dyDescent="0.2">
      <c r="A6645" s="1" t="s">
        <v>30351</v>
      </c>
      <c r="B6645" t="str">
        <f t="shared" si="197"/>
        <v>https://www.udobaer.de/out/media/public/cust/others/s0000123-2021-ch_it.pdf</v>
      </c>
    </row>
    <row r="6646" spans="1:2" x14ac:dyDescent="0.2">
      <c r="A6646" s="1" t="s">
        <v>30352</v>
      </c>
      <c r="B6646" t="str">
        <f t="shared" si="197"/>
        <v>https://www.udobaer.de/out/media/public/cust/others/s0000123-2021-ch_it.pdf</v>
      </c>
    </row>
    <row r="6647" spans="1:2" x14ac:dyDescent="0.2">
      <c r="A6647" s="1" t="s">
        <v>30353</v>
      </c>
      <c r="B6647" t="str">
        <f t="shared" si="197"/>
        <v>https://www.udobaer.de/out/media/public/cust/others/s0000123-2021-ch_it.pdf</v>
      </c>
    </row>
    <row r="6648" spans="1:2" x14ac:dyDescent="0.2">
      <c r="A6648" s="1" t="s">
        <v>30354</v>
      </c>
      <c r="B6648" t="str">
        <f t="shared" si="197"/>
        <v>https://www.udobaer.de/out/media/public/cust/others/s0000123-2021-ch_it.pdf</v>
      </c>
    </row>
    <row r="6649" spans="1:2" x14ac:dyDescent="0.2">
      <c r="A6649" s="1" t="s">
        <v>30355</v>
      </c>
      <c r="B6649" t="str">
        <f t="shared" si="197"/>
        <v>https://www.udobaer.de/out/media/public/cust/others/s0000123-2021-ch_it.pdf</v>
      </c>
    </row>
    <row r="6650" spans="1:2" x14ac:dyDescent="0.2">
      <c r="A6650" s="1" t="s">
        <v>30356</v>
      </c>
      <c r="B6650" t="str">
        <f t="shared" si="197"/>
        <v>https://www.udobaer.de/out/media/public/cust/others/s0000123-2021-ch_it.pdf</v>
      </c>
    </row>
    <row r="6651" spans="1:2" x14ac:dyDescent="0.2">
      <c r="A6651" s="1" t="s">
        <v>30357</v>
      </c>
      <c r="B6651" t="str">
        <f t="shared" si="197"/>
        <v>https://www.udobaer.de/out/media/public/cust/others/s0000123-2021-ch_it.pdf</v>
      </c>
    </row>
    <row r="6652" spans="1:2" x14ac:dyDescent="0.2">
      <c r="A6652" s="1" t="s">
        <v>30358</v>
      </c>
      <c r="B6652" t="str">
        <f t="shared" si="197"/>
        <v>https://www.udobaer.de/out/media/public/cust/others/s0000123-2021-ch_it.pdf</v>
      </c>
    </row>
    <row r="6653" spans="1:2" x14ac:dyDescent="0.2">
      <c r="A6653" s="1" t="s">
        <v>30359</v>
      </c>
      <c r="B6653" t="str">
        <f t="shared" si="197"/>
        <v>https://www.udobaer.de/out/media/public/cust/others/s0000123-2021-ch_it.pdf</v>
      </c>
    </row>
    <row r="6654" spans="1:2" x14ac:dyDescent="0.2">
      <c r="A6654" s="1" t="s">
        <v>30360</v>
      </c>
      <c r="B6654" t="str">
        <f t="shared" si="197"/>
        <v>https://www.udobaer.de/out/media/public/cust/others/s0000123-2021-ch_it.pdf</v>
      </c>
    </row>
    <row r="6655" spans="1:2" x14ac:dyDescent="0.2">
      <c r="A6655" s="1" t="s">
        <v>30361</v>
      </c>
      <c r="B6655" t="str">
        <f t="shared" si="197"/>
        <v>https://www.udobaer.de/out/media/public/cust/others/s0000123-2021-ch_it.pdf</v>
      </c>
    </row>
    <row r="6656" spans="1:2" x14ac:dyDescent="0.2">
      <c r="A6656" s="1" t="s">
        <v>30362</v>
      </c>
      <c r="B6656" t="str">
        <f t="shared" si="197"/>
        <v>https://www.udobaer.de/out/media/public/cust/others/s0000123-2021-ch_it.pdf</v>
      </c>
    </row>
    <row r="6657" spans="1:2" x14ac:dyDescent="0.2">
      <c r="A6657" s="1" t="s">
        <v>30363</v>
      </c>
      <c r="B6657" t="str">
        <f t="shared" si="197"/>
        <v>https://www.udobaer.de/out/media/public/cust/others/s0000123-2021-ch_it.pdf</v>
      </c>
    </row>
    <row r="6658" spans="1:2" x14ac:dyDescent="0.2">
      <c r="A6658" s="1" t="s">
        <v>30364</v>
      </c>
      <c r="B6658" t="str">
        <f t="shared" si="197"/>
        <v>https://www.udobaer.de/out/media/public/cust/others/s0000123-2021-ch_it.pdf</v>
      </c>
    </row>
    <row r="6659" spans="1:2" x14ac:dyDescent="0.2">
      <c r="A6659" s="1" t="s">
        <v>30365</v>
      </c>
      <c r="B6659" t="str">
        <f t="shared" si="197"/>
        <v>https://www.udobaer.de/out/media/public/cust/others/s0000123-2021-ch_it.pdf</v>
      </c>
    </row>
    <row r="6660" spans="1:2" x14ac:dyDescent="0.2">
      <c r="A6660" s="1" t="s">
        <v>30366</v>
      </c>
      <c r="B6660" t="str">
        <f t="shared" si="197"/>
        <v>https://www.udobaer.de/out/media/public/cust/others/s0000123-2021-ch_it.pdf</v>
      </c>
    </row>
    <row r="6661" spans="1:2" x14ac:dyDescent="0.2">
      <c r="A6661" s="1" t="s">
        <v>30367</v>
      </c>
      <c r="B6661" t="str">
        <f t="shared" si="197"/>
        <v>https://www.udobaer.de/out/media/public/cust/others/s0000123-2021-ch_it.pdf</v>
      </c>
    </row>
    <row r="6662" spans="1:2" x14ac:dyDescent="0.2">
      <c r="A6662" s="1" t="s">
        <v>30368</v>
      </c>
      <c r="B6662" t="str">
        <f t="shared" si="197"/>
        <v>https://www.udobaer.de/out/media/public/cust/others/s0000123-2021-ch_it.pdf</v>
      </c>
    </row>
    <row r="6663" spans="1:2" x14ac:dyDescent="0.2">
      <c r="A6663" s="1" t="s">
        <v>30369</v>
      </c>
      <c r="B6663" t="str">
        <f t="shared" si="197"/>
        <v>https://www.udobaer.de/out/media/public/cust/others/s0000123-2021-ch_it.pdf</v>
      </c>
    </row>
    <row r="6664" spans="1:2" x14ac:dyDescent="0.2">
      <c r="A6664" s="1" t="s">
        <v>30370</v>
      </c>
      <c r="B6664" t="str">
        <f t="shared" si="197"/>
        <v>https://www.udobaer.de/out/media/public/cust/others/s0000123-2021-ch_it.pdf</v>
      </c>
    </row>
    <row r="6665" spans="1:2" x14ac:dyDescent="0.2">
      <c r="A6665" s="1" t="s">
        <v>30371</v>
      </c>
      <c r="B6665" t="str">
        <f t="shared" si="197"/>
        <v>https://www.udobaer.de/out/media/public/cust/others/s0000123-2021-ch_it.pdf</v>
      </c>
    </row>
    <row r="6666" spans="1:2" x14ac:dyDescent="0.2">
      <c r="A6666" s="1" t="s">
        <v>30372</v>
      </c>
      <c r="B6666" t="str">
        <f t="shared" si="197"/>
        <v>https://www.udobaer.de/out/media/public/cust/others/s0000123-2021-ch_it.pdf</v>
      </c>
    </row>
    <row r="6667" spans="1:2" x14ac:dyDescent="0.2">
      <c r="A6667" s="1" t="s">
        <v>30373</v>
      </c>
      <c r="B6667" t="str">
        <f t="shared" si="197"/>
        <v>https://www.udobaer.de/out/media/public/cust/others/s0000123-2021-ch_it.pdf</v>
      </c>
    </row>
    <row r="6668" spans="1:2" x14ac:dyDescent="0.2">
      <c r="A6668" s="1" t="s">
        <v>30374</v>
      </c>
      <c r="B6668" t="str">
        <f t="shared" si="197"/>
        <v>https://www.udobaer.de/out/media/public/cust/others/s0000123-2021-ch_it.pdf</v>
      </c>
    </row>
    <row r="6669" spans="1:2" x14ac:dyDescent="0.2">
      <c r="A6669" s="1" t="s">
        <v>30375</v>
      </c>
      <c r="B6669" t="str">
        <f t="shared" si="197"/>
        <v>https://www.udobaer.de/out/media/public/cust/others/s0000123-2021-ch_it.pdf</v>
      </c>
    </row>
    <row r="6670" spans="1:2" x14ac:dyDescent="0.2">
      <c r="A6670" s="1" t="s">
        <v>30376</v>
      </c>
      <c r="B6670" t="str">
        <f t="shared" si="197"/>
        <v>https://www.udobaer.de/out/media/public/cust/others/s0000123-2021-ch_it.pdf</v>
      </c>
    </row>
    <row r="6671" spans="1:2" x14ac:dyDescent="0.2">
      <c r="A6671" s="1" t="s">
        <v>30377</v>
      </c>
      <c r="B6671" t="str">
        <f t="shared" si="197"/>
        <v>https://www.udobaer.de/out/media/public/cust/others/s0000123-2021-ch_it.pdf</v>
      </c>
    </row>
    <row r="6672" spans="1:2" x14ac:dyDescent="0.2">
      <c r="A6672" s="1" t="s">
        <v>30378</v>
      </c>
      <c r="B6672" t="str">
        <f t="shared" si="197"/>
        <v>https://www.udobaer.de/out/media/public/cust/others/s0000123-2021-ch_it.pdf</v>
      </c>
    </row>
    <row r="6673" spans="1:2" x14ac:dyDescent="0.2">
      <c r="A6673" s="1" t="s">
        <v>30379</v>
      </c>
      <c r="B6673" t="str">
        <f t="shared" si="197"/>
        <v>https://www.udobaer.de/out/media/public/cust/others/s0000123-2021-ch_it.pdf</v>
      </c>
    </row>
    <row r="6674" spans="1:2" x14ac:dyDescent="0.2">
      <c r="A6674" s="1" t="s">
        <v>30380</v>
      </c>
      <c r="B6674" t="str">
        <f t="shared" si="197"/>
        <v>https://www.udobaer.de/out/media/public/cust/others/s0000123-2021-ch_it.pdf</v>
      </c>
    </row>
    <row r="6675" spans="1:2" x14ac:dyDescent="0.2">
      <c r="A6675" s="1" t="s">
        <v>30381</v>
      </c>
      <c r="B6675" t="str">
        <f t="shared" si="197"/>
        <v>https://www.udobaer.de/out/media/public/cust/others/s0000123-2021-ch_it.pdf</v>
      </c>
    </row>
    <row r="6676" spans="1:2" x14ac:dyDescent="0.2">
      <c r="A6676" s="1" t="s">
        <v>30382</v>
      </c>
      <c r="B6676" t="str">
        <f t="shared" si="197"/>
        <v>https://www.udobaer.de/out/media/public/cust/others/s0000123-2021-ch_it.pdf</v>
      </c>
    </row>
    <row r="6677" spans="1:2" x14ac:dyDescent="0.2">
      <c r="A6677" s="1" t="s">
        <v>30383</v>
      </c>
      <c r="B6677" t="str">
        <f t="shared" si="197"/>
        <v>https://www.udobaer.de/out/media/public/cust/others/s0000123-2021-ch_it.pdf</v>
      </c>
    </row>
    <row r="6678" spans="1:2" x14ac:dyDescent="0.2">
      <c r="A6678" s="1" t="s">
        <v>30384</v>
      </c>
      <c r="B6678" t="str">
        <f t="shared" si="197"/>
        <v>https://www.udobaer.de/out/media/public/cust/others/s0000123-2021-ch_it.pdf</v>
      </c>
    </row>
    <row r="6679" spans="1:2" x14ac:dyDescent="0.2">
      <c r="A6679" s="1" t="s">
        <v>30385</v>
      </c>
      <c r="B6679" t="str">
        <f t="shared" si="197"/>
        <v>https://www.udobaer.de/out/media/public/cust/others/s0000123-2021-ch_it.pdf</v>
      </c>
    </row>
    <row r="6680" spans="1:2" x14ac:dyDescent="0.2">
      <c r="A6680" s="1" t="s">
        <v>30386</v>
      </c>
      <c r="B6680" t="str">
        <f t="shared" si="197"/>
        <v>https://www.udobaer.de/out/media/public/cust/others/s0000123-2021-ch_it.pdf</v>
      </c>
    </row>
    <row r="6681" spans="1:2" x14ac:dyDescent="0.2">
      <c r="A6681" s="1" t="s">
        <v>30387</v>
      </c>
      <c r="B6681" t="str">
        <f t="shared" si="197"/>
        <v>https://www.udobaer.de/out/media/public/cust/others/s0000123-2021-ch_it.pdf</v>
      </c>
    </row>
    <row r="6682" spans="1:2" x14ac:dyDescent="0.2">
      <c r="A6682" s="1" t="s">
        <v>30388</v>
      </c>
      <c r="B6682" t="str">
        <f t="shared" si="197"/>
        <v>https://www.udobaer.de/out/media/public/cust/others/s0000123-2021-ch_it.pdf</v>
      </c>
    </row>
    <row r="6683" spans="1:2" x14ac:dyDescent="0.2">
      <c r="A6683" s="1" t="s">
        <v>30389</v>
      </c>
      <c r="B6683" t="str">
        <f t="shared" si="197"/>
        <v>https://www.udobaer.de/out/media/public/cust/others/s0000123-2021-ch_it.pdf</v>
      </c>
    </row>
    <row r="6684" spans="1:2" x14ac:dyDescent="0.2">
      <c r="A6684" s="1" t="s">
        <v>30390</v>
      </c>
      <c r="B6684" t="str">
        <f t="shared" si="197"/>
        <v>https://www.udobaer.de/out/media/public/cust/others/s0000123-2021-ch_it.pdf</v>
      </c>
    </row>
    <row r="6685" spans="1:2" x14ac:dyDescent="0.2">
      <c r="A6685" s="1" t="s">
        <v>30391</v>
      </c>
      <c r="B6685" t="str">
        <f t="shared" si="197"/>
        <v>https://www.udobaer.de/out/media/public/cust/others/s0000123-2021-ch_it.pdf</v>
      </c>
    </row>
    <row r="6686" spans="1:2" x14ac:dyDescent="0.2">
      <c r="A6686" s="1" t="s">
        <v>30392</v>
      </c>
      <c r="B6686" t="str">
        <f t="shared" si="197"/>
        <v>https://www.udobaer.de/out/media/public/cust/others/s0000123-2021-ch_it.pdf</v>
      </c>
    </row>
    <row r="6687" spans="1:2" x14ac:dyDescent="0.2">
      <c r="A6687" s="1" t="s">
        <v>30393</v>
      </c>
      <c r="B6687" t="str">
        <f t="shared" si="197"/>
        <v>https://www.udobaer.de/out/media/public/cust/others/s0000123-2021-ch_it.pdf</v>
      </c>
    </row>
    <row r="6688" spans="1:2" x14ac:dyDescent="0.2">
      <c r="A6688" s="1" t="s">
        <v>30394</v>
      </c>
      <c r="B6688" t="str">
        <f t="shared" si="197"/>
        <v>https://www.udobaer.de/out/media/public/cust/others/s0000123-2021-ch_it.pdf</v>
      </c>
    </row>
    <row r="6689" spans="1:2" x14ac:dyDescent="0.2">
      <c r="A6689" s="1" t="s">
        <v>30395</v>
      </c>
      <c r="B6689" t="str">
        <f t="shared" si="197"/>
        <v>https://www.udobaer.de/out/media/public/cust/others/s0000123-2021-ch_it.pdf</v>
      </c>
    </row>
    <row r="6690" spans="1:2" x14ac:dyDescent="0.2">
      <c r="A6690" s="1" t="s">
        <v>30396</v>
      </c>
      <c r="B6690" t="str">
        <f t="shared" si="197"/>
        <v>https://www.udobaer.de/out/media/public/cust/others/s0000123-2021-ch_it.pdf</v>
      </c>
    </row>
    <row r="6691" spans="1:2" x14ac:dyDescent="0.2">
      <c r="A6691" s="1" t="s">
        <v>30397</v>
      </c>
      <c r="B6691" t="str">
        <f t="shared" si="197"/>
        <v>https://www.udobaer.de/out/media/public/cust/others/s0000123-2021-ch_it.pdf</v>
      </c>
    </row>
    <row r="6692" spans="1:2" x14ac:dyDescent="0.2">
      <c r="A6692" s="1" t="s">
        <v>30398</v>
      </c>
      <c r="B6692" t="str">
        <f t="shared" si="197"/>
        <v>https://www.udobaer.de/out/media/public/cust/others/s0000123-2021-ch_it.pdf</v>
      </c>
    </row>
    <row r="6693" spans="1:2" x14ac:dyDescent="0.2">
      <c r="A6693" s="1" t="s">
        <v>30399</v>
      </c>
      <c r="B6693" t="str">
        <f t="shared" si="197"/>
        <v>https://www.udobaer.de/out/media/public/cust/others/s0000123-2021-ch_it.pdf</v>
      </c>
    </row>
    <row r="6694" spans="1:2" x14ac:dyDescent="0.2">
      <c r="A6694" s="1" t="s">
        <v>30400</v>
      </c>
      <c r="B6694" t="str">
        <f t="shared" ref="B6694:B6757" si="198">HYPERLINK("https://www.udobaer.de/out/media/public/cust/others/s0000123-2021-ch_it.pdf")</f>
        <v>https://www.udobaer.de/out/media/public/cust/others/s0000123-2021-ch_it.pdf</v>
      </c>
    </row>
    <row r="6695" spans="1:2" x14ac:dyDescent="0.2">
      <c r="A6695" s="1" t="s">
        <v>30401</v>
      </c>
      <c r="B6695" t="str">
        <f t="shared" si="198"/>
        <v>https://www.udobaer.de/out/media/public/cust/others/s0000123-2021-ch_it.pdf</v>
      </c>
    </row>
    <row r="6696" spans="1:2" x14ac:dyDescent="0.2">
      <c r="A6696" s="1" t="s">
        <v>30402</v>
      </c>
      <c r="B6696" t="str">
        <f t="shared" si="198"/>
        <v>https://www.udobaer.de/out/media/public/cust/others/s0000123-2021-ch_it.pdf</v>
      </c>
    </row>
    <row r="6697" spans="1:2" x14ac:dyDescent="0.2">
      <c r="A6697" s="1" t="s">
        <v>30403</v>
      </c>
      <c r="B6697" t="str">
        <f t="shared" si="198"/>
        <v>https://www.udobaer.de/out/media/public/cust/others/s0000123-2021-ch_it.pdf</v>
      </c>
    </row>
    <row r="6698" spans="1:2" x14ac:dyDescent="0.2">
      <c r="A6698" s="1" t="s">
        <v>30404</v>
      </c>
      <c r="B6698" t="str">
        <f t="shared" si="198"/>
        <v>https://www.udobaer.de/out/media/public/cust/others/s0000123-2021-ch_it.pdf</v>
      </c>
    </row>
    <row r="6699" spans="1:2" x14ac:dyDescent="0.2">
      <c r="A6699" s="1" t="s">
        <v>30405</v>
      </c>
      <c r="B6699" t="str">
        <f t="shared" si="198"/>
        <v>https://www.udobaer.de/out/media/public/cust/others/s0000123-2021-ch_it.pdf</v>
      </c>
    </row>
    <row r="6700" spans="1:2" x14ac:dyDescent="0.2">
      <c r="A6700" s="1" t="s">
        <v>30406</v>
      </c>
      <c r="B6700" t="str">
        <f t="shared" si="198"/>
        <v>https://www.udobaer.de/out/media/public/cust/others/s0000123-2021-ch_it.pdf</v>
      </c>
    </row>
    <row r="6701" spans="1:2" x14ac:dyDescent="0.2">
      <c r="A6701" s="1" t="s">
        <v>30407</v>
      </c>
      <c r="B6701" t="str">
        <f t="shared" si="198"/>
        <v>https://www.udobaer.de/out/media/public/cust/others/s0000123-2021-ch_it.pdf</v>
      </c>
    </row>
    <row r="6702" spans="1:2" x14ac:dyDescent="0.2">
      <c r="A6702" s="1" t="s">
        <v>30408</v>
      </c>
      <c r="B6702" t="str">
        <f t="shared" si="198"/>
        <v>https://www.udobaer.de/out/media/public/cust/others/s0000123-2021-ch_it.pdf</v>
      </c>
    </row>
    <row r="6703" spans="1:2" x14ac:dyDescent="0.2">
      <c r="A6703" s="1" t="s">
        <v>30409</v>
      </c>
      <c r="B6703" t="str">
        <f t="shared" si="198"/>
        <v>https://www.udobaer.de/out/media/public/cust/others/s0000123-2021-ch_it.pdf</v>
      </c>
    </row>
    <row r="6704" spans="1:2" x14ac:dyDescent="0.2">
      <c r="A6704" s="1" t="s">
        <v>30410</v>
      </c>
      <c r="B6704" t="str">
        <f t="shared" si="198"/>
        <v>https://www.udobaer.de/out/media/public/cust/others/s0000123-2021-ch_it.pdf</v>
      </c>
    </row>
    <row r="6705" spans="1:2" x14ac:dyDescent="0.2">
      <c r="A6705" s="1" t="s">
        <v>30411</v>
      </c>
      <c r="B6705" t="str">
        <f t="shared" si="198"/>
        <v>https://www.udobaer.de/out/media/public/cust/others/s0000123-2021-ch_it.pdf</v>
      </c>
    </row>
    <row r="6706" spans="1:2" x14ac:dyDescent="0.2">
      <c r="A6706" s="1" t="s">
        <v>30412</v>
      </c>
      <c r="B6706" t="str">
        <f t="shared" si="198"/>
        <v>https://www.udobaer.de/out/media/public/cust/others/s0000123-2021-ch_it.pdf</v>
      </c>
    </row>
    <row r="6707" spans="1:2" x14ac:dyDescent="0.2">
      <c r="A6707" s="1" t="s">
        <v>30413</v>
      </c>
      <c r="B6707" t="str">
        <f t="shared" si="198"/>
        <v>https://www.udobaer.de/out/media/public/cust/others/s0000123-2021-ch_it.pdf</v>
      </c>
    </row>
    <row r="6708" spans="1:2" x14ac:dyDescent="0.2">
      <c r="A6708" s="1" t="s">
        <v>30414</v>
      </c>
      <c r="B6708" t="str">
        <f t="shared" si="198"/>
        <v>https://www.udobaer.de/out/media/public/cust/others/s0000123-2021-ch_it.pdf</v>
      </c>
    </row>
    <row r="6709" spans="1:2" x14ac:dyDescent="0.2">
      <c r="A6709" s="1" t="s">
        <v>30415</v>
      </c>
      <c r="B6709" t="str">
        <f t="shared" si="198"/>
        <v>https://www.udobaer.de/out/media/public/cust/others/s0000123-2021-ch_it.pdf</v>
      </c>
    </row>
    <row r="6710" spans="1:2" x14ac:dyDescent="0.2">
      <c r="A6710" s="1" t="s">
        <v>30416</v>
      </c>
      <c r="B6710" t="str">
        <f t="shared" si="198"/>
        <v>https://www.udobaer.de/out/media/public/cust/others/s0000123-2021-ch_it.pdf</v>
      </c>
    </row>
    <row r="6711" spans="1:2" x14ac:dyDescent="0.2">
      <c r="A6711" s="1" t="s">
        <v>30417</v>
      </c>
      <c r="B6711" t="str">
        <f t="shared" si="198"/>
        <v>https://www.udobaer.de/out/media/public/cust/others/s0000123-2021-ch_it.pdf</v>
      </c>
    </row>
    <row r="6712" spans="1:2" x14ac:dyDescent="0.2">
      <c r="A6712" s="1" t="s">
        <v>30418</v>
      </c>
      <c r="B6712" t="str">
        <f t="shared" si="198"/>
        <v>https://www.udobaer.de/out/media/public/cust/others/s0000123-2021-ch_it.pdf</v>
      </c>
    </row>
    <row r="6713" spans="1:2" x14ac:dyDescent="0.2">
      <c r="A6713" s="1" t="s">
        <v>30419</v>
      </c>
      <c r="B6713" t="str">
        <f t="shared" si="198"/>
        <v>https://www.udobaer.de/out/media/public/cust/others/s0000123-2021-ch_it.pdf</v>
      </c>
    </row>
    <row r="6714" spans="1:2" x14ac:dyDescent="0.2">
      <c r="A6714" s="1" t="s">
        <v>30420</v>
      </c>
      <c r="B6714" t="str">
        <f t="shared" si="198"/>
        <v>https://www.udobaer.de/out/media/public/cust/others/s0000123-2021-ch_it.pdf</v>
      </c>
    </row>
    <row r="6715" spans="1:2" x14ac:dyDescent="0.2">
      <c r="A6715" s="1" t="s">
        <v>30421</v>
      </c>
      <c r="B6715" t="str">
        <f t="shared" si="198"/>
        <v>https://www.udobaer.de/out/media/public/cust/others/s0000123-2021-ch_it.pdf</v>
      </c>
    </row>
    <row r="6716" spans="1:2" x14ac:dyDescent="0.2">
      <c r="A6716" s="1" t="s">
        <v>30422</v>
      </c>
      <c r="B6716" t="str">
        <f t="shared" si="198"/>
        <v>https://www.udobaer.de/out/media/public/cust/others/s0000123-2021-ch_it.pdf</v>
      </c>
    </row>
    <row r="6717" spans="1:2" x14ac:dyDescent="0.2">
      <c r="A6717" s="1" t="s">
        <v>30423</v>
      </c>
      <c r="B6717" t="str">
        <f t="shared" si="198"/>
        <v>https://www.udobaer.de/out/media/public/cust/others/s0000123-2021-ch_it.pdf</v>
      </c>
    </row>
    <row r="6718" spans="1:2" x14ac:dyDescent="0.2">
      <c r="A6718" s="1" t="s">
        <v>30424</v>
      </c>
      <c r="B6718" t="str">
        <f t="shared" si="198"/>
        <v>https://www.udobaer.de/out/media/public/cust/others/s0000123-2021-ch_it.pdf</v>
      </c>
    </row>
    <row r="6719" spans="1:2" x14ac:dyDescent="0.2">
      <c r="A6719" s="1" t="s">
        <v>30425</v>
      </c>
      <c r="B6719" t="str">
        <f t="shared" si="198"/>
        <v>https://www.udobaer.de/out/media/public/cust/others/s0000123-2021-ch_it.pdf</v>
      </c>
    </row>
    <row r="6720" spans="1:2" x14ac:dyDescent="0.2">
      <c r="A6720" s="1" t="s">
        <v>30426</v>
      </c>
      <c r="B6720" t="str">
        <f t="shared" si="198"/>
        <v>https://www.udobaer.de/out/media/public/cust/others/s0000123-2021-ch_it.pdf</v>
      </c>
    </row>
    <row r="6721" spans="1:2" x14ac:dyDescent="0.2">
      <c r="A6721" s="1" t="s">
        <v>30427</v>
      </c>
      <c r="B6721" t="str">
        <f t="shared" si="198"/>
        <v>https://www.udobaer.de/out/media/public/cust/others/s0000123-2021-ch_it.pdf</v>
      </c>
    </row>
    <row r="6722" spans="1:2" x14ac:dyDescent="0.2">
      <c r="A6722" s="1" t="s">
        <v>30428</v>
      </c>
      <c r="B6722" t="str">
        <f t="shared" si="198"/>
        <v>https://www.udobaer.de/out/media/public/cust/others/s0000123-2021-ch_it.pdf</v>
      </c>
    </row>
    <row r="6723" spans="1:2" x14ac:dyDescent="0.2">
      <c r="A6723" s="1" t="s">
        <v>30429</v>
      </c>
      <c r="B6723" t="str">
        <f t="shared" si="198"/>
        <v>https://www.udobaer.de/out/media/public/cust/others/s0000123-2021-ch_it.pdf</v>
      </c>
    </row>
    <row r="6724" spans="1:2" x14ac:dyDescent="0.2">
      <c r="A6724" s="1" t="s">
        <v>30430</v>
      </c>
      <c r="B6724" t="str">
        <f t="shared" si="198"/>
        <v>https://www.udobaer.de/out/media/public/cust/others/s0000123-2021-ch_it.pdf</v>
      </c>
    </row>
    <row r="6725" spans="1:2" x14ac:dyDescent="0.2">
      <c r="A6725" s="1" t="s">
        <v>30431</v>
      </c>
      <c r="B6725" t="str">
        <f t="shared" si="198"/>
        <v>https://www.udobaer.de/out/media/public/cust/others/s0000123-2021-ch_it.pdf</v>
      </c>
    </row>
    <row r="6726" spans="1:2" x14ac:dyDescent="0.2">
      <c r="A6726" s="1" t="s">
        <v>30432</v>
      </c>
      <c r="B6726" t="str">
        <f t="shared" si="198"/>
        <v>https://www.udobaer.de/out/media/public/cust/others/s0000123-2021-ch_it.pdf</v>
      </c>
    </row>
    <row r="6727" spans="1:2" x14ac:dyDescent="0.2">
      <c r="A6727" s="1" t="s">
        <v>30433</v>
      </c>
      <c r="B6727" t="str">
        <f t="shared" si="198"/>
        <v>https://www.udobaer.de/out/media/public/cust/others/s0000123-2021-ch_it.pdf</v>
      </c>
    </row>
    <row r="6728" spans="1:2" x14ac:dyDescent="0.2">
      <c r="A6728" s="1" t="s">
        <v>30434</v>
      </c>
      <c r="B6728" t="str">
        <f t="shared" si="198"/>
        <v>https://www.udobaer.de/out/media/public/cust/others/s0000123-2021-ch_it.pdf</v>
      </c>
    </row>
    <row r="6729" spans="1:2" x14ac:dyDescent="0.2">
      <c r="A6729" s="1" t="s">
        <v>30435</v>
      </c>
      <c r="B6729" t="str">
        <f t="shared" si="198"/>
        <v>https://www.udobaer.de/out/media/public/cust/others/s0000123-2021-ch_it.pdf</v>
      </c>
    </row>
    <row r="6730" spans="1:2" x14ac:dyDescent="0.2">
      <c r="A6730" s="1" t="s">
        <v>30436</v>
      </c>
      <c r="B6730" t="str">
        <f t="shared" si="198"/>
        <v>https://www.udobaer.de/out/media/public/cust/others/s0000123-2021-ch_it.pdf</v>
      </c>
    </row>
    <row r="6731" spans="1:2" x14ac:dyDescent="0.2">
      <c r="A6731" s="1" t="s">
        <v>30437</v>
      </c>
      <c r="B6731" t="str">
        <f t="shared" si="198"/>
        <v>https://www.udobaer.de/out/media/public/cust/others/s0000123-2021-ch_it.pdf</v>
      </c>
    </row>
    <row r="6732" spans="1:2" x14ac:dyDescent="0.2">
      <c r="A6732" s="1" t="s">
        <v>30438</v>
      </c>
      <c r="B6732" t="str">
        <f t="shared" si="198"/>
        <v>https://www.udobaer.de/out/media/public/cust/others/s0000123-2021-ch_it.pdf</v>
      </c>
    </row>
    <row r="6733" spans="1:2" x14ac:dyDescent="0.2">
      <c r="A6733" s="1" t="s">
        <v>30439</v>
      </c>
      <c r="B6733" t="str">
        <f t="shared" si="198"/>
        <v>https://www.udobaer.de/out/media/public/cust/others/s0000123-2021-ch_it.pdf</v>
      </c>
    </row>
    <row r="6734" spans="1:2" x14ac:dyDescent="0.2">
      <c r="A6734" s="1" t="s">
        <v>30440</v>
      </c>
      <c r="B6734" t="str">
        <f t="shared" si="198"/>
        <v>https://www.udobaer.de/out/media/public/cust/others/s0000123-2021-ch_it.pdf</v>
      </c>
    </row>
    <row r="6735" spans="1:2" x14ac:dyDescent="0.2">
      <c r="A6735" s="1" t="s">
        <v>30441</v>
      </c>
      <c r="B6735" t="str">
        <f t="shared" si="198"/>
        <v>https://www.udobaer.de/out/media/public/cust/others/s0000123-2021-ch_it.pdf</v>
      </c>
    </row>
    <row r="6736" spans="1:2" x14ac:dyDescent="0.2">
      <c r="A6736" s="1" t="s">
        <v>30442</v>
      </c>
      <c r="B6736" t="str">
        <f t="shared" si="198"/>
        <v>https://www.udobaer.de/out/media/public/cust/others/s0000123-2021-ch_it.pdf</v>
      </c>
    </row>
    <row r="6737" spans="1:2" x14ac:dyDescent="0.2">
      <c r="A6737" s="1" t="s">
        <v>30443</v>
      </c>
      <c r="B6737" t="str">
        <f t="shared" si="198"/>
        <v>https://www.udobaer.de/out/media/public/cust/others/s0000123-2021-ch_it.pdf</v>
      </c>
    </row>
    <row r="6738" spans="1:2" x14ac:dyDescent="0.2">
      <c r="A6738" s="1" t="s">
        <v>30444</v>
      </c>
      <c r="B6738" t="str">
        <f t="shared" si="198"/>
        <v>https://www.udobaer.de/out/media/public/cust/others/s0000123-2021-ch_it.pdf</v>
      </c>
    </row>
    <row r="6739" spans="1:2" x14ac:dyDescent="0.2">
      <c r="A6739" s="1" t="s">
        <v>30445</v>
      </c>
      <c r="B6739" t="str">
        <f t="shared" si="198"/>
        <v>https://www.udobaer.de/out/media/public/cust/others/s0000123-2021-ch_it.pdf</v>
      </c>
    </row>
    <row r="6740" spans="1:2" x14ac:dyDescent="0.2">
      <c r="A6740" s="1" t="s">
        <v>30446</v>
      </c>
      <c r="B6740" t="str">
        <f t="shared" si="198"/>
        <v>https://www.udobaer.de/out/media/public/cust/others/s0000123-2021-ch_it.pdf</v>
      </c>
    </row>
    <row r="6741" spans="1:2" x14ac:dyDescent="0.2">
      <c r="A6741" s="1" t="s">
        <v>30447</v>
      </c>
      <c r="B6741" t="str">
        <f t="shared" si="198"/>
        <v>https://www.udobaer.de/out/media/public/cust/others/s0000123-2021-ch_it.pdf</v>
      </c>
    </row>
    <row r="6742" spans="1:2" x14ac:dyDescent="0.2">
      <c r="A6742" s="1" t="s">
        <v>30448</v>
      </c>
      <c r="B6742" t="str">
        <f t="shared" si="198"/>
        <v>https://www.udobaer.de/out/media/public/cust/others/s0000123-2021-ch_it.pdf</v>
      </c>
    </row>
    <row r="6743" spans="1:2" x14ac:dyDescent="0.2">
      <c r="A6743" s="1" t="s">
        <v>30449</v>
      </c>
      <c r="B6743" t="str">
        <f t="shared" si="198"/>
        <v>https://www.udobaer.de/out/media/public/cust/others/s0000123-2021-ch_it.pdf</v>
      </c>
    </row>
    <row r="6744" spans="1:2" x14ac:dyDescent="0.2">
      <c r="A6744" s="1" t="s">
        <v>30450</v>
      </c>
      <c r="B6744" t="str">
        <f t="shared" si="198"/>
        <v>https://www.udobaer.de/out/media/public/cust/others/s0000123-2021-ch_it.pdf</v>
      </c>
    </row>
    <row r="6745" spans="1:2" x14ac:dyDescent="0.2">
      <c r="A6745" s="1" t="s">
        <v>30451</v>
      </c>
      <c r="B6745" t="str">
        <f t="shared" si="198"/>
        <v>https://www.udobaer.de/out/media/public/cust/others/s0000123-2021-ch_it.pdf</v>
      </c>
    </row>
    <row r="6746" spans="1:2" x14ac:dyDescent="0.2">
      <c r="A6746" s="1" t="s">
        <v>30452</v>
      </c>
      <c r="B6746" t="str">
        <f t="shared" si="198"/>
        <v>https://www.udobaer.de/out/media/public/cust/others/s0000123-2021-ch_it.pdf</v>
      </c>
    </row>
    <row r="6747" spans="1:2" x14ac:dyDescent="0.2">
      <c r="A6747" s="1" t="s">
        <v>30453</v>
      </c>
      <c r="B6747" t="str">
        <f t="shared" si="198"/>
        <v>https://www.udobaer.de/out/media/public/cust/others/s0000123-2021-ch_it.pdf</v>
      </c>
    </row>
    <row r="6748" spans="1:2" x14ac:dyDescent="0.2">
      <c r="A6748" s="1" t="s">
        <v>30454</v>
      </c>
      <c r="B6748" t="str">
        <f t="shared" si="198"/>
        <v>https://www.udobaer.de/out/media/public/cust/others/s0000123-2021-ch_it.pdf</v>
      </c>
    </row>
    <row r="6749" spans="1:2" x14ac:dyDescent="0.2">
      <c r="A6749" s="1" t="s">
        <v>30455</v>
      </c>
      <c r="B6749" t="str">
        <f t="shared" si="198"/>
        <v>https://www.udobaer.de/out/media/public/cust/others/s0000123-2021-ch_it.pdf</v>
      </c>
    </row>
    <row r="6750" spans="1:2" x14ac:dyDescent="0.2">
      <c r="A6750" s="1" t="s">
        <v>30456</v>
      </c>
      <c r="B6750" t="str">
        <f t="shared" si="198"/>
        <v>https://www.udobaer.de/out/media/public/cust/others/s0000123-2021-ch_it.pdf</v>
      </c>
    </row>
    <row r="6751" spans="1:2" x14ac:dyDescent="0.2">
      <c r="A6751" s="1" t="s">
        <v>30457</v>
      </c>
      <c r="B6751" t="str">
        <f t="shared" si="198"/>
        <v>https://www.udobaer.de/out/media/public/cust/others/s0000123-2021-ch_it.pdf</v>
      </c>
    </row>
    <row r="6752" spans="1:2" x14ac:dyDescent="0.2">
      <c r="A6752" s="1" t="s">
        <v>30458</v>
      </c>
      <c r="B6752" t="str">
        <f t="shared" si="198"/>
        <v>https://www.udobaer.de/out/media/public/cust/others/s0000123-2021-ch_it.pdf</v>
      </c>
    </row>
    <row r="6753" spans="1:2" x14ac:dyDescent="0.2">
      <c r="A6753" s="1" t="s">
        <v>30459</v>
      </c>
      <c r="B6753" t="str">
        <f t="shared" si="198"/>
        <v>https://www.udobaer.de/out/media/public/cust/others/s0000123-2021-ch_it.pdf</v>
      </c>
    </row>
    <row r="6754" spans="1:2" x14ac:dyDescent="0.2">
      <c r="A6754" s="1" t="s">
        <v>30460</v>
      </c>
      <c r="B6754" t="str">
        <f t="shared" si="198"/>
        <v>https://www.udobaer.de/out/media/public/cust/others/s0000123-2021-ch_it.pdf</v>
      </c>
    </row>
    <row r="6755" spans="1:2" x14ac:dyDescent="0.2">
      <c r="A6755" s="1" t="s">
        <v>30461</v>
      </c>
      <c r="B6755" t="str">
        <f t="shared" si="198"/>
        <v>https://www.udobaer.de/out/media/public/cust/others/s0000123-2021-ch_it.pdf</v>
      </c>
    </row>
    <row r="6756" spans="1:2" x14ac:dyDescent="0.2">
      <c r="A6756" s="1" t="s">
        <v>30462</v>
      </c>
      <c r="B6756" t="str">
        <f t="shared" si="198"/>
        <v>https://www.udobaer.de/out/media/public/cust/others/s0000123-2021-ch_it.pdf</v>
      </c>
    </row>
    <row r="6757" spans="1:2" x14ac:dyDescent="0.2">
      <c r="A6757" s="1" t="s">
        <v>30463</v>
      </c>
      <c r="B6757" t="str">
        <f t="shared" si="198"/>
        <v>https://www.udobaer.de/out/media/public/cust/others/s0000123-2021-ch_it.pdf</v>
      </c>
    </row>
    <row r="6758" spans="1:2" x14ac:dyDescent="0.2">
      <c r="A6758" s="1" t="s">
        <v>30464</v>
      </c>
      <c r="B6758" t="str">
        <f t="shared" ref="B6758:B6821" si="199">HYPERLINK("https://www.udobaer.de/out/media/public/cust/others/s0000123-2021-ch_it.pdf")</f>
        <v>https://www.udobaer.de/out/media/public/cust/others/s0000123-2021-ch_it.pdf</v>
      </c>
    </row>
    <row r="6759" spans="1:2" x14ac:dyDescent="0.2">
      <c r="A6759" s="1" t="s">
        <v>30465</v>
      </c>
      <c r="B6759" t="str">
        <f t="shared" si="199"/>
        <v>https://www.udobaer.de/out/media/public/cust/others/s0000123-2021-ch_it.pdf</v>
      </c>
    </row>
    <row r="6760" spans="1:2" x14ac:dyDescent="0.2">
      <c r="A6760" s="1" t="s">
        <v>30466</v>
      </c>
      <c r="B6760" t="str">
        <f t="shared" si="199"/>
        <v>https://www.udobaer.de/out/media/public/cust/others/s0000123-2021-ch_it.pdf</v>
      </c>
    </row>
    <row r="6761" spans="1:2" x14ac:dyDescent="0.2">
      <c r="A6761" s="1" t="s">
        <v>30467</v>
      </c>
      <c r="B6761" t="str">
        <f t="shared" si="199"/>
        <v>https://www.udobaer.de/out/media/public/cust/others/s0000123-2021-ch_it.pdf</v>
      </c>
    </row>
    <row r="6762" spans="1:2" x14ac:dyDescent="0.2">
      <c r="A6762" s="1" t="s">
        <v>30468</v>
      </c>
      <c r="B6762" t="str">
        <f t="shared" si="199"/>
        <v>https://www.udobaer.de/out/media/public/cust/others/s0000123-2021-ch_it.pdf</v>
      </c>
    </row>
    <row r="6763" spans="1:2" x14ac:dyDescent="0.2">
      <c r="A6763" s="1" t="s">
        <v>30469</v>
      </c>
      <c r="B6763" t="str">
        <f t="shared" si="199"/>
        <v>https://www.udobaer.de/out/media/public/cust/others/s0000123-2021-ch_it.pdf</v>
      </c>
    </row>
    <row r="6764" spans="1:2" x14ac:dyDescent="0.2">
      <c r="A6764" s="1" t="s">
        <v>30470</v>
      </c>
      <c r="B6764" t="str">
        <f t="shared" si="199"/>
        <v>https://www.udobaer.de/out/media/public/cust/others/s0000123-2021-ch_it.pdf</v>
      </c>
    </row>
    <row r="6765" spans="1:2" x14ac:dyDescent="0.2">
      <c r="A6765" s="1" t="s">
        <v>30471</v>
      </c>
      <c r="B6765" t="str">
        <f t="shared" si="199"/>
        <v>https://www.udobaer.de/out/media/public/cust/others/s0000123-2021-ch_it.pdf</v>
      </c>
    </row>
    <row r="6766" spans="1:2" x14ac:dyDescent="0.2">
      <c r="A6766" s="1" t="s">
        <v>30472</v>
      </c>
      <c r="B6766" t="str">
        <f t="shared" si="199"/>
        <v>https://www.udobaer.de/out/media/public/cust/others/s0000123-2021-ch_it.pdf</v>
      </c>
    </row>
    <row r="6767" spans="1:2" x14ac:dyDescent="0.2">
      <c r="A6767" s="1" t="s">
        <v>30473</v>
      </c>
      <c r="B6767" t="str">
        <f t="shared" si="199"/>
        <v>https://www.udobaer.de/out/media/public/cust/others/s0000123-2021-ch_it.pdf</v>
      </c>
    </row>
    <row r="6768" spans="1:2" x14ac:dyDescent="0.2">
      <c r="A6768" s="1" t="s">
        <v>30474</v>
      </c>
      <c r="B6768" t="str">
        <f t="shared" si="199"/>
        <v>https://www.udobaer.de/out/media/public/cust/others/s0000123-2021-ch_it.pdf</v>
      </c>
    </row>
    <row r="6769" spans="1:2" x14ac:dyDescent="0.2">
      <c r="A6769" s="1" t="s">
        <v>30475</v>
      </c>
      <c r="B6769" t="str">
        <f t="shared" si="199"/>
        <v>https://www.udobaer.de/out/media/public/cust/others/s0000123-2021-ch_it.pdf</v>
      </c>
    </row>
    <row r="6770" spans="1:2" x14ac:dyDescent="0.2">
      <c r="A6770" s="1" t="s">
        <v>30476</v>
      </c>
      <c r="B6770" t="str">
        <f t="shared" si="199"/>
        <v>https://www.udobaer.de/out/media/public/cust/others/s0000123-2021-ch_it.pdf</v>
      </c>
    </row>
    <row r="6771" spans="1:2" x14ac:dyDescent="0.2">
      <c r="A6771" s="1" t="s">
        <v>30477</v>
      </c>
      <c r="B6771" t="str">
        <f t="shared" si="199"/>
        <v>https://www.udobaer.de/out/media/public/cust/others/s0000123-2021-ch_it.pdf</v>
      </c>
    </row>
    <row r="6772" spans="1:2" x14ac:dyDescent="0.2">
      <c r="A6772" s="1" t="s">
        <v>30478</v>
      </c>
      <c r="B6772" t="str">
        <f t="shared" si="199"/>
        <v>https://www.udobaer.de/out/media/public/cust/others/s0000123-2021-ch_it.pdf</v>
      </c>
    </row>
    <row r="6773" spans="1:2" x14ac:dyDescent="0.2">
      <c r="A6773" s="1" t="s">
        <v>30479</v>
      </c>
      <c r="B6773" t="str">
        <f t="shared" si="199"/>
        <v>https://www.udobaer.de/out/media/public/cust/others/s0000123-2021-ch_it.pdf</v>
      </c>
    </row>
    <row r="6774" spans="1:2" x14ac:dyDescent="0.2">
      <c r="A6774" s="1" t="s">
        <v>30480</v>
      </c>
      <c r="B6774" t="str">
        <f t="shared" si="199"/>
        <v>https://www.udobaer.de/out/media/public/cust/others/s0000123-2021-ch_it.pdf</v>
      </c>
    </row>
    <row r="6775" spans="1:2" x14ac:dyDescent="0.2">
      <c r="A6775" s="1" t="s">
        <v>30481</v>
      </c>
      <c r="B6775" t="str">
        <f t="shared" si="199"/>
        <v>https://www.udobaer.de/out/media/public/cust/others/s0000123-2021-ch_it.pdf</v>
      </c>
    </row>
    <row r="6776" spans="1:2" x14ac:dyDescent="0.2">
      <c r="A6776" s="1" t="s">
        <v>30482</v>
      </c>
      <c r="B6776" t="str">
        <f t="shared" si="199"/>
        <v>https://www.udobaer.de/out/media/public/cust/others/s0000123-2021-ch_it.pdf</v>
      </c>
    </row>
    <row r="6777" spans="1:2" x14ac:dyDescent="0.2">
      <c r="A6777" s="1" t="s">
        <v>30483</v>
      </c>
      <c r="B6777" t="str">
        <f t="shared" si="199"/>
        <v>https://www.udobaer.de/out/media/public/cust/others/s0000123-2021-ch_it.pdf</v>
      </c>
    </row>
    <row r="6778" spans="1:2" x14ac:dyDescent="0.2">
      <c r="A6778" s="1" t="s">
        <v>30484</v>
      </c>
      <c r="B6778" t="str">
        <f t="shared" si="199"/>
        <v>https://www.udobaer.de/out/media/public/cust/others/s0000123-2021-ch_it.pdf</v>
      </c>
    </row>
    <row r="6779" spans="1:2" x14ac:dyDescent="0.2">
      <c r="A6779" s="1" t="s">
        <v>30485</v>
      </c>
      <c r="B6779" t="str">
        <f t="shared" si="199"/>
        <v>https://www.udobaer.de/out/media/public/cust/others/s0000123-2021-ch_it.pdf</v>
      </c>
    </row>
    <row r="6780" spans="1:2" x14ac:dyDescent="0.2">
      <c r="A6780" s="1" t="s">
        <v>30486</v>
      </c>
      <c r="B6780" t="str">
        <f t="shared" si="199"/>
        <v>https://www.udobaer.de/out/media/public/cust/others/s0000123-2021-ch_it.pdf</v>
      </c>
    </row>
    <row r="6781" spans="1:2" x14ac:dyDescent="0.2">
      <c r="A6781" s="1" t="s">
        <v>30487</v>
      </c>
      <c r="B6781" t="str">
        <f t="shared" si="199"/>
        <v>https://www.udobaer.de/out/media/public/cust/others/s0000123-2021-ch_it.pdf</v>
      </c>
    </row>
    <row r="6782" spans="1:2" x14ac:dyDescent="0.2">
      <c r="A6782" s="1" t="s">
        <v>30488</v>
      </c>
      <c r="B6782" t="str">
        <f t="shared" si="199"/>
        <v>https://www.udobaer.de/out/media/public/cust/others/s0000123-2021-ch_it.pdf</v>
      </c>
    </row>
    <row r="6783" spans="1:2" x14ac:dyDescent="0.2">
      <c r="A6783" s="1" t="s">
        <v>30489</v>
      </c>
      <c r="B6783" t="str">
        <f t="shared" si="199"/>
        <v>https://www.udobaer.de/out/media/public/cust/others/s0000123-2021-ch_it.pdf</v>
      </c>
    </row>
    <row r="6784" spans="1:2" x14ac:dyDescent="0.2">
      <c r="A6784" s="1" t="s">
        <v>30490</v>
      </c>
      <c r="B6784" t="str">
        <f t="shared" si="199"/>
        <v>https://www.udobaer.de/out/media/public/cust/others/s0000123-2021-ch_it.pdf</v>
      </c>
    </row>
    <row r="6785" spans="1:2" x14ac:dyDescent="0.2">
      <c r="A6785" s="1" t="s">
        <v>30491</v>
      </c>
      <c r="B6785" t="str">
        <f t="shared" si="199"/>
        <v>https://www.udobaer.de/out/media/public/cust/others/s0000123-2021-ch_it.pdf</v>
      </c>
    </row>
    <row r="6786" spans="1:2" x14ac:dyDescent="0.2">
      <c r="A6786" s="1" t="s">
        <v>30492</v>
      </c>
      <c r="B6786" t="str">
        <f t="shared" si="199"/>
        <v>https://www.udobaer.de/out/media/public/cust/others/s0000123-2021-ch_it.pdf</v>
      </c>
    </row>
    <row r="6787" spans="1:2" x14ac:dyDescent="0.2">
      <c r="A6787" s="1" t="s">
        <v>30493</v>
      </c>
      <c r="B6787" t="str">
        <f t="shared" si="199"/>
        <v>https://www.udobaer.de/out/media/public/cust/others/s0000123-2021-ch_it.pdf</v>
      </c>
    </row>
    <row r="6788" spans="1:2" x14ac:dyDescent="0.2">
      <c r="A6788" s="1" t="s">
        <v>30494</v>
      </c>
      <c r="B6788" t="str">
        <f t="shared" si="199"/>
        <v>https://www.udobaer.de/out/media/public/cust/others/s0000123-2021-ch_it.pdf</v>
      </c>
    </row>
    <row r="6789" spans="1:2" x14ac:dyDescent="0.2">
      <c r="A6789" s="1" t="s">
        <v>30495</v>
      </c>
      <c r="B6789" t="str">
        <f t="shared" si="199"/>
        <v>https://www.udobaer.de/out/media/public/cust/others/s0000123-2021-ch_it.pdf</v>
      </c>
    </row>
    <row r="6790" spans="1:2" x14ac:dyDescent="0.2">
      <c r="A6790" s="1" t="s">
        <v>30496</v>
      </c>
      <c r="B6790" t="str">
        <f t="shared" si="199"/>
        <v>https://www.udobaer.de/out/media/public/cust/others/s0000123-2021-ch_it.pdf</v>
      </c>
    </row>
    <row r="6791" spans="1:2" x14ac:dyDescent="0.2">
      <c r="A6791" s="1" t="s">
        <v>30497</v>
      </c>
      <c r="B6791" t="str">
        <f t="shared" si="199"/>
        <v>https://www.udobaer.de/out/media/public/cust/others/s0000123-2021-ch_it.pdf</v>
      </c>
    </row>
    <row r="6792" spans="1:2" x14ac:dyDescent="0.2">
      <c r="A6792" s="1" t="s">
        <v>30498</v>
      </c>
      <c r="B6792" t="str">
        <f t="shared" si="199"/>
        <v>https://www.udobaer.de/out/media/public/cust/others/s0000123-2021-ch_it.pdf</v>
      </c>
    </row>
    <row r="6793" spans="1:2" x14ac:dyDescent="0.2">
      <c r="A6793" s="1" t="s">
        <v>30499</v>
      </c>
      <c r="B6793" t="str">
        <f t="shared" si="199"/>
        <v>https://www.udobaer.de/out/media/public/cust/others/s0000123-2021-ch_it.pdf</v>
      </c>
    </row>
    <row r="6794" spans="1:2" x14ac:dyDescent="0.2">
      <c r="A6794" s="1" t="s">
        <v>30500</v>
      </c>
      <c r="B6794" t="str">
        <f t="shared" si="199"/>
        <v>https://www.udobaer.de/out/media/public/cust/others/s0000123-2021-ch_it.pdf</v>
      </c>
    </row>
    <row r="6795" spans="1:2" x14ac:dyDescent="0.2">
      <c r="A6795" s="1" t="s">
        <v>30501</v>
      </c>
      <c r="B6795" t="str">
        <f t="shared" si="199"/>
        <v>https://www.udobaer.de/out/media/public/cust/others/s0000123-2021-ch_it.pdf</v>
      </c>
    </row>
    <row r="6796" spans="1:2" x14ac:dyDescent="0.2">
      <c r="A6796" s="1" t="s">
        <v>30502</v>
      </c>
      <c r="B6796" t="str">
        <f t="shared" si="199"/>
        <v>https://www.udobaer.de/out/media/public/cust/others/s0000123-2021-ch_it.pdf</v>
      </c>
    </row>
    <row r="6797" spans="1:2" x14ac:dyDescent="0.2">
      <c r="A6797" s="1" t="s">
        <v>30503</v>
      </c>
      <c r="B6797" t="str">
        <f t="shared" si="199"/>
        <v>https://www.udobaer.de/out/media/public/cust/others/s0000123-2021-ch_it.pdf</v>
      </c>
    </row>
    <row r="6798" spans="1:2" x14ac:dyDescent="0.2">
      <c r="A6798" s="1" t="s">
        <v>30504</v>
      </c>
      <c r="B6798" t="str">
        <f t="shared" si="199"/>
        <v>https://www.udobaer.de/out/media/public/cust/others/s0000123-2021-ch_it.pdf</v>
      </c>
    </row>
    <row r="6799" spans="1:2" x14ac:dyDescent="0.2">
      <c r="A6799" s="1" t="s">
        <v>30505</v>
      </c>
      <c r="B6799" t="str">
        <f t="shared" si="199"/>
        <v>https://www.udobaer.de/out/media/public/cust/others/s0000123-2021-ch_it.pdf</v>
      </c>
    </row>
    <row r="6800" spans="1:2" x14ac:dyDescent="0.2">
      <c r="A6800" s="1" t="s">
        <v>30506</v>
      </c>
      <c r="B6800" t="str">
        <f t="shared" si="199"/>
        <v>https://www.udobaer.de/out/media/public/cust/others/s0000123-2021-ch_it.pdf</v>
      </c>
    </row>
    <row r="6801" spans="1:2" x14ac:dyDescent="0.2">
      <c r="A6801" s="1" t="s">
        <v>30507</v>
      </c>
      <c r="B6801" t="str">
        <f t="shared" si="199"/>
        <v>https://www.udobaer.de/out/media/public/cust/others/s0000123-2021-ch_it.pdf</v>
      </c>
    </row>
    <row r="6802" spans="1:2" x14ac:dyDescent="0.2">
      <c r="A6802" s="1" t="s">
        <v>30508</v>
      </c>
      <c r="B6802" t="str">
        <f t="shared" si="199"/>
        <v>https://www.udobaer.de/out/media/public/cust/others/s0000123-2021-ch_it.pdf</v>
      </c>
    </row>
    <row r="6803" spans="1:2" x14ac:dyDescent="0.2">
      <c r="A6803" s="1" t="s">
        <v>30509</v>
      </c>
      <c r="B6803" t="str">
        <f t="shared" si="199"/>
        <v>https://www.udobaer.de/out/media/public/cust/others/s0000123-2021-ch_it.pdf</v>
      </c>
    </row>
    <row r="6804" spans="1:2" x14ac:dyDescent="0.2">
      <c r="A6804" s="1" t="s">
        <v>30510</v>
      </c>
      <c r="B6804" t="str">
        <f t="shared" si="199"/>
        <v>https://www.udobaer.de/out/media/public/cust/others/s0000123-2021-ch_it.pdf</v>
      </c>
    </row>
    <row r="6805" spans="1:2" x14ac:dyDescent="0.2">
      <c r="A6805" s="1" t="s">
        <v>30511</v>
      </c>
      <c r="B6805" t="str">
        <f t="shared" si="199"/>
        <v>https://www.udobaer.de/out/media/public/cust/others/s0000123-2021-ch_it.pdf</v>
      </c>
    </row>
    <row r="6806" spans="1:2" x14ac:dyDescent="0.2">
      <c r="A6806" s="1" t="s">
        <v>30512</v>
      </c>
      <c r="B6806" t="str">
        <f t="shared" si="199"/>
        <v>https://www.udobaer.de/out/media/public/cust/others/s0000123-2021-ch_it.pdf</v>
      </c>
    </row>
    <row r="6807" spans="1:2" x14ac:dyDescent="0.2">
      <c r="A6807" s="1" t="s">
        <v>30513</v>
      </c>
      <c r="B6807" t="str">
        <f t="shared" si="199"/>
        <v>https://www.udobaer.de/out/media/public/cust/others/s0000123-2021-ch_it.pdf</v>
      </c>
    </row>
    <row r="6808" spans="1:2" x14ac:dyDescent="0.2">
      <c r="A6808" s="1" t="s">
        <v>30514</v>
      </c>
      <c r="B6808" t="str">
        <f t="shared" si="199"/>
        <v>https://www.udobaer.de/out/media/public/cust/others/s0000123-2021-ch_it.pdf</v>
      </c>
    </row>
    <row r="6809" spans="1:2" x14ac:dyDescent="0.2">
      <c r="A6809" s="1" t="s">
        <v>30515</v>
      </c>
      <c r="B6809" t="str">
        <f t="shared" si="199"/>
        <v>https://www.udobaer.de/out/media/public/cust/others/s0000123-2021-ch_it.pdf</v>
      </c>
    </row>
    <row r="6810" spans="1:2" x14ac:dyDescent="0.2">
      <c r="A6810" s="1" t="s">
        <v>30516</v>
      </c>
      <c r="B6810" t="str">
        <f t="shared" si="199"/>
        <v>https://www.udobaer.de/out/media/public/cust/others/s0000123-2021-ch_it.pdf</v>
      </c>
    </row>
    <row r="6811" spans="1:2" x14ac:dyDescent="0.2">
      <c r="A6811" s="1" t="s">
        <v>30517</v>
      </c>
      <c r="B6811" t="str">
        <f t="shared" si="199"/>
        <v>https://www.udobaer.de/out/media/public/cust/others/s0000123-2021-ch_it.pdf</v>
      </c>
    </row>
    <row r="6812" spans="1:2" x14ac:dyDescent="0.2">
      <c r="A6812" s="1" t="s">
        <v>30518</v>
      </c>
      <c r="B6812" t="str">
        <f t="shared" si="199"/>
        <v>https://www.udobaer.de/out/media/public/cust/others/s0000123-2021-ch_it.pdf</v>
      </c>
    </row>
    <row r="6813" spans="1:2" x14ac:dyDescent="0.2">
      <c r="A6813" s="1" t="s">
        <v>30519</v>
      </c>
      <c r="B6813" t="str">
        <f t="shared" si="199"/>
        <v>https://www.udobaer.de/out/media/public/cust/others/s0000123-2021-ch_it.pdf</v>
      </c>
    </row>
    <row r="6814" spans="1:2" x14ac:dyDescent="0.2">
      <c r="A6814" s="1" t="s">
        <v>30520</v>
      </c>
      <c r="B6814" t="str">
        <f t="shared" si="199"/>
        <v>https://www.udobaer.de/out/media/public/cust/others/s0000123-2021-ch_it.pdf</v>
      </c>
    </row>
    <row r="6815" spans="1:2" x14ac:dyDescent="0.2">
      <c r="A6815" s="1" t="s">
        <v>30521</v>
      </c>
      <c r="B6815" t="str">
        <f t="shared" si="199"/>
        <v>https://www.udobaer.de/out/media/public/cust/others/s0000123-2021-ch_it.pdf</v>
      </c>
    </row>
    <row r="6816" spans="1:2" x14ac:dyDescent="0.2">
      <c r="A6816" s="1" t="s">
        <v>30522</v>
      </c>
      <c r="B6816" t="str">
        <f t="shared" si="199"/>
        <v>https://www.udobaer.de/out/media/public/cust/others/s0000123-2021-ch_it.pdf</v>
      </c>
    </row>
    <row r="6817" spans="1:2" x14ac:dyDescent="0.2">
      <c r="A6817" s="1" t="s">
        <v>30523</v>
      </c>
      <c r="B6817" t="str">
        <f t="shared" si="199"/>
        <v>https://www.udobaer.de/out/media/public/cust/others/s0000123-2021-ch_it.pdf</v>
      </c>
    </row>
    <row r="6818" spans="1:2" x14ac:dyDescent="0.2">
      <c r="A6818" s="1" t="s">
        <v>30524</v>
      </c>
      <c r="B6818" t="str">
        <f t="shared" si="199"/>
        <v>https://www.udobaer.de/out/media/public/cust/others/s0000123-2021-ch_it.pdf</v>
      </c>
    </row>
    <row r="6819" spans="1:2" x14ac:dyDescent="0.2">
      <c r="A6819" s="1" t="s">
        <v>30525</v>
      </c>
      <c r="B6819" t="str">
        <f t="shared" si="199"/>
        <v>https://www.udobaer.de/out/media/public/cust/others/s0000123-2021-ch_it.pdf</v>
      </c>
    </row>
    <row r="6820" spans="1:2" x14ac:dyDescent="0.2">
      <c r="A6820" s="1" t="s">
        <v>30526</v>
      </c>
      <c r="B6820" t="str">
        <f t="shared" si="199"/>
        <v>https://www.udobaer.de/out/media/public/cust/others/s0000123-2021-ch_it.pdf</v>
      </c>
    </row>
    <row r="6821" spans="1:2" x14ac:dyDescent="0.2">
      <c r="A6821" s="1" t="s">
        <v>30527</v>
      </c>
      <c r="B6821" t="str">
        <f t="shared" si="199"/>
        <v>https://www.udobaer.de/out/media/public/cust/others/s0000123-2021-ch_it.pdf</v>
      </c>
    </row>
    <row r="6822" spans="1:2" x14ac:dyDescent="0.2">
      <c r="A6822" s="1" t="s">
        <v>30528</v>
      </c>
      <c r="B6822" t="str">
        <f t="shared" ref="B6822:B6885" si="200">HYPERLINK("https://www.udobaer.de/out/media/public/cust/others/s0000123-2021-ch_it.pdf")</f>
        <v>https://www.udobaer.de/out/media/public/cust/others/s0000123-2021-ch_it.pdf</v>
      </c>
    </row>
    <row r="6823" spans="1:2" x14ac:dyDescent="0.2">
      <c r="A6823" s="1" t="s">
        <v>30529</v>
      </c>
      <c r="B6823" t="str">
        <f t="shared" si="200"/>
        <v>https://www.udobaer.de/out/media/public/cust/others/s0000123-2021-ch_it.pdf</v>
      </c>
    </row>
    <row r="6824" spans="1:2" x14ac:dyDescent="0.2">
      <c r="A6824" s="1" t="s">
        <v>30530</v>
      </c>
      <c r="B6824" t="str">
        <f t="shared" si="200"/>
        <v>https://www.udobaer.de/out/media/public/cust/others/s0000123-2021-ch_it.pdf</v>
      </c>
    </row>
    <row r="6825" spans="1:2" x14ac:dyDescent="0.2">
      <c r="A6825" s="1" t="s">
        <v>30531</v>
      </c>
      <c r="B6825" t="str">
        <f t="shared" si="200"/>
        <v>https://www.udobaer.de/out/media/public/cust/others/s0000123-2021-ch_it.pdf</v>
      </c>
    </row>
    <row r="6826" spans="1:2" x14ac:dyDescent="0.2">
      <c r="A6826" s="1" t="s">
        <v>30532</v>
      </c>
      <c r="B6826" t="str">
        <f t="shared" si="200"/>
        <v>https://www.udobaer.de/out/media/public/cust/others/s0000123-2021-ch_it.pdf</v>
      </c>
    </row>
    <row r="6827" spans="1:2" x14ac:dyDescent="0.2">
      <c r="A6827" s="1" t="s">
        <v>30533</v>
      </c>
      <c r="B6827" t="str">
        <f t="shared" si="200"/>
        <v>https://www.udobaer.de/out/media/public/cust/others/s0000123-2021-ch_it.pdf</v>
      </c>
    </row>
    <row r="6828" spans="1:2" x14ac:dyDescent="0.2">
      <c r="A6828" s="1" t="s">
        <v>30534</v>
      </c>
      <c r="B6828" t="str">
        <f t="shared" si="200"/>
        <v>https://www.udobaer.de/out/media/public/cust/others/s0000123-2021-ch_it.pdf</v>
      </c>
    </row>
    <row r="6829" spans="1:2" x14ac:dyDescent="0.2">
      <c r="A6829" s="1" t="s">
        <v>30535</v>
      </c>
      <c r="B6829" t="str">
        <f t="shared" si="200"/>
        <v>https://www.udobaer.de/out/media/public/cust/others/s0000123-2021-ch_it.pdf</v>
      </c>
    </row>
    <row r="6830" spans="1:2" x14ac:dyDescent="0.2">
      <c r="A6830" s="1" t="s">
        <v>30536</v>
      </c>
      <c r="B6830" t="str">
        <f t="shared" si="200"/>
        <v>https://www.udobaer.de/out/media/public/cust/others/s0000123-2021-ch_it.pdf</v>
      </c>
    </row>
    <row r="6831" spans="1:2" x14ac:dyDescent="0.2">
      <c r="A6831" s="1" t="s">
        <v>30537</v>
      </c>
      <c r="B6831" t="str">
        <f t="shared" si="200"/>
        <v>https://www.udobaer.de/out/media/public/cust/others/s0000123-2021-ch_it.pdf</v>
      </c>
    </row>
    <row r="6832" spans="1:2" x14ac:dyDescent="0.2">
      <c r="A6832" s="1" t="s">
        <v>30538</v>
      </c>
      <c r="B6832" t="str">
        <f t="shared" si="200"/>
        <v>https://www.udobaer.de/out/media/public/cust/others/s0000123-2021-ch_it.pdf</v>
      </c>
    </row>
    <row r="6833" spans="1:2" x14ac:dyDescent="0.2">
      <c r="A6833" s="1" t="s">
        <v>30539</v>
      </c>
      <c r="B6833" t="str">
        <f t="shared" si="200"/>
        <v>https://www.udobaer.de/out/media/public/cust/others/s0000123-2021-ch_it.pdf</v>
      </c>
    </row>
    <row r="6834" spans="1:2" x14ac:dyDescent="0.2">
      <c r="A6834" s="1" t="s">
        <v>30540</v>
      </c>
      <c r="B6834" t="str">
        <f t="shared" si="200"/>
        <v>https://www.udobaer.de/out/media/public/cust/others/s0000123-2021-ch_it.pdf</v>
      </c>
    </row>
    <row r="6835" spans="1:2" x14ac:dyDescent="0.2">
      <c r="A6835" s="1" t="s">
        <v>30541</v>
      </c>
      <c r="B6835" t="str">
        <f t="shared" si="200"/>
        <v>https://www.udobaer.de/out/media/public/cust/others/s0000123-2021-ch_it.pdf</v>
      </c>
    </row>
    <row r="6836" spans="1:2" x14ac:dyDescent="0.2">
      <c r="A6836" s="1" t="s">
        <v>30542</v>
      </c>
      <c r="B6836" t="str">
        <f t="shared" si="200"/>
        <v>https://www.udobaer.de/out/media/public/cust/others/s0000123-2021-ch_it.pdf</v>
      </c>
    </row>
    <row r="6837" spans="1:2" x14ac:dyDescent="0.2">
      <c r="A6837" s="1" t="s">
        <v>30543</v>
      </c>
      <c r="B6837" t="str">
        <f t="shared" si="200"/>
        <v>https://www.udobaer.de/out/media/public/cust/others/s0000123-2021-ch_it.pdf</v>
      </c>
    </row>
    <row r="6838" spans="1:2" x14ac:dyDescent="0.2">
      <c r="A6838" s="1" t="s">
        <v>30544</v>
      </c>
      <c r="B6838" t="str">
        <f t="shared" si="200"/>
        <v>https://www.udobaer.de/out/media/public/cust/others/s0000123-2021-ch_it.pdf</v>
      </c>
    </row>
    <row r="6839" spans="1:2" x14ac:dyDescent="0.2">
      <c r="A6839" s="1" t="s">
        <v>30545</v>
      </c>
      <c r="B6839" t="str">
        <f t="shared" si="200"/>
        <v>https://www.udobaer.de/out/media/public/cust/others/s0000123-2021-ch_it.pdf</v>
      </c>
    </row>
    <row r="6840" spans="1:2" x14ac:dyDescent="0.2">
      <c r="A6840" s="1" t="s">
        <v>30546</v>
      </c>
      <c r="B6840" t="str">
        <f t="shared" si="200"/>
        <v>https://www.udobaer.de/out/media/public/cust/others/s0000123-2021-ch_it.pdf</v>
      </c>
    </row>
    <row r="6841" spans="1:2" x14ac:dyDescent="0.2">
      <c r="A6841" s="1" t="s">
        <v>30547</v>
      </c>
      <c r="B6841" t="str">
        <f t="shared" si="200"/>
        <v>https://www.udobaer.de/out/media/public/cust/others/s0000123-2021-ch_it.pdf</v>
      </c>
    </row>
    <row r="6842" spans="1:2" x14ac:dyDescent="0.2">
      <c r="A6842" s="1" t="s">
        <v>30564</v>
      </c>
      <c r="B6842" t="str">
        <f t="shared" si="200"/>
        <v>https://www.udobaer.de/out/media/public/cust/others/s0000123-2021-ch_it.pdf</v>
      </c>
    </row>
    <row r="6843" spans="1:2" x14ac:dyDescent="0.2">
      <c r="A6843" s="1" t="s">
        <v>30565</v>
      </c>
      <c r="B6843" t="str">
        <f t="shared" si="200"/>
        <v>https://www.udobaer.de/out/media/public/cust/others/s0000123-2021-ch_it.pdf</v>
      </c>
    </row>
    <row r="6844" spans="1:2" x14ac:dyDescent="0.2">
      <c r="A6844" s="1" t="s">
        <v>30566</v>
      </c>
      <c r="B6844" t="str">
        <f t="shared" si="200"/>
        <v>https://www.udobaer.de/out/media/public/cust/others/s0000123-2021-ch_it.pdf</v>
      </c>
    </row>
    <row r="6845" spans="1:2" x14ac:dyDescent="0.2">
      <c r="A6845" s="1" t="s">
        <v>30567</v>
      </c>
      <c r="B6845" t="str">
        <f t="shared" si="200"/>
        <v>https://www.udobaer.de/out/media/public/cust/others/s0000123-2021-ch_it.pdf</v>
      </c>
    </row>
    <row r="6846" spans="1:2" x14ac:dyDescent="0.2">
      <c r="A6846" s="1" t="s">
        <v>30568</v>
      </c>
      <c r="B6846" t="str">
        <f t="shared" si="200"/>
        <v>https://www.udobaer.de/out/media/public/cust/others/s0000123-2021-ch_it.pdf</v>
      </c>
    </row>
    <row r="6847" spans="1:2" x14ac:dyDescent="0.2">
      <c r="A6847" s="1" t="s">
        <v>30569</v>
      </c>
      <c r="B6847" t="str">
        <f t="shared" si="200"/>
        <v>https://www.udobaer.de/out/media/public/cust/others/s0000123-2021-ch_it.pdf</v>
      </c>
    </row>
    <row r="6848" spans="1:2" x14ac:dyDescent="0.2">
      <c r="A6848" s="1" t="s">
        <v>30570</v>
      </c>
      <c r="B6848" t="str">
        <f t="shared" si="200"/>
        <v>https://www.udobaer.de/out/media/public/cust/others/s0000123-2021-ch_it.pdf</v>
      </c>
    </row>
    <row r="6849" spans="1:2" x14ac:dyDescent="0.2">
      <c r="A6849" s="1" t="s">
        <v>30571</v>
      </c>
      <c r="B6849" t="str">
        <f t="shared" si="200"/>
        <v>https://www.udobaer.de/out/media/public/cust/others/s0000123-2021-ch_it.pdf</v>
      </c>
    </row>
    <row r="6850" spans="1:2" x14ac:dyDescent="0.2">
      <c r="A6850" s="1" t="s">
        <v>30572</v>
      </c>
      <c r="B6850" t="str">
        <f t="shared" si="200"/>
        <v>https://www.udobaer.de/out/media/public/cust/others/s0000123-2021-ch_it.pdf</v>
      </c>
    </row>
    <row r="6851" spans="1:2" x14ac:dyDescent="0.2">
      <c r="A6851" s="1" t="s">
        <v>30573</v>
      </c>
      <c r="B6851" t="str">
        <f t="shared" si="200"/>
        <v>https://www.udobaer.de/out/media/public/cust/others/s0000123-2021-ch_it.pdf</v>
      </c>
    </row>
    <row r="6852" spans="1:2" x14ac:dyDescent="0.2">
      <c r="A6852" s="1" t="s">
        <v>30574</v>
      </c>
      <c r="B6852" t="str">
        <f t="shared" si="200"/>
        <v>https://www.udobaer.de/out/media/public/cust/others/s0000123-2021-ch_it.pdf</v>
      </c>
    </row>
    <row r="6853" spans="1:2" x14ac:dyDescent="0.2">
      <c r="A6853" s="1" t="s">
        <v>30575</v>
      </c>
      <c r="B6853" t="str">
        <f t="shared" si="200"/>
        <v>https://www.udobaer.de/out/media/public/cust/others/s0000123-2021-ch_it.pdf</v>
      </c>
    </row>
    <row r="6854" spans="1:2" x14ac:dyDescent="0.2">
      <c r="A6854" s="1" t="s">
        <v>30576</v>
      </c>
      <c r="B6854" t="str">
        <f t="shared" si="200"/>
        <v>https://www.udobaer.de/out/media/public/cust/others/s0000123-2021-ch_it.pdf</v>
      </c>
    </row>
    <row r="6855" spans="1:2" x14ac:dyDescent="0.2">
      <c r="A6855" s="1" t="s">
        <v>30577</v>
      </c>
      <c r="B6855" t="str">
        <f t="shared" si="200"/>
        <v>https://www.udobaer.de/out/media/public/cust/others/s0000123-2021-ch_it.pdf</v>
      </c>
    </row>
    <row r="6856" spans="1:2" x14ac:dyDescent="0.2">
      <c r="A6856" s="1" t="s">
        <v>30578</v>
      </c>
      <c r="B6856" t="str">
        <f t="shared" si="200"/>
        <v>https://www.udobaer.de/out/media/public/cust/others/s0000123-2021-ch_it.pdf</v>
      </c>
    </row>
    <row r="6857" spans="1:2" x14ac:dyDescent="0.2">
      <c r="A6857" s="1" t="s">
        <v>30579</v>
      </c>
      <c r="B6857" t="str">
        <f t="shared" si="200"/>
        <v>https://www.udobaer.de/out/media/public/cust/others/s0000123-2021-ch_it.pdf</v>
      </c>
    </row>
    <row r="6858" spans="1:2" x14ac:dyDescent="0.2">
      <c r="A6858" s="1" t="s">
        <v>30580</v>
      </c>
      <c r="B6858" t="str">
        <f t="shared" si="200"/>
        <v>https://www.udobaer.de/out/media/public/cust/others/s0000123-2021-ch_it.pdf</v>
      </c>
    </row>
    <row r="6859" spans="1:2" x14ac:dyDescent="0.2">
      <c r="A6859" s="1" t="s">
        <v>30581</v>
      </c>
      <c r="B6859" t="str">
        <f t="shared" si="200"/>
        <v>https://www.udobaer.de/out/media/public/cust/others/s0000123-2021-ch_it.pdf</v>
      </c>
    </row>
    <row r="6860" spans="1:2" x14ac:dyDescent="0.2">
      <c r="A6860" s="1" t="s">
        <v>30582</v>
      </c>
      <c r="B6860" t="str">
        <f t="shared" si="200"/>
        <v>https://www.udobaer.de/out/media/public/cust/others/s0000123-2021-ch_it.pdf</v>
      </c>
    </row>
    <row r="6861" spans="1:2" x14ac:dyDescent="0.2">
      <c r="A6861" s="1" t="s">
        <v>30583</v>
      </c>
      <c r="B6861" t="str">
        <f t="shared" si="200"/>
        <v>https://www.udobaer.de/out/media/public/cust/others/s0000123-2021-ch_it.pdf</v>
      </c>
    </row>
    <row r="6862" spans="1:2" x14ac:dyDescent="0.2">
      <c r="A6862" s="1" t="s">
        <v>30584</v>
      </c>
      <c r="B6862" t="str">
        <f t="shared" si="200"/>
        <v>https://www.udobaer.de/out/media/public/cust/others/s0000123-2021-ch_it.pdf</v>
      </c>
    </row>
    <row r="6863" spans="1:2" x14ac:dyDescent="0.2">
      <c r="A6863" s="1" t="s">
        <v>30585</v>
      </c>
      <c r="B6863" t="str">
        <f t="shared" si="200"/>
        <v>https://www.udobaer.de/out/media/public/cust/others/s0000123-2021-ch_it.pdf</v>
      </c>
    </row>
    <row r="6864" spans="1:2" x14ac:dyDescent="0.2">
      <c r="A6864" s="1" t="s">
        <v>30586</v>
      </c>
      <c r="B6864" t="str">
        <f t="shared" si="200"/>
        <v>https://www.udobaer.de/out/media/public/cust/others/s0000123-2021-ch_it.pdf</v>
      </c>
    </row>
    <row r="6865" spans="1:2" x14ac:dyDescent="0.2">
      <c r="A6865" s="1" t="s">
        <v>30587</v>
      </c>
      <c r="B6865" t="str">
        <f t="shared" si="200"/>
        <v>https://www.udobaer.de/out/media/public/cust/others/s0000123-2021-ch_it.pdf</v>
      </c>
    </row>
    <row r="6866" spans="1:2" x14ac:dyDescent="0.2">
      <c r="A6866" s="1" t="s">
        <v>30588</v>
      </c>
      <c r="B6866" t="str">
        <f t="shared" si="200"/>
        <v>https://www.udobaer.de/out/media/public/cust/others/s0000123-2021-ch_it.pdf</v>
      </c>
    </row>
    <row r="6867" spans="1:2" x14ac:dyDescent="0.2">
      <c r="A6867" s="1" t="s">
        <v>30589</v>
      </c>
      <c r="B6867" t="str">
        <f t="shared" si="200"/>
        <v>https://www.udobaer.de/out/media/public/cust/others/s0000123-2021-ch_it.pdf</v>
      </c>
    </row>
    <row r="6868" spans="1:2" x14ac:dyDescent="0.2">
      <c r="A6868" s="1" t="s">
        <v>30590</v>
      </c>
      <c r="B6868" t="str">
        <f t="shared" si="200"/>
        <v>https://www.udobaer.de/out/media/public/cust/others/s0000123-2021-ch_it.pdf</v>
      </c>
    </row>
    <row r="6869" spans="1:2" x14ac:dyDescent="0.2">
      <c r="A6869" s="1" t="s">
        <v>30591</v>
      </c>
      <c r="B6869" t="str">
        <f t="shared" si="200"/>
        <v>https://www.udobaer.de/out/media/public/cust/others/s0000123-2021-ch_it.pdf</v>
      </c>
    </row>
    <row r="6870" spans="1:2" x14ac:dyDescent="0.2">
      <c r="A6870" s="1" t="s">
        <v>30592</v>
      </c>
      <c r="B6870" t="str">
        <f t="shared" si="200"/>
        <v>https://www.udobaer.de/out/media/public/cust/others/s0000123-2021-ch_it.pdf</v>
      </c>
    </row>
    <row r="6871" spans="1:2" x14ac:dyDescent="0.2">
      <c r="A6871" s="1" t="s">
        <v>30593</v>
      </c>
      <c r="B6871" t="str">
        <f t="shared" si="200"/>
        <v>https://www.udobaer.de/out/media/public/cust/others/s0000123-2021-ch_it.pdf</v>
      </c>
    </row>
    <row r="6872" spans="1:2" x14ac:dyDescent="0.2">
      <c r="A6872" s="1" t="s">
        <v>30594</v>
      </c>
      <c r="B6872" t="str">
        <f t="shared" si="200"/>
        <v>https://www.udobaer.de/out/media/public/cust/others/s0000123-2021-ch_it.pdf</v>
      </c>
    </row>
    <row r="6873" spans="1:2" x14ac:dyDescent="0.2">
      <c r="A6873" s="1" t="s">
        <v>30595</v>
      </c>
      <c r="B6873" t="str">
        <f t="shared" si="200"/>
        <v>https://www.udobaer.de/out/media/public/cust/others/s0000123-2021-ch_it.pdf</v>
      </c>
    </row>
    <row r="6874" spans="1:2" x14ac:dyDescent="0.2">
      <c r="A6874" s="1" t="s">
        <v>30596</v>
      </c>
      <c r="B6874" t="str">
        <f t="shared" si="200"/>
        <v>https://www.udobaer.de/out/media/public/cust/others/s0000123-2021-ch_it.pdf</v>
      </c>
    </row>
    <row r="6875" spans="1:2" x14ac:dyDescent="0.2">
      <c r="A6875" s="1" t="s">
        <v>30597</v>
      </c>
      <c r="B6875" t="str">
        <f t="shared" si="200"/>
        <v>https://www.udobaer.de/out/media/public/cust/others/s0000123-2021-ch_it.pdf</v>
      </c>
    </row>
    <row r="6876" spans="1:2" x14ac:dyDescent="0.2">
      <c r="A6876" s="1" t="s">
        <v>30598</v>
      </c>
      <c r="B6876" t="str">
        <f t="shared" si="200"/>
        <v>https://www.udobaer.de/out/media/public/cust/others/s0000123-2021-ch_it.pdf</v>
      </c>
    </row>
    <row r="6877" spans="1:2" x14ac:dyDescent="0.2">
      <c r="A6877" s="1" t="s">
        <v>30599</v>
      </c>
      <c r="B6877" t="str">
        <f t="shared" si="200"/>
        <v>https://www.udobaer.de/out/media/public/cust/others/s0000123-2021-ch_it.pdf</v>
      </c>
    </row>
    <row r="6878" spans="1:2" x14ac:dyDescent="0.2">
      <c r="A6878" s="1" t="s">
        <v>30600</v>
      </c>
      <c r="B6878" t="str">
        <f t="shared" si="200"/>
        <v>https://www.udobaer.de/out/media/public/cust/others/s0000123-2021-ch_it.pdf</v>
      </c>
    </row>
    <row r="6879" spans="1:2" x14ac:dyDescent="0.2">
      <c r="A6879" s="1" t="s">
        <v>30601</v>
      </c>
      <c r="B6879" t="str">
        <f t="shared" si="200"/>
        <v>https://www.udobaer.de/out/media/public/cust/others/s0000123-2021-ch_it.pdf</v>
      </c>
    </row>
    <row r="6880" spans="1:2" x14ac:dyDescent="0.2">
      <c r="A6880" s="1" t="s">
        <v>30602</v>
      </c>
      <c r="B6880" t="str">
        <f t="shared" si="200"/>
        <v>https://www.udobaer.de/out/media/public/cust/others/s0000123-2021-ch_it.pdf</v>
      </c>
    </row>
    <row r="6881" spans="1:2" x14ac:dyDescent="0.2">
      <c r="A6881" s="1" t="s">
        <v>30603</v>
      </c>
      <c r="B6881" t="str">
        <f t="shared" si="200"/>
        <v>https://www.udobaer.de/out/media/public/cust/others/s0000123-2021-ch_it.pdf</v>
      </c>
    </row>
    <row r="6882" spans="1:2" x14ac:dyDescent="0.2">
      <c r="A6882" s="1" t="s">
        <v>30604</v>
      </c>
      <c r="B6882" t="str">
        <f t="shared" si="200"/>
        <v>https://www.udobaer.de/out/media/public/cust/others/s0000123-2021-ch_it.pdf</v>
      </c>
    </row>
    <row r="6883" spans="1:2" x14ac:dyDescent="0.2">
      <c r="A6883" s="1" t="s">
        <v>30605</v>
      </c>
      <c r="B6883" t="str">
        <f t="shared" si="200"/>
        <v>https://www.udobaer.de/out/media/public/cust/others/s0000123-2021-ch_it.pdf</v>
      </c>
    </row>
    <row r="6884" spans="1:2" x14ac:dyDescent="0.2">
      <c r="A6884" s="1" t="s">
        <v>30606</v>
      </c>
      <c r="B6884" t="str">
        <f t="shared" si="200"/>
        <v>https://www.udobaer.de/out/media/public/cust/others/s0000123-2021-ch_it.pdf</v>
      </c>
    </row>
    <row r="6885" spans="1:2" x14ac:dyDescent="0.2">
      <c r="A6885" s="1" t="s">
        <v>30607</v>
      </c>
      <c r="B6885" t="str">
        <f t="shared" si="200"/>
        <v>https://www.udobaer.de/out/media/public/cust/others/s0000123-2021-ch_it.pdf</v>
      </c>
    </row>
    <row r="6886" spans="1:2" x14ac:dyDescent="0.2">
      <c r="A6886" s="1" t="s">
        <v>30608</v>
      </c>
      <c r="B6886" t="str">
        <f t="shared" ref="B6886:B6949" si="201">HYPERLINK("https://www.udobaer.de/out/media/public/cust/others/s0000123-2021-ch_it.pdf")</f>
        <v>https://www.udobaer.de/out/media/public/cust/others/s0000123-2021-ch_it.pdf</v>
      </c>
    </row>
    <row r="6887" spans="1:2" x14ac:dyDescent="0.2">
      <c r="A6887" s="1" t="s">
        <v>30609</v>
      </c>
      <c r="B6887" t="str">
        <f t="shared" si="201"/>
        <v>https://www.udobaer.de/out/media/public/cust/others/s0000123-2021-ch_it.pdf</v>
      </c>
    </row>
    <row r="6888" spans="1:2" x14ac:dyDescent="0.2">
      <c r="A6888" s="1" t="s">
        <v>30610</v>
      </c>
      <c r="B6888" t="str">
        <f t="shared" si="201"/>
        <v>https://www.udobaer.de/out/media/public/cust/others/s0000123-2021-ch_it.pdf</v>
      </c>
    </row>
    <row r="6889" spans="1:2" x14ac:dyDescent="0.2">
      <c r="A6889" s="1" t="s">
        <v>30611</v>
      </c>
      <c r="B6889" t="str">
        <f t="shared" si="201"/>
        <v>https://www.udobaer.de/out/media/public/cust/others/s0000123-2021-ch_it.pdf</v>
      </c>
    </row>
    <row r="6890" spans="1:2" x14ac:dyDescent="0.2">
      <c r="A6890" s="1" t="s">
        <v>30612</v>
      </c>
      <c r="B6890" t="str">
        <f t="shared" si="201"/>
        <v>https://www.udobaer.de/out/media/public/cust/others/s0000123-2021-ch_it.pdf</v>
      </c>
    </row>
    <row r="6891" spans="1:2" x14ac:dyDescent="0.2">
      <c r="A6891" s="1" t="s">
        <v>30613</v>
      </c>
      <c r="B6891" t="str">
        <f t="shared" si="201"/>
        <v>https://www.udobaer.de/out/media/public/cust/others/s0000123-2021-ch_it.pdf</v>
      </c>
    </row>
    <row r="6892" spans="1:2" x14ac:dyDescent="0.2">
      <c r="A6892" s="1" t="s">
        <v>30614</v>
      </c>
      <c r="B6892" t="str">
        <f t="shared" si="201"/>
        <v>https://www.udobaer.de/out/media/public/cust/others/s0000123-2021-ch_it.pdf</v>
      </c>
    </row>
    <row r="6893" spans="1:2" x14ac:dyDescent="0.2">
      <c r="A6893" s="1" t="s">
        <v>30615</v>
      </c>
      <c r="B6893" t="str">
        <f t="shared" si="201"/>
        <v>https://www.udobaer.de/out/media/public/cust/others/s0000123-2021-ch_it.pdf</v>
      </c>
    </row>
    <row r="6894" spans="1:2" x14ac:dyDescent="0.2">
      <c r="A6894" s="1" t="s">
        <v>30616</v>
      </c>
      <c r="B6894" t="str">
        <f t="shared" si="201"/>
        <v>https://www.udobaer.de/out/media/public/cust/others/s0000123-2021-ch_it.pdf</v>
      </c>
    </row>
    <row r="6895" spans="1:2" x14ac:dyDescent="0.2">
      <c r="A6895" s="1" t="s">
        <v>30617</v>
      </c>
      <c r="B6895" t="str">
        <f t="shared" si="201"/>
        <v>https://www.udobaer.de/out/media/public/cust/others/s0000123-2021-ch_it.pdf</v>
      </c>
    </row>
    <row r="6896" spans="1:2" x14ac:dyDescent="0.2">
      <c r="A6896" s="1" t="s">
        <v>30618</v>
      </c>
      <c r="B6896" t="str">
        <f t="shared" si="201"/>
        <v>https://www.udobaer.de/out/media/public/cust/others/s0000123-2021-ch_it.pdf</v>
      </c>
    </row>
    <row r="6897" spans="1:2" x14ac:dyDescent="0.2">
      <c r="A6897" s="1" t="s">
        <v>30619</v>
      </c>
      <c r="B6897" t="str">
        <f t="shared" si="201"/>
        <v>https://www.udobaer.de/out/media/public/cust/others/s0000123-2021-ch_it.pdf</v>
      </c>
    </row>
    <row r="6898" spans="1:2" x14ac:dyDescent="0.2">
      <c r="A6898" s="1" t="s">
        <v>30620</v>
      </c>
      <c r="B6898" t="str">
        <f t="shared" si="201"/>
        <v>https://www.udobaer.de/out/media/public/cust/others/s0000123-2021-ch_it.pdf</v>
      </c>
    </row>
    <row r="6899" spans="1:2" x14ac:dyDescent="0.2">
      <c r="A6899" s="1" t="s">
        <v>30621</v>
      </c>
      <c r="B6899" t="str">
        <f t="shared" si="201"/>
        <v>https://www.udobaer.de/out/media/public/cust/others/s0000123-2021-ch_it.pdf</v>
      </c>
    </row>
    <row r="6900" spans="1:2" x14ac:dyDescent="0.2">
      <c r="A6900" s="1" t="s">
        <v>30622</v>
      </c>
      <c r="B6900" t="str">
        <f t="shared" si="201"/>
        <v>https://www.udobaer.de/out/media/public/cust/others/s0000123-2021-ch_it.pdf</v>
      </c>
    </row>
    <row r="6901" spans="1:2" x14ac:dyDescent="0.2">
      <c r="A6901" s="1" t="s">
        <v>30623</v>
      </c>
      <c r="B6901" t="str">
        <f t="shared" si="201"/>
        <v>https://www.udobaer.de/out/media/public/cust/others/s0000123-2021-ch_it.pdf</v>
      </c>
    </row>
    <row r="6902" spans="1:2" x14ac:dyDescent="0.2">
      <c r="A6902" s="1" t="s">
        <v>30624</v>
      </c>
      <c r="B6902" t="str">
        <f t="shared" si="201"/>
        <v>https://www.udobaer.de/out/media/public/cust/others/s0000123-2021-ch_it.pdf</v>
      </c>
    </row>
    <row r="6903" spans="1:2" x14ac:dyDescent="0.2">
      <c r="A6903" s="1" t="s">
        <v>30625</v>
      </c>
      <c r="B6903" t="str">
        <f t="shared" si="201"/>
        <v>https://www.udobaer.de/out/media/public/cust/others/s0000123-2021-ch_it.pdf</v>
      </c>
    </row>
    <row r="6904" spans="1:2" x14ac:dyDescent="0.2">
      <c r="A6904" s="1" t="s">
        <v>30626</v>
      </c>
      <c r="B6904" t="str">
        <f t="shared" si="201"/>
        <v>https://www.udobaer.de/out/media/public/cust/others/s0000123-2021-ch_it.pdf</v>
      </c>
    </row>
    <row r="6905" spans="1:2" x14ac:dyDescent="0.2">
      <c r="A6905" s="1" t="s">
        <v>30627</v>
      </c>
      <c r="B6905" t="str">
        <f t="shared" si="201"/>
        <v>https://www.udobaer.de/out/media/public/cust/others/s0000123-2021-ch_it.pdf</v>
      </c>
    </row>
    <row r="6906" spans="1:2" x14ac:dyDescent="0.2">
      <c r="A6906" s="1" t="s">
        <v>30628</v>
      </c>
      <c r="B6906" t="str">
        <f t="shared" si="201"/>
        <v>https://www.udobaer.de/out/media/public/cust/others/s0000123-2021-ch_it.pdf</v>
      </c>
    </row>
    <row r="6907" spans="1:2" x14ac:dyDescent="0.2">
      <c r="A6907" s="1" t="s">
        <v>30629</v>
      </c>
      <c r="B6907" t="str">
        <f t="shared" si="201"/>
        <v>https://www.udobaer.de/out/media/public/cust/others/s0000123-2021-ch_it.pdf</v>
      </c>
    </row>
    <row r="6908" spans="1:2" x14ac:dyDescent="0.2">
      <c r="A6908" s="1" t="s">
        <v>30630</v>
      </c>
      <c r="B6908" t="str">
        <f t="shared" si="201"/>
        <v>https://www.udobaer.de/out/media/public/cust/others/s0000123-2021-ch_it.pdf</v>
      </c>
    </row>
    <row r="6909" spans="1:2" x14ac:dyDescent="0.2">
      <c r="A6909" s="1" t="s">
        <v>30631</v>
      </c>
      <c r="B6909" t="str">
        <f t="shared" si="201"/>
        <v>https://www.udobaer.de/out/media/public/cust/others/s0000123-2021-ch_it.pdf</v>
      </c>
    </row>
    <row r="6910" spans="1:2" x14ac:dyDescent="0.2">
      <c r="A6910" s="1" t="s">
        <v>30632</v>
      </c>
      <c r="B6910" t="str">
        <f t="shared" si="201"/>
        <v>https://www.udobaer.de/out/media/public/cust/others/s0000123-2021-ch_it.pdf</v>
      </c>
    </row>
    <row r="6911" spans="1:2" x14ac:dyDescent="0.2">
      <c r="A6911" s="1" t="s">
        <v>30633</v>
      </c>
      <c r="B6911" t="str">
        <f t="shared" si="201"/>
        <v>https://www.udobaer.de/out/media/public/cust/others/s0000123-2021-ch_it.pdf</v>
      </c>
    </row>
    <row r="6912" spans="1:2" x14ac:dyDescent="0.2">
      <c r="A6912" s="1" t="s">
        <v>30634</v>
      </c>
      <c r="B6912" t="str">
        <f t="shared" si="201"/>
        <v>https://www.udobaer.de/out/media/public/cust/others/s0000123-2021-ch_it.pdf</v>
      </c>
    </row>
    <row r="6913" spans="1:2" x14ac:dyDescent="0.2">
      <c r="A6913" s="1" t="s">
        <v>30635</v>
      </c>
      <c r="B6913" t="str">
        <f t="shared" si="201"/>
        <v>https://www.udobaer.de/out/media/public/cust/others/s0000123-2021-ch_it.pdf</v>
      </c>
    </row>
    <row r="6914" spans="1:2" x14ac:dyDescent="0.2">
      <c r="A6914" s="1" t="s">
        <v>30636</v>
      </c>
      <c r="B6914" t="str">
        <f t="shared" si="201"/>
        <v>https://www.udobaer.de/out/media/public/cust/others/s0000123-2021-ch_it.pdf</v>
      </c>
    </row>
    <row r="6915" spans="1:2" x14ac:dyDescent="0.2">
      <c r="A6915" s="1" t="s">
        <v>30637</v>
      </c>
      <c r="B6915" t="str">
        <f t="shared" si="201"/>
        <v>https://www.udobaer.de/out/media/public/cust/others/s0000123-2021-ch_it.pdf</v>
      </c>
    </row>
    <row r="6916" spans="1:2" x14ac:dyDescent="0.2">
      <c r="A6916" s="1" t="s">
        <v>30638</v>
      </c>
      <c r="B6916" t="str">
        <f t="shared" si="201"/>
        <v>https://www.udobaer.de/out/media/public/cust/others/s0000123-2021-ch_it.pdf</v>
      </c>
    </row>
    <row r="6917" spans="1:2" x14ac:dyDescent="0.2">
      <c r="A6917" s="1" t="s">
        <v>30639</v>
      </c>
      <c r="B6917" t="str">
        <f t="shared" si="201"/>
        <v>https://www.udobaer.de/out/media/public/cust/others/s0000123-2021-ch_it.pdf</v>
      </c>
    </row>
    <row r="6918" spans="1:2" x14ac:dyDescent="0.2">
      <c r="A6918" s="1" t="s">
        <v>30640</v>
      </c>
      <c r="B6918" t="str">
        <f t="shared" si="201"/>
        <v>https://www.udobaer.de/out/media/public/cust/others/s0000123-2021-ch_it.pdf</v>
      </c>
    </row>
    <row r="6919" spans="1:2" x14ac:dyDescent="0.2">
      <c r="A6919" s="1" t="s">
        <v>30641</v>
      </c>
      <c r="B6919" t="str">
        <f t="shared" si="201"/>
        <v>https://www.udobaer.de/out/media/public/cust/others/s0000123-2021-ch_it.pdf</v>
      </c>
    </row>
    <row r="6920" spans="1:2" x14ac:dyDescent="0.2">
      <c r="A6920" s="1" t="s">
        <v>30642</v>
      </c>
      <c r="B6920" t="str">
        <f t="shared" si="201"/>
        <v>https://www.udobaer.de/out/media/public/cust/others/s0000123-2021-ch_it.pdf</v>
      </c>
    </row>
    <row r="6921" spans="1:2" x14ac:dyDescent="0.2">
      <c r="A6921" s="1" t="s">
        <v>30643</v>
      </c>
      <c r="B6921" t="str">
        <f t="shared" si="201"/>
        <v>https://www.udobaer.de/out/media/public/cust/others/s0000123-2021-ch_it.pdf</v>
      </c>
    </row>
    <row r="6922" spans="1:2" x14ac:dyDescent="0.2">
      <c r="A6922" s="1" t="s">
        <v>30644</v>
      </c>
      <c r="B6922" t="str">
        <f t="shared" si="201"/>
        <v>https://www.udobaer.de/out/media/public/cust/others/s0000123-2021-ch_it.pdf</v>
      </c>
    </row>
    <row r="6923" spans="1:2" x14ac:dyDescent="0.2">
      <c r="A6923" s="1" t="s">
        <v>30680</v>
      </c>
      <c r="B6923" t="str">
        <f t="shared" si="201"/>
        <v>https://www.udobaer.de/out/media/public/cust/others/s0000123-2021-ch_it.pdf</v>
      </c>
    </row>
    <row r="6924" spans="1:2" x14ac:dyDescent="0.2">
      <c r="A6924" s="1" t="s">
        <v>30681</v>
      </c>
      <c r="B6924" t="str">
        <f t="shared" si="201"/>
        <v>https://www.udobaer.de/out/media/public/cust/others/s0000123-2021-ch_it.pdf</v>
      </c>
    </row>
    <row r="6925" spans="1:2" x14ac:dyDescent="0.2">
      <c r="A6925" s="1" t="s">
        <v>30682</v>
      </c>
      <c r="B6925" t="str">
        <f t="shared" si="201"/>
        <v>https://www.udobaer.de/out/media/public/cust/others/s0000123-2021-ch_it.pdf</v>
      </c>
    </row>
    <row r="6926" spans="1:2" x14ac:dyDescent="0.2">
      <c r="A6926" s="1" t="s">
        <v>30683</v>
      </c>
      <c r="B6926" t="str">
        <f t="shared" si="201"/>
        <v>https://www.udobaer.de/out/media/public/cust/others/s0000123-2021-ch_it.pdf</v>
      </c>
    </row>
    <row r="6927" spans="1:2" x14ac:dyDescent="0.2">
      <c r="A6927" s="1" t="s">
        <v>30684</v>
      </c>
      <c r="B6927" t="str">
        <f t="shared" si="201"/>
        <v>https://www.udobaer.de/out/media/public/cust/others/s0000123-2021-ch_it.pdf</v>
      </c>
    </row>
    <row r="6928" spans="1:2" x14ac:dyDescent="0.2">
      <c r="A6928" s="1" t="s">
        <v>30685</v>
      </c>
      <c r="B6928" t="str">
        <f t="shared" si="201"/>
        <v>https://www.udobaer.de/out/media/public/cust/others/s0000123-2021-ch_it.pdf</v>
      </c>
    </row>
    <row r="6929" spans="1:2" x14ac:dyDescent="0.2">
      <c r="A6929" s="1" t="s">
        <v>30686</v>
      </c>
      <c r="B6929" t="str">
        <f t="shared" si="201"/>
        <v>https://www.udobaer.de/out/media/public/cust/others/s0000123-2021-ch_it.pdf</v>
      </c>
    </row>
    <row r="6930" spans="1:2" x14ac:dyDescent="0.2">
      <c r="A6930" s="1" t="s">
        <v>30687</v>
      </c>
      <c r="B6930" t="str">
        <f t="shared" si="201"/>
        <v>https://www.udobaer.de/out/media/public/cust/others/s0000123-2021-ch_it.pdf</v>
      </c>
    </row>
    <row r="6931" spans="1:2" x14ac:dyDescent="0.2">
      <c r="A6931" s="1" t="s">
        <v>30688</v>
      </c>
      <c r="B6931" t="str">
        <f t="shared" si="201"/>
        <v>https://www.udobaer.de/out/media/public/cust/others/s0000123-2021-ch_it.pdf</v>
      </c>
    </row>
    <row r="6932" spans="1:2" x14ac:dyDescent="0.2">
      <c r="A6932" s="1" t="s">
        <v>30689</v>
      </c>
      <c r="B6932" t="str">
        <f t="shared" si="201"/>
        <v>https://www.udobaer.de/out/media/public/cust/others/s0000123-2021-ch_it.pdf</v>
      </c>
    </row>
    <row r="6933" spans="1:2" x14ac:dyDescent="0.2">
      <c r="A6933" s="1" t="s">
        <v>30690</v>
      </c>
      <c r="B6933" t="str">
        <f t="shared" si="201"/>
        <v>https://www.udobaer.de/out/media/public/cust/others/s0000123-2021-ch_it.pdf</v>
      </c>
    </row>
    <row r="6934" spans="1:2" x14ac:dyDescent="0.2">
      <c r="A6934" s="1" t="s">
        <v>30691</v>
      </c>
      <c r="B6934" t="str">
        <f t="shared" si="201"/>
        <v>https://www.udobaer.de/out/media/public/cust/others/s0000123-2021-ch_it.pdf</v>
      </c>
    </row>
    <row r="6935" spans="1:2" x14ac:dyDescent="0.2">
      <c r="A6935" s="1" t="s">
        <v>30692</v>
      </c>
      <c r="B6935" t="str">
        <f t="shared" si="201"/>
        <v>https://www.udobaer.de/out/media/public/cust/others/s0000123-2021-ch_it.pdf</v>
      </c>
    </row>
    <row r="6936" spans="1:2" x14ac:dyDescent="0.2">
      <c r="A6936" s="1" t="s">
        <v>30693</v>
      </c>
      <c r="B6936" t="str">
        <f t="shared" si="201"/>
        <v>https://www.udobaer.de/out/media/public/cust/others/s0000123-2021-ch_it.pdf</v>
      </c>
    </row>
    <row r="6937" spans="1:2" x14ac:dyDescent="0.2">
      <c r="A6937" s="1" t="s">
        <v>30694</v>
      </c>
      <c r="B6937" t="str">
        <f t="shared" si="201"/>
        <v>https://www.udobaer.de/out/media/public/cust/others/s0000123-2021-ch_it.pdf</v>
      </c>
    </row>
    <row r="6938" spans="1:2" x14ac:dyDescent="0.2">
      <c r="A6938" s="1" t="s">
        <v>30695</v>
      </c>
      <c r="B6938" t="str">
        <f t="shared" si="201"/>
        <v>https://www.udobaer.de/out/media/public/cust/others/s0000123-2021-ch_it.pdf</v>
      </c>
    </row>
    <row r="6939" spans="1:2" x14ac:dyDescent="0.2">
      <c r="A6939" s="1" t="s">
        <v>30696</v>
      </c>
      <c r="B6939" t="str">
        <f t="shared" si="201"/>
        <v>https://www.udobaer.de/out/media/public/cust/others/s0000123-2021-ch_it.pdf</v>
      </c>
    </row>
    <row r="6940" spans="1:2" x14ac:dyDescent="0.2">
      <c r="A6940" s="1" t="s">
        <v>30697</v>
      </c>
      <c r="B6940" t="str">
        <f t="shared" si="201"/>
        <v>https://www.udobaer.de/out/media/public/cust/others/s0000123-2021-ch_it.pdf</v>
      </c>
    </row>
    <row r="6941" spans="1:2" x14ac:dyDescent="0.2">
      <c r="A6941" s="1" t="s">
        <v>30698</v>
      </c>
      <c r="B6941" t="str">
        <f t="shared" si="201"/>
        <v>https://www.udobaer.de/out/media/public/cust/others/s0000123-2021-ch_it.pdf</v>
      </c>
    </row>
    <row r="6942" spans="1:2" x14ac:dyDescent="0.2">
      <c r="A6942" s="1" t="s">
        <v>30699</v>
      </c>
      <c r="B6942" t="str">
        <f t="shared" si="201"/>
        <v>https://www.udobaer.de/out/media/public/cust/others/s0000123-2021-ch_it.pdf</v>
      </c>
    </row>
    <row r="6943" spans="1:2" x14ac:dyDescent="0.2">
      <c r="A6943" s="1" t="s">
        <v>30700</v>
      </c>
      <c r="B6943" t="str">
        <f t="shared" si="201"/>
        <v>https://www.udobaer.de/out/media/public/cust/others/s0000123-2021-ch_it.pdf</v>
      </c>
    </row>
    <row r="6944" spans="1:2" x14ac:dyDescent="0.2">
      <c r="A6944" s="1" t="s">
        <v>30701</v>
      </c>
      <c r="B6944" t="str">
        <f t="shared" si="201"/>
        <v>https://www.udobaer.de/out/media/public/cust/others/s0000123-2021-ch_it.pdf</v>
      </c>
    </row>
    <row r="6945" spans="1:2" x14ac:dyDescent="0.2">
      <c r="A6945" s="1" t="s">
        <v>30702</v>
      </c>
      <c r="B6945" t="str">
        <f t="shared" si="201"/>
        <v>https://www.udobaer.de/out/media/public/cust/others/s0000123-2021-ch_it.pdf</v>
      </c>
    </row>
    <row r="6946" spans="1:2" x14ac:dyDescent="0.2">
      <c r="A6946" s="1" t="s">
        <v>30703</v>
      </c>
      <c r="B6946" t="str">
        <f t="shared" si="201"/>
        <v>https://www.udobaer.de/out/media/public/cust/others/s0000123-2021-ch_it.pdf</v>
      </c>
    </row>
    <row r="6947" spans="1:2" x14ac:dyDescent="0.2">
      <c r="A6947" s="1" t="s">
        <v>30704</v>
      </c>
      <c r="B6947" t="str">
        <f t="shared" si="201"/>
        <v>https://www.udobaer.de/out/media/public/cust/others/s0000123-2021-ch_it.pdf</v>
      </c>
    </row>
    <row r="6948" spans="1:2" x14ac:dyDescent="0.2">
      <c r="A6948" s="1" t="s">
        <v>30705</v>
      </c>
      <c r="B6948" t="str">
        <f t="shared" si="201"/>
        <v>https://www.udobaer.de/out/media/public/cust/others/s0000123-2021-ch_it.pdf</v>
      </c>
    </row>
    <row r="6949" spans="1:2" x14ac:dyDescent="0.2">
      <c r="A6949" s="1" t="s">
        <v>30706</v>
      </c>
      <c r="B6949" t="str">
        <f t="shared" si="201"/>
        <v>https://www.udobaer.de/out/media/public/cust/others/s0000123-2021-ch_it.pdf</v>
      </c>
    </row>
    <row r="6950" spans="1:2" x14ac:dyDescent="0.2">
      <c r="A6950" s="1" t="s">
        <v>30707</v>
      </c>
      <c r="B6950" t="str">
        <f t="shared" ref="B6950:B7013" si="202">HYPERLINK("https://www.udobaer.de/out/media/public/cust/others/s0000123-2021-ch_it.pdf")</f>
        <v>https://www.udobaer.de/out/media/public/cust/others/s0000123-2021-ch_it.pdf</v>
      </c>
    </row>
    <row r="6951" spans="1:2" x14ac:dyDescent="0.2">
      <c r="A6951" s="1" t="s">
        <v>30708</v>
      </c>
      <c r="B6951" t="str">
        <f t="shared" si="202"/>
        <v>https://www.udobaer.de/out/media/public/cust/others/s0000123-2021-ch_it.pdf</v>
      </c>
    </row>
    <row r="6952" spans="1:2" x14ac:dyDescent="0.2">
      <c r="A6952" s="1" t="s">
        <v>30709</v>
      </c>
      <c r="B6952" t="str">
        <f t="shared" si="202"/>
        <v>https://www.udobaer.de/out/media/public/cust/others/s0000123-2021-ch_it.pdf</v>
      </c>
    </row>
    <row r="6953" spans="1:2" x14ac:dyDescent="0.2">
      <c r="A6953" s="1" t="s">
        <v>30710</v>
      </c>
      <c r="B6953" t="str">
        <f t="shared" si="202"/>
        <v>https://www.udobaer.de/out/media/public/cust/others/s0000123-2021-ch_it.pdf</v>
      </c>
    </row>
    <row r="6954" spans="1:2" x14ac:dyDescent="0.2">
      <c r="A6954" s="1" t="s">
        <v>30711</v>
      </c>
      <c r="B6954" t="str">
        <f t="shared" si="202"/>
        <v>https://www.udobaer.de/out/media/public/cust/others/s0000123-2021-ch_it.pdf</v>
      </c>
    </row>
    <row r="6955" spans="1:2" x14ac:dyDescent="0.2">
      <c r="A6955" s="1" t="s">
        <v>30712</v>
      </c>
      <c r="B6955" t="str">
        <f t="shared" si="202"/>
        <v>https://www.udobaer.de/out/media/public/cust/others/s0000123-2021-ch_it.pdf</v>
      </c>
    </row>
    <row r="6956" spans="1:2" x14ac:dyDescent="0.2">
      <c r="A6956" s="1" t="s">
        <v>30713</v>
      </c>
      <c r="B6956" t="str">
        <f t="shared" si="202"/>
        <v>https://www.udobaer.de/out/media/public/cust/others/s0000123-2021-ch_it.pdf</v>
      </c>
    </row>
    <row r="6957" spans="1:2" x14ac:dyDescent="0.2">
      <c r="A6957" s="1" t="s">
        <v>30714</v>
      </c>
      <c r="B6957" t="str">
        <f t="shared" si="202"/>
        <v>https://www.udobaer.de/out/media/public/cust/others/s0000123-2021-ch_it.pdf</v>
      </c>
    </row>
    <row r="6958" spans="1:2" x14ac:dyDescent="0.2">
      <c r="A6958" s="1" t="s">
        <v>30715</v>
      </c>
      <c r="B6958" t="str">
        <f t="shared" si="202"/>
        <v>https://www.udobaer.de/out/media/public/cust/others/s0000123-2021-ch_it.pdf</v>
      </c>
    </row>
    <row r="6959" spans="1:2" x14ac:dyDescent="0.2">
      <c r="A6959" s="1" t="s">
        <v>30716</v>
      </c>
      <c r="B6959" t="str">
        <f t="shared" si="202"/>
        <v>https://www.udobaer.de/out/media/public/cust/others/s0000123-2021-ch_it.pdf</v>
      </c>
    </row>
    <row r="6960" spans="1:2" x14ac:dyDescent="0.2">
      <c r="A6960" s="1" t="s">
        <v>30717</v>
      </c>
      <c r="B6960" t="str">
        <f t="shared" si="202"/>
        <v>https://www.udobaer.de/out/media/public/cust/others/s0000123-2021-ch_it.pdf</v>
      </c>
    </row>
    <row r="6961" spans="1:2" x14ac:dyDescent="0.2">
      <c r="A6961" s="1" t="s">
        <v>30718</v>
      </c>
      <c r="B6961" t="str">
        <f t="shared" si="202"/>
        <v>https://www.udobaer.de/out/media/public/cust/others/s0000123-2021-ch_it.pdf</v>
      </c>
    </row>
    <row r="6962" spans="1:2" x14ac:dyDescent="0.2">
      <c r="A6962" s="1" t="s">
        <v>30719</v>
      </c>
      <c r="B6962" t="str">
        <f t="shared" si="202"/>
        <v>https://www.udobaer.de/out/media/public/cust/others/s0000123-2021-ch_it.pdf</v>
      </c>
    </row>
    <row r="6963" spans="1:2" x14ac:dyDescent="0.2">
      <c r="A6963" s="1" t="s">
        <v>30720</v>
      </c>
      <c r="B6963" t="str">
        <f t="shared" si="202"/>
        <v>https://www.udobaer.de/out/media/public/cust/others/s0000123-2021-ch_it.pdf</v>
      </c>
    </row>
    <row r="6964" spans="1:2" x14ac:dyDescent="0.2">
      <c r="A6964" s="1" t="s">
        <v>30721</v>
      </c>
      <c r="B6964" t="str">
        <f t="shared" si="202"/>
        <v>https://www.udobaer.de/out/media/public/cust/others/s0000123-2021-ch_it.pdf</v>
      </c>
    </row>
    <row r="6965" spans="1:2" x14ac:dyDescent="0.2">
      <c r="A6965" s="1" t="s">
        <v>30722</v>
      </c>
      <c r="B6965" t="str">
        <f t="shared" si="202"/>
        <v>https://www.udobaer.de/out/media/public/cust/others/s0000123-2021-ch_it.pdf</v>
      </c>
    </row>
    <row r="6966" spans="1:2" x14ac:dyDescent="0.2">
      <c r="A6966" s="1" t="s">
        <v>30723</v>
      </c>
      <c r="B6966" t="str">
        <f t="shared" si="202"/>
        <v>https://www.udobaer.de/out/media/public/cust/others/s0000123-2021-ch_it.pdf</v>
      </c>
    </row>
    <row r="6967" spans="1:2" x14ac:dyDescent="0.2">
      <c r="A6967" s="1" t="s">
        <v>30724</v>
      </c>
      <c r="B6967" t="str">
        <f t="shared" si="202"/>
        <v>https://www.udobaer.de/out/media/public/cust/others/s0000123-2021-ch_it.pdf</v>
      </c>
    </row>
    <row r="6968" spans="1:2" x14ac:dyDescent="0.2">
      <c r="A6968" s="1" t="s">
        <v>30725</v>
      </c>
      <c r="B6968" t="str">
        <f t="shared" si="202"/>
        <v>https://www.udobaer.de/out/media/public/cust/others/s0000123-2021-ch_it.pdf</v>
      </c>
    </row>
    <row r="6969" spans="1:2" x14ac:dyDescent="0.2">
      <c r="A6969" s="1" t="s">
        <v>30726</v>
      </c>
      <c r="B6969" t="str">
        <f t="shared" si="202"/>
        <v>https://www.udobaer.de/out/media/public/cust/others/s0000123-2021-ch_it.pdf</v>
      </c>
    </row>
    <row r="6970" spans="1:2" x14ac:dyDescent="0.2">
      <c r="A6970" s="1" t="s">
        <v>30727</v>
      </c>
      <c r="B6970" t="str">
        <f t="shared" si="202"/>
        <v>https://www.udobaer.de/out/media/public/cust/others/s0000123-2021-ch_it.pdf</v>
      </c>
    </row>
    <row r="6971" spans="1:2" x14ac:dyDescent="0.2">
      <c r="A6971" s="1" t="s">
        <v>30728</v>
      </c>
      <c r="B6971" t="str">
        <f t="shared" si="202"/>
        <v>https://www.udobaer.de/out/media/public/cust/others/s0000123-2021-ch_it.pdf</v>
      </c>
    </row>
    <row r="6972" spans="1:2" x14ac:dyDescent="0.2">
      <c r="A6972" s="1" t="s">
        <v>30729</v>
      </c>
      <c r="B6972" t="str">
        <f t="shared" si="202"/>
        <v>https://www.udobaer.de/out/media/public/cust/others/s0000123-2021-ch_it.pdf</v>
      </c>
    </row>
    <row r="6973" spans="1:2" x14ac:dyDescent="0.2">
      <c r="A6973" s="1" t="s">
        <v>30730</v>
      </c>
      <c r="B6973" t="str">
        <f t="shared" si="202"/>
        <v>https://www.udobaer.de/out/media/public/cust/others/s0000123-2021-ch_it.pdf</v>
      </c>
    </row>
    <row r="6974" spans="1:2" x14ac:dyDescent="0.2">
      <c r="A6974" s="1" t="s">
        <v>30731</v>
      </c>
      <c r="B6974" t="str">
        <f t="shared" si="202"/>
        <v>https://www.udobaer.de/out/media/public/cust/others/s0000123-2021-ch_it.pdf</v>
      </c>
    </row>
    <row r="6975" spans="1:2" x14ac:dyDescent="0.2">
      <c r="A6975" s="1" t="s">
        <v>30732</v>
      </c>
      <c r="B6975" t="str">
        <f t="shared" si="202"/>
        <v>https://www.udobaer.de/out/media/public/cust/others/s0000123-2021-ch_it.pdf</v>
      </c>
    </row>
    <row r="6976" spans="1:2" x14ac:dyDescent="0.2">
      <c r="A6976" s="1" t="s">
        <v>30733</v>
      </c>
      <c r="B6976" t="str">
        <f t="shared" si="202"/>
        <v>https://www.udobaer.de/out/media/public/cust/others/s0000123-2021-ch_it.pdf</v>
      </c>
    </row>
    <row r="6977" spans="1:2" x14ac:dyDescent="0.2">
      <c r="A6977" s="1" t="s">
        <v>30734</v>
      </c>
      <c r="B6977" t="str">
        <f t="shared" si="202"/>
        <v>https://www.udobaer.de/out/media/public/cust/others/s0000123-2021-ch_it.pdf</v>
      </c>
    </row>
    <row r="6978" spans="1:2" x14ac:dyDescent="0.2">
      <c r="A6978" s="1" t="s">
        <v>30735</v>
      </c>
      <c r="B6978" t="str">
        <f t="shared" si="202"/>
        <v>https://www.udobaer.de/out/media/public/cust/others/s0000123-2021-ch_it.pdf</v>
      </c>
    </row>
    <row r="6979" spans="1:2" x14ac:dyDescent="0.2">
      <c r="A6979" s="1" t="s">
        <v>30736</v>
      </c>
      <c r="B6979" t="str">
        <f t="shared" si="202"/>
        <v>https://www.udobaer.de/out/media/public/cust/others/s0000123-2021-ch_it.pdf</v>
      </c>
    </row>
    <row r="6980" spans="1:2" x14ac:dyDescent="0.2">
      <c r="A6980" s="1" t="s">
        <v>30737</v>
      </c>
      <c r="B6980" t="str">
        <f t="shared" si="202"/>
        <v>https://www.udobaer.de/out/media/public/cust/others/s0000123-2021-ch_it.pdf</v>
      </c>
    </row>
    <row r="6981" spans="1:2" x14ac:dyDescent="0.2">
      <c r="A6981" s="1" t="s">
        <v>30738</v>
      </c>
      <c r="B6981" t="str">
        <f t="shared" si="202"/>
        <v>https://www.udobaer.de/out/media/public/cust/others/s0000123-2021-ch_it.pdf</v>
      </c>
    </row>
    <row r="6982" spans="1:2" x14ac:dyDescent="0.2">
      <c r="A6982" s="1" t="s">
        <v>30739</v>
      </c>
      <c r="B6982" t="str">
        <f t="shared" si="202"/>
        <v>https://www.udobaer.de/out/media/public/cust/others/s0000123-2021-ch_it.pdf</v>
      </c>
    </row>
    <row r="6983" spans="1:2" x14ac:dyDescent="0.2">
      <c r="A6983" s="1" t="s">
        <v>30740</v>
      </c>
      <c r="B6983" t="str">
        <f t="shared" si="202"/>
        <v>https://www.udobaer.de/out/media/public/cust/others/s0000123-2021-ch_it.pdf</v>
      </c>
    </row>
    <row r="6984" spans="1:2" x14ac:dyDescent="0.2">
      <c r="A6984" s="1" t="s">
        <v>30741</v>
      </c>
      <c r="B6984" t="str">
        <f t="shared" si="202"/>
        <v>https://www.udobaer.de/out/media/public/cust/others/s0000123-2021-ch_it.pdf</v>
      </c>
    </row>
    <row r="6985" spans="1:2" x14ac:dyDescent="0.2">
      <c r="A6985" s="1" t="s">
        <v>30742</v>
      </c>
      <c r="B6985" t="str">
        <f t="shared" si="202"/>
        <v>https://www.udobaer.de/out/media/public/cust/others/s0000123-2021-ch_it.pdf</v>
      </c>
    </row>
    <row r="6986" spans="1:2" x14ac:dyDescent="0.2">
      <c r="A6986" s="1" t="s">
        <v>30743</v>
      </c>
      <c r="B6986" t="str">
        <f t="shared" si="202"/>
        <v>https://www.udobaer.de/out/media/public/cust/others/s0000123-2021-ch_it.pdf</v>
      </c>
    </row>
    <row r="6987" spans="1:2" x14ac:dyDescent="0.2">
      <c r="A6987" s="1" t="s">
        <v>30744</v>
      </c>
      <c r="B6987" t="str">
        <f t="shared" si="202"/>
        <v>https://www.udobaer.de/out/media/public/cust/others/s0000123-2021-ch_it.pdf</v>
      </c>
    </row>
    <row r="6988" spans="1:2" x14ac:dyDescent="0.2">
      <c r="A6988" s="1" t="s">
        <v>30745</v>
      </c>
      <c r="B6988" t="str">
        <f t="shared" si="202"/>
        <v>https://www.udobaer.de/out/media/public/cust/others/s0000123-2021-ch_it.pdf</v>
      </c>
    </row>
    <row r="6989" spans="1:2" x14ac:dyDescent="0.2">
      <c r="A6989" s="1" t="s">
        <v>30746</v>
      </c>
      <c r="B6989" t="str">
        <f t="shared" si="202"/>
        <v>https://www.udobaer.de/out/media/public/cust/others/s0000123-2021-ch_it.pdf</v>
      </c>
    </row>
    <row r="6990" spans="1:2" x14ac:dyDescent="0.2">
      <c r="A6990" s="1" t="s">
        <v>30747</v>
      </c>
      <c r="B6990" t="str">
        <f t="shared" si="202"/>
        <v>https://www.udobaer.de/out/media/public/cust/others/s0000123-2021-ch_it.pdf</v>
      </c>
    </row>
    <row r="6991" spans="1:2" x14ac:dyDescent="0.2">
      <c r="A6991" s="1" t="s">
        <v>30748</v>
      </c>
      <c r="B6991" t="str">
        <f t="shared" si="202"/>
        <v>https://www.udobaer.de/out/media/public/cust/others/s0000123-2021-ch_it.pdf</v>
      </c>
    </row>
    <row r="6992" spans="1:2" x14ac:dyDescent="0.2">
      <c r="A6992" s="1" t="s">
        <v>30749</v>
      </c>
      <c r="B6992" t="str">
        <f t="shared" si="202"/>
        <v>https://www.udobaer.de/out/media/public/cust/others/s0000123-2021-ch_it.pdf</v>
      </c>
    </row>
    <row r="6993" spans="1:2" x14ac:dyDescent="0.2">
      <c r="A6993" s="1" t="s">
        <v>30750</v>
      </c>
      <c r="B6993" t="str">
        <f t="shared" si="202"/>
        <v>https://www.udobaer.de/out/media/public/cust/others/s0000123-2021-ch_it.pdf</v>
      </c>
    </row>
    <row r="6994" spans="1:2" x14ac:dyDescent="0.2">
      <c r="A6994" s="1" t="s">
        <v>30751</v>
      </c>
      <c r="B6994" t="str">
        <f t="shared" si="202"/>
        <v>https://www.udobaer.de/out/media/public/cust/others/s0000123-2021-ch_it.pdf</v>
      </c>
    </row>
    <row r="6995" spans="1:2" x14ac:dyDescent="0.2">
      <c r="A6995" s="1" t="s">
        <v>30752</v>
      </c>
      <c r="B6995" t="str">
        <f t="shared" si="202"/>
        <v>https://www.udobaer.de/out/media/public/cust/others/s0000123-2021-ch_it.pdf</v>
      </c>
    </row>
    <row r="6996" spans="1:2" x14ac:dyDescent="0.2">
      <c r="A6996" s="1" t="s">
        <v>30753</v>
      </c>
      <c r="B6996" t="str">
        <f t="shared" si="202"/>
        <v>https://www.udobaer.de/out/media/public/cust/others/s0000123-2021-ch_it.pdf</v>
      </c>
    </row>
    <row r="6997" spans="1:2" x14ac:dyDescent="0.2">
      <c r="A6997" s="1" t="s">
        <v>30754</v>
      </c>
      <c r="B6997" t="str">
        <f t="shared" si="202"/>
        <v>https://www.udobaer.de/out/media/public/cust/others/s0000123-2021-ch_it.pdf</v>
      </c>
    </row>
    <row r="6998" spans="1:2" x14ac:dyDescent="0.2">
      <c r="A6998" s="1" t="s">
        <v>30755</v>
      </c>
      <c r="B6998" t="str">
        <f t="shared" si="202"/>
        <v>https://www.udobaer.de/out/media/public/cust/others/s0000123-2021-ch_it.pdf</v>
      </c>
    </row>
    <row r="6999" spans="1:2" x14ac:dyDescent="0.2">
      <c r="A6999" s="1" t="s">
        <v>30756</v>
      </c>
      <c r="B6999" t="str">
        <f t="shared" si="202"/>
        <v>https://www.udobaer.de/out/media/public/cust/others/s0000123-2021-ch_it.pdf</v>
      </c>
    </row>
    <row r="7000" spans="1:2" x14ac:dyDescent="0.2">
      <c r="A7000" s="1" t="s">
        <v>30757</v>
      </c>
      <c r="B7000" t="str">
        <f t="shared" si="202"/>
        <v>https://www.udobaer.de/out/media/public/cust/others/s0000123-2021-ch_it.pdf</v>
      </c>
    </row>
    <row r="7001" spans="1:2" x14ac:dyDescent="0.2">
      <c r="A7001" s="1" t="s">
        <v>30758</v>
      </c>
      <c r="B7001" t="str">
        <f t="shared" si="202"/>
        <v>https://www.udobaer.de/out/media/public/cust/others/s0000123-2021-ch_it.pdf</v>
      </c>
    </row>
    <row r="7002" spans="1:2" x14ac:dyDescent="0.2">
      <c r="A7002" s="1" t="s">
        <v>30759</v>
      </c>
      <c r="B7002" t="str">
        <f t="shared" si="202"/>
        <v>https://www.udobaer.de/out/media/public/cust/others/s0000123-2021-ch_it.pdf</v>
      </c>
    </row>
    <row r="7003" spans="1:2" x14ac:dyDescent="0.2">
      <c r="A7003" s="1" t="s">
        <v>30760</v>
      </c>
      <c r="B7003" t="str">
        <f t="shared" si="202"/>
        <v>https://www.udobaer.de/out/media/public/cust/others/s0000123-2021-ch_it.pdf</v>
      </c>
    </row>
    <row r="7004" spans="1:2" x14ac:dyDescent="0.2">
      <c r="A7004" s="1" t="s">
        <v>31049</v>
      </c>
      <c r="B7004" t="str">
        <f t="shared" si="202"/>
        <v>https://www.udobaer.de/out/media/public/cust/others/s0000123-2021-ch_it.pdf</v>
      </c>
    </row>
    <row r="7005" spans="1:2" x14ac:dyDescent="0.2">
      <c r="A7005" s="1" t="s">
        <v>31050</v>
      </c>
      <c r="B7005" t="str">
        <f t="shared" si="202"/>
        <v>https://www.udobaer.de/out/media/public/cust/others/s0000123-2021-ch_it.pdf</v>
      </c>
    </row>
    <row r="7006" spans="1:2" x14ac:dyDescent="0.2">
      <c r="A7006" s="1" t="s">
        <v>31051</v>
      </c>
      <c r="B7006" t="str">
        <f t="shared" si="202"/>
        <v>https://www.udobaer.de/out/media/public/cust/others/s0000123-2021-ch_it.pdf</v>
      </c>
    </row>
    <row r="7007" spans="1:2" x14ac:dyDescent="0.2">
      <c r="A7007" s="1" t="s">
        <v>31052</v>
      </c>
      <c r="B7007" t="str">
        <f t="shared" si="202"/>
        <v>https://www.udobaer.de/out/media/public/cust/others/s0000123-2021-ch_it.pdf</v>
      </c>
    </row>
    <row r="7008" spans="1:2" x14ac:dyDescent="0.2">
      <c r="A7008" s="1" t="s">
        <v>31053</v>
      </c>
      <c r="B7008" t="str">
        <f t="shared" si="202"/>
        <v>https://www.udobaer.de/out/media/public/cust/others/s0000123-2021-ch_it.pdf</v>
      </c>
    </row>
    <row r="7009" spans="1:2" x14ac:dyDescent="0.2">
      <c r="A7009" s="1" t="s">
        <v>31054</v>
      </c>
      <c r="B7009" t="str">
        <f t="shared" si="202"/>
        <v>https://www.udobaer.de/out/media/public/cust/others/s0000123-2021-ch_it.pdf</v>
      </c>
    </row>
    <row r="7010" spans="1:2" x14ac:dyDescent="0.2">
      <c r="A7010" s="1" t="s">
        <v>31055</v>
      </c>
      <c r="B7010" t="str">
        <f t="shared" si="202"/>
        <v>https://www.udobaer.de/out/media/public/cust/others/s0000123-2021-ch_it.pdf</v>
      </c>
    </row>
    <row r="7011" spans="1:2" x14ac:dyDescent="0.2">
      <c r="A7011" s="1" t="s">
        <v>31056</v>
      </c>
      <c r="B7011" t="str">
        <f t="shared" si="202"/>
        <v>https://www.udobaer.de/out/media/public/cust/others/s0000123-2021-ch_it.pdf</v>
      </c>
    </row>
    <row r="7012" spans="1:2" x14ac:dyDescent="0.2">
      <c r="A7012" s="1" t="s">
        <v>31057</v>
      </c>
      <c r="B7012" t="str">
        <f t="shared" si="202"/>
        <v>https://www.udobaer.de/out/media/public/cust/others/s0000123-2021-ch_it.pdf</v>
      </c>
    </row>
    <row r="7013" spans="1:2" x14ac:dyDescent="0.2">
      <c r="A7013" s="1" t="s">
        <v>31058</v>
      </c>
      <c r="B7013" t="str">
        <f t="shared" si="202"/>
        <v>https://www.udobaer.de/out/media/public/cust/others/s0000123-2021-ch_it.pdf</v>
      </c>
    </row>
    <row r="7014" spans="1:2" x14ac:dyDescent="0.2">
      <c r="A7014" s="1" t="s">
        <v>31059</v>
      </c>
      <c r="B7014" t="str">
        <f t="shared" ref="B7014:B7077" si="203">HYPERLINK("https://www.udobaer.de/out/media/public/cust/others/s0000123-2021-ch_it.pdf")</f>
        <v>https://www.udobaer.de/out/media/public/cust/others/s0000123-2021-ch_it.pdf</v>
      </c>
    </row>
    <row r="7015" spans="1:2" x14ac:dyDescent="0.2">
      <c r="A7015" s="1" t="s">
        <v>31060</v>
      </c>
      <c r="B7015" t="str">
        <f t="shared" si="203"/>
        <v>https://www.udobaer.de/out/media/public/cust/others/s0000123-2021-ch_it.pdf</v>
      </c>
    </row>
    <row r="7016" spans="1:2" x14ac:dyDescent="0.2">
      <c r="A7016" s="1" t="s">
        <v>31061</v>
      </c>
      <c r="B7016" t="str">
        <f t="shared" si="203"/>
        <v>https://www.udobaer.de/out/media/public/cust/others/s0000123-2021-ch_it.pdf</v>
      </c>
    </row>
    <row r="7017" spans="1:2" x14ac:dyDescent="0.2">
      <c r="A7017" s="1" t="s">
        <v>31062</v>
      </c>
      <c r="B7017" t="str">
        <f t="shared" si="203"/>
        <v>https://www.udobaer.de/out/media/public/cust/others/s0000123-2021-ch_it.pdf</v>
      </c>
    </row>
    <row r="7018" spans="1:2" x14ac:dyDescent="0.2">
      <c r="A7018" s="1" t="s">
        <v>31063</v>
      </c>
      <c r="B7018" t="str">
        <f t="shared" si="203"/>
        <v>https://www.udobaer.de/out/media/public/cust/others/s0000123-2021-ch_it.pdf</v>
      </c>
    </row>
    <row r="7019" spans="1:2" x14ac:dyDescent="0.2">
      <c r="A7019" s="1" t="s">
        <v>31064</v>
      </c>
      <c r="B7019" t="str">
        <f t="shared" si="203"/>
        <v>https://www.udobaer.de/out/media/public/cust/others/s0000123-2021-ch_it.pdf</v>
      </c>
    </row>
    <row r="7020" spans="1:2" x14ac:dyDescent="0.2">
      <c r="A7020" s="1" t="s">
        <v>31065</v>
      </c>
      <c r="B7020" t="str">
        <f t="shared" si="203"/>
        <v>https://www.udobaer.de/out/media/public/cust/others/s0000123-2021-ch_it.pdf</v>
      </c>
    </row>
    <row r="7021" spans="1:2" x14ac:dyDescent="0.2">
      <c r="A7021" s="1" t="s">
        <v>31066</v>
      </c>
      <c r="B7021" t="str">
        <f t="shared" si="203"/>
        <v>https://www.udobaer.de/out/media/public/cust/others/s0000123-2021-ch_it.pdf</v>
      </c>
    </row>
    <row r="7022" spans="1:2" x14ac:dyDescent="0.2">
      <c r="A7022" s="1" t="s">
        <v>31067</v>
      </c>
      <c r="B7022" t="str">
        <f t="shared" si="203"/>
        <v>https://www.udobaer.de/out/media/public/cust/others/s0000123-2021-ch_it.pdf</v>
      </c>
    </row>
    <row r="7023" spans="1:2" x14ac:dyDescent="0.2">
      <c r="A7023" s="1" t="s">
        <v>31068</v>
      </c>
      <c r="B7023" t="str">
        <f t="shared" si="203"/>
        <v>https://www.udobaer.de/out/media/public/cust/others/s0000123-2021-ch_it.pdf</v>
      </c>
    </row>
    <row r="7024" spans="1:2" x14ac:dyDescent="0.2">
      <c r="A7024" s="1" t="s">
        <v>31069</v>
      </c>
      <c r="B7024" t="str">
        <f t="shared" si="203"/>
        <v>https://www.udobaer.de/out/media/public/cust/others/s0000123-2021-ch_it.pdf</v>
      </c>
    </row>
    <row r="7025" spans="1:2" x14ac:dyDescent="0.2">
      <c r="A7025" s="1" t="s">
        <v>31070</v>
      </c>
      <c r="B7025" t="str">
        <f t="shared" si="203"/>
        <v>https://www.udobaer.de/out/media/public/cust/others/s0000123-2021-ch_it.pdf</v>
      </c>
    </row>
    <row r="7026" spans="1:2" x14ac:dyDescent="0.2">
      <c r="A7026" s="1" t="s">
        <v>31071</v>
      </c>
      <c r="B7026" t="str">
        <f t="shared" si="203"/>
        <v>https://www.udobaer.de/out/media/public/cust/others/s0000123-2021-ch_it.pdf</v>
      </c>
    </row>
    <row r="7027" spans="1:2" x14ac:dyDescent="0.2">
      <c r="A7027" s="1" t="s">
        <v>31072</v>
      </c>
      <c r="B7027" t="str">
        <f t="shared" si="203"/>
        <v>https://www.udobaer.de/out/media/public/cust/others/s0000123-2021-ch_it.pdf</v>
      </c>
    </row>
    <row r="7028" spans="1:2" x14ac:dyDescent="0.2">
      <c r="A7028" s="1" t="s">
        <v>31073</v>
      </c>
      <c r="B7028" t="str">
        <f t="shared" si="203"/>
        <v>https://www.udobaer.de/out/media/public/cust/others/s0000123-2021-ch_it.pdf</v>
      </c>
    </row>
    <row r="7029" spans="1:2" x14ac:dyDescent="0.2">
      <c r="A7029" s="1" t="s">
        <v>31074</v>
      </c>
      <c r="B7029" t="str">
        <f t="shared" si="203"/>
        <v>https://www.udobaer.de/out/media/public/cust/others/s0000123-2021-ch_it.pdf</v>
      </c>
    </row>
    <row r="7030" spans="1:2" x14ac:dyDescent="0.2">
      <c r="A7030" s="1" t="s">
        <v>31075</v>
      </c>
      <c r="B7030" t="str">
        <f t="shared" si="203"/>
        <v>https://www.udobaer.de/out/media/public/cust/others/s0000123-2021-ch_it.pdf</v>
      </c>
    </row>
    <row r="7031" spans="1:2" x14ac:dyDescent="0.2">
      <c r="A7031" s="1" t="s">
        <v>31076</v>
      </c>
      <c r="B7031" t="str">
        <f t="shared" si="203"/>
        <v>https://www.udobaer.de/out/media/public/cust/others/s0000123-2021-ch_it.pdf</v>
      </c>
    </row>
    <row r="7032" spans="1:2" x14ac:dyDescent="0.2">
      <c r="A7032" s="1" t="s">
        <v>31077</v>
      </c>
      <c r="B7032" t="str">
        <f t="shared" si="203"/>
        <v>https://www.udobaer.de/out/media/public/cust/others/s0000123-2021-ch_it.pdf</v>
      </c>
    </row>
    <row r="7033" spans="1:2" x14ac:dyDescent="0.2">
      <c r="A7033" s="1" t="s">
        <v>31078</v>
      </c>
      <c r="B7033" t="str">
        <f t="shared" si="203"/>
        <v>https://www.udobaer.de/out/media/public/cust/others/s0000123-2021-ch_it.pdf</v>
      </c>
    </row>
    <row r="7034" spans="1:2" x14ac:dyDescent="0.2">
      <c r="A7034" s="1" t="s">
        <v>31079</v>
      </c>
      <c r="B7034" t="str">
        <f t="shared" si="203"/>
        <v>https://www.udobaer.de/out/media/public/cust/others/s0000123-2021-ch_it.pdf</v>
      </c>
    </row>
    <row r="7035" spans="1:2" x14ac:dyDescent="0.2">
      <c r="A7035" s="1" t="s">
        <v>31080</v>
      </c>
      <c r="B7035" t="str">
        <f t="shared" si="203"/>
        <v>https://www.udobaer.de/out/media/public/cust/others/s0000123-2021-ch_it.pdf</v>
      </c>
    </row>
    <row r="7036" spans="1:2" x14ac:dyDescent="0.2">
      <c r="A7036" s="1" t="s">
        <v>31081</v>
      </c>
      <c r="B7036" t="str">
        <f t="shared" si="203"/>
        <v>https://www.udobaer.de/out/media/public/cust/others/s0000123-2021-ch_it.pdf</v>
      </c>
    </row>
    <row r="7037" spans="1:2" x14ac:dyDescent="0.2">
      <c r="A7037" s="1" t="s">
        <v>31082</v>
      </c>
      <c r="B7037" t="str">
        <f t="shared" si="203"/>
        <v>https://www.udobaer.de/out/media/public/cust/others/s0000123-2021-ch_it.pdf</v>
      </c>
    </row>
    <row r="7038" spans="1:2" x14ac:dyDescent="0.2">
      <c r="A7038" s="1" t="s">
        <v>31083</v>
      </c>
      <c r="B7038" t="str">
        <f t="shared" si="203"/>
        <v>https://www.udobaer.de/out/media/public/cust/others/s0000123-2021-ch_it.pdf</v>
      </c>
    </row>
    <row r="7039" spans="1:2" x14ac:dyDescent="0.2">
      <c r="A7039" s="1" t="s">
        <v>31084</v>
      </c>
      <c r="B7039" t="str">
        <f t="shared" si="203"/>
        <v>https://www.udobaer.de/out/media/public/cust/others/s0000123-2021-ch_it.pdf</v>
      </c>
    </row>
    <row r="7040" spans="1:2" x14ac:dyDescent="0.2">
      <c r="A7040" s="1" t="s">
        <v>31085</v>
      </c>
      <c r="B7040" t="str">
        <f t="shared" si="203"/>
        <v>https://www.udobaer.de/out/media/public/cust/others/s0000123-2021-ch_it.pdf</v>
      </c>
    </row>
    <row r="7041" spans="1:2" x14ac:dyDescent="0.2">
      <c r="A7041" s="1" t="s">
        <v>31086</v>
      </c>
      <c r="B7041" t="str">
        <f t="shared" si="203"/>
        <v>https://www.udobaer.de/out/media/public/cust/others/s0000123-2021-ch_it.pdf</v>
      </c>
    </row>
    <row r="7042" spans="1:2" x14ac:dyDescent="0.2">
      <c r="A7042" s="1" t="s">
        <v>31087</v>
      </c>
      <c r="B7042" t="str">
        <f t="shared" si="203"/>
        <v>https://www.udobaer.de/out/media/public/cust/others/s0000123-2021-ch_it.pdf</v>
      </c>
    </row>
    <row r="7043" spans="1:2" x14ac:dyDescent="0.2">
      <c r="A7043" s="1" t="s">
        <v>31088</v>
      </c>
      <c r="B7043" t="str">
        <f t="shared" si="203"/>
        <v>https://www.udobaer.de/out/media/public/cust/others/s0000123-2021-ch_it.pdf</v>
      </c>
    </row>
    <row r="7044" spans="1:2" x14ac:dyDescent="0.2">
      <c r="A7044" s="1" t="s">
        <v>31089</v>
      </c>
      <c r="B7044" t="str">
        <f t="shared" si="203"/>
        <v>https://www.udobaer.de/out/media/public/cust/others/s0000123-2021-ch_it.pdf</v>
      </c>
    </row>
    <row r="7045" spans="1:2" x14ac:dyDescent="0.2">
      <c r="A7045" s="1" t="s">
        <v>31090</v>
      </c>
      <c r="B7045" t="str">
        <f t="shared" si="203"/>
        <v>https://www.udobaer.de/out/media/public/cust/others/s0000123-2021-ch_it.pdf</v>
      </c>
    </row>
    <row r="7046" spans="1:2" x14ac:dyDescent="0.2">
      <c r="A7046" s="1" t="s">
        <v>31091</v>
      </c>
      <c r="B7046" t="str">
        <f t="shared" si="203"/>
        <v>https://www.udobaer.de/out/media/public/cust/others/s0000123-2021-ch_it.pdf</v>
      </c>
    </row>
    <row r="7047" spans="1:2" x14ac:dyDescent="0.2">
      <c r="A7047" s="1" t="s">
        <v>31092</v>
      </c>
      <c r="B7047" t="str">
        <f t="shared" si="203"/>
        <v>https://www.udobaer.de/out/media/public/cust/others/s0000123-2021-ch_it.pdf</v>
      </c>
    </row>
    <row r="7048" spans="1:2" x14ac:dyDescent="0.2">
      <c r="A7048" s="1" t="s">
        <v>31093</v>
      </c>
      <c r="B7048" t="str">
        <f t="shared" si="203"/>
        <v>https://www.udobaer.de/out/media/public/cust/others/s0000123-2021-ch_it.pdf</v>
      </c>
    </row>
    <row r="7049" spans="1:2" x14ac:dyDescent="0.2">
      <c r="A7049" s="1" t="s">
        <v>31094</v>
      </c>
      <c r="B7049" t="str">
        <f t="shared" si="203"/>
        <v>https://www.udobaer.de/out/media/public/cust/others/s0000123-2021-ch_it.pdf</v>
      </c>
    </row>
    <row r="7050" spans="1:2" x14ac:dyDescent="0.2">
      <c r="A7050" s="1" t="s">
        <v>31095</v>
      </c>
      <c r="B7050" t="str">
        <f t="shared" si="203"/>
        <v>https://www.udobaer.de/out/media/public/cust/others/s0000123-2021-ch_it.pdf</v>
      </c>
    </row>
    <row r="7051" spans="1:2" x14ac:dyDescent="0.2">
      <c r="A7051" s="1" t="s">
        <v>31096</v>
      </c>
      <c r="B7051" t="str">
        <f t="shared" si="203"/>
        <v>https://www.udobaer.de/out/media/public/cust/others/s0000123-2021-ch_it.pdf</v>
      </c>
    </row>
    <row r="7052" spans="1:2" x14ac:dyDescent="0.2">
      <c r="A7052" s="1" t="s">
        <v>31097</v>
      </c>
      <c r="B7052" t="str">
        <f t="shared" si="203"/>
        <v>https://www.udobaer.de/out/media/public/cust/others/s0000123-2021-ch_it.pdf</v>
      </c>
    </row>
    <row r="7053" spans="1:2" x14ac:dyDescent="0.2">
      <c r="A7053" s="1" t="s">
        <v>31098</v>
      </c>
      <c r="B7053" t="str">
        <f t="shared" si="203"/>
        <v>https://www.udobaer.de/out/media/public/cust/others/s0000123-2021-ch_it.pdf</v>
      </c>
    </row>
    <row r="7054" spans="1:2" x14ac:dyDescent="0.2">
      <c r="A7054" s="1" t="s">
        <v>31099</v>
      </c>
      <c r="B7054" t="str">
        <f t="shared" si="203"/>
        <v>https://www.udobaer.de/out/media/public/cust/others/s0000123-2021-ch_it.pdf</v>
      </c>
    </row>
    <row r="7055" spans="1:2" x14ac:dyDescent="0.2">
      <c r="A7055" s="1" t="s">
        <v>31100</v>
      </c>
      <c r="B7055" t="str">
        <f t="shared" si="203"/>
        <v>https://www.udobaer.de/out/media/public/cust/others/s0000123-2021-ch_it.pdf</v>
      </c>
    </row>
    <row r="7056" spans="1:2" x14ac:dyDescent="0.2">
      <c r="A7056" s="1" t="s">
        <v>31101</v>
      </c>
      <c r="B7056" t="str">
        <f t="shared" si="203"/>
        <v>https://www.udobaer.de/out/media/public/cust/others/s0000123-2021-ch_it.pdf</v>
      </c>
    </row>
    <row r="7057" spans="1:2" x14ac:dyDescent="0.2">
      <c r="A7057" s="1" t="s">
        <v>31102</v>
      </c>
      <c r="B7057" t="str">
        <f t="shared" si="203"/>
        <v>https://www.udobaer.de/out/media/public/cust/others/s0000123-2021-ch_it.pdf</v>
      </c>
    </row>
    <row r="7058" spans="1:2" x14ac:dyDescent="0.2">
      <c r="A7058" s="1" t="s">
        <v>31103</v>
      </c>
      <c r="B7058" t="str">
        <f t="shared" si="203"/>
        <v>https://www.udobaer.de/out/media/public/cust/others/s0000123-2021-ch_it.pdf</v>
      </c>
    </row>
    <row r="7059" spans="1:2" x14ac:dyDescent="0.2">
      <c r="A7059" s="1" t="s">
        <v>31104</v>
      </c>
      <c r="B7059" t="str">
        <f t="shared" si="203"/>
        <v>https://www.udobaer.de/out/media/public/cust/others/s0000123-2021-ch_it.pdf</v>
      </c>
    </row>
    <row r="7060" spans="1:2" x14ac:dyDescent="0.2">
      <c r="A7060" s="1" t="s">
        <v>31105</v>
      </c>
      <c r="B7060" t="str">
        <f t="shared" si="203"/>
        <v>https://www.udobaer.de/out/media/public/cust/others/s0000123-2021-ch_it.pdf</v>
      </c>
    </row>
    <row r="7061" spans="1:2" x14ac:dyDescent="0.2">
      <c r="A7061" s="1" t="s">
        <v>31106</v>
      </c>
      <c r="B7061" t="str">
        <f t="shared" si="203"/>
        <v>https://www.udobaer.de/out/media/public/cust/others/s0000123-2021-ch_it.pdf</v>
      </c>
    </row>
    <row r="7062" spans="1:2" x14ac:dyDescent="0.2">
      <c r="A7062" s="1" t="s">
        <v>31107</v>
      </c>
      <c r="B7062" t="str">
        <f t="shared" si="203"/>
        <v>https://www.udobaer.de/out/media/public/cust/others/s0000123-2021-ch_it.pdf</v>
      </c>
    </row>
    <row r="7063" spans="1:2" x14ac:dyDescent="0.2">
      <c r="A7063" s="1" t="s">
        <v>31108</v>
      </c>
      <c r="B7063" t="str">
        <f t="shared" si="203"/>
        <v>https://www.udobaer.de/out/media/public/cust/others/s0000123-2021-ch_it.pdf</v>
      </c>
    </row>
    <row r="7064" spans="1:2" x14ac:dyDescent="0.2">
      <c r="A7064" s="1" t="s">
        <v>31109</v>
      </c>
      <c r="B7064" t="str">
        <f t="shared" si="203"/>
        <v>https://www.udobaer.de/out/media/public/cust/others/s0000123-2021-ch_it.pdf</v>
      </c>
    </row>
    <row r="7065" spans="1:2" x14ac:dyDescent="0.2">
      <c r="A7065" s="1" t="s">
        <v>31110</v>
      </c>
      <c r="B7065" t="str">
        <f t="shared" si="203"/>
        <v>https://www.udobaer.de/out/media/public/cust/others/s0000123-2021-ch_it.pdf</v>
      </c>
    </row>
    <row r="7066" spans="1:2" x14ac:dyDescent="0.2">
      <c r="A7066" s="1" t="s">
        <v>31111</v>
      </c>
      <c r="B7066" t="str">
        <f t="shared" si="203"/>
        <v>https://www.udobaer.de/out/media/public/cust/others/s0000123-2021-ch_it.pdf</v>
      </c>
    </row>
    <row r="7067" spans="1:2" x14ac:dyDescent="0.2">
      <c r="A7067" s="1" t="s">
        <v>31112</v>
      </c>
      <c r="B7067" t="str">
        <f t="shared" si="203"/>
        <v>https://www.udobaer.de/out/media/public/cust/others/s0000123-2021-ch_it.pdf</v>
      </c>
    </row>
    <row r="7068" spans="1:2" x14ac:dyDescent="0.2">
      <c r="A7068" s="1" t="s">
        <v>31113</v>
      </c>
      <c r="B7068" t="str">
        <f t="shared" si="203"/>
        <v>https://www.udobaer.de/out/media/public/cust/others/s0000123-2021-ch_it.pdf</v>
      </c>
    </row>
    <row r="7069" spans="1:2" x14ac:dyDescent="0.2">
      <c r="A7069" s="1" t="s">
        <v>31114</v>
      </c>
      <c r="B7069" t="str">
        <f t="shared" si="203"/>
        <v>https://www.udobaer.de/out/media/public/cust/others/s0000123-2021-ch_it.pdf</v>
      </c>
    </row>
    <row r="7070" spans="1:2" x14ac:dyDescent="0.2">
      <c r="A7070" s="1" t="s">
        <v>31115</v>
      </c>
      <c r="B7070" t="str">
        <f t="shared" si="203"/>
        <v>https://www.udobaer.de/out/media/public/cust/others/s0000123-2021-ch_it.pdf</v>
      </c>
    </row>
    <row r="7071" spans="1:2" x14ac:dyDescent="0.2">
      <c r="A7071" s="1" t="s">
        <v>31116</v>
      </c>
      <c r="B7071" t="str">
        <f t="shared" si="203"/>
        <v>https://www.udobaer.de/out/media/public/cust/others/s0000123-2021-ch_it.pdf</v>
      </c>
    </row>
    <row r="7072" spans="1:2" x14ac:dyDescent="0.2">
      <c r="A7072" s="1" t="s">
        <v>31117</v>
      </c>
      <c r="B7072" t="str">
        <f t="shared" si="203"/>
        <v>https://www.udobaer.de/out/media/public/cust/others/s0000123-2021-ch_it.pdf</v>
      </c>
    </row>
    <row r="7073" spans="1:2" x14ac:dyDescent="0.2">
      <c r="A7073" s="1" t="s">
        <v>31118</v>
      </c>
      <c r="B7073" t="str">
        <f t="shared" si="203"/>
        <v>https://www.udobaer.de/out/media/public/cust/others/s0000123-2021-ch_it.pdf</v>
      </c>
    </row>
    <row r="7074" spans="1:2" x14ac:dyDescent="0.2">
      <c r="A7074" s="1" t="s">
        <v>31119</v>
      </c>
      <c r="B7074" t="str">
        <f t="shared" si="203"/>
        <v>https://www.udobaer.de/out/media/public/cust/others/s0000123-2021-ch_it.pdf</v>
      </c>
    </row>
    <row r="7075" spans="1:2" x14ac:dyDescent="0.2">
      <c r="A7075" s="1" t="s">
        <v>31120</v>
      </c>
      <c r="B7075" t="str">
        <f t="shared" si="203"/>
        <v>https://www.udobaer.de/out/media/public/cust/others/s0000123-2021-ch_it.pdf</v>
      </c>
    </row>
    <row r="7076" spans="1:2" x14ac:dyDescent="0.2">
      <c r="A7076" s="1" t="s">
        <v>31121</v>
      </c>
      <c r="B7076" t="str">
        <f t="shared" si="203"/>
        <v>https://www.udobaer.de/out/media/public/cust/others/s0000123-2021-ch_it.pdf</v>
      </c>
    </row>
    <row r="7077" spans="1:2" x14ac:dyDescent="0.2">
      <c r="A7077" s="1" t="s">
        <v>31122</v>
      </c>
      <c r="B7077" t="str">
        <f t="shared" si="203"/>
        <v>https://www.udobaer.de/out/media/public/cust/others/s0000123-2021-ch_it.pdf</v>
      </c>
    </row>
    <row r="7078" spans="1:2" x14ac:dyDescent="0.2">
      <c r="A7078" s="1" t="s">
        <v>31123</v>
      </c>
      <c r="B7078" t="str">
        <f t="shared" ref="B7078:B7141" si="204">HYPERLINK("https://www.udobaer.de/out/media/public/cust/others/s0000123-2021-ch_it.pdf")</f>
        <v>https://www.udobaer.de/out/media/public/cust/others/s0000123-2021-ch_it.pdf</v>
      </c>
    </row>
    <row r="7079" spans="1:2" x14ac:dyDescent="0.2">
      <c r="A7079" s="1" t="s">
        <v>31124</v>
      </c>
      <c r="B7079" t="str">
        <f t="shared" si="204"/>
        <v>https://www.udobaer.de/out/media/public/cust/others/s0000123-2021-ch_it.pdf</v>
      </c>
    </row>
    <row r="7080" spans="1:2" x14ac:dyDescent="0.2">
      <c r="A7080" s="1" t="s">
        <v>31125</v>
      </c>
      <c r="B7080" t="str">
        <f t="shared" si="204"/>
        <v>https://www.udobaer.de/out/media/public/cust/others/s0000123-2021-ch_it.pdf</v>
      </c>
    </row>
    <row r="7081" spans="1:2" x14ac:dyDescent="0.2">
      <c r="A7081" s="1" t="s">
        <v>31126</v>
      </c>
      <c r="B7081" t="str">
        <f t="shared" si="204"/>
        <v>https://www.udobaer.de/out/media/public/cust/others/s0000123-2021-ch_it.pdf</v>
      </c>
    </row>
    <row r="7082" spans="1:2" x14ac:dyDescent="0.2">
      <c r="A7082" s="1" t="s">
        <v>31127</v>
      </c>
      <c r="B7082" t="str">
        <f t="shared" si="204"/>
        <v>https://www.udobaer.de/out/media/public/cust/others/s0000123-2021-ch_it.pdf</v>
      </c>
    </row>
    <row r="7083" spans="1:2" x14ac:dyDescent="0.2">
      <c r="A7083" s="1" t="s">
        <v>31128</v>
      </c>
      <c r="B7083" t="str">
        <f t="shared" si="204"/>
        <v>https://www.udobaer.de/out/media/public/cust/others/s0000123-2021-ch_it.pdf</v>
      </c>
    </row>
    <row r="7084" spans="1:2" x14ac:dyDescent="0.2">
      <c r="A7084" s="1" t="s">
        <v>31129</v>
      </c>
      <c r="B7084" t="str">
        <f t="shared" si="204"/>
        <v>https://www.udobaer.de/out/media/public/cust/others/s0000123-2021-ch_it.pdf</v>
      </c>
    </row>
    <row r="7085" spans="1:2" x14ac:dyDescent="0.2">
      <c r="A7085" s="1" t="s">
        <v>31130</v>
      </c>
      <c r="B7085" t="str">
        <f t="shared" si="204"/>
        <v>https://www.udobaer.de/out/media/public/cust/others/s0000123-2021-ch_it.pdf</v>
      </c>
    </row>
    <row r="7086" spans="1:2" x14ac:dyDescent="0.2">
      <c r="A7086" s="1" t="s">
        <v>31131</v>
      </c>
      <c r="B7086" t="str">
        <f t="shared" si="204"/>
        <v>https://www.udobaer.de/out/media/public/cust/others/s0000123-2021-ch_it.pdf</v>
      </c>
    </row>
    <row r="7087" spans="1:2" x14ac:dyDescent="0.2">
      <c r="A7087" s="1" t="s">
        <v>31132</v>
      </c>
      <c r="B7087" t="str">
        <f t="shared" si="204"/>
        <v>https://www.udobaer.de/out/media/public/cust/others/s0000123-2021-ch_it.pdf</v>
      </c>
    </row>
    <row r="7088" spans="1:2" x14ac:dyDescent="0.2">
      <c r="A7088" s="1" t="s">
        <v>31133</v>
      </c>
      <c r="B7088" t="str">
        <f t="shared" si="204"/>
        <v>https://www.udobaer.de/out/media/public/cust/others/s0000123-2021-ch_it.pdf</v>
      </c>
    </row>
    <row r="7089" spans="1:2" x14ac:dyDescent="0.2">
      <c r="A7089" s="1" t="s">
        <v>31134</v>
      </c>
      <c r="B7089" t="str">
        <f t="shared" si="204"/>
        <v>https://www.udobaer.de/out/media/public/cust/others/s0000123-2021-ch_it.pdf</v>
      </c>
    </row>
    <row r="7090" spans="1:2" x14ac:dyDescent="0.2">
      <c r="A7090" s="1" t="s">
        <v>31135</v>
      </c>
      <c r="B7090" t="str">
        <f t="shared" si="204"/>
        <v>https://www.udobaer.de/out/media/public/cust/others/s0000123-2021-ch_it.pdf</v>
      </c>
    </row>
    <row r="7091" spans="1:2" x14ac:dyDescent="0.2">
      <c r="A7091" s="1" t="s">
        <v>31136</v>
      </c>
      <c r="B7091" t="str">
        <f t="shared" si="204"/>
        <v>https://www.udobaer.de/out/media/public/cust/others/s0000123-2021-ch_it.pdf</v>
      </c>
    </row>
    <row r="7092" spans="1:2" x14ac:dyDescent="0.2">
      <c r="A7092" s="1" t="s">
        <v>31137</v>
      </c>
      <c r="B7092" t="str">
        <f t="shared" si="204"/>
        <v>https://www.udobaer.de/out/media/public/cust/others/s0000123-2021-ch_it.pdf</v>
      </c>
    </row>
    <row r="7093" spans="1:2" x14ac:dyDescent="0.2">
      <c r="A7093" s="1" t="s">
        <v>31138</v>
      </c>
      <c r="B7093" t="str">
        <f t="shared" si="204"/>
        <v>https://www.udobaer.de/out/media/public/cust/others/s0000123-2021-ch_it.pdf</v>
      </c>
    </row>
    <row r="7094" spans="1:2" x14ac:dyDescent="0.2">
      <c r="A7094" s="1" t="s">
        <v>31139</v>
      </c>
      <c r="B7094" t="str">
        <f t="shared" si="204"/>
        <v>https://www.udobaer.de/out/media/public/cust/others/s0000123-2021-ch_it.pdf</v>
      </c>
    </row>
    <row r="7095" spans="1:2" x14ac:dyDescent="0.2">
      <c r="A7095" s="1" t="s">
        <v>31140</v>
      </c>
      <c r="B7095" t="str">
        <f t="shared" si="204"/>
        <v>https://www.udobaer.de/out/media/public/cust/others/s0000123-2021-ch_it.pdf</v>
      </c>
    </row>
    <row r="7096" spans="1:2" x14ac:dyDescent="0.2">
      <c r="A7096" s="1" t="s">
        <v>31141</v>
      </c>
      <c r="B7096" t="str">
        <f t="shared" si="204"/>
        <v>https://www.udobaer.de/out/media/public/cust/others/s0000123-2021-ch_it.pdf</v>
      </c>
    </row>
    <row r="7097" spans="1:2" x14ac:dyDescent="0.2">
      <c r="A7097" s="1" t="s">
        <v>31142</v>
      </c>
      <c r="B7097" t="str">
        <f t="shared" si="204"/>
        <v>https://www.udobaer.de/out/media/public/cust/others/s0000123-2021-ch_it.pdf</v>
      </c>
    </row>
    <row r="7098" spans="1:2" x14ac:dyDescent="0.2">
      <c r="A7098" s="1" t="s">
        <v>31143</v>
      </c>
      <c r="B7098" t="str">
        <f t="shared" si="204"/>
        <v>https://www.udobaer.de/out/media/public/cust/others/s0000123-2021-ch_it.pdf</v>
      </c>
    </row>
    <row r="7099" spans="1:2" x14ac:dyDescent="0.2">
      <c r="A7099" s="1" t="s">
        <v>31144</v>
      </c>
      <c r="B7099" t="str">
        <f t="shared" si="204"/>
        <v>https://www.udobaer.de/out/media/public/cust/others/s0000123-2021-ch_it.pdf</v>
      </c>
    </row>
    <row r="7100" spans="1:2" x14ac:dyDescent="0.2">
      <c r="A7100" s="1" t="s">
        <v>31145</v>
      </c>
      <c r="B7100" t="str">
        <f t="shared" si="204"/>
        <v>https://www.udobaer.de/out/media/public/cust/others/s0000123-2021-ch_it.pdf</v>
      </c>
    </row>
    <row r="7101" spans="1:2" x14ac:dyDescent="0.2">
      <c r="A7101" s="1" t="s">
        <v>31146</v>
      </c>
      <c r="B7101" t="str">
        <f t="shared" si="204"/>
        <v>https://www.udobaer.de/out/media/public/cust/others/s0000123-2021-ch_it.pdf</v>
      </c>
    </row>
    <row r="7102" spans="1:2" x14ac:dyDescent="0.2">
      <c r="A7102" s="1" t="s">
        <v>31147</v>
      </c>
      <c r="B7102" t="str">
        <f t="shared" si="204"/>
        <v>https://www.udobaer.de/out/media/public/cust/others/s0000123-2021-ch_it.pdf</v>
      </c>
    </row>
    <row r="7103" spans="1:2" x14ac:dyDescent="0.2">
      <c r="A7103" s="1" t="s">
        <v>31148</v>
      </c>
      <c r="B7103" t="str">
        <f t="shared" si="204"/>
        <v>https://www.udobaer.de/out/media/public/cust/others/s0000123-2021-ch_it.pdf</v>
      </c>
    </row>
    <row r="7104" spans="1:2" x14ac:dyDescent="0.2">
      <c r="A7104" s="1" t="s">
        <v>31149</v>
      </c>
      <c r="B7104" t="str">
        <f t="shared" si="204"/>
        <v>https://www.udobaer.de/out/media/public/cust/others/s0000123-2021-ch_it.pdf</v>
      </c>
    </row>
    <row r="7105" spans="1:2" x14ac:dyDescent="0.2">
      <c r="A7105" s="1" t="s">
        <v>31150</v>
      </c>
      <c r="B7105" t="str">
        <f t="shared" si="204"/>
        <v>https://www.udobaer.de/out/media/public/cust/others/s0000123-2021-ch_it.pdf</v>
      </c>
    </row>
    <row r="7106" spans="1:2" x14ac:dyDescent="0.2">
      <c r="A7106" s="1" t="s">
        <v>31151</v>
      </c>
      <c r="B7106" t="str">
        <f t="shared" si="204"/>
        <v>https://www.udobaer.de/out/media/public/cust/others/s0000123-2021-ch_it.pdf</v>
      </c>
    </row>
    <row r="7107" spans="1:2" x14ac:dyDescent="0.2">
      <c r="A7107" s="1" t="s">
        <v>31152</v>
      </c>
      <c r="B7107" t="str">
        <f t="shared" si="204"/>
        <v>https://www.udobaer.de/out/media/public/cust/others/s0000123-2021-ch_it.pdf</v>
      </c>
    </row>
    <row r="7108" spans="1:2" x14ac:dyDescent="0.2">
      <c r="A7108" s="1" t="s">
        <v>31153</v>
      </c>
      <c r="B7108" t="str">
        <f t="shared" si="204"/>
        <v>https://www.udobaer.de/out/media/public/cust/others/s0000123-2021-ch_it.pdf</v>
      </c>
    </row>
    <row r="7109" spans="1:2" x14ac:dyDescent="0.2">
      <c r="A7109" s="1" t="s">
        <v>31154</v>
      </c>
      <c r="B7109" t="str">
        <f t="shared" si="204"/>
        <v>https://www.udobaer.de/out/media/public/cust/others/s0000123-2021-ch_it.pdf</v>
      </c>
    </row>
    <row r="7110" spans="1:2" x14ac:dyDescent="0.2">
      <c r="A7110" s="1" t="s">
        <v>31155</v>
      </c>
      <c r="B7110" t="str">
        <f t="shared" si="204"/>
        <v>https://www.udobaer.de/out/media/public/cust/others/s0000123-2021-ch_it.pdf</v>
      </c>
    </row>
    <row r="7111" spans="1:2" x14ac:dyDescent="0.2">
      <c r="A7111" s="1" t="s">
        <v>31156</v>
      </c>
      <c r="B7111" t="str">
        <f t="shared" si="204"/>
        <v>https://www.udobaer.de/out/media/public/cust/others/s0000123-2021-ch_it.pdf</v>
      </c>
    </row>
    <row r="7112" spans="1:2" x14ac:dyDescent="0.2">
      <c r="A7112" s="1" t="s">
        <v>31157</v>
      </c>
      <c r="B7112" t="str">
        <f t="shared" si="204"/>
        <v>https://www.udobaer.de/out/media/public/cust/others/s0000123-2021-ch_it.pdf</v>
      </c>
    </row>
    <row r="7113" spans="1:2" x14ac:dyDescent="0.2">
      <c r="A7113" s="1" t="s">
        <v>31158</v>
      </c>
      <c r="B7113" t="str">
        <f t="shared" si="204"/>
        <v>https://www.udobaer.de/out/media/public/cust/others/s0000123-2021-ch_it.pdf</v>
      </c>
    </row>
    <row r="7114" spans="1:2" x14ac:dyDescent="0.2">
      <c r="A7114" s="1" t="s">
        <v>31159</v>
      </c>
      <c r="B7114" t="str">
        <f t="shared" si="204"/>
        <v>https://www.udobaer.de/out/media/public/cust/others/s0000123-2021-ch_it.pdf</v>
      </c>
    </row>
    <row r="7115" spans="1:2" x14ac:dyDescent="0.2">
      <c r="A7115" s="1" t="s">
        <v>31160</v>
      </c>
      <c r="B7115" t="str">
        <f t="shared" si="204"/>
        <v>https://www.udobaer.de/out/media/public/cust/others/s0000123-2021-ch_it.pdf</v>
      </c>
    </row>
    <row r="7116" spans="1:2" x14ac:dyDescent="0.2">
      <c r="A7116" s="1" t="s">
        <v>31161</v>
      </c>
      <c r="B7116" t="str">
        <f t="shared" si="204"/>
        <v>https://www.udobaer.de/out/media/public/cust/others/s0000123-2021-ch_it.pdf</v>
      </c>
    </row>
    <row r="7117" spans="1:2" x14ac:dyDescent="0.2">
      <c r="A7117" s="1" t="s">
        <v>31162</v>
      </c>
      <c r="B7117" t="str">
        <f t="shared" si="204"/>
        <v>https://www.udobaer.de/out/media/public/cust/others/s0000123-2021-ch_it.pdf</v>
      </c>
    </row>
    <row r="7118" spans="1:2" x14ac:dyDescent="0.2">
      <c r="A7118" s="1" t="s">
        <v>31163</v>
      </c>
      <c r="B7118" t="str">
        <f t="shared" si="204"/>
        <v>https://www.udobaer.de/out/media/public/cust/others/s0000123-2021-ch_it.pdf</v>
      </c>
    </row>
    <row r="7119" spans="1:2" x14ac:dyDescent="0.2">
      <c r="A7119" s="1" t="s">
        <v>31164</v>
      </c>
      <c r="B7119" t="str">
        <f t="shared" si="204"/>
        <v>https://www.udobaer.de/out/media/public/cust/others/s0000123-2021-ch_it.pdf</v>
      </c>
    </row>
    <row r="7120" spans="1:2" x14ac:dyDescent="0.2">
      <c r="A7120" s="1" t="s">
        <v>31165</v>
      </c>
      <c r="B7120" t="str">
        <f t="shared" si="204"/>
        <v>https://www.udobaer.de/out/media/public/cust/others/s0000123-2021-ch_it.pdf</v>
      </c>
    </row>
    <row r="7121" spans="1:2" x14ac:dyDescent="0.2">
      <c r="A7121" s="1" t="s">
        <v>31166</v>
      </c>
      <c r="B7121" t="str">
        <f t="shared" si="204"/>
        <v>https://www.udobaer.de/out/media/public/cust/others/s0000123-2021-ch_it.pdf</v>
      </c>
    </row>
    <row r="7122" spans="1:2" x14ac:dyDescent="0.2">
      <c r="A7122" s="1" t="s">
        <v>31167</v>
      </c>
      <c r="B7122" t="str">
        <f t="shared" si="204"/>
        <v>https://www.udobaer.de/out/media/public/cust/others/s0000123-2021-ch_it.pdf</v>
      </c>
    </row>
    <row r="7123" spans="1:2" x14ac:dyDescent="0.2">
      <c r="A7123" s="1" t="s">
        <v>31168</v>
      </c>
      <c r="B7123" t="str">
        <f t="shared" si="204"/>
        <v>https://www.udobaer.de/out/media/public/cust/others/s0000123-2021-ch_it.pdf</v>
      </c>
    </row>
    <row r="7124" spans="1:2" x14ac:dyDescent="0.2">
      <c r="A7124" s="1" t="s">
        <v>31169</v>
      </c>
      <c r="B7124" t="str">
        <f t="shared" si="204"/>
        <v>https://www.udobaer.de/out/media/public/cust/others/s0000123-2021-ch_it.pdf</v>
      </c>
    </row>
    <row r="7125" spans="1:2" x14ac:dyDescent="0.2">
      <c r="A7125" s="1" t="s">
        <v>31170</v>
      </c>
      <c r="B7125" t="str">
        <f t="shared" si="204"/>
        <v>https://www.udobaer.de/out/media/public/cust/others/s0000123-2021-ch_it.pdf</v>
      </c>
    </row>
    <row r="7126" spans="1:2" x14ac:dyDescent="0.2">
      <c r="A7126" s="1" t="s">
        <v>31171</v>
      </c>
      <c r="B7126" t="str">
        <f t="shared" si="204"/>
        <v>https://www.udobaer.de/out/media/public/cust/others/s0000123-2021-ch_it.pdf</v>
      </c>
    </row>
    <row r="7127" spans="1:2" x14ac:dyDescent="0.2">
      <c r="A7127" s="1" t="s">
        <v>31172</v>
      </c>
      <c r="B7127" t="str">
        <f t="shared" si="204"/>
        <v>https://www.udobaer.de/out/media/public/cust/others/s0000123-2021-ch_it.pdf</v>
      </c>
    </row>
    <row r="7128" spans="1:2" x14ac:dyDescent="0.2">
      <c r="A7128" s="1" t="s">
        <v>31173</v>
      </c>
      <c r="B7128" t="str">
        <f t="shared" si="204"/>
        <v>https://www.udobaer.de/out/media/public/cust/others/s0000123-2021-ch_it.pdf</v>
      </c>
    </row>
    <row r="7129" spans="1:2" x14ac:dyDescent="0.2">
      <c r="A7129" s="1" t="s">
        <v>31174</v>
      </c>
      <c r="B7129" t="str">
        <f t="shared" si="204"/>
        <v>https://www.udobaer.de/out/media/public/cust/others/s0000123-2021-ch_it.pdf</v>
      </c>
    </row>
    <row r="7130" spans="1:2" x14ac:dyDescent="0.2">
      <c r="A7130" s="1" t="s">
        <v>31175</v>
      </c>
      <c r="B7130" t="str">
        <f t="shared" si="204"/>
        <v>https://www.udobaer.de/out/media/public/cust/others/s0000123-2021-ch_it.pdf</v>
      </c>
    </row>
    <row r="7131" spans="1:2" x14ac:dyDescent="0.2">
      <c r="A7131" s="1" t="s">
        <v>31176</v>
      </c>
      <c r="B7131" t="str">
        <f t="shared" si="204"/>
        <v>https://www.udobaer.de/out/media/public/cust/others/s0000123-2021-ch_it.pdf</v>
      </c>
    </row>
    <row r="7132" spans="1:2" x14ac:dyDescent="0.2">
      <c r="A7132" s="1" t="s">
        <v>31177</v>
      </c>
      <c r="B7132" t="str">
        <f t="shared" si="204"/>
        <v>https://www.udobaer.de/out/media/public/cust/others/s0000123-2021-ch_it.pdf</v>
      </c>
    </row>
    <row r="7133" spans="1:2" x14ac:dyDescent="0.2">
      <c r="A7133" s="1" t="s">
        <v>31178</v>
      </c>
      <c r="B7133" t="str">
        <f t="shared" si="204"/>
        <v>https://www.udobaer.de/out/media/public/cust/others/s0000123-2021-ch_it.pdf</v>
      </c>
    </row>
    <row r="7134" spans="1:2" x14ac:dyDescent="0.2">
      <c r="A7134" s="1" t="s">
        <v>31179</v>
      </c>
      <c r="B7134" t="str">
        <f t="shared" si="204"/>
        <v>https://www.udobaer.de/out/media/public/cust/others/s0000123-2021-ch_it.pdf</v>
      </c>
    </row>
    <row r="7135" spans="1:2" x14ac:dyDescent="0.2">
      <c r="A7135" s="1" t="s">
        <v>31180</v>
      </c>
      <c r="B7135" t="str">
        <f t="shared" si="204"/>
        <v>https://www.udobaer.de/out/media/public/cust/others/s0000123-2021-ch_it.pdf</v>
      </c>
    </row>
    <row r="7136" spans="1:2" x14ac:dyDescent="0.2">
      <c r="A7136" s="1" t="s">
        <v>31181</v>
      </c>
      <c r="B7136" t="str">
        <f t="shared" si="204"/>
        <v>https://www.udobaer.de/out/media/public/cust/others/s0000123-2021-ch_it.pdf</v>
      </c>
    </row>
    <row r="7137" spans="1:2" x14ac:dyDescent="0.2">
      <c r="A7137" s="1" t="s">
        <v>31182</v>
      </c>
      <c r="B7137" t="str">
        <f t="shared" si="204"/>
        <v>https://www.udobaer.de/out/media/public/cust/others/s0000123-2021-ch_it.pdf</v>
      </c>
    </row>
    <row r="7138" spans="1:2" x14ac:dyDescent="0.2">
      <c r="A7138" s="1" t="s">
        <v>31183</v>
      </c>
      <c r="B7138" t="str">
        <f t="shared" si="204"/>
        <v>https://www.udobaer.de/out/media/public/cust/others/s0000123-2021-ch_it.pdf</v>
      </c>
    </row>
    <row r="7139" spans="1:2" x14ac:dyDescent="0.2">
      <c r="A7139" s="1" t="s">
        <v>31184</v>
      </c>
      <c r="B7139" t="str">
        <f t="shared" si="204"/>
        <v>https://www.udobaer.de/out/media/public/cust/others/s0000123-2021-ch_it.pdf</v>
      </c>
    </row>
    <row r="7140" spans="1:2" x14ac:dyDescent="0.2">
      <c r="A7140" s="1" t="s">
        <v>31185</v>
      </c>
      <c r="B7140" t="str">
        <f t="shared" si="204"/>
        <v>https://www.udobaer.de/out/media/public/cust/others/s0000123-2021-ch_it.pdf</v>
      </c>
    </row>
    <row r="7141" spans="1:2" x14ac:dyDescent="0.2">
      <c r="A7141" s="1" t="s">
        <v>31186</v>
      </c>
      <c r="B7141" t="str">
        <f t="shared" si="204"/>
        <v>https://www.udobaer.de/out/media/public/cust/others/s0000123-2021-ch_it.pdf</v>
      </c>
    </row>
    <row r="7142" spans="1:2" x14ac:dyDescent="0.2">
      <c r="A7142" s="1" t="s">
        <v>31187</v>
      </c>
      <c r="B7142" t="str">
        <f t="shared" ref="B7142:B7205" si="205">HYPERLINK("https://www.udobaer.de/out/media/public/cust/others/s0000123-2021-ch_it.pdf")</f>
        <v>https://www.udobaer.de/out/media/public/cust/others/s0000123-2021-ch_it.pdf</v>
      </c>
    </row>
    <row r="7143" spans="1:2" x14ac:dyDescent="0.2">
      <c r="A7143" s="1" t="s">
        <v>31188</v>
      </c>
      <c r="B7143" t="str">
        <f t="shared" si="205"/>
        <v>https://www.udobaer.de/out/media/public/cust/others/s0000123-2021-ch_it.pdf</v>
      </c>
    </row>
    <row r="7144" spans="1:2" x14ac:dyDescent="0.2">
      <c r="A7144" s="1" t="s">
        <v>31189</v>
      </c>
      <c r="B7144" t="str">
        <f t="shared" si="205"/>
        <v>https://www.udobaer.de/out/media/public/cust/others/s0000123-2021-ch_it.pdf</v>
      </c>
    </row>
    <row r="7145" spans="1:2" x14ac:dyDescent="0.2">
      <c r="A7145" s="1" t="s">
        <v>31190</v>
      </c>
      <c r="B7145" t="str">
        <f t="shared" si="205"/>
        <v>https://www.udobaer.de/out/media/public/cust/others/s0000123-2021-ch_it.pdf</v>
      </c>
    </row>
    <row r="7146" spans="1:2" x14ac:dyDescent="0.2">
      <c r="A7146" s="1" t="s">
        <v>31191</v>
      </c>
      <c r="B7146" t="str">
        <f t="shared" si="205"/>
        <v>https://www.udobaer.de/out/media/public/cust/others/s0000123-2021-ch_it.pdf</v>
      </c>
    </row>
    <row r="7147" spans="1:2" x14ac:dyDescent="0.2">
      <c r="A7147" s="1" t="s">
        <v>31192</v>
      </c>
      <c r="B7147" t="str">
        <f t="shared" si="205"/>
        <v>https://www.udobaer.de/out/media/public/cust/others/s0000123-2021-ch_it.pdf</v>
      </c>
    </row>
    <row r="7148" spans="1:2" x14ac:dyDescent="0.2">
      <c r="A7148" s="1" t="s">
        <v>31193</v>
      </c>
      <c r="B7148" t="str">
        <f t="shared" si="205"/>
        <v>https://www.udobaer.de/out/media/public/cust/others/s0000123-2021-ch_it.pdf</v>
      </c>
    </row>
    <row r="7149" spans="1:2" x14ac:dyDescent="0.2">
      <c r="A7149" s="1" t="s">
        <v>31194</v>
      </c>
      <c r="B7149" t="str">
        <f t="shared" si="205"/>
        <v>https://www.udobaer.de/out/media/public/cust/others/s0000123-2021-ch_it.pdf</v>
      </c>
    </row>
    <row r="7150" spans="1:2" x14ac:dyDescent="0.2">
      <c r="A7150" s="1" t="s">
        <v>31195</v>
      </c>
      <c r="B7150" t="str">
        <f t="shared" si="205"/>
        <v>https://www.udobaer.de/out/media/public/cust/others/s0000123-2021-ch_it.pdf</v>
      </c>
    </row>
    <row r="7151" spans="1:2" x14ac:dyDescent="0.2">
      <c r="A7151" s="1" t="s">
        <v>31196</v>
      </c>
      <c r="B7151" t="str">
        <f t="shared" si="205"/>
        <v>https://www.udobaer.de/out/media/public/cust/others/s0000123-2021-ch_it.pdf</v>
      </c>
    </row>
    <row r="7152" spans="1:2" x14ac:dyDescent="0.2">
      <c r="A7152" s="1" t="s">
        <v>31197</v>
      </c>
      <c r="B7152" t="str">
        <f t="shared" si="205"/>
        <v>https://www.udobaer.de/out/media/public/cust/others/s0000123-2021-ch_it.pdf</v>
      </c>
    </row>
    <row r="7153" spans="1:2" x14ac:dyDescent="0.2">
      <c r="A7153" s="1" t="s">
        <v>31198</v>
      </c>
      <c r="B7153" t="str">
        <f t="shared" si="205"/>
        <v>https://www.udobaer.de/out/media/public/cust/others/s0000123-2021-ch_it.pdf</v>
      </c>
    </row>
    <row r="7154" spans="1:2" x14ac:dyDescent="0.2">
      <c r="A7154" s="1" t="s">
        <v>31199</v>
      </c>
      <c r="B7154" t="str">
        <f t="shared" si="205"/>
        <v>https://www.udobaer.de/out/media/public/cust/others/s0000123-2021-ch_it.pdf</v>
      </c>
    </row>
    <row r="7155" spans="1:2" x14ac:dyDescent="0.2">
      <c r="A7155" s="1" t="s">
        <v>31200</v>
      </c>
      <c r="B7155" t="str">
        <f t="shared" si="205"/>
        <v>https://www.udobaer.de/out/media/public/cust/others/s0000123-2021-ch_it.pdf</v>
      </c>
    </row>
    <row r="7156" spans="1:2" x14ac:dyDescent="0.2">
      <c r="A7156" s="1" t="s">
        <v>31201</v>
      </c>
      <c r="B7156" t="str">
        <f t="shared" si="205"/>
        <v>https://www.udobaer.de/out/media/public/cust/others/s0000123-2021-ch_it.pdf</v>
      </c>
    </row>
    <row r="7157" spans="1:2" x14ac:dyDescent="0.2">
      <c r="A7157" s="1" t="s">
        <v>31202</v>
      </c>
      <c r="B7157" t="str">
        <f t="shared" si="205"/>
        <v>https://www.udobaer.de/out/media/public/cust/others/s0000123-2021-ch_it.pdf</v>
      </c>
    </row>
    <row r="7158" spans="1:2" x14ac:dyDescent="0.2">
      <c r="A7158" s="1" t="s">
        <v>31203</v>
      </c>
      <c r="B7158" t="str">
        <f t="shared" si="205"/>
        <v>https://www.udobaer.de/out/media/public/cust/others/s0000123-2021-ch_it.pdf</v>
      </c>
    </row>
    <row r="7159" spans="1:2" x14ac:dyDescent="0.2">
      <c r="A7159" s="1" t="s">
        <v>31204</v>
      </c>
      <c r="B7159" t="str">
        <f t="shared" si="205"/>
        <v>https://www.udobaer.de/out/media/public/cust/others/s0000123-2021-ch_it.pdf</v>
      </c>
    </row>
    <row r="7160" spans="1:2" x14ac:dyDescent="0.2">
      <c r="A7160" s="1" t="s">
        <v>31205</v>
      </c>
      <c r="B7160" t="str">
        <f t="shared" si="205"/>
        <v>https://www.udobaer.de/out/media/public/cust/others/s0000123-2021-ch_it.pdf</v>
      </c>
    </row>
    <row r="7161" spans="1:2" x14ac:dyDescent="0.2">
      <c r="A7161" s="1" t="s">
        <v>31206</v>
      </c>
      <c r="B7161" t="str">
        <f t="shared" si="205"/>
        <v>https://www.udobaer.de/out/media/public/cust/others/s0000123-2021-ch_it.pdf</v>
      </c>
    </row>
    <row r="7162" spans="1:2" x14ac:dyDescent="0.2">
      <c r="A7162" s="1" t="s">
        <v>31207</v>
      </c>
      <c r="B7162" t="str">
        <f t="shared" si="205"/>
        <v>https://www.udobaer.de/out/media/public/cust/others/s0000123-2021-ch_it.pdf</v>
      </c>
    </row>
    <row r="7163" spans="1:2" x14ac:dyDescent="0.2">
      <c r="A7163" s="1" t="s">
        <v>31208</v>
      </c>
      <c r="B7163" t="str">
        <f t="shared" si="205"/>
        <v>https://www.udobaer.de/out/media/public/cust/others/s0000123-2021-ch_it.pdf</v>
      </c>
    </row>
    <row r="7164" spans="1:2" x14ac:dyDescent="0.2">
      <c r="A7164" s="1" t="s">
        <v>31209</v>
      </c>
      <c r="B7164" t="str">
        <f t="shared" si="205"/>
        <v>https://www.udobaer.de/out/media/public/cust/others/s0000123-2021-ch_it.pdf</v>
      </c>
    </row>
    <row r="7165" spans="1:2" x14ac:dyDescent="0.2">
      <c r="A7165" s="1" t="s">
        <v>31210</v>
      </c>
      <c r="B7165" t="str">
        <f t="shared" si="205"/>
        <v>https://www.udobaer.de/out/media/public/cust/others/s0000123-2021-ch_it.pdf</v>
      </c>
    </row>
    <row r="7166" spans="1:2" x14ac:dyDescent="0.2">
      <c r="A7166" s="1" t="s">
        <v>31211</v>
      </c>
      <c r="B7166" t="str">
        <f t="shared" si="205"/>
        <v>https://www.udobaer.de/out/media/public/cust/others/s0000123-2021-ch_it.pdf</v>
      </c>
    </row>
    <row r="7167" spans="1:2" x14ac:dyDescent="0.2">
      <c r="A7167" s="1" t="s">
        <v>31212</v>
      </c>
      <c r="B7167" t="str">
        <f t="shared" si="205"/>
        <v>https://www.udobaer.de/out/media/public/cust/others/s0000123-2021-ch_it.pdf</v>
      </c>
    </row>
    <row r="7168" spans="1:2" x14ac:dyDescent="0.2">
      <c r="A7168" s="1" t="s">
        <v>31213</v>
      </c>
      <c r="B7168" t="str">
        <f t="shared" si="205"/>
        <v>https://www.udobaer.de/out/media/public/cust/others/s0000123-2021-ch_it.pdf</v>
      </c>
    </row>
    <row r="7169" spans="1:2" x14ac:dyDescent="0.2">
      <c r="A7169" s="1" t="s">
        <v>31214</v>
      </c>
      <c r="B7169" t="str">
        <f t="shared" si="205"/>
        <v>https://www.udobaer.de/out/media/public/cust/others/s0000123-2021-ch_it.pdf</v>
      </c>
    </row>
    <row r="7170" spans="1:2" x14ac:dyDescent="0.2">
      <c r="A7170" s="1" t="s">
        <v>31215</v>
      </c>
      <c r="B7170" t="str">
        <f t="shared" si="205"/>
        <v>https://www.udobaer.de/out/media/public/cust/others/s0000123-2021-ch_it.pdf</v>
      </c>
    </row>
    <row r="7171" spans="1:2" x14ac:dyDescent="0.2">
      <c r="A7171" s="1" t="s">
        <v>31216</v>
      </c>
      <c r="B7171" t="str">
        <f t="shared" si="205"/>
        <v>https://www.udobaer.de/out/media/public/cust/others/s0000123-2021-ch_it.pdf</v>
      </c>
    </row>
    <row r="7172" spans="1:2" x14ac:dyDescent="0.2">
      <c r="A7172" s="1" t="s">
        <v>31217</v>
      </c>
      <c r="B7172" t="str">
        <f t="shared" si="205"/>
        <v>https://www.udobaer.de/out/media/public/cust/others/s0000123-2021-ch_it.pdf</v>
      </c>
    </row>
    <row r="7173" spans="1:2" x14ac:dyDescent="0.2">
      <c r="A7173" s="1" t="s">
        <v>31218</v>
      </c>
      <c r="B7173" t="str">
        <f t="shared" si="205"/>
        <v>https://www.udobaer.de/out/media/public/cust/others/s0000123-2021-ch_it.pdf</v>
      </c>
    </row>
    <row r="7174" spans="1:2" x14ac:dyDescent="0.2">
      <c r="A7174" s="1" t="s">
        <v>31219</v>
      </c>
      <c r="B7174" t="str">
        <f t="shared" si="205"/>
        <v>https://www.udobaer.de/out/media/public/cust/others/s0000123-2021-ch_it.pdf</v>
      </c>
    </row>
    <row r="7175" spans="1:2" x14ac:dyDescent="0.2">
      <c r="A7175" s="1" t="s">
        <v>31220</v>
      </c>
      <c r="B7175" t="str">
        <f t="shared" si="205"/>
        <v>https://www.udobaer.de/out/media/public/cust/others/s0000123-2021-ch_it.pdf</v>
      </c>
    </row>
    <row r="7176" spans="1:2" x14ac:dyDescent="0.2">
      <c r="A7176" s="1" t="s">
        <v>31221</v>
      </c>
      <c r="B7176" t="str">
        <f t="shared" si="205"/>
        <v>https://www.udobaer.de/out/media/public/cust/others/s0000123-2021-ch_it.pdf</v>
      </c>
    </row>
    <row r="7177" spans="1:2" x14ac:dyDescent="0.2">
      <c r="A7177" s="1" t="s">
        <v>31222</v>
      </c>
      <c r="B7177" t="str">
        <f t="shared" si="205"/>
        <v>https://www.udobaer.de/out/media/public/cust/others/s0000123-2021-ch_it.pdf</v>
      </c>
    </row>
    <row r="7178" spans="1:2" x14ac:dyDescent="0.2">
      <c r="A7178" s="1" t="s">
        <v>31223</v>
      </c>
      <c r="B7178" t="str">
        <f t="shared" si="205"/>
        <v>https://www.udobaer.de/out/media/public/cust/others/s0000123-2021-ch_it.pdf</v>
      </c>
    </row>
    <row r="7179" spans="1:2" x14ac:dyDescent="0.2">
      <c r="A7179" s="1" t="s">
        <v>31224</v>
      </c>
      <c r="B7179" t="str">
        <f t="shared" si="205"/>
        <v>https://www.udobaer.de/out/media/public/cust/others/s0000123-2021-ch_it.pdf</v>
      </c>
    </row>
    <row r="7180" spans="1:2" x14ac:dyDescent="0.2">
      <c r="A7180" s="1" t="s">
        <v>31225</v>
      </c>
      <c r="B7180" t="str">
        <f t="shared" si="205"/>
        <v>https://www.udobaer.de/out/media/public/cust/others/s0000123-2021-ch_it.pdf</v>
      </c>
    </row>
    <row r="7181" spans="1:2" x14ac:dyDescent="0.2">
      <c r="A7181" s="1" t="s">
        <v>31226</v>
      </c>
      <c r="B7181" t="str">
        <f t="shared" si="205"/>
        <v>https://www.udobaer.de/out/media/public/cust/others/s0000123-2021-ch_it.pdf</v>
      </c>
    </row>
    <row r="7182" spans="1:2" x14ac:dyDescent="0.2">
      <c r="A7182" s="1" t="s">
        <v>31227</v>
      </c>
      <c r="B7182" t="str">
        <f t="shared" si="205"/>
        <v>https://www.udobaer.de/out/media/public/cust/others/s0000123-2021-ch_it.pdf</v>
      </c>
    </row>
    <row r="7183" spans="1:2" x14ac:dyDescent="0.2">
      <c r="A7183" s="1" t="s">
        <v>31228</v>
      </c>
      <c r="B7183" t="str">
        <f t="shared" si="205"/>
        <v>https://www.udobaer.de/out/media/public/cust/others/s0000123-2021-ch_it.pdf</v>
      </c>
    </row>
    <row r="7184" spans="1:2" x14ac:dyDescent="0.2">
      <c r="A7184" s="1" t="s">
        <v>31229</v>
      </c>
      <c r="B7184" t="str">
        <f t="shared" si="205"/>
        <v>https://www.udobaer.de/out/media/public/cust/others/s0000123-2021-ch_it.pdf</v>
      </c>
    </row>
    <row r="7185" spans="1:2" x14ac:dyDescent="0.2">
      <c r="A7185" s="1" t="s">
        <v>31230</v>
      </c>
      <c r="B7185" t="str">
        <f t="shared" si="205"/>
        <v>https://www.udobaer.de/out/media/public/cust/others/s0000123-2021-ch_it.pdf</v>
      </c>
    </row>
    <row r="7186" spans="1:2" x14ac:dyDescent="0.2">
      <c r="A7186" s="1" t="s">
        <v>31231</v>
      </c>
      <c r="B7186" t="str">
        <f t="shared" si="205"/>
        <v>https://www.udobaer.de/out/media/public/cust/others/s0000123-2021-ch_it.pdf</v>
      </c>
    </row>
    <row r="7187" spans="1:2" x14ac:dyDescent="0.2">
      <c r="A7187" s="1" t="s">
        <v>31232</v>
      </c>
      <c r="B7187" t="str">
        <f t="shared" si="205"/>
        <v>https://www.udobaer.de/out/media/public/cust/others/s0000123-2021-ch_it.pdf</v>
      </c>
    </row>
    <row r="7188" spans="1:2" x14ac:dyDescent="0.2">
      <c r="A7188" s="1" t="s">
        <v>31233</v>
      </c>
      <c r="B7188" t="str">
        <f t="shared" si="205"/>
        <v>https://www.udobaer.de/out/media/public/cust/others/s0000123-2021-ch_it.pdf</v>
      </c>
    </row>
    <row r="7189" spans="1:2" x14ac:dyDescent="0.2">
      <c r="A7189" s="1" t="s">
        <v>31234</v>
      </c>
      <c r="B7189" t="str">
        <f t="shared" si="205"/>
        <v>https://www.udobaer.de/out/media/public/cust/others/s0000123-2021-ch_it.pdf</v>
      </c>
    </row>
    <row r="7190" spans="1:2" x14ac:dyDescent="0.2">
      <c r="A7190" s="1" t="s">
        <v>31235</v>
      </c>
      <c r="B7190" t="str">
        <f t="shared" si="205"/>
        <v>https://www.udobaer.de/out/media/public/cust/others/s0000123-2021-ch_it.pdf</v>
      </c>
    </row>
    <row r="7191" spans="1:2" x14ac:dyDescent="0.2">
      <c r="A7191" s="1" t="s">
        <v>31236</v>
      </c>
      <c r="B7191" t="str">
        <f t="shared" si="205"/>
        <v>https://www.udobaer.de/out/media/public/cust/others/s0000123-2021-ch_it.pdf</v>
      </c>
    </row>
    <row r="7192" spans="1:2" x14ac:dyDescent="0.2">
      <c r="A7192" s="1" t="s">
        <v>31237</v>
      </c>
      <c r="B7192" t="str">
        <f t="shared" si="205"/>
        <v>https://www.udobaer.de/out/media/public/cust/others/s0000123-2021-ch_it.pdf</v>
      </c>
    </row>
    <row r="7193" spans="1:2" x14ac:dyDescent="0.2">
      <c r="A7193" s="1" t="s">
        <v>31238</v>
      </c>
      <c r="B7193" t="str">
        <f t="shared" si="205"/>
        <v>https://www.udobaer.de/out/media/public/cust/others/s0000123-2021-ch_it.pdf</v>
      </c>
    </row>
    <row r="7194" spans="1:2" x14ac:dyDescent="0.2">
      <c r="A7194" s="1" t="s">
        <v>31239</v>
      </c>
      <c r="B7194" t="str">
        <f t="shared" si="205"/>
        <v>https://www.udobaer.de/out/media/public/cust/others/s0000123-2021-ch_it.pdf</v>
      </c>
    </row>
    <row r="7195" spans="1:2" x14ac:dyDescent="0.2">
      <c r="A7195" s="1" t="s">
        <v>31240</v>
      </c>
      <c r="B7195" t="str">
        <f t="shared" si="205"/>
        <v>https://www.udobaer.de/out/media/public/cust/others/s0000123-2021-ch_it.pdf</v>
      </c>
    </row>
    <row r="7196" spans="1:2" x14ac:dyDescent="0.2">
      <c r="A7196" s="1" t="s">
        <v>31241</v>
      </c>
      <c r="B7196" t="str">
        <f t="shared" si="205"/>
        <v>https://www.udobaer.de/out/media/public/cust/others/s0000123-2021-ch_it.pdf</v>
      </c>
    </row>
    <row r="7197" spans="1:2" x14ac:dyDescent="0.2">
      <c r="A7197" s="1" t="s">
        <v>31242</v>
      </c>
      <c r="B7197" t="str">
        <f t="shared" si="205"/>
        <v>https://www.udobaer.de/out/media/public/cust/others/s0000123-2021-ch_it.pdf</v>
      </c>
    </row>
    <row r="7198" spans="1:2" x14ac:dyDescent="0.2">
      <c r="A7198" s="1" t="s">
        <v>31243</v>
      </c>
      <c r="B7198" t="str">
        <f t="shared" si="205"/>
        <v>https://www.udobaer.de/out/media/public/cust/others/s0000123-2021-ch_it.pdf</v>
      </c>
    </row>
    <row r="7199" spans="1:2" x14ac:dyDescent="0.2">
      <c r="A7199" s="1" t="s">
        <v>31244</v>
      </c>
      <c r="B7199" t="str">
        <f t="shared" si="205"/>
        <v>https://www.udobaer.de/out/media/public/cust/others/s0000123-2021-ch_it.pdf</v>
      </c>
    </row>
    <row r="7200" spans="1:2" x14ac:dyDescent="0.2">
      <c r="A7200" s="1" t="s">
        <v>31245</v>
      </c>
      <c r="B7200" t="str">
        <f t="shared" si="205"/>
        <v>https://www.udobaer.de/out/media/public/cust/others/s0000123-2021-ch_it.pdf</v>
      </c>
    </row>
    <row r="7201" spans="1:2" x14ac:dyDescent="0.2">
      <c r="A7201" s="1" t="s">
        <v>31246</v>
      </c>
      <c r="B7201" t="str">
        <f t="shared" si="205"/>
        <v>https://www.udobaer.de/out/media/public/cust/others/s0000123-2021-ch_it.pdf</v>
      </c>
    </row>
    <row r="7202" spans="1:2" x14ac:dyDescent="0.2">
      <c r="A7202" s="1" t="s">
        <v>31247</v>
      </c>
      <c r="B7202" t="str">
        <f t="shared" si="205"/>
        <v>https://www.udobaer.de/out/media/public/cust/others/s0000123-2021-ch_it.pdf</v>
      </c>
    </row>
    <row r="7203" spans="1:2" x14ac:dyDescent="0.2">
      <c r="A7203" s="1" t="s">
        <v>31248</v>
      </c>
      <c r="B7203" t="str">
        <f t="shared" si="205"/>
        <v>https://www.udobaer.de/out/media/public/cust/others/s0000123-2021-ch_it.pdf</v>
      </c>
    </row>
    <row r="7204" spans="1:2" x14ac:dyDescent="0.2">
      <c r="A7204" s="1" t="s">
        <v>31249</v>
      </c>
      <c r="B7204" t="str">
        <f t="shared" si="205"/>
        <v>https://www.udobaer.de/out/media/public/cust/others/s0000123-2021-ch_it.pdf</v>
      </c>
    </row>
    <row r="7205" spans="1:2" x14ac:dyDescent="0.2">
      <c r="A7205" s="1" t="s">
        <v>31250</v>
      </c>
      <c r="B7205" t="str">
        <f t="shared" si="205"/>
        <v>https://www.udobaer.de/out/media/public/cust/others/s0000123-2021-ch_it.pdf</v>
      </c>
    </row>
    <row r="7206" spans="1:2" x14ac:dyDescent="0.2">
      <c r="A7206" s="1" t="s">
        <v>31251</v>
      </c>
      <c r="B7206" t="str">
        <f t="shared" ref="B7206:B7269" si="206">HYPERLINK("https://www.udobaer.de/out/media/public/cust/others/s0000123-2021-ch_it.pdf")</f>
        <v>https://www.udobaer.de/out/media/public/cust/others/s0000123-2021-ch_it.pdf</v>
      </c>
    </row>
    <row r="7207" spans="1:2" x14ac:dyDescent="0.2">
      <c r="A7207" s="1" t="s">
        <v>31252</v>
      </c>
      <c r="B7207" t="str">
        <f t="shared" si="206"/>
        <v>https://www.udobaer.de/out/media/public/cust/others/s0000123-2021-ch_it.pdf</v>
      </c>
    </row>
    <row r="7208" spans="1:2" x14ac:dyDescent="0.2">
      <c r="A7208" s="1" t="s">
        <v>31253</v>
      </c>
      <c r="B7208" t="str">
        <f t="shared" si="206"/>
        <v>https://www.udobaer.de/out/media/public/cust/others/s0000123-2021-ch_it.pdf</v>
      </c>
    </row>
    <row r="7209" spans="1:2" x14ac:dyDescent="0.2">
      <c r="A7209" s="1" t="s">
        <v>31254</v>
      </c>
      <c r="B7209" t="str">
        <f t="shared" si="206"/>
        <v>https://www.udobaer.de/out/media/public/cust/others/s0000123-2021-ch_it.pdf</v>
      </c>
    </row>
    <row r="7210" spans="1:2" x14ac:dyDescent="0.2">
      <c r="A7210" s="1" t="s">
        <v>31255</v>
      </c>
      <c r="B7210" t="str">
        <f t="shared" si="206"/>
        <v>https://www.udobaer.de/out/media/public/cust/others/s0000123-2021-ch_it.pdf</v>
      </c>
    </row>
    <row r="7211" spans="1:2" x14ac:dyDescent="0.2">
      <c r="A7211" s="1" t="s">
        <v>31256</v>
      </c>
      <c r="B7211" t="str">
        <f t="shared" si="206"/>
        <v>https://www.udobaer.de/out/media/public/cust/others/s0000123-2021-ch_it.pdf</v>
      </c>
    </row>
    <row r="7212" spans="1:2" x14ac:dyDescent="0.2">
      <c r="A7212" s="1" t="s">
        <v>31257</v>
      </c>
      <c r="B7212" t="str">
        <f t="shared" si="206"/>
        <v>https://www.udobaer.de/out/media/public/cust/others/s0000123-2021-ch_it.pdf</v>
      </c>
    </row>
    <row r="7213" spans="1:2" x14ac:dyDescent="0.2">
      <c r="A7213" s="1" t="s">
        <v>31258</v>
      </c>
      <c r="B7213" t="str">
        <f t="shared" si="206"/>
        <v>https://www.udobaer.de/out/media/public/cust/others/s0000123-2021-ch_it.pdf</v>
      </c>
    </row>
    <row r="7214" spans="1:2" x14ac:dyDescent="0.2">
      <c r="A7214" s="1" t="s">
        <v>31259</v>
      </c>
      <c r="B7214" t="str">
        <f t="shared" si="206"/>
        <v>https://www.udobaer.de/out/media/public/cust/others/s0000123-2021-ch_it.pdf</v>
      </c>
    </row>
    <row r="7215" spans="1:2" x14ac:dyDescent="0.2">
      <c r="A7215" s="1" t="s">
        <v>31260</v>
      </c>
      <c r="B7215" t="str">
        <f t="shared" si="206"/>
        <v>https://www.udobaer.de/out/media/public/cust/others/s0000123-2021-ch_it.pdf</v>
      </c>
    </row>
    <row r="7216" spans="1:2" x14ac:dyDescent="0.2">
      <c r="A7216" s="1" t="s">
        <v>31261</v>
      </c>
      <c r="B7216" t="str">
        <f t="shared" si="206"/>
        <v>https://www.udobaer.de/out/media/public/cust/others/s0000123-2021-ch_it.pdf</v>
      </c>
    </row>
    <row r="7217" spans="1:2" x14ac:dyDescent="0.2">
      <c r="A7217" s="1" t="s">
        <v>31262</v>
      </c>
      <c r="B7217" t="str">
        <f t="shared" si="206"/>
        <v>https://www.udobaer.de/out/media/public/cust/others/s0000123-2021-ch_it.pdf</v>
      </c>
    </row>
    <row r="7218" spans="1:2" x14ac:dyDescent="0.2">
      <c r="A7218" s="1" t="s">
        <v>31263</v>
      </c>
      <c r="B7218" t="str">
        <f t="shared" si="206"/>
        <v>https://www.udobaer.de/out/media/public/cust/others/s0000123-2021-ch_it.pdf</v>
      </c>
    </row>
    <row r="7219" spans="1:2" x14ac:dyDescent="0.2">
      <c r="A7219" s="1" t="s">
        <v>31264</v>
      </c>
      <c r="B7219" t="str">
        <f t="shared" si="206"/>
        <v>https://www.udobaer.de/out/media/public/cust/others/s0000123-2021-ch_it.pdf</v>
      </c>
    </row>
    <row r="7220" spans="1:2" x14ac:dyDescent="0.2">
      <c r="A7220" s="1" t="s">
        <v>31265</v>
      </c>
      <c r="B7220" t="str">
        <f t="shared" si="206"/>
        <v>https://www.udobaer.de/out/media/public/cust/others/s0000123-2021-ch_it.pdf</v>
      </c>
    </row>
    <row r="7221" spans="1:2" x14ac:dyDescent="0.2">
      <c r="A7221" s="1" t="s">
        <v>31266</v>
      </c>
      <c r="B7221" t="str">
        <f t="shared" si="206"/>
        <v>https://www.udobaer.de/out/media/public/cust/others/s0000123-2021-ch_it.pdf</v>
      </c>
    </row>
    <row r="7222" spans="1:2" x14ac:dyDescent="0.2">
      <c r="A7222" s="1" t="s">
        <v>31267</v>
      </c>
      <c r="B7222" t="str">
        <f t="shared" si="206"/>
        <v>https://www.udobaer.de/out/media/public/cust/others/s0000123-2021-ch_it.pdf</v>
      </c>
    </row>
    <row r="7223" spans="1:2" x14ac:dyDescent="0.2">
      <c r="A7223" s="1" t="s">
        <v>31268</v>
      </c>
      <c r="B7223" t="str">
        <f t="shared" si="206"/>
        <v>https://www.udobaer.de/out/media/public/cust/others/s0000123-2021-ch_it.pdf</v>
      </c>
    </row>
    <row r="7224" spans="1:2" x14ac:dyDescent="0.2">
      <c r="A7224" s="1" t="s">
        <v>31269</v>
      </c>
      <c r="B7224" t="str">
        <f t="shared" si="206"/>
        <v>https://www.udobaer.de/out/media/public/cust/others/s0000123-2021-ch_it.pdf</v>
      </c>
    </row>
    <row r="7225" spans="1:2" x14ac:dyDescent="0.2">
      <c r="A7225" s="1" t="s">
        <v>31270</v>
      </c>
      <c r="B7225" t="str">
        <f t="shared" si="206"/>
        <v>https://www.udobaer.de/out/media/public/cust/others/s0000123-2021-ch_it.pdf</v>
      </c>
    </row>
    <row r="7226" spans="1:2" x14ac:dyDescent="0.2">
      <c r="A7226" s="1" t="s">
        <v>31271</v>
      </c>
      <c r="B7226" t="str">
        <f t="shared" si="206"/>
        <v>https://www.udobaer.de/out/media/public/cust/others/s0000123-2021-ch_it.pdf</v>
      </c>
    </row>
    <row r="7227" spans="1:2" x14ac:dyDescent="0.2">
      <c r="A7227" s="1" t="s">
        <v>31272</v>
      </c>
      <c r="B7227" t="str">
        <f t="shared" si="206"/>
        <v>https://www.udobaer.de/out/media/public/cust/others/s0000123-2021-ch_it.pdf</v>
      </c>
    </row>
    <row r="7228" spans="1:2" x14ac:dyDescent="0.2">
      <c r="A7228" s="1" t="s">
        <v>31273</v>
      </c>
      <c r="B7228" t="str">
        <f t="shared" si="206"/>
        <v>https://www.udobaer.de/out/media/public/cust/others/s0000123-2021-ch_it.pdf</v>
      </c>
    </row>
    <row r="7229" spans="1:2" x14ac:dyDescent="0.2">
      <c r="A7229" s="1" t="s">
        <v>31274</v>
      </c>
      <c r="B7229" t="str">
        <f t="shared" si="206"/>
        <v>https://www.udobaer.de/out/media/public/cust/others/s0000123-2021-ch_it.pdf</v>
      </c>
    </row>
    <row r="7230" spans="1:2" x14ac:dyDescent="0.2">
      <c r="A7230" s="1" t="s">
        <v>31275</v>
      </c>
      <c r="B7230" t="str">
        <f t="shared" si="206"/>
        <v>https://www.udobaer.de/out/media/public/cust/others/s0000123-2021-ch_it.pdf</v>
      </c>
    </row>
    <row r="7231" spans="1:2" x14ac:dyDescent="0.2">
      <c r="A7231" s="1" t="s">
        <v>31276</v>
      </c>
      <c r="B7231" t="str">
        <f t="shared" si="206"/>
        <v>https://www.udobaer.de/out/media/public/cust/others/s0000123-2021-ch_it.pdf</v>
      </c>
    </row>
    <row r="7232" spans="1:2" x14ac:dyDescent="0.2">
      <c r="A7232" s="1" t="s">
        <v>31277</v>
      </c>
      <c r="B7232" t="str">
        <f t="shared" si="206"/>
        <v>https://www.udobaer.de/out/media/public/cust/others/s0000123-2021-ch_it.pdf</v>
      </c>
    </row>
    <row r="7233" spans="1:2" x14ac:dyDescent="0.2">
      <c r="A7233" s="1" t="s">
        <v>31278</v>
      </c>
      <c r="B7233" t="str">
        <f t="shared" si="206"/>
        <v>https://www.udobaer.de/out/media/public/cust/others/s0000123-2021-ch_it.pdf</v>
      </c>
    </row>
    <row r="7234" spans="1:2" x14ac:dyDescent="0.2">
      <c r="A7234" s="1" t="s">
        <v>31279</v>
      </c>
      <c r="B7234" t="str">
        <f t="shared" si="206"/>
        <v>https://www.udobaer.de/out/media/public/cust/others/s0000123-2021-ch_it.pdf</v>
      </c>
    </row>
    <row r="7235" spans="1:2" x14ac:dyDescent="0.2">
      <c r="A7235" s="1" t="s">
        <v>31280</v>
      </c>
      <c r="B7235" t="str">
        <f t="shared" si="206"/>
        <v>https://www.udobaer.de/out/media/public/cust/others/s0000123-2021-ch_it.pdf</v>
      </c>
    </row>
    <row r="7236" spans="1:2" x14ac:dyDescent="0.2">
      <c r="A7236" s="1" t="s">
        <v>31281</v>
      </c>
      <c r="B7236" t="str">
        <f t="shared" si="206"/>
        <v>https://www.udobaer.de/out/media/public/cust/others/s0000123-2021-ch_it.pdf</v>
      </c>
    </row>
    <row r="7237" spans="1:2" x14ac:dyDescent="0.2">
      <c r="A7237" s="1" t="s">
        <v>31282</v>
      </c>
      <c r="B7237" t="str">
        <f t="shared" si="206"/>
        <v>https://www.udobaer.de/out/media/public/cust/others/s0000123-2021-ch_it.pdf</v>
      </c>
    </row>
    <row r="7238" spans="1:2" x14ac:dyDescent="0.2">
      <c r="A7238" s="1" t="s">
        <v>31283</v>
      </c>
      <c r="B7238" t="str">
        <f t="shared" si="206"/>
        <v>https://www.udobaer.de/out/media/public/cust/others/s0000123-2021-ch_it.pdf</v>
      </c>
    </row>
    <row r="7239" spans="1:2" x14ac:dyDescent="0.2">
      <c r="A7239" s="1" t="s">
        <v>31284</v>
      </c>
      <c r="B7239" t="str">
        <f t="shared" si="206"/>
        <v>https://www.udobaer.de/out/media/public/cust/others/s0000123-2021-ch_it.pdf</v>
      </c>
    </row>
    <row r="7240" spans="1:2" x14ac:dyDescent="0.2">
      <c r="A7240" s="1" t="s">
        <v>31285</v>
      </c>
      <c r="B7240" t="str">
        <f t="shared" si="206"/>
        <v>https://www.udobaer.de/out/media/public/cust/others/s0000123-2021-ch_it.pdf</v>
      </c>
    </row>
    <row r="7241" spans="1:2" x14ac:dyDescent="0.2">
      <c r="A7241" s="1" t="s">
        <v>31286</v>
      </c>
      <c r="B7241" t="str">
        <f t="shared" si="206"/>
        <v>https://www.udobaer.de/out/media/public/cust/others/s0000123-2021-ch_it.pdf</v>
      </c>
    </row>
    <row r="7242" spans="1:2" x14ac:dyDescent="0.2">
      <c r="A7242" s="1" t="s">
        <v>31287</v>
      </c>
      <c r="B7242" t="str">
        <f t="shared" si="206"/>
        <v>https://www.udobaer.de/out/media/public/cust/others/s0000123-2021-ch_it.pdf</v>
      </c>
    </row>
    <row r="7243" spans="1:2" x14ac:dyDescent="0.2">
      <c r="A7243" s="1" t="s">
        <v>31288</v>
      </c>
      <c r="B7243" t="str">
        <f t="shared" si="206"/>
        <v>https://www.udobaer.de/out/media/public/cust/others/s0000123-2021-ch_it.pdf</v>
      </c>
    </row>
    <row r="7244" spans="1:2" x14ac:dyDescent="0.2">
      <c r="A7244" s="1" t="s">
        <v>31289</v>
      </c>
      <c r="B7244" t="str">
        <f t="shared" si="206"/>
        <v>https://www.udobaer.de/out/media/public/cust/others/s0000123-2021-ch_it.pdf</v>
      </c>
    </row>
    <row r="7245" spans="1:2" x14ac:dyDescent="0.2">
      <c r="A7245" s="1" t="s">
        <v>31290</v>
      </c>
      <c r="B7245" t="str">
        <f t="shared" si="206"/>
        <v>https://www.udobaer.de/out/media/public/cust/others/s0000123-2021-ch_it.pdf</v>
      </c>
    </row>
    <row r="7246" spans="1:2" x14ac:dyDescent="0.2">
      <c r="A7246" s="1" t="s">
        <v>31291</v>
      </c>
      <c r="B7246" t="str">
        <f t="shared" si="206"/>
        <v>https://www.udobaer.de/out/media/public/cust/others/s0000123-2021-ch_it.pdf</v>
      </c>
    </row>
    <row r="7247" spans="1:2" x14ac:dyDescent="0.2">
      <c r="A7247" s="1" t="s">
        <v>31292</v>
      </c>
      <c r="B7247" t="str">
        <f t="shared" si="206"/>
        <v>https://www.udobaer.de/out/media/public/cust/others/s0000123-2021-ch_it.pdf</v>
      </c>
    </row>
    <row r="7248" spans="1:2" x14ac:dyDescent="0.2">
      <c r="A7248" s="1" t="s">
        <v>31293</v>
      </c>
      <c r="B7248" t="str">
        <f t="shared" si="206"/>
        <v>https://www.udobaer.de/out/media/public/cust/others/s0000123-2021-ch_it.pdf</v>
      </c>
    </row>
    <row r="7249" spans="1:2" x14ac:dyDescent="0.2">
      <c r="A7249" s="1" t="s">
        <v>31294</v>
      </c>
      <c r="B7249" t="str">
        <f t="shared" si="206"/>
        <v>https://www.udobaer.de/out/media/public/cust/others/s0000123-2021-ch_it.pdf</v>
      </c>
    </row>
    <row r="7250" spans="1:2" x14ac:dyDescent="0.2">
      <c r="A7250" s="1" t="s">
        <v>31295</v>
      </c>
      <c r="B7250" t="str">
        <f t="shared" si="206"/>
        <v>https://www.udobaer.de/out/media/public/cust/others/s0000123-2021-ch_it.pdf</v>
      </c>
    </row>
    <row r="7251" spans="1:2" x14ac:dyDescent="0.2">
      <c r="A7251" s="1" t="s">
        <v>31296</v>
      </c>
      <c r="B7251" t="str">
        <f t="shared" si="206"/>
        <v>https://www.udobaer.de/out/media/public/cust/others/s0000123-2021-ch_it.pdf</v>
      </c>
    </row>
    <row r="7252" spans="1:2" x14ac:dyDescent="0.2">
      <c r="A7252" s="1" t="s">
        <v>31297</v>
      </c>
      <c r="B7252" t="str">
        <f t="shared" si="206"/>
        <v>https://www.udobaer.de/out/media/public/cust/others/s0000123-2021-ch_it.pdf</v>
      </c>
    </row>
    <row r="7253" spans="1:2" x14ac:dyDescent="0.2">
      <c r="A7253" s="1" t="s">
        <v>31298</v>
      </c>
      <c r="B7253" t="str">
        <f t="shared" si="206"/>
        <v>https://www.udobaer.de/out/media/public/cust/others/s0000123-2021-ch_it.pdf</v>
      </c>
    </row>
    <row r="7254" spans="1:2" x14ac:dyDescent="0.2">
      <c r="A7254" s="1" t="s">
        <v>31299</v>
      </c>
      <c r="B7254" t="str">
        <f t="shared" si="206"/>
        <v>https://www.udobaer.de/out/media/public/cust/others/s0000123-2021-ch_it.pdf</v>
      </c>
    </row>
    <row r="7255" spans="1:2" x14ac:dyDescent="0.2">
      <c r="A7255" s="1" t="s">
        <v>31300</v>
      </c>
      <c r="B7255" t="str">
        <f t="shared" si="206"/>
        <v>https://www.udobaer.de/out/media/public/cust/others/s0000123-2021-ch_it.pdf</v>
      </c>
    </row>
    <row r="7256" spans="1:2" x14ac:dyDescent="0.2">
      <c r="A7256" s="1" t="s">
        <v>31301</v>
      </c>
      <c r="B7256" t="str">
        <f t="shared" si="206"/>
        <v>https://www.udobaer.de/out/media/public/cust/others/s0000123-2021-ch_it.pdf</v>
      </c>
    </row>
    <row r="7257" spans="1:2" x14ac:dyDescent="0.2">
      <c r="A7257" s="1" t="s">
        <v>31302</v>
      </c>
      <c r="B7257" t="str">
        <f t="shared" si="206"/>
        <v>https://www.udobaer.de/out/media/public/cust/others/s0000123-2021-ch_it.pdf</v>
      </c>
    </row>
    <row r="7258" spans="1:2" x14ac:dyDescent="0.2">
      <c r="A7258" s="1" t="s">
        <v>31303</v>
      </c>
      <c r="B7258" t="str">
        <f t="shared" si="206"/>
        <v>https://www.udobaer.de/out/media/public/cust/others/s0000123-2021-ch_it.pdf</v>
      </c>
    </row>
    <row r="7259" spans="1:2" x14ac:dyDescent="0.2">
      <c r="A7259" s="1" t="s">
        <v>31304</v>
      </c>
      <c r="B7259" t="str">
        <f t="shared" si="206"/>
        <v>https://www.udobaer.de/out/media/public/cust/others/s0000123-2021-ch_it.pdf</v>
      </c>
    </row>
    <row r="7260" spans="1:2" x14ac:dyDescent="0.2">
      <c r="A7260" s="1" t="s">
        <v>31305</v>
      </c>
      <c r="B7260" t="str">
        <f t="shared" si="206"/>
        <v>https://www.udobaer.de/out/media/public/cust/others/s0000123-2021-ch_it.pdf</v>
      </c>
    </row>
    <row r="7261" spans="1:2" x14ac:dyDescent="0.2">
      <c r="A7261" s="1" t="s">
        <v>31306</v>
      </c>
      <c r="B7261" t="str">
        <f t="shared" si="206"/>
        <v>https://www.udobaer.de/out/media/public/cust/others/s0000123-2021-ch_it.pdf</v>
      </c>
    </row>
    <row r="7262" spans="1:2" x14ac:dyDescent="0.2">
      <c r="A7262" s="1" t="s">
        <v>31307</v>
      </c>
      <c r="B7262" t="str">
        <f t="shared" si="206"/>
        <v>https://www.udobaer.de/out/media/public/cust/others/s0000123-2021-ch_it.pdf</v>
      </c>
    </row>
    <row r="7263" spans="1:2" x14ac:dyDescent="0.2">
      <c r="A7263" s="1" t="s">
        <v>31308</v>
      </c>
      <c r="B7263" t="str">
        <f t="shared" si="206"/>
        <v>https://www.udobaer.de/out/media/public/cust/others/s0000123-2021-ch_it.pdf</v>
      </c>
    </row>
    <row r="7264" spans="1:2" x14ac:dyDescent="0.2">
      <c r="A7264" s="1" t="s">
        <v>31309</v>
      </c>
      <c r="B7264" t="str">
        <f t="shared" si="206"/>
        <v>https://www.udobaer.de/out/media/public/cust/others/s0000123-2021-ch_it.pdf</v>
      </c>
    </row>
    <row r="7265" spans="1:2" x14ac:dyDescent="0.2">
      <c r="A7265" s="1" t="s">
        <v>31310</v>
      </c>
      <c r="B7265" t="str">
        <f t="shared" si="206"/>
        <v>https://www.udobaer.de/out/media/public/cust/others/s0000123-2021-ch_it.pdf</v>
      </c>
    </row>
    <row r="7266" spans="1:2" x14ac:dyDescent="0.2">
      <c r="A7266" s="1" t="s">
        <v>31311</v>
      </c>
      <c r="B7266" t="str">
        <f t="shared" si="206"/>
        <v>https://www.udobaer.de/out/media/public/cust/others/s0000123-2021-ch_it.pdf</v>
      </c>
    </row>
    <row r="7267" spans="1:2" x14ac:dyDescent="0.2">
      <c r="A7267" s="1" t="s">
        <v>31312</v>
      </c>
      <c r="B7267" t="str">
        <f t="shared" si="206"/>
        <v>https://www.udobaer.de/out/media/public/cust/others/s0000123-2021-ch_it.pdf</v>
      </c>
    </row>
    <row r="7268" spans="1:2" x14ac:dyDescent="0.2">
      <c r="A7268" s="1" t="s">
        <v>31313</v>
      </c>
      <c r="B7268" t="str">
        <f t="shared" si="206"/>
        <v>https://www.udobaer.de/out/media/public/cust/others/s0000123-2021-ch_it.pdf</v>
      </c>
    </row>
    <row r="7269" spans="1:2" x14ac:dyDescent="0.2">
      <c r="A7269" s="1" t="s">
        <v>31314</v>
      </c>
      <c r="B7269" t="str">
        <f t="shared" si="206"/>
        <v>https://www.udobaer.de/out/media/public/cust/others/s0000123-2021-ch_it.pdf</v>
      </c>
    </row>
    <row r="7270" spans="1:2" x14ac:dyDescent="0.2">
      <c r="A7270" s="1" t="s">
        <v>31315</v>
      </c>
      <c r="B7270" t="str">
        <f t="shared" ref="B7270:B7333" si="207">HYPERLINK("https://www.udobaer.de/out/media/public/cust/others/s0000123-2021-ch_it.pdf")</f>
        <v>https://www.udobaer.de/out/media/public/cust/others/s0000123-2021-ch_it.pdf</v>
      </c>
    </row>
    <row r="7271" spans="1:2" x14ac:dyDescent="0.2">
      <c r="A7271" s="1" t="s">
        <v>31316</v>
      </c>
      <c r="B7271" t="str">
        <f t="shared" si="207"/>
        <v>https://www.udobaer.de/out/media/public/cust/others/s0000123-2021-ch_it.pdf</v>
      </c>
    </row>
    <row r="7272" spans="1:2" x14ac:dyDescent="0.2">
      <c r="A7272" s="1" t="s">
        <v>31317</v>
      </c>
      <c r="B7272" t="str">
        <f t="shared" si="207"/>
        <v>https://www.udobaer.de/out/media/public/cust/others/s0000123-2021-ch_it.pdf</v>
      </c>
    </row>
    <row r="7273" spans="1:2" x14ac:dyDescent="0.2">
      <c r="A7273" s="1" t="s">
        <v>31318</v>
      </c>
      <c r="B7273" t="str">
        <f t="shared" si="207"/>
        <v>https://www.udobaer.de/out/media/public/cust/others/s0000123-2021-ch_it.pdf</v>
      </c>
    </row>
    <row r="7274" spans="1:2" x14ac:dyDescent="0.2">
      <c r="A7274" s="1" t="s">
        <v>31319</v>
      </c>
      <c r="B7274" t="str">
        <f t="shared" si="207"/>
        <v>https://www.udobaer.de/out/media/public/cust/others/s0000123-2021-ch_it.pdf</v>
      </c>
    </row>
    <row r="7275" spans="1:2" x14ac:dyDescent="0.2">
      <c r="A7275" s="1" t="s">
        <v>31320</v>
      </c>
      <c r="B7275" t="str">
        <f t="shared" si="207"/>
        <v>https://www.udobaer.de/out/media/public/cust/others/s0000123-2021-ch_it.pdf</v>
      </c>
    </row>
    <row r="7276" spans="1:2" x14ac:dyDescent="0.2">
      <c r="A7276" s="1" t="s">
        <v>31321</v>
      </c>
      <c r="B7276" t="str">
        <f t="shared" si="207"/>
        <v>https://www.udobaer.de/out/media/public/cust/others/s0000123-2021-ch_it.pdf</v>
      </c>
    </row>
    <row r="7277" spans="1:2" x14ac:dyDescent="0.2">
      <c r="A7277" s="1" t="s">
        <v>31322</v>
      </c>
      <c r="B7277" t="str">
        <f t="shared" si="207"/>
        <v>https://www.udobaer.de/out/media/public/cust/others/s0000123-2021-ch_it.pdf</v>
      </c>
    </row>
    <row r="7278" spans="1:2" x14ac:dyDescent="0.2">
      <c r="A7278" s="1" t="s">
        <v>31323</v>
      </c>
      <c r="B7278" t="str">
        <f t="shared" si="207"/>
        <v>https://www.udobaer.de/out/media/public/cust/others/s0000123-2021-ch_it.pdf</v>
      </c>
    </row>
    <row r="7279" spans="1:2" x14ac:dyDescent="0.2">
      <c r="A7279" s="1" t="s">
        <v>31324</v>
      </c>
      <c r="B7279" t="str">
        <f t="shared" si="207"/>
        <v>https://www.udobaer.de/out/media/public/cust/others/s0000123-2021-ch_it.pdf</v>
      </c>
    </row>
    <row r="7280" spans="1:2" x14ac:dyDescent="0.2">
      <c r="A7280" s="1" t="s">
        <v>31325</v>
      </c>
      <c r="B7280" t="str">
        <f t="shared" si="207"/>
        <v>https://www.udobaer.de/out/media/public/cust/others/s0000123-2021-ch_it.pdf</v>
      </c>
    </row>
    <row r="7281" spans="1:2" x14ac:dyDescent="0.2">
      <c r="A7281" s="1" t="s">
        <v>31326</v>
      </c>
      <c r="B7281" t="str">
        <f t="shared" si="207"/>
        <v>https://www.udobaer.de/out/media/public/cust/others/s0000123-2021-ch_it.pdf</v>
      </c>
    </row>
    <row r="7282" spans="1:2" x14ac:dyDescent="0.2">
      <c r="A7282" s="1" t="s">
        <v>31327</v>
      </c>
      <c r="B7282" t="str">
        <f t="shared" si="207"/>
        <v>https://www.udobaer.de/out/media/public/cust/others/s0000123-2021-ch_it.pdf</v>
      </c>
    </row>
    <row r="7283" spans="1:2" x14ac:dyDescent="0.2">
      <c r="A7283" s="1" t="s">
        <v>31328</v>
      </c>
      <c r="B7283" t="str">
        <f t="shared" si="207"/>
        <v>https://www.udobaer.de/out/media/public/cust/others/s0000123-2021-ch_it.pdf</v>
      </c>
    </row>
    <row r="7284" spans="1:2" x14ac:dyDescent="0.2">
      <c r="A7284" s="1" t="s">
        <v>31329</v>
      </c>
      <c r="B7284" t="str">
        <f t="shared" si="207"/>
        <v>https://www.udobaer.de/out/media/public/cust/others/s0000123-2021-ch_it.pdf</v>
      </c>
    </row>
    <row r="7285" spans="1:2" x14ac:dyDescent="0.2">
      <c r="A7285" s="1" t="s">
        <v>31330</v>
      </c>
      <c r="B7285" t="str">
        <f t="shared" si="207"/>
        <v>https://www.udobaer.de/out/media/public/cust/others/s0000123-2021-ch_it.pdf</v>
      </c>
    </row>
    <row r="7286" spans="1:2" x14ac:dyDescent="0.2">
      <c r="A7286" s="1" t="s">
        <v>31331</v>
      </c>
      <c r="B7286" t="str">
        <f t="shared" si="207"/>
        <v>https://www.udobaer.de/out/media/public/cust/others/s0000123-2021-ch_it.pdf</v>
      </c>
    </row>
    <row r="7287" spans="1:2" x14ac:dyDescent="0.2">
      <c r="A7287" s="1" t="s">
        <v>31332</v>
      </c>
      <c r="B7287" t="str">
        <f t="shared" si="207"/>
        <v>https://www.udobaer.de/out/media/public/cust/others/s0000123-2021-ch_it.pdf</v>
      </c>
    </row>
    <row r="7288" spans="1:2" x14ac:dyDescent="0.2">
      <c r="A7288" s="1" t="s">
        <v>31333</v>
      </c>
      <c r="B7288" t="str">
        <f t="shared" si="207"/>
        <v>https://www.udobaer.de/out/media/public/cust/others/s0000123-2021-ch_it.pdf</v>
      </c>
    </row>
    <row r="7289" spans="1:2" x14ac:dyDescent="0.2">
      <c r="A7289" s="1" t="s">
        <v>31334</v>
      </c>
      <c r="B7289" t="str">
        <f t="shared" si="207"/>
        <v>https://www.udobaer.de/out/media/public/cust/others/s0000123-2021-ch_it.pdf</v>
      </c>
    </row>
    <row r="7290" spans="1:2" x14ac:dyDescent="0.2">
      <c r="A7290" s="1" t="s">
        <v>31335</v>
      </c>
      <c r="B7290" t="str">
        <f t="shared" si="207"/>
        <v>https://www.udobaer.de/out/media/public/cust/others/s0000123-2021-ch_it.pdf</v>
      </c>
    </row>
    <row r="7291" spans="1:2" x14ac:dyDescent="0.2">
      <c r="A7291" s="1" t="s">
        <v>31336</v>
      </c>
      <c r="B7291" t="str">
        <f t="shared" si="207"/>
        <v>https://www.udobaer.de/out/media/public/cust/others/s0000123-2021-ch_it.pdf</v>
      </c>
    </row>
    <row r="7292" spans="1:2" x14ac:dyDescent="0.2">
      <c r="A7292" s="1" t="s">
        <v>31337</v>
      </c>
      <c r="B7292" t="str">
        <f t="shared" si="207"/>
        <v>https://www.udobaer.de/out/media/public/cust/others/s0000123-2021-ch_it.pdf</v>
      </c>
    </row>
    <row r="7293" spans="1:2" x14ac:dyDescent="0.2">
      <c r="A7293" s="1" t="s">
        <v>31338</v>
      </c>
      <c r="B7293" t="str">
        <f t="shared" si="207"/>
        <v>https://www.udobaer.de/out/media/public/cust/others/s0000123-2021-ch_it.pdf</v>
      </c>
    </row>
    <row r="7294" spans="1:2" x14ac:dyDescent="0.2">
      <c r="A7294" s="1" t="s">
        <v>31339</v>
      </c>
      <c r="B7294" t="str">
        <f t="shared" si="207"/>
        <v>https://www.udobaer.de/out/media/public/cust/others/s0000123-2021-ch_it.pdf</v>
      </c>
    </row>
    <row r="7295" spans="1:2" x14ac:dyDescent="0.2">
      <c r="A7295" s="1" t="s">
        <v>31340</v>
      </c>
      <c r="B7295" t="str">
        <f t="shared" si="207"/>
        <v>https://www.udobaer.de/out/media/public/cust/others/s0000123-2021-ch_it.pdf</v>
      </c>
    </row>
    <row r="7296" spans="1:2" x14ac:dyDescent="0.2">
      <c r="A7296" s="1" t="s">
        <v>31341</v>
      </c>
      <c r="B7296" t="str">
        <f t="shared" si="207"/>
        <v>https://www.udobaer.de/out/media/public/cust/others/s0000123-2021-ch_it.pdf</v>
      </c>
    </row>
    <row r="7297" spans="1:2" x14ac:dyDescent="0.2">
      <c r="A7297" s="1" t="s">
        <v>31342</v>
      </c>
      <c r="B7297" t="str">
        <f t="shared" si="207"/>
        <v>https://www.udobaer.de/out/media/public/cust/others/s0000123-2021-ch_it.pdf</v>
      </c>
    </row>
    <row r="7298" spans="1:2" x14ac:dyDescent="0.2">
      <c r="A7298" s="1" t="s">
        <v>31343</v>
      </c>
      <c r="B7298" t="str">
        <f t="shared" si="207"/>
        <v>https://www.udobaer.de/out/media/public/cust/others/s0000123-2021-ch_it.pdf</v>
      </c>
    </row>
    <row r="7299" spans="1:2" x14ac:dyDescent="0.2">
      <c r="A7299" s="1" t="s">
        <v>31344</v>
      </c>
      <c r="B7299" t="str">
        <f t="shared" si="207"/>
        <v>https://www.udobaer.de/out/media/public/cust/others/s0000123-2021-ch_it.pdf</v>
      </c>
    </row>
    <row r="7300" spans="1:2" x14ac:dyDescent="0.2">
      <c r="A7300" s="1" t="s">
        <v>31345</v>
      </c>
      <c r="B7300" t="str">
        <f t="shared" si="207"/>
        <v>https://www.udobaer.de/out/media/public/cust/others/s0000123-2021-ch_it.pdf</v>
      </c>
    </row>
    <row r="7301" spans="1:2" x14ac:dyDescent="0.2">
      <c r="A7301" s="1" t="s">
        <v>31346</v>
      </c>
      <c r="B7301" t="str">
        <f t="shared" si="207"/>
        <v>https://www.udobaer.de/out/media/public/cust/others/s0000123-2021-ch_it.pdf</v>
      </c>
    </row>
    <row r="7302" spans="1:2" x14ac:dyDescent="0.2">
      <c r="A7302" s="1" t="s">
        <v>31347</v>
      </c>
      <c r="B7302" t="str">
        <f t="shared" si="207"/>
        <v>https://www.udobaer.de/out/media/public/cust/others/s0000123-2021-ch_it.pdf</v>
      </c>
    </row>
    <row r="7303" spans="1:2" x14ac:dyDescent="0.2">
      <c r="A7303" s="1" t="s">
        <v>31348</v>
      </c>
      <c r="B7303" t="str">
        <f t="shared" si="207"/>
        <v>https://www.udobaer.de/out/media/public/cust/others/s0000123-2021-ch_it.pdf</v>
      </c>
    </row>
    <row r="7304" spans="1:2" x14ac:dyDescent="0.2">
      <c r="A7304" s="1" t="s">
        <v>31349</v>
      </c>
      <c r="B7304" t="str">
        <f t="shared" si="207"/>
        <v>https://www.udobaer.de/out/media/public/cust/others/s0000123-2021-ch_it.pdf</v>
      </c>
    </row>
    <row r="7305" spans="1:2" x14ac:dyDescent="0.2">
      <c r="A7305" s="1" t="s">
        <v>31350</v>
      </c>
      <c r="B7305" t="str">
        <f t="shared" si="207"/>
        <v>https://www.udobaer.de/out/media/public/cust/others/s0000123-2021-ch_it.pdf</v>
      </c>
    </row>
    <row r="7306" spans="1:2" x14ac:dyDescent="0.2">
      <c r="A7306" s="1" t="s">
        <v>31351</v>
      </c>
      <c r="B7306" t="str">
        <f t="shared" si="207"/>
        <v>https://www.udobaer.de/out/media/public/cust/others/s0000123-2021-ch_it.pdf</v>
      </c>
    </row>
    <row r="7307" spans="1:2" x14ac:dyDescent="0.2">
      <c r="A7307" s="1" t="s">
        <v>31352</v>
      </c>
      <c r="B7307" t="str">
        <f t="shared" si="207"/>
        <v>https://www.udobaer.de/out/media/public/cust/others/s0000123-2021-ch_it.pdf</v>
      </c>
    </row>
    <row r="7308" spans="1:2" x14ac:dyDescent="0.2">
      <c r="A7308" s="1" t="s">
        <v>31353</v>
      </c>
      <c r="B7308" t="str">
        <f t="shared" si="207"/>
        <v>https://www.udobaer.de/out/media/public/cust/others/s0000123-2021-ch_it.pdf</v>
      </c>
    </row>
    <row r="7309" spans="1:2" x14ac:dyDescent="0.2">
      <c r="A7309" s="1" t="s">
        <v>31354</v>
      </c>
      <c r="B7309" t="str">
        <f t="shared" si="207"/>
        <v>https://www.udobaer.de/out/media/public/cust/others/s0000123-2021-ch_it.pdf</v>
      </c>
    </row>
    <row r="7310" spans="1:2" x14ac:dyDescent="0.2">
      <c r="A7310" s="1" t="s">
        <v>31355</v>
      </c>
      <c r="B7310" t="str">
        <f t="shared" si="207"/>
        <v>https://www.udobaer.de/out/media/public/cust/others/s0000123-2021-ch_it.pdf</v>
      </c>
    </row>
    <row r="7311" spans="1:2" x14ac:dyDescent="0.2">
      <c r="A7311" s="1" t="s">
        <v>31356</v>
      </c>
      <c r="B7311" t="str">
        <f t="shared" si="207"/>
        <v>https://www.udobaer.de/out/media/public/cust/others/s0000123-2021-ch_it.pdf</v>
      </c>
    </row>
    <row r="7312" spans="1:2" x14ac:dyDescent="0.2">
      <c r="A7312" s="1" t="s">
        <v>31357</v>
      </c>
      <c r="B7312" t="str">
        <f t="shared" si="207"/>
        <v>https://www.udobaer.de/out/media/public/cust/others/s0000123-2021-ch_it.pdf</v>
      </c>
    </row>
    <row r="7313" spans="1:2" x14ac:dyDescent="0.2">
      <c r="A7313" s="1" t="s">
        <v>31358</v>
      </c>
      <c r="B7313" t="str">
        <f t="shared" si="207"/>
        <v>https://www.udobaer.de/out/media/public/cust/others/s0000123-2021-ch_it.pdf</v>
      </c>
    </row>
    <row r="7314" spans="1:2" x14ac:dyDescent="0.2">
      <c r="A7314" s="1" t="s">
        <v>31359</v>
      </c>
      <c r="B7314" t="str">
        <f t="shared" si="207"/>
        <v>https://www.udobaer.de/out/media/public/cust/others/s0000123-2021-ch_it.pdf</v>
      </c>
    </row>
    <row r="7315" spans="1:2" x14ac:dyDescent="0.2">
      <c r="A7315" s="1" t="s">
        <v>31360</v>
      </c>
      <c r="B7315" t="str">
        <f t="shared" si="207"/>
        <v>https://www.udobaer.de/out/media/public/cust/others/s0000123-2021-ch_it.pdf</v>
      </c>
    </row>
    <row r="7316" spans="1:2" x14ac:dyDescent="0.2">
      <c r="A7316" s="1" t="s">
        <v>31361</v>
      </c>
      <c r="B7316" t="str">
        <f t="shared" si="207"/>
        <v>https://www.udobaer.de/out/media/public/cust/others/s0000123-2021-ch_it.pdf</v>
      </c>
    </row>
    <row r="7317" spans="1:2" x14ac:dyDescent="0.2">
      <c r="A7317" s="1" t="s">
        <v>31362</v>
      </c>
      <c r="B7317" t="str">
        <f t="shared" si="207"/>
        <v>https://www.udobaer.de/out/media/public/cust/others/s0000123-2021-ch_it.pdf</v>
      </c>
    </row>
    <row r="7318" spans="1:2" x14ac:dyDescent="0.2">
      <c r="A7318" s="1" t="s">
        <v>31363</v>
      </c>
      <c r="B7318" t="str">
        <f t="shared" si="207"/>
        <v>https://www.udobaer.de/out/media/public/cust/others/s0000123-2021-ch_it.pdf</v>
      </c>
    </row>
    <row r="7319" spans="1:2" x14ac:dyDescent="0.2">
      <c r="A7319" s="1" t="s">
        <v>31364</v>
      </c>
      <c r="B7319" t="str">
        <f t="shared" si="207"/>
        <v>https://www.udobaer.de/out/media/public/cust/others/s0000123-2021-ch_it.pdf</v>
      </c>
    </row>
    <row r="7320" spans="1:2" x14ac:dyDescent="0.2">
      <c r="A7320" s="1" t="s">
        <v>31365</v>
      </c>
      <c r="B7320" t="str">
        <f t="shared" si="207"/>
        <v>https://www.udobaer.de/out/media/public/cust/others/s0000123-2021-ch_it.pdf</v>
      </c>
    </row>
    <row r="7321" spans="1:2" x14ac:dyDescent="0.2">
      <c r="A7321" s="1" t="s">
        <v>31366</v>
      </c>
      <c r="B7321" t="str">
        <f t="shared" si="207"/>
        <v>https://www.udobaer.de/out/media/public/cust/others/s0000123-2021-ch_it.pdf</v>
      </c>
    </row>
    <row r="7322" spans="1:2" x14ac:dyDescent="0.2">
      <c r="A7322" s="1" t="s">
        <v>31367</v>
      </c>
      <c r="B7322" t="str">
        <f t="shared" si="207"/>
        <v>https://www.udobaer.de/out/media/public/cust/others/s0000123-2021-ch_it.pdf</v>
      </c>
    </row>
    <row r="7323" spans="1:2" x14ac:dyDescent="0.2">
      <c r="A7323" s="1" t="s">
        <v>31368</v>
      </c>
      <c r="B7323" t="str">
        <f t="shared" si="207"/>
        <v>https://www.udobaer.de/out/media/public/cust/others/s0000123-2021-ch_it.pdf</v>
      </c>
    </row>
    <row r="7324" spans="1:2" x14ac:dyDescent="0.2">
      <c r="A7324" s="1" t="s">
        <v>31369</v>
      </c>
      <c r="B7324" t="str">
        <f t="shared" si="207"/>
        <v>https://www.udobaer.de/out/media/public/cust/others/s0000123-2021-ch_it.pdf</v>
      </c>
    </row>
    <row r="7325" spans="1:2" x14ac:dyDescent="0.2">
      <c r="A7325" s="1" t="s">
        <v>31370</v>
      </c>
      <c r="B7325" t="str">
        <f t="shared" si="207"/>
        <v>https://www.udobaer.de/out/media/public/cust/others/s0000123-2021-ch_it.pdf</v>
      </c>
    </row>
    <row r="7326" spans="1:2" x14ac:dyDescent="0.2">
      <c r="A7326" s="1" t="s">
        <v>31371</v>
      </c>
      <c r="B7326" t="str">
        <f t="shared" si="207"/>
        <v>https://www.udobaer.de/out/media/public/cust/others/s0000123-2021-ch_it.pdf</v>
      </c>
    </row>
    <row r="7327" spans="1:2" x14ac:dyDescent="0.2">
      <c r="A7327" s="1" t="s">
        <v>31372</v>
      </c>
      <c r="B7327" t="str">
        <f t="shared" si="207"/>
        <v>https://www.udobaer.de/out/media/public/cust/others/s0000123-2021-ch_it.pdf</v>
      </c>
    </row>
    <row r="7328" spans="1:2" x14ac:dyDescent="0.2">
      <c r="A7328" s="1" t="s">
        <v>31373</v>
      </c>
      <c r="B7328" t="str">
        <f t="shared" si="207"/>
        <v>https://www.udobaer.de/out/media/public/cust/others/s0000123-2021-ch_it.pdf</v>
      </c>
    </row>
    <row r="7329" spans="1:2" x14ac:dyDescent="0.2">
      <c r="A7329" s="1" t="s">
        <v>31374</v>
      </c>
      <c r="B7329" t="str">
        <f t="shared" si="207"/>
        <v>https://www.udobaer.de/out/media/public/cust/others/s0000123-2021-ch_it.pdf</v>
      </c>
    </row>
    <row r="7330" spans="1:2" x14ac:dyDescent="0.2">
      <c r="A7330" s="1" t="s">
        <v>31375</v>
      </c>
      <c r="B7330" t="str">
        <f t="shared" si="207"/>
        <v>https://www.udobaer.de/out/media/public/cust/others/s0000123-2021-ch_it.pdf</v>
      </c>
    </row>
    <row r="7331" spans="1:2" x14ac:dyDescent="0.2">
      <c r="A7331" s="1" t="s">
        <v>31376</v>
      </c>
      <c r="B7331" t="str">
        <f t="shared" si="207"/>
        <v>https://www.udobaer.de/out/media/public/cust/others/s0000123-2021-ch_it.pdf</v>
      </c>
    </row>
    <row r="7332" spans="1:2" x14ac:dyDescent="0.2">
      <c r="A7332" s="1" t="s">
        <v>31377</v>
      </c>
      <c r="B7332" t="str">
        <f t="shared" si="207"/>
        <v>https://www.udobaer.de/out/media/public/cust/others/s0000123-2021-ch_it.pdf</v>
      </c>
    </row>
    <row r="7333" spans="1:2" x14ac:dyDescent="0.2">
      <c r="A7333" s="1" t="s">
        <v>31378</v>
      </c>
      <c r="B7333" t="str">
        <f t="shared" si="207"/>
        <v>https://www.udobaer.de/out/media/public/cust/others/s0000123-2021-ch_it.pdf</v>
      </c>
    </row>
    <row r="7334" spans="1:2" x14ac:dyDescent="0.2">
      <c r="A7334" s="1" t="s">
        <v>31379</v>
      </c>
      <c r="B7334" t="str">
        <f t="shared" ref="B7334:B7397" si="208">HYPERLINK("https://www.udobaer.de/out/media/public/cust/others/s0000123-2021-ch_it.pdf")</f>
        <v>https://www.udobaer.de/out/media/public/cust/others/s0000123-2021-ch_it.pdf</v>
      </c>
    </row>
    <row r="7335" spans="1:2" x14ac:dyDescent="0.2">
      <c r="A7335" s="1" t="s">
        <v>31380</v>
      </c>
      <c r="B7335" t="str">
        <f t="shared" si="208"/>
        <v>https://www.udobaer.de/out/media/public/cust/others/s0000123-2021-ch_it.pdf</v>
      </c>
    </row>
    <row r="7336" spans="1:2" x14ac:dyDescent="0.2">
      <c r="A7336" s="1" t="s">
        <v>31381</v>
      </c>
      <c r="B7336" t="str">
        <f t="shared" si="208"/>
        <v>https://www.udobaer.de/out/media/public/cust/others/s0000123-2021-ch_it.pdf</v>
      </c>
    </row>
    <row r="7337" spans="1:2" x14ac:dyDescent="0.2">
      <c r="A7337" s="1" t="s">
        <v>31382</v>
      </c>
      <c r="B7337" t="str">
        <f t="shared" si="208"/>
        <v>https://www.udobaer.de/out/media/public/cust/others/s0000123-2021-ch_it.pdf</v>
      </c>
    </row>
    <row r="7338" spans="1:2" x14ac:dyDescent="0.2">
      <c r="A7338" s="1" t="s">
        <v>31383</v>
      </c>
      <c r="B7338" t="str">
        <f t="shared" si="208"/>
        <v>https://www.udobaer.de/out/media/public/cust/others/s0000123-2021-ch_it.pdf</v>
      </c>
    </row>
    <row r="7339" spans="1:2" x14ac:dyDescent="0.2">
      <c r="A7339" s="1" t="s">
        <v>31384</v>
      </c>
      <c r="B7339" t="str">
        <f t="shared" si="208"/>
        <v>https://www.udobaer.de/out/media/public/cust/others/s0000123-2021-ch_it.pdf</v>
      </c>
    </row>
    <row r="7340" spans="1:2" x14ac:dyDescent="0.2">
      <c r="A7340" s="1" t="s">
        <v>31385</v>
      </c>
      <c r="B7340" t="str">
        <f t="shared" si="208"/>
        <v>https://www.udobaer.de/out/media/public/cust/others/s0000123-2021-ch_it.pdf</v>
      </c>
    </row>
    <row r="7341" spans="1:2" x14ac:dyDescent="0.2">
      <c r="A7341" s="1" t="s">
        <v>31386</v>
      </c>
      <c r="B7341" t="str">
        <f t="shared" si="208"/>
        <v>https://www.udobaer.de/out/media/public/cust/others/s0000123-2021-ch_it.pdf</v>
      </c>
    </row>
    <row r="7342" spans="1:2" x14ac:dyDescent="0.2">
      <c r="A7342" s="1" t="s">
        <v>31387</v>
      </c>
      <c r="B7342" t="str">
        <f t="shared" si="208"/>
        <v>https://www.udobaer.de/out/media/public/cust/others/s0000123-2021-ch_it.pdf</v>
      </c>
    </row>
    <row r="7343" spans="1:2" x14ac:dyDescent="0.2">
      <c r="A7343" s="1" t="s">
        <v>31388</v>
      </c>
      <c r="B7343" t="str">
        <f t="shared" si="208"/>
        <v>https://www.udobaer.de/out/media/public/cust/others/s0000123-2021-ch_it.pdf</v>
      </c>
    </row>
    <row r="7344" spans="1:2" x14ac:dyDescent="0.2">
      <c r="A7344" s="1" t="s">
        <v>31389</v>
      </c>
      <c r="B7344" t="str">
        <f t="shared" si="208"/>
        <v>https://www.udobaer.de/out/media/public/cust/others/s0000123-2021-ch_it.pdf</v>
      </c>
    </row>
    <row r="7345" spans="1:2" x14ac:dyDescent="0.2">
      <c r="A7345" s="1" t="s">
        <v>31390</v>
      </c>
      <c r="B7345" t="str">
        <f t="shared" si="208"/>
        <v>https://www.udobaer.de/out/media/public/cust/others/s0000123-2021-ch_it.pdf</v>
      </c>
    </row>
    <row r="7346" spans="1:2" x14ac:dyDescent="0.2">
      <c r="A7346" s="1" t="s">
        <v>31391</v>
      </c>
      <c r="B7346" t="str">
        <f t="shared" si="208"/>
        <v>https://www.udobaer.de/out/media/public/cust/others/s0000123-2021-ch_it.pdf</v>
      </c>
    </row>
    <row r="7347" spans="1:2" x14ac:dyDescent="0.2">
      <c r="A7347" s="1" t="s">
        <v>31392</v>
      </c>
      <c r="B7347" t="str">
        <f t="shared" si="208"/>
        <v>https://www.udobaer.de/out/media/public/cust/others/s0000123-2021-ch_it.pdf</v>
      </c>
    </row>
    <row r="7348" spans="1:2" x14ac:dyDescent="0.2">
      <c r="A7348" s="1" t="s">
        <v>31393</v>
      </c>
      <c r="B7348" t="str">
        <f t="shared" si="208"/>
        <v>https://www.udobaer.de/out/media/public/cust/others/s0000123-2021-ch_it.pdf</v>
      </c>
    </row>
    <row r="7349" spans="1:2" x14ac:dyDescent="0.2">
      <c r="A7349" s="1" t="s">
        <v>31394</v>
      </c>
      <c r="B7349" t="str">
        <f t="shared" si="208"/>
        <v>https://www.udobaer.de/out/media/public/cust/others/s0000123-2021-ch_it.pdf</v>
      </c>
    </row>
    <row r="7350" spans="1:2" x14ac:dyDescent="0.2">
      <c r="A7350" s="1" t="s">
        <v>31395</v>
      </c>
      <c r="B7350" t="str">
        <f t="shared" si="208"/>
        <v>https://www.udobaer.de/out/media/public/cust/others/s0000123-2021-ch_it.pdf</v>
      </c>
    </row>
    <row r="7351" spans="1:2" x14ac:dyDescent="0.2">
      <c r="A7351" s="1" t="s">
        <v>31396</v>
      </c>
      <c r="B7351" t="str">
        <f t="shared" si="208"/>
        <v>https://www.udobaer.de/out/media/public/cust/others/s0000123-2021-ch_it.pdf</v>
      </c>
    </row>
    <row r="7352" spans="1:2" x14ac:dyDescent="0.2">
      <c r="A7352" s="1" t="s">
        <v>31397</v>
      </c>
      <c r="B7352" t="str">
        <f t="shared" si="208"/>
        <v>https://www.udobaer.de/out/media/public/cust/others/s0000123-2021-ch_it.pdf</v>
      </c>
    </row>
    <row r="7353" spans="1:2" x14ac:dyDescent="0.2">
      <c r="A7353" s="1" t="s">
        <v>31398</v>
      </c>
      <c r="B7353" t="str">
        <f t="shared" si="208"/>
        <v>https://www.udobaer.de/out/media/public/cust/others/s0000123-2021-ch_it.pdf</v>
      </c>
    </row>
    <row r="7354" spans="1:2" x14ac:dyDescent="0.2">
      <c r="A7354" s="1" t="s">
        <v>31399</v>
      </c>
      <c r="B7354" t="str">
        <f t="shared" si="208"/>
        <v>https://www.udobaer.de/out/media/public/cust/others/s0000123-2021-ch_it.pdf</v>
      </c>
    </row>
    <row r="7355" spans="1:2" x14ac:dyDescent="0.2">
      <c r="A7355" s="1" t="s">
        <v>31400</v>
      </c>
      <c r="B7355" t="str">
        <f t="shared" si="208"/>
        <v>https://www.udobaer.de/out/media/public/cust/others/s0000123-2021-ch_it.pdf</v>
      </c>
    </row>
    <row r="7356" spans="1:2" x14ac:dyDescent="0.2">
      <c r="A7356" s="1" t="s">
        <v>31401</v>
      </c>
      <c r="B7356" t="str">
        <f t="shared" si="208"/>
        <v>https://www.udobaer.de/out/media/public/cust/others/s0000123-2021-ch_it.pdf</v>
      </c>
    </row>
    <row r="7357" spans="1:2" x14ac:dyDescent="0.2">
      <c r="A7357" s="1" t="s">
        <v>31402</v>
      </c>
      <c r="B7357" t="str">
        <f t="shared" si="208"/>
        <v>https://www.udobaer.de/out/media/public/cust/others/s0000123-2021-ch_it.pdf</v>
      </c>
    </row>
    <row r="7358" spans="1:2" x14ac:dyDescent="0.2">
      <c r="A7358" s="1" t="s">
        <v>31403</v>
      </c>
      <c r="B7358" t="str">
        <f t="shared" si="208"/>
        <v>https://www.udobaer.de/out/media/public/cust/others/s0000123-2021-ch_it.pdf</v>
      </c>
    </row>
    <row r="7359" spans="1:2" x14ac:dyDescent="0.2">
      <c r="A7359" s="1" t="s">
        <v>31404</v>
      </c>
      <c r="B7359" t="str">
        <f t="shared" si="208"/>
        <v>https://www.udobaer.de/out/media/public/cust/others/s0000123-2021-ch_it.pdf</v>
      </c>
    </row>
    <row r="7360" spans="1:2" x14ac:dyDescent="0.2">
      <c r="A7360" s="1" t="s">
        <v>31405</v>
      </c>
      <c r="B7360" t="str">
        <f t="shared" si="208"/>
        <v>https://www.udobaer.de/out/media/public/cust/others/s0000123-2021-ch_it.pdf</v>
      </c>
    </row>
    <row r="7361" spans="1:2" x14ac:dyDescent="0.2">
      <c r="A7361" s="1" t="s">
        <v>31406</v>
      </c>
      <c r="B7361" t="str">
        <f t="shared" si="208"/>
        <v>https://www.udobaer.de/out/media/public/cust/others/s0000123-2021-ch_it.pdf</v>
      </c>
    </row>
    <row r="7362" spans="1:2" x14ac:dyDescent="0.2">
      <c r="A7362" s="1" t="s">
        <v>31407</v>
      </c>
      <c r="B7362" t="str">
        <f t="shared" si="208"/>
        <v>https://www.udobaer.de/out/media/public/cust/others/s0000123-2021-ch_it.pdf</v>
      </c>
    </row>
    <row r="7363" spans="1:2" x14ac:dyDescent="0.2">
      <c r="A7363" s="1" t="s">
        <v>31408</v>
      </c>
      <c r="B7363" t="str">
        <f t="shared" si="208"/>
        <v>https://www.udobaer.de/out/media/public/cust/others/s0000123-2021-ch_it.pdf</v>
      </c>
    </row>
    <row r="7364" spans="1:2" x14ac:dyDescent="0.2">
      <c r="A7364" s="1" t="s">
        <v>31409</v>
      </c>
      <c r="B7364" t="str">
        <f t="shared" si="208"/>
        <v>https://www.udobaer.de/out/media/public/cust/others/s0000123-2021-ch_it.pdf</v>
      </c>
    </row>
    <row r="7365" spans="1:2" x14ac:dyDescent="0.2">
      <c r="A7365" s="1" t="s">
        <v>31410</v>
      </c>
      <c r="B7365" t="str">
        <f t="shared" si="208"/>
        <v>https://www.udobaer.de/out/media/public/cust/others/s0000123-2021-ch_it.pdf</v>
      </c>
    </row>
    <row r="7366" spans="1:2" x14ac:dyDescent="0.2">
      <c r="A7366" s="1" t="s">
        <v>31411</v>
      </c>
      <c r="B7366" t="str">
        <f t="shared" si="208"/>
        <v>https://www.udobaer.de/out/media/public/cust/others/s0000123-2021-ch_it.pdf</v>
      </c>
    </row>
    <row r="7367" spans="1:2" x14ac:dyDescent="0.2">
      <c r="A7367" s="1" t="s">
        <v>31412</v>
      </c>
      <c r="B7367" t="str">
        <f t="shared" si="208"/>
        <v>https://www.udobaer.de/out/media/public/cust/others/s0000123-2021-ch_it.pdf</v>
      </c>
    </row>
    <row r="7368" spans="1:2" x14ac:dyDescent="0.2">
      <c r="A7368" s="1" t="s">
        <v>31413</v>
      </c>
      <c r="B7368" t="str">
        <f t="shared" si="208"/>
        <v>https://www.udobaer.de/out/media/public/cust/others/s0000123-2021-ch_it.pdf</v>
      </c>
    </row>
    <row r="7369" spans="1:2" x14ac:dyDescent="0.2">
      <c r="A7369" s="1" t="s">
        <v>31414</v>
      </c>
      <c r="B7369" t="str">
        <f t="shared" si="208"/>
        <v>https://www.udobaer.de/out/media/public/cust/others/s0000123-2021-ch_it.pdf</v>
      </c>
    </row>
    <row r="7370" spans="1:2" x14ac:dyDescent="0.2">
      <c r="A7370" s="1" t="s">
        <v>31415</v>
      </c>
      <c r="B7370" t="str">
        <f t="shared" si="208"/>
        <v>https://www.udobaer.de/out/media/public/cust/others/s0000123-2021-ch_it.pdf</v>
      </c>
    </row>
    <row r="7371" spans="1:2" x14ac:dyDescent="0.2">
      <c r="A7371" s="1" t="s">
        <v>31416</v>
      </c>
      <c r="B7371" t="str">
        <f t="shared" si="208"/>
        <v>https://www.udobaer.de/out/media/public/cust/others/s0000123-2021-ch_it.pdf</v>
      </c>
    </row>
    <row r="7372" spans="1:2" x14ac:dyDescent="0.2">
      <c r="A7372" s="1" t="s">
        <v>31417</v>
      </c>
      <c r="B7372" t="str">
        <f t="shared" si="208"/>
        <v>https://www.udobaer.de/out/media/public/cust/others/s0000123-2021-ch_it.pdf</v>
      </c>
    </row>
    <row r="7373" spans="1:2" x14ac:dyDescent="0.2">
      <c r="A7373" s="1" t="s">
        <v>31418</v>
      </c>
      <c r="B7373" t="str">
        <f t="shared" si="208"/>
        <v>https://www.udobaer.de/out/media/public/cust/others/s0000123-2021-ch_it.pdf</v>
      </c>
    </row>
    <row r="7374" spans="1:2" x14ac:dyDescent="0.2">
      <c r="A7374" s="1" t="s">
        <v>31419</v>
      </c>
      <c r="B7374" t="str">
        <f t="shared" si="208"/>
        <v>https://www.udobaer.de/out/media/public/cust/others/s0000123-2021-ch_it.pdf</v>
      </c>
    </row>
    <row r="7375" spans="1:2" x14ac:dyDescent="0.2">
      <c r="A7375" s="1" t="s">
        <v>31420</v>
      </c>
      <c r="B7375" t="str">
        <f t="shared" si="208"/>
        <v>https://www.udobaer.de/out/media/public/cust/others/s0000123-2021-ch_it.pdf</v>
      </c>
    </row>
    <row r="7376" spans="1:2" x14ac:dyDescent="0.2">
      <c r="A7376" s="1" t="s">
        <v>31421</v>
      </c>
      <c r="B7376" t="str">
        <f t="shared" si="208"/>
        <v>https://www.udobaer.de/out/media/public/cust/others/s0000123-2021-ch_it.pdf</v>
      </c>
    </row>
    <row r="7377" spans="1:2" x14ac:dyDescent="0.2">
      <c r="A7377" s="1" t="s">
        <v>31422</v>
      </c>
      <c r="B7377" t="str">
        <f t="shared" si="208"/>
        <v>https://www.udobaer.de/out/media/public/cust/others/s0000123-2021-ch_it.pdf</v>
      </c>
    </row>
    <row r="7378" spans="1:2" x14ac:dyDescent="0.2">
      <c r="A7378" s="1" t="s">
        <v>31423</v>
      </c>
      <c r="B7378" t="str">
        <f t="shared" si="208"/>
        <v>https://www.udobaer.de/out/media/public/cust/others/s0000123-2021-ch_it.pdf</v>
      </c>
    </row>
    <row r="7379" spans="1:2" x14ac:dyDescent="0.2">
      <c r="A7379" s="1" t="s">
        <v>31424</v>
      </c>
      <c r="B7379" t="str">
        <f t="shared" si="208"/>
        <v>https://www.udobaer.de/out/media/public/cust/others/s0000123-2021-ch_it.pdf</v>
      </c>
    </row>
    <row r="7380" spans="1:2" x14ac:dyDescent="0.2">
      <c r="A7380" s="1" t="s">
        <v>31425</v>
      </c>
      <c r="B7380" t="str">
        <f t="shared" si="208"/>
        <v>https://www.udobaer.de/out/media/public/cust/others/s0000123-2021-ch_it.pdf</v>
      </c>
    </row>
    <row r="7381" spans="1:2" x14ac:dyDescent="0.2">
      <c r="A7381" s="1" t="s">
        <v>31426</v>
      </c>
      <c r="B7381" t="str">
        <f t="shared" si="208"/>
        <v>https://www.udobaer.de/out/media/public/cust/others/s0000123-2021-ch_it.pdf</v>
      </c>
    </row>
    <row r="7382" spans="1:2" x14ac:dyDescent="0.2">
      <c r="A7382" s="1" t="s">
        <v>31427</v>
      </c>
      <c r="B7382" t="str">
        <f t="shared" si="208"/>
        <v>https://www.udobaer.de/out/media/public/cust/others/s0000123-2021-ch_it.pdf</v>
      </c>
    </row>
    <row r="7383" spans="1:2" x14ac:dyDescent="0.2">
      <c r="A7383" s="1" t="s">
        <v>31428</v>
      </c>
      <c r="B7383" t="str">
        <f t="shared" si="208"/>
        <v>https://www.udobaer.de/out/media/public/cust/others/s0000123-2021-ch_it.pdf</v>
      </c>
    </row>
    <row r="7384" spans="1:2" x14ac:dyDescent="0.2">
      <c r="A7384" s="1" t="s">
        <v>31429</v>
      </c>
      <c r="B7384" t="str">
        <f t="shared" si="208"/>
        <v>https://www.udobaer.de/out/media/public/cust/others/s0000123-2021-ch_it.pdf</v>
      </c>
    </row>
    <row r="7385" spans="1:2" x14ac:dyDescent="0.2">
      <c r="A7385" s="1" t="s">
        <v>31430</v>
      </c>
      <c r="B7385" t="str">
        <f t="shared" si="208"/>
        <v>https://www.udobaer.de/out/media/public/cust/others/s0000123-2021-ch_it.pdf</v>
      </c>
    </row>
    <row r="7386" spans="1:2" x14ac:dyDescent="0.2">
      <c r="A7386" s="1" t="s">
        <v>31431</v>
      </c>
      <c r="B7386" t="str">
        <f t="shared" si="208"/>
        <v>https://www.udobaer.de/out/media/public/cust/others/s0000123-2021-ch_it.pdf</v>
      </c>
    </row>
    <row r="7387" spans="1:2" x14ac:dyDescent="0.2">
      <c r="A7387" s="1" t="s">
        <v>31432</v>
      </c>
      <c r="B7387" t="str">
        <f t="shared" si="208"/>
        <v>https://www.udobaer.de/out/media/public/cust/others/s0000123-2021-ch_it.pdf</v>
      </c>
    </row>
    <row r="7388" spans="1:2" x14ac:dyDescent="0.2">
      <c r="A7388" s="1" t="s">
        <v>31433</v>
      </c>
      <c r="B7388" t="str">
        <f t="shared" si="208"/>
        <v>https://www.udobaer.de/out/media/public/cust/others/s0000123-2021-ch_it.pdf</v>
      </c>
    </row>
    <row r="7389" spans="1:2" x14ac:dyDescent="0.2">
      <c r="A7389" s="1" t="s">
        <v>31434</v>
      </c>
      <c r="B7389" t="str">
        <f t="shared" si="208"/>
        <v>https://www.udobaer.de/out/media/public/cust/others/s0000123-2021-ch_it.pdf</v>
      </c>
    </row>
    <row r="7390" spans="1:2" x14ac:dyDescent="0.2">
      <c r="A7390" s="1" t="s">
        <v>31435</v>
      </c>
      <c r="B7390" t="str">
        <f t="shared" si="208"/>
        <v>https://www.udobaer.de/out/media/public/cust/others/s0000123-2021-ch_it.pdf</v>
      </c>
    </row>
    <row r="7391" spans="1:2" x14ac:dyDescent="0.2">
      <c r="A7391" s="1" t="s">
        <v>31436</v>
      </c>
      <c r="B7391" t="str">
        <f t="shared" si="208"/>
        <v>https://www.udobaer.de/out/media/public/cust/others/s0000123-2021-ch_it.pdf</v>
      </c>
    </row>
    <row r="7392" spans="1:2" x14ac:dyDescent="0.2">
      <c r="A7392" s="1" t="s">
        <v>31437</v>
      </c>
      <c r="B7392" t="str">
        <f t="shared" si="208"/>
        <v>https://www.udobaer.de/out/media/public/cust/others/s0000123-2021-ch_it.pdf</v>
      </c>
    </row>
    <row r="7393" spans="1:2" x14ac:dyDescent="0.2">
      <c r="A7393" s="1" t="s">
        <v>31438</v>
      </c>
      <c r="B7393" t="str">
        <f t="shared" si="208"/>
        <v>https://www.udobaer.de/out/media/public/cust/others/s0000123-2021-ch_it.pdf</v>
      </c>
    </row>
    <row r="7394" spans="1:2" x14ac:dyDescent="0.2">
      <c r="A7394" s="1" t="s">
        <v>31439</v>
      </c>
      <c r="B7394" t="str">
        <f t="shared" si="208"/>
        <v>https://www.udobaer.de/out/media/public/cust/others/s0000123-2021-ch_it.pdf</v>
      </c>
    </row>
    <row r="7395" spans="1:2" x14ac:dyDescent="0.2">
      <c r="A7395" s="1" t="s">
        <v>31440</v>
      </c>
      <c r="B7395" t="str">
        <f t="shared" si="208"/>
        <v>https://www.udobaer.de/out/media/public/cust/others/s0000123-2021-ch_it.pdf</v>
      </c>
    </row>
    <row r="7396" spans="1:2" x14ac:dyDescent="0.2">
      <c r="A7396" s="1" t="s">
        <v>31441</v>
      </c>
      <c r="B7396" t="str">
        <f t="shared" si="208"/>
        <v>https://www.udobaer.de/out/media/public/cust/others/s0000123-2021-ch_it.pdf</v>
      </c>
    </row>
    <row r="7397" spans="1:2" x14ac:dyDescent="0.2">
      <c r="A7397" s="1" t="s">
        <v>31442</v>
      </c>
      <c r="B7397" t="str">
        <f t="shared" si="208"/>
        <v>https://www.udobaer.de/out/media/public/cust/others/s0000123-2021-ch_it.pdf</v>
      </c>
    </row>
    <row r="7398" spans="1:2" x14ac:dyDescent="0.2">
      <c r="A7398" s="1" t="s">
        <v>31443</v>
      </c>
      <c r="B7398" t="str">
        <f t="shared" ref="B7398:B7461" si="209">HYPERLINK("https://www.udobaer.de/out/media/public/cust/others/s0000123-2021-ch_it.pdf")</f>
        <v>https://www.udobaer.de/out/media/public/cust/others/s0000123-2021-ch_it.pdf</v>
      </c>
    </row>
    <row r="7399" spans="1:2" x14ac:dyDescent="0.2">
      <c r="A7399" s="1" t="s">
        <v>31444</v>
      </c>
      <c r="B7399" t="str">
        <f t="shared" si="209"/>
        <v>https://www.udobaer.de/out/media/public/cust/others/s0000123-2021-ch_it.pdf</v>
      </c>
    </row>
    <row r="7400" spans="1:2" x14ac:dyDescent="0.2">
      <c r="A7400" s="1" t="s">
        <v>31445</v>
      </c>
      <c r="B7400" t="str">
        <f t="shared" si="209"/>
        <v>https://www.udobaer.de/out/media/public/cust/others/s0000123-2021-ch_it.pdf</v>
      </c>
    </row>
    <row r="7401" spans="1:2" x14ac:dyDescent="0.2">
      <c r="A7401" s="1" t="s">
        <v>31446</v>
      </c>
      <c r="B7401" t="str">
        <f t="shared" si="209"/>
        <v>https://www.udobaer.de/out/media/public/cust/others/s0000123-2021-ch_it.pdf</v>
      </c>
    </row>
    <row r="7402" spans="1:2" x14ac:dyDescent="0.2">
      <c r="A7402" s="1" t="s">
        <v>31447</v>
      </c>
      <c r="B7402" t="str">
        <f t="shared" si="209"/>
        <v>https://www.udobaer.de/out/media/public/cust/others/s0000123-2021-ch_it.pdf</v>
      </c>
    </row>
    <row r="7403" spans="1:2" x14ac:dyDescent="0.2">
      <c r="A7403" s="1" t="s">
        <v>31448</v>
      </c>
      <c r="B7403" t="str">
        <f t="shared" si="209"/>
        <v>https://www.udobaer.de/out/media/public/cust/others/s0000123-2021-ch_it.pdf</v>
      </c>
    </row>
    <row r="7404" spans="1:2" x14ac:dyDescent="0.2">
      <c r="A7404" s="1" t="s">
        <v>31449</v>
      </c>
      <c r="B7404" t="str">
        <f t="shared" si="209"/>
        <v>https://www.udobaer.de/out/media/public/cust/others/s0000123-2021-ch_it.pdf</v>
      </c>
    </row>
    <row r="7405" spans="1:2" x14ac:dyDescent="0.2">
      <c r="A7405" s="1" t="s">
        <v>31450</v>
      </c>
      <c r="B7405" t="str">
        <f t="shared" si="209"/>
        <v>https://www.udobaer.de/out/media/public/cust/others/s0000123-2021-ch_it.pdf</v>
      </c>
    </row>
    <row r="7406" spans="1:2" x14ac:dyDescent="0.2">
      <c r="A7406" s="1" t="s">
        <v>31451</v>
      </c>
      <c r="B7406" t="str">
        <f t="shared" si="209"/>
        <v>https://www.udobaer.de/out/media/public/cust/others/s0000123-2021-ch_it.pdf</v>
      </c>
    </row>
    <row r="7407" spans="1:2" x14ac:dyDescent="0.2">
      <c r="A7407" s="1" t="s">
        <v>31452</v>
      </c>
      <c r="B7407" t="str">
        <f t="shared" si="209"/>
        <v>https://www.udobaer.de/out/media/public/cust/others/s0000123-2021-ch_it.pdf</v>
      </c>
    </row>
    <row r="7408" spans="1:2" x14ac:dyDescent="0.2">
      <c r="A7408" s="1" t="s">
        <v>31453</v>
      </c>
      <c r="B7408" t="str">
        <f t="shared" si="209"/>
        <v>https://www.udobaer.de/out/media/public/cust/others/s0000123-2021-ch_it.pdf</v>
      </c>
    </row>
    <row r="7409" spans="1:2" x14ac:dyDescent="0.2">
      <c r="A7409" s="1" t="s">
        <v>31454</v>
      </c>
      <c r="B7409" t="str">
        <f t="shared" si="209"/>
        <v>https://www.udobaer.de/out/media/public/cust/others/s0000123-2021-ch_it.pdf</v>
      </c>
    </row>
    <row r="7410" spans="1:2" x14ac:dyDescent="0.2">
      <c r="A7410" s="1" t="s">
        <v>31455</v>
      </c>
      <c r="B7410" t="str">
        <f t="shared" si="209"/>
        <v>https://www.udobaer.de/out/media/public/cust/others/s0000123-2021-ch_it.pdf</v>
      </c>
    </row>
    <row r="7411" spans="1:2" x14ac:dyDescent="0.2">
      <c r="A7411" s="1" t="s">
        <v>31456</v>
      </c>
      <c r="B7411" t="str">
        <f t="shared" si="209"/>
        <v>https://www.udobaer.de/out/media/public/cust/others/s0000123-2021-ch_it.pdf</v>
      </c>
    </row>
    <row r="7412" spans="1:2" x14ac:dyDescent="0.2">
      <c r="A7412" s="1" t="s">
        <v>31457</v>
      </c>
      <c r="B7412" t="str">
        <f t="shared" si="209"/>
        <v>https://www.udobaer.de/out/media/public/cust/others/s0000123-2021-ch_it.pdf</v>
      </c>
    </row>
    <row r="7413" spans="1:2" x14ac:dyDescent="0.2">
      <c r="A7413" s="1" t="s">
        <v>31458</v>
      </c>
      <c r="B7413" t="str">
        <f t="shared" si="209"/>
        <v>https://www.udobaer.de/out/media/public/cust/others/s0000123-2021-ch_it.pdf</v>
      </c>
    </row>
    <row r="7414" spans="1:2" x14ac:dyDescent="0.2">
      <c r="A7414" s="1" t="s">
        <v>31459</v>
      </c>
      <c r="B7414" t="str">
        <f t="shared" si="209"/>
        <v>https://www.udobaer.de/out/media/public/cust/others/s0000123-2021-ch_it.pdf</v>
      </c>
    </row>
    <row r="7415" spans="1:2" x14ac:dyDescent="0.2">
      <c r="A7415" s="1" t="s">
        <v>31460</v>
      </c>
      <c r="B7415" t="str">
        <f t="shared" si="209"/>
        <v>https://www.udobaer.de/out/media/public/cust/others/s0000123-2021-ch_it.pdf</v>
      </c>
    </row>
    <row r="7416" spans="1:2" x14ac:dyDescent="0.2">
      <c r="A7416" s="1" t="s">
        <v>31461</v>
      </c>
      <c r="B7416" t="str">
        <f t="shared" si="209"/>
        <v>https://www.udobaer.de/out/media/public/cust/others/s0000123-2021-ch_it.pdf</v>
      </c>
    </row>
    <row r="7417" spans="1:2" x14ac:dyDescent="0.2">
      <c r="A7417" s="1" t="s">
        <v>31462</v>
      </c>
      <c r="B7417" t="str">
        <f t="shared" si="209"/>
        <v>https://www.udobaer.de/out/media/public/cust/others/s0000123-2021-ch_it.pdf</v>
      </c>
    </row>
    <row r="7418" spans="1:2" x14ac:dyDescent="0.2">
      <c r="A7418" s="1" t="s">
        <v>31463</v>
      </c>
      <c r="B7418" t="str">
        <f t="shared" si="209"/>
        <v>https://www.udobaer.de/out/media/public/cust/others/s0000123-2021-ch_it.pdf</v>
      </c>
    </row>
    <row r="7419" spans="1:2" x14ac:dyDescent="0.2">
      <c r="A7419" s="1" t="s">
        <v>31464</v>
      </c>
      <c r="B7419" t="str">
        <f t="shared" si="209"/>
        <v>https://www.udobaer.de/out/media/public/cust/others/s0000123-2021-ch_it.pdf</v>
      </c>
    </row>
    <row r="7420" spans="1:2" x14ac:dyDescent="0.2">
      <c r="A7420" s="1" t="s">
        <v>31465</v>
      </c>
      <c r="B7420" t="str">
        <f t="shared" si="209"/>
        <v>https://www.udobaer.de/out/media/public/cust/others/s0000123-2021-ch_it.pdf</v>
      </c>
    </row>
    <row r="7421" spans="1:2" x14ac:dyDescent="0.2">
      <c r="A7421" s="1" t="s">
        <v>31466</v>
      </c>
      <c r="B7421" t="str">
        <f t="shared" si="209"/>
        <v>https://www.udobaer.de/out/media/public/cust/others/s0000123-2021-ch_it.pdf</v>
      </c>
    </row>
    <row r="7422" spans="1:2" x14ac:dyDescent="0.2">
      <c r="A7422" s="1" t="s">
        <v>31467</v>
      </c>
      <c r="B7422" t="str">
        <f t="shared" si="209"/>
        <v>https://www.udobaer.de/out/media/public/cust/others/s0000123-2021-ch_it.pdf</v>
      </c>
    </row>
    <row r="7423" spans="1:2" x14ac:dyDescent="0.2">
      <c r="A7423" s="1" t="s">
        <v>31468</v>
      </c>
      <c r="B7423" t="str">
        <f t="shared" si="209"/>
        <v>https://www.udobaer.de/out/media/public/cust/others/s0000123-2021-ch_it.pdf</v>
      </c>
    </row>
    <row r="7424" spans="1:2" x14ac:dyDescent="0.2">
      <c r="A7424" s="1" t="s">
        <v>31469</v>
      </c>
      <c r="B7424" t="str">
        <f t="shared" si="209"/>
        <v>https://www.udobaer.de/out/media/public/cust/others/s0000123-2021-ch_it.pdf</v>
      </c>
    </row>
    <row r="7425" spans="1:2" x14ac:dyDescent="0.2">
      <c r="A7425" s="1" t="s">
        <v>31470</v>
      </c>
      <c r="B7425" t="str">
        <f t="shared" si="209"/>
        <v>https://www.udobaer.de/out/media/public/cust/others/s0000123-2021-ch_it.pdf</v>
      </c>
    </row>
    <row r="7426" spans="1:2" x14ac:dyDescent="0.2">
      <c r="A7426" s="1" t="s">
        <v>31471</v>
      </c>
      <c r="B7426" t="str">
        <f t="shared" si="209"/>
        <v>https://www.udobaer.de/out/media/public/cust/others/s0000123-2021-ch_it.pdf</v>
      </c>
    </row>
    <row r="7427" spans="1:2" x14ac:dyDescent="0.2">
      <c r="A7427" s="1" t="s">
        <v>31472</v>
      </c>
      <c r="B7427" t="str">
        <f t="shared" si="209"/>
        <v>https://www.udobaer.de/out/media/public/cust/others/s0000123-2021-ch_it.pdf</v>
      </c>
    </row>
    <row r="7428" spans="1:2" x14ac:dyDescent="0.2">
      <c r="A7428" s="1" t="s">
        <v>31473</v>
      </c>
      <c r="B7428" t="str">
        <f t="shared" si="209"/>
        <v>https://www.udobaer.de/out/media/public/cust/others/s0000123-2021-ch_it.pdf</v>
      </c>
    </row>
    <row r="7429" spans="1:2" x14ac:dyDescent="0.2">
      <c r="A7429" s="1" t="s">
        <v>31474</v>
      </c>
      <c r="B7429" t="str">
        <f t="shared" si="209"/>
        <v>https://www.udobaer.de/out/media/public/cust/others/s0000123-2021-ch_it.pdf</v>
      </c>
    </row>
    <row r="7430" spans="1:2" x14ac:dyDescent="0.2">
      <c r="A7430" s="1" t="s">
        <v>31475</v>
      </c>
      <c r="B7430" t="str">
        <f t="shared" si="209"/>
        <v>https://www.udobaer.de/out/media/public/cust/others/s0000123-2021-ch_it.pdf</v>
      </c>
    </row>
    <row r="7431" spans="1:2" x14ac:dyDescent="0.2">
      <c r="A7431" s="1" t="s">
        <v>31476</v>
      </c>
      <c r="B7431" t="str">
        <f t="shared" si="209"/>
        <v>https://www.udobaer.de/out/media/public/cust/others/s0000123-2021-ch_it.pdf</v>
      </c>
    </row>
    <row r="7432" spans="1:2" x14ac:dyDescent="0.2">
      <c r="A7432" s="1" t="s">
        <v>31477</v>
      </c>
      <c r="B7432" t="str">
        <f t="shared" si="209"/>
        <v>https://www.udobaer.de/out/media/public/cust/others/s0000123-2021-ch_it.pdf</v>
      </c>
    </row>
    <row r="7433" spans="1:2" x14ac:dyDescent="0.2">
      <c r="A7433" s="1" t="s">
        <v>31478</v>
      </c>
      <c r="B7433" t="str">
        <f t="shared" si="209"/>
        <v>https://www.udobaer.de/out/media/public/cust/others/s0000123-2021-ch_it.pdf</v>
      </c>
    </row>
    <row r="7434" spans="1:2" x14ac:dyDescent="0.2">
      <c r="A7434" s="1" t="s">
        <v>31479</v>
      </c>
      <c r="B7434" t="str">
        <f t="shared" si="209"/>
        <v>https://www.udobaer.de/out/media/public/cust/others/s0000123-2021-ch_it.pdf</v>
      </c>
    </row>
    <row r="7435" spans="1:2" x14ac:dyDescent="0.2">
      <c r="A7435" s="1" t="s">
        <v>31480</v>
      </c>
      <c r="B7435" t="str">
        <f t="shared" si="209"/>
        <v>https://www.udobaer.de/out/media/public/cust/others/s0000123-2021-ch_it.pdf</v>
      </c>
    </row>
    <row r="7436" spans="1:2" x14ac:dyDescent="0.2">
      <c r="A7436" s="1" t="s">
        <v>31481</v>
      </c>
      <c r="B7436" t="str">
        <f t="shared" si="209"/>
        <v>https://www.udobaer.de/out/media/public/cust/others/s0000123-2021-ch_it.pdf</v>
      </c>
    </row>
    <row r="7437" spans="1:2" x14ac:dyDescent="0.2">
      <c r="A7437" s="1" t="s">
        <v>31482</v>
      </c>
      <c r="B7437" t="str">
        <f t="shared" si="209"/>
        <v>https://www.udobaer.de/out/media/public/cust/others/s0000123-2021-ch_it.pdf</v>
      </c>
    </row>
    <row r="7438" spans="1:2" x14ac:dyDescent="0.2">
      <c r="A7438" s="1" t="s">
        <v>31483</v>
      </c>
      <c r="B7438" t="str">
        <f t="shared" si="209"/>
        <v>https://www.udobaer.de/out/media/public/cust/others/s0000123-2021-ch_it.pdf</v>
      </c>
    </row>
    <row r="7439" spans="1:2" x14ac:dyDescent="0.2">
      <c r="A7439" s="1" t="s">
        <v>31484</v>
      </c>
      <c r="B7439" t="str">
        <f t="shared" si="209"/>
        <v>https://www.udobaer.de/out/media/public/cust/others/s0000123-2021-ch_it.pdf</v>
      </c>
    </row>
    <row r="7440" spans="1:2" x14ac:dyDescent="0.2">
      <c r="A7440" s="1" t="s">
        <v>31485</v>
      </c>
      <c r="B7440" t="str">
        <f t="shared" si="209"/>
        <v>https://www.udobaer.de/out/media/public/cust/others/s0000123-2021-ch_it.pdf</v>
      </c>
    </row>
    <row r="7441" spans="1:2" x14ac:dyDescent="0.2">
      <c r="A7441" s="1" t="s">
        <v>31486</v>
      </c>
      <c r="B7441" t="str">
        <f t="shared" si="209"/>
        <v>https://www.udobaer.de/out/media/public/cust/others/s0000123-2021-ch_it.pdf</v>
      </c>
    </row>
    <row r="7442" spans="1:2" x14ac:dyDescent="0.2">
      <c r="A7442" s="1" t="s">
        <v>31487</v>
      </c>
      <c r="B7442" t="str">
        <f t="shared" si="209"/>
        <v>https://www.udobaer.de/out/media/public/cust/others/s0000123-2021-ch_it.pdf</v>
      </c>
    </row>
    <row r="7443" spans="1:2" x14ac:dyDescent="0.2">
      <c r="A7443" s="1" t="s">
        <v>31488</v>
      </c>
      <c r="B7443" t="str">
        <f t="shared" si="209"/>
        <v>https://www.udobaer.de/out/media/public/cust/others/s0000123-2021-ch_it.pdf</v>
      </c>
    </row>
    <row r="7444" spans="1:2" x14ac:dyDescent="0.2">
      <c r="A7444" s="1" t="s">
        <v>31489</v>
      </c>
      <c r="B7444" t="str">
        <f t="shared" si="209"/>
        <v>https://www.udobaer.de/out/media/public/cust/others/s0000123-2021-ch_it.pdf</v>
      </c>
    </row>
    <row r="7445" spans="1:2" x14ac:dyDescent="0.2">
      <c r="A7445" s="1" t="s">
        <v>31490</v>
      </c>
      <c r="B7445" t="str">
        <f t="shared" si="209"/>
        <v>https://www.udobaer.de/out/media/public/cust/others/s0000123-2021-ch_it.pdf</v>
      </c>
    </row>
    <row r="7446" spans="1:2" x14ac:dyDescent="0.2">
      <c r="A7446" s="1" t="s">
        <v>31491</v>
      </c>
      <c r="B7446" t="str">
        <f t="shared" si="209"/>
        <v>https://www.udobaer.de/out/media/public/cust/others/s0000123-2021-ch_it.pdf</v>
      </c>
    </row>
    <row r="7447" spans="1:2" x14ac:dyDescent="0.2">
      <c r="A7447" s="1" t="s">
        <v>31492</v>
      </c>
      <c r="B7447" t="str">
        <f t="shared" si="209"/>
        <v>https://www.udobaer.de/out/media/public/cust/others/s0000123-2021-ch_it.pdf</v>
      </c>
    </row>
    <row r="7448" spans="1:2" x14ac:dyDescent="0.2">
      <c r="A7448" s="1" t="s">
        <v>31493</v>
      </c>
      <c r="B7448" t="str">
        <f t="shared" si="209"/>
        <v>https://www.udobaer.de/out/media/public/cust/others/s0000123-2021-ch_it.pdf</v>
      </c>
    </row>
    <row r="7449" spans="1:2" x14ac:dyDescent="0.2">
      <c r="A7449" s="1" t="s">
        <v>31494</v>
      </c>
      <c r="B7449" t="str">
        <f t="shared" si="209"/>
        <v>https://www.udobaer.de/out/media/public/cust/others/s0000123-2021-ch_it.pdf</v>
      </c>
    </row>
    <row r="7450" spans="1:2" x14ac:dyDescent="0.2">
      <c r="A7450" s="1" t="s">
        <v>31495</v>
      </c>
      <c r="B7450" t="str">
        <f t="shared" si="209"/>
        <v>https://www.udobaer.de/out/media/public/cust/others/s0000123-2021-ch_it.pdf</v>
      </c>
    </row>
    <row r="7451" spans="1:2" x14ac:dyDescent="0.2">
      <c r="A7451" s="1" t="s">
        <v>31496</v>
      </c>
      <c r="B7451" t="str">
        <f t="shared" si="209"/>
        <v>https://www.udobaer.de/out/media/public/cust/others/s0000123-2021-ch_it.pdf</v>
      </c>
    </row>
    <row r="7452" spans="1:2" x14ac:dyDescent="0.2">
      <c r="A7452" s="1" t="s">
        <v>31497</v>
      </c>
      <c r="B7452" t="str">
        <f t="shared" si="209"/>
        <v>https://www.udobaer.de/out/media/public/cust/others/s0000123-2021-ch_it.pdf</v>
      </c>
    </row>
    <row r="7453" spans="1:2" x14ac:dyDescent="0.2">
      <c r="A7453" s="1" t="s">
        <v>31498</v>
      </c>
      <c r="B7453" t="str">
        <f t="shared" si="209"/>
        <v>https://www.udobaer.de/out/media/public/cust/others/s0000123-2021-ch_it.pdf</v>
      </c>
    </row>
    <row r="7454" spans="1:2" x14ac:dyDescent="0.2">
      <c r="A7454" s="1" t="s">
        <v>31499</v>
      </c>
      <c r="B7454" t="str">
        <f t="shared" si="209"/>
        <v>https://www.udobaer.de/out/media/public/cust/others/s0000123-2021-ch_it.pdf</v>
      </c>
    </row>
    <row r="7455" spans="1:2" x14ac:dyDescent="0.2">
      <c r="A7455" s="1" t="s">
        <v>31500</v>
      </c>
      <c r="B7455" t="str">
        <f t="shared" si="209"/>
        <v>https://www.udobaer.de/out/media/public/cust/others/s0000123-2021-ch_it.pdf</v>
      </c>
    </row>
    <row r="7456" spans="1:2" x14ac:dyDescent="0.2">
      <c r="A7456" s="1" t="s">
        <v>31501</v>
      </c>
      <c r="B7456" t="str">
        <f t="shared" si="209"/>
        <v>https://www.udobaer.de/out/media/public/cust/others/s0000123-2021-ch_it.pdf</v>
      </c>
    </row>
    <row r="7457" spans="1:2" x14ac:dyDescent="0.2">
      <c r="A7457" s="1" t="s">
        <v>31502</v>
      </c>
      <c r="B7457" t="str">
        <f t="shared" si="209"/>
        <v>https://www.udobaer.de/out/media/public/cust/others/s0000123-2021-ch_it.pdf</v>
      </c>
    </row>
    <row r="7458" spans="1:2" x14ac:dyDescent="0.2">
      <c r="A7458" s="1" t="s">
        <v>31503</v>
      </c>
      <c r="B7458" t="str">
        <f t="shared" si="209"/>
        <v>https://www.udobaer.de/out/media/public/cust/others/s0000123-2021-ch_it.pdf</v>
      </c>
    </row>
    <row r="7459" spans="1:2" x14ac:dyDescent="0.2">
      <c r="A7459" s="1" t="s">
        <v>31504</v>
      </c>
      <c r="B7459" t="str">
        <f t="shared" si="209"/>
        <v>https://www.udobaer.de/out/media/public/cust/others/s0000123-2021-ch_it.pdf</v>
      </c>
    </row>
    <row r="7460" spans="1:2" x14ac:dyDescent="0.2">
      <c r="A7460" s="1" t="s">
        <v>31505</v>
      </c>
      <c r="B7460" t="str">
        <f t="shared" si="209"/>
        <v>https://www.udobaer.de/out/media/public/cust/others/s0000123-2021-ch_it.pdf</v>
      </c>
    </row>
    <row r="7461" spans="1:2" x14ac:dyDescent="0.2">
      <c r="A7461" s="1" t="s">
        <v>31506</v>
      </c>
      <c r="B7461" t="str">
        <f t="shared" si="209"/>
        <v>https://www.udobaer.de/out/media/public/cust/others/s0000123-2021-ch_it.pdf</v>
      </c>
    </row>
    <row r="7462" spans="1:2" x14ac:dyDescent="0.2">
      <c r="A7462" s="1" t="s">
        <v>31507</v>
      </c>
      <c r="B7462" t="str">
        <f t="shared" ref="B7462:B7525" si="210">HYPERLINK("https://www.udobaer.de/out/media/public/cust/others/s0000123-2021-ch_it.pdf")</f>
        <v>https://www.udobaer.de/out/media/public/cust/others/s0000123-2021-ch_it.pdf</v>
      </c>
    </row>
    <row r="7463" spans="1:2" x14ac:dyDescent="0.2">
      <c r="A7463" s="1" t="s">
        <v>31508</v>
      </c>
      <c r="B7463" t="str">
        <f t="shared" si="210"/>
        <v>https://www.udobaer.de/out/media/public/cust/others/s0000123-2021-ch_it.pdf</v>
      </c>
    </row>
    <row r="7464" spans="1:2" x14ac:dyDescent="0.2">
      <c r="A7464" s="1" t="s">
        <v>31509</v>
      </c>
      <c r="B7464" t="str">
        <f t="shared" si="210"/>
        <v>https://www.udobaer.de/out/media/public/cust/others/s0000123-2021-ch_it.pdf</v>
      </c>
    </row>
    <row r="7465" spans="1:2" x14ac:dyDescent="0.2">
      <c r="A7465" s="1" t="s">
        <v>31510</v>
      </c>
      <c r="B7465" t="str">
        <f t="shared" si="210"/>
        <v>https://www.udobaer.de/out/media/public/cust/others/s0000123-2021-ch_it.pdf</v>
      </c>
    </row>
    <row r="7466" spans="1:2" x14ac:dyDescent="0.2">
      <c r="A7466" s="1" t="s">
        <v>31511</v>
      </c>
      <c r="B7466" t="str">
        <f t="shared" si="210"/>
        <v>https://www.udobaer.de/out/media/public/cust/others/s0000123-2021-ch_it.pdf</v>
      </c>
    </row>
    <row r="7467" spans="1:2" x14ac:dyDescent="0.2">
      <c r="A7467" s="1" t="s">
        <v>31512</v>
      </c>
      <c r="B7467" t="str">
        <f t="shared" si="210"/>
        <v>https://www.udobaer.de/out/media/public/cust/others/s0000123-2021-ch_it.pdf</v>
      </c>
    </row>
    <row r="7468" spans="1:2" x14ac:dyDescent="0.2">
      <c r="A7468" s="1" t="s">
        <v>31513</v>
      </c>
      <c r="B7468" t="str">
        <f t="shared" si="210"/>
        <v>https://www.udobaer.de/out/media/public/cust/others/s0000123-2021-ch_it.pdf</v>
      </c>
    </row>
    <row r="7469" spans="1:2" x14ac:dyDescent="0.2">
      <c r="A7469" s="1" t="s">
        <v>31514</v>
      </c>
      <c r="B7469" t="str">
        <f t="shared" si="210"/>
        <v>https://www.udobaer.de/out/media/public/cust/others/s0000123-2021-ch_it.pdf</v>
      </c>
    </row>
    <row r="7470" spans="1:2" x14ac:dyDescent="0.2">
      <c r="A7470" s="1" t="s">
        <v>31515</v>
      </c>
      <c r="B7470" t="str">
        <f t="shared" si="210"/>
        <v>https://www.udobaer.de/out/media/public/cust/others/s0000123-2021-ch_it.pdf</v>
      </c>
    </row>
    <row r="7471" spans="1:2" x14ac:dyDescent="0.2">
      <c r="A7471" s="1" t="s">
        <v>31516</v>
      </c>
      <c r="B7471" t="str">
        <f t="shared" si="210"/>
        <v>https://www.udobaer.de/out/media/public/cust/others/s0000123-2021-ch_it.pdf</v>
      </c>
    </row>
    <row r="7472" spans="1:2" x14ac:dyDescent="0.2">
      <c r="A7472" s="1" t="s">
        <v>31517</v>
      </c>
      <c r="B7472" t="str">
        <f t="shared" si="210"/>
        <v>https://www.udobaer.de/out/media/public/cust/others/s0000123-2021-ch_it.pdf</v>
      </c>
    </row>
    <row r="7473" spans="1:2" x14ac:dyDescent="0.2">
      <c r="A7473" s="1" t="s">
        <v>31518</v>
      </c>
      <c r="B7473" t="str">
        <f t="shared" si="210"/>
        <v>https://www.udobaer.de/out/media/public/cust/others/s0000123-2021-ch_it.pdf</v>
      </c>
    </row>
    <row r="7474" spans="1:2" x14ac:dyDescent="0.2">
      <c r="A7474" s="1" t="s">
        <v>31519</v>
      </c>
      <c r="B7474" t="str">
        <f t="shared" si="210"/>
        <v>https://www.udobaer.de/out/media/public/cust/others/s0000123-2021-ch_it.pdf</v>
      </c>
    </row>
    <row r="7475" spans="1:2" x14ac:dyDescent="0.2">
      <c r="A7475" s="1" t="s">
        <v>31520</v>
      </c>
      <c r="B7475" t="str">
        <f t="shared" si="210"/>
        <v>https://www.udobaer.de/out/media/public/cust/others/s0000123-2021-ch_it.pdf</v>
      </c>
    </row>
    <row r="7476" spans="1:2" x14ac:dyDescent="0.2">
      <c r="A7476" s="1" t="s">
        <v>31521</v>
      </c>
      <c r="B7476" t="str">
        <f t="shared" si="210"/>
        <v>https://www.udobaer.de/out/media/public/cust/others/s0000123-2021-ch_it.pdf</v>
      </c>
    </row>
    <row r="7477" spans="1:2" x14ac:dyDescent="0.2">
      <c r="A7477" s="1" t="s">
        <v>31522</v>
      </c>
      <c r="B7477" t="str">
        <f t="shared" si="210"/>
        <v>https://www.udobaer.de/out/media/public/cust/others/s0000123-2021-ch_it.pdf</v>
      </c>
    </row>
    <row r="7478" spans="1:2" x14ac:dyDescent="0.2">
      <c r="A7478" s="1" t="s">
        <v>31523</v>
      </c>
      <c r="B7478" t="str">
        <f t="shared" si="210"/>
        <v>https://www.udobaer.de/out/media/public/cust/others/s0000123-2021-ch_it.pdf</v>
      </c>
    </row>
    <row r="7479" spans="1:2" x14ac:dyDescent="0.2">
      <c r="A7479" s="1" t="s">
        <v>31524</v>
      </c>
      <c r="B7479" t="str">
        <f t="shared" si="210"/>
        <v>https://www.udobaer.de/out/media/public/cust/others/s0000123-2021-ch_it.pdf</v>
      </c>
    </row>
    <row r="7480" spans="1:2" x14ac:dyDescent="0.2">
      <c r="A7480" s="1" t="s">
        <v>31525</v>
      </c>
      <c r="B7480" t="str">
        <f t="shared" si="210"/>
        <v>https://www.udobaer.de/out/media/public/cust/others/s0000123-2021-ch_it.pdf</v>
      </c>
    </row>
    <row r="7481" spans="1:2" x14ac:dyDescent="0.2">
      <c r="A7481" s="1" t="s">
        <v>31526</v>
      </c>
      <c r="B7481" t="str">
        <f t="shared" si="210"/>
        <v>https://www.udobaer.de/out/media/public/cust/others/s0000123-2021-ch_it.pdf</v>
      </c>
    </row>
    <row r="7482" spans="1:2" x14ac:dyDescent="0.2">
      <c r="A7482" s="1" t="s">
        <v>31527</v>
      </c>
      <c r="B7482" t="str">
        <f t="shared" si="210"/>
        <v>https://www.udobaer.de/out/media/public/cust/others/s0000123-2021-ch_it.pdf</v>
      </c>
    </row>
    <row r="7483" spans="1:2" x14ac:dyDescent="0.2">
      <c r="A7483" s="1" t="s">
        <v>31528</v>
      </c>
      <c r="B7483" t="str">
        <f t="shared" si="210"/>
        <v>https://www.udobaer.de/out/media/public/cust/others/s0000123-2021-ch_it.pdf</v>
      </c>
    </row>
    <row r="7484" spans="1:2" x14ac:dyDescent="0.2">
      <c r="A7484" s="1" t="s">
        <v>31529</v>
      </c>
      <c r="B7484" t="str">
        <f t="shared" si="210"/>
        <v>https://www.udobaer.de/out/media/public/cust/others/s0000123-2021-ch_it.pdf</v>
      </c>
    </row>
    <row r="7485" spans="1:2" x14ac:dyDescent="0.2">
      <c r="A7485" s="1" t="s">
        <v>31530</v>
      </c>
      <c r="B7485" t="str">
        <f t="shared" si="210"/>
        <v>https://www.udobaer.de/out/media/public/cust/others/s0000123-2021-ch_it.pdf</v>
      </c>
    </row>
    <row r="7486" spans="1:2" x14ac:dyDescent="0.2">
      <c r="A7486" s="1" t="s">
        <v>31531</v>
      </c>
      <c r="B7486" t="str">
        <f t="shared" si="210"/>
        <v>https://www.udobaer.de/out/media/public/cust/others/s0000123-2021-ch_it.pdf</v>
      </c>
    </row>
    <row r="7487" spans="1:2" x14ac:dyDescent="0.2">
      <c r="A7487" s="1" t="s">
        <v>31532</v>
      </c>
      <c r="B7487" t="str">
        <f t="shared" si="210"/>
        <v>https://www.udobaer.de/out/media/public/cust/others/s0000123-2021-ch_it.pdf</v>
      </c>
    </row>
    <row r="7488" spans="1:2" x14ac:dyDescent="0.2">
      <c r="A7488" s="1" t="s">
        <v>31533</v>
      </c>
      <c r="B7488" t="str">
        <f t="shared" si="210"/>
        <v>https://www.udobaer.de/out/media/public/cust/others/s0000123-2021-ch_it.pdf</v>
      </c>
    </row>
    <row r="7489" spans="1:2" x14ac:dyDescent="0.2">
      <c r="A7489" s="1" t="s">
        <v>31534</v>
      </c>
      <c r="B7489" t="str">
        <f t="shared" si="210"/>
        <v>https://www.udobaer.de/out/media/public/cust/others/s0000123-2021-ch_it.pdf</v>
      </c>
    </row>
    <row r="7490" spans="1:2" x14ac:dyDescent="0.2">
      <c r="A7490" s="1" t="s">
        <v>31535</v>
      </c>
      <c r="B7490" t="str">
        <f t="shared" si="210"/>
        <v>https://www.udobaer.de/out/media/public/cust/others/s0000123-2021-ch_it.pdf</v>
      </c>
    </row>
    <row r="7491" spans="1:2" x14ac:dyDescent="0.2">
      <c r="A7491" s="1" t="s">
        <v>31536</v>
      </c>
      <c r="B7491" t="str">
        <f t="shared" si="210"/>
        <v>https://www.udobaer.de/out/media/public/cust/others/s0000123-2021-ch_it.pdf</v>
      </c>
    </row>
    <row r="7492" spans="1:2" x14ac:dyDescent="0.2">
      <c r="A7492" s="1" t="s">
        <v>31537</v>
      </c>
      <c r="B7492" t="str">
        <f t="shared" si="210"/>
        <v>https://www.udobaer.de/out/media/public/cust/others/s0000123-2021-ch_it.pdf</v>
      </c>
    </row>
    <row r="7493" spans="1:2" x14ac:dyDescent="0.2">
      <c r="A7493" s="1" t="s">
        <v>31538</v>
      </c>
      <c r="B7493" t="str">
        <f t="shared" si="210"/>
        <v>https://www.udobaer.de/out/media/public/cust/others/s0000123-2021-ch_it.pdf</v>
      </c>
    </row>
    <row r="7494" spans="1:2" x14ac:dyDescent="0.2">
      <c r="A7494" s="1" t="s">
        <v>31539</v>
      </c>
      <c r="B7494" t="str">
        <f t="shared" si="210"/>
        <v>https://www.udobaer.de/out/media/public/cust/others/s0000123-2021-ch_it.pdf</v>
      </c>
    </row>
    <row r="7495" spans="1:2" x14ac:dyDescent="0.2">
      <c r="A7495" s="1" t="s">
        <v>31540</v>
      </c>
      <c r="B7495" t="str">
        <f t="shared" si="210"/>
        <v>https://www.udobaer.de/out/media/public/cust/others/s0000123-2021-ch_it.pdf</v>
      </c>
    </row>
    <row r="7496" spans="1:2" x14ac:dyDescent="0.2">
      <c r="A7496" s="1" t="s">
        <v>31541</v>
      </c>
      <c r="B7496" t="str">
        <f t="shared" si="210"/>
        <v>https://www.udobaer.de/out/media/public/cust/others/s0000123-2021-ch_it.pdf</v>
      </c>
    </row>
    <row r="7497" spans="1:2" x14ac:dyDescent="0.2">
      <c r="A7497" s="1" t="s">
        <v>31542</v>
      </c>
      <c r="B7497" t="str">
        <f t="shared" si="210"/>
        <v>https://www.udobaer.de/out/media/public/cust/others/s0000123-2021-ch_it.pdf</v>
      </c>
    </row>
    <row r="7498" spans="1:2" x14ac:dyDescent="0.2">
      <c r="A7498" s="1" t="s">
        <v>31543</v>
      </c>
      <c r="B7498" t="str">
        <f t="shared" si="210"/>
        <v>https://www.udobaer.de/out/media/public/cust/others/s0000123-2021-ch_it.pdf</v>
      </c>
    </row>
    <row r="7499" spans="1:2" x14ac:dyDescent="0.2">
      <c r="A7499" s="1" t="s">
        <v>31544</v>
      </c>
      <c r="B7499" t="str">
        <f t="shared" si="210"/>
        <v>https://www.udobaer.de/out/media/public/cust/others/s0000123-2021-ch_it.pdf</v>
      </c>
    </row>
    <row r="7500" spans="1:2" x14ac:dyDescent="0.2">
      <c r="A7500" s="1" t="s">
        <v>31545</v>
      </c>
      <c r="B7500" t="str">
        <f t="shared" si="210"/>
        <v>https://www.udobaer.de/out/media/public/cust/others/s0000123-2021-ch_it.pdf</v>
      </c>
    </row>
    <row r="7501" spans="1:2" x14ac:dyDescent="0.2">
      <c r="A7501" s="1" t="s">
        <v>31546</v>
      </c>
      <c r="B7501" t="str">
        <f t="shared" si="210"/>
        <v>https://www.udobaer.de/out/media/public/cust/others/s0000123-2021-ch_it.pdf</v>
      </c>
    </row>
    <row r="7502" spans="1:2" x14ac:dyDescent="0.2">
      <c r="A7502" s="1" t="s">
        <v>31547</v>
      </c>
      <c r="B7502" t="str">
        <f t="shared" si="210"/>
        <v>https://www.udobaer.de/out/media/public/cust/others/s0000123-2021-ch_it.pdf</v>
      </c>
    </row>
    <row r="7503" spans="1:2" x14ac:dyDescent="0.2">
      <c r="A7503" s="1" t="s">
        <v>31548</v>
      </c>
      <c r="B7503" t="str">
        <f t="shared" si="210"/>
        <v>https://www.udobaer.de/out/media/public/cust/others/s0000123-2021-ch_it.pdf</v>
      </c>
    </row>
    <row r="7504" spans="1:2" x14ac:dyDescent="0.2">
      <c r="A7504" s="1" t="s">
        <v>31549</v>
      </c>
      <c r="B7504" t="str">
        <f t="shared" si="210"/>
        <v>https://www.udobaer.de/out/media/public/cust/others/s0000123-2021-ch_it.pdf</v>
      </c>
    </row>
    <row r="7505" spans="1:2" x14ac:dyDescent="0.2">
      <c r="A7505" s="1" t="s">
        <v>31550</v>
      </c>
      <c r="B7505" t="str">
        <f t="shared" si="210"/>
        <v>https://www.udobaer.de/out/media/public/cust/others/s0000123-2021-ch_it.pdf</v>
      </c>
    </row>
    <row r="7506" spans="1:2" x14ac:dyDescent="0.2">
      <c r="A7506" s="1" t="s">
        <v>31551</v>
      </c>
      <c r="B7506" t="str">
        <f t="shared" si="210"/>
        <v>https://www.udobaer.de/out/media/public/cust/others/s0000123-2021-ch_it.pdf</v>
      </c>
    </row>
    <row r="7507" spans="1:2" x14ac:dyDescent="0.2">
      <c r="A7507" s="1" t="s">
        <v>31552</v>
      </c>
      <c r="B7507" t="str">
        <f t="shared" si="210"/>
        <v>https://www.udobaer.de/out/media/public/cust/others/s0000123-2021-ch_it.pdf</v>
      </c>
    </row>
    <row r="7508" spans="1:2" x14ac:dyDescent="0.2">
      <c r="A7508" s="1" t="s">
        <v>31553</v>
      </c>
      <c r="B7508" t="str">
        <f t="shared" si="210"/>
        <v>https://www.udobaer.de/out/media/public/cust/others/s0000123-2021-ch_it.pdf</v>
      </c>
    </row>
    <row r="7509" spans="1:2" x14ac:dyDescent="0.2">
      <c r="A7509" s="1" t="s">
        <v>31554</v>
      </c>
      <c r="B7509" t="str">
        <f t="shared" si="210"/>
        <v>https://www.udobaer.de/out/media/public/cust/others/s0000123-2021-ch_it.pdf</v>
      </c>
    </row>
    <row r="7510" spans="1:2" x14ac:dyDescent="0.2">
      <c r="A7510" s="1" t="s">
        <v>31555</v>
      </c>
      <c r="B7510" t="str">
        <f t="shared" si="210"/>
        <v>https://www.udobaer.de/out/media/public/cust/others/s0000123-2021-ch_it.pdf</v>
      </c>
    </row>
    <row r="7511" spans="1:2" x14ac:dyDescent="0.2">
      <c r="A7511" s="1" t="s">
        <v>31556</v>
      </c>
      <c r="B7511" t="str">
        <f t="shared" si="210"/>
        <v>https://www.udobaer.de/out/media/public/cust/others/s0000123-2021-ch_it.pdf</v>
      </c>
    </row>
    <row r="7512" spans="1:2" x14ac:dyDescent="0.2">
      <c r="A7512" s="1" t="s">
        <v>31557</v>
      </c>
      <c r="B7512" t="str">
        <f t="shared" si="210"/>
        <v>https://www.udobaer.de/out/media/public/cust/others/s0000123-2021-ch_it.pdf</v>
      </c>
    </row>
    <row r="7513" spans="1:2" x14ac:dyDescent="0.2">
      <c r="A7513" s="1" t="s">
        <v>31558</v>
      </c>
      <c r="B7513" t="str">
        <f t="shared" si="210"/>
        <v>https://www.udobaer.de/out/media/public/cust/others/s0000123-2021-ch_it.pdf</v>
      </c>
    </row>
    <row r="7514" spans="1:2" x14ac:dyDescent="0.2">
      <c r="A7514" s="1" t="s">
        <v>31559</v>
      </c>
      <c r="B7514" t="str">
        <f t="shared" si="210"/>
        <v>https://www.udobaer.de/out/media/public/cust/others/s0000123-2021-ch_it.pdf</v>
      </c>
    </row>
    <row r="7515" spans="1:2" x14ac:dyDescent="0.2">
      <c r="A7515" s="1" t="s">
        <v>31560</v>
      </c>
      <c r="B7515" t="str">
        <f t="shared" si="210"/>
        <v>https://www.udobaer.de/out/media/public/cust/others/s0000123-2021-ch_it.pdf</v>
      </c>
    </row>
    <row r="7516" spans="1:2" x14ac:dyDescent="0.2">
      <c r="A7516" s="1" t="s">
        <v>31561</v>
      </c>
      <c r="B7516" t="str">
        <f t="shared" si="210"/>
        <v>https://www.udobaer.de/out/media/public/cust/others/s0000123-2021-ch_it.pdf</v>
      </c>
    </row>
    <row r="7517" spans="1:2" x14ac:dyDescent="0.2">
      <c r="A7517" s="1" t="s">
        <v>31562</v>
      </c>
      <c r="B7517" t="str">
        <f t="shared" si="210"/>
        <v>https://www.udobaer.de/out/media/public/cust/others/s0000123-2021-ch_it.pdf</v>
      </c>
    </row>
    <row r="7518" spans="1:2" x14ac:dyDescent="0.2">
      <c r="A7518" s="1" t="s">
        <v>31563</v>
      </c>
      <c r="B7518" t="str">
        <f t="shared" si="210"/>
        <v>https://www.udobaer.de/out/media/public/cust/others/s0000123-2021-ch_it.pdf</v>
      </c>
    </row>
    <row r="7519" spans="1:2" x14ac:dyDescent="0.2">
      <c r="A7519" s="1" t="s">
        <v>31564</v>
      </c>
      <c r="B7519" t="str">
        <f t="shared" si="210"/>
        <v>https://www.udobaer.de/out/media/public/cust/others/s0000123-2021-ch_it.pdf</v>
      </c>
    </row>
    <row r="7520" spans="1:2" x14ac:dyDescent="0.2">
      <c r="A7520" s="1" t="s">
        <v>31565</v>
      </c>
      <c r="B7520" t="str">
        <f t="shared" si="210"/>
        <v>https://www.udobaer.de/out/media/public/cust/others/s0000123-2021-ch_it.pdf</v>
      </c>
    </row>
    <row r="7521" spans="1:2" x14ac:dyDescent="0.2">
      <c r="A7521" s="1" t="s">
        <v>31566</v>
      </c>
      <c r="B7521" t="str">
        <f t="shared" si="210"/>
        <v>https://www.udobaer.de/out/media/public/cust/others/s0000123-2021-ch_it.pdf</v>
      </c>
    </row>
    <row r="7522" spans="1:2" x14ac:dyDescent="0.2">
      <c r="A7522" s="1" t="s">
        <v>31567</v>
      </c>
      <c r="B7522" t="str">
        <f t="shared" si="210"/>
        <v>https://www.udobaer.de/out/media/public/cust/others/s0000123-2021-ch_it.pdf</v>
      </c>
    </row>
    <row r="7523" spans="1:2" x14ac:dyDescent="0.2">
      <c r="A7523" s="1" t="s">
        <v>31568</v>
      </c>
      <c r="B7523" t="str">
        <f t="shared" si="210"/>
        <v>https://www.udobaer.de/out/media/public/cust/others/s0000123-2021-ch_it.pdf</v>
      </c>
    </row>
    <row r="7524" spans="1:2" x14ac:dyDescent="0.2">
      <c r="A7524" s="1" t="s">
        <v>31569</v>
      </c>
      <c r="B7524" t="str">
        <f t="shared" si="210"/>
        <v>https://www.udobaer.de/out/media/public/cust/others/s0000123-2021-ch_it.pdf</v>
      </c>
    </row>
    <row r="7525" spans="1:2" x14ac:dyDescent="0.2">
      <c r="A7525" s="1" t="s">
        <v>31570</v>
      </c>
      <c r="B7525" t="str">
        <f t="shared" si="210"/>
        <v>https://www.udobaer.de/out/media/public/cust/others/s0000123-2021-ch_it.pdf</v>
      </c>
    </row>
    <row r="7526" spans="1:2" x14ac:dyDescent="0.2">
      <c r="A7526" s="1" t="s">
        <v>31571</v>
      </c>
      <c r="B7526" t="str">
        <f t="shared" ref="B7526:B7589" si="211">HYPERLINK("https://www.udobaer.de/out/media/public/cust/others/s0000123-2021-ch_it.pdf")</f>
        <v>https://www.udobaer.de/out/media/public/cust/others/s0000123-2021-ch_it.pdf</v>
      </c>
    </row>
    <row r="7527" spans="1:2" x14ac:dyDescent="0.2">
      <c r="A7527" s="1" t="s">
        <v>31572</v>
      </c>
      <c r="B7527" t="str">
        <f t="shared" si="211"/>
        <v>https://www.udobaer.de/out/media/public/cust/others/s0000123-2021-ch_it.pdf</v>
      </c>
    </row>
    <row r="7528" spans="1:2" x14ac:dyDescent="0.2">
      <c r="A7528" s="1" t="s">
        <v>31573</v>
      </c>
      <c r="B7528" t="str">
        <f t="shared" si="211"/>
        <v>https://www.udobaer.de/out/media/public/cust/others/s0000123-2021-ch_it.pdf</v>
      </c>
    </row>
    <row r="7529" spans="1:2" x14ac:dyDescent="0.2">
      <c r="A7529" s="1" t="s">
        <v>31574</v>
      </c>
      <c r="B7529" t="str">
        <f t="shared" si="211"/>
        <v>https://www.udobaer.de/out/media/public/cust/others/s0000123-2021-ch_it.pdf</v>
      </c>
    </row>
    <row r="7530" spans="1:2" x14ac:dyDescent="0.2">
      <c r="A7530" s="1" t="s">
        <v>31575</v>
      </c>
      <c r="B7530" t="str">
        <f t="shared" si="211"/>
        <v>https://www.udobaer.de/out/media/public/cust/others/s0000123-2021-ch_it.pdf</v>
      </c>
    </row>
    <row r="7531" spans="1:2" x14ac:dyDescent="0.2">
      <c r="A7531" s="1" t="s">
        <v>31576</v>
      </c>
      <c r="B7531" t="str">
        <f t="shared" si="211"/>
        <v>https://www.udobaer.de/out/media/public/cust/others/s0000123-2021-ch_it.pdf</v>
      </c>
    </row>
    <row r="7532" spans="1:2" x14ac:dyDescent="0.2">
      <c r="A7532" s="1" t="s">
        <v>31577</v>
      </c>
      <c r="B7532" t="str">
        <f t="shared" si="211"/>
        <v>https://www.udobaer.de/out/media/public/cust/others/s0000123-2021-ch_it.pdf</v>
      </c>
    </row>
    <row r="7533" spans="1:2" x14ac:dyDescent="0.2">
      <c r="A7533" s="1" t="s">
        <v>31578</v>
      </c>
      <c r="B7533" t="str">
        <f t="shared" si="211"/>
        <v>https://www.udobaer.de/out/media/public/cust/others/s0000123-2021-ch_it.pdf</v>
      </c>
    </row>
    <row r="7534" spans="1:2" x14ac:dyDescent="0.2">
      <c r="A7534" s="1" t="s">
        <v>31579</v>
      </c>
      <c r="B7534" t="str">
        <f t="shared" si="211"/>
        <v>https://www.udobaer.de/out/media/public/cust/others/s0000123-2021-ch_it.pdf</v>
      </c>
    </row>
    <row r="7535" spans="1:2" x14ac:dyDescent="0.2">
      <c r="A7535" s="1" t="s">
        <v>31580</v>
      </c>
      <c r="B7535" t="str">
        <f t="shared" si="211"/>
        <v>https://www.udobaer.de/out/media/public/cust/others/s0000123-2021-ch_it.pdf</v>
      </c>
    </row>
    <row r="7536" spans="1:2" x14ac:dyDescent="0.2">
      <c r="A7536" s="1" t="s">
        <v>31581</v>
      </c>
      <c r="B7536" t="str">
        <f t="shared" si="211"/>
        <v>https://www.udobaer.de/out/media/public/cust/others/s0000123-2021-ch_it.pdf</v>
      </c>
    </row>
    <row r="7537" spans="1:2" x14ac:dyDescent="0.2">
      <c r="A7537" s="1" t="s">
        <v>31582</v>
      </c>
      <c r="B7537" t="str">
        <f t="shared" si="211"/>
        <v>https://www.udobaer.de/out/media/public/cust/others/s0000123-2021-ch_it.pdf</v>
      </c>
    </row>
    <row r="7538" spans="1:2" x14ac:dyDescent="0.2">
      <c r="A7538" s="1" t="s">
        <v>31583</v>
      </c>
      <c r="B7538" t="str">
        <f t="shared" si="211"/>
        <v>https://www.udobaer.de/out/media/public/cust/others/s0000123-2021-ch_it.pdf</v>
      </c>
    </row>
    <row r="7539" spans="1:2" x14ac:dyDescent="0.2">
      <c r="A7539" s="1" t="s">
        <v>31584</v>
      </c>
      <c r="B7539" t="str">
        <f t="shared" si="211"/>
        <v>https://www.udobaer.de/out/media/public/cust/others/s0000123-2021-ch_it.pdf</v>
      </c>
    </row>
    <row r="7540" spans="1:2" x14ac:dyDescent="0.2">
      <c r="A7540" s="1" t="s">
        <v>31585</v>
      </c>
      <c r="B7540" t="str">
        <f t="shared" si="211"/>
        <v>https://www.udobaer.de/out/media/public/cust/others/s0000123-2021-ch_it.pdf</v>
      </c>
    </row>
    <row r="7541" spans="1:2" x14ac:dyDescent="0.2">
      <c r="A7541" s="1" t="s">
        <v>31586</v>
      </c>
      <c r="B7541" t="str">
        <f t="shared" si="211"/>
        <v>https://www.udobaer.de/out/media/public/cust/others/s0000123-2021-ch_it.pdf</v>
      </c>
    </row>
    <row r="7542" spans="1:2" x14ac:dyDescent="0.2">
      <c r="A7542" s="1" t="s">
        <v>31587</v>
      </c>
      <c r="B7542" t="str">
        <f t="shared" si="211"/>
        <v>https://www.udobaer.de/out/media/public/cust/others/s0000123-2021-ch_it.pdf</v>
      </c>
    </row>
    <row r="7543" spans="1:2" x14ac:dyDescent="0.2">
      <c r="A7543" s="1" t="s">
        <v>31588</v>
      </c>
      <c r="B7543" t="str">
        <f t="shared" si="211"/>
        <v>https://www.udobaer.de/out/media/public/cust/others/s0000123-2021-ch_it.pdf</v>
      </c>
    </row>
    <row r="7544" spans="1:2" x14ac:dyDescent="0.2">
      <c r="A7544" s="1" t="s">
        <v>31589</v>
      </c>
      <c r="B7544" t="str">
        <f t="shared" si="211"/>
        <v>https://www.udobaer.de/out/media/public/cust/others/s0000123-2021-ch_it.pdf</v>
      </c>
    </row>
    <row r="7545" spans="1:2" x14ac:dyDescent="0.2">
      <c r="A7545" s="1" t="s">
        <v>31590</v>
      </c>
      <c r="B7545" t="str">
        <f t="shared" si="211"/>
        <v>https://www.udobaer.de/out/media/public/cust/others/s0000123-2021-ch_it.pdf</v>
      </c>
    </row>
    <row r="7546" spans="1:2" x14ac:dyDescent="0.2">
      <c r="A7546" s="1" t="s">
        <v>31591</v>
      </c>
      <c r="B7546" t="str">
        <f t="shared" si="211"/>
        <v>https://www.udobaer.de/out/media/public/cust/others/s0000123-2021-ch_it.pdf</v>
      </c>
    </row>
    <row r="7547" spans="1:2" x14ac:dyDescent="0.2">
      <c r="A7547" s="1" t="s">
        <v>31592</v>
      </c>
      <c r="B7547" t="str">
        <f t="shared" si="211"/>
        <v>https://www.udobaer.de/out/media/public/cust/others/s0000123-2021-ch_it.pdf</v>
      </c>
    </row>
    <row r="7548" spans="1:2" x14ac:dyDescent="0.2">
      <c r="A7548" s="1" t="s">
        <v>31593</v>
      </c>
      <c r="B7548" t="str">
        <f t="shared" si="211"/>
        <v>https://www.udobaer.de/out/media/public/cust/others/s0000123-2021-ch_it.pdf</v>
      </c>
    </row>
    <row r="7549" spans="1:2" x14ac:dyDescent="0.2">
      <c r="A7549" s="1" t="s">
        <v>31594</v>
      </c>
      <c r="B7549" t="str">
        <f t="shared" si="211"/>
        <v>https://www.udobaer.de/out/media/public/cust/others/s0000123-2021-ch_it.pdf</v>
      </c>
    </row>
    <row r="7550" spans="1:2" x14ac:dyDescent="0.2">
      <c r="A7550" s="1" t="s">
        <v>31595</v>
      </c>
      <c r="B7550" t="str">
        <f t="shared" si="211"/>
        <v>https://www.udobaer.de/out/media/public/cust/others/s0000123-2021-ch_it.pdf</v>
      </c>
    </row>
    <row r="7551" spans="1:2" x14ac:dyDescent="0.2">
      <c r="A7551" s="1" t="s">
        <v>31596</v>
      </c>
      <c r="B7551" t="str">
        <f t="shared" si="211"/>
        <v>https://www.udobaer.de/out/media/public/cust/others/s0000123-2021-ch_it.pdf</v>
      </c>
    </row>
    <row r="7552" spans="1:2" x14ac:dyDescent="0.2">
      <c r="A7552" s="1" t="s">
        <v>31597</v>
      </c>
      <c r="B7552" t="str">
        <f t="shared" si="211"/>
        <v>https://www.udobaer.de/out/media/public/cust/others/s0000123-2021-ch_it.pdf</v>
      </c>
    </row>
    <row r="7553" spans="1:2" x14ac:dyDescent="0.2">
      <c r="A7553" s="1" t="s">
        <v>31598</v>
      </c>
      <c r="B7553" t="str">
        <f t="shared" si="211"/>
        <v>https://www.udobaer.de/out/media/public/cust/others/s0000123-2021-ch_it.pdf</v>
      </c>
    </row>
    <row r="7554" spans="1:2" x14ac:dyDescent="0.2">
      <c r="A7554" s="1" t="s">
        <v>31599</v>
      </c>
      <c r="B7554" t="str">
        <f t="shared" si="211"/>
        <v>https://www.udobaer.de/out/media/public/cust/others/s0000123-2021-ch_it.pdf</v>
      </c>
    </row>
    <row r="7555" spans="1:2" x14ac:dyDescent="0.2">
      <c r="A7555" s="1" t="s">
        <v>31600</v>
      </c>
      <c r="B7555" t="str">
        <f t="shared" si="211"/>
        <v>https://www.udobaer.de/out/media/public/cust/others/s0000123-2021-ch_it.pdf</v>
      </c>
    </row>
    <row r="7556" spans="1:2" x14ac:dyDescent="0.2">
      <c r="A7556" s="1" t="s">
        <v>31601</v>
      </c>
      <c r="B7556" t="str">
        <f t="shared" si="211"/>
        <v>https://www.udobaer.de/out/media/public/cust/others/s0000123-2021-ch_it.pdf</v>
      </c>
    </row>
    <row r="7557" spans="1:2" x14ac:dyDescent="0.2">
      <c r="A7557" s="1" t="s">
        <v>31602</v>
      </c>
      <c r="B7557" t="str">
        <f t="shared" si="211"/>
        <v>https://www.udobaer.de/out/media/public/cust/others/s0000123-2021-ch_it.pdf</v>
      </c>
    </row>
    <row r="7558" spans="1:2" x14ac:dyDescent="0.2">
      <c r="A7558" s="1" t="s">
        <v>31603</v>
      </c>
      <c r="B7558" t="str">
        <f t="shared" si="211"/>
        <v>https://www.udobaer.de/out/media/public/cust/others/s0000123-2021-ch_it.pdf</v>
      </c>
    </row>
    <row r="7559" spans="1:2" x14ac:dyDescent="0.2">
      <c r="A7559" s="1" t="s">
        <v>31604</v>
      </c>
      <c r="B7559" t="str">
        <f t="shared" si="211"/>
        <v>https://www.udobaer.de/out/media/public/cust/others/s0000123-2021-ch_it.pdf</v>
      </c>
    </row>
    <row r="7560" spans="1:2" x14ac:dyDescent="0.2">
      <c r="A7560" s="1" t="s">
        <v>31605</v>
      </c>
      <c r="B7560" t="str">
        <f t="shared" si="211"/>
        <v>https://www.udobaer.de/out/media/public/cust/others/s0000123-2021-ch_it.pdf</v>
      </c>
    </row>
    <row r="7561" spans="1:2" x14ac:dyDescent="0.2">
      <c r="A7561" s="1" t="s">
        <v>31606</v>
      </c>
      <c r="B7561" t="str">
        <f t="shared" si="211"/>
        <v>https://www.udobaer.de/out/media/public/cust/others/s0000123-2021-ch_it.pdf</v>
      </c>
    </row>
    <row r="7562" spans="1:2" x14ac:dyDescent="0.2">
      <c r="A7562" s="1" t="s">
        <v>31607</v>
      </c>
      <c r="B7562" t="str">
        <f t="shared" si="211"/>
        <v>https://www.udobaer.de/out/media/public/cust/others/s0000123-2021-ch_it.pdf</v>
      </c>
    </row>
    <row r="7563" spans="1:2" x14ac:dyDescent="0.2">
      <c r="A7563" s="1" t="s">
        <v>31608</v>
      </c>
      <c r="B7563" t="str">
        <f t="shared" si="211"/>
        <v>https://www.udobaer.de/out/media/public/cust/others/s0000123-2021-ch_it.pdf</v>
      </c>
    </row>
    <row r="7564" spans="1:2" x14ac:dyDescent="0.2">
      <c r="A7564" s="1" t="s">
        <v>31609</v>
      </c>
      <c r="B7564" t="str">
        <f t="shared" si="211"/>
        <v>https://www.udobaer.de/out/media/public/cust/others/s0000123-2021-ch_it.pdf</v>
      </c>
    </row>
    <row r="7565" spans="1:2" x14ac:dyDescent="0.2">
      <c r="A7565" s="1" t="s">
        <v>31610</v>
      </c>
      <c r="B7565" t="str">
        <f t="shared" si="211"/>
        <v>https://www.udobaer.de/out/media/public/cust/others/s0000123-2021-ch_it.pdf</v>
      </c>
    </row>
    <row r="7566" spans="1:2" x14ac:dyDescent="0.2">
      <c r="A7566" s="1" t="s">
        <v>31611</v>
      </c>
      <c r="B7566" t="str">
        <f t="shared" si="211"/>
        <v>https://www.udobaer.de/out/media/public/cust/others/s0000123-2021-ch_it.pdf</v>
      </c>
    </row>
    <row r="7567" spans="1:2" x14ac:dyDescent="0.2">
      <c r="A7567" s="1" t="s">
        <v>31612</v>
      </c>
      <c r="B7567" t="str">
        <f t="shared" si="211"/>
        <v>https://www.udobaer.de/out/media/public/cust/others/s0000123-2021-ch_it.pdf</v>
      </c>
    </row>
    <row r="7568" spans="1:2" x14ac:dyDescent="0.2">
      <c r="A7568" s="1" t="s">
        <v>31613</v>
      </c>
      <c r="B7568" t="str">
        <f t="shared" si="211"/>
        <v>https://www.udobaer.de/out/media/public/cust/others/s0000123-2021-ch_it.pdf</v>
      </c>
    </row>
    <row r="7569" spans="1:2" x14ac:dyDescent="0.2">
      <c r="A7569" s="1" t="s">
        <v>31614</v>
      </c>
      <c r="B7569" t="str">
        <f t="shared" si="211"/>
        <v>https://www.udobaer.de/out/media/public/cust/others/s0000123-2021-ch_it.pdf</v>
      </c>
    </row>
    <row r="7570" spans="1:2" x14ac:dyDescent="0.2">
      <c r="A7570" s="1" t="s">
        <v>31615</v>
      </c>
      <c r="B7570" t="str">
        <f t="shared" si="211"/>
        <v>https://www.udobaer.de/out/media/public/cust/others/s0000123-2021-ch_it.pdf</v>
      </c>
    </row>
    <row r="7571" spans="1:2" x14ac:dyDescent="0.2">
      <c r="A7571" s="1" t="s">
        <v>31616</v>
      </c>
      <c r="B7571" t="str">
        <f t="shared" si="211"/>
        <v>https://www.udobaer.de/out/media/public/cust/others/s0000123-2021-ch_it.pdf</v>
      </c>
    </row>
    <row r="7572" spans="1:2" x14ac:dyDescent="0.2">
      <c r="A7572" s="1" t="s">
        <v>31617</v>
      </c>
      <c r="B7572" t="str">
        <f t="shared" si="211"/>
        <v>https://www.udobaer.de/out/media/public/cust/others/s0000123-2021-ch_it.pdf</v>
      </c>
    </row>
    <row r="7573" spans="1:2" x14ac:dyDescent="0.2">
      <c r="A7573" s="1" t="s">
        <v>31618</v>
      </c>
      <c r="B7573" t="str">
        <f t="shared" si="211"/>
        <v>https://www.udobaer.de/out/media/public/cust/others/s0000123-2021-ch_it.pdf</v>
      </c>
    </row>
    <row r="7574" spans="1:2" x14ac:dyDescent="0.2">
      <c r="A7574" s="1" t="s">
        <v>31619</v>
      </c>
      <c r="B7574" t="str">
        <f t="shared" si="211"/>
        <v>https://www.udobaer.de/out/media/public/cust/others/s0000123-2021-ch_it.pdf</v>
      </c>
    </row>
    <row r="7575" spans="1:2" x14ac:dyDescent="0.2">
      <c r="A7575" s="1" t="s">
        <v>31620</v>
      </c>
      <c r="B7575" t="str">
        <f t="shared" si="211"/>
        <v>https://www.udobaer.de/out/media/public/cust/others/s0000123-2021-ch_it.pdf</v>
      </c>
    </row>
    <row r="7576" spans="1:2" x14ac:dyDescent="0.2">
      <c r="A7576" s="1" t="s">
        <v>31621</v>
      </c>
      <c r="B7576" t="str">
        <f t="shared" si="211"/>
        <v>https://www.udobaer.de/out/media/public/cust/others/s0000123-2021-ch_it.pdf</v>
      </c>
    </row>
    <row r="7577" spans="1:2" x14ac:dyDescent="0.2">
      <c r="A7577" s="1" t="s">
        <v>31622</v>
      </c>
      <c r="B7577" t="str">
        <f t="shared" si="211"/>
        <v>https://www.udobaer.de/out/media/public/cust/others/s0000123-2021-ch_it.pdf</v>
      </c>
    </row>
    <row r="7578" spans="1:2" x14ac:dyDescent="0.2">
      <c r="A7578" s="1" t="s">
        <v>31623</v>
      </c>
      <c r="B7578" t="str">
        <f t="shared" si="211"/>
        <v>https://www.udobaer.de/out/media/public/cust/others/s0000123-2021-ch_it.pdf</v>
      </c>
    </row>
    <row r="7579" spans="1:2" x14ac:dyDescent="0.2">
      <c r="A7579" s="1" t="s">
        <v>31624</v>
      </c>
      <c r="B7579" t="str">
        <f t="shared" si="211"/>
        <v>https://www.udobaer.de/out/media/public/cust/others/s0000123-2021-ch_it.pdf</v>
      </c>
    </row>
    <row r="7580" spans="1:2" x14ac:dyDescent="0.2">
      <c r="A7580" s="1" t="s">
        <v>31625</v>
      </c>
      <c r="B7580" t="str">
        <f t="shared" si="211"/>
        <v>https://www.udobaer.de/out/media/public/cust/others/s0000123-2021-ch_it.pdf</v>
      </c>
    </row>
    <row r="7581" spans="1:2" x14ac:dyDescent="0.2">
      <c r="A7581" s="1" t="s">
        <v>31626</v>
      </c>
      <c r="B7581" t="str">
        <f t="shared" si="211"/>
        <v>https://www.udobaer.de/out/media/public/cust/others/s0000123-2021-ch_it.pdf</v>
      </c>
    </row>
    <row r="7582" spans="1:2" x14ac:dyDescent="0.2">
      <c r="A7582" s="1" t="s">
        <v>31627</v>
      </c>
      <c r="B7582" t="str">
        <f t="shared" si="211"/>
        <v>https://www.udobaer.de/out/media/public/cust/others/s0000123-2021-ch_it.pdf</v>
      </c>
    </row>
    <row r="7583" spans="1:2" x14ac:dyDescent="0.2">
      <c r="A7583" s="1" t="s">
        <v>31628</v>
      </c>
      <c r="B7583" t="str">
        <f t="shared" si="211"/>
        <v>https://www.udobaer.de/out/media/public/cust/others/s0000123-2021-ch_it.pdf</v>
      </c>
    </row>
    <row r="7584" spans="1:2" x14ac:dyDescent="0.2">
      <c r="A7584" s="1" t="s">
        <v>31629</v>
      </c>
      <c r="B7584" t="str">
        <f t="shared" si="211"/>
        <v>https://www.udobaer.de/out/media/public/cust/others/s0000123-2021-ch_it.pdf</v>
      </c>
    </row>
    <row r="7585" spans="1:2" x14ac:dyDescent="0.2">
      <c r="A7585" s="1" t="s">
        <v>31630</v>
      </c>
      <c r="B7585" t="str">
        <f t="shared" si="211"/>
        <v>https://www.udobaer.de/out/media/public/cust/others/s0000123-2021-ch_it.pdf</v>
      </c>
    </row>
    <row r="7586" spans="1:2" x14ac:dyDescent="0.2">
      <c r="A7586" s="1" t="s">
        <v>31631</v>
      </c>
      <c r="B7586" t="str">
        <f t="shared" si="211"/>
        <v>https://www.udobaer.de/out/media/public/cust/others/s0000123-2021-ch_it.pdf</v>
      </c>
    </row>
    <row r="7587" spans="1:2" x14ac:dyDescent="0.2">
      <c r="A7587" s="1" t="s">
        <v>31632</v>
      </c>
      <c r="B7587" t="str">
        <f t="shared" si="211"/>
        <v>https://www.udobaer.de/out/media/public/cust/others/s0000123-2021-ch_it.pdf</v>
      </c>
    </row>
    <row r="7588" spans="1:2" x14ac:dyDescent="0.2">
      <c r="A7588" s="1" t="s">
        <v>31633</v>
      </c>
      <c r="B7588" t="str">
        <f t="shared" si="211"/>
        <v>https://www.udobaer.de/out/media/public/cust/others/s0000123-2021-ch_it.pdf</v>
      </c>
    </row>
    <row r="7589" spans="1:2" x14ac:dyDescent="0.2">
      <c r="A7589" s="1" t="s">
        <v>31634</v>
      </c>
      <c r="B7589" t="str">
        <f t="shared" si="211"/>
        <v>https://www.udobaer.de/out/media/public/cust/others/s0000123-2021-ch_it.pdf</v>
      </c>
    </row>
    <row r="7590" spans="1:2" x14ac:dyDescent="0.2">
      <c r="A7590" s="1" t="s">
        <v>31635</v>
      </c>
      <c r="B7590" t="str">
        <f t="shared" ref="B7590:B7653" si="212">HYPERLINK("https://www.udobaer.de/out/media/public/cust/others/s0000123-2021-ch_it.pdf")</f>
        <v>https://www.udobaer.de/out/media/public/cust/others/s0000123-2021-ch_it.pdf</v>
      </c>
    </row>
    <row r="7591" spans="1:2" x14ac:dyDescent="0.2">
      <c r="A7591" s="1" t="s">
        <v>31636</v>
      </c>
      <c r="B7591" t="str">
        <f t="shared" si="212"/>
        <v>https://www.udobaer.de/out/media/public/cust/others/s0000123-2021-ch_it.pdf</v>
      </c>
    </row>
    <row r="7592" spans="1:2" x14ac:dyDescent="0.2">
      <c r="A7592" s="1" t="s">
        <v>31637</v>
      </c>
      <c r="B7592" t="str">
        <f t="shared" si="212"/>
        <v>https://www.udobaer.de/out/media/public/cust/others/s0000123-2021-ch_it.pdf</v>
      </c>
    </row>
    <row r="7593" spans="1:2" x14ac:dyDescent="0.2">
      <c r="A7593" s="1" t="s">
        <v>31638</v>
      </c>
      <c r="B7593" t="str">
        <f t="shared" si="212"/>
        <v>https://www.udobaer.de/out/media/public/cust/others/s0000123-2021-ch_it.pdf</v>
      </c>
    </row>
    <row r="7594" spans="1:2" x14ac:dyDescent="0.2">
      <c r="A7594" s="1" t="s">
        <v>31639</v>
      </c>
      <c r="B7594" t="str">
        <f t="shared" si="212"/>
        <v>https://www.udobaer.de/out/media/public/cust/others/s0000123-2021-ch_it.pdf</v>
      </c>
    </row>
    <row r="7595" spans="1:2" x14ac:dyDescent="0.2">
      <c r="A7595" s="1" t="s">
        <v>31640</v>
      </c>
      <c r="B7595" t="str">
        <f t="shared" si="212"/>
        <v>https://www.udobaer.de/out/media/public/cust/others/s0000123-2021-ch_it.pdf</v>
      </c>
    </row>
    <row r="7596" spans="1:2" x14ac:dyDescent="0.2">
      <c r="A7596" s="1" t="s">
        <v>31641</v>
      </c>
      <c r="B7596" t="str">
        <f t="shared" si="212"/>
        <v>https://www.udobaer.de/out/media/public/cust/others/s0000123-2021-ch_it.pdf</v>
      </c>
    </row>
    <row r="7597" spans="1:2" x14ac:dyDescent="0.2">
      <c r="A7597" s="1" t="s">
        <v>31642</v>
      </c>
      <c r="B7597" t="str">
        <f t="shared" si="212"/>
        <v>https://www.udobaer.de/out/media/public/cust/others/s0000123-2021-ch_it.pdf</v>
      </c>
    </row>
    <row r="7598" spans="1:2" x14ac:dyDescent="0.2">
      <c r="A7598" s="1" t="s">
        <v>31643</v>
      </c>
      <c r="B7598" t="str">
        <f t="shared" si="212"/>
        <v>https://www.udobaer.de/out/media/public/cust/others/s0000123-2021-ch_it.pdf</v>
      </c>
    </row>
    <row r="7599" spans="1:2" x14ac:dyDescent="0.2">
      <c r="A7599" s="1" t="s">
        <v>31644</v>
      </c>
      <c r="B7599" t="str">
        <f t="shared" si="212"/>
        <v>https://www.udobaer.de/out/media/public/cust/others/s0000123-2021-ch_it.pdf</v>
      </c>
    </row>
    <row r="7600" spans="1:2" x14ac:dyDescent="0.2">
      <c r="A7600" s="1" t="s">
        <v>31645</v>
      </c>
      <c r="B7600" t="str">
        <f t="shared" si="212"/>
        <v>https://www.udobaer.de/out/media/public/cust/others/s0000123-2021-ch_it.pdf</v>
      </c>
    </row>
    <row r="7601" spans="1:2" x14ac:dyDescent="0.2">
      <c r="A7601" s="1" t="s">
        <v>31646</v>
      </c>
      <c r="B7601" t="str">
        <f t="shared" si="212"/>
        <v>https://www.udobaer.de/out/media/public/cust/others/s0000123-2021-ch_it.pdf</v>
      </c>
    </row>
    <row r="7602" spans="1:2" x14ac:dyDescent="0.2">
      <c r="A7602" s="1" t="s">
        <v>31647</v>
      </c>
      <c r="B7602" t="str">
        <f t="shared" si="212"/>
        <v>https://www.udobaer.de/out/media/public/cust/others/s0000123-2021-ch_it.pdf</v>
      </c>
    </row>
    <row r="7603" spans="1:2" x14ac:dyDescent="0.2">
      <c r="A7603" s="1" t="s">
        <v>31648</v>
      </c>
      <c r="B7603" t="str">
        <f t="shared" si="212"/>
        <v>https://www.udobaer.de/out/media/public/cust/others/s0000123-2021-ch_it.pdf</v>
      </c>
    </row>
    <row r="7604" spans="1:2" x14ac:dyDescent="0.2">
      <c r="A7604" s="1" t="s">
        <v>31649</v>
      </c>
      <c r="B7604" t="str">
        <f t="shared" si="212"/>
        <v>https://www.udobaer.de/out/media/public/cust/others/s0000123-2021-ch_it.pdf</v>
      </c>
    </row>
    <row r="7605" spans="1:2" x14ac:dyDescent="0.2">
      <c r="A7605" s="1" t="s">
        <v>31650</v>
      </c>
      <c r="B7605" t="str">
        <f t="shared" si="212"/>
        <v>https://www.udobaer.de/out/media/public/cust/others/s0000123-2021-ch_it.pdf</v>
      </c>
    </row>
    <row r="7606" spans="1:2" x14ac:dyDescent="0.2">
      <c r="A7606" s="1" t="s">
        <v>31651</v>
      </c>
      <c r="B7606" t="str">
        <f t="shared" si="212"/>
        <v>https://www.udobaer.de/out/media/public/cust/others/s0000123-2021-ch_it.pdf</v>
      </c>
    </row>
    <row r="7607" spans="1:2" x14ac:dyDescent="0.2">
      <c r="A7607" s="1" t="s">
        <v>31652</v>
      </c>
      <c r="B7607" t="str">
        <f t="shared" si="212"/>
        <v>https://www.udobaer.de/out/media/public/cust/others/s0000123-2021-ch_it.pdf</v>
      </c>
    </row>
    <row r="7608" spans="1:2" x14ac:dyDescent="0.2">
      <c r="A7608" s="1" t="s">
        <v>31653</v>
      </c>
      <c r="B7608" t="str">
        <f t="shared" si="212"/>
        <v>https://www.udobaer.de/out/media/public/cust/others/s0000123-2021-ch_it.pdf</v>
      </c>
    </row>
    <row r="7609" spans="1:2" x14ac:dyDescent="0.2">
      <c r="A7609" s="1" t="s">
        <v>31654</v>
      </c>
      <c r="B7609" t="str">
        <f t="shared" si="212"/>
        <v>https://www.udobaer.de/out/media/public/cust/others/s0000123-2021-ch_it.pdf</v>
      </c>
    </row>
    <row r="7610" spans="1:2" x14ac:dyDescent="0.2">
      <c r="A7610" s="1" t="s">
        <v>31655</v>
      </c>
      <c r="B7610" t="str">
        <f t="shared" si="212"/>
        <v>https://www.udobaer.de/out/media/public/cust/others/s0000123-2021-ch_it.pdf</v>
      </c>
    </row>
    <row r="7611" spans="1:2" x14ac:dyDescent="0.2">
      <c r="A7611" s="1" t="s">
        <v>31656</v>
      </c>
      <c r="B7611" t="str">
        <f t="shared" si="212"/>
        <v>https://www.udobaer.de/out/media/public/cust/others/s0000123-2021-ch_it.pdf</v>
      </c>
    </row>
    <row r="7612" spans="1:2" x14ac:dyDescent="0.2">
      <c r="A7612" s="1" t="s">
        <v>31657</v>
      </c>
      <c r="B7612" t="str">
        <f t="shared" si="212"/>
        <v>https://www.udobaer.de/out/media/public/cust/others/s0000123-2021-ch_it.pdf</v>
      </c>
    </row>
    <row r="7613" spans="1:2" x14ac:dyDescent="0.2">
      <c r="A7613" s="1" t="s">
        <v>31658</v>
      </c>
      <c r="B7613" t="str">
        <f t="shared" si="212"/>
        <v>https://www.udobaer.de/out/media/public/cust/others/s0000123-2021-ch_it.pdf</v>
      </c>
    </row>
    <row r="7614" spans="1:2" x14ac:dyDescent="0.2">
      <c r="A7614" s="1" t="s">
        <v>31659</v>
      </c>
      <c r="B7614" t="str">
        <f t="shared" si="212"/>
        <v>https://www.udobaer.de/out/media/public/cust/others/s0000123-2021-ch_it.pdf</v>
      </c>
    </row>
    <row r="7615" spans="1:2" x14ac:dyDescent="0.2">
      <c r="A7615" s="1" t="s">
        <v>31660</v>
      </c>
      <c r="B7615" t="str">
        <f t="shared" si="212"/>
        <v>https://www.udobaer.de/out/media/public/cust/others/s0000123-2021-ch_it.pdf</v>
      </c>
    </row>
    <row r="7616" spans="1:2" x14ac:dyDescent="0.2">
      <c r="A7616" s="1" t="s">
        <v>31661</v>
      </c>
      <c r="B7616" t="str">
        <f t="shared" si="212"/>
        <v>https://www.udobaer.de/out/media/public/cust/others/s0000123-2021-ch_it.pdf</v>
      </c>
    </row>
    <row r="7617" spans="1:2" x14ac:dyDescent="0.2">
      <c r="A7617" s="1" t="s">
        <v>31662</v>
      </c>
      <c r="B7617" t="str">
        <f t="shared" si="212"/>
        <v>https://www.udobaer.de/out/media/public/cust/others/s0000123-2021-ch_it.pdf</v>
      </c>
    </row>
    <row r="7618" spans="1:2" x14ac:dyDescent="0.2">
      <c r="A7618" s="1" t="s">
        <v>31663</v>
      </c>
      <c r="B7618" t="str">
        <f t="shared" si="212"/>
        <v>https://www.udobaer.de/out/media/public/cust/others/s0000123-2021-ch_it.pdf</v>
      </c>
    </row>
    <row r="7619" spans="1:2" x14ac:dyDescent="0.2">
      <c r="A7619" s="1" t="s">
        <v>31664</v>
      </c>
      <c r="B7619" t="str">
        <f t="shared" si="212"/>
        <v>https://www.udobaer.de/out/media/public/cust/others/s0000123-2021-ch_it.pdf</v>
      </c>
    </row>
    <row r="7620" spans="1:2" x14ac:dyDescent="0.2">
      <c r="A7620" s="1" t="s">
        <v>31665</v>
      </c>
      <c r="B7620" t="str">
        <f t="shared" si="212"/>
        <v>https://www.udobaer.de/out/media/public/cust/others/s0000123-2021-ch_it.pdf</v>
      </c>
    </row>
    <row r="7621" spans="1:2" x14ac:dyDescent="0.2">
      <c r="A7621" s="1" t="s">
        <v>31666</v>
      </c>
      <c r="B7621" t="str">
        <f t="shared" si="212"/>
        <v>https://www.udobaer.de/out/media/public/cust/others/s0000123-2021-ch_it.pdf</v>
      </c>
    </row>
    <row r="7622" spans="1:2" x14ac:dyDescent="0.2">
      <c r="A7622" s="1" t="s">
        <v>31667</v>
      </c>
      <c r="B7622" t="str">
        <f t="shared" si="212"/>
        <v>https://www.udobaer.de/out/media/public/cust/others/s0000123-2021-ch_it.pdf</v>
      </c>
    </row>
    <row r="7623" spans="1:2" x14ac:dyDescent="0.2">
      <c r="A7623" s="1" t="s">
        <v>31668</v>
      </c>
      <c r="B7623" t="str">
        <f t="shared" si="212"/>
        <v>https://www.udobaer.de/out/media/public/cust/others/s0000123-2021-ch_it.pdf</v>
      </c>
    </row>
    <row r="7624" spans="1:2" x14ac:dyDescent="0.2">
      <c r="A7624" s="1" t="s">
        <v>31669</v>
      </c>
      <c r="B7624" t="str">
        <f t="shared" si="212"/>
        <v>https://www.udobaer.de/out/media/public/cust/others/s0000123-2021-ch_it.pdf</v>
      </c>
    </row>
    <row r="7625" spans="1:2" x14ac:dyDescent="0.2">
      <c r="A7625" s="1" t="s">
        <v>31670</v>
      </c>
      <c r="B7625" t="str">
        <f t="shared" si="212"/>
        <v>https://www.udobaer.de/out/media/public/cust/others/s0000123-2021-ch_it.pdf</v>
      </c>
    </row>
    <row r="7626" spans="1:2" x14ac:dyDescent="0.2">
      <c r="A7626" s="1" t="s">
        <v>31671</v>
      </c>
      <c r="B7626" t="str">
        <f t="shared" si="212"/>
        <v>https://www.udobaer.de/out/media/public/cust/others/s0000123-2021-ch_it.pdf</v>
      </c>
    </row>
    <row r="7627" spans="1:2" x14ac:dyDescent="0.2">
      <c r="A7627" s="1" t="s">
        <v>31672</v>
      </c>
      <c r="B7627" t="str">
        <f t="shared" si="212"/>
        <v>https://www.udobaer.de/out/media/public/cust/others/s0000123-2021-ch_it.pdf</v>
      </c>
    </row>
    <row r="7628" spans="1:2" x14ac:dyDescent="0.2">
      <c r="A7628" s="1" t="s">
        <v>31673</v>
      </c>
      <c r="B7628" t="str">
        <f t="shared" si="212"/>
        <v>https://www.udobaer.de/out/media/public/cust/others/s0000123-2021-ch_it.pdf</v>
      </c>
    </row>
    <row r="7629" spans="1:2" x14ac:dyDescent="0.2">
      <c r="A7629" s="1" t="s">
        <v>31674</v>
      </c>
      <c r="B7629" t="str">
        <f t="shared" si="212"/>
        <v>https://www.udobaer.de/out/media/public/cust/others/s0000123-2021-ch_it.pdf</v>
      </c>
    </row>
    <row r="7630" spans="1:2" x14ac:dyDescent="0.2">
      <c r="A7630" s="1" t="s">
        <v>31675</v>
      </c>
      <c r="B7630" t="str">
        <f t="shared" si="212"/>
        <v>https://www.udobaer.de/out/media/public/cust/others/s0000123-2021-ch_it.pdf</v>
      </c>
    </row>
    <row r="7631" spans="1:2" x14ac:dyDescent="0.2">
      <c r="A7631" s="1" t="s">
        <v>31676</v>
      </c>
      <c r="B7631" t="str">
        <f t="shared" si="212"/>
        <v>https://www.udobaer.de/out/media/public/cust/others/s0000123-2021-ch_it.pdf</v>
      </c>
    </row>
    <row r="7632" spans="1:2" x14ac:dyDescent="0.2">
      <c r="A7632" s="1" t="s">
        <v>31677</v>
      </c>
      <c r="B7632" t="str">
        <f t="shared" si="212"/>
        <v>https://www.udobaer.de/out/media/public/cust/others/s0000123-2021-ch_it.pdf</v>
      </c>
    </row>
    <row r="7633" spans="1:2" x14ac:dyDescent="0.2">
      <c r="A7633" s="1" t="s">
        <v>31678</v>
      </c>
      <c r="B7633" t="str">
        <f t="shared" si="212"/>
        <v>https://www.udobaer.de/out/media/public/cust/others/s0000123-2021-ch_it.pdf</v>
      </c>
    </row>
    <row r="7634" spans="1:2" x14ac:dyDescent="0.2">
      <c r="A7634" s="1" t="s">
        <v>31679</v>
      </c>
      <c r="B7634" t="str">
        <f t="shared" si="212"/>
        <v>https://www.udobaer.de/out/media/public/cust/others/s0000123-2021-ch_it.pdf</v>
      </c>
    </row>
    <row r="7635" spans="1:2" x14ac:dyDescent="0.2">
      <c r="A7635" s="1" t="s">
        <v>31680</v>
      </c>
      <c r="B7635" t="str">
        <f t="shared" si="212"/>
        <v>https://www.udobaer.de/out/media/public/cust/others/s0000123-2021-ch_it.pdf</v>
      </c>
    </row>
    <row r="7636" spans="1:2" x14ac:dyDescent="0.2">
      <c r="A7636" s="1" t="s">
        <v>31681</v>
      </c>
      <c r="B7636" t="str">
        <f t="shared" si="212"/>
        <v>https://www.udobaer.de/out/media/public/cust/others/s0000123-2021-ch_it.pdf</v>
      </c>
    </row>
    <row r="7637" spans="1:2" x14ac:dyDescent="0.2">
      <c r="A7637" s="1" t="s">
        <v>31682</v>
      </c>
      <c r="B7637" t="str">
        <f t="shared" si="212"/>
        <v>https://www.udobaer.de/out/media/public/cust/others/s0000123-2021-ch_it.pdf</v>
      </c>
    </row>
    <row r="7638" spans="1:2" x14ac:dyDescent="0.2">
      <c r="A7638" s="1" t="s">
        <v>31683</v>
      </c>
      <c r="B7638" t="str">
        <f t="shared" si="212"/>
        <v>https://www.udobaer.de/out/media/public/cust/others/s0000123-2021-ch_it.pdf</v>
      </c>
    </row>
    <row r="7639" spans="1:2" x14ac:dyDescent="0.2">
      <c r="A7639" s="1" t="s">
        <v>31684</v>
      </c>
      <c r="B7639" t="str">
        <f t="shared" si="212"/>
        <v>https://www.udobaer.de/out/media/public/cust/others/s0000123-2021-ch_it.pdf</v>
      </c>
    </row>
    <row r="7640" spans="1:2" x14ac:dyDescent="0.2">
      <c r="A7640" s="1" t="s">
        <v>31685</v>
      </c>
      <c r="B7640" t="str">
        <f t="shared" si="212"/>
        <v>https://www.udobaer.de/out/media/public/cust/others/s0000123-2021-ch_it.pdf</v>
      </c>
    </row>
    <row r="7641" spans="1:2" x14ac:dyDescent="0.2">
      <c r="A7641" s="1" t="s">
        <v>31686</v>
      </c>
      <c r="B7641" t="str">
        <f t="shared" si="212"/>
        <v>https://www.udobaer.de/out/media/public/cust/others/s0000123-2021-ch_it.pdf</v>
      </c>
    </row>
    <row r="7642" spans="1:2" x14ac:dyDescent="0.2">
      <c r="A7642" s="1" t="s">
        <v>31687</v>
      </c>
      <c r="B7642" t="str">
        <f t="shared" si="212"/>
        <v>https://www.udobaer.de/out/media/public/cust/others/s0000123-2021-ch_it.pdf</v>
      </c>
    </row>
    <row r="7643" spans="1:2" x14ac:dyDescent="0.2">
      <c r="A7643" s="1" t="s">
        <v>31688</v>
      </c>
      <c r="B7643" t="str">
        <f t="shared" si="212"/>
        <v>https://www.udobaer.de/out/media/public/cust/others/s0000123-2021-ch_it.pdf</v>
      </c>
    </row>
    <row r="7644" spans="1:2" x14ac:dyDescent="0.2">
      <c r="A7644" s="1" t="s">
        <v>31689</v>
      </c>
      <c r="B7644" t="str">
        <f t="shared" si="212"/>
        <v>https://www.udobaer.de/out/media/public/cust/others/s0000123-2021-ch_it.pdf</v>
      </c>
    </row>
    <row r="7645" spans="1:2" x14ac:dyDescent="0.2">
      <c r="A7645" s="1" t="s">
        <v>31690</v>
      </c>
      <c r="B7645" t="str">
        <f t="shared" si="212"/>
        <v>https://www.udobaer.de/out/media/public/cust/others/s0000123-2021-ch_it.pdf</v>
      </c>
    </row>
    <row r="7646" spans="1:2" x14ac:dyDescent="0.2">
      <c r="A7646" s="1" t="s">
        <v>31691</v>
      </c>
      <c r="B7646" t="str">
        <f t="shared" si="212"/>
        <v>https://www.udobaer.de/out/media/public/cust/others/s0000123-2021-ch_it.pdf</v>
      </c>
    </row>
    <row r="7647" spans="1:2" x14ac:dyDescent="0.2">
      <c r="A7647" s="1" t="s">
        <v>31692</v>
      </c>
      <c r="B7647" t="str">
        <f t="shared" si="212"/>
        <v>https://www.udobaer.de/out/media/public/cust/others/s0000123-2021-ch_it.pdf</v>
      </c>
    </row>
    <row r="7648" spans="1:2" x14ac:dyDescent="0.2">
      <c r="A7648" s="1" t="s">
        <v>31693</v>
      </c>
      <c r="B7648" t="str">
        <f t="shared" si="212"/>
        <v>https://www.udobaer.de/out/media/public/cust/others/s0000123-2021-ch_it.pdf</v>
      </c>
    </row>
    <row r="7649" spans="1:2" x14ac:dyDescent="0.2">
      <c r="A7649" s="1" t="s">
        <v>31694</v>
      </c>
      <c r="B7649" t="str">
        <f t="shared" si="212"/>
        <v>https://www.udobaer.de/out/media/public/cust/others/s0000123-2021-ch_it.pdf</v>
      </c>
    </row>
    <row r="7650" spans="1:2" x14ac:dyDescent="0.2">
      <c r="A7650" s="1" t="s">
        <v>31695</v>
      </c>
      <c r="B7650" t="str">
        <f t="shared" si="212"/>
        <v>https://www.udobaer.de/out/media/public/cust/others/s0000123-2021-ch_it.pdf</v>
      </c>
    </row>
    <row r="7651" spans="1:2" x14ac:dyDescent="0.2">
      <c r="A7651" s="1" t="s">
        <v>31696</v>
      </c>
      <c r="B7651" t="str">
        <f t="shared" si="212"/>
        <v>https://www.udobaer.de/out/media/public/cust/others/s0000123-2021-ch_it.pdf</v>
      </c>
    </row>
    <row r="7652" spans="1:2" x14ac:dyDescent="0.2">
      <c r="A7652" s="1" t="s">
        <v>31697</v>
      </c>
      <c r="B7652" t="str">
        <f t="shared" si="212"/>
        <v>https://www.udobaer.de/out/media/public/cust/others/s0000123-2021-ch_it.pdf</v>
      </c>
    </row>
    <row r="7653" spans="1:2" x14ac:dyDescent="0.2">
      <c r="A7653" s="1" t="s">
        <v>31698</v>
      </c>
      <c r="B7653" t="str">
        <f t="shared" si="212"/>
        <v>https://www.udobaer.de/out/media/public/cust/others/s0000123-2021-ch_it.pdf</v>
      </c>
    </row>
    <row r="7654" spans="1:2" x14ac:dyDescent="0.2">
      <c r="A7654" s="1" t="s">
        <v>31699</v>
      </c>
      <c r="B7654" t="str">
        <f t="shared" ref="B7654:B7717" si="213">HYPERLINK("https://www.udobaer.de/out/media/public/cust/others/s0000123-2021-ch_it.pdf")</f>
        <v>https://www.udobaer.de/out/media/public/cust/others/s0000123-2021-ch_it.pdf</v>
      </c>
    </row>
    <row r="7655" spans="1:2" x14ac:dyDescent="0.2">
      <c r="A7655" s="1" t="s">
        <v>31700</v>
      </c>
      <c r="B7655" t="str">
        <f t="shared" si="213"/>
        <v>https://www.udobaer.de/out/media/public/cust/others/s0000123-2021-ch_it.pdf</v>
      </c>
    </row>
    <row r="7656" spans="1:2" x14ac:dyDescent="0.2">
      <c r="A7656" s="1" t="s">
        <v>31701</v>
      </c>
      <c r="B7656" t="str">
        <f t="shared" si="213"/>
        <v>https://www.udobaer.de/out/media/public/cust/others/s0000123-2021-ch_it.pdf</v>
      </c>
    </row>
    <row r="7657" spans="1:2" x14ac:dyDescent="0.2">
      <c r="A7657" s="1" t="s">
        <v>31702</v>
      </c>
      <c r="B7657" t="str">
        <f t="shared" si="213"/>
        <v>https://www.udobaer.de/out/media/public/cust/others/s0000123-2021-ch_it.pdf</v>
      </c>
    </row>
    <row r="7658" spans="1:2" x14ac:dyDescent="0.2">
      <c r="A7658" s="1" t="s">
        <v>31703</v>
      </c>
      <c r="B7658" t="str">
        <f t="shared" si="213"/>
        <v>https://www.udobaer.de/out/media/public/cust/others/s0000123-2021-ch_it.pdf</v>
      </c>
    </row>
    <row r="7659" spans="1:2" x14ac:dyDescent="0.2">
      <c r="A7659" s="1" t="s">
        <v>31704</v>
      </c>
      <c r="B7659" t="str">
        <f t="shared" si="213"/>
        <v>https://www.udobaer.de/out/media/public/cust/others/s0000123-2021-ch_it.pdf</v>
      </c>
    </row>
    <row r="7660" spans="1:2" x14ac:dyDescent="0.2">
      <c r="A7660" s="1" t="s">
        <v>31705</v>
      </c>
      <c r="B7660" t="str">
        <f t="shared" si="213"/>
        <v>https://www.udobaer.de/out/media/public/cust/others/s0000123-2021-ch_it.pdf</v>
      </c>
    </row>
    <row r="7661" spans="1:2" x14ac:dyDescent="0.2">
      <c r="A7661" s="1" t="s">
        <v>31706</v>
      </c>
      <c r="B7661" t="str">
        <f t="shared" si="213"/>
        <v>https://www.udobaer.de/out/media/public/cust/others/s0000123-2021-ch_it.pdf</v>
      </c>
    </row>
    <row r="7662" spans="1:2" x14ac:dyDescent="0.2">
      <c r="A7662" s="1" t="s">
        <v>31707</v>
      </c>
      <c r="B7662" t="str">
        <f t="shared" si="213"/>
        <v>https://www.udobaer.de/out/media/public/cust/others/s0000123-2021-ch_it.pdf</v>
      </c>
    </row>
    <row r="7663" spans="1:2" x14ac:dyDescent="0.2">
      <c r="A7663" s="1" t="s">
        <v>31708</v>
      </c>
      <c r="B7663" t="str">
        <f t="shared" si="213"/>
        <v>https://www.udobaer.de/out/media/public/cust/others/s0000123-2021-ch_it.pdf</v>
      </c>
    </row>
    <row r="7664" spans="1:2" x14ac:dyDescent="0.2">
      <c r="A7664" s="1" t="s">
        <v>31709</v>
      </c>
      <c r="B7664" t="str">
        <f t="shared" si="213"/>
        <v>https://www.udobaer.de/out/media/public/cust/others/s0000123-2021-ch_it.pdf</v>
      </c>
    </row>
    <row r="7665" spans="1:2" x14ac:dyDescent="0.2">
      <c r="A7665" s="1" t="s">
        <v>31710</v>
      </c>
      <c r="B7665" t="str">
        <f t="shared" si="213"/>
        <v>https://www.udobaer.de/out/media/public/cust/others/s0000123-2021-ch_it.pdf</v>
      </c>
    </row>
    <row r="7666" spans="1:2" x14ac:dyDescent="0.2">
      <c r="A7666" s="1" t="s">
        <v>31711</v>
      </c>
      <c r="B7666" t="str">
        <f t="shared" si="213"/>
        <v>https://www.udobaer.de/out/media/public/cust/others/s0000123-2021-ch_it.pdf</v>
      </c>
    </row>
    <row r="7667" spans="1:2" x14ac:dyDescent="0.2">
      <c r="A7667" s="1" t="s">
        <v>31712</v>
      </c>
      <c r="B7667" t="str">
        <f t="shared" si="213"/>
        <v>https://www.udobaer.de/out/media/public/cust/others/s0000123-2021-ch_it.pdf</v>
      </c>
    </row>
    <row r="7668" spans="1:2" x14ac:dyDescent="0.2">
      <c r="A7668" s="1" t="s">
        <v>31713</v>
      </c>
      <c r="B7668" t="str">
        <f t="shared" si="213"/>
        <v>https://www.udobaer.de/out/media/public/cust/others/s0000123-2021-ch_it.pdf</v>
      </c>
    </row>
    <row r="7669" spans="1:2" x14ac:dyDescent="0.2">
      <c r="A7669" s="1" t="s">
        <v>31714</v>
      </c>
      <c r="B7669" t="str">
        <f t="shared" si="213"/>
        <v>https://www.udobaer.de/out/media/public/cust/others/s0000123-2021-ch_it.pdf</v>
      </c>
    </row>
    <row r="7670" spans="1:2" x14ac:dyDescent="0.2">
      <c r="A7670" s="1" t="s">
        <v>31715</v>
      </c>
      <c r="B7670" t="str">
        <f t="shared" si="213"/>
        <v>https://www.udobaer.de/out/media/public/cust/others/s0000123-2021-ch_it.pdf</v>
      </c>
    </row>
    <row r="7671" spans="1:2" x14ac:dyDescent="0.2">
      <c r="A7671" s="1" t="s">
        <v>31716</v>
      </c>
      <c r="B7671" t="str">
        <f t="shared" si="213"/>
        <v>https://www.udobaer.de/out/media/public/cust/others/s0000123-2021-ch_it.pdf</v>
      </c>
    </row>
    <row r="7672" spans="1:2" x14ac:dyDescent="0.2">
      <c r="A7672" s="1" t="s">
        <v>31717</v>
      </c>
      <c r="B7672" t="str">
        <f t="shared" si="213"/>
        <v>https://www.udobaer.de/out/media/public/cust/others/s0000123-2021-ch_it.pdf</v>
      </c>
    </row>
    <row r="7673" spans="1:2" x14ac:dyDescent="0.2">
      <c r="A7673" s="1" t="s">
        <v>31718</v>
      </c>
      <c r="B7673" t="str">
        <f t="shared" si="213"/>
        <v>https://www.udobaer.de/out/media/public/cust/others/s0000123-2021-ch_it.pdf</v>
      </c>
    </row>
    <row r="7674" spans="1:2" x14ac:dyDescent="0.2">
      <c r="A7674" s="1" t="s">
        <v>31719</v>
      </c>
      <c r="B7674" t="str">
        <f t="shared" si="213"/>
        <v>https://www.udobaer.de/out/media/public/cust/others/s0000123-2021-ch_it.pdf</v>
      </c>
    </row>
    <row r="7675" spans="1:2" x14ac:dyDescent="0.2">
      <c r="A7675" s="1" t="s">
        <v>31720</v>
      </c>
      <c r="B7675" t="str">
        <f t="shared" si="213"/>
        <v>https://www.udobaer.de/out/media/public/cust/others/s0000123-2021-ch_it.pdf</v>
      </c>
    </row>
    <row r="7676" spans="1:2" x14ac:dyDescent="0.2">
      <c r="A7676" s="1" t="s">
        <v>31721</v>
      </c>
      <c r="B7676" t="str">
        <f t="shared" si="213"/>
        <v>https://www.udobaer.de/out/media/public/cust/others/s0000123-2021-ch_it.pdf</v>
      </c>
    </row>
    <row r="7677" spans="1:2" x14ac:dyDescent="0.2">
      <c r="A7677" s="1" t="s">
        <v>31722</v>
      </c>
      <c r="B7677" t="str">
        <f t="shared" si="213"/>
        <v>https://www.udobaer.de/out/media/public/cust/others/s0000123-2021-ch_it.pdf</v>
      </c>
    </row>
    <row r="7678" spans="1:2" x14ac:dyDescent="0.2">
      <c r="A7678" s="1" t="s">
        <v>31723</v>
      </c>
      <c r="B7678" t="str">
        <f t="shared" si="213"/>
        <v>https://www.udobaer.de/out/media/public/cust/others/s0000123-2021-ch_it.pdf</v>
      </c>
    </row>
    <row r="7679" spans="1:2" x14ac:dyDescent="0.2">
      <c r="A7679" s="1" t="s">
        <v>31724</v>
      </c>
      <c r="B7679" t="str">
        <f t="shared" si="213"/>
        <v>https://www.udobaer.de/out/media/public/cust/others/s0000123-2021-ch_it.pdf</v>
      </c>
    </row>
    <row r="7680" spans="1:2" x14ac:dyDescent="0.2">
      <c r="A7680" s="1" t="s">
        <v>31725</v>
      </c>
      <c r="B7680" t="str">
        <f t="shared" si="213"/>
        <v>https://www.udobaer.de/out/media/public/cust/others/s0000123-2021-ch_it.pdf</v>
      </c>
    </row>
    <row r="7681" spans="1:2" x14ac:dyDescent="0.2">
      <c r="A7681" s="1" t="s">
        <v>31726</v>
      </c>
      <c r="B7681" t="str">
        <f t="shared" si="213"/>
        <v>https://www.udobaer.de/out/media/public/cust/others/s0000123-2021-ch_it.pdf</v>
      </c>
    </row>
    <row r="7682" spans="1:2" x14ac:dyDescent="0.2">
      <c r="A7682" s="1" t="s">
        <v>31727</v>
      </c>
      <c r="B7682" t="str">
        <f t="shared" si="213"/>
        <v>https://www.udobaer.de/out/media/public/cust/others/s0000123-2021-ch_it.pdf</v>
      </c>
    </row>
    <row r="7683" spans="1:2" x14ac:dyDescent="0.2">
      <c r="A7683" s="1" t="s">
        <v>31728</v>
      </c>
      <c r="B7683" t="str">
        <f t="shared" si="213"/>
        <v>https://www.udobaer.de/out/media/public/cust/others/s0000123-2021-ch_it.pdf</v>
      </c>
    </row>
    <row r="7684" spans="1:2" x14ac:dyDescent="0.2">
      <c r="A7684" s="1" t="s">
        <v>31729</v>
      </c>
      <c r="B7684" t="str">
        <f t="shared" si="213"/>
        <v>https://www.udobaer.de/out/media/public/cust/others/s0000123-2021-ch_it.pdf</v>
      </c>
    </row>
    <row r="7685" spans="1:2" x14ac:dyDescent="0.2">
      <c r="A7685" s="1" t="s">
        <v>31730</v>
      </c>
      <c r="B7685" t="str">
        <f t="shared" si="213"/>
        <v>https://www.udobaer.de/out/media/public/cust/others/s0000123-2021-ch_it.pdf</v>
      </c>
    </row>
    <row r="7686" spans="1:2" x14ac:dyDescent="0.2">
      <c r="A7686" s="1" t="s">
        <v>31731</v>
      </c>
      <c r="B7686" t="str">
        <f t="shared" si="213"/>
        <v>https://www.udobaer.de/out/media/public/cust/others/s0000123-2021-ch_it.pdf</v>
      </c>
    </row>
    <row r="7687" spans="1:2" x14ac:dyDescent="0.2">
      <c r="A7687" s="1" t="s">
        <v>31732</v>
      </c>
      <c r="B7687" t="str">
        <f t="shared" si="213"/>
        <v>https://www.udobaer.de/out/media/public/cust/others/s0000123-2021-ch_it.pdf</v>
      </c>
    </row>
    <row r="7688" spans="1:2" x14ac:dyDescent="0.2">
      <c r="A7688" s="1" t="s">
        <v>31733</v>
      </c>
      <c r="B7688" t="str">
        <f t="shared" si="213"/>
        <v>https://www.udobaer.de/out/media/public/cust/others/s0000123-2021-ch_it.pdf</v>
      </c>
    </row>
    <row r="7689" spans="1:2" x14ac:dyDescent="0.2">
      <c r="A7689" s="1" t="s">
        <v>31734</v>
      </c>
      <c r="B7689" t="str">
        <f t="shared" si="213"/>
        <v>https://www.udobaer.de/out/media/public/cust/others/s0000123-2021-ch_it.pdf</v>
      </c>
    </row>
    <row r="7690" spans="1:2" x14ac:dyDescent="0.2">
      <c r="A7690" s="1" t="s">
        <v>31735</v>
      </c>
      <c r="B7690" t="str">
        <f t="shared" si="213"/>
        <v>https://www.udobaer.de/out/media/public/cust/others/s0000123-2021-ch_it.pdf</v>
      </c>
    </row>
    <row r="7691" spans="1:2" x14ac:dyDescent="0.2">
      <c r="A7691" s="1" t="s">
        <v>31736</v>
      </c>
      <c r="B7691" t="str">
        <f t="shared" si="213"/>
        <v>https://www.udobaer.de/out/media/public/cust/others/s0000123-2021-ch_it.pdf</v>
      </c>
    </row>
    <row r="7692" spans="1:2" x14ac:dyDescent="0.2">
      <c r="A7692" s="1" t="s">
        <v>31737</v>
      </c>
      <c r="B7692" t="str">
        <f t="shared" si="213"/>
        <v>https://www.udobaer.de/out/media/public/cust/others/s0000123-2021-ch_it.pdf</v>
      </c>
    </row>
    <row r="7693" spans="1:2" x14ac:dyDescent="0.2">
      <c r="A7693" s="1" t="s">
        <v>31738</v>
      </c>
      <c r="B7693" t="str">
        <f t="shared" si="213"/>
        <v>https://www.udobaer.de/out/media/public/cust/others/s0000123-2021-ch_it.pdf</v>
      </c>
    </row>
    <row r="7694" spans="1:2" x14ac:dyDescent="0.2">
      <c r="A7694" s="1" t="s">
        <v>31739</v>
      </c>
      <c r="B7694" t="str">
        <f t="shared" si="213"/>
        <v>https://www.udobaer.de/out/media/public/cust/others/s0000123-2021-ch_it.pdf</v>
      </c>
    </row>
    <row r="7695" spans="1:2" x14ac:dyDescent="0.2">
      <c r="A7695" s="1" t="s">
        <v>31740</v>
      </c>
      <c r="B7695" t="str">
        <f t="shared" si="213"/>
        <v>https://www.udobaer.de/out/media/public/cust/others/s0000123-2021-ch_it.pdf</v>
      </c>
    </row>
    <row r="7696" spans="1:2" x14ac:dyDescent="0.2">
      <c r="A7696" s="1" t="s">
        <v>31741</v>
      </c>
      <c r="B7696" t="str">
        <f t="shared" si="213"/>
        <v>https://www.udobaer.de/out/media/public/cust/others/s0000123-2021-ch_it.pdf</v>
      </c>
    </row>
    <row r="7697" spans="1:2" x14ac:dyDescent="0.2">
      <c r="A7697" s="1" t="s">
        <v>31742</v>
      </c>
      <c r="B7697" t="str">
        <f t="shared" si="213"/>
        <v>https://www.udobaer.de/out/media/public/cust/others/s0000123-2021-ch_it.pdf</v>
      </c>
    </row>
    <row r="7698" spans="1:2" x14ac:dyDescent="0.2">
      <c r="A7698" s="1" t="s">
        <v>31743</v>
      </c>
      <c r="B7698" t="str">
        <f t="shared" si="213"/>
        <v>https://www.udobaer.de/out/media/public/cust/others/s0000123-2021-ch_it.pdf</v>
      </c>
    </row>
    <row r="7699" spans="1:2" x14ac:dyDescent="0.2">
      <c r="A7699" s="1" t="s">
        <v>31744</v>
      </c>
      <c r="B7699" t="str">
        <f t="shared" si="213"/>
        <v>https://www.udobaer.de/out/media/public/cust/others/s0000123-2021-ch_it.pdf</v>
      </c>
    </row>
    <row r="7700" spans="1:2" x14ac:dyDescent="0.2">
      <c r="A7700" s="1" t="s">
        <v>31745</v>
      </c>
      <c r="B7700" t="str">
        <f t="shared" si="213"/>
        <v>https://www.udobaer.de/out/media/public/cust/others/s0000123-2021-ch_it.pdf</v>
      </c>
    </row>
    <row r="7701" spans="1:2" x14ac:dyDescent="0.2">
      <c r="A7701" s="1" t="s">
        <v>31746</v>
      </c>
      <c r="B7701" t="str">
        <f t="shared" si="213"/>
        <v>https://www.udobaer.de/out/media/public/cust/others/s0000123-2021-ch_it.pdf</v>
      </c>
    </row>
    <row r="7702" spans="1:2" x14ac:dyDescent="0.2">
      <c r="A7702" s="1" t="s">
        <v>31747</v>
      </c>
      <c r="B7702" t="str">
        <f t="shared" si="213"/>
        <v>https://www.udobaer.de/out/media/public/cust/others/s0000123-2021-ch_it.pdf</v>
      </c>
    </row>
    <row r="7703" spans="1:2" x14ac:dyDescent="0.2">
      <c r="A7703" s="1" t="s">
        <v>31748</v>
      </c>
      <c r="B7703" t="str">
        <f t="shared" si="213"/>
        <v>https://www.udobaer.de/out/media/public/cust/others/s0000123-2021-ch_it.pdf</v>
      </c>
    </row>
    <row r="7704" spans="1:2" x14ac:dyDescent="0.2">
      <c r="A7704" s="1" t="s">
        <v>31749</v>
      </c>
      <c r="B7704" t="str">
        <f t="shared" si="213"/>
        <v>https://www.udobaer.de/out/media/public/cust/others/s0000123-2021-ch_it.pdf</v>
      </c>
    </row>
    <row r="7705" spans="1:2" x14ac:dyDescent="0.2">
      <c r="A7705" s="1" t="s">
        <v>31750</v>
      </c>
      <c r="B7705" t="str">
        <f t="shared" si="213"/>
        <v>https://www.udobaer.de/out/media/public/cust/others/s0000123-2021-ch_it.pdf</v>
      </c>
    </row>
    <row r="7706" spans="1:2" x14ac:dyDescent="0.2">
      <c r="A7706" s="1" t="s">
        <v>31751</v>
      </c>
      <c r="B7706" t="str">
        <f t="shared" si="213"/>
        <v>https://www.udobaer.de/out/media/public/cust/others/s0000123-2021-ch_it.pdf</v>
      </c>
    </row>
    <row r="7707" spans="1:2" x14ac:dyDescent="0.2">
      <c r="A7707" s="1" t="s">
        <v>31752</v>
      </c>
      <c r="B7707" t="str">
        <f t="shared" si="213"/>
        <v>https://www.udobaer.de/out/media/public/cust/others/s0000123-2021-ch_it.pdf</v>
      </c>
    </row>
    <row r="7708" spans="1:2" x14ac:dyDescent="0.2">
      <c r="A7708" s="1" t="s">
        <v>31753</v>
      </c>
      <c r="B7708" t="str">
        <f t="shared" si="213"/>
        <v>https://www.udobaer.de/out/media/public/cust/others/s0000123-2021-ch_it.pdf</v>
      </c>
    </row>
    <row r="7709" spans="1:2" x14ac:dyDescent="0.2">
      <c r="A7709" s="1" t="s">
        <v>31754</v>
      </c>
      <c r="B7709" t="str">
        <f t="shared" si="213"/>
        <v>https://www.udobaer.de/out/media/public/cust/others/s0000123-2021-ch_it.pdf</v>
      </c>
    </row>
    <row r="7710" spans="1:2" x14ac:dyDescent="0.2">
      <c r="A7710" s="1" t="s">
        <v>31755</v>
      </c>
      <c r="B7710" t="str">
        <f t="shared" si="213"/>
        <v>https://www.udobaer.de/out/media/public/cust/others/s0000123-2021-ch_it.pdf</v>
      </c>
    </row>
    <row r="7711" spans="1:2" x14ac:dyDescent="0.2">
      <c r="A7711" s="1" t="s">
        <v>31756</v>
      </c>
      <c r="B7711" t="str">
        <f t="shared" si="213"/>
        <v>https://www.udobaer.de/out/media/public/cust/others/s0000123-2021-ch_it.pdf</v>
      </c>
    </row>
    <row r="7712" spans="1:2" x14ac:dyDescent="0.2">
      <c r="A7712" s="1" t="s">
        <v>31757</v>
      </c>
      <c r="B7712" t="str">
        <f t="shared" si="213"/>
        <v>https://www.udobaer.de/out/media/public/cust/others/s0000123-2021-ch_it.pdf</v>
      </c>
    </row>
    <row r="7713" spans="1:2" x14ac:dyDescent="0.2">
      <c r="A7713" s="1" t="s">
        <v>31758</v>
      </c>
      <c r="B7713" t="str">
        <f t="shared" si="213"/>
        <v>https://www.udobaer.de/out/media/public/cust/others/s0000123-2021-ch_it.pdf</v>
      </c>
    </row>
    <row r="7714" spans="1:2" x14ac:dyDescent="0.2">
      <c r="A7714" s="1" t="s">
        <v>31759</v>
      </c>
      <c r="B7714" t="str">
        <f t="shared" si="213"/>
        <v>https://www.udobaer.de/out/media/public/cust/others/s0000123-2021-ch_it.pdf</v>
      </c>
    </row>
    <row r="7715" spans="1:2" x14ac:dyDescent="0.2">
      <c r="A7715" s="1" t="s">
        <v>31760</v>
      </c>
      <c r="B7715" t="str">
        <f t="shared" si="213"/>
        <v>https://www.udobaer.de/out/media/public/cust/others/s0000123-2021-ch_it.pdf</v>
      </c>
    </row>
    <row r="7716" spans="1:2" x14ac:dyDescent="0.2">
      <c r="A7716" s="1" t="s">
        <v>31761</v>
      </c>
      <c r="B7716" t="str">
        <f t="shared" si="213"/>
        <v>https://www.udobaer.de/out/media/public/cust/others/s0000123-2021-ch_it.pdf</v>
      </c>
    </row>
    <row r="7717" spans="1:2" x14ac:dyDescent="0.2">
      <c r="A7717" s="1" t="s">
        <v>31762</v>
      </c>
      <c r="B7717" t="str">
        <f t="shared" si="213"/>
        <v>https://www.udobaer.de/out/media/public/cust/others/s0000123-2021-ch_it.pdf</v>
      </c>
    </row>
    <row r="7718" spans="1:2" x14ac:dyDescent="0.2">
      <c r="A7718" s="1" t="s">
        <v>31763</v>
      </c>
      <c r="B7718" t="str">
        <f t="shared" ref="B7718:B7781" si="214">HYPERLINK("https://www.udobaer.de/out/media/public/cust/others/s0000123-2021-ch_it.pdf")</f>
        <v>https://www.udobaer.de/out/media/public/cust/others/s0000123-2021-ch_it.pdf</v>
      </c>
    </row>
    <row r="7719" spans="1:2" x14ac:dyDescent="0.2">
      <c r="A7719" s="1" t="s">
        <v>31764</v>
      </c>
      <c r="B7719" t="str">
        <f t="shared" si="214"/>
        <v>https://www.udobaer.de/out/media/public/cust/others/s0000123-2021-ch_it.pdf</v>
      </c>
    </row>
    <row r="7720" spans="1:2" x14ac:dyDescent="0.2">
      <c r="A7720" s="1" t="s">
        <v>31765</v>
      </c>
      <c r="B7720" t="str">
        <f t="shared" si="214"/>
        <v>https://www.udobaer.de/out/media/public/cust/others/s0000123-2021-ch_it.pdf</v>
      </c>
    </row>
    <row r="7721" spans="1:2" x14ac:dyDescent="0.2">
      <c r="A7721" s="1" t="s">
        <v>31766</v>
      </c>
      <c r="B7721" t="str">
        <f t="shared" si="214"/>
        <v>https://www.udobaer.de/out/media/public/cust/others/s0000123-2021-ch_it.pdf</v>
      </c>
    </row>
    <row r="7722" spans="1:2" x14ac:dyDescent="0.2">
      <c r="A7722" s="1" t="s">
        <v>31767</v>
      </c>
      <c r="B7722" t="str">
        <f t="shared" si="214"/>
        <v>https://www.udobaer.de/out/media/public/cust/others/s0000123-2021-ch_it.pdf</v>
      </c>
    </row>
    <row r="7723" spans="1:2" x14ac:dyDescent="0.2">
      <c r="A7723" s="1" t="s">
        <v>31768</v>
      </c>
      <c r="B7723" t="str">
        <f t="shared" si="214"/>
        <v>https://www.udobaer.de/out/media/public/cust/others/s0000123-2021-ch_it.pdf</v>
      </c>
    </row>
    <row r="7724" spans="1:2" x14ac:dyDescent="0.2">
      <c r="A7724" s="1" t="s">
        <v>31769</v>
      </c>
      <c r="B7724" t="str">
        <f t="shared" si="214"/>
        <v>https://www.udobaer.de/out/media/public/cust/others/s0000123-2021-ch_it.pdf</v>
      </c>
    </row>
    <row r="7725" spans="1:2" x14ac:dyDescent="0.2">
      <c r="A7725" s="1" t="s">
        <v>31770</v>
      </c>
      <c r="B7725" t="str">
        <f t="shared" si="214"/>
        <v>https://www.udobaer.de/out/media/public/cust/others/s0000123-2021-ch_it.pdf</v>
      </c>
    </row>
    <row r="7726" spans="1:2" x14ac:dyDescent="0.2">
      <c r="A7726" s="1" t="s">
        <v>31771</v>
      </c>
      <c r="B7726" t="str">
        <f t="shared" si="214"/>
        <v>https://www.udobaer.de/out/media/public/cust/others/s0000123-2021-ch_it.pdf</v>
      </c>
    </row>
    <row r="7727" spans="1:2" x14ac:dyDescent="0.2">
      <c r="A7727" s="1" t="s">
        <v>31772</v>
      </c>
      <c r="B7727" t="str">
        <f t="shared" si="214"/>
        <v>https://www.udobaer.de/out/media/public/cust/others/s0000123-2021-ch_it.pdf</v>
      </c>
    </row>
    <row r="7728" spans="1:2" x14ac:dyDescent="0.2">
      <c r="A7728" s="1" t="s">
        <v>31773</v>
      </c>
      <c r="B7728" t="str">
        <f t="shared" si="214"/>
        <v>https://www.udobaer.de/out/media/public/cust/others/s0000123-2021-ch_it.pdf</v>
      </c>
    </row>
    <row r="7729" spans="1:2" x14ac:dyDescent="0.2">
      <c r="A7729" s="1" t="s">
        <v>31774</v>
      </c>
      <c r="B7729" t="str">
        <f t="shared" si="214"/>
        <v>https://www.udobaer.de/out/media/public/cust/others/s0000123-2021-ch_it.pdf</v>
      </c>
    </row>
    <row r="7730" spans="1:2" x14ac:dyDescent="0.2">
      <c r="A7730" s="1" t="s">
        <v>31775</v>
      </c>
      <c r="B7730" t="str">
        <f t="shared" si="214"/>
        <v>https://www.udobaer.de/out/media/public/cust/others/s0000123-2021-ch_it.pdf</v>
      </c>
    </row>
    <row r="7731" spans="1:2" x14ac:dyDescent="0.2">
      <c r="A7731" s="1" t="s">
        <v>31776</v>
      </c>
      <c r="B7731" t="str">
        <f t="shared" si="214"/>
        <v>https://www.udobaer.de/out/media/public/cust/others/s0000123-2021-ch_it.pdf</v>
      </c>
    </row>
    <row r="7732" spans="1:2" x14ac:dyDescent="0.2">
      <c r="A7732" s="1" t="s">
        <v>31777</v>
      </c>
      <c r="B7732" t="str">
        <f t="shared" si="214"/>
        <v>https://www.udobaer.de/out/media/public/cust/others/s0000123-2021-ch_it.pdf</v>
      </c>
    </row>
    <row r="7733" spans="1:2" x14ac:dyDescent="0.2">
      <c r="A7733" s="1" t="s">
        <v>31778</v>
      </c>
      <c r="B7733" t="str">
        <f t="shared" si="214"/>
        <v>https://www.udobaer.de/out/media/public/cust/others/s0000123-2021-ch_it.pdf</v>
      </c>
    </row>
    <row r="7734" spans="1:2" x14ac:dyDescent="0.2">
      <c r="A7734" s="1" t="s">
        <v>31779</v>
      </c>
      <c r="B7734" t="str">
        <f t="shared" si="214"/>
        <v>https://www.udobaer.de/out/media/public/cust/others/s0000123-2021-ch_it.pdf</v>
      </c>
    </row>
    <row r="7735" spans="1:2" x14ac:dyDescent="0.2">
      <c r="A7735" s="1" t="s">
        <v>31780</v>
      </c>
      <c r="B7735" t="str">
        <f t="shared" si="214"/>
        <v>https://www.udobaer.de/out/media/public/cust/others/s0000123-2021-ch_it.pdf</v>
      </c>
    </row>
    <row r="7736" spans="1:2" x14ac:dyDescent="0.2">
      <c r="A7736" s="1" t="s">
        <v>31781</v>
      </c>
      <c r="B7736" t="str">
        <f t="shared" si="214"/>
        <v>https://www.udobaer.de/out/media/public/cust/others/s0000123-2021-ch_it.pdf</v>
      </c>
    </row>
    <row r="7737" spans="1:2" x14ac:dyDescent="0.2">
      <c r="A7737" s="1" t="s">
        <v>31782</v>
      </c>
      <c r="B7737" t="str">
        <f t="shared" si="214"/>
        <v>https://www.udobaer.de/out/media/public/cust/others/s0000123-2021-ch_it.pdf</v>
      </c>
    </row>
    <row r="7738" spans="1:2" x14ac:dyDescent="0.2">
      <c r="A7738" s="1" t="s">
        <v>31783</v>
      </c>
      <c r="B7738" t="str">
        <f t="shared" si="214"/>
        <v>https://www.udobaer.de/out/media/public/cust/others/s0000123-2021-ch_it.pdf</v>
      </c>
    </row>
    <row r="7739" spans="1:2" x14ac:dyDescent="0.2">
      <c r="A7739" s="1" t="s">
        <v>31784</v>
      </c>
      <c r="B7739" t="str">
        <f t="shared" si="214"/>
        <v>https://www.udobaer.de/out/media/public/cust/others/s0000123-2021-ch_it.pdf</v>
      </c>
    </row>
    <row r="7740" spans="1:2" x14ac:dyDescent="0.2">
      <c r="A7740" s="1" t="s">
        <v>31785</v>
      </c>
      <c r="B7740" t="str">
        <f t="shared" si="214"/>
        <v>https://www.udobaer.de/out/media/public/cust/others/s0000123-2021-ch_it.pdf</v>
      </c>
    </row>
    <row r="7741" spans="1:2" x14ac:dyDescent="0.2">
      <c r="A7741" s="1" t="s">
        <v>31786</v>
      </c>
      <c r="B7741" t="str">
        <f t="shared" si="214"/>
        <v>https://www.udobaer.de/out/media/public/cust/others/s0000123-2021-ch_it.pdf</v>
      </c>
    </row>
    <row r="7742" spans="1:2" x14ac:dyDescent="0.2">
      <c r="A7742" s="1" t="s">
        <v>31787</v>
      </c>
      <c r="B7742" t="str">
        <f t="shared" si="214"/>
        <v>https://www.udobaer.de/out/media/public/cust/others/s0000123-2021-ch_it.pdf</v>
      </c>
    </row>
    <row r="7743" spans="1:2" x14ac:dyDescent="0.2">
      <c r="A7743" s="1" t="s">
        <v>31788</v>
      </c>
      <c r="B7743" t="str">
        <f t="shared" si="214"/>
        <v>https://www.udobaer.de/out/media/public/cust/others/s0000123-2021-ch_it.pdf</v>
      </c>
    </row>
    <row r="7744" spans="1:2" x14ac:dyDescent="0.2">
      <c r="A7744" s="1" t="s">
        <v>31789</v>
      </c>
      <c r="B7744" t="str">
        <f t="shared" si="214"/>
        <v>https://www.udobaer.de/out/media/public/cust/others/s0000123-2021-ch_it.pdf</v>
      </c>
    </row>
    <row r="7745" spans="1:2" x14ac:dyDescent="0.2">
      <c r="A7745" s="1" t="s">
        <v>31790</v>
      </c>
      <c r="B7745" t="str">
        <f t="shared" si="214"/>
        <v>https://www.udobaer.de/out/media/public/cust/others/s0000123-2021-ch_it.pdf</v>
      </c>
    </row>
    <row r="7746" spans="1:2" x14ac:dyDescent="0.2">
      <c r="A7746" s="1" t="s">
        <v>31791</v>
      </c>
      <c r="B7746" t="str">
        <f t="shared" si="214"/>
        <v>https://www.udobaer.de/out/media/public/cust/others/s0000123-2021-ch_it.pdf</v>
      </c>
    </row>
    <row r="7747" spans="1:2" x14ac:dyDescent="0.2">
      <c r="A7747" s="1" t="s">
        <v>31792</v>
      </c>
      <c r="B7747" t="str">
        <f t="shared" si="214"/>
        <v>https://www.udobaer.de/out/media/public/cust/others/s0000123-2021-ch_it.pdf</v>
      </c>
    </row>
    <row r="7748" spans="1:2" x14ac:dyDescent="0.2">
      <c r="A7748" s="1" t="s">
        <v>31793</v>
      </c>
      <c r="B7748" t="str">
        <f t="shared" si="214"/>
        <v>https://www.udobaer.de/out/media/public/cust/others/s0000123-2021-ch_it.pdf</v>
      </c>
    </row>
    <row r="7749" spans="1:2" x14ac:dyDescent="0.2">
      <c r="A7749" s="1" t="s">
        <v>31794</v>
      </c>
      <c r="B7749" t="str">
        <f t="shared" si="214"/>
        <v>https://www.udobaer.de/out/media/public/cust/others/s0000123-2021-ch_it.pdf</v>
      </c>
    </row>
    <row r="7750" spans="1:2" x14ac:dyDescent="0.2">
      <c r="A7750" s="1" t="s">
        <v>31795</v>
      </c>
      <c r="B7750" t="str">
        <f t="shared" si="214"/>
        <v>https://www.udobaer.de/out/media/public/cust/others/s0000123-2021-ch_it.pdf</v>
      </c>
    </row>
    <row r="7751" spans="1:2" x14ac:dyDescent="0.2">
      <c r="A7751" s="1" t="s">
        <v>31796</v>
      </c>
      <c r="B7751" t="str">
        <f t="shared" si="214"/>
        <v>https://www.udobaer.de/out/media/public/cust/others/s0000123-2021-ch_it.pdf</v>
      </c>
    </row>
    <row r="7752" spans="1:2" x14ac:dyDescent="0.2">
      <c r="A7752" s="1" t="s">
        <v>31797</v>
      </c>
      <c r="B7752" t="str">
        <f t="shared" si="214"/>
        <v>https://www.udobaer.de/out/media/public/cust/others/s0000123-2021-ch_it.pdf</v>
      </c>
    </row>
    <row r="7753" spans="1:2" x14ac:dyDescent="0.2">
      <c r="A7753" s="1" t="s">
        <v>31798</v>
      </c>
      <c r="B7753" t="str">
        <f t="shared" si="214"/>
        <v>https://www.udobaer.de/out/media/public/cust/others/s0000123-2021-ch_it.pdf</v>
      </c>
    </row>
    <row r="7754" spans="1:2" x14ac:dyDescent="0.2">
      <c r="A7754" s="1" t="s">
        <v>31799</v>
      </c>
      <c r="B7754" t="str">
        <f t="shared" si="214"/>
        <v>https://www.udobaer.de/out/media/public/cust/others/s0000123-2021-ch_it.pdf</v>
      </c>
    </row>
    <row r="7755" spans="1:2" x14ac:dyDescent="0.2">
      <c r="A7755" s="1" t="s">
        <v>31800</v>
      </c>
      <c r="B7755" t="str">
        <f t="shared" si="214"/>
        <v>https://www.udobaer.de/out/media/public/cust/others/s0000123-2021-ch_it.pdf</v>
      </c>
    </row>
    <row r="7756" spans="1:2" x14ac:dyDescent="0.2">
      <c r="A7756" s="1" t="s">
        <v>31801</v>
      </c>
      <c r="B7756" t="str">
        <f t="shared" si="214"/>
        <v>https://www.udobaer.de/out/media/public/cust/others/s0000123-2021-ch_it.pdf</v>
      </c>
    </row>
    <row r="7757" spans="1:2" x14ac:dyDescent="0.2">
      <c r="A7757" s="1" t="s">
        <v>31802</v>
      </c>
      <c r="B7757" t="str">
        <f t="shared" si="214"/>
        <v>https://www.udobaer.de/out/media/public/cust/others/s0000123-2021-ch_it.pdf</v>
      </c>
    </row>
    <row r="7758" spans="1:2" x14ac:dyDescent="0.2">
      <c r="A7758" s="1" t="s">
        <v>31803</v>
      </c>
      <c r="B7758" t="str">
        <f t="shared" si="214"/>
        <v>https://www.udobaer.de/out/media/public/cust/others/s0000123-2021-ch_it.pdf</v>
      </c>
    </row>
    <row r="7759" spans="1:2" x14ac:dyDescent="0.2">
      <c r="A7759" s="1" t="s">
        <v>31804</v>
      </c>
      <c r="B7759" t="str">
        <f t="shared" si="214"/>
        <v>https://www.udobaer.de/out/media/public/cust/others/s0000123-2021-ch_it.pdf</v>
      </c>
    </row>
    <row r="7760" spans="1:2" x14ac:dyDescent="0.2">
      <c r="A7760" s="1" t="s">
        <v>31805</v>
      </c>
      <c r="B7760" t="str">
        <f t="shared" si="214"/>
        <v>https://www.udobaer.de/out/media/public/cust/others/s0000123-2021-ch_it.pdf</v>
      </c>
    </row>
    <row r="7761" spans="1:2" x14ac:dyDescent="0.2">
      <c r="A7761" s="1" t="s">
        <v>31806</v>
      </c>
      <c r="B7761" t="str">
        <f t="shared" si="214"/>
        <v>https://www.udobaer.de/out/media/public/cust/others/s0000123-2021-ch_it.pdf</v>
      </c>
    </row>
    <row r="7762" spans="1:2" x14ac:dyDescent="0.2">
      <c r="A7762" s="1" t="s">
        <v>31807</v>
      </c>
      <c r="B7762" t="str">
        <f t="shared" si="214"/>
        <v>https://www.udobaer.de/out/media/public/cust/others/s0000123-2021-ch_it.pdf</v>
      </c>
    </row>
    <row r="7763" spans="1:2" x14ac:dyDescent="0.2">
      <c r="A7763" s="1" t="s">
        <v>31808</v>
      </c>
      <c r="B7763" t="str">
        <f t="shared" si="214"/>
        <v>https://www.udobaer.de/out/media/public/cust/others/s0000123-2021-ch_it.pdf</v>
      </c>
    </row>
    <row r="7764" spans="1:2" x14ac:dyDescent="0.2">
      <c r="A7764" s="1" t="s">
        <v>31809</v>
      </c>
      <c r="B7764" t="str">
        <f t="shared" si="214"/>
        <v>https://www.udobaer.de/out/media/public/cust/others/s0000123-2021-ch_it.pdf</v>
      </c>
    </row>
    <row r="7765" spans="1:2" x14ac:dyDescent="0.2">
      <c r="A7765" s="1" t="s">
        <v>31810</v>
      </c>
      <c r="B7765" t="str">
        <f t="shared" si="214"/>
        <v>https://www.udobaer.de/out/media/public/cust/others/s0000123-2021-ch_it.pdf</v>
      </c>
    </row>
    <row r="7766" spans="1:2" x14ac:dyDescent="0.2">
      <c r="A7766" s="1" t="s">
        <v>31811</v>
      </c>
      <c r="B7766" t="str">
        <f t="shared" si="214"/>
        <v>https://www.udobaer.de/out/media/public/cust/others/s0000123-2021-ch_it.pdf</v>
      </c>
    </row>
    <row r="7767" spans="1:2" x14ac:dyDescent="0.2">
      <c r="A7767" s="1" t="s">
        <v>31812</v>
      </c>
      <c r="B7767" t="str">
        <f t="shared" si="214"/>
        <v>https://www.udobaer.de/out/media/public/cust/others/s0000123-2021-ch_it.pdf</v>
      </c>
    </row>
    <row r="7768" spans="1:2" x14ac:dyDescent="0.2">
      <c r="A7768" s="1" t="s">
        <v>31813</v>
      </c>
      <c r="B7768" t="str">
        <f t="shared" si="214"/>
        <v>https://www.udobaer.de/out/media/public/cust/others/s0000123-2021-ch_it.pdf</v>
      </c>
    </row>
    <row r="7769" spans="1:2" x14ac:dyDescent="0.2">
      <c r="A7769" s="1" t="s">
        <v>31814</v>
      </c>
      <c r="B7769" t="str">
        <f t="shared" si="214"/>
        <v>https://www.udobaer.de/out/media/public/cust/others/s0000123-2021-ch_it.pdf</v>
      </c>
    </row>
    <row r="7770" spans="1:2" x14ac:dyDescent="0.2">
      <c r="A7770" s="1" t="s">
        <v>31815</v>
      </c>
      <c r="B7770" t="str">
        <f t="shared" si="214"/>
        <v>https://www.udobaer.de/out/media/public/cust/others/s0000123-2021-ch_it.pdf</v>
      </c>
    </row>
    <row r="7771" spans="1:2" x14ac:dyDescent="0.2">
      <c r="A7771" s="1" t="s">
        <v>31816</v>
      </c>
      <c r="B7771" t="str">
        <f t="shared" si="214"/>
        <v>https://www.udobaer.de/out/media/public/cust/others/s0000123-2021-ch_it.pdf</v>
      </c>
    </row>
    <row r="7772" spans="1:2" x14ac:dyDescent="0.2">
      <c r="A7772" s="1" t="s">
        <v>31817</v>
      </c>
      <c r="B7772" t="str">
        <f t="shared" si="214"/>
        <v>https://www.udobaer.de/out/media/public/cust/others/s0000123-2021-ch_it.pdf</v>
      </c>
    </row>
    <row r="7773" spans="1:2" x14ac:dyDescent="0.2">
      <c r="A7773" s="1" t="s">
        <v>31818</v>
      </c>
      <c r="B7773" t="str">
        <f t="shared" si="214"/>
        <v>https://www.udobaer.de/out/media/public/cust/others/s0000123-2021-ch_it.pdf</v>
      </c>
    </row>
    <row r="7774" spans="1:2" x14ac:dyDescent="0.2">
      <c r="A7774" s="1" t="s">
        <v>31819</v>
      </c>
      <c r="B7774" t="str">
        <f t="shared" si="214"/>
        <v>https://www.udobaer.de/out/media/public/cust/others/s0000123-2021-ch_it.pdf</v>
      </c>
    </row>
    <row r="7775" spans="1:2" x14ac:dyDescent="0.2">
      <c r="A7775" s="1" t="s">
        <v>31820</v>
      </c>
      <c r="B7775" t="str">
        <f t="shared" si="214"/>
        <v>https://www.udobaer.de/out/media/public/cust/others/s0000123-2021-ch_it.pdf</v>
      </c>
    </row>
    <row r="7776" spans="1:2" x14ac:dyDescent="0.2">
      <c r="A7776" s="1" t="s">
        <v>31821</v>
      </c>
      <c r="B7776" t="str">
        <f t="shared" si="214"/>
        <v>https://www.udobaer.de/out/media/public/cust/others/s0000123-2021-ch_it.pdf</v>
      </c>
    </row>
    <row r="7777" spans="1:2" x14ac:dyDescent="0.2">
      <c r="A7777" s="1" t="s">
        <v>31822</v>
      </c>
      <c r="B7777" t="str">
        <f t="shared" si="214"/>
        <v>https://www.udobaer.de/out/media/public/cust/others/s0000123-2021-ch_it.pdf</v>
      </c>
    </row>
    <row r="7778" spans="1:2" x14ac:dyDescent="0.2">
      <c r="A7778" s="1" t="s">
        <v>31823</v>
      </c>
      <c r="B7778" t="str">
        <f t="shared" si="214"/>
        <v>https://www.udobaer.de/out/media/public/cust/others/s0000123-2021-ch_it.pdf</v>
      </c>
    </row>
    <row r="7779" spans="1:2" x14ac:dyDescent="0.2">
      <c r="A7779" s="1" t="s">
        <v>31824</v>
      </c>
      <c r="B7779" t="str">
        <f t="shared" si="214"/>
        <v>https://www.udobaer.de/out/media/public/cust/others/s0000123-2021-ch_it.pdf</v>
      </c>
    </row>
    <row r="7780" spans="1:2" x14ac:dyDescent="0.2">
      <c r="A7780" s="1" t="s">
        <v>31825</v>
      </c>
      <c r="B7780" t="str">
        <f t="shared" si="214"/>
        <v>https://www.udobaer.de/out/media/public/cust/others/s0000123-2021-ch_it.pdf</v>
      </c>
    </row>
    <row r="7781" spans="1:2" x14ac:dyDescent="0.2">
      <c r="A7781" s="1" t="s">
        <v>31826</v>
      </c>
      <c r="B7781" t="str">
        <f t="shared" si="214"/>
        <v>https://www.udobaer.de/out/media/public/cust/others/s0000123-2021-ch_it.pdf</v>
      </c>
    </row>
    <row r="7782" spans="1:2" x14ac:dyDescent="0.2">
      <c r="A7782" s="1" t="s">
        <v>31827</v>
      </c>
      <c r="B7782" t="str">
        <f t="shared" ref="B7782:B7845" si="215">HYPERLINK("https://www.udobaer.de/out/media/public/cust/others/s0000123-2021-ch_it.pdf")</f>
        <v>https://www.udobaer.de/out/media/public/cust/others/s0000123-2021-ch_it.pdf</v>
      </c>
    </row>
    <row r="7783" spans="1:2" x14ac:dyDescent="0.2">
      <c r="A7783" s="1" t="s">
        <v>31828</v>
      </c>
      <c r="B7783" t="str">
        <f t="shared" si="215"/>
        <v>https://www.udobaer.de/out/media/public/cust/others/s0000123-2021-ch_it.pdf</v>
      </c>
    </row>
    <row r="7784" spans="1:2" x14ac:dyDescent="0.2">
      <c r="A7784" s="1" t="s">
        <v>31829</v>
      </c>
      <c r="B7784" t="str">
        <f t="shared" si="215"/>
        <v>https://www.udobaer.de/out/media/public/cust/others/s0000123-2021-ch_it.pdf</v>
      </c>
    </row>
    <row r="7785" spans="1:2" x14ac:dyDescent="0.2">
      <c r="A7785" s="1" t="s">
        <v>31830</v>
      </c>
      <c r="B7785" t="str">
        <f t="shared" si="215"/>
        <v>https://www.udobaer.de/out/media/public/cust/others/s0000123-2021-ch_it.pdf</v>
      </c>
    </row>
    <row r="7786" spans="1:2" x14ac:dyDescent="0.2">
      <c r="A7786" s="1" t="s">
        <v>31831</v>
      </c>
      <c r="B7786" t="str">
        <f t="shared" si="215"/>
        <v>https://www.udobaer.de/out/media/public/cust/others/s0000123-2021-ch_it.pdf</v>
      </c>
    </row>
    <row r="7787" spans="1:2" x14ac:dyDescent="0.2">
      <c r="A7787" s="1" t="s">
        <v>31832</v>
      </c>
      <c r="B7787" t="str">
        <f t="shared" si="215"/>
        <v>https://www.udobaer.de/out/media/public/cust/others/s0000123-2021-ch_it.pdf</v>
      </c>
    </row>
    <row r="7788" spans="1:2" x14ac:dyDescent="0.2">
      <c r="A7788" s="1" t="s">
        <v>31833</v>
      </c>
      <c r="B7788" t="str">
        <f t="shared" si="215"/>
        <v>https://www.udobaer.de/out/media/public/cust/others/s0000123-2021-ch_it.pdf</v>
      </c>
    </row>
    <row r="7789" spans="1:2" x14ac:dyDescent="0.2">
      <c r="A7789" s="1" t="s">
        <v>31834</v>
      </c>
      <c r="B7789" t="str">
        <f t="shared" si="215"/>
        <v>https://www.udobaer.de/out/media/public/cust/others/s0000123-2021-ch_it.pdf</v>
      </c>
    </row>
    <row r="7790" spans="1:2" x14ac:dyDescent="0.2">
      <c r="A7790" s="1" t="s">
        <v>31835</v>
      </c>
      <c r="B7790" t="str">
        <f t="shared" si="215"/>
        <v>https://www.udobaer.de/out/media/public/cust/others/s0000123-2021-ch_it.pdf</v>
      </c>
    </row>
    <row r="7791" spans="1:2" x14ac:dyDescent="0.2">
      <c r="A7791" s="1" t="s">
        <v>31836</v>
      </c>
      <c r="B7791" t="str">
        <f t="shared" si="215"/>
        <v>https://www.udobaer.de/out/media/public/cust/others/s0000123-2021-ch_it.pdf</v>
      </c>
    </row>
    <row r="7792" spans="1:2" x14ac:dyDescent="0.2">
      <c r="A7792" s="1" t="s">
        <v>31837</v>
      </c>
      <c r="B7792" t="str">
        <f t="shared" si="215"/>
        <v>https://www.udobaer.de/out/media/public/cust/others/s0000123-2021-ch_it.pdf</v>
      </c>
    </row>
    <row r="7793" spans="1:2" x14ac:dyDescent="0.2">
      <c r="A7793" s="1" t="s">
        <v>31838</v>
      </c>
      <c r="B7793" t="str">
        <f t="shared" si="215"/>
        <v>https://www.udobaer.de/out/media/public/cust/others/s0000123-2021-ch_it.pdf</v>
      </c>
    </row>
    <row r="7794" spans="1:2" x14ac:dyDescent="0.2">
      <c r="A7794" s="1" t="s">
        <v>31839</v>
      </c>
      <c r="B7794" t="str">
        <f t="shared" si="215"/>
        <v>https://www.udobaer.de/out/media/public/cust/others/s0000123-2021-ch_it.pdf</v>
      </c>
    </row>
    <row r="7795" spans="1:2" x14ac:dyDescent="0.2">
      <c r="A7795" s="1" t="s">
        <v>31840</v>
      </c>
      <c r="B7795" t="str">
        <f t="shared" si="215"/>
        <v>https://www.udobaer.de/out/media/public/cust/others/s0000123-2021-ch_it.pdf</v>
      </c>
    </row>
    <row r="7796" spans="1:2" x14ac:dyDescent="0.2">
      <c r="A7796" s="1" t="s">
        <v>31841</v>
      </c>
      <c r="B7796" t="str">
        <f t="shared" si="215"/>
        <v>https://www.udobaer.de/out/media/public/cust/others/s0000123-2021-ch_it.pdf</v>
      </c>
    </row>
    <row r="7797" spans="1:2" x14ac:dyDescent="0.2">
      <c r="A7797" s="1" t="s">
        <v>31842</v>
      </c>
      <c r="B7797" t="str">
        <f t="shared" si="215"/>
        <v>https://www.udobaer.de/out/media/public/cust/others/s0000123-2021-ch_it.pdf</v>
      </c>
    </row>
    <row r="7798" spans="1:2" x14ac:dyDescent="0.2">
      <c r="A7798" s="1" t="s">
        <v>31843</v>
      </c>
      <c r="B7798" t="str">
        <f t="shared" si="215"/>
        <v>https://www.udobaer.de/out/media/public/cust/others/s0000123-2021-ch_it.pdf</v>
      </c>
    </row>
    <row r="7799" spans="1:2" x14ac:dyDescent="0.2">
      <c r="A7799" s="1" t="s">
        <v>31844</v>
      </c>
      <c r="B7799" t="str">
        <f t="shared" si="215"/>
        <v>https://www.udobaer.de/out/media/public/cust/others/s0000123-2021-ch_it.pdf</v>
      </c>
    </row>
    <row r="7800" spans="1:2" x14ac:dyDescent="0.2">
      <c r="A7800" s="1" t="s">
        <v>31845</v>
      </c>
      <c r="B7800" t="str">
        <f t="shared" si="215"/>
        <v>https://www.udobaer.de/out/media/public/cust/others/s0000123-2021-ch_it.pdf</v>
      </c>
    </row>
    <row r="7801" spans="1:2" x14ac:dyDescent="0.2">
      <c r="A7801" s="1" t="s">
        <v>31846</v>
      </c>
      <c r="B7801" t="str">
        <f t="shared" si="215"/>
        <v>https://www.udobaer.de/out/media/public/cust/others/s0000123-2021-ch_it.pdf</v>
      </c>
    </row>
    <row r="7802" spans="1:2" x14ac:dyDescent="0.2">
      <c r="A7802" s="1" t="s">
        <v>31847</v>
      </c>
      <c r="B7802" t="str">
        <f t="shared" si="215"/>
        <v>https://www.udobaer.de/out/media/public/cust/others/s0000123-2021-ch_it.pdf</v>
      </c>
    </row>
    <row r="7803" spans="1:2" x14ac:dyDescent="0.2">
      <c r="A7803" s="1" t="s">
        <v>31848</v>
      </c>
      <c r="B7803" t="str">
        <f t="shared" si="215"/>
        <v>https://www.udobaer.de/out/media/public/cust/others/s0000123-2021-ch_it.pdf</v>
      </c>
    </row>
    <row r="7804" spans="1:2" x14ac:dyDescent="0.2">
      <c r="A7804" s="1" t="s">
        <v>31849</v>
      </c>
      <c r="B7804" t="str">
        <f t="shared" si="215"/>
        <v>https://www.udobaer.de/out/media/public/cust/others/s0000123-2021-ch_it.pdf</v>
      </c>
    </row>
    <row r="7805" spans="1:2" x14ac:dyDescent="0.2">
      <c r="A7805" s="1" t="s">
        <v>31850</v>
      </c>
      <c r="B7805" t="str">
        <f t="shared" si="215"/>
        <v>https://www.udobaer.de/out/media/public/cust/others/s0000123-2021-ch_it.pdf</v>
      </c>
    </row>
    <row r="7806" spans="1:2" x14ac:dyDescent="0.2">
      <c r="A7806" s="1" t="s">
        <v>31851</v>
      </c>
      <c r="B7806" t="str">
        <f t="shared" si="215"/>
        <v>https://www.udobaer.de/out/media/public/cust/others/s0000123-2021-ch_it.pdf</v>
      </c>
    </row>
    <row r="7807" spans="1:2" x14ac:dyDescent="0.2">
      <c r="A7807" s="1" t="s">
        <v>31852</v>
      </c>
      <c r="B7807" t="str">
        <f t="shared" si="215"/>
        <v>https://www.udobaer.de/out/media/public/cust/others/s0000123-2021-ch_it.pdf</v>
      </c>
    </row>
    <row r="7808" spans="1:2" x14ac:dyDescent="0.2">
      <c r="A7808" s="1" t="s">
        <v>31853</v>
      </c>
      <c r="B7808" t="str">
        <f t="shared" si="215"/>
        <v>https://www.udobaer.de/out/media/public/cust/others/s0000123-2021-ch_it.pdf</v>
      </c>
    </row>
    <row r="7809" spans="1:2" x14ac:dyDescent="0.2">
      <c r="A7809" s="1" t="s">
        <v>31854</v>
      </c>
      <c r="B7809" t="str">
        <f t="shared" si="215"/>
        <v>https://www.udobaer.de/out/media/public/cust/others/s0000123-2021-ch_it.pdf</v>
      </c>
    </row>
    <row r="7810" spans="1:2" x14ac:dyDescent="0.2">
      <c r="A7810" s="1" t="s">
        <v>31855</v>
      </c>
      <c r="B7810" t="str">
        <f t="shared" si="215"/>
        <v>https://www.udobaer.de/out/media/public/cust/others/s0000123-2021-ch_it.pdf</v>
      </c>
    </row>
    <row r="7811" spans="1:2" x14ac:dyDescent="0.2">
      <c r="A7811" s="1" t="s">
        <v>31856</v>
      </c>
      <c r="B7811" t="str">
        <f t="shared" si="215"/>
        <v>https://www.udobaer.de/out/media/public/cust/others/s0000123-2021-ch_it.pdf</v>
      </c>
    </row>
    <row r="7812" spans="1:2" x14ac:dyDescent="0.2">
      <c r="A7812" s="1" t="s">
        <v>31857</v>
      </c>
      <c r="B7812" t="str">
        <f t="shared" si="215"/>
        <v>https://www.udobaer.de/out/media/public/cust/others/s0000123-2021-ch_it.pdf</v>
      </c>
    </row>
    <row r="7813" spans="1:2" x14ac:dyDescent="0.2">
      <c r="A7813" s="1" t="s">
        <v>31858</v>
      </c>
      <c r="B7813" t="str">
        <f t="shared" si="215"/>
        <v>https://www.udobaer.de/out/media/public/cust/others/s0000123-2021-ch_it.pdf</v>
      </c>
    </row>
    <row r="7814" spans="1:2" x14ac:dyDescent="0.2">
      <c r="A7814" s="1" t="s">
        <v>31859</v>
      </c>
      <c r="B7814" t="str">
        <f t="shared" si="215"/>
        <v>https://www.udobaer.de/out/media/public/cust/others/s0000123-2021-ch_it.pdf</v>
      </c>
    </row>
    <row r="7815" spans="1:2" x14ac:dyDescent="0.2">
      <c r="A7815" s="1" t="s">
        <v>31860</v>
      </c>
      <c r="B7815" t="str">
        <f t="shared" si="215"/>
        <v>https://www.udobaer.de/out/media/public/cust/others/s0000123-2021-ch_it.pdf</v>
      </c>
    </row>
    <row r="7816" spans="1:2" x14ac:dyDescent="0.2">
      <c r="A7816" s="1" t="s">
        <v>31861</v>
      </c>
      <c r="B7816" t="str">
        <f t="shared" si="215"/>
        <v>https://www.udobaer.de/out/media/public/cust/others/s0000123-2021-ch_it.pdf</v>
      </c>
    </row>
    <row r="7817" spans="1:2" x14ac:dyDescent="0.2">
      <c r="A7817" s="1" t="s">
        <v>31862</v>
      </c>
      <c r="B7817" t="str">
        <f t="shared" si="215"/>
        <v>https://www.udobaer.de/out/media/public/cust/others/s0000123-2021-ch_it.pdf</v>
      </c>
    </row>
    <row r="7818" spans="1:2" x14ac:dyDescent="0.2">
      <c r="A7818" s="1" t="s">
        <v>31863</v>
      </c>
      <c r="B7818" t="str">
        <f t="shared" si="215"/>
        <v>https://www.udobaer.de/out/media/public/cust/others/s0000123-2021-ch_it.pdf</v>
      </c>
    </row>
    <row r="7819" spans="1:2" x14ac:dyDescent="0.2">
      <c r="A7819" s="1" t="s">
        <v>31864</v>
      </c>
      <c r="B7819" t="str">
        <f t="shared" si="215"/>
        <v>https://www.udobaer.de/out/media/public/cust/others/s0000123-2021-ch_it.pdf</v>
      </c>
    </row>
    <row r="7820" spans="1:2" x14ac:dyDescent="0.2">
      <c r="A7820" s="1" t="s">
        <v>31865</v>
      </c>
      <c r="B7820" t="str">
        <f t="shared" si="215"/>
        <v>https://www.udobaer.de/out/media/public/cust/others/s0000123-2021-ch_it.pdf</v>
      </c>
    </row>
    <row r="7821" spans="1:2" x14ac:dyDescent="0.2">
      <c r="A7821" s="1" t="s">
        <v>31866</v>
      </c>
      <c r="B7821" t="str">
        <f t="shared" si="215"/>
        <v>https://www.udobaer.de/out/media/public/cust/others/s0000123-2021-ch_it.pdf</v>
      </c>
    </row>
    <row r="7822" spans="1:2" x14ac:dyDescent="0.2">
      <c r="A7822" s="1" t="s">
        <v>31867</v>
      </c>
      <c r="B7822" t="str">
        <f t="shared" si="215"/>
        <v>https://www.udobaer.de/out/media/public/cust/others/s0000123-2021-ch_it.pdf</v>
      </c>
    </row>
    <row r="7823" spans="1:2" x14ac:dyDescent="0.2">
      <c r="A7823" s="1" t="s">
        <v>31868</v>
      </c>
      <c r="B7823" t="str">
        <f t="shared" si="215"/>
        <v>https://www.udobaer.de/out/media/public/cust/others/s0000123-2021-ch_it.pdf</v>
      </c>
    </row>
    <row r="7824" spans="1:2" x14ac:dyDescent="0.2">
      <c r="A7824" s="1" t="s">
        <v>31869</v>
      </c>
      <c r="B7824" t="str">
        <f t="shared" si="215"/>
        <v>https://www.udobaer.de/out/media/public/cust/others/s0000123-2021-ch_it.pdf</v>
      </c>
    </row>
    <row r="7825" spans="1:2" x14ac:dyDescent="0.2">
      <c r="A7825" s="1" t="s">
        <v>31870</v>
      </c>
      <c r="B7825" t="str">
        <f t="shared" si="215"/>
        <v>https://www.udobaer.de/out/media/public/cust/others/s0000123-2021-ch_it.pdf</v>
      </c>
    </row>
    <row r="7826" spans="1:2" x14ac:dyDescent="0.2">
      <c r="A7826" s="1" t="s">
        <v>31871</v>
      </c>
      <c r="B7826" t="str">
        <f t="shared" si="215"/>
        <v>https://www.udobaer.de/out/media/public/cust/others/s0000123-2021-ch_it.pdf</v>
      </c>
    </row>
    <row r="7827" spans="1:2" x14ac:dyDescent="0.2">
      <c r="A7827" s="1" t="s">
        <v>31872</v>
      </c>
      <c r="B7827" t="str">
        <f t="shared" si="215"/>
        <v>https://www.udobaer.de/out/media/public/cust/others/s0000123-2021-ch_it.pdf</v>
      </c>
    </row>
    <row r="7828" spans="1:2" x14ac:dyDescent="0.2">
      <c r="A7828" s="1" t="s">
        <v>31873</v>
      </c>
      <c r="B7828" t="str">
        <f t="shared" si="215"/>
        <v>https://www.udobaer.de/out/media/public/cust/others/s0000123-2021-ch_it.pdf</v>
      </c>
    </row>
    <row r="7829" spans="1:2" x14ac:dyDescent="0.2">
      <c r="A7829" s="1" t="s">
        <v>31874</v>
      </c>
      <c r="B7829" t="str">
        <f t="shared" si="215"/>
        <v>https://www.udobaer.de/out/media/public/cust/others/s0000123-2021-ch_it.pdf</v>
      </c>
    </row>
    <row r="7830" spans="1:2" x14ac:dyDescent="0.2">
      <c r="A7830" s="1" t="s">
        <v>31875</v>
      </c>
      <c r="B7830" t="str">
        <f t="shared" si="215"/>
        <v>https://www.udobaer.de/out/media/public/cust/others/s0000123-2021-ch_it.pdf</v>
      </c>
    </row>
    <row r="7831" spans="1:2" x14ac:dyDescent="0.2">
      <c r="A7831" s="1" t="s">
        <v>31876</v>
      </c>
      <c r="B7831" t="str">
        <f t="shared" si="215"/>
        <v>https://www.udobaer.de/out/media/public/cust/others/s0000123-2021-ch_it.pdf</v>
      </c>
    </row>
    <row r="7832" spans="1:2" x14ac:dyDescent="0.2">
      <c r="A7832" s="1" t="s">
        <v>31877</v>
      </c>
      <c r="B7832" t="str">
        <f t="shared" si="215"/>
        <v>https://www.udobaer.de/out/media/public/cust/others/s0000123-2021-ch_it.pdf</v>
      </c>
    </row>
    <row r="7833" spans="1:2" x14ac:dyDescent="0.2">
      <c r="A7833" s="1" t="s">
        <v>31878</v>
      </c>
      <c r="B7833" t="str">
        <f t="shared" si="215"/>
        <v>https://www.udobaer.de/out/media/public/cust/others/s0000123-2021-ch_it.pdf</v>
      </c>
    </row>
    <row r="7834" spans="1:2" x14ac:dyDescent="0.2">
      <c r="A7834" s="1" t="s">
        <v>31879</v>
      </c>
      <c r="B7834" t="str">
        <f t="shared" si="215"/>
        <v>https://www.udobaer.de/out/media/public/cust/others/s0000123-2021-ch_it.pdf</v>
      </c>
    </row>
    <row r="7835" spans="1:2" x14ac:dyDescent="0.2">
      <c r="A7835" s="1" t="s">
        <v>31880</v>
      </c>
      <c r="B7835" t="str">
        <f t="shared" si="215"/>
        <v>https://www.udobaer.de/out/media/public/cust/others/s0000123-2021-ch_it.pdf</v>
      </c>
    </row>
    <row r="7836" spans="1:2" x14ac:dyDescent="0.2">
      <c r="A7836" s="1" t="s">
        <v>31881</v>
      </c>
      <c r="B7836" t="str">
        <f t="shared" si="215"/>
        <v>https://www.udobaer.de/out/media/public/cust/others/s0000123-2021-ch_it.pdf</v>
      </c>
    </row>
    <row r="7837" spans="1:2" x14ac:dyDescent="0.2">
      <c r="A7837" s="1" t="s">
        <v>31882</v>
      </c>
      <c r="B7837" t="str">
        <f t="shared" si="215"/>
        <v>https://www.udobaer.de/out/media/public/cust/others/s0000123-2021-ch_it.pdf</v>
      </c>
    </row>
    <row r="7838" spans="1:2" x14ac:dyDescent="0.2">
      <c r="A7838" s="1" t="s">
        <v>31883</v>
      </c>
      <c r="B7838" t="str">
        <f t="shared" si="215"/>
        <v>https://www.udobaer.de/out/media/public/cust/others/s0000123-2021-ch_it.pdf</v>
      </c>
    </row>
    <row r="7839" spans="1:2" x14ac:dyDescent="0.2">
      <c r="A7839" s="1" t="s">
        <v>31884</v>
      </c>
      <c r="B7839" t="str">
        <f t="shared" si="215"/>
        <v>https://www.udobaer.de/out/media/public/cust/others/s0000123-2021-ch_it.pdf</v>
      </c>
    </row>
    <row r="7840" spans="1:2" x14ac:dyDescent="0.2">
      <c r="A7840" s="1" t="s">
        <v>31885</v>
      </c>
      <c r="B7840" t="str">
        <f t="shared" si="215"/>
        <v>https://www.udobaer.de/out/media/public/cust/others/s0000123-2021-ch_it.pdf</v>
      </c>
    </row>
    <row r="7841" spans="1:2" x14ac:dyDescent="0.2">
      <c r="A7841" s="1" t="s">
        <v>31886</v>
      </c>
      <c r="B7841" t="str">
        <f t="shared" si="215"/>
        <v>https://www.udobaer.de/out/media/public/cust/others/s0000123-2021-ch_it.pdf</v>
      </c>
    </row>
    <row r="7842" spans="1:2" x14ac:dyDescent="0.2">
      <c r="A7842" s="1" t="s">
        <v>31887</v>
      </c>
      <c r="B7842" t="str">
        <f t="shared" si="215"/>
        <v>https://www.udobaer.de/out/media/public/cust/others/s0000123-2021-ch_it.pdf</v>
      </c>
    </row>
    <row r="7843" spans="1:2" x14ac:dyDescent="0.2">
      <c r="A7843" s="1" t="s">
        <v>31888</v>
      </c>
      <c r="B7843" t="str">
        <f t="shared" si="215"/>
        <v>https://www.udobaer.de/out/media/public/cust/others/s0000123-2021-ch_it.pdf</v>
      </c>
    </row>
    <row r="7844" spans="1:2" x14ac:dyDescent="0.2">
      <c r="A7844" s="1" t="s">
        <v>31889</v>
      </c>
      <c r="B7844" t="str">
        <f t="shared" si="215"/>
        <v>https://www.udobaer.de/out/media/public/cust/others/s0000123-2021-ch_it.pdf</v>
      </c>
    </row>
    <row r="7845" spans="1:2" x14ac:dyDescent="0.2">
      <c r="A7845" s="1" t="s">
        <v>31890</v>
      </c>
      <c r="B7845" t="str">
        <f t="shared" si="215"/>
        <v>https://www.udobaer.de/out/media/public/cust/others/s0000123-2021-ch_it.pdf</v>
      </c>
    </row>
    <row r="7846" spans="1:2" x14ac:dyDescent="0.2">
      <c r="A7846" s="1" t="s">
        <v>31891</v>
      </c>
      <c r="B7846" t="str">
        <f t="shared" ref="B7846:B7909" si="216">HYPERLINK("https://www.udobaer.de/out/media/public/cust/others/s0000123-2021-ch_it.pdf")</f>
        <v>https://www.udobaer.de/out/media/public/cust/others/s0000123-2021-ch_it.pdf</v>
      </c>
    </row>
    <row r="7847" spans="1:2" x14ac:dyDescent="0.2">
      <c r="A7847" s="1" t="s">
        <v>31892</v>
      </c>
      <c r="B7847" t="str">
        <f t="shared" si="216"/>
        <v>https://www.udobaer.de/out/media/public/cust/others/s0000123-2021-ch_it.pdf</v>
      </c>
    </row>
    <row r="7848" spans="1:2" x14ac:dyDescent="0.2">
      <c r="A7848" s="1" t="s">
        <v>31893</v>
      </c>
      <c r="B7848" t="str">
        <f t="shared" si="216"/>
        <v>https://www.udobaer.de/out/media/public/cust/others/s0000123-2021-ch_it.pdf</v>
      </c>
    </row>
    <row r="7849" spans="1:2" x14ac:dyDescent="0.2">
      <c r="A7849" s="1" t="s">
        <v>31894</v>
      </c>
      <c r="B7849" t="str">
        <f t="shared" si="216"/>
        <v>https://www.udobaer.de/out/media/public/cust/others/s0000123-2021-ch_it.pdf</v>
      </c>
    </row>
    <row r="7850" spans="1:2" x14ac:dyDescent="0.2">
      <c r="A7850" s="1" t="s">
        <v>31895</v>
      </c>
      <c r="B7850" t="str">
        <f t="shared" si="216"/>
        <v>https://www.udobaer.de/out/media/public/cust/others/s0000123-2021-ch_it.pdf</v>
      </c>
    </row>
    <row r="7851" spans="1:2" x14ac:dyDescent="0.2">
      <c r="A7851" s="1" t="s">
        <v>31896</v>
      </c>
      <c r="B7851" t="str">
        <f t="shared" si="216"/>
        <v>https://www.udobaer.de/out/media/public/cust/others/s0000123-2021-ch_it.pdf</v>
      </c>
    </row>
    <row r="7852" spans="1:2" x14ac:dyDescent="0.2">
      <c r="A7852" s="1" t="s">
        <v>31897</v>
      </c>
      <c r="B7852" t="str">
        <f t="shared" si="216"/>
        <v>https://www.udobaer.de/out/media/public/cust/others/s0000123-2021-ch_it.pdf</v>
      </c>
    </row>
    <row r="7853" spans="1:2" x14ac:dyDescent="0.2">
      <c r="A7853" s="1" t="s">
        <v>31898</v>
      </c>
      <c r="B7853" t="str">
        <f t="shared" si="216"/>
        <v>https://www.udobaer.de/out/media/public/cust/others/s0000123-2021-ch_it.pdf</v>
      </c>
    </row>
    <row r="7854" spans="1:2" x14ac:dyDescent="0.2">
      <c r="A7854" s="1" t="s">
        <v>31899</v>
      </c>
      <c r="B7854" t="str">
        <f t="shared" si="216"/>
        <v>https://www.udobaer.de/out/media/public/cust/others/s0000123-2021-ch_it.pdf</v>
      </c>
    </row>
    <row r="7855" spans="1:2" x14ac:dyDescent="0.2">
      <c r="A7855" s="1" t="s">
        <v>31900</v>
      </c>
      <c r="B7855" t="str">
        <f t="shared" si="216"/>
        <v>https://www.udobaer.de/out/media/public/cust/others/s0000123-2021-ch_it.pdf</v>
      </c>
    </row>
    <row r="7856" spans="1:2" x14ac:dyDescent="0.2">
      <c r="A7856" s="1" t="s">
        <v>31901</v>
      </c>
      <c r="B7856" t="str">
        <f t="shared" si="216"/>
        <v>https://www.udobaer.de/out/media/public/cust/others/s0000123-2021-ch_it.pdf</v>
      </c>
    </row>
    <row r="7857" spans="1:2" x14ac:dyDescent="0.2">
      <c r="A7857" s="1" t="s">
        <v>31902</v>
      </c>
      <c r="B7857" t="str">
        <f t="shared" si="216"/>
        <v>https://www.udobaer.de/out/media/public/cust/others/s0000123-2021-ch_it.pdf</v>
      </c>
    </row>
    <row r="7858" spans="1:2" x14ac:dyDescent="0.2">
      <c r="A7858" s="1" t="s">
        <v>31903</v>
      </c>
      <c r="B7858" t="str">
        <f t="shared" si="216"/>
        <v>https://www.udobaer.de/out/media/public/cust/others/s0000123-2021-ch_it.pdf</v>
      </c>
    </row>
    <row r="7859" spans="1:2" x14ac:dyDescent="0.2">
      <c r="A7859" s="1" t="s">
        <v>31904</v>
      </c>
      <c r="B7859" t="str">
        <f t="shared" si="216"/>
        <v>https://www.udobaer.de/out/media/public/cust/others/s0000123-2021-ch_it.pdf</v>
      </c>
    </row>
    <row r="7860" spans="1:2" x14ac:dyDescent="0.2">
      <c r="A7860" s="1" t="s">
        <v>31905</v>
      </c>
      <c r="B7860" t="str">
        <f t="shared" si="216"/>
        <v>https://www.udobaer.de/out/media/public/cust/others/s0000123-2021-ch_it.pdf</v>
      </c>
    </row>
    <row r="7861" spans="1:2" x14ac:dyDescent="0.2">
      <c r="A7861" s="1" t="s">
        <v>31906</v>
      </c>
      <c r="B7861" t="str">
        <f t="shared" si="216"/>
        <v>https://www.udobaer.de/out/media/public/cust/others/s0000123-2021-ch_it.pdf</v>
      </c>
    </row>
    <row r="7862" spans="1:2" x14ac:dyDescent="0.2">
      <c r="A7862" s="1" t="s">
        <v>31907</v>
      </c>
      <c r="B7862" t="str">
        <f t="shared" si="216"/>
        <v>https://www.udobaer.de/out/media/public/cust/others/s0000123-2021-ch_it.pdf</v>
      </c>
    </row>
    <row r="7863" spans="1:2" x14ac:dyDescent="0.2">
      <c r="A7863" s="1" t="s">
        <v>31908</v>
      </c>
      <c r="B7863" t="str">
        <f t="shared" si="216"/>
        <v>https://www.udobaer.de/out/media/public/cust/others/s0000123-2021-ch_it.pdf</v>
      </c>
    </row>
    <row r="7864" spans="1:2" x14ac:dyDescent="0.2">
      <c r="A7864" s="1" t="s">
        <v>31909</v>
      </c>
      <c r="B7864" t="str">
        <f t="shared" si="216"/>
        <v>https://www.udobaer.de/out/media/public/cust/others/s0000123-2021-ch_it.pdf</v>
      </c>
    </row>
    <row r="7865" spans="1:2" x14ac:dyDescent="0.2">
      <c r="A7865" s="1" t="s">
        <v>31910</v>
      </c>
      <c r="B7865" t="str">
        <f t="shared" si="216"/>
        <v>https://www.udobaer.de/out/media/public/cust/others/s0000123-2021-ch_it.pdf</v>
      </c>
    </row>
    <row r="7866" spans="1:2" x14ac:dyDescent="0.2">
      <c r="A7866" s="1" t="s">
        <v>31911</v>
      </c>
      <c r="B7866" t="str">
        <f t="shared" si="216"/>
        <v>https://www.udobaer.de/out/media/public/cust/others/s0000123-2021-ch_it.pdf</v>
      </c>
    </row>
    <row r="7867" spans="1:2" x14ac:dyDescent="0.2">
      <c r="A7867" s="1" t="s">
        <v>31912</v>
      </c>
      <c r="B7867" t="str">
        <f t="shared" si="216"/>
        <v>https://www.udobaer.de/out/media/public/cust/others/s0000123-2021-ch_it.pdf</v>
      </c>
    </row>
    <row r="7868" spans="1:2" x14ac:dyDescent="0.2">
      <c r="A7868" s="1" t="s">
        <v>31913</v>
      </c>
      <c r="B7868" t="str">
        <f t="shared" si="216"/>
        <v>https://www.udobaer.de/out/media/public/cust/others/s0000123-2021-ch_it.pdf</v>
      </c>
    </row>
    <row r="7869" spans="1:2" x14ac:dyDescent="0.2">
      <c r="A7869" s="1" t="s">
        <v>31914</v>
      </c>
      <c r="B7869" t="str">
        <f t="shared" si="216"/>
        <v>https://www.udobaer.de/out/media/public/cust/others/s0000123-2021-ch_it.pdf</v>
      </c>
    </row>
    <row r="7870" spans="1:2" x14ac:dyDescent="0.2">
      <c r="A7870" s="1" t="s">
        <v>31915</v>
      </c>
      <c r="B7870" t="str">
        <f t="shared" si="216"/>
        <v>https://www.udobaer.de/out/media/public/cust/others/s0000123-2021-ch_it.pdf</v>
      </c>
    </row>
    <row r="7871" spans="1:2" x14ac:dyDescent="0.2">
      <c r="A7871" s="1" t="s">
        <v>31916</v>
      </c>
      <c r="B7871" t="str">
        <f t="shared" si="216"/>
        <v>https://www.udobaer.de/out/media/public/cust/others/s0000123-2021-ch_it.pdf</v>
      </c>
    </row>
    <row r="7872" spans="1:2" x14ac:dyDescent="0.2">
      <c r="A7872" s="1" t="s">
        <v>31917</v>
      </c>
      <c r="B7872" t="str">
        <f t="shared" si="216"/>
        <v>https://www.udobaer.de/out/media/public/cust/others/s0000123-2021-ch_it.pdf</v>
      </c>
    </row>
    <row r="7873" spans="1:2" x14ac:dyDescent="0.2">
      <c r="A7873" s="1" t="s">
        <v>31918</v>
      </c>
      <c r="B7873" t="str">
        <f t="shared" si="216"/>
        <v>https://www.udobaer.de/out/media/public/cust/others/s0000123-2021-ch_it.pdf</v>
      </c>
    </row>
    <row r="7874" spans="1:2" x14ac:dyDescent="0.2">
      <c r="A7874" s="1" t="s">
        <v>31919</v>
      </c>
      <c r="B7874" t="str">
        <f t="shared" si="216"/>
        <v>https://www.udobaer.de/out/media/public/cust/others/s0000123-2021-ch_it.pdf</v>
      </c>
    </row>
    <row r="7875" spans="1:2" x14ac:dyDescent="0.2">
      <c r="A7875" s="1" t="s">
        <v>31920</v>
      </c>
      <c r="B7875" t="str">
        <f t="shared" si="216"/>
        <v>https://www.udobaer.de/out/media/public/cust/others/s0000123-2021-ch_it.pdf</v>
      </c>
    </row>
    <row r="7876" spans="1:2" x14ac:dyDescent="0.2">
      <c r="A7876" s="1" t="s">
        <v>31921</v>
      </c>
      <c r="B7876" t="str">
        <f t="shared" si="216"/>
        <v>https://www.udobaer.de/out/media/public/cust/others/s0000123-2021-ch_it.pdf</v>
      </c>
    </row>
    <row r="7877" spans="1:2" x14ac:dyDescent="0.2">
      <c r="A7877" s="1" t="s">
        <v>31922</v>
      </c>
      <c r="B7877" t="str">
        <f t="shared" si="216"/>
        <v>https://www.udobaer.de/out/media/public/cust/others/s0000123-2021-ch_it.pdf</v>
      </c>
    </row>
    <row r="7878" spans="1:2" x14ac:dyDescent="0.2">
      <c r="A7878" s="1" t="s">
        <v>31923</v>
      </c>
      <c r="B7878" t="str">
        <f t="shared" si="216"/>
        <v>https://www.udobaer.de/out/media/public/cust/others/s0000123-2021-ch_it.pdf</v>
      </c>
    </row>
    <row r="7879" spans="1:2" x14ac:dyDescent="0.2">
      <c r="A7879" s="1" t="s">
        <v>31924</v>
      </c>
      <c r="B7879" t="str">
        <f t="shared" si="216"/>
        <v>https://www.udobaer.de/out/media/public/cust/others/s0000123-2021-ch_it.pdf</v>
      </c>
    </row>
    <row r="7880" spans="1:2" x14ac:dyDescent="0.2">
      <c r="A7880" s="1" t="s">
        <v>31925</v>
      </c>
      <c r="B7880" t="str">
        <f t="shared" si="216"/>
        <v>https://www.udobaer.de/out/media/public/cust/others/s0000123-2021-ch_it.pdf</v>
      </c>
    </row>
    <row r="7881" spans="1:2" x14ac:dyDescent="0.2">
      <c r="A7881" s="1" t="s">
        <v>31926</v>
      </c>
      <c r="B7881" t="str">
        <f t="shared" si="216"/>
        <v>https://www.udobaer.de/out/media/public/cust/others/s0000123-2021-ch_it.pdf</v>
      </c>
    </row>
    <row r="7882" spans="1:2" x14ac:dyDescent="0.2">
      <c r="A7882" s="1" t="s">
        <v>31927</v>
      </c>
      <c r="B7882" t="str">
        <f t="shared" si="216"/>
        <v>https://www.udobaer.de/out/media/public/cust/others/s0000123-2021-ch_it.pdf</v>
      </c>
    </row>
    <row r="7883" spans="1:2" x14ac:dyDescent="0.2">
      <c r="A7883" s="1" t="s">
        <v>31928</v>
      </c>
      <c r="B7883" t="str">
        <f t="shared" si="216"/>
        <v>https://www.udobaer.de/out/media/public/cust/others/s0000123-2021-ch_it.pdf</v>
      </c>
    </row>
    <row r="7884" spans="1:2" x14ac:dyDescent="0.2">
      <c r="A7884" s="1" t="s">
        <v>31929</v>
      </c>
      <c r="B7884" t="str">
        <f t="shared" si="216"/>
        <v>https://www.udobaer.de/out/media/public/cust/others/s0000123-2021-ch_it.pdf</v>
      </c>
    </row>
    <row r="7885" spans="1:2" x14ac:dyDescent="0.2">
      <c r="A7885" s="1" t="s">
        <v>31930</v>
      </c>
      <c r="B7885" t="str">
        <f t="shared" si="216"/>
        <v>https://www.udobaer.de/out/media/public/cust/others/s0000123-2021-ch_it.pdf</v>
      </c>
    </row>
    <row r="7886" spans="1:2" x14ac:dyDescent="0.2">
      <c r="A7886" s="1" t="s">
        <v>31931</v>
      </c>
      <c r="B7886" t="str">
        <f t="shared" si="216"/>
        <v>https://www.udobaer.de/out/media/public/cust/others/s0000123-2021-ch_it.pdf</v>
      </c>
    </row>
    <row r="7887" spans="1:2" x14ac:dyDescent="0.2">
      <c r="A7887" s="1" t="s">
        <v>31932</v>
      </c>
      <c r="B7887" t="str">
        <f t="shared" si="216"/>
        <v>https://www.udobaer.de/out/media/public/cust/others/s0000123-2021-ch_it.pdf</v>
      </c>
    </row>
    <row r="7888" spans="1:2" x14ac:dyDescent="0.2">
      <c r="A7888" s="1" t="s">
        <v>31933</v>
      </c>
      <c r="B7888" t="str">
        <f t="shared" si="216"/>
        <v>https://www.udobaer.de/out/media/public/cust/others/s0000123-2021-ch_it.pdf</v>
      </c>
    </row>
    <row r="7889" spans="1:2" x14ac:dyDescent="0.2">
      <c r="A7889" s="1" t="s">
        <v>31934</v>
      </c>
      <c r="B7889" t="str">
        <f t="shared" si="216"/>
        <v>https://www.udobaer.de/out/media/public/cust/others/s0000123-2021-ch_it.pdf</v>
      </c>
    </row>
    <row r="7890" spans="1:2" x14ac:dyDescent="0.2">
      <c r="A7890" s="1" t="s">
        <v>31935</v>
      </c>
      <c r="B7890" t="str">
        <f t="shared" si="216"/>
        <v>https://www.udobaer.de/out/media/public/cust/others/s0000123-2021-ch_it.pdf</v>
      </c>
    </row>
    <row r="7891" spans="1:2" x14ac:dyDescent="0.2">
      <c r="A7891" s="1" t="s">
        <v>31936</v>
      </c>
      <c r="B7891" t="str">
        <f t="shared" si="216"/>
        <v>https://www.udobaer.de/out/media/public/cust/others/s0000123-2021-ch_it.pdf</v>
      </c>
    </row>
    <row r="7892" spans="1:2" x14ac:dyDescent="0.2">
      <c r="A7892" s="1" t="s">
        <v>31937</v>
      </c>
      <c r="B7892" t="str">
        <f t="shared" si="216"/>
        <v>https://www.udobaer.de/out/media/public/cust/others/s0000123-2021-ch_it.pdf</v>
      </c>
    </row>
    <row r="7893" spans="1:2" x14ac:dyDescent="0.2">
      <c r="A7893" s="1" t="s">
        <v>31938</v>
      </c>
      <c r="B7893" t="str">
        <f t="shared" si="216"/>
        <v>https://www.udobaer.de/out/media/public/cust/others/s0000123-2021-ch_it.pdf</v>
      </c>
    </row>
    <row r="7894" spans="1:2" x14ac:dyDescent="0.2">
      <c r="A7894" s="1" t="s">
        <v>31939</v>
      </c>
      <c r="B7894" t="str">
        <f t="shared" si="216"/>
        <v>https://www.udobaer.de/out/media/public/cust/others/s0000123-2021-ch_it.pdf</v>
      </c>
    </row>
    <row r="7895" spans="1:2" x14ac:dyDescent="0.2">
      <c r="A7895" s="1" t="s">
        <v>31940</v>
      </c>
      <c r="B7895" t="str">
        <f t="shared" si="216"/>
        <v>https://www.udobaer.de/out/media/public/cust/others/s0000123-2021-ch_it.pdf</v>
      </c>
    </row>
    <row r="7896" spans="1:2" x14ac:dyDescent="0.2">
      <c r="A7896" s="1" t="s">
        <v>31941</v>
      </c>
      <c r="B7896" t="str">
        <f t="shared" si="216"/>
        <v>https://www.udobaer.de/out/media/public/cust/others/s0000123-2021-ch_it.pdf</v>
      </c>
    </row>
    <row r="7897" spans="1:2" x14ac:dyDescent="0.2">
      <c r="A7897" s="1" t="s">
        <v>31942</v>
      </c>
      <c r="B7897" t="str">
        <f t="shared" si="216"/>
        <v>https://www.udobaer.de/out/media/public/cust/others/s0000123-2021-ch_it.pdf</v>
      </c>
    </row>
    <row r="7898" spans="1:2" x14ac:dyDescent="0.2">
      <c r="A7898" s="1" t="s">
        <v>31943</v>
      </c>
      <c r="B7898" t="str">
        <f t="shared" si="216"/>
        <v>https://www.udobaer.de/out/media/public/cust/others/s0000123-2021-ch_it.pdf</v>
      </c>
    </row>
    <row r="7899" spans="1:2" x14ac:dyDescent="0.2">
      <c r="A7899" s="1" t="s">
        <v>31944</v>
      </c>
      <c r="B7899" t="str">
        <f t="shared" si="216"/>
        <v>https://www.udobaer.de/out/media/public/cust/others/s0000123-2021-ch_it.pdf</v>
      </c>
    </row>
    <row r="7900" spans="1:2" x14ac:dyDescent="0.2">
      <c r="A7900" s="1" t="s">
        <v>31945</v>
      </c>
      <c r="B7900" t="str">
        <f t="shared" si="216"/>
        <v>https://www.udobaer.de/out/media/public/cust/others/s0000123-2021-ch_it.pdf</v>
      </c>
    </row>
    <row r="7901" spans="1:2" x14ac:dyDescent="0.2">
      <c r="A7901" s="1" t="s">
        <v>31946</v>
      </c>
      <c r="B7901" t="str">
        <f t="shared" si="216"/>
        <v>https://www.udobaer.de/out/media/public/cust/others/s0000123-2021-ch_it.pdf</v>
      </c>
    </row>
    <row r="7902" spans="1:2" x14ac:dyDescent="0.2">
      <c r="A7902" s="1" t="s">
        <v>31947</v>
      </c>
      <c r="B7902" t="str">
        <f t="shared" si="216"/>
        <v>https://www.udobaer.de/out/media/public/cust/others/s0000123-2021-ch_it.pdf</v>
      </c>
    </row>
    <row r="7903" spans="1:2" x14ac:dyDescent="0.2">
      <c r="A7903" s="1" t="s">
        <v>31948</v>
      </c>
      <c r="B7903" t="str">
        <f t="shared" si="216"/>
        <v>https://www.udobaer.de/out/media/public/cust/others/s0000123-2021-ch_it.pdf</v>
      </c>
    </row>
    <row r="7904" spans="1:2" x14ac:dyDescent="0.2">
      <c r="A7904" s="1" t="s">
        <v>31949</v>
      </c>
      <c r="B7904" t="str">
        <f t="shared" si="216"/>
        <v>https://www.udobaer.de/out/media/public/cust/others/s0000123-2021-ch_it.pdf</v>
      </c>
    </row>
    <row r="7905" spans="1:2" x14ac:dyDescent="0.2">
      <c r="A7905" s="1" t="s">
        <v>31950</v>
      </c>
      <c r="B7905" t="str">
        <f t="shared" si="216"/>
        <v>https://www.udobaer.de/out/media/public/cust/others/s0000123-2021-ch_it.pdf</v>
      </c>
    </row>
    <row r="7906" spans="1:2" x14ac:dyDescent="0.2">
      <c r="A7906" s="1" t="s">
        <v>31951</v>
      </c>
      <c r="B7906" t="str">
        <f t="shared" si="216"/>
        <v>https://www.udobaer.de/out/media/public/cust/others/s0000123-2021-ch_it.pdf</v>
      </c>
    </row>
    <row r="7907" spans="1:2" x14ac:dyDescent="0.2">
      <c r="A7907" s="1" t="s">
        <v>31952</v>
      </c>
      <c r="B7907" t="str">
        <f t="shared" si="216"/>
        <v>https://www.udobaer.de/out/media/public/cust/others/s0000123-2021-ch_it.pdf</v>
      </c>
    </row>
    <row r="7908" spans="1:2" x14ac:dyDescent="0.2">
      <c r="A7908" s="1" t="s">
        <v>31953</v>
      </c>
      <c r="B7908" t="str">
        <f t="shared" si="216"/>
        <v>https://www.udobaer.de/out/media/public/cust/others/s0000123-2021-ch_it.pdf</v>
      </c>
    </row>
    <row r="7909" spans="1:2" x14ac:dyDescent="0.2">
      <c r="A7909" s="1" t="s">
        <v>31954</v>
      </c>
      <c r="B7909" t="str">
        <f t="shared" si="216"/>
        <v>https://www.udobaer.de/out/media/public/cust/others/s0000123-2021-ch_it.pdf</v>
      </c>
    </row>
    <row r="7910" spans="1:2" x14ac:dyDescent="0.2">
      <c r="A7910" s="1" t="s">
        <v>31955</v>
      </c>
      <c r="B7910" t="str">
        <f t="shared" ref="B7910:B7973" si="217">HYPERLINK("https://www.udobaer.de/out/media/public/cust/others/s0000123-2021-ch_it.pdf")</f>
        <v>https://www.udobaer.de/out/media/public/cust/others/s0000123-2021-ch_it.pdf</v>
      </c>
    </row>
    <row r="7911" spans="1:2" x14ac:dyDescent="0.2">
      <c r="A7911" s="1" t="s">
        <v>31956</v>
      </c>
      <c r="B7911" t="str">
        <f t="shared" si="217"/>
        <v>https://www.udobaer.de/out/media/public/cust/others/s0000123-2021-ch_it.pdf</v>
      </c>
    </row>
    <row r="7912" spans="1:2" x14ac:dyDescent="0.2">
      <c r="A7912" s="1" t="s">
        <v>31957</v>
      </c>
      <c r="B7912" t="str">
        <f t="shared" si="217"/>
        <v>https://www.udobaer.de/out/media/public/cust/others/s0000123-2021-ch_it.pdf</v>
      </c>
    </row>
    <row r="7913" spans="1:2" x14ac:dyDescent="0.2">
      <c r="A7913" s="1" t="s">
        <v>31958</v>
      </c>
      <c r="B7913" t="str">
        <f t="shared" si="217"/>
        <v>https://www.udobaer.de/out/media/public/cust/others/s0000123-2021-ch_it.pdf</v>
      </c>
    </row>
    <row r="7914" spans="1:2" x14ac:dyDescent="0.2">
      <c r="A7914" s="1" t="s">
        <v>31959</v>
      </c>
      <c r="B7914" t="str">
        <f t="shared" si="217"/>
        <v>https://www.udobaer.de/out/media/public/cust/others/s0000123-2021-ch_it.pdf</v>
      </c>
    </row>
    <row r="7915" spans="1:2" x14ac:dyDescent="0.2">
      <c r="A7915" s="1" t="s">
        <v>31960</v>
      </c>
      <c r="B7915" t="str">
        <f t="shared" si="217"/>
        <v>https://www.udobaer.de/out/media/public/cust/others/s0000123-2021-ch_it.pdf</v>
      </c>
    </row>
    <row r="7916" spans="1:2" x14ac:dyDescent="0.2">
      <c r="A7916" s="1" t="s">
        <v>31961</v>
      </c>
      <c r="B7916" t="str">
        <f t="shared" si="217"/>
        <v>https://www.udobaer.de/out/media/public/cust/others/s0000123-2021-ch_it.pdf</v>
      </c>
    </row>
    <row r="7917" spans="1:2" x14ac:dyDescent="0.2">
      <c r="A7917" s="1" t="s">
        <v>31962</v>
      </c>
      <c r="B7917" t="str">
        <f t="shared" si="217"/>
        <v>https://www.udobaer.de/out/media/public/cust/others/s0000123-2021-ch_it.pdf</v>
      </c>
    </row>
    <row r="7918" spans="1:2" x14ac:dyDescent="0.2">
      <c r="A7918" s="1" t="s">
        <v>31963</v>
      </c>
      <c r="B7918" t="str">
        <f t="shared" si="217"/>
        <v>https://www.udobaer.de/out/media/public/cust/others/s0000123-2021-ch_it.pdf</v>
      </c>
    </row>
    <row r="7919" spans="1:2" x14ac:dyDescent="0.2">
      <c r="A7919" s="1" t="s">
        <v>31964</v>
      </c>
      <c r="B7919" t="str">
        <f t="shared" si="217"/>
        <v>https://www.udobaer.de/out/media/public/cust/others/s0000123-2021-ch_it.pdf</v>
      </c>
    </row>
    <row r="7920" spans="1:2" x14ac:dyDescent="0.2">
      <c r="A7920" s="1" t="s">
        <v>31965</v>
      </c>
      <c r="B7920" t="str">
        <f t="shared" si="217"/>
        <v>https://www.udobaer.de/out/media/public/cust/others/s0000123-2021-ch_it.pdf</v>
      </c>
    </row>
    <row r="7921" spans="1:2" x14ac:dyDescent="0.2">
      <c r="A7921" s="1" t="s">
        <v>31966</v>
      </c>
      <c r="B7921" t="str">
        <f t="shared" si="217"/>
        <v>https://www.udobaer.de/out/media/public/cust/others/s0000123-2021-ch_it.pdf</v>
      </c>
    </row>
    <row r="7922" spans="1:2" x14ac:dyDescent="0.2">
      <c r="A7922" s="1" t="s">
        <v>31967</v>
      </c>
      <c r="B7922" t="str">
        <f t="shared" si="217"/>
        <v>https://www.udobaer.de/out/media/public/cust/others/s0000123-2021-ch_it.pdf</v>
      </c>
    </row>
    <row r="7923" spans="1:2" x14ac:dyDescent="0.2">
      <c r="A7923" s="1" t="s">
        <v>31968</v>
      </c>
      <c r="B7923" t="str">
        <f t="shared" si="217"/>
        <v>https://www.udobaer.de/out/media/public/cust/others/s0000123-2021-ch_it.pdf</v>
      </c>
    </row>
    <row r="7924" spans="1:2" x14ac:dyDescent="0.2">
      <c r="A7924" s="1" t="s">
        <v>31969</v>
      </c>
      <c r="B7924" t="str">
        <f t="shared" si="217"/>
        <v>https://www.udobaer.de/out/media/public/cust/others/s0000123-2021-ch_it.pdf</v>
      </c>
    </row>
    <row r="7925" spans="1:2" x14ac:dyDescent="0.2">
      <c r="A7925" s="1" t="s">
        <v>31970</v>
      </c>
      <c r="B7925" t="str">
        <f t="shared" si="217"/>
        <v>https://www.udobaer.de/out/media/public/cust/others/s0000123-2021-ch_it.pdf</v>
      </c>
    </row>
    <row r="7926" spans="1:2" x14ac:dyDescent="0.2">
      <c r="A7926" s="1" t="s">
        <v>31971</v>
      </c>
      <c r="B7926" t="str">
        <f t="shared" si="217"/>
        <v>https://www.udobaer.de/out/media/public/cust/others/s0000123-2021-ch_it.pdf</v>
      </c>
    </row>
    <row r="7927" spans="1:2" x14ac:dyDescent="0.2">
      <c r="A7927" s="1" t="s">
        <v>31972</v>
      </c>
      <c r="B7927" t="str">
        <f t="shared" si="217"/>
        <v>https://www.udobaer.de/out/media/public/cust/others/s0000123-2021-ch_it.pdf</v>
      </c>
    </row>
    <row r="7928" spans="1:2" x14ac:dyDescent="0.2">
      <c r="A7928" s="1" t="s">
        <v>31973</v>
      </c>
      <c r="B7928" t="str">
        <f t="shared" si="217"/>
        <v>https://www.udobaer.de/out/media/public/cust/others/s0000123-2021-ch_it.pdf</v>
      </c>
    </row>
    <row r="7929" spans="1:2" x14ac:dyDescent="0.2">
      <c r="A7929" s="1" t="s">
        <v>31974</v>
      </c>
      <c r="B7929" t="str">
        <f t="shared" si="217"/>
        <v>https://www.udobaer.de/out/media/public/cust/others/s0000123-2021-ch_it.pdf</v>
      </c>
    </row>
    <row r="7930" spans="1:2" x14ac:dyDescent="0.2">
      <c r="A7930" s="1" t="s">
        <v>31975</v>
      </c>
      <c r="B7930" t="str">
        <f t="shared" si="217"/>
        <v>https://www.udobaer.de/out/media/public/cust/others/s0000123-2021-ch_it.pdf</v>
      </c>
    </row>
    <row r="7931" spans="1:2" x14ac:dyDescent="0.2">
      <c r="A7931" s="1" t="s">
        <v>31976</v>
      </c>
      <c r="B7931" t="str">
        <f t="shared" si="217"/>
        <v>https://www.udobaer.de/out/media/public/cust/others/s0000123-2021-ch_it.pdf</v>
      </c>
    </row>
    <row r="7932" spans="1:2" x14ac:dyDescent="0.2">
      <c r="A7932" s="1" t="s">
        <v>31977</v>
      </c>
      <c r="B7932" t="str">
        <f t="shared" si="217"/>
        <v>https://www.udobaer.de/out/media/public/cust/others/s0000123-2021-ch_it.pdf</v>
      </c>
    </row>
    <row r="7933" spans="1:2" x14ac:dyDescent="0.2">
      <c r="A7933" s="1" t="s">
        <v>31978</v>
      </c>
      <c r="B7933" t="str">
        <f t="shared" si="217"/>
        <v>https://www.udobaer.de/out/media/public/cust/others/s0000123-2021-ch_it.pdf</v>
      </c>
    </row>
    <row r="7934" spans="1:2" x14ac:dyDescent="0.2">
      <c r="A7934" s="1" t="s">
        <v>31979</v>
      </c>
      <c r="B7934" t="str">
        <f t="shared" si="217"/>
        <v>https://www.udobaer.de/out/media/public/cust/others/s0000123-2021-ch_it.pdf</v>
      </c>
    </row>
    <row r="7935" spans="1:2" x14ac:dyDescent="0.2">
      <c r="A7935" s="1" t="s">
        <v>31980</v>
      </c>
      <c r="B7935" t="str">
        <f t="shared" si="217"/>
        <v>https://www.udobaer.de/out/media/public/cust/others/s0000123-2021-ch_it.pdf</v>
      </c>
    </row>
    <row r="7936" spans="1:2" x14ac:dyDescent="0.2">
      <c r="A7936" s="1" t="s">
        <v>31981</v>
      </c>
      <c r="B7936" t="str">
        <f t="shared" si="217"/>
        <v>https://www.udobaer.de/out/media/public/cust/others/s0000123-2021-ch_it.pdf</v>
      </c>
    </row>
    <row r="7937" spans="1:2" x14ac:dyDescent="0.2">
      <c r="A7937" s="1" t="s">
        <v>31982</v>
      </c>
      <c r="B7937" t="str">
        <f t="shared" si="217"/>
        <v>https://www.udobaer.de/out/media/public/cust/others/s0000123-2021-ch_it.pdf</v>
      </c>
    </row>
    <row r="7938" spans="1:2" x14ac:dyDescent="0.2">
      <c r="A7938" s="1" t="s">
        <v>31983</v>
      </c>
      <c r="B7938" t="str">
        <f t="shared" si="217"/>
        <v>https://www.udobaer.de/out/media/public/cust/others/s0000123-2021-ch_it.pdf</v>
      </c>
    </row>
    <row r="7939" spans="1:2" x14ac:dyDescent="0.2">
      <c r="A7939" s="1" t="s">
        <v>31984</v>
      </c>
      <c r="B7939" t="str">
        <f t="shared" si="217"/>
        <v>https://www.udobaer.de/out/media/public/cust/others/s0000123-2021-ch_it.pdf</v>
      </c>
    </row>
    <row r="7940" spans="1:2" x14ac:dyDescent="0.2">
      <c r="A7940" s="1" t="s">
        <v>31985</v>
      </c>
      <c r="B7940" t="str">
        <f t="shared" si="217"/>
        <v>https://www.udobaer.de/out/media/public/cust/others/s0000123-2021-ch_it.pdf</v>
      </c>
    </row>
    <row r="7941" spans="1:2" x14ac:dyDescent="0.2">
      <c r="A7941" s="1" t="s">
        <v>31986</v>
      </c>
      <c r="B7941" t="str">
        <f t="shared" si="217"/>
        <v>https://www.udobaer.de/out/media/public/cust/others/s0000123-2021-ch_it.pdf</v>
      </c>
    </row>
    <row r="7942" spans="1:2" x14ac:dyDescent="0.2">
      <c r="A7942" s="1" t="s">
        <v>31987</v>
      </c>
      <c r="B7942" t="str">
        <f t="shared" si="217"/>
        <v>https://www.udobaer.de/out/media/public/cust/others/s0000123-2021-ch_it.pdf</v>
      </c>
    </row>
    <row r="7943" spans="1:2" x14ac:dyDescent="0.2">
      <c r="A7943" s="1" t="s">
        <v>31988</v>
      </c>
      <c r="B7943" t="str">
        <f t="shared" si="217"/>
        <v>https://www.udobaer.de/out/media/public/cust/others/s0000123-2021-ch_it.pdf</v>
      </c>
    </row>
    <row r="7944" spans="1:2" x14ac:dyDescent="0.2">
      <c r="A7944" s="1" t="s">
        <v>31989</v>
      </c>
      <c r="B7944" t="str">
        <f t="shared" si="217"/>
        <v>https://www.udobaer.de/out/media/public/cust/others/s0000123-2021-ch_it.pdf</v>
      </c>
    </row>
    <row r="7945" spans="1:2" x14ac:dyDescent="0.2">
      <c r="A7945" s="1" t="s">
        <v>31990</v>
      </c>
      <c r="B7945" t="str">
        <f t="shared" si="217"/>
        <v>https://www.udobaer.de/out/media/public/cust/others/s0000123-2021-ch_it.pdf</v>
      </c>
    </row>
    <row r="7946" spans="1:2" x14ac:dyDescent="0.2">
      <c r="A7946" s="1" t="s">
        <v>31991</v>
      </c>
      <c r="B7946" t="str">
        <f t="shared" si="217"/>
        <v>https://www.udobaer.de/out/media/public/cust/others/s0000123-2021-ch_it.pdf</v>
      </c>
    </row>
    <row r="7947" spans="1:2" x14ac:dyDescent="0.2">
      <c r="A7947" s="1" t="s">
        <v>31992</v>
      </c>
      <c r="B7947" t="str">
        <f t="shared" si="217"/>
        <v>https://www.udobaer.de/out/media/public/cust/others/s0000123-2021-ch_it.pdf</v>
      </c>
    </row>
    <row r="7948" spans="1:2" x14ac:dyDescent="0.2">
      <c r="A7948" s="1" t="s">
        <v>31993</v>
      </c>
      <c r="B7948" t="str">
        <f t="shared" si="217"/>
        <v>https://www.udobaer.de/out/media/public/cust/others/s0000123-2021-ch_it.pdf</v>
      </c>
    </row>
    <row r="7949" spans="1:2" x14ac:dyDescent="0.2">
      <c r="A7949" s="1" t="s">
        <v>31994</v>
      </c>
      <c r="B7949" t="str">
        <f t="shared" si="217"/>
        <v>https://www.udobaer.de/out/media/public/cust/others/s0000123-2021-ch_it.pdf</v>
      </c>
    </row>
    <row r="7950" spans="1:2" x14ac:dyDescent="0.2">
      <c r="A7950" s="1" t="s">
        <v>31995</v>
      </c>
      <c r="B7950" t="str">
        <f t="shared" si="217"/>
        <v>https://www.udobaer.de/out/media/public/cust/others/s0000123-2021-ch_it.pdf</v>
      </c>
    </row>
    <row r="7951" spans="1:2" x14ac:dyDescent="0.2">
      <c r="A7951" s="1" t="s">
        <v>31996</v>
      </c>
      <c r="B7951" t="str">
        <f t="shared" si="217"/>
        <v>https://www.udobaer.de/out/media/public/cust/others/s0000123-2021-ch_it.pdf</v>
      </c>
    </row>
    <row r="7952" spans="1:2" x14ac:dyDescent="0.2">
      <c r="A7952" s="1" t="s">
        <v>31997</v>
      </c>
      <c r="B7952" t="str">
        <f t="shared" si="217"/>
        <v>https://www.udobaer.de/out/media/public/cust/others/s0000123-2021-ch_it.pdf</v>
      </c>
    </row>
    <row r="7953" spans="1:2" x14ac:dyDescent="0.2">
      <c r="A7953" s="1" t="s">
        <v>31998</v>
      </c>
      <c r="B7953" t="str">
        <f t="shared" si="217"/>
        <v>https://www.udobaer.de/out/media/public/cust/others/s0000123-2021-ch_it.pdf</v>
      </c>
    </row>
    <row r="7954" spans="1:2" x14ac:dyDescent="0.2">
      <c r="A7954" s="1" t="s">
        <v>31999</v>
      </c>
      <c r="B7954" t="str">
        <f t="shared" si="217"/>
        <v>https://www.udobaer.de/out/media/public/cust/others/s0000123-2021-ch_it.pdf</v>
      </c>
    </row>
    <row r="7955" spans="1:2" x14ac:dyDescent="0.2">
      <c r="A7955" s="1" t="s">
        <v>32000</v>
      </c>
      <c r="B7955" t="str">
        <f t="shared" si="217"/>
        <v>https://www.udobaer.de/out/media/public/cust/others/s0000123-2021-ch_it.pdf</v>
      </c>
    </row>
    <row r="7956" spans="1:2" x14ac:dyDescent="0.2">
      <c r="A7956" s="1" t="s">
        <v>32001</v>
      </c>
      <c r="B7956" t="str">
        <f t="shared" si="217"/>
        <v>https://www.udobaer.de/out/media/public/cust/others/s0000123-2021-ch_it.pdf</v>
      </c>
    </row>
    <row r="7957" spans="1:2" x14ac:dyDescent="0.2">
      <c r="A7957" s="1" t="s">
        <v>32002</v>
      </c>
      <c r="B7957" t="str">
        <f t="shared" si="217"/>
        <v>https://www.udobaer.de/out/media/public/cust/others/s0000123-2021-ch_it.pdf</v>
      </c>
    </row>
    <row r="7958" spans="1:2" x14ac:dyDescent="0.2">
      <c r="A7958" s="1" t="s">
        <v>32003</v>
      </c>
      <c r="B7958" t="str">
        <f t="shared" si="217"/>
        <v>https://www.udobaer.de/out/media/public/cust/others/s0000123-2021-ch_it.pdf</v>
      </c>
    </row>
    <row r="7959" spans="1:2" x14ac:dyDescent="0.2">
      <c r="A7959" s="1" t="s">
        <v>32004</v>
      </c>
      <c r="B7959" t="str">
        <f t="shared" si="217"/>
        <v>https://www.udobaer.de/out/media/public/cust/others/s0000123-2021-ch_it.pdf</v>
      </c>
    </row>
    <row r="7960" spans="1:2" x14ac:dyDescent="0.2">
      <c r="A7960" s="1" t="s">
        <v>32005</v>
      </c>
      <c r="B7960" t="str">
        <f t="shared" si="217"/>
        <v>https://www.udobaer.de/out/media/public/cust/others/s0000123-2021-ch_it.pdf</v>
      </c>
    </row>
    <row r="7961" spans="1:2" x14ac:dyDescent="0.2">
      <c r="A7961" s="1" t="s">
        <v>32006</v>
      </c>
      <c r="B7961" t="str">
        <f t="shared" si="217"/>
        <v>https://www.udobaer.de/out/media/public/cust/others/s0000123-2021-ch_it.pdf</v>
      </c>
    </row>
    <row r="7962" spans="1:2" x14ac:dyDescent="0.2">
      <c r="A7962" s="1" t="s">
        <v>32007</v>
      </c>
      <c r="B7962" t="str">
        <f t="shared" si="217"/>
        <v>https://www.udobaer.de/out/media/public/cust/others/s0000123-2021-ch_it.pdf</v>
      </c>
    </row>
    <row r="7963" spans="1:2" x14ac:dyDescent="0.2">
      <c r="A7963" s="1" t="s">
        <v>32008</v>
      </c>
      <c r="B7963" t="str">
        <f t="shared" si="217"/>
        <v>https://www.udobaer.de/out/media/public/cust/others/s0000123-2021-ch_it.pdf</v>
      </c>
    </row>
    <row r="7964" spans="1:2" x14ac:dyDescent="0.2">
      <c r="A7964" s="1" t="s">
        <v>32009</v>
      </c>
      <c r="B7964" t="str">
        <f t="shared" si="217"/>
        <v>https://www.udobaer.de/out/media/public/cust/others/s0000123-2021-ch_it.pdf</v>
      </c>
    </row>
    <row r="7965" spans="1:2" x14ac:dyDescent="0.2">
      <c r="A7965" s="1" t="s">
        <v>32010</v>
      </c>
      <c r="B7965" t="str">
        <f t="shared" si="217"/>
        <v>https://www.udobaer.de/out/media/public/cust/others/s0000123-2021-ch_it.pdf</v>
      </c>
    </row>
    <row r="7966" spans="1:2" x14ac:dyDescent="0.2">
      <c r="A7966" s="1" t="s">
        <v>32011</v>
      </c>
      <c r="B7966" t="str">
        <f t="shared" si="217"/>
        <v>https://www.udobaer.de/out/media/public/cust/others/s0000123-2021-ch_it.pdf</v>
      </c>
    </row>
    <row r="7967" spans="1:2" x14ac:dyDescent="0.2">
      <c r="A7967" s="1" t="s">
        <v>32012</v>
      </c>
      <c r="B7967" t="str">
        <f t="shared" si="217"/>
        <v>https://www.udobaer.de/out/media/public/cust/others/s0000123-2021-ch_it.pdf</v>
      </c>
    </row>
    <row r="7968" spans="1:2" x14ac:dyDescent="0.2">
      <c r="A7968" s="1" t="s">
        <v>32013</v>
      </c>
      <c r="B7968" t="str">
        <f t="shared" si="217"/>
        <v>https://www.udobaer.de/out/media/public/cust/others/s0000123-2021-ch_it.pdf</v>
      </c>
    </row>
    <row r="7969" spans="1:2" x14ac:dyDescent="0.2">
      <c r="A7969" s="1" t="s">
        <v>32014</v>
      </c>
      <c r="B7969" t="str">
        <f t="shared" si="217"/>
        <v>https://www.udobaer.de/out/media/public/cust/others/s0000123-2021-ch_it.pdf</v>
      </c>
    </row>
    <row r="7970" spans="1:2" x14ac:dyDescent="0.2">
      <c r="A7970" s="1" t="s">
        <v>32015</v>
      </c>
      <c r="B7970" t="str">
        <f t="shared" si="217"/>
        <v>https://www.udobaer.de/out/media/public/cust/others/s0000123-2021-ch_it.pdf</v>
      </c>
    </row>
    <row r="7971" spans="1:2" x14ac:dyDescent="0.2">
      <c r="A7971" s="1" t="s">
        <v>32016</v>
      </c>
      <c r="B7971" t="str">
        <f t="shared" si="217"/>
        <v>https://www.udobaer.de/out/media/public/cust/others/s0000123-2021-ch_it.pdf</v>
      </c>
    </row>
    <row r="7972" spans="1:2" x14ac:dyDescent="0.2">
      <c r="A7972" s="1" t="s">
        <v>32017</v>
      </c>
      <c r="B7972" t="str">
        <f t="shared" si="217"/>
        <v>https://www.udobaer.de/out/media/public/cust/others/s0000123-2021-ch_it.pdf</v>
      </c>
    </row>
    <row r="7973" spans="1:2" x14ac:dyDescent="0.2">
      <c r="A7973" s="1" t="s">
        <v>32018</v>
      </c>
      <c r="B7973" t="str">
        <f t="shared" si="217"/>
        <v>https://www.udobaer.de/out/media/public/cust/others/s0000123-2021-ch_it.pdf</v>
      </c>
    </row>
    <row r="7974" spans="1:2" x14ac:dyDescent="0.2">
      <c r="A7974" s="1" t="s">
        <v>32019</v>
      </c>
      <c r="B7974" t="str">
        <f t="shared" ref="B7974:B8037" si="218">HYPERLINK("https://www.udobaer.de/out/media/public/cust/others/s0000123-2021-ch_it.pdf")</f>
        <v>https://www.udobaer.de/out/media/public/cust/others/s0000123-2021-ch_it.pdf</v>
      </c>
    </row>
    <row r="7975" spans="1:2" x14ac:dyDescent="0.2">
      <c r="A7975" s="1" t="s">
        <v>32020</v>
      </c>
      <c r="B7975" t="str">
        <f t="shared" si="218"/>
        <v>https://www.udobaer.de/out/media/public/cust/others/s0000123-2021-ch_it.pdf</v>
      </c>
    </row>
    <row r="7976" spans="1:2" x14ac:dyDescent="0.2">
      <c r="A7976" s="1" t="s">
        <v>32021</v>
      </c>
      <c r="B7976" t="str">
        <f t="shared" si="218"/>
        <v>https://www.udobaer.de/out/media/public/cust/others/s0000123-2021-ch_it.pdf</v>
      </c>
    </row>
    <row r="7977" spans="1:2" x14ac:dyDescent="0.2">
      <c r="A7977" s="1" t="s">
        <v>32022</v>
      </c>
      <c r="B7977" t="str">
        <f t="shared" si="218"/>
        <v>https://www.udobaer.de/out/media/public/cust/others/s0000123-2021-ch_it.pdf</v>
      </c>
    </row>
    <row r="7978" spans="1:2" x14ac:dyDescent="0.2">
      <c r="A7978" s="1" t="s">
        <v>32023</v>
      </c>
      <c r="B7978" t="str">
        <f t="shared" si="218"/>
        <v>https://www.udobaer.de/out/media/public/cust/others/s0000123-2021-ch_it.pdf</v>
      </c>
    </row>
    <row r="7979" spans="1:2" x14ac:dyDescent="0.2">
      <c r="A7979" s="1" t="s">
        <v>32024</v>
      </c>
      <c r="B7979" t="str">
        <f t="shared" si="218"/>
        <v>https://www.udobaer.de/out/media/public/cust/others/s0000123-2021-ch_it.pdf</v>
      </c>
    </row>
    <row r="7980" spans="1:2" x14ac:dyDescent="0.2">
      <c r="A7980" s="1" t="s">
        <v>32025</v>
      </c>
      <c r="B7980" t="str">
        <f t="shared" si="218"/>
        <v>https://www.udobaer.de/out/media/public/cust/others/s0000123-2021-ch_it.pdf</v>
      </c>
    </row>
    <row r="7981" spans="1:2" x14ac:dyDescent="0.2">
      <c r="A7981" s="1" t="s">
        <v>32026</v>
      </c>
      <c r="B7981" t="str">
        <f t="shared" si="218"/>
        <v>https://www.udobaer.de/out/media/public/cust/others/s0000123-2021-ch_it.pdf</v>
      </c>
    </row>
    <row r="7982" spans="1:2" x14ac:dyDescent="0.2">
      <c r="A7982" s="1" t="s">
        <v>32027</v>
      </c>
      <c r="B7982" t="str">
        <f t="shared" si="218"/>
        <v>https://www.udobaer.de/out/media/public/cust/others/s0000123-2021-ch_it.pdf</v>
      </c>
    </row>
    <row r="7983" spans="1:2" x14ac:dyDescent="0.2">
      <c r="A7983" s="1" t="s">
        <v>32028</v>
      </c>
      <c r="B7983" t="str">
        <f t="shared" si="218"/>
        <v>https://www.udobaer.de/out/media/public/cust/others/s0000123-2021-ch_it.pdf</v>
      </c>
    </row>
    <row r="7984" spans="1:2" x14ac:dyDescent="0.2">
      <c r="A7984" s="1" t="s">
        <v>32029</v>
      </c>
      <c r="B7984" t="str">
        <f t="shared" si="218"/>
        <v>https://www.udobaer.de/out/media/public/cust/others/s0000123-2021-ch_it.pdf</v>
      </c>
    </row>
    <row r="7985" spans="1:2" x14ac:dyDescent="0.2">
      <c r="A7985" s="1" t="s">
        <v>32030</v>
      </c>
      <c r="B7985" t="str">
        <f t="shared" si="218"/>
        <v>https://www.udobaer.de/out/media/public/cust/others/s0000123-2021-ch_it.pdf</v>
      </c>
    </row>
    <row r="7986" spans="1:2" x14ac:dyDescent="0.2">
      <c r="A7986" s="1" t="s">
        <v>32031</v>
      </c>
      <c r="B7986" t="str">
        <f t="shared" si="218"/>
        <v>https://www.udobaer.de/out/media/public/cust/others/s0000123-2021-ch_it.pdf</v>
      </c>
    </row>
    <row r="7987" spans="1:2" x14ac:dyDescent="0.2">
      <c r="A7987" s="1" t="s">
        <v>32032</v>
      </c>
      <c r="B7987" t="str">
        <f t="shared" si="218"/>
        <v>https://www.udobaer.de/out/media/public/cust/others/s0000123-2021-ch_it.pdf</v>
      </c>
    </row>
    <row r="7988" spans="1:2" x14ac:dyDescent="0.2">
      <c r="A7988" s="1" t="s">
        <v>32033</v>
      </c>
      <c r="B7988" t="str">
        <f t="shared" si="218"/>
        <v>https://www.udobaer.de/out/media/public/cust/others/s0000123-2021-ch_it.pdf</v>
      </c>
    </row>
    <row r="7989" spans="1:2" x14ac:dyDescent="0.2">
      <c r="A7989" s="1" t="s">
        <v>32034</v>
      </c>
      <c r="B7989" t="str">
        <f t="shared" si="218"/>
        <v>https://www.udobaer.de/out/media/public/cust/others/s0000123-2021-ch_it.pdf</v>
      </c>
    </row>
    <row r="7990" spans="1:2" x14ac:dyDescent="0.2">
      <c r="A7990" s="1" t="s">
        <v>32035</v>
      </c>
      <c r="B7990" t="str">
        <f t="shared" si="218"/>
        <v>https://www.udobaer.de/out/media/public/cust/others/s0000123-2021-ch_it.pdf</v>
      </c>
    </row>
    <row r="7991" spans="1:2" x14ac:dyDescent="0.2">
      <c r="A7991" s="1" t="s">
        <v>32036</v>
      </c>
      <c r="B7991" t="str">
        <f t="shared" si="218"/>
        <v>https://www.udobaer.de/out/media/public/cust/others/s0000123-2021-ch_it.pdf</v>
      </c>
    </row>
    <row r="7992" spans="1:2" x14ac:dyDescent="0.2">
      <c r="A7992" s="1" t="s">
        <v>32037</v>
      </c>
      <c r="B7992" t="str">
        <f t="shared" si="218"/>
        <v>https://www.udobaer.de/out/media/public/cust/others/s0000123-2021-ch_it.pdf</v>
      </c>
    </row>
    <row r="7993" spans="1:2" x14ac:dyDescent="0.2">
      <c r="A7993" s="1" t="s">
        <v>32038</v>
      </c>
      <c r="B7993" t="str">
        <f t="shared" si="218"/>
        <v>https://www.udobaer.de/out/media/public/cust/others/s0000123-2021-ch_it.pdf</v>
      </c>
    </row>
    <row r="7994" spans="1:2" x14ac:dyDescent="0.2">
      <c r="A7994" s="1" t="s">
        <v>32039</v>
      </c>
      <c r="B7994" t="str">
        <f t="shared" si="218"/>
        <v>https://www.udobaer.de/out/media/public/cust/others/s0000123-2021-ch_it.pdf</v>
      </c>
    </row>
    <row r="7995" spans="1:2" x14ac:dyDescent="0.2">
      <c r="A7995" s="1" t="s">
        <v>32040</v>
      </c>
      <c r="B7995" t="str">
        <f t="shared" si="218"/>
        <v>https://www.udobaer.de/out/media/public/cust/others/s0000123-2021-ch_it.pdf</v>
      </c>
    </row>
    <row r="7996" spans="1:2" x14ac:dyDescent="0.2">
      <c r="A7996" s="1" t="s">
        <v>32041</v>
      </c>
      <c r="B7996" t="str">
        <f t="shared" si="218"/>
        <v>https://www.udobaer.de/out/media/public/cust/others/s0000123-2021-ch_it.pdf</v>
      </c>
    </row>
    <row r="7997" spans="1:2" x14ac:dyDescent="0.2">
      <c r="A7997" s="1" t="s">
        <v>32042</v>
      </c>
      <c r="B7997" t="str">
        <f t="shared" si="218"/>
        <v>https://www.udobaer.de/out/media/public/cust/others/s0000123-2021-ch_it.pdf</v>
      </c>
    </row>
    <row r="7998" spans="1:2" x14ac:dyDescent="0.2">
      <c r="A7998" s="1" t="s">
        <v>32043</v>
      </c>
      <c r="B7998" t="str">
        <f t="shared" si="218"/>
        <v>https://www.udobaer.de/out/media/public/cust/others/s0000123-2021-ch_it.pdf</v>
      </c>
    </row>
    <row r="7999" spans="1:2" x14ac:dyDescent="0.2">
      <c r="A7999" s="1" t="s">
        <v>32044</v>
      </c>
      <c r="B7999" t="str">
        <f t="shared" si="218"/>
        <v>https://www.udobaer.de/out/media/public/cust/others/s0000123-2021-ch_it.pdf</v>
      </c>
    </row>
    <row r="8000" spans="1:2" x14ac:dyDescent="0.2">
      <c r="A8000" s="1" t="s">
        <v>32045</v>
      </c>
      <c r="B8000" t="str">
        <f t="shared" si="218"/>
        <v>https://www.udobaer.de/out/media/public/cust/others/s0000123-2021-ch_it.pdf</v>
      </c>
    </row>
    <row r="8001" spans="1:2" x14ac:dyDescent="0.2">
      <c r="A8001" s="1" t="s">
        <v>32046</v>
      </c>
      <c r="B8001" t="str">
        <f t="shared" si="218"/>
        <v>https://www.udobaer.de/out/media/public/cust/others/s0000123-2021-ch_it.pdf</v>
      </c>
    </row>
    <row r="8002" spans="1:2" x14ac:dyDescent="0.2">
      <c r="A8002" s="1" t="s">
        <v>32047</v>
      </c>
      <c r="B8002" t="str">
        <f t="shared" si="218"/>
        <v>https://www.udobaer.de/out/media/public/cust/others/s0000123-2021-ch_it.pdf</v>
      </c>
    </row>
    <row r="8003" spans="1:2" x14ac:dyDescent="0.2">
      <c r="A8003" s="1" t="s">
        <v>32048</v>
      </c>
      <c r="B8003" t="str">
        <f t="shared" si="218"/>
        <v>https://www.udobaer.de/out/media/public/cust/others/s0000123-2021-ch_it.pdf</v>
      </c>
    </row>
    <row r="8004" spans="1:2" x14ac:dyDescent="0.2">
      <c r="A8004" s="1" t="s">
        <v>32049</v>
      </c>
      <c r="B8004" t="str">
        <f t="shared" si="218"/>
        <v>https://www.udobaer.de/out/media/public/cust/others/s0000123-2021-ch_it.pdf</v>
      </c>
    </row>
    <row r="8005" spans="1:2" x14ac:dyDescent="0.2">
      <c r="A8005" s="1" t="s">
        <v>32050</v>
      </c>
      <c r="B8005" t="str">
        <f t="shared" si="218"/>
        <v>https://www.udobaer.de/out/media/public/cust/others/s0000123-2021-ch_it.pdf</v>
      </c>
    </row>
    <row r="8006" spans="1:2" x14ac:dyDescent="0.2">
      <c r="A8006" s="1" t="s">
        <v>32051</v>
      </c>
      <c r="B8006" t="str">
        <f t="shared" si="218"/>
        <v>https://www.udobaer.de/out/media/public/cust/others/s0000123-2021-ch_it.pdf</v>
      </c>
    </row>
    <row r="8007" spans="1:2" x14ac:dyDescent="0.2">
      <c r="A8007" s="1" t="s">
        <v>32052</v>
      </c>
      <c r="B8007" t="str">
        <f t="shared" si="218"/>
        <v>https://www.udobaer.de/out/media/public/cust/others/s0000123-2021-ch_it.pdf</v>
      </c>
    </row>
    <row r="8008" spans="1:2" x14ac:dyDescent="0.2">
      <c r="A8008" s="1" t="s">
        <v>32053</v>
      </c>
      <c r="B8008" t="str">
        <f t="shared" si="218"/>
        <v>https://www.udobaer.de/out/media/public/cust/others/s0000123-2021-ch_it.pdf</v>
      </c>
    </row>
    <row r="8009" spans="1:2" x14ac:dyDescent="0.2">
      <c r="A8009" s="1" t="s">
        <v>32054</v>
      </c>
      <c r="B8009" t="str">
        <f t="shared" si="218"/>
        <v>https://www.udobaer.de/out/media/public/cust/others/s0000123-2021-ch_it.pdf</v>
      </c>
    </row>
    <row r="8010" spans="1:2" x14ac:dyDescent="0.2">
      <c r="A8010" s="1" t="s">
        <v>32055</v>
      </c>
      <c r="B8010" t="str">
        <f t="shared" si="218"/>
        <v>https://www.udobaer.de/out/media/public/cust/others/s0000123-2021-ch_it.pdf</v>
      </c>
    </row>
    <row r="8011" spans="1:2" x14ac:dyDescent="0.2">
      <c r="A8011" s="1" t="s">
        <v>32056</v>
      </c>
      <c r="B8011" t="str">
        <f t="shared" si="218"/>
        <v>https://www.udobaer.de/out/media/public/cust/others/s0000123-2021-ch_it.pdf</v>
      </c>
    </row>
    <row r="8012" spans="1:2" x14ac:dyDescent="0.2">
      <c r="A8012" s="1" t="s">
        <v>32057</v>
      </c>
      <c r="B8012" t="str">
        <f t="shared" si="218"/>
        <v>https://www.udobaer.de/out/media/public/cust/others/s0000123-2021-ch_it.pdf</v>
      </c>
    </row>
    <row r="8013" spans="1:2" x14ac:dyDescent="0.2">
      <c r="A8013" s="1" t="s">
        <v>32058</v>
      </c>
      <c r="B8013" t="str">
        <f t="shared" si="218"/>
        <v>https://www.udobaer.de/out/media/public/cust/others/s0000123-2021-ch_it.pdf</v>
      </c>
    </row>
    <row r="8014" spans="1:2" x14ac:dyDescent="0.2">
      <c r="A8014" s="1" t="s">
        <v>32059</v>
      </c>
      <c r="B8014" t="str">
        <f t="shared" si="218"/>
        <v>https://www.udobaer.de/out/media/public/cust/others/s0000123-2021-ch_it.pdf</v>
      </c>
    </row>
    <row r="8015" spans="1:2" x14ac:dyDescent="0.2">
      <c r="A8015" s="1" t="s">
        <v>32060</v>
      </c>
      <c r="B8015" t="str">
        <f t="shared" si="218"/>
        <v>https://www.udobaer.de/out/media/public/cust/others/s0000123-2021-ch_it.pdf</v>
      </c>
    </row>
    <row r="8016" spans="1:2" x14ac:dyDescent="0.2">
      <c r="A8016" s="1" t="s">
        <v>32061</v>
      </c>
      <c r="B8016" t="str">
        <f t="shared" si="218"/>
        <v>https://www.udobaer.de/out/media/public/cust/others/s0000123-2021-ch_it.pdf</v>
      </c>
    </row>
    <row r="8017" spans="1:2" x14ac:dyDescent="0.2">
      <c r="A8017" s="1" t="s">
        <v>32062</v>
      </c>
      <c r="B8017" t="str">
        <f t="shared" si="218"/>
        <v>https://www.udobaer.de/out/media/public/cust/others/s0000123-2021-ch_it.pdf</v>
      </c>
    </row>
    <row r="8018" spans="1:2" x14ac:dyDescent="0.2">
      <c r="A8018" s="1" t="s">
        <v>32063</v>
      </c>
      <c r="B8018" t="str">
        <f t="shared" si="218"/>
        <v>https://www.udobaer.de/out/media/public/cust/others/s0000123-2021-ch_it.pdf</v>
      </c>
    </row>
    <row r="8019" spans="1:2" x14ac:dyDescent="0.2">
      <c r="A8019" s="1" t="s">
        <v>32064</v>
      </c>
      <c r="B8019" t="str">
        <f t="shared" si="218"/>
        <v>https://www.udobaer.de/out/media/public/cust/others/s0000123-2021-ch_it.pdf</v>
      </c>
    </row>
    <row r="8020" spans="1:2" x14ac:dyDescent="0.2">
      <c r="A8020" s="1" t="s">
        <v>32065</v>
      </c>
      <c r="B8020" t="str">
        <f t="shared" si="218"/>
        <v>https://www.udobaer.de/out/media/public/cust/others/s0000123-2021-ch_it.pdf</v>
      </c>
    </row>
    <row r="8021" spans="1:2" x14ac:dyDescent="0.2">
      <c r="A8021" s="1" t="s">
        <v>32066</v>
      </c>
      <c r="B8021" t="str">
        <f t="shared" si="218"/>
        <v>https://www.udobaer.de/out/media/public/cust/others/s0000123-2021-ch_it.pdf</v>
      </c>
    </row>
    <row r="8022" spans="1:2" x14ac:dyDescent="0.2">
      <c r="A8022" s="1" t="s">
        <v>32067</v>
      </c>
      <c r="B8022" t="str">
        <f t="shared" si="218"/>
        <v>https://www.udobaer.de/out/media/public/cust/others/s0000123-2021-ch_it.pdf</v>
      </c>
    </row>
    <row r="8023" spans="1:2" x14ac:dyDescent="0.2">
      <c r="A8023" s="1" t="s">
        <v>32068</v>
      </c>
      <c r="B8023" t="str">
        <f t="shared" si="218"/>
        <v>https://www.udobaer.de/out/media/public/cust/others/s0000123-2021-ch_it.pdf</v>
      </c>
    </row>
    <row r="8024" spans="1:2" x14ac:dyDescent="0.2">
      <c r="A8024" s="1" t="s">
        <v>32069</v>
      </c>
      <c r="B8024" t="str">
        <f t="shared" si="218"/>
        <v>https://www.udobaer.de/out/media/public/cust/others/s0000123-2021-ch_it.pdf</v>
      </c>
    </row>
    <row r="8025" spans="1:2" x14ac:dyDescent="0.2">
      <c r="A8025" s="1" t="s">
        <v>32070</v>
      </c>
      <c r="B8025" t="str">
        <f t="shared" si="218"/>
        <v>https://www.udobaer.de/out/media/public/cust/others/s0000123-2021-ch_it.pdf</v>
      </c>
    </row>
    <row r="8026" spans="1:2" x14ac:dyDescent="0.2">
      <c r="A8026" s="1" t="s">
        <v>32071</v>
      </c>
      <c r="B8026" t="str">
        <f t="shared" si="218"/>
        <v>https://www.udobaer.de/out/media/public/cust/others/s0000123-2021-ch_it.pdf</v>
      </c>
    </row>
    <row r="8027" spans="1:2" x14ac:dyDescent="0.2">
      <c r="A8027" s="1" t="s">
        <v>32072</v>
      </c>
      <c r="B8027" t="str">
        <f t="shared" si="218"/>
        <v>https://www.udobaer.de/out/media/public/cust/others/s0000123-2021-ch_it.pdf</v>
      </c>
    </row>
    <row r="8028" spans="1:2" x14ac:dyDescent="0.2">
      <c r="A8028" s="1" t="s">
        <v>32073</v>
      </c>
      <c r="B8028" t="str">
        <f t="shared" si="218"/>
        <v>https://www.udobaer.de/out/media/public/cust/others/s0000123-2021-ch_it.pdf</v>
      </c>
    </row>
    <row r="8029" spans="1:2" x14ac:dyDescent="0.2">
      <c r="A8029" s="1" t="s">
        <v>32074</v>
      </c>
      <c r="B8029" t="str">
        <f t="shared" si="218"/>
        <v>https://www.udobaer.de/out/media/public/cust/others/s0000123-2021-ch_it.pdf</v>
      </c>
    </row>
    <row r="8030" spans="1:2" x14ac:dyDescent="0.2">
      <c r="A8030" s="1" t="s">
        <v>32075</v>
      </c>
      <c r="B8030" t="str">
        <f t="shared" si="218"/>
        <v>https://www.udobaer.de/out/media/public/cust/others/s0000123-2021-ch_it.pdf</v>
      </c>
    </row>
    <row r="8031" spans="1:2" x14ac:dyDescent="0.2">
      <c r="A8031" s="1" t="s">
        <v>32076</v>
      </c>
      <c r="B8031" t="str">
        <f t="shared" si="218"/>
        <v>https://www.udobaer.de/out/media/public/cust/others/s0000123-2021-ch_it.pdf</v>
      </c>
    </row>
    <row r="8032" spans="1:2" x14ac:dyDescent="0.2">
      <c r="A8032" s="1" t="s">
        <v>32077</v>
      </c>
      <c r="B8032" t="str">
        <f t="shared" si="218"/>
        <v>https://www.udobaer.de/out/media/public/cust/others/s0000123-2021-ch_it.pdf</v>
      </c>
    </row>
    <row r="8033" spans="1:2" x14ac:dyDescent="0.2">
      <c r="A8033" s="1" t="s">
        <v>32078</v>
      </c>
      <c r="B8033" t="str">
        <f t="shared" si="218"/>
        <v>https://www.udobaer.de/out/media/public/cust/others/s0000123-2021-ch_it.pdf</v>
      </c>
    </row>
    <row r="8034" spans="1:2" x14ac:dyDescent="0.2">
      <c r="A8034" s="1" t="s">
        <v>32079</v>
      </c>
      <c r="B8034" t="str">
        <f t="shared" si="218"/>
        <v>https://www.udobaer.de/out/media/public/cust/others/s0000123-2021-ch_it.pdf</v>
      </c>
    </row>
    <row r="8035" spans="1:2" x14ac:dyDescent="0.2">
      <c r="A8035" s="1" t="s">
        <v>32080</v>
      </c>
      <c r="B8035" t="str">
        <f t="shared" si="218"/>
        <v>https://www.udobaer.de/out/media/public/cust/others/s0000123-2021-ch_it.pdf</v>
      </c>
    </row>
    <row r="8036" spans="1:2" x14ac:dyDescent="0.2">
      <c r="A8036" s="1" t="s">
        <v>32081</v>
      </c>
      <c r="B8036" t="str">
        <f t="shared" si="218"/>
        <v>https://www.udobaer.de/out/media/public/cust/others/s0000123-2021-ch_it.pdf</v>
      </c>
    </row>
    <row r="8037" spans="1:2" x14ac:dyDescent="0.2">
      <c r="A8037" s="1" t="s">
        <v>32082</v>
      </c>
      <c r="B8037" t="str">
        <f t="shared" si="218"/>
        <v>https://www.udobaer.de/out/media/public/cust/others/s0000123-2021-ch_it.pdf</v>
      </c>
    </row>
    <row r="8038" spans="1:2" x14ac:dyDescent="0.2">
      <c r="A8038" s="1" t="s">
        <v>32083</v>
      </c>
      <c r="B8038" t="str">
        <f t="shared" ref="B8038:B8101" si="219">HYPERLINK("https://www.udobaer.de/out/media/public/cust/others/s0000123-2021-ch_it.pdf")</f>
        <v>https://www.udobaer.de/out/media/public/cust/others/s0000123-2021-ch_it.pdf</v>
      </c>
    </row>
    <row r="8039" spans="1:2" x14ac:dyDescent="0.2">
      <c r="A8039" s="1" t="s">
        <v>32084</v>
      </c>
      <c r="B8039" t="str">
        <f t="shared" si="219"/>
        <v>https://www.udobaer.de/out/media/public/cust/others/s0000123-2021-ch_it.pdf</v>
      </c>
    </row>
    <row r="8040" spans="1:2" x14ac:dyDescent="0.2">
      <c r="A8040" s="1" t="s">
        <v>32085</v>
      </c>
      <c r="B8040" t="str">
        <f t="shared" si="219"/>
        <v>https://www.udobaer.de/out/media/public/cust/others/s0000123-2021-ch_it.pdf</v>
      </c>
    </row>
    <row r="8041" spans="1:2" x14ac:dyDescent="0.2">
      <c r="A8041" s="1" t="s">
        <v>32086</v>
      </c>
      <c r="B8041" t="str">
        <f t="shared" si="219"/>
        <v>https://www.udobaer.de/out/media/public/cust/others/s0000123-2021-ch_it.pdf</v>
      </c>
    </row>
    <row r="8042" spans="1:2" x14ac:dyDescent="0.2">
      <c r="A8042" s="1" t="s">
        <v>32087</v>
      </c>
      <c r="B8042" t="str">
        <f t="shared" si="219"/>
        <v>https://www.udobaer.de/out/media/public/cust/others/s0000123-2021-ch_it.pdf</v>
      </c>
    </row>
    <row r="8043" spans="1:2" x14ac:dyDescent="0.2">
      <c r="A8043" s="1" t="s">
        <v>32088</v>
      </c>
      <c r="B8043" t="str">
        <f t="shared" si="219"/>
        <v>https://www.udobaer.de/out/media/public/cust/others/s0000123-2021-ch_it.pdf</v>
      </c>
    </row>
    <row r="8044" spans="1:2" x14ac:dyDescent="0.2">
      <c r="A8044" s="1" t="s">
        <v>32089</v>
      </c>
      <c r="B8044" t="str">
        <f t="shared" si="219"/>
        <v>https://www.udobaer.de/out/media/public/cust/others/s0000123-2021-ch_it.pdf</v>
      </c>
    </row>
    <row r="8045" spans="1:2" x14ac:dyDescent="0.2">
      <c r="A8045" s="1" t="s">
        <v>32090</v>
      </c>
      <c r="B8045" t="str">
        <f t="shared" si="219"/>
        <v>https://www.udobaer.de/out/media/public/cust/others/s0000123-2021-ch_it.pdf</v>
      </c>
    </row>
    <row r="8046" spans="1:2" x14ac:dyDescent="0.2">
      <c r="A8046" s="1" t="s">
        <v>32091</v>
      </c>
      <c r="B8046" t="str">
        <f t="shared" si="219"/>
        <v>https://www.udobaer.de/out/media/public/cust/others/s0000123-2021-ch_it.pdf</v>
      </c>
    </row>
    <row r="8047" spans="1:2" x14ac:dyDescent="0.2">
      <c r="A8047" s="1" t="s">
        <v>32092</v>
      </c>
      <c r="B8047" t="str">
        <f t="shared" si="219"/>
        <v>https://www.udobaer.de/out/media/public/cust/others/s0000123-2021-ch_it.pdf</v>
      </c>
    </row>
    <row r="8048" spans="1:2" x14ac:dyDescent="0.2">
      <c r="A8048" s="1" t="s">
        <v>32093</v>
      </c>
      <c r="B8048" t="str">
        <f t="shared" si="219"/>
        <v>https://www.udobaer.de/out/media/public/cust/others/s0000123-2021-ch_it.pdf</v>
      </c>
    </row>
    <row r="8049" spans="1:2" x14ac:dyDescent="0.2">
      <c r="A8049" s="1" t="s">
        <v>32094</v>
      </c>
      <c r="B8049" t="str">
        <f t="shared" si="219"/>
        <v>https://www.udobaer.de/out/media/public/cust/others/s0000123-2021-ch_it.pdf</v>
      </c>
    </row>
    <row r="8050" spans="1:2" x14ac:dyDescent="0.2">
      <c r="A8050" s="1" t="s">
        <v>32095</v>
      </c>
      <c r="B8050" t="str">
        <f t="shared" si="219"/>
        <v>https://www.udobaer.de/out/media/public/cust/others/s0000123-2021-ch_it.pdf</v>
      </c>
    </row>
    <row r="8051" spans="1:2" x14ac:dyDescent="0.2">
      <c r="A8051" s="1" t="s">
        <v>32096</v>
      </c>
      <c r="B8051" t="str">
        <f t="shared" si="219"/>
        <v>https://www.udobaer.de/out/media/public/cust/others/s0000123-2021-ch_it.pdf</v>
      </c>
    </row>
    <row r="8052" spans="1:2" x14ac:dyDescent="0.2">
      <c r="A8052" s="1" t="s">
        <v>32097</v>
      </c>
      <c r="B8052" t="str">
        <f t="shared" si="219"/>
        <v>https://www.udobaer.de/out/media/public/cust/others/s0000123-2021-ch_it.pdf</v>
      </c>
    </row>
    <row r="8053" spans="1:2" x14ac:dyDescent="0.2">
      <c r="A8053" s="1" t="s">
        <v>32098</v>
      </c>
      <c r="B8053" t="str">
        <f t="shared" si="219"/>
        <v>https://www.udobaer.de/out/media/public/cust/others/s0000123-2021-ch_it.pdf</v>
      </c>
    </row>
    <row r="8054" spans="1:2" x14ac:dyDescent="0.2">
      <c r="A8054" s="1" t="s">
        <v>32099</v>
      </c>
      <c r="B8054" t="str">
        <f t="shared" si="219"/>
        <v>https://www.udobaer.de/out/media/public/cust/others/s0000123-2021-ch_it.pdf</v>
      </c>
    </row>
    <row r="8055" spans="1:2" x14ac:dyDescent="0.2">
      <c r="A8055" s="1" t="s">
        <v>32100</v>
      </c>
      <c r="B8055" t="str">
        <f t="shared" si="219"/>
        <v>https://www.udobaer.de/out/media/public/cust/others/s0000123-2021-ch_it.pdf</v>
      </c>
    </row>
    <row r="8056" spans="1:2" x14ac:dyDescent="0.2">
      <c r="A8056" s="1" t="s">
        <v>32101</v>
      </c>
      <c r="B8056" t="str">
        <f t="shared" si="219"/>
        <v>https://www.udobaer.de/out/media/public/cust/others/s0000123-2021-ch_it.pdf</v>
      </c>
    </row>
    <row r="8057" spans="1:2" x14ac:dyDescent="0.2">
      <c r="A8057" s="1" t="s">
        <v>32102</v>
      </c>
      <c r="B8057" t="str">
        <f t="shared" si="219"/>
        <v>https://www.udobaer.de/out/media/public/cust/others/s0000123-2021-ch_it.pdf</v>
      </c>
    </row>
    <row r="8058" spans="1:2" x14ac:dyDescent="0.2">
      <c r="A8058" s="1" t="s">
        <v>32103</v>
      </c>
      <c r="B8058" t="str">
        <f t="shared" si="219"/>
        <v>https://www.udobaer.de/out/media/public/cust/others/s0000123-2021-ch_it.pdf</v>
      </c>
    </row>
    <row r="8059" spans="1:2" x14ac:dyDescent="0.2">
      <c r="A8059" s="1" t="s">
        <v>32104</v>
      </c>
      <c r="B8059" t="str">
        <f t="shared" si="219"/>
        <v>https://www.udobaer.de/out/media/public/cust/others/s0000123-2021-ch_it.pdf</v>
      </c>
    </row>
    <row r="8060" spans="1:2" x14ac:dyDescent="0.2">
      <c r="A8060" s="1" t="s">
        <v>32105</v>
      </c>
      <c r="B8060" t="str">
        <f t="shared" si="219"/>
        <v>https://www.udobaer.de/out/media/public/cust/others/s0000123-2021-ch_it.pdf</v>
      </c>
    </row>
    <row r="8061" spans="1:2" x14ac:dyDescent="0.2">
      <c r="A8061" s="1" t="s">
        <v>32106</v>
      </c>
      <c r="B8061" t="str">
        <f t="shared" si="219"/>
        <v>https://www.udobaer.de/out/media/public/cust/others/s0000123-2021-ch_it.pdf</v>
      </c>
    </row>
    <row r="8062" spans="1:2" x14ac:dyDescent="0.2">
      <c r="A8062" s="1" t="s">
        <v>32107</v>
      </c>
      <c r="B8062" t="str">
        <f t="shared" si="219"/>
        <v>https://www.udobaer.de/out/media/public/cust/others/s0000123-2021-ch_it.pdf</v>
      </c>
    </row>
    <row r="8063" spans="1:2" x14ac:dyDescent="0.2">
      <c r="A8063" s="1" t="s">
        <v>32108</v>
      </c>
      <c r="B8063" t="str">
        <f t="shared" si="219"/>
        <v>https://www.udobaer.de/out/media/public/cust/others/s0000123-2021-ch_it.pdf</v>
      </c>
    </row>
    <row r="8064" spans="1:2" x14ac:dyDescent="0.2">
      <c r="A8064" s="1" t="s">
        <v>32109</v>
      </c>
      <c r="B8064" t="str">
        <f t="shared" si="219"/>
        <v>https://www.udobaer.de/out/media/public/cust/others/s0000123-2021-ch_it.pdf</v>
      </c>
    </row>
    <row r="8065" spans="1:2" x14ac:dyDescent="0.2">
      <c r="A8065" s="1" t="s">
        <v>32110</v>
      </c>
      <c r="B8065" t="str">
        <f t="shared" si="219"/>
        <v>https://www.udobaer.de/out/media/public/cust/others/s0000123-2021-ch_it.pdf</v>
      </c>
    </row>
    <row r="8066" spans="1:2" x14ac:dyDescent="0.2">
      <c r="A8066" s="1" t="s">
        <v>32111</v>
      </c>
      <c r="B8066" t="str">
        <f t="shared" si="219"/>
        <v>https://www.udobaer.de/out/media/public/cust/others/s0000123-2021-ch_it.pdf</v>
      </c>
    </row>
    <row r="8067" spans="1:2" x14ac:dyDescent="0.2">
      <c r="A8067" s="1" t="s">
        <v>32112</v>
      </c>
      <c r="B8067" t="str">
        <f t="shared" si="219"/>
        <v>https://www.udobaer.de/out/media/public/cust/others/s0000123-2021-ch_it.pdf</v>
      </c>
    </row>
    <row r="8068" spans="1:2" x14ac:dyDescent="0.2">
      <c r="A8068" s="1" t="s">
        <v>32113</v>
      </c>
      <c r="B8068" t="str">
        <f t="shared" si="219"/>
        <v>https://www.udobaer.de/out/media/public/cust/others/s0000123-2021-ch_it.pdf</v>
      </c>
    </row>
    <row r="8069" spans="1:2" x14ac:dyDescent="0.2">
      <c r="A8069" s="1" t="s">
        <v>32114</v>
      </c>
      <c r="B8069" t="str">
        <f t="shared" si="219"/>
        <v>https://www.udobaer.de/out/media/public/cust/others/s0000123-2021-ch_it.pdf</v>
      </c>
    </row>
    <row r="8070" spans="1:2" x14ac:dyDescent="0.2">
      <c r="A8070" s="1" t="s">
        <v>32115</v>
      </c>
      <c r="B8070" t="str">
        <f t="shared" si="219"/>
        <v>https://www.udobaer.de/out/media/public/cust/others/s0000123-2021-ch_it.pdf</v>
      </c>
    </row>
    <row r="8071" spans="1:2" x14ac:dyDescent="0.2">
      <c r="A8071" s="1" t="s">
        <v>32116</v>
      </c>
      <c r="B8071" t="str">
        <f t="shared" si="219"/>
        <v>https://www.udobaer.de/out/media/public/cust/others/s0000123-2021-ch_it.pdf</v>
      </c>
    </row>
    <row r="8072" spans="1:2" x14ac:dyDescent="0.2">
      <c r="A8072" s="1" t="s">
        <v>32117</v>
      </c>
      <c r="B8072" t="str">
        <f t="shared" si="219"/>
        <v>https://www.udobaer.de/out/media/public/cust/others/s0000123-2021-ch_it.pdf</v>
      </c>
    </row>
    <row r="8073" spans="1:2" x14ac:dyDescent="0.2">
      <c r="A8073" s="1" t="s">
        <v>32118</v>
      </c>
      <c r="B8073" t="str">
        <f t="shared" si="219"/>
        <v>https://www.udobaer.de/out/media/public/cust/others/s0000123-2021-ch_it.pdf</v>
      </c>
    </row>
    <row r="8074" spans="1:2" x14ac:dyDescent="0.2">
      <c r="A8074" s="1" t="s">
        <v>32119</v>
      </c>
      <c r="B8074" t="str">
        <f t="shared" si="219"/>
        <v>https://www.udobaer.de/out/media/public/cust/others/s0000123-2021-ch_it.pdf</v>
      </c>
    </row>
    <row r="8075" spans="1:2" x14ac:dyDescent="0.2">
      <c r="A8075" s="1" t="s">
        <v>32120</v>
      </c>
      <c r="B8075" t="str">
        <f t="shared" si="219"/>
        <v>https://www.udobaer.de/out/media/public/cust/others/s0000123-2021-ch_it.pdf</v>
      </c>
    </row>
    <row r="8076" spans="1:2" x14ac:dyDescent="0.2">
      <c r="A8076" s="1" t="s">
        <v>32121</v>
      </c>
      <c r="B8076" t="str">
        <f t="shared" si="219"/>
        <v>https://www.udobaer.de/out/media/public/cust/others/s0000123-2021-ch_it.pdf</v>
      </c>
    </row>
    <row r="8077" spans="1:2" x14ac:dyDescent="0.2">
      <c r="A8077" s="1" t="s">
        <v>32122</v>
      </c>
      <c r="B8077" t="str">
        <f t="shared" si="219"/>
        <v>https://www.udobaer.de/out/media/public/cust/others/s0000123-2021-ch_it.pdf</v>
      </c>
    </row>
    <row r="8078" spans="1:2" x14ac:dyDescent="0.2">
      <c r="A8078" s="1" t="s">
        <v>32123</v>
      </c>
      <c r="B8078" t="str">
        <f t="shared" si="219"/>
        <v>https://www.udobaer.de/out/media/public/cust/others/s0000123-2021-ch_it.pdf</v>
      </c>
    </row>
    <row r="8079" spans="1:2" x14ac:dyDescent="0.2">
      <c r="A8079" s="1" t="s">
        <v>32124</v>
      </c>
      <c r="B8079" t="str">
        <f t="shared" si="219"/>
        <v>https://www.udobaer.de/out/media/public/cust/others/s0000123-2021-ch_it.pdf</v>
      </c>
    </row>
    <row r="8080" spans="1:2" x14ac:dyDescent="0.2">
      <c r="A8080" s="1" t="s">
        <v>32125</v>
      </c>
      <c r="B8080" t="str">
        <f t="shared" si="219"/>
        <v>https://www.udobaer.de/out/media/public/cust/others/s0000123-2021-ch_it.pdf</v>
      </c>
    </row>
    <row r="8081" spans="1:2" x14ac:dyDescent="0.2">
      <c r="A8081" s="1" t="s">
        <v>32126</v>
      </c>
      <c r="B8081" t="str">
        <f t="shared" si="219"/>
        <v>https://www.udobaer.de/out/media/public/cust/others/s0000123-2021-ch_it.pdf</v>
      </c>
    </row>
    <row r="8082" spans="1:2" x14ac:dyDescent="0.2">
      <c r="A8082" s="1" t="s">
        <v>32127</v>
      </c>
      <c r="B8082" t="str">
        <f t="shared" si="219"/>
        <v>https://www.udobaer.de/out/media/public/cust/others/s0000123-2021-ch_it.pdf</v>
      </c>
    </row>
    <row r="8083" spans="1:2" x14ac:dyDescent="0.2">
      <c r="A8083" s="1" t="s">
        <v>32128</v>
      </c>
      <c r="B8083" t="str">
        <f t="shared" si="219"/>
        <v>https://www.udobaer.de/out/media/public/cust/others/s0000123-2021-ch_it.pdf</v>
      </c>
    </row>
    <row r="8084" spans="1:2" x14ac:dyDescent="0.2">
      <c r="A8084" s="1" t="s">
        <v>32129</v>
      </c>
      <c r="B8084" t="str">
        <f t="shared" si="219"/>
        <v>https://www.udobaer.de/out/media/public/cust/others/s0000123-2021-ch_it.pdf</v>
      </c>
    </row>
    <row r="8085" spans="1:2" x14ac:dyDescent="0.2">
      <c r="A8085" s="1" t="s">
        <v>32130</v>
      </c>
      <c r="B8085" t="str">
        <f t="shared" si="219"/>
        <v>https://www.udobaer.de/out/media/public/cust/others/s0000123-2021-ch_it.pdf</v>
      </c>
    </row>
    <row r="8086" spans="1:2" x14ac:dyDescent="0.2">
      <c r="A8086" s="1" t="s">
        <v>32131</v>
      </c>
      <c r="B8086" t="str">
        <f t="shared" si="219"/>
        <v>https://www.udobaer.de/out/media/public/cust/others/s0000123-2021-ch_it.pdf</v>
      </c>
    </row>
    <row r="8087" spans="1:2" x14ac:dyDescent="0.2">
      <c r="A8087" s="1" t="s">
        <v>32132</v>
      </c>
      <c r="B8087" t="str">
        <f t="shared" si="219"/>
        <v>https://www.udobaer.de/out/media/public/cust/others/s0000123-2021-ch_it.pdf</v>
      </c>
    </row>
    <row r="8088" spans="1:2" x14ac:dyDescent="0.2">
      <c r="A8088" s="1" t="s">
        <v>32133</v>
      </c>
      <c r="B8088" t="str">
        <f t="shared" si="219"/>
        <v>https://www.udobaer.de/out/media/public/cust/others/s0000123-2021-ch_it.pdf</v>
      </c>
    </row>
    <row r="8089" spans="1:2" x14ac:dyDescent="0.2">
      <c r="A8089" s="1" t="s">
        <v>32134</v>
      </c>
      <c r="B8089" t="str">
        <f t="shared" si="219"/>
        <v>https://www.udobaer.de/out/media/public/cust/others/s0000123-2021-ch_it.pdf</v>
      </c>
    </row>
    <row r="8090" spans="1:2" x14ac:dyDescent="0.2">
      <c r="A8090" s="1" t="s">
        <v>32135</v>
      </c>
      <c r="B8090" t="str">
        <f t="shared" si="219"/>
        <v>https://www.udobaer.de/out/media/public/cust/others/s0000123-2021-ch_it.pdf</v>
      </c>
    </row>
    <row r="8091" spans="1:2" x14ac:dyDescent="0.2">
      <c r="A8091" s="1" t="s">
        <v>32136</v>
      </c>
      <c r="B8091" t="str">
        <f t="shared" si="219"/>
        <v>https://www.udobaer.de/out/media/public/cust/others/s0000123-2021-ch_it.pdf</v>
      </c>
    </row>
    <row r="8092" spans="1:2" x14ac:dyDescent="0.2">
      <c r="A8092" s="1" t="s">
        <v>32137</v>
      </c>
      <c r="B8092" t="str">
        <f t="shared" si="219"/>
        <v>https://www.udobaer.de/out/media/public/cust/others/s0000123-2021-ch_it.pdf</v>
      </c>
    </row>
    <row r="8093" spans="1:2" x14ac:dyDescent="0.2">
      <c r="A8093" s="1" t="s">
        <v>32138</v>
      </c>
      <c r="B8093" t="str">
        <f t="shared" si="219"/>
        <v>https://www.udobaer.de/out/media/public/cust/others/s0000123-2021-ch_it.pdf</v>
      </c>
    </row>
    <row r="8094" spans="1:2" x14ac:dyDescent="0.2">
      <c r="A8094" s="1" t="s">
        <v>32139</v>
      </c>
      <c r="B8094" t="str">
        <f t="shared" si="219"/>
        <v>https://www.udobaer.de/out/media/public/cust/others/s0000123-2021-ch_it.pdf</v>
      </c>
    </row>
    <row r="8095" spans="1:2" x14ac:dyDescent="0.2">
      <c r="A8095" s="1" t="s">
        <v>32140</v>
      </c>
      <c r="B8095" t="str">
        <f t="shared" si="219"/>
        <v>https://www.udobaer.de/out/media/public/cust/others/s0000123-2021-ch_it.pdf</v>
      </c>
    </row>
    <row r="8096" spans="1:2" x14ac:dyDescent="0.2">
      <c r="A8096" s="1" t="s">
        <v>32141</v>
      </c>
      <c r="B8096" t="str">
        <f t="shared" si="219"/>
        <v>https://www.udobaer.de/out/media/public/cust/others/s0000123-2021-ch_it.pdf</v>
      </c>
    </row>
    <row r="8097" spans="1:2" x14ac:dyDescent="0.2">
      <c r="A8097" s="1" t="s">
        <v>32142</v>
      </c>
      <c r="B8097" t="str">
        <f t="shared" si="219"/>
        <v>https://www.udobaer.de/out/media/public/cust/others/s0000123-2021-ch_it.pdf</v>
      </c>
    </row>
    <row r="8098" spans="1:2" x14ac:dyDescent="0.2">
      <c r="A8098" s="1" t="s">
        <v>32143</v>
      </c>
      <c r="B8098" t="str">
        <f t="shared" si="219"/>
        <v>https://www.udobaer.de/out/media/public/cust/others/s0000123-2021-ch_it.pdf</v>
      </c>
    </row>
    <row r="8099" spans="1:2" x14ac:dyDescent="0.2">
      <c r="A8099" s="1" t="s">
        <v>32144</v>
      </c>
      <c r="B8099" t="str">
        <f t="shared" si="219"/>
        <v>https://www.udobaer.de/out/media/public/cust/others/s0000123-2021-ch_it.pdf</v>
      </c>
    </row>
    <row r="8100" spans="1:2" x14ac:dyDescent="0.2">
      <c r="A8100" s="1" t="s">
        <v>32145</v>
      </c>
      <c r="B8100" t="str">
        <f t="shared" si="219"/>
        <v>https://www.udobaer.de/out/media/public/cust/others/s0000123-2021-ch_it.pdf</v>
      </c>
    </row>
    <row r="8101" spans="1:2" x14ac:dyDescent="0.2">
      <c r="A8101" s="1" t="s">
        <v>32146</v>
      </c>
      <c r="B8101" t="str">
        <f t="shared" si="219"/>
        <v>https://www.udobaer.de/out/media/public/cust/others/s0000123-2021-ch_it.pdf</v>
      </c>
    </row>
    <row r="8102" spans="1:2" x14ac:dyDescent="0.2">
      <c r="A8102" s="1" t="s">
        <v>32147</v>
      </c>
      <c r="B8102" t="str">
        <f t="shared" ref="B8102:B8165" si="220">HYPERLINK("https://www.udobaer.de/out/media/public/cust/others/s0000123-2021-ch_it.pdf")</f>
        <v>https://www.udobaer.de/out/media/public/cust/others/s0000123-2021-ch_it.pdf</v>
      </c>
    </row>
    <row r="8103" spans="1:2" x14ac:dyDescent="0.2">
      <c r="A8103" s="1" t="s">
        <v>32148</v>
      </c>
      <c r="B8103" t="str">
        <f t="shared" si="220"/>
        <v>https://www.udobaer.de/out/media/public/cust/others/s0000123-2021-ch_it.pdf</v>
      </c>
    </row>
    <row r="8104" spans="1:2" x14ac:dyDescent="0.2">
      <c r="A8104" s="1" t="s">
        <v>32149</v>
      </c>
      <c r="B8104" t="str">
        <f t="shared" si="220"/>
        <v>https://www.udobaer.de/out/media/public/cust/others/s0000123-2021-ch_it.pdf</v>
      </c>
    </row>
    <row r="8105" spans="1:2" x14ac:dyDescent="0.2">
      <c r="A8105" s="1" t="s">
        <v>32150</v>
      </c>
      <c r="B8105" t="str">
        <f t="shared" si="220"/>
        <v>https://www.udobaer.de/out/media/public/cust/others/s0000123-2021-ch_it.pdf</v>
      </c>
    </row>
    <row r="8106" spans="1:2" x14ac:dyDescent="0.2">
      <c r="A8106" s="1" t="s">
        <v>32151</v>
      </c>
      <c r="B8106" t="str">
        <f t="shared" si="220"/>
        <v>https://www.udobaer.de/out/media/public/cust/others/s0000123-2021-ch_it.pdf</v>
      </c>
    </row>
    <row r="8107" spans="1:2" x14ac:dyDescent="0.2">
      <c r="A8107" s="1" t="s">
        <v>32152</v>
      </c>
      <c r="B8107" t="str">
        <f t="shared" si="220"/>
        <v>https://www.udobaer.de/out/media/public/cust/others/s0000123-2021-ch_it.pdf</v>
      </c>
    </row>
    <row r="8108" spans="1:2" x14ac:dyDescent="0.2">
      <c r="A8108" s="1" t="s">
        <v>32153</v>
      </c>
      <c r="B8108" t="str">
        <f t="shared" si="220"/>
        <v>https://www.udobaer.de/out/media/public/cust/others/s0000123-2021-ch_it.pdf</v>
      </c>
    </row>
    <row r="8109" spans="1:2" x14ac:dyDescent="0.2">
      <c r="A8109" s="1" t="s">
        <v>32154</v>
      </c>
      <c r="B8109" t="str">
        <f t="shared" si="220"/>
        <v>https://www.udobaer.de/out/media/public/cust/others/s0000123-2021-ch_it.pdf</v>
      </c>
    </row>
    <row r="8110" spans="1:2" x14ac:dyDescent="0.2">
      <c r="A8110" s="1" t="s">
        <v>32155</v>
      </c>
      <c r="B8110" t="str">
        <f t="shared" si="220"/>
        <v>https://www.udobaer.de/out/media/public/cust/others/s0000123-2021-ch_it.pdf</v>
      </c>
    </row>
    <row r="8111" spans="1:2" x14ac:dyDescent="0.2">
      <c r="A8111" s="1" t="s">
        <v>32156</v>
      </c>
      <c r="B8111" t="str">
        <f t="shared" si="220"/>
        <v>https://www.udobaer.de/out/media/public/cust/others/s0000123-2021-ch_it.pdf</v>
      </c>
    </row>
    <row r="8112" spans="1:2" x14ac:dyDescent="0.2">
      <c r="A8112" s="1" t="s">
        <v>32157</v>
      </c>
      <c r="B8112" t="str">
        <f t="shared" si="220"/>
        <v>https://www.udobaer.de/out/media/public/cust/others/s0000123-2021-ch_it.pdf</v>
      </c>
    </row>
    <row r="8113" spans="1:2" x14ac:dyDescent="0.2">
      <c r="A8113" s="1" t="s">
        <v>32158</v>
      </c>
      <c r="B8113" t="str">
        <f t="shared" si="220"/>
        <v>https://www.udobaer.de/out/media/public/cust/others/s0000123-2021-ch_it.pdf</v>
      </c>
    </row>
    <row r="8114" spans="1:2" x14ac:dyDescent="0.2">
      <c r="A8114" s="1" t="s">
        <v>32159</v>
      </c>
      <c r="B8114" t="str">
        <f t="shared" si="220"/>
        <v>https://www.udobaer.de/out/media/public/cust/others/s0000123-2021-ch_it.pdf</v>
      </c>
    </row>
    <row r="8115" spans="1:2" x14ac:dyDescent="0.2">
      <c r="A8115" s="1" t="s">
        <v>32160</v>
      </c>
      <c r="B8115" t="str">
        <f t="shared" si="220"/>
        <v>https://www.udobaer.de/out/media/public/cust/others/s0000123-2021-ch_it.pdf</v>
      </c>
    </row>
    <row r="8116" spans="1:2" x14ac:dyDescent="0.2">
      <c r="A8116" s="1" t="s">
        <v>32161</v>
      </c>
      <c r="B8116" t="str">
        <f t="shared" si="220"/>
        <v>https://www.udobaer.de/out/media/public/cust/others/s0000123-2021-ch_it.pdf</v>
      </c>
    </row>
    <row r="8117" spans="1:2" x14ac:dyDescent="0.2">
      <c r="A8117" s="1" t="s">
        <v>32162</v>
      </c>
      <c r="B8117" t="str">
        <f t="shared" si="220"/>
        <v>https://www.udobaer.de/out/media/public/cust/others/s0000123-2021-ch_it.pdf</v>
      </c>
    </row>
    <row r="8118" spans="1:2" x14ac:dyDescent="0.2">
      <c r="A8118" s="1" t="s">
        <v>32163</v>
      </c>
      <c r="B8118" t="str">
        <f t="shared" si="220"/>
        <v>https://www.udobaer.de/out/media/public/cust/others/s0000123-2021-ch_it.pdf</v>
      </c>
    </row>
    <row r="8119" spans="1:2" x14ac:dyDescent="0.2">
      <c r="A8119" s="1" t="s">
        <v>32164</v>
      </c>
      <c r="B8119" t="str">
        <f t="shared" si="220"/>
        <v>https://www.udobaer.de/out/media/public/cust/others/s0000123-2021-ch_it.pdf</v>
      </c>
    </row>
    <row r="8120" spans="1:2" x14ac:dyDescent="0.2">
      <c r="A8120" s="1" t="s">
        <v>32165</v>
      </c>
      <c r="B8120" t="str">
        <f t="shared" si="220"/>
        <v>https://www.udobaer.de/out/media/public/cust/others/s0000123-2021-ch_it.pdf</v>
      </c>
    </row>
    <row r="8121" spans="1:2" x14ac:dyDescent="0.2">
      <c r="A8121" s="1" t="s">
        <v>32166</v>
      </c>
      <c r="B8121" t="str">
        <f t="shared" si="220"/>
        <v>https://www.udobaer.de/out/media/public/cust/others/s0000123-2021-ch_it.pdf</v>
      </c>
    </row>
    <row r="8122" spans="1:2" x14ac:dyDescent="0.2">
      <c r="A8122" s="1" t="s">
        <v>32167</v>
      </c>
      <c r="B8122" t="str">
        <f t="shared" si="220"/>
        <v>https://www.udobaer.de/out/media/public/cust/others/s0000123-2021-ch_it.pdf</v>
      </c>
    </row>
    <row r="8123" spans="1:2" x14ac:dyDescent="0.2">
      <c r="A8123" s="1" t="s">
        <v>32168</v>
      </c>
      <c r="B8123" t="str">
        <f t="shared" si="220"/>
        <v>https://www.udobaer.de/out/media/public/cust/others/s0000123-2021-ch_it.pdf</v>
      </c>
    </row>
    <row r="8124" spans="1:2" x14ac:dyDescent="0.2">
      <c r="A8124" s="1" t="s">
        <v>32169</v>
      </c>
      <c r="B8124" t="str">
        <f t="shared" si="220"/>
        <v>https://www.udobaer.de/out/media/public/cust/others/s0000123-2021-ch_it.pdf</v>
      </c>
    </row>
    <row r="8125" spans="1:2" x14ac:dyDescent="0.2">
      <c r="A8125" s="1" t="s">
        <v>32170</v>
      </c>
      <c r="B8125" t="str">
        <f t="shared" si="220"/>
        <v>https://www.udobaer.de/out/media/public/cust/others/s0000123-2021-ch_it.pdf</v>
      </c>
    </row>
    <row r="8126" spans="1:2" x14ac:dyDescent="0.2">
      <c r="A8126" s="1" t="s">
        <v>32171</v>
      </c>
      <c r="B8126" t="str">
        <f t="shared" si="220"/>
        <v>https://www.udobaer.de/out/media/public/cust/others/s0000123-2021-ch_it.pdf</v>
      </c>
    </row>
    <row r="8127" spans="1:2" x14ac:dyDescent="0.2">
      <c r="A8127" s="1" t="s">
        <v>32172</v>
      </c>
      <c r="B8127" t="str">
        <f t="shared" si="220"/>
        <v>https://www.udobaer.de/out/media/public/cust/others/s0000123-2021-ch_it.pdf</v>
      </c>
    </row>
    <row r="8128" spans="1:2" x14ac:dyDescent="0.2">
      <c r="A8128" s="1" t="s">
        <v>32173</v>
      </c>
      <c r="B8128" t="str">
        <f t="shared" si="220"/>
        <v>https://www.udobaer.de/out/media/public/cust/others/s0000123-2021-ch_it.pdf</v>
      </c>
    </row>
    <row r="8129" spans="1:2" x14ac:dyDescent="0.2">
      <c r="A8129" s="1" t="s">
        <v>32174</v>
      </c>
      <c r="B8129" t="str">
        <f t="shared" si="220"/>
        <v>https://www.udobaer.de/out/media/public/cust/others/s0000123-2021-ch_it.pdf</v>
      </c>
    </row>
    <row r="8130" spans="1:2" x14ac:dyDescent="0.2">
      <c r="A8130" s="1" t="s">
        <v>32175</v>
      </c>
      <c r="B8130" t="str">
        <f t="shared" si="220"/>
        <v>https://www.udobaer.de/out/media/public/cust/others/s0000123-2021-ch_it.pdf</v>
      </c>
    </row>
    <row r="8131" spans="1:2" x14ac:dyDescent="0.2">
      <c r="A8131" s="1" t="s">
        <v>32176</v>
      </c>
      <c r="B8131" t="str">
        <f t="shared" si="220"/>
        <v>https://www.udobaer.de/out/media/public/cust/others/s0000123-2021-ch_it.pdf</v>
      </c>
    </row>
    <row r="8132" spans="1:2" x14ac:dyDescent="0.2">
      <c r="A8132" s="1" t="s">
        <v>32177</v>
      </c>
      <c r="B8132" t="str">
        <f t="shared" si="220"/>
        <v>https://www.udobaer.de/out/media/public/cust/others/s0000123-2021-ch_it.pdf</v>
      </c>
    </row>
    <row r="8133" spans="1:2" x14ac:dyDescent="0.2">
      <c r="A8133" s="1" t="s">
        <v>32178</v>
      </c>
      <c r="B8133" t="str">
        <f t="shared" si="220"/>
        <v>https://www.udobaer.de/out/media/public/cust/others/s0000123-2021-ch_it.pdf</v>
      </c>
    </row>
    <row r="8134" spans="1:2" x14ac:dyDescent="0.2">
      <c r="A8134" s="1" t="s">
        <v>32179</v>
      </c>
      <c r="B8134" t="str">
        <f t="shared" si="220"/>
        <v>https://www.udobaer.de/out/media/public/cust/others/s0000123-2021-ch_it.pdf</v>
      </c>
    </row>
    <row r="8135" spans="1:2" x14ac:dyDescent="0.2">
      <c r="A8135" s="1" t="s">
        <v>32180</v>
      </c>
      <c r="B8135" t="str">
        <f t="shared" si="220"/>
        <v>https://www.udobaer.de/out/media/public/cust/others/s0000123-2021-ch_it.pdf</v>
      </c>
    </row>
    <row r="8136" spans="1:2" x14ac:dyDescent="0.2">
      <c r="A8136" s="1" t="s">
        <v>32181</v>
      </c>
      <c r="B8136" t="str">
        <f t="shared" si="220"/>
        <v>https://www.udobaer.de/out/media/public/cust/others/s0000123-2021-ch_it.pdf</v>
      </c>
    </row>
    <row r="8137" spans="1:2" x14ac:dyDescent="0.2">
      <c r="A8137" s="1" t="s">
        <v>32182</v>
      </c>
      <c r="B8137" t="str">
        <f t="shared" si="220"/>
        <v>https://www.udobaer.de/out/media/public/cust/others/s0000123-2021-ch_it.pdf</v>
      </c>
    </row>
    <row r="8138" spans="1:2" x14ac:dyDescent="0.2">
      <c r="A8138" s="1" t="s">
        <v>32183</v>
      </c>
      <c r="B8138" t="str">
        <f t="shared" si="220"/>
        <v>https://www.udobaer.de/out/media/public/cust/others/s0000123-2021-ch_it.pdf</v>
      </c>
    </row>
    <row r="8139" spans="1:2" x14ac:dyDescent="0.2">
      <c r="A8139" s="1" t="s">
        <v>32184</v>
      </c>
      <c r="B8139" t="str">
        <f t="shared" si="220"/>
        <v>https://www.udobaer.de/out/media/public/cust/others/s0000123-2021-ch_it.pdf</v>
      </c>
    </row>
    <row r="8140" spans="1:2" x14ac:dyDescent="0.2">
      <c r="A8140" s="1" t="s">
        <v>32185</v>
      </c>
      <c r="B8140" t="str">
        <f t="shared" si="220"/>
        <v>https://www.udobaer.de/out/media/public/cust/others/s0000123-2021-ch_it.pdf</v>
      </c>
    </row>
    <row r="8141" spans="1:2" x14ac:dyDescent="0.2">
      <c r="A8141" s="1" t="s">
        <v>32186</v>
      </c>
      <c r="B8141" t="str">
        <f t="shared" si="220"/>
        <v>https://www.udobaer.de/out/media/public/cust/others/s0000123-2021-ch_it.pdf</v>
      </c>
    </row>
    <row r="8142" spans="1:2" x14ac:dyDescent="0.2">
      <c r="A8142" s="1" t="s">
        <v>32187</v>
      </c>
      <c r="B8142" t="str">
        <f t="shared" si="220"/>
        <v>https://www.udobaer.de/out/media/public/cust/others/s0000123-2021-ch_it.pdf</v>
      </c>
    </row>
    <row r="8143" spans="1:2" x14ac:dyDescent="0.2">
      <c r="A8143" s="1" t="s">
        <v>32188</v>
      </c>
      <c r="B8143" t="str">
        <f t="shared" si="220"/>
        <v>https://www.udobaer.de/out/media/public/cust/others/s0000123-2021-ch_it.pdf</v>
      </c>
    </row>
    <row r="8144" spans="1:2" x14ac:dyDescent="0.2">
      <c r="A8144" s="1" t="s">
        <v>32189</v>
      </c>
      <c r="B8144" t="str">
        <f t="shared" si="220"/>
        <v>https://www.udobaer.de/out/media/public/cust/others/s0000123-2021-ch_it.pdf</v>
      </c>
    </row>
    <row r="8145" spans="1:2" x14ac:dyDescent="0.2">
      <c r="A8145" s="1" t="s">
        <v>32190</v>
      </c>
      <c r="B8145" t="str">
        <f t="shared" si="220"/>
        <v>https://www.udobaer.de/out/media/public/cust/others/s0000123-2021-ch_it.pdf</v>
      </c>
    </row>
    <row r="8146" spans="1:2" x14ac:dyDescent="0.2">
      <c r="A8146" s="1" t="s">
        <v>32191</v>
      </c>
      <c r="B8146" t="str">
        <f t="shared" si="220"/>
        <v>https://www.udobaer.de/out/media/public/cust/others/s0000123-2021-ch_it.pdf</v>
      </c>
    </row>
    <row r="8147" spans="1:2" x14ac:dyDescent="0.2">
      <c r="A8147" s="1" t="s">
        <v>32192</v>
      </c>
      <c r="B8147" t="str">
        <f t="shared" si="220"/>
        <v>https://www.udobaer.de/out/media/public/cust/others/s0000123-2021-ch_it.pdf</v>
      </c>
    </row>
    <row r="8148" spans="1:2" x14ac:dyDescent="0.2">
      <c r="A8148" s="1" t="s">
        <v>32193</v>
      </c>
      <c r="B8148" t="str">
        <f t="shared" si="220"/>
        <v>https://www.udobaer.de/out/media/public/cust/others/s0000123-2021-ch_it.pdf</v>
      </c>
    </row>
    <row r="8149" spans="1:2" x14ac:dyDescent="0.2">
      <c r="A8149" s="1" t="s">
        <v>32194</v>
      </c>
      <c r="B8149" t="str">
        <f t="shared" si="220"/>
        <v>https://www.udobaer.de/out/media/public/cust/others/s0000123-2021-ch_it.pdf</v>
      </c>
    </row>
    <row r="8150" spans="1:2" x14ac:dyDescent="0.2">
      <c r="A8150" s="1" t="s">
        <v>32195</v>
      </c>
      <c r="B8150" t="str">
        <f t="shared" si="220"/>
        <v>https://www.udobaer.de/out/media/public/cust/others/s0000123-2021-ch_it.pdf</v>
      </c>
    </row>
    <row r="8151" spans="1:2" x14ac:dyDescent="0.2">
      <c r="A8151" s="1" t="s">
        <v>32196</v>
      </c>
      <c r="B8151" t="str">
        <f t="shared" si="220"/>
        <v>https://www.udobaer.de/out/media/public/cust/others/s0000123-2021-ch_it.pdf</v>
      </c>
    </row>
    <row r="8152" spans="1:2" x14ac:dyDescent="0.2">
      <c r="A8152" s="1" t="s">
        <v>32197</v>
      </c>
      <c r="B8152" t="str">
        <f t="shared" si="220"/>
        <v>https://www.udobaer.de/out/media/public/cust/others/s0000123-2021-ch_it.pdf</v>
      </c>
    </row>
    <row r="8153" spans="1:2" x14ac:dyDescent="0.2">
      <c r="A8153" s="1" t="s">
        <v>32198</v>
      </c>
      <c r="B8153" t="str">
        <f t="shared" si="220"/>
        <v>https://www.udobaer.de/out/media/public/cust/others/s0000123-2021-ch_it.pdf</v>
      </c>
    </row>
    <row r="8154" spans="1:2" x14ac:dyDescent="0.2">
      <c r="A8154" s="1" t="s">
        <v>32199</v>
      </c>
      <c r="B8154" t="str">
        <f t="shared" si="220"/>
        <v>https://www.udobaer.de/out/media/public/cust/others/s0000123-2021-ch_it.pdf</v>
      </c>
    </row>
    <row r="8155" spans="1:2" x14ac:dyDescent="0.2">
      <c r="A8155" s="1" t="s">
        <v>32200</v>
      </c>
      <c r="B8155" t="str">
        <f t="shared" si="220"/>
        <v>https://www.udobaer.de/out/media/public/cust/others/s0000123-2021-ch_it.pdf</v>
      </c>
    </row>
    <row r="8156" spans="1:2" x14ac:dyDescent="0.2">
      <c r="A8156" s="1" t="s">
        <v>32201</v>
      </c>
      <c r="B8156" t="str">
        <f t="shared" si="220"/>
        <v>https://www.udobaer.de/out/media/public/cust/others/s0000123-2021-ch_it.pdf</v>
      </c>
    </row>
    <row r="8157" spans="1:2" x14ac:dyDescent="0.2">
      <c r="A8157" s="1" t="s">
        <v>32202</v>
      </c>
      <c r="B8157" t="str">
        <f t="shared" si="220"/>
        <v>https://www.udobaer.de/out/media/public/cust/others/s0000123-2021-ch_it.pdf</v>
      </c>
    </row>
    <row r="8158" spans="1:2" x14ac:dyDescent="0.2">
      <c r="A8158" s="1" t="s">
        <v>32203</v>
      </c>
      <c r="B8158" t="str">
        <f t="shared" si="220"/>
        <v>https://www.udobaer.de/out/media/public/cust/others/s0000123-2021-ch_it.pdf</v>
      </c>
    </row>
    <row r="8159" spans="1:2" x14ac:dyDescent="0.2">
      <c r="A8159" s="1" t="s">
        <v>32204</v>
      </c>
      <c r="B8159" t="str">
        <f t="shared" si="220"/>
        <v>https://www.udobaer.de/out/media/public/cust/others/s0000123-2021-ch_it.pdf</v>
      </c>
    </row>
    <row r="8160" spans="1:2" x14ac:dyDescent="0.2">
      <c r="A8160" s="1" t="s">
        <v>32205</v>
      </c>
      <c r="B8160" t="str">
        <f t="shared" si="220"/>
        <v>https://www.udobaer.de/out/media/public/cust/others/s0000123-2021-ch_it.pdf</v>
      </c>
    </row>
    <row r="8161" spans="1:2" x14ac:dyDescent="0.2">
      <c r="A8161" s="1" t="s">
        <v>32206</v>
      </c>
      <c r="B8161" t="str">
        <f t="shared" si="220"/>
        <v>https://www.udobaer.de/out/media/public/cust/others/s0000123-2021-ch_it.pdf</v>
      </c>
    </row>
    <row r="8162" spans="1:2" x14ac:dyDescent="0.2">
      <c r="A8162" s="1" t="s">
        <v>32207</v>
      </c>
      <c r="B8162" t="str">
        <f t="shared" si="220"/>
        <v>https://www.udobaer.de/out/media/public/cust/others/s0000123-2021-ch_it.pdf</v>
      </c>
    </row>
    <row r="8163" spans="1:2" x14ac:dyDescent="0.2">
      <c r="A8163" s="1" t="s">
        <v>32208</v>
      </c>
      <c r="B8163" t="str">
        <f t="shared" si="220"/>
        <v>https://www.udobaer.de/out/media/public/cust/others/s0000123-2021-ch_it.pdf</v>
      </c>
    </row>
    <row r="8164" spans="1:2" x14ac:dyDescent="0.2">
      <c r="A8164" s="1" t="s">
        <v>32209</v>
      </c>
      <c r="B8164" t="str">
        <f t="shared" si="220"/>
        <v>https://www.udobaer.de/out/media/public/cust/others/s0000123-2021-ch_it.pdf</v>
      </c>
    </row>
    <row r="8165" spans="1:2" x14ac:dyDescent="0.2">
      <c r="A8165" s="1" t="s">
        <v>32210</v>
      </c>
      <c r="B8165" t="str">
        <f t="shared" si="220"/>
        <v>https://www.udobaer.de/out/media/public/cust/others/s0000123-2021-ch_it.pdf</v>
      </c>
    </row>
    <row r="8166" spans="1:2" x14ac:dyDescent="0.2">
      <c r="A8166" s="1" t="s">
        <v>32211</v>
      </c>
      <c r="B8166" t="str">
        <f t="shared" ref="B8166:B8229" si="221">HYPERLINK("https://www.udobaer.de/out/media/public/cust/others/s0000123-2021-ch_it.pdf")</f>
        <v>https://www.udobaer.de/out/media/public/cust/others/s0000123-2021-ch_it.pdf</v>
      </c>
    </row>
    <row r="8167" spans="1:2" x14ac:dyDescent="0.2">
      <c r="A8167" s="1" t="s">
        <v>32212</v>
      </c>
      <c r="B8167" t="str">
        <f t="shared" si="221"/>
        <v>https://www.udobaer.de/out/media/public/cust/others/s0000123-2021-ch_it.pdf</v>
      </c>
    </row>
    <row r="8168" spans="1:2" x14ac:dyDescent="0.2">
      <c r="A8168" s="1" t="s">
        <v>32213</v>
      </c>
      <c r="B8168" t="str">
        <f t="shared" si="221"/>
        <v>https://www.udobaer.de/out/media/public/cust/others/s0000123-2021-ch_it.pdf</v>
      </c>
    </row>
    <row r="8169" spans="1:2" x14ac:dyDescent="0.2">
      <c r="A8169" s="1" t="s">
        <v>32214</v>
      </c>
      <c r="B8169" t="str">
        <f t="shared" si="221"/>
        <v>https://www.udobaer.de/out/media/public/cust/others/s0000123-2021-ch_it.pdf</v>
      </c>
    </row>
    <row r="8170" spans="1:2" x14ac:dyDescent="0.2">
      <c r="A8170" s="1" t="s">
        <v>32215</v>
      </c>
      <c r="B8170" t="str">
        <f t="shared" si="221"/>
        <v>https://www.udobaer.de/out/media/public/cust/others/s0000123-2021-ch_it.pdf</v>
      </c>
    </row>
    <row r="8171" spans="1:2" x14ac:dyDescent="0.2">
      <c r="A8171" s="1" t="s">
        <v>32216</v>
      </c>
      <c r="B8171" t="str">
        <f t="shared" si="221"/>
        <v>https://www.udobaer.de/out/media/public/cust/others/s0000123-2021-ch_it.pdf</v>
      </c>
    </row>
    <row r="8172" spans="1:2" x14ac:dyDescent="0.2">
      <c r="A8172" s="1" t="s">
        <v>32217</v>
      </c>
      <c r="B8172" t="str">
        <f t="shared" si="221"/>
        <v>https://www.udobaer.de/out/media/public/cust/others/s0000123-2021-ch_it.pdf</v>
      </c>
    </row>
    <row r="8173" spans="1:2" x14ac:dyDescent="0.2">
      <c r="A8173" s="1" t="s">
        <v>32218</v>
      </c>
      <c r="B8173" t="str">
        <f t="shared" si="221"/>
        <v>https://www.udobaer.de/out/media/public/cust/others/s0000123-2021-ch_it.pdf</v>
      </c>
    </row>
    <row r="8174" spans="1:2" x14ac:dyDescent="0.2">
      <c r="A8174" s="1" t="s">
        <v>32219</v>
      </c>
      <c r="B8174" t="str">
        <f t="shared" si="221"/>
        <v>https://www.udobaer.de/out/media/public/cust/others/s0000123-2021-ch_it.pdf</v>
      </c>
    </row>
    <row r="8175" spans="1:2" x14ac:dyDescent="0.2">
      <c r="A8175" s="1" t="s">
        <v>32220</v>
      </c>
      <c r="B8175" t="str">
        <f t="shared" si="221"/>
        <v>https://www.udobaer.de/out/media/public/cust/others/s0000123-2021-ch_it.pdf</v>
      </c>
    </row>
    <row r="8176" spans="1:2" x14ac:dyDescent="0.2">
      <c r="A8176" s="1" t="s">
        <v>32221</v>
      </c>
      <c r="B8176" t="str">
        <f t="shared" si="221"/>
        <v>https://www.udobaer.de/out/media/public/cust/others/s0000123-2021-ch_it.pdf</v>
      </c>
    </row>
    <row r="8177" spans="1:2" x14ac:dyDescent="0.2">
      <c r="A8177" s="1" t="s">
        <v>32222</v>
      </c>
      <c r="B8177" t="str">
        <f t="shared" si="221"/>
        <v>https://www.udobaer.de/out/media/public/cust/others/s0000123-2021-ch_it.pdf</v>
      </c>
    </row>
    <row r="8178" spans="1:2" x14ac:dyDescent="0.2">
      <c r="A8178" s="1" t="s">
        <v>32223</v>
      </c>
      <c r="B8178" t="str">
        <f t="shared" si="221"/>
        <v>https://www.udobaer.de/out/media/public/cust/others/s0000123-2021-ch_it.pdf</v>
      </c>
    </row>
    <row r="8179" spans="1:2" x14ac:dyDescent="0.2">
      <c r="A8179" s="1" t="s">
        <v>32224</v>
      </c>
      <c r="B8179" t="str">
        <f t="shared" si="221"/>
        <v>https://www.udobaer.de/out/media/public/cust/others/s0000123-2021-ch_it.pdf</v>
      </c>
    </row>
    <row r="8180" spans="1:2" x14ac:dyDescent="0.2">
      <c r="A8180" s="1" t="s">
        <v>32225</v>
      </c>
      <c r="B8180" t="str">
        <f t="shared" si="221"/>
        <v>https://www.udobaer.de/out/media/public/cust/others/s0000123-2021-ch_it.pdf</v>
      </c>
    </row>
    <row r="8181" spans="1:2" x14ac:dyDescent="0.2">
      <c r="A8181" s="1" t="s">
        <v>32226</v>
      </c>
      <c r="B8181" t="str">
        <f t="shared" si="221"/>
        <v>https://www.udobaer.de/out/media/public/cust/others/s0000123-2021-ch_it.pdf</v>
      </c>
    </row>
    <row r="8182" spans="1:2" x14ac:dyDescent="0.2">
      <c r="A8182" s="1" t="s">
        <v>32227</v>
      </c>
      <c r="B8182" t="str">
        <f t="shared" si="221"/>
        <v>https://www.udobaer.de/out/media/public/cust/others/s0000123-2021-ch_it.pdf</v>
      </c>
    </row>
    <row r="8183" spans="1:2" x14ac:dyDescent="0.2">
      <c r="A8183" s="1" t="s">
        <v>32228</v>
      </c>
      <c r="B8183" t="str">
        <f t="shared" si="221"/>
        <v>https://www.udobaer.de/out/media/public/cust/others/s0000123-2021-ch_it.pdf</v>
      </c>
    </row>
    <row r="8184" spans="1:2" x14ac:dyDescent="0.2">
      <c r="A8184" s="1" t="s">
        <v>32229</v>
      </c>
      <c r="B8184" t="str">
        <f t="shared" si="221"/>
        <v>https://www.udobaer.de/out/media/public/cust/others/s0000123-2021-ch_it.pdf</v>
      </c>
    </row>
    <row r="8185" spans="1:2" x14ac:dyDescent="0.2">
      <c r="A8185" s="1" t="s">
        <v>32230</v>
      </c>
      <c r="B8185" t="str">
        <f t="shared" si="221"/>
        <v>https://www.udobaer.de/out/media/public/cust/others/s0000123-2021-ch_it.pdf</v>
      </c>
    </row>
    <row r="8186" spans="1:2" x14ac:dyDescent="0.2">
      <c r="A8186" s="1" t="s">
        <v>32231</v>
      </c>
      <c r="B8186" t="str">
        <f t="shared" si="221"/>
        <v>https://www.udobaer.de/out/media/public/cust/others/s0000123-2021-ch_it.pdf</v>
      </c>
    </row>
    <row r="8187" spans="1:2" x14ac:dyDescent="0.2">
      <c r="A8187" s="1" t="s">
        <v>32232</v>
      </c>
      <c r="B8187" t="str">
        <f t="shared" si="221"/>
        <v>https://www.udobaer.de/out/media/public/cust/others/s0000123-2021-ch_it.pdf</v>
      </c>
    </row>
    <row r="8188" spans="1:2" x14ac:dyDescent="0.2">
      <c r="A8188" s="1" t="s">
        <v>32233</v>
      </c>
      <c r="B8188" t="str">
        <f t="shared" si="221"/>
        <v>https://www.udobaer.de/out/media/public/cust/others/s0000123-2021-ch_it.pdf</v>
      </c>
    </row>
    <row r="8189" spans="1:2" x14ac:dyDescent="0.2">
      <c r="A8189" s="1" t="s">
        <v>32234</v>
      </c>
      <c r="B8189" t="str">
        <f t="shared" si="221"/>
        <v>https://www.udobaer.de/out/media/public/cust/others/s0000123-2021-ch_it.pdf</v>
      </c>
    </row>
    <row r="8190" spans="1:2" x14ac:dyDescent="0.2">
      <c r="A8190" s="1" t="s">
        <v>32235</v>
      </c>
      <c r="B8190" t="str">
        <f t="shared" si="221"/>
        <v>https://www.udobaer.de/out/media/public/cust/others/s0000123-2021-ch_it.pdf</v>
      </c>
    </row>
    <row r="8191" spans="1:2" x14ac:dyDescent="0.2">
      <c r="A8191" s="1" t="s">
        <v>32236</v>
      </c>
      <c r="B8191" t="str">
        <f t="shared" si="221"/>
        <v>https://www.udobaer.de/out/media/public/cust/others/s0000123-2021-ch_it.pdf</v>
      </c>
    </row>
    <row r="8192" spans="1:2" x14ac:dyDescent="0.2">
      <c r="A8192" s="1" t="s">
        <v>32237</v>
      </c>
      <c r="B8192" t="str">
        <f t="shared" si="221"/>
        <v>https://www.udobaer.de/out/media/public/cust/others/s0000123-2021-ch_it.pdf</v>
      </c>
    </row>
    <row r="8193" spans="1:2" x14ac:dyDescent="0.2">
      <c r="A8193" s="1" t="s">
        <v>32238</v>
      </c>
      <c r="B8193" t="str">
        <f t="shared" si="221"/>
        <v>https://www.udobaer.de/out/media/public/cust/others/s0000123-2021-ch_it.pdf</v>
      </c>
    </row>
    <row r="8194" spans="1:2" x14ac:dyDescent="0.2">
      <c r="A8194" s="1" t="s">
        <v>32239</v>
      </c>
      <c r="B8194" t="str">
        <f t="shared" si="221"/>
        <v>https://www.udobaer.de/out/media/public/cust/others/s0000123-2021-ch_it.pdf</v>
      </c>
    </row>
    <row r="8195" spans="1:2" x14ac:dyDescent="0.2">
      <c r="A8195" s="1" t="s">
        <v>32240</v>
      </c>
      <c r="B8195" t="str">
        <f t="shared" si="221"/>
        <v>https://www.udobaer.de/out/media/public/cust/others/s0000123-2021-ch_it.pdf</v>
      </c>
    </row>
    <row r="8196" spans="1:2" x14ac:dyDescent="0.2">
      <c r="A8196" s="1" t="s">
        <v>32241</v>
      </c>
      <c r="B8196" t="str">
        <f t="shared" si="221"/>
        <v>https://www.udobaer.de/out/media/public/cust/others/s0000123-2021-ch_it.pdf</v>
      </c>
    </row>
    <row r="8197" spans="1:2" x14ac:dyDescent="0.2">
      <c r="A8197" s="1" t="s">
        <v>32242</v>
      </c>
      <c r="B8197" t="str">
        <f t="shared" si="221"/>
        <v>https://www.udobaer.de/out/media/public/cust/others/s0000123-2021-ch_it.pdf</v>
      </c>
    </row>
    <row r="8198" spans="1:2" x14ac:dyDescent="0.2">
      <c r="A8198" s="1" t="s">
        <v>32243</v>
      </c>
      <c r="B8198" t="str">
        <f t="shared" si="221"/>
        <v>https://www.udobaer.de/out/media/public/cust/others/s0000123-2021-ch_it.pdf</v>
      </c>
    </row>
    <row r="8199" spans="1:2" x14ac:dyDescent="0.2">
      <c r="A8199" s="1" t="s">
        <v>32244</v>
      </c>
      <c r="B8199" t="str">
        <f t="shared" si="221"/>
        <v>https://www.udobaer.de/out/media/public/cust/others/s0000123-2021-ch_it.pdf</v>
      </c>
    </row>
    <row r="8200" spans="1:2" x14ac:dyDescent="0.2">
      <c r="A8200" s="1" t="s">
        <v>32245</v>
      </c>
      <c r="B8200" t="str">
        <f t="shared" si="221"/>
        <v>https://www.udobaer.de/out/media/public/cust/others/s0000123-2021-ch_it.pdf</v>
      </c>
    </row>
    <row r="8201" spans="1:2" x14ac:dyDescent="0.2">
      <c r="A8201" s="1" t="s">
        <v>32246</v>
      </c>
      <c r="B8201" t="str">
        <f t="shared" si="221"/>
        <v>https://www.udobaer.de/out/media/public/cust/others/s0000123-2021-ch_it.pdf</v>
      </c>
    </row>
    <row r="8202" spans="1:2" x14ac:dyDescent="0.2">
      <c r="A8202" s="1" t="s">
        <v>32247</v>
      </c>
      <c r="B8202" t="str">
        <f t="shared" si="221"/>
        <v>https://www.udobaer.de/out/media/public/cust/others/s0000123-2021-ch_it.pdf</v>
      </c>
    </row>
    <row r="8203" spans="1:2" x14ac:dyDescent="0.2">
      <c r="A8203" s="1" t="s">
        <v>32248</v>
      </c>
      <c r="B8203" t="str">
        <f t="shared" si="221"/>
        <v>https://www.udobaer.de/out/media/public/cust/others/s0000123-2021-ch_it.pdf</v>
      </c>
    </row>
    <row r="8204" spans="1:2" x14ac:dyDescent="0.2">
      <c r="A8204" s="1" t="s">
        <v>32249</v>
      </c>
      <c r="B8204" t="str">
        <f t="shared" si="221"/>
        <v>https://www.udobaer.de/out/media/public/cust/others/s0000123-2021-ch_it.pdf</v>
      </c>
    </row>
    <row r="8205" spans="1:2" x14ac:dyDescent="0.2">
      <c r="A8205" s="1" t="s">
        <v>32250</v>
      </c>
      <c r="B8205" t="str">
        <f t="shared" si="221"/>
        <v>https://www.udobaer.de/out/media/public/cust/others/s0000123-2021-ch_it.pdf</v>
      </c>
    </row>
    <row r="8206" spans="1:2" x14ac:dyDescent="0.2">
      <c r="A8206" s="1" t="s">
        <v>32251</v>
      </c>
      <c r="B8206" t="str">
        <f t="shared" si="221"/>
        <v>https://www.udobaer.de/out/media/public/cust/others/s0000123-2021-ch_it.pdf</v>
      </c>
    </row>
    <row r="8207" spans="1:2" x14ac:dyDescent="0.2">
      <c r="A8207" s="1" t="s">
        <v>32252</v>
      </c>
      <c r="B8207" t="str">
        <f t="shared" si="221"/>
        <v>https://www.udobaer.de/out/media/public/cust/others/s0000123-2021-ch_it.pdf</v>
      </c>
    </row>
    <row r="8208" spans="1:2" x14ac:dyDescent="0.2">
      <c r="A8208" s="1" t="s">
        <v>32253</v>
      </c>
      <c r="B8208" t="str">
        <f t="shared" si="221"/>
        <v>https://www.udobaer.de/out/media/public/cust/others/s0000123-2021-ch_it.pdf</v>
      </c>
    </row>
    <row r="8209" spans="1:2" x14ac:dyDescent="0.2">
      <c r="A8209" s="1" t="s">
        <v>32254</v>
      </c>
      <c r="B8209" t="str">
        <f t="shared" si="221"/>
        <v>https://www.udobaer.de/out/media/public/cust/others/s0000123-2021-ch_it.pdf</v>
      </c>
    </row>
    <row r="8210" spans="1:2" x14ac:dyDescent="0.2">
      <c r="A8210" s="1" t="s">
        <v>32255</v>
      </c>
      <c r="B8210" t="str">
        <f t="shared" si="221"/>
        <v>https://www.udobaer.de/out/media/public/cust/others/s0000123-2021-ch_it.pdf</v>
      </c>
    </row>
    <row r="8211" spans="1:2" x14ac:dyDescent="0.2">
      <c r="A8211" s="1" t="s">
        <v>32256</v>
      </c>
      <c r="B8211" t="str">
        <f t="shared" si="221"/>
        <v>https://www.udobaer.de/out/media/public/cust/others/s0000123-2021-ch_it.pdf</v>
      </c>
    </row>
    <row r="8212" spans="1:2" x14ac:dyDescent="0.2">
      <c r="A8212" s="1" t="s">
        <v>32257</v>
      </c>
      <c r="B8212" t="str">
        <f t="shared" si="221"/>
        <v>https://www.udobaer.de/out/media/public/cust/others/s0000123-2021-ch_it.pdf</v>
      </c>
    </row>
    <row r="8213" spans="1:2" x14ac:dyDescent="0.2">
      <c r="A8213" s="1" t="s">
        <v>32258</v>
      </c>
      <c r="B8213" t="str">
        <f t="shared" si="221"/>
        <v>https://www.udobaer.de/out/media/public/cust/others/s0000123-2021-ch_it.pdf</v>
      </c>
    </row>
    <row r="8214" spans="1:2" x14ac:dyDescent="0.2">
      <c r="A8214" s="1" t="s">
        <v>32259</v>
      </c>
      <c r="B8214" t="str">
        <f t="shared" si="221"/>
        <v>https://www.udobaer.de/out/media/public/cust/others/s0000123-2021-ch_it.pdf</v>
      </c>
    </row>
    <row r="8215" spans="1:2" x14ac:dyDescent="0.2">
      <c r="A8215" s="1" t="s">
        <v>32260</v>
      </c>
      <c r="B8215" t="str">
        <f t="shared" si="221"/>
        <v>https://www.udobaer.de/out/media/public/cust/others/s0000123-2021-ch_it.pdf</v>
      </c>
    </row>
    <row r="8216" spans="1:2" x14ac:dyDescent="0.2">
      <c r="A8216" s="1" t="s">
        <v>32261</v>
      </c>
      <c r="B8216" t="str">
        <f t="shared" si="221"/>
        <v>https://www.udobaer.de/out/media/public/cust/others/s0000123-2021-ch_it.pdf</v>
      </c>
    </row>
    <row r="8217" spans="1:2" x14ac:dyDescent="0.2">
      <c r="A8217" s="1" t="s">
        <v>32262</v>
      </c>
      <c r="B8217" t="str">
        <f t="shared" si="221"/>
        <v>https://www.udobaer.de/out/media/public/cust/others/s0000123-2021-ch_it.pdf</v>
      </c>
    </row>
    <row r="8218" spans="1:2" x14ac:dyDescent="0.2">
      <c r="A8218" s="1" t="s">
        <v>32263</v>
      </c>
      <c r="B8218" t="str">
        <f t="shared" si="221"/>
        <v>https://www.udobaer.de/out/media/public/cust/others/s0000123-2021-ch_it.pdf</v>
      </c>
    </row>
    <row r="8219" spans="1:2" x14ac:dyDescent="0.2">
      <c r="A8219" s="1" t="s">
        <v>32264</v>
      </c>
      <c r="B8219" t="str">
        <f t="shared" si="221"/>
        <v>https://www.udobaer.de/out/media/public/cust/others/s0000123-2021-ch_it.pdf</v>
      </c>
    </row>
    <row r="8220" spans="1:2" x14ac:dyDescent="0.2">
      <c r="A8220" s="1" t="s">
        <v>32265</v>
      </c>
      <c r="B8220" t="str">
        <f t="shared" si="221"/>
        <v>https://www.udobaer.de/out/media/public/cust/others/s0000123-2021-ch_it.pdf</v>
      </c>
    </row>
    <row r="8221" spans="1:2" x14ac:dyDescent="0.2">
      <c r="A8221" s="1" t="s">
        <v>32266</v>
      </c>
      <c r="B8221" t="str">
        <f t="shared" si="221"/>
        <v>https://www.udobaer.de/out/media/public/cust/others/s0000123-2021-ch_it.pdf</v>
      </c>
    </row>
    <row r="8222" spans="1:2" x14ac:dyDescent="0.2">
      <c r="A8222" s="1" t="s">
        <v>32267</v>
      </c>
      <c r="B8222" t="str">
        <f t="shared" si="221"/>
        <v>https://www.udobaer.de/out/media/public/cust/others/s0000123-2021-ch_it.pdf</v>
      </c>
    </row>
    <row r="8223" spans="1:2" x14ac:dyDescent="0.2">
      <c r="A8223" s="1" t="s">
        <v>32268</v>
      </c>
      <c r="B8223" t="str">
        <f t="shared" si="221"/>
        <v>https://www.udobaer.de/out/media/public/cust/others/s0000123-2021-ch_it.pdf</v>
      </c>
    </row>
    <row r="8224" spans="1:2" x14ac:dyDescent="0.2">
      <c r="A8224" s="1" t="s">
        <v>32269</v>
      </c>
      <c r="B8224" t="str">
        <f t="shared" si="221"/>
        <v>https://www.udobaer.de/out/media/public/cust/others/s0000123-2021-ch_it.pdf</v>
      </c>
    </row>
    <row r="8225" spans="1:2" x14ac:dyDescent="0.2">
      <c r="A8225" s="1" t="s">
        <v>32270</v>
      </c>
      <c r="B8225" t="str">
        <f t="shared" si="221"/>
        <v>https://www.udobaer.de/out/media/public/cust/others/s0000123-2021-ch_it.pdf</v>
      </c>
    </row>
    <row r="8226" spans="1:2" x14ac:dyDescent="0.2">
      <c r="A8226" s="1" t="s">
        <v>32271</v>
      </c>
      <c r="B8226" t="str">
        <f t="shared" si="221"/>
        <v>https://www.udobaer.de/out/media/public/cust/others/s0000123-2021-ch_it.pdf</v>
      </c>
    </row>
    <row r="8227" spans="1:2" x14ac:dyDescent="0.2">
      <c r="A8227" s="1" t="s">
        <v>32272</v>
      </c>
      <c r="B8227" t="str">
        <f t="shared" si="221"/>
        <v>https://www.udobaer.de/out/media/public/cust/others/s0000123-2021-ch_it.pdf</v>
      </c>
    </row>
    <row r="8228" spans="1:2" x14ac:dyDescent="0.2">
      <c r="A8228" s="1" t="s">
        <v>32273</v>
      </c>
      <c r="B8228" t="str">
        <f t="shared" si="221"/>
        <v>https://www.udobaer.de/out/media/public/cust/others/s0000123-2021-ch_it.pdf</v>
      </c>
    </row>
    <row r="8229" spans="1:2" x14ac:dyDescent="0.2">
      <c r="A8229" s="1" t="s">
        <v>32274</v>
      </c>
      <c r="B8229" t="str">
        <f t="shared" si="221"/>
        <v>https://www.udobaer.de/out/media/public/cust/others/s0000123-2021-ch_it.pdf</v>
      </c>
    </row>
    <row r="8230" spans="1:2" x14ac:dyDescent="0.2">
      <c r="A8230" s="1" t="s">
        <v>32275</v>
      </c>
      <c r="B8230" t="str">
        <f t="shared" ref="B8230:B8293" si="222">HYPERLINK("https://www.udobaer.de/out/media/public/cust/others/s0000123-2021-ch_it.pdf")</f>
        <v>https://www.udobaer.de/out/media/public/cust/others/s0000123-2021-ch_it.pdf</v>
      </c>
    </row>
    <row r="8231" spans="1:2" x14ac:dyDescent="0.2">
      <c r="A8231" s="1" t="s">
        <v>32276</v>
      </c>
      <c r="B8231" t="str">
        <f t="shared" si="222"/>
        <v>https://www.udobaer.de/out/media/public/cust/others/s0000123-2021-ch_it.pdf</v>
      </c>
    </row>
    <row r="8232" spans="1:2" x14ac:dyDescent="0.2">
      <c r="A8232" s="1" t="s">
        <v>32277</v>
      </c>
      <c r="B8232" t="str">
        <f t="shared" si="222"/>
        <v>https://www.udobaer.de/out/media/public/cust/others/s0000123-2021-ch_it.pdf</v>
      </c>
    </row>
    <row r="8233" spans="1:2" x14ac:dyDescent="0.2">
      <c r="A8233" s="1" t="s">
        <v>32278</v>
      </c>
      <c r="B8233" t="str">
        <f t="shared" si="222"/>
        <v>https://www.udobaer.de/out/media/public/cust/others/s0000123-2021-ch_it.pdf</v>
      </c>
    </row>
    <row r="8234" spans="1:2" x14ac:dyDescent="0.2">
      <c r="A8234" s="1" t="s">
        <v>32279</v>
      </c>
      <c r="B8234" t="str">
        <f t="shared" si="222"/>
        <v>https://www.udobaer.de/out/media/public/cust/others/s0000123-2021-ch_it.pdf</v>
      </c>
    </row>
    <row r="8235" spans="1:2" x14ac:dyDescent="0.2">
      <c r="A8235" s="1" t="s">
        <v>32280</v>
      </c>
      <c r="B8235" t="str">
        <f t="shared" si="222"/>
        <v>https://www.udobaer.de/out/media/public/cust/others/s0000123-2021-ch_it.pdf</v>
      </c>
    </row>
    <row r="8236" spans="1:2" x14ac:dyDescent="0.2">
      <c r="A8236" s="1" t="s">
        <v>32281</v>
      </c>
      <c r="B8236" t="str">
        <f t="shared" si="222"/>
        <v>https://www.udobaer.de/out/media/public/cust/others/s0000123-2021-ch_it.pdf</v>
      </c>
    </row>
    <row r="8237" spans="1:2" x14ac:dyDescent="0.2">
      <c r="A8237" s="1" t="s">
        <v>32282</v>
      </c>
      <c r="B8237" t="str">
        <f t="shared" si="222"/>
        <v>https://www.udobaer.de/out/media/public/cust/others/s0000123-2021-ch_it.pdf</v>
      </c>
    </row>
    <row r="8238" spans="1:2" x14ac:dyDescent="0.2">
      <c r="A8238" s="1" t="s">
        <v>32283</v>
      </c>
      <c r="B8238" t="str">
        <f t="shared" si="222"/>
        <v>https://www.udobaer.de/out/media/public/cust/others/s0000123-2021-ch_it.pdf</v>
      </c>
    </row>
    <row r="8239" spans="1:2" x14ac:dyDescent="0.2">
      <c r="A8239" s="1" t="s">
        <v>32284</v>
      </c>
      <c r="B8239" t="str">
        <f t="shared" si="222"/>
        <v>https://www.udobaer.de/out/media/public/cust/others/s0000123-2021-ch_it.pdf</v>
      </c>
    </row>
    <row r="8240" spans="1:2" x14ac:dyDescent="0.2">
      <c r="A8240" s="1" t="s">
        <v>32285</v>
      </c>
      <c r="B8240" t="str">
        <f t="shared" si="222"/>
        <v>https://www.udobaer.de/out/media/public/cust/others/s0000123-2021-ch_it.pdf</v>
      </c>
    </row>
    <row r="8241" spans="1:2" x14ac:dyDescent="0.2">
      <c r="A8241" s="1" t="s">
        <v>32286</v>
      </c>
      <c r="B8241" t="str">
        <f t="shared" si="222"/>
        <v>https://www.udobaer.de/out/media/public/cust/others/s0000123-2021-ch_it.pdf</v>
      </c>
    </row>
    <row r="8242" spans="1:2" x14ac:dyDescent="0.2">
      <c r="A8242" s="1" t="s">
        <v>32287</v>
      </c>
      <c r="B8242" t="str">
        <f t="shared" si="222"/>
        <v>https://www.udobaer.de/out/media/public/cust/others/s0000123-2021-ch_it.pdf</v>
      </c>
    </row>
    <row r="8243" spans="1:2" x14ac:dyDescent="0.2">
      <c r="A8243" s="1" t="s">
        <v>32288</v>
      </c>
      <c r="B8243" t="str">
        <f t="shared" si="222"/>
        <v>https://www.udobaer.de/out/media/public/cust/others/s0000123-2021-ch_it.pdf</v>
      </c>
    </row>
    <row r="8244" spans="1:2" x14ac:dyDescent="0.2">
      <c r="A8244" s="1" t="s">
        <v>32289</v>
      </c>
      <c r="B8244" t="str">
        <f t="shared" si="222"/>
        <v>https://www.udobaer.de/out/media/public/cust/others/s0000123-2021-ch_it.pdf</v>
      </c>
    </row>
    <row r="8245" spans="1:2" x14ac:dyDescent="0.2">
      <c r="A8245" s="1" t="s">
        <v>32290</v>
      </c>
      <c r="B8245" t="str">
        <f t="shared" si="222"/>
        <v>https://www.udobaer.de/out/media/public/cust/others/s0000123-2021-ch_it.pdf</v>
      </c>
    </row>
    <row r="8246" spans="1:2" x14ac:dyDescent="0.2">
      <c r="A8246" s="1" t="s">
        <v>32291</v>
      </c>
      <c r="B8246" t="str">
        <f t="shared" si="222"/>
        <v>https://www.udobaer.de/out/media/public/cust/others/s0000123-2021-ch_it.pdf</v>
      </c>
    </row>
    <row r="8247" spans="1:2" x14ac:dyDescent="0.2">
      <c r="A8247" s="1" t="s">
        <v>32292</v>
      </c>
      <c r="B8247" t="str">
        <f t="shared" si="222"/>
        <v>https://www.udobaer.de/out/media/public/cust/others/s0000123-2021-ch_it.pdf</v>
      </c>
    </row>
    <row r="8248" spans="1:2" x14ac:dyDescent="0.2">
      <c r="A8248" s="1" t="s">
        <v>32293</v>
      </c>
      <c r="B8248" t="str">
        <f t="shared" si="222"/>
        <v>https://www.udobaer.de/out/media/public/cust/others/s0000123-2021-ch_it.pdf</v>
      </c>
    </row>
    <row r="8249" spans="1:2" x14ac:dyDescent="0.2">
      <c r="A8249" s="1" t="s">
        <v>32294</v>
      </c>
      <c r="B8249" t="str">
        <f t="shared" si="222"/>
        <v>https://www.udobaer.de/out/media/public/cust/others/s0000123-2021-ch_it.pdf</v>
      </c>
    </row>
    <row r="8250" spans="1:2" x14ac:dyDescent="0.2">
      <c r="A8250" s="1" t="s">
        <v>32295</v>
      </c>
      <c r="B8250" t="str">
        <f t="shared" si="222"/>
        <v>https://www.udobaer.de/out/media/public/cust/others/s0000123-2021-ch_it.pdf</v>
      </c>
    </row>
    <row r="8251" spans="1:2" x14ac:dyDescent="0.2">
      <c r="A8251" s="1" t="s">
        <v>32296</v>
      </c>
      <c r="B8251" t="str">
        <f t="shared" si="222"/>
        <v>https://www.udobaer.de/out/media/public/cust/others/s0000123-2021-ch_it.pdf</v>
      </c>
    </row>
    <row r="8252" spans="1:2" x14ac:dyDescent="0.2">
      <c r="A8252" s="1" t="s">
        <v>32297</v>
      </c>
      <c r="B8252" t="str">
        <f t="shared" si="222"/>
        <v>https://www.udobaer.de/out/media/public/cust/others/s0000123-2021-ch_it.pdf</v>
      </c>
    </row>
    <row r="8253" spans="1:2" x14ac:dyDescent="0.2">
      <c r="A8253" s="1" t="s">
        <v>32298</v>
      </c>
      <c r="B8253" t="str">
        <f t="shared" si="222"/>
        <v>https://www.udobaer.de/out/media/public/cust/others/s0000123-2021-ch_it.pdf</v>
      </c>
    </row>
    <row r="8254" spans="1:2" x14ac:dyDescent="0.2">
      <c r="A8254" s="1" t="s">
        <v>32299</v>
      </c>
      <c r="B8254" t="str">
        <f t="shared" si="222"/>
        <v>https://www.udobaer.de/out/media/public/cust/others/s0000123-2021-ch_it.pdf</v>
      </c>
    </row>
    <row r="8255" spans="1:2" x14ac:dyDescent="0.2">
      <c r="A8255" s="1" t="s">
        <v>32300</v>
      </c>
      <c r="B8255" t="str">
        <f t="shared" si="222"/>
        <v>https://www.udobaer.de/out/media/public/cust/others/s0000123-2021-ch_it.pdf</v>
      </c>
    </row>
    <row r="8256" spans="1:2" x14ac:dyDescent="0.2">
      <c r="A8256" s="1" t="s">
        <v>32301</v>
      </c>
      <c r="B8256" t="str">
        <f t="shared" si="222"/>
        <v>https://www.udobaer.de/out/media/public/cust/others/s0000123-2021-ch_it.pdf</v>
      </c>
    </row>
    <row r="8257" spans="1:2" x14ac:dyDescent="0.2">
      <c r="A8257" s="1" t="s">
        <v>32302</v>
      </c>
      <c r="B8257" t="str">
        <f t="shared" si="222"/>
        <v>https://www.udobaer.de/out/media/public/cust/others/s0000123-2021-ch_it.pdf</v>
      </c>
    </row>
    <row r="8258" spans="1:2" x14ac:dyDescent="0.2">
      <c r="A8258" s="1" t="s">
        <v>32303</v>
      </c>
      <c r="B8258" t="str">
        <f t="shared" si="222"/>
        <v>https://www.udobaer.de/out/media/public/cust/others/s0000123-2021-ch_it.pdf</v>
      </c>
    </row>
    <row r="8259" spans="1:2" x14ac:dyDescent="0.2">
      <c r="A8259" s="1" t="s">
        <v>32304</v>
      </c>
      <c r="B8259" t="str">
        <f t="shared" si="222"/>
        <v>https://www.udobaer.de/out/media/public/cust/others/s0000123-2021-ch_it.pdf</v>
      </c>
    </row>
    <row r="8260" spans="1:2" x14ac:dyDescent="0.2">
      <c r="A8260" s="1" t="s">
        <v>32305</v>
      </c>
      <c r="B8260" t="str">
        <f t="shared" si="222"/>
        <v>https://www.udobaer.de/out/media/public/cust/others/s0000123-2021-ch_it.pdf</v>
      </c>
    </row>
    <row r="8261" spans="1:2" x14ac:dyDescent="0.2">
      <c r="A8261" s="1" t="s">
        <v>32306</v>
      </c>
      <c r="B8261" t="str">
        <f t="shared" si="222"/>
        <v>https://www.udobaer.de/out/media/public/cust/others/s0000123-2021-ch_it.pdf</v>
      </c>
    </row>
    <row r="8262" spans="1:2" x14ac:dyDescent="0.2">
      <c r="A8262" s="1" t="s">
        <v>32307</v>
      </c>
      <c r="B8262" t="str">
        <f t="shared" si="222"/>
        <v>https://www.udobaer.de/out/media/public/cust/others/s0000123-2021-ch_it.pdf</v>
      </c>
    </row>
    <row r="8263" spans="1:2" x14ac:dyDescent="0.2">
      <c r="A8263" s="1" t="s">
        <v>32308</v>
      </c>
      <c r="B8263" t="str">
        <f t="shared" si="222"/>
        <v>https://www.udobaer.de/out/media/public/cust/others/s0000123-2021-ch_it.pdf</v>
      </c>
    </row>
    <row r="8264" spans="1:2" x14ac:dyDescent="0.2">
      <c r="A8264" s="1" t="s">
        <v>32309</v>
      </c>
      <c r="B8264" t="str">
        <f t="shared" si="222"/>
        <v>https://www.udobaer.de/out/media/public/cust/others/s0000123-2021-ch_it.pdf</v>
      </c>
    </row>
    <row r="8265" spans="1:2" x14ac:dyDescent="0.2">
      <c r="A8265" s="1" t="s">
        <v>32310</v>
      </c>
      <c r="B8265" t="str">
        <f t="shared" si="222"/>
        <v>https://www.udobaer.de/out/media/public/cust/others/s0000123-2021-ch_it.pdf</v>
      </c>
    </row>
    <row r="8266" spans="1:2" x14ac:dyDescent="0.2">
      <c r="A8266" s="1" t="s">
        <v>32311</v>
      </c>
      <c r="B8266" t="str">
        <f t="shared" si="222"/>
        <v>https://www.udobaer.de/out/media/public/cust/others/s0000123-2021-ch_it.pdf</v>
      </c>
    </row>
    <row r="8267" spans="1:2" x14ac:dyDescent="0.2">
      <c r="A8267" s="1" t="s">
        <v>32312</v>
      </c>
      <c r="B8267" t="str">
        <f t="shared" si="222"/>
        <v>https://www.udobaer.de/out/media/public/cust/others/s0000123-2021-ch_it.pdf</v>
      </c>
    </row>
    <row r="8268" spans="1:2" x14ac:dyDescent="0.2">
      <c r="A8268" s="1" t="s">
        <v>32313</v>
      </c>
      <c r="B8268" t="str">
        <f t="shared" si="222"/>
        <v>https://www.udobaer.de/out/media/public/cust/others/s0000123-2021-ch_it.pdf</v>
      </c>
    </row>
    <row r="8269" spans="1:2" x14ac:dyDescent="0.2">
      <c r="A8269" s="1" t="s">
        <v>32314</v>
      </c>
      <c r="B8269" t="str">
        <f t="shared" si="222"/>
        <v>https://www.udobaer.de/out/media/public/cust/others/s0000123-2021-ch_it.pdf</v>
      </c>
    </row>
    <row r="8270" spans="1:2" x14ac:dyDescent="0.2">
      <c r="A8270" s="1" t="s">
        <v>32315</v>
      </c>
      <c r="B8270" t="str">
        <f t="shared" si="222"/>
        <v>https://www.udobaer.de/out/media/public/cust/others/s0000123-2021-ch_it.pdf</v>
      </c>
    </row>
    <row r="8271" spans="1:2" x14ac:dyDescent="0.2">
      <c r="A8271" s="1" t="s">
        <v>32316</v>
      </c>
      <c r="B8271" t="str">
        <f t="shared" si="222"/>
        <v>https://www.udobaer.de/out/media/public/cust/others/s0000123-2021-ch_it.pdf</v>
      </c>
    </row>
    <row r="8272" spans="1:2" x14ac:dyDescent="0.2">
      <c r="A8272" s="1" t="s">
        <v>32317</v>
      </c>
      <c r="B8272" t="str">
        <f t="shared" si="222"/>
        <v>https://www.udobaer.de/out/media/public/cust/others/s0000123-2021-ch_it.pdf</v>
      </c>
    </row>
    <row r="8273" spans="1:2" x14ac:dyDescent="0.2">
      <c r="A8273" s="1" t="s">
        <v>32318</v>
      </c>
      <c r="B8273" t="str">
        <f t="shared" si="222"/>
        <v>https://www.udobaer.de/out/media/public/cust/others/s0000123-2021-ch_it.pdf</v>
      </c>
    </row>
    <row r="8274" spans="1:2" x14ac:dyDescent="0.2">
      <c r="A8274" s="1" t="s">
        <v>32319</v>
      </c>
      <c r="B8274" t="str">
        <f t="shared" si="222"/>
        <v>https://www.udobaer.de/out/media/public/cust/others/s0000123-2021-ch_it.pdf</v>
      </c>
    </row>
    <row r="8275" spans="1:2" x14ac:dyDescent="0.2">
      <c r="A8275" s="1" t="s">
        <v>32320</v>
      </c>
      <c r="B8275" t="str">
        <f t="shared" si="222"/>
        <v>https://www.udobaer.de/out/media/public/cust/others/s0000123-2021-ch_it.pdf</v>
      </c>
    </row>
    <row r="8276" spans="1:2" x14ac:dyDescent="0.2">
      <c r="A8276" s="1" t="s">
        <v>32321</v>
      </c>
      <c r="B8276" t="str">
        <f t="shared" si="222"/>
        <v>https://www.udobaer.de/out/media/public/cust/others/s0000123-2021-ch_it.pdf</v>
      </c>
    </row>
    <row r="8277" spans="1:2" x14ac:dyDescent="0.2">
      <c r="A8277" s="1" t="s">
        <v>32322</v>
      </c>
      <c r="B8277" t="str">
        <f t="shared" si="222"/>
        <v>https://www.udobaer.de/out/media/public/cust/others/s0000123-2021-ch_it.pdf</v>
      </c>
    </row>
    <row r="8278" spans="1:2" x14ac:dyDescent="0.2">
      <c r="A8278" s="1" t="s">
        <v>32323</v>
      </c>
      <c r="B8278" t="str">
        <f t="shared" si="222"/>
        <v>https://www.udobaer.de/out/media/public/cust/others/s0000123-2021-ch_it.pdf</v>
      </c>
    </row>
    <row r="8279" spans="1:2" x14ac:dyDescent="0.2">
      <c r="A8279" s="1" t="s">
        <v>32324</v>
      </c>
      <c r="B8279" t="str">
        <f t="shared" si="222"/>
        <v>https://www.udobaer.de/out/media/public/cust/others/s0000123-2021-ch_it.pdf</v>
      </c>
    </row>
    <row r="8280" spans="1:2" x14ac:dyDescent="0.2">
      <c r="A8280" s="1" t="s">
        <v>32325</v>
      </c>
      <c r="B8280" t="str">
        <f t="shared" si="222"/>
        <v>https://www.udobaer.de/out/media/public/cust/others/s0000123-2021-ch_it.pdf</v>
      </c>
    </row>
    <row r="8281" spans="1:2" x14ac:dyDescent="0.2">
      <c r="A8281" s="1" t="s">
        <v>32326</v>
      </c>
      <c r="B8281" t="str">
        <f t="shared" si="222"/>
        <v>https://www.udobaer.de/out/media/public/cust/others/s0000123-2021-ch_it.pdf</v>
      </c>
    </row>
    <row r="8282" spans="1:2" x14ac:dyDescent="0.2">
      <c r="A8282" s="1" t="s">
        <v>32327</v>
      </c>
      <c r="B8282" t="str">
        <f t="shared" si="222"/>
        <v>https://www.udobaer.de/out/media/public/cust/others/s0000123-2021-ch_it.pdf</v>
      </c>
    </row>
    <row r="8283" spans="1:2" x14ac:dyDescent="0.2">
      <c r="A8283" s="1" t="s">
        <v>32328</v>
      </c>
      <c r="B8283" t="str">
        <f t="shared" si="222"/>
        <v>https://www.udobaer.de/out/media/public/cust/others/s0000123-2021-ch_it.pdf</v>
      </c>
    </row>
    <row r="8284" spans="1:2" x14ac:dyDescent="0.2">
      <c r="A8284" s="1" t="s">
        <v>32329</v>
      </c>
      <c r="B8284" t="str">
        <f t="shared" si="222"/>
        <v>https://www.udobaer.de/out/media/public/cust/others/s0000123-2021-ch_it.pdf</v>
      </c>
    </row>
    <row r="8285" spans="1:2" x14ac:dyDescent="0.2">
      <c r="A8285" s="1" t="s">
        <v>32330</v>
      </c>
      <c r="B8285" t="str">
        <f t="shared" si="222"/>
        <v>https://www.udobaer.de/out/media/public/cust/others/s0000123-2021-ch_it.pdf</v>
      </c>
    </row>
    <row r="8286" spans="1:2" x14ac:dyDescent="0.2">
      <c r="A8286" s="1" t="s">
        <v>32331</v>
      </c>
      <c r="B8286" t="str">
        <f t="shared" si="222"/>
        <v>https://www.udobaer.de/out/media/public/cust/others/s0000123-2021-ch_it.pdf</v>
      </c>
    </row>
    <row r="8287" spans="1:2" x14ac:dyDescent="0.2">
      <c r="A8287" s="1" t="s">
        <v>32332</v>
      </c>
      <c r="B8287" t="str">
        <f t="shared" si="222"/>
        <v>https://www.udobaer.de/out/media/public/cust/others/s0000123-2021-ch_it.pdf</v>
      </c>
    </row>
    <row r="8288" spans="1:2" x14ac:dyDescent="0.2">
      <c r="A8288" s="1" t="s">
        <v>32333</v>
      </c>
      <c r="B8288" t="str">
        <f t="shared" si="222"/>
        <v>https://www.udobaer.de/out/media/public/cust/others/s0000123-2021-ch_it.pdf</v>
      </c>
    </row>
    <row r="8289" spans="1:2" x14ac:dyDescent="0.2">
      <c r="A8289" s="1" t="s">
        <v>32334</v>
      </c>
      <c r="B8289" t="str">
        <f t="shared" si="222"/>
        <v>https://www.udobaer.de/out/media/public/cust/others/s0000123-2021-ch_it.pdf</v>
      </c>
    </row>
    <row r="8290" spans="1:2" x14ac:dyDescent="0.2">
      <c r="A8290" s="1" t="s">
        <v>32335</v>
      </c>
      <c r="B8290" t="str">
        <f t="shared" si="222"/>
        <v>https://www.udobaer.de/out/media/public/cust/others/s0000123-2021-ch_it.pdf</v>
      </c>
    </row>
    <row r="8291" spans="1:2" x14ac:dyDescent="0.2">
      <c r="A8291" s="1" t="s">
        <v>32336</v>
      </c>
      <c r="B8291" t="str">
        <f t="shared" si="222"/>
        <v>https://www.udobaer.de/out/media/public/cust/others/s0000123-2021-ch_it.pdf</v>
      </c>
    </row>
    <row r="8292" spans="1:2" x14ac:dyDescent="0.2">
      <c r="A8292" s="1" t="s">
        <v>32337</v>
      </c>
      <c r="B8292" t="str">
        <f t="shared" si="222"/>
        <v>https://www.udobaer.de/out/media/public/cust/others/s0000123-2021-ch_it.pdf</v>
      </c>
    </row>
    <row r="8293" spans="1:2" x14ac:dyDescent="0.2">
      <c r="A8293" s="1" t="s">
        <v>32338</v>
      </c>
      <c r="B8293" t="str">
        <f t="shared" si="222"/>
        <v>https://www.udobaer.de/out/media/public/cust/others/s0000123-2021-ch_it.pdf</v>
      </c>
    </row>
    <row r="8294" spans="1:2" x14ac:dyDescent="0.2">
      <c r="A8294" s="1" t="s">
        <v>32339</v>
      </c>
      <c r="B8294" t="str">
        <f t="shared" ref="B8294:B8357" si="223">HYPERLINK("https://www.udobaer.de/out/media/public/cust/others/s0000123-2021-ch_it.pdf")</f>
        <v>https://www.udobaer.de/out/media/public/cust/others/s0000123-2021-ch_it.pdf</v>
      </c>
    </row>
    <row r="8295" spans="1:2" x14ac:dyDescent="0.2">
      <c r="A8295" s="1" t="s">
        <v>32340</v>
      </c>
      <c r="B8295" t="str">
        <f t="shared" si="223"/>
        <v>https://www.udobaer.de/out/media/public/cust/others/s0000123-2021-ch_it.pdf</v>
      </c>
    </row>
    <row r="8296" spans="1:2" x14ac:dyDescent="0.2">
      <c r="A8296" s="1" t="s">
        <v>32341</v>
      </c>
      <c r="B8296" t="str">
        <f t="shared" si="223"/>
        <v>https://www.udobaer.de/out/media/public/cust/others/s0000123-2021-ch_it.pdf</v>
      </c>
    </row>
    <row r="8297" spans="1:2" x14ac:dyDescent="0.2">
      <c r="A8297" s="1" t="s">
        <v>32342</v>
      </c>
      <c r="B8297" t="str">
        <f t="shared" si="223"/>
        <v>https://www.udobaer.de/out/media/public/cust/others/s0000123-2021-ch_it.pdf</v>
      </c>
    </row>
    <row r="8298" spans="1:2" x14ac:dyDescent="0.2">
      <c r="A8298" s="1" t="s">
        <v>32343</v>
      </c>
      <c r="B8298" t="str">
        <f t="shared" si="223"/>
        <v>https://www.udobaer.de/out/media/public/cust/others/s0000123-2021-ch_it.pdf</v>
      </c>
    </row>
    <row r="8299" spans="1:2" x14ac:dyDescent="0.2">
      <c r="A8299" s="1" t="s">
        <v>32344</v>
      </c>
      <c r="B8299" t="str">
        <f t="shared" si="223"/>
        <v>https://www.udobaer.de/out/media/public/cust/others/s0000123-2021-ch_it.pdf</v>
      </c>
    </row>
    <row r="8300" spans="1:2" x14ac:dyDescent="0.2">
      <c r="A8300" s="1" t="s">
        <v>32345</v>
      </c>
      <c r="B8300" t="str">
        <f t="shared" si="223"/>
        <v>https://www.udobaer.de/out/media/public/cust/others/s0000123-2021-ch_it.pdf</v>
      </c>
    </row>
    <row r="8301" spans="1:2" x14ac:dyDescent="0.2">
      <c r="A8301" s="1" t="s">
        <v>32346</v>
      </c>
      <c r="B8301" t="str">
        <f t="shared" si="223"/>
        <v>https://www.udobaer.de/out/media/public/cust/others/s0000123-2021-ch_it.pdf</v>
      </c>
    </row>
    <row r="8302" spans="1:2" x14ac:dyDescent="0.2">
      <c r="A8302" s="1" t="s">
        <v>32347</v>
      </c>
      <c r="B8302" t="str">
        <f t="shared" si="223"/>
        <v>https://www.udobaer.de/out/media/public/cust/others/s0000123-2021-ch_it.pdf</v>
      </c>
    </row>
    <row r="8303" spans="1:2" x14ac:dyDescent="0.2">
      <c r="A8303" s="1" t="s">
        <v>32348</v>
      </c>
      <c r="B8303" t="str">
        <f t="shared" si="223"/>
        <v>https://www.udobaer.de/out/media/public/cust/others/s0000123-2021-ch_it.pdf</v>
      </c>
    </row>
    <row r="8304" spans="1:2" x14ac:dyDescent="0.2">
      <c r="A8304" s="1" t="s">
        <v>32349</v>
      </c>
      <c r="B8304" t="str">
        <f t="shared" si="223"/>
        <v>https://www.udobaer.de/out/media/public/cust/others/s0000123-2021-ch_it.pdf</v>
      </c>
    </row>
    <row r="8305" spans="1:2" x14ac:dyDescent="0.2">
      <c r="A8305" s="1" t="s">
        <v>32350</v>
      </c>
      <c r="B8305" t="str">
        <f t="shared" si="223"/>
        <v>https://www.udobaer.de/out/media/public/cust/others/s0000123-2021-ch_it.pdf</v>
      </c>
    </row>
    <row r="8306" spans="1:2" x14ac:dyDescent="0.2">
      <c r="A8306" s="1" t="s">
        <v>32351</v>
      </c>
      <c r="B8306" t="str">
        <f t="shared" si="223"/>
        <v>https://www.udobaer.de/out/media/public/cust/others/s0000123-2021-ch_it.pdf</v>
      </c>
    </row>
    <row r="8307" spans="1:2" x14ac:dyDescent="0.2">
      <c r="A8307" s="1" t="s">
        <v>32352</v>
      </c>
      <c r="B8307" t="str">
        <f t="shared" si="223"/>
        <v>https://www.udobaer.de/out/media/public/cust/others/s0000123-2021-ch_it.pdf</v>
      </c>
    </row>
    <row r="8308" spans="1:2" x14ac:dyDescent="0.2">
      <c r="A8308" s="1" t="s">
        <v>32353</v>
      </c>
      <c r="B8308" t="str">
        <f t="shared" si="223"/>
        <v>https://www.udobaer.de/out/media/public/cust/others/s0000123-2021-ch_it.pdf</v>
      </c>
    </row>
    <row r="8309" spans="1:2" x14ac:dyDescent="0.2">
      <c r="A8309" s="1" t="s">
        <v>32354</v>
      </c>
      <c r="B8309" t="str">
        <f t="shared" si="223"/>
        <v>https://www.udobaer.de/out/media/public/cust/others/s0000123-2021-ch_it.pdf</v>
      </c>
    </row>
    <row r="8310" spans="1:2" x14ac:dyDescent="0.2">
      <c r="A8310" s="1" t="s">
        <v>32355</v>
      </c>
      <c r="B8310" t="str">
        <f t="shared" si="223"/>
        <v>https://www.udobaer.de/out/media/public/cust/others/s0000123-2021-ch_it.pdf</v>
      </c>
    </row>
    <row r="8311" spans="1:2" x14ac:dyDescent="0.2">
      <c r="A8311" s="1" t="s">
        <v>32356</v>
      </c>
      <c r="B8311" t="str">
        <f t="shared" si="223"/>
        <v>https://www.udobaer.de/out/media/public/cust/others/s0000123-2021-ch_it.pdf</v>
      </c>
    </row>
    <row r="8312" spans="1:2" x14ac:dyDescent="0.2">
      <c r="A8312" s="1" t="s">
        <v>32357</v>
      </c>
      <c r="B8312" t="str">
        <f t="shared" si="223"/>
        <v>https://www.udobaer.de/out/media/public/cust/others/s0000123-2021-ch_it.pdf</v>
      </c>
    </row>
    <row r="8313" spans="1:2" x14ac:dyDescent="0.2">
      <c r="A8313" s="1" t="s">
        <v>32358</v>
      </c>
      <c r="B8313" t="str">
        <f t="shared" si="223"/>
        <v>https://www.udobaer.de/out/media/public/cust/others/s0000123-2021-ch_it.pdf</v>
      </c>
    </row>
    <row r="8314" spans="1:2" x14ac:dyDescent="0.2">
      <c r="A8314" s="1" t="s">
        <v>32359</v>
      </c>
      <c r="B8314" t="str">
        <f t="shared" si="223"/>
        <v>https://www.udobaer.de/out/media/public/cust/others/s0000123-2021-ch_it.pdf</v>
      </c>
    </row>
    <row r="8315" spans="1:2" x14ac:dyDescent="0.2">
      <c r="A8315" s="1" t="s">
        <v>32360</v>
      </c>
      <c r="B8315" t="str">
        <f t="shared" si="223"/>
        <v>https://www.udobaer.de/out/media/public/cust/others/s0000123-2021-ch_it.pdf</v>
      </c>
    </row>
    <row r="8316" spans="1:2" x14ac:dyDescent="0.2">
      <c r="A8316" s="1" t="s">
        <v>32361</v>
      </c>
      <c r="B8316" t="str">
        <f t="shared" si="223"/>
        <v>https://www.udobaer.de/out/media/public/cust/others/s0000123-2021-ch_it.pdf</v>
      </c>
    </row>
    <row r="8317" spans="1:2" x14ac:dyDescent="0.2">
      <c r="A8317" s="1" t="s">
        <v>32362</v>
      </c>
      <c r="B8317" t="str">
        <f t="shared" si="223"/>
        <v>https://www.udobaer.de/out/media/public/cust/others/s0000123-2021-ch_it.pdf</v>
      </c>
    </row>
    <row r="8318" spans="1:2" x14ac:dyDescent="0.2">
      <c r="A8318" s="1" t="s">
        <v>32363</v>
      </c>
      <c r="B8318" t="str">
        <f t="shared" si="223"/>
        <v>https://www.udobaer.de/out/media/public/cust/others/s0000123-2021-ch_it.pdf</v>
      </c>
    </row>
    <row r="8319" spans="1:2" x14ac:dyDescent="0.2">
      <c r="A8319" s="1" t="s">
        <v>32364</v>
      </c>
      <c r="B8319" t="str">
        <f t="shared" si="223"/>
        <v>https://www.udobaer.de/out/media/public/cust/others/s0000123-2021-ch_it.pdf</v>
      </c>
    </row>
    <row r="8320" spans="1:2" x14ac:dyDescent="0.2">
      <c r="A8320" s="1" t="s">
        <v>32365</v>
      </c>
      <c r="B8320" t="str">
        <f t="shared" si="223"/>
        <v>https://www.udobaer.de/out/media/public/cust/others/s0000123-2021-ch_it.pdf</v>
      </c>
    </row>
    <row r="8321" spans="1:2" x14ac:dyDescent="0.2">
      <c r="A8321" s="1" t="s">
        <v>32366</v>
      </c>
      <c r="B8321" t="str">
        <f t="shared" si="223"/>
        <v>https://www.udobaer.de/out/media/public/cust/others/s0000123-2021-ch_it.pdf</v>
      </c>
    </row>
    <row r="8322" spans="1:2" x14ac:dyDescent="0.2">
      <c r="A8322" s="1" t="s">
        <v>32367</v>
      </c>
      <c r="B8322" t="str">
        <f t="shared" si="223"/>
        <v>https://www.udobaer.de/out/media/public/cust/others/s0000123-2021-ch_it.pdf</v>
      </c>
    </row>
    <row r="8323" spans="1:2" x14ac:dyDescent="0.2">
      <c r="A8323" s="1" t="s">
        <v>32368</v>
      </c>
      <c r="B8323" t="str">
        <f t="shared" si="223"/>
        <v>https://www.udobaer.de/out/media/public/cust/others/s0000123-2021-ch_it.pdf</v>
      </c>
    </row>
    <row r="8324" spans="1:2" x14ac:dyDescent="0.2">
      <c r="A8324" s="1" t="s">
        <v>32369</v>
      </c>
      <c r="B8324" t="str">
        <f t="shared" si="223"/>
        <v>https://www.udobaer.de/out/media/public/cust/others/s0000123-2021-ch_it.pdf</v>
      </c>
    </row>
    <row r="8325" spans="1:2" x14ac:dyDescent="0.2">
      <c r="A8325" s="1" t="s">
        <v>32370</v>
      </c>
      <c r="B8325" t="str">
        <f t="shared" si="223"/>
        <v>https://www.udobaer.de/out/media/public/cust/others/s0000123-2021-ch_it.pdf</v>
      </c>
    </row>
    <row r="8326" spans="1:2" x14ac:dyDescent="0.2">
      <c r="A8326" s="1" t="s">
        <v>32371</v>
      </c>
      <c r="B8326" t="str">
        <f t="shared" si="223"/>
        <v>https://www.udobaer.de/out/media/public/cust/others/s0000123-2021-ch_it.pdf</v>
      </c>
    </row>
    <row r="8327" spans="1:2" x14ac:dyDescent="0.2">
      <c r="A8327" s="1" t="s">
        <v>32372</v>
      </c>
      <c r="B8327" t="str">
        <f t="shared" si="223"/>
        <v>https://www.udobaer.de/out/media/public/cust/others/s0000123-2021-ch_it.pdf</v>
      </c>
    </row>
    <row r="8328" spans="1:2" x14ac:dyDescent="0.2">
      <c r="A8328" s="1" t="s">
        <v>32373</v>
      </c>
      <c r="B8328" t="str">
        <f t="shared" si="223"/>
        <v>https://www.udobaer.de/out/media/public/cust/others/s0000123-2021-ch_it.pdf</v>
      </c>
    </row>
    <row r="8329" spans="1:2" x14ac:dyDescent="0.2">
      <c r="A8329" s="1" t="s">
        <v>32374</v>
      </c>
      <c r="B8329" t="str">
        <f t="shared" si="223"/>
        <v>https://www.udobaer.de/out/media/public/cust/others/s0000123-2021-ch_it.pdf</v>
      </c>
    </row>
    <row r="8330" spans="1:2" x14ac:dyDescent="0.2">
      <c r="A8330" s="1" t="s">
        <v>32375</v>
      </c>
      <c r="B8330" t="str">
        <f t="shared" si="223"/>
        <v>https://www.udobaer.de/out/media/public/cust/others/s0000123-2021-ch_it.pdf</v>
      </c>
    </row>
    <row r="8331" spans="1:2" x14ac:dyDescent="0.2">
      <c r="A8331" s="1" t="s">
        <v>32376</v>
      </c>
      <c r="B8331" t="str">
        <f t="shared" si="223"/>
        <v>https://www.udobaer.de/out/media/public/cust/others/s0000123-2021-ch_it.pdf</v>
      </c>
    </row>
    <row r="8332" spans="1:2" x14ac:dyDescent="0.2">
      <c r="A8332" s="1" t="s">
        <v>32377</v>
      </c>
      <c r="B8332" t="str">
        <f t="shared" si="223"/>
        <v>https://www.udobaer.de/out/media/public/cust/others/s0000123-2021-ch_it.pdf</v>
      </c>
    </row>
    <row r="8333" spans="1:2" x14ac:dyDescent="0.2">
      <c r="A8333" s="1" t="s">
        <v>32378</v>
      </c>
      <c r="B8333" t="str">
        <f t="shared" si="223"/>
        <v>https://www.udobaer.de/out/media/public/cust/others/s0000123-2021-ch_it.pdf</v>
      </c>
    </row>
    <row r="8334" spans="1:2" x14ac:dyDescent="0.2">
      <c r="A8334" s="1" t="s">
        <v>32379</v>
      </c>
      <c r="B8334" t="str">
        <f t="shared" si="223"/>
        <v>https://www.udobaer.de/out/media/public/cust/others/s0000123-2021-ch_it.pdf</v>
      </c>
    </row>
    <row r="8335" spans="1:2" x14ac:dyDescent="0.2">
      <c r="A8335" s="1" t="s">
        <v>32380</v>
      </c>
      <c r="B8335" t="str">
        <f t="shared" si="223"/>
        <v>https://www.udobaer.de/out/media/public/cust/others/s0000123-2021-ch_it.pdf</v>
      </c>
    </row>
    <row r="8336" spans="1:2" x14ac:dyDescent="0.2">
      <c r="A8336" s="1" t="s">
        <v>32381</v>
      </c>
      <c r="B8336" t="str">
        <f t="shared" si="223"/>
        <v>https://www.udobaer.de/out/media/public/cust/others/s0000123-2021-ch_it.pdf</v>
      </c>
    </row>
    <row r="8337" spans="1:2" x14ac:dyDescent="0.2">
      <c r="A8337" s="1" t="s">
        <v>32382</v>
      </c>
      <c r="B8337" t="str">
        <f t="shared" si="223"/>
        <v>https://www.udobaer.de/out/media/public/cust/others/s0000123-2021-ch_it.pdf</v>
      </c>
    </row>
    <row r="8338" spans="1:2" x14ac:dyDescent="0.2">
      <c r="A8338" s="1" t="s">
        <v>32383</v>
      </c>
      <c r="B8338" t="str">
        <f t="shared" si="223"/>
        <v>https://www.udobaer.de/out/media/public/cust/others/s0000123-2021-ch_it.pdf</v>
      </c>
    </row>
    <row r="8339" spans="1:2" x14ac:dyDescent="0.2">
      <c r="A8339" s="1" t="s">
        <v>32384</v>
      </c>
      <c r="B8339" t="str">
        <f t="shared" si="223"/>
        <v>https://www.udobaer.de/out/media/public/cust/others/s0000123-2021-ch_it.pdf</v>
      </c>
    </row>
    <row r="8340" spans="1:2" x14ac:dyDescent="0.2">
      <c r="A8340" s="1" t="s">
        <v>32385</v>
      </c>
      <c r="B8340" t="str">
        <f t="shared" si="223"/>
        <v>https://www.udobaer.de/out/media/public/cust/others/s0000123-2021-ch_it.pdf</v>
      </c>
    </row>
    <row r="8341" spans="1:2" x14ac:dyDescent="0.2">
      <c r="A8341" s="1" t="s">
        <v>32386</v>
      </c>
      <c r="B8341" t="str">
        <f t="shared" si="223"/>
        <v>https://www.udobaer.de/out/media/public/cust/others/s0000123-2021-ch_it.pdf</v>
      </c>
    </row>
    <row r="8342" spans="1:2" x14ac:dyDescent="0.2">
      <c r="A8342" s="1" t="s">
        <v>32387</v>
      </c>
      <c r="B8342" t="str">
        <f t="shared" si="223"/>
        <v>https://www.udobaer.de/out/media/public/cust/others/s0000123-2021-ch_it.pdf</v>
      </c>
    </row>
    <row r="8343" spans="1:2" x14ac:dyDescent="0.2">
      <c r="A8343" s="1" t="s">
        <v>32388</v>
      </c>
      <c r="B8343" t="str">
        <f t="shared" si="223"/>
        <v>https://www.udobaer.de/out/media/public/cust/others/s0000123-2021-ch_it.pdf</v>
      </c>
    </row>
    <row r="8344" spans="1:2" x14ac:dyDescent="0.2">
      <c r="A8344" s="1" t="s">
        <v>32389</v>
      </c>
      <c r="B8344" t="str">
        <f t="shared" si="223"/>
        <v>https://www.udobaer.de/out/media/public/cust/others/s0000123-2021-ch_it.pdf</v>
      </c>
    </row>
    <row r="8345" spans="1:2" x14ac:dyDescent="0.2">
      <c r="A8345" s="1" t="s">
        <v>32390</v>
      </c>
      <c r="B8345" t="str">
        <f t="shared" si="223"/>
        <v>https://www.udobaer.de/out/media/public/cust/others/s0000123-2021-ch_it.pdf</v>
      </c>
    </row>
    <row r="8346" spans="1:2" x14ac:dyDescent="0.2">
      <c r="A8346" s="1" t="s">
        <v>32391</v>
      </c>
      <c r="B8346" t="str">
        <f t="shared" si="223"/>
        <v>https://www.udobaer.de/out/media/public/cust/others/s0000123-2021-ch_it.pdf</v>
      </c>
    </row>
    <row r="8347" spans="1:2" x14ac:dyDescent="0.2">
      <c r="A8347" s="1" t="s">
        <v>32392</v>
      </c>
      <c r="B8347" t="str">
        <f t="shared" si="223"/>
        <v>https://www.udobaer.de/out/media/public/cust/others/s0000123-2021-ch_it.pdf</v>
      </c>
    </row>
    <row r="8348" spans="1:2" x14ac:dyDescent="0.2">
      <c r="A8348" s="1" t="s">
        <v>32393</v>
      </c>
      <c r="B8348" t="str">
        <f t="shared" si="223"/>
        <v>https://www.udobaer.de/out/media/public/cust/others/s0000123-2021-ch_it.pdf</v>
      </c>
    </row>
    <row r="8349" spans="1:2" x14ac:dyDescent="0.2">
      <c r="A8349" s="1" t="s">
        <v>32394</v>
      </c>
      <c r="B8349" t="str">
        <f t="shared" si="223"/>
        <v>https://www.udobaer.de/out/media/public/cust/others/s0000123-2021-ch_it.pdf</v>
      </c>
    </row>
    <row r="8350" spans="1:2" x14ac:dyDescent="0.2">
      <c r="A8350" s="1" t="s">
        <v>32395</v>
      </c>
      <c r="B8350" t="str">
        <f t="shared" si="223"/>
        <v>https://www.udobaer.de/out/media/public/cust/others/s0000123-2021-ch_it.pdf</v>
      </c>
    </row>
    <row r="8351" spans="1:2" x14ac:dyDescent="0.2">
      <c r="A8351" s="1" t="s">
        <v>32396</v>
      </c>
      <c r="B8351" t="str">
        <f t="shared" si="223"/>
        <v>https://www.udobaer.de/out/media/public/cust/others/s0000123-2021-ch_it.pdf</v>
      </c>
    </row>
    <row r="8352" spans="1:2" x14ac:dyDescent="0.2">
      <c r="A8352" s="1" t="s">
        <v>32397</v>
      </c>
      <c r="B8352" t="str">
        <f t="shared" si="223"/>
        <v>https://www.udobaer.de/out/media/public/cust/others/s0000123-2021-ch_it.pdf</v>
      </c>
    </row>
    <row r="8353" spans="1:2" x14ac:dyDescent="0.2">
      <c r="A8353" s="1" t="s">
        <v>32398</v>
      </c>
      <c r="B8353" t="str">
        <f t="shared" si="223"/>
        <v>https://www.udobaer.de/out/media/public/cust/others/s0000123-2021-ch_it.pdf</v>
      </c>
    </row>
    <row r="8354" spans="1:2" x14ac:dyDescent="0.2">
      <c r="A8354" s="1" t="s">
        <v>32399</v>
      </c>
      <c r="B8354" t="str">
        <f t="shared" si="223"/>
        <v>https://www.udobaer.de/out/media/public/cust/others/s0000123-2021-ch_it.pdf</v>
      </c>
    </row>
    <row r="8355" spans="1:2" x14ac:dyDescent="0.2">
      <c r="A8355" s="1" t="s">
        <v>32400</v>
      </c>
      <c r="B8355" t="str">
        <f t="shared" si="223"/>
        <v>https://www.udobaer.de/out/media/public/cust/others/s0000123-2021-ch_it.pdf</v>
      </c>
    </row>
    <row r="8356" spans="1:2" x14ac:dyDescent="0.2">
      <c r="A8356" s="1" t="s">
        <v>32401</v>
      </c>
      <c r="B8356" t="str">
        <f t="shared" si="223"/>
        <v>https://www.udobaer.de/out/media/public/cust/others/s0000123-2021-ch_it.pdf</v>
      </c>
    </row>
    <row r="8357" spans="1:2" x14ac:dyDescent="0.2">
      <c r="A8357" s="1" t="s">
        <v>32402</v>
      </c>
      <c r="B8357" t="str">
        <f t="shared" si="223"/>
        <v>https://www.udobaer.de/out/media/public/cust/others/s0000123-2021-ch_it.pdf</v>
      </c>
    </row>
    <row r="8358" spans="1:2" x14ac:dyDescent="0.2">
      <c r="A8358" s="1" t="s">
        <v>32403</v>
      </c>
      <c r="B8358" t="str">
        <f t="shared" ref="B8358:B8421" si="224">HYPERLINK("https://www.udobaer.de/out/media/public/cust/others/s0000123-2021-ch_it.pdf")</f>
        <v>https://www.udobaer.de/out/media/public/cust/others/s0000123-2021-ch_it.pdf</v>
      </c>
    </row>
    <row r="8359" spans="1:2" x14ac:dyDescent="0.2">
      <c r="A8359" s="1" t="s">
        <v>32404</v>
      </c>
      <c r="B8359" t="str">
        <f t="shared" si="224"/>
        <v>https://www.udobaer.de/out/media/public/cust/others/s0000123-2021-ch_it.pdf</v>
      </c>
    </row>
    <row r="8360" spans="1:2" x14ac:dyDescent="0.2">
      <c r="A8360" s="1" t="s">
        <v>32405</v>
      </c>
      <c r="B8360" t="str">
        <f t="shared" si="224"/>
        <v>https://www.udobaer.de/out/media/public/cust/others/s0000123-2021-ch_it.pdf</v>
      </c>
    </row>
    <row r="8361" spans="1:2" x14ac:dyDescent="0.2">
      <c r="A8361" s="1" t="s">
        <v>32406</v>
      </c>
      <c r="B8361" t="str">
        <f t="shared" si="224"/>
        <v>https://www.udobaer.de/out/media/public/cust/others/s0000123-2021-ch_it.pdf</v>
      </c>
    </row>
    <row r="8362" spans="1:2" x14ac:dyDescent="0.2">
      <c r="A8362" s="1" t="s">
        <v>32407</v>
      </c>
      <c r="B8362" t="str">
        <f t="shared" si="224"/>
        <v>https://www.udobaer.de/out/media/public/cust/others/s0000123-2021-ch_it.pdf</v>
      </c>
    </row>
    <row r="8363" spans="1:2" x14ac:dyDescent="0.2">
      <c r="A8363" s="1" t="s">
        <v>32408</v>
      </c>
      <c r="B8363" t="str">
        <f t="shared" si="224"/>
        <v>https://www.udobaer.de/out/media/public/cust/others/s0000123-2021-ch_it.pdf</v>
      </c>
    </row>
    <row r="8364" spans="1:2" x14ac:dyDescent="0.2">
      <c r="A8364" s="1" t="s">
        <v>32409</v>
      </c>
      <c r="B8364" t="str">
        <f t="shared" si="224"/>
        <v>https://www.udobaer.de/out/media/public/cust/others/s0000123-2021-ch_it.pdf</v>
      </c>
    </row>
    <row r="8365" spans="1:2" x14ac:dyDescent="0.2">
      <c r="A8365" s="1" t="s">
        <v>32410</v>
      </c>
      <c r="B8365" t="str">
        <f t="shared" si="224"/>
        <v>https://www.udobaer.de/out/media/public/cust/others/s0000123-2021-ch_it.pdf</v>
      </c>
    </row>
    <row r="8366" spans="1:2" x14ac:dyDescent="0.2">
      <c r="A8366" s="1" t="s">
        <v>32411</v>
      </c>
      <c r="B8366" t="str">
        <f t="shared" si="224"/>
        <v>https://www.udobaer.de/out/media/public/cust/others/s0000123-2021-ch_it.pdf</v>
      </c>
    </row>
    <row r="8367" spans="1:2" x14ac:dyDescent="0.2">
      <c r="A8367" s="1" t="s">
        <v>32412</v>
      </c>
      <c r="B8367" t="str">
        <f t="shared" si="224"/>
        <v>https://www.udobaer.de/out/media/public/cust/others/s0000123-2021-ch_it.pdf</v>
      </c>
    </row>
    <row r="8368" spans="1:2" x14ac:dyDescent="0.2">
      <c r="A8368" s="1" t="s">
        <v>32413</v>
      </c>
      <c r="B8368" t="str">
        <f t="shared" si="224"/>
        <v>https://www.udobaer.de/out/media/public/cust/others/s0000123-2021-ch_it.pdf</v>
      </c>
    </row>
    <row r="8369" spans="1:2" x14ac:dyDescent="0.2">
      <c r="A8369" s="1" t="s">
        <v>32414</v>
      </c>
      <c r="B8369" t="str">
        <f t="shared" si="224"/>
        <v>https://www.udobaer.de/out/media/public/cust/others/s0000123-2021-ch_it.pdf</v>
      </c>
    </row>
    <row r="8370" spans="1:2" x14ac:dyDescent="0.2">
      <c r="A8370" s="1" t="s">
        <v>32415</v>
      </c>
      <c r="B8370" t="str">
        <f t="shared" si="224"/>
        <v>https://www.udobaer.de/out/media/public/cust/others/s0000123-2021-ch_it.pdf</v>
      </c>
    </row>
    <row r="8371" spans="1:2" x14ac:dyDescent="0.2">
      <c r="A8371" s="1" t="s">
        <v>32416</v>
      </c>
      <c r="B8371" t="str">
        <f t="shared" si="224"/>
        <v>https://www.udobaer.de/out/media/public/cust/others/s0000123-2021-ch_it.pdf</v>
      </c>
    </row>
    <row r="8372" spans="1:2" x14ac:dyDescent="0.2">
      <c r="A8372" s="1" t="s">
        <v>32417</v>
      </c>
      <c r="B8372" t="str">
        <f t="shared" si="224"/>
        <v>https://www.udobaer.de/out/media/public/cust/others/s0000123-2021-ch_it.pdf</v>
      </c>
    </row>
    <row r="8373" spans="1:2" x14ac:dyDescent="0.2">
      <c r="A8373" s="1" t="s">
        <v>32418</v>
      </c>
      <c r="B8373" t="str">
        <f t="shared" si="224"/>
        <v>https://www.udobaer.de/out/media/public/cust/others/s0000123-2021-ch_it.pdf</v>
      </c>
    </row>
    <row r="8374" spans="1:2" x14ac:dyDescent="0.2">
      <c r="A8374" s="1" t="s">
        <v>32419</v>
      </c>
      <c r="B8374" t="str">
        <f t="shared" si="224"/>
        <v>https://www.udobaer.de/out/media/public/cust/others/s0000123-2021-ch_it.pdf</v>
      </c>
    </row>
    <row r="8375" spans="1:2" x14ac:dyDescent="0.2">
      <c r="A8375" s="1" t="s">
        <v>32420</v>
      </c>
      <c r="B8375" t="str">
        <f t="shared" si="224"/>
        <v>https://www.udobaer.de/out/media/public/cust/others/s0000123-2021-ch_it.pdf</v>
      </c>
    </row>
    <row r="8376" spans="1:2" x14ac:dyDescent="0.2">
      <c r="A8376" s="1" t="s">
        <v>32421</v>
      </c>
      <c r="B8376" t="str">
        <f t="shared" si="224"/>
        <v>https://www.udobaer.de/out/media/public/cust/others/s0000123-2021-ch_it.pdf</v>
      </c>
    </row>
    <row r="8377" spans="1:2" x14ac:dyDescent="0.2">
      <c r="A8377" s="1" t="s">
        <v>32422</v>
      </c>
      <c r="B8377" t="str">
        <f t="shared" si="224"/>
        <v>https://www.udobaer.de/out/media/public/cust/others/s0000123-2021-ch_it.pdf</v>
      </c>
    </row>
    <row r="8378" spans="1:2" x14ac:dyDescent="0.2">
      <c r="A8378" s="1" t="s">
        <v>32423</v>
      </c>
      <c r="B8378" t="str">
        <f t="shared" si="224"/>
        <v>https://www.udobaer.de/out/media/public/cust/others/s0000123-2021-ch_it.pdf</v>
      </c>
    </row>
    <row r="8379" spans="1:2" x14ac:dyDescent="0.2">
      <c r="A8379" s="1" t="s">
        <v>32424</v>
      </c>
      <c r="B8379" t="str">
        <f t="shared" si="224"/>
        <v>https://www.udobaer.de/out/media/public/cust/others/s0000123-2021-ch_it.pdf</v>
      </c>
    </row>
    <row r="8380" spans="1:2" x14ac:dyDescent="0.2">
      <c r="A8380" s="1" t="s">
        <v>32425</v>
      </c>
      <c r="B8380" t="str">
        <f t="shared" si="224"/>
        <v>https://www.udobaer.de/out/media/public/cust/others/s0000123-2021-ch_it.pdf</v>
      </c>
    </row>
    <row r="8381" spans="1:2" x14ac:dyDescent="0.2">
      <c r="A8381" s="1" t="s">
        <v>32426</v>
      </c>
      <c r="B8381" t="str">
        <f t="shared" si="224"/>
        <v>https://www.udobaer.de/out/media/public/cust/others/s0000123-2021-ch_it.pdf</v>
      </c>
    </row>
    <row r="8382" spans="1:2" x14ac:dyDescent="0.2">
      <c r="A8382" s="1" t="s">
        <v>32427</v>
      </c>
      <c r="B8382" t="str">
        <f t="shared" si="224"/>
        <v>https://www.udobaer.de/out/media/public/cust/others/s0000123-2021-ch_it.pdf</v>
      </c>
    </row>
    <row r="8383" spans="1:2" x14ac:dyDescent="0.2">
      <c r="A8383" s="1" t="s">
        <v>32428</v>
      </c>
      <c r="B8383" t="str">
        <f t="shared" si="224"/>
        <v>https://www.udobaer.de/out/media/public/cust/others/s0000123-2021-ch_it.pdf</v>
      </c>
    </row>
    <row r="8384" spans="1:2" x14ac:dyDescent="0.2">
      <c r="A8384" s="1" t="s">
        <v>32429</v>
      </c>
      <c r="B8384" t="str">
        <f t="shared" si="224"/>
        <v>https://www.udobaer.de/out/media/public/cust/others/s0000123-2021-ch_it.pdf</v>
      </c>
    </row>
    <row r="8385" spans="1:2" x14ac:dyDescent="0.2">
      <c r="A8385" s="1" t="s">
        <v>32430</v>
      </c>
      <c r="B8385" t="str">
        <f t="shared" si="224"/>
        <v>https://www.udobaer.de/out/media/public/cust/others/s0000123-2021-ch_it.pdf</v>
      </c>
    </row>
    <row r="8386" spans="1:2" x14ac:dyDescent="0.2">
      <c r="A8386" s="1" t="s">
        <v>32431</v>
      </c>
      <c r="B8386" t="str">
        <f t="shared" si="224"/>
        <v>https://www.udobaer.de/out/media/public/cust/others/s0000123-2021-ch_it.pdf</v>
      </c>
    </row>
    <row r="8387" spans="1:2" x14ac:dyDescent="0.2">
      <c r="A8387" s="1" t="s">
        <v>32432</v>
      </c>
      <c r="B8387" t="str">
        <f t="shared" si="224"/>
        <v>https://www.udobaer.de/out/media/public/cust/others/s0000123-2021-ch_it.pdf</v>
      </c>
    </row>
    <row r="8388" spans="1:2" x14ac:dyDescent="0.2">
      <c r="A8388" s="1" t="s">
        <v>32433</v>
      </c>
      <c r="B8388" t="str">
        <f t="shared" si="224"/>
        <v>https://www.udobaer.de/out/media/public/cust/others/s0000123-2021-ch_it.pdf</v>
      </c>
    </row>
    <row r="8389" spans="1:2" x14ac:dyDescent="0.2">
      <c r="A8389" s="1" t="s">
        <v>32434</v>
      </c>
      <c r="B8389" t="str">
        <f t="shared" si="224"/>
        <v>https://www.udobaer.de/out/media/public/cust/others/s0000123-2021-ch_it.pdf</v>
      </c>
    </row>
    <row r="8390" spans="1:2" x14ac:dyDescent="0.2">
      <c r="A8390" s="1" t="s">
        <v>32435</v>
      </c>
      <c r="B8390" t="str">
        <f t="shared" si="224"/>
        <v>https://www.udobaer.de/out/media/public/cust/others/s0000123-2021-ch_it.pdf</v>
      </c>
    </row>
    <row r="8391" spans="1:2" x14ac:dyDescent="0.2">
      <c r="A8391" s="1" t="s">
        <v>32436</v>
      </c>
      <c r="B8391" t="str">
        <f t="shared" si="224"/>
        <v>https://www.udobaer.de/out/media/public/cust/others/s0000123-2021-ch_it.pdf</v>
      </c>
    </row>
    <row r="8392" spans="1:2" x14ac:dyDescent="0.2">
      <c r="A8392" s="1" t="s">
        <v>32437</v>
      </c>
      <c r="B8392" t="str">
        <f t="shared" si="224"/>
        <v>https://www.udobaer.de/out/media/public/cust/others/s0000123-2021-ch_it.pdf</v>
      </c>
    </row>
    <row r="8393" spans="1:2" x14ac:dyDescent="0.2">
      <c r="A8393" s="1" t="s">
        <v>32438</v>
      </c>
      <c r="B8393" t="str">
        <f t="shared" si="224"/>
        <v>https://www.udobaer.de/out/media/public/cust/others/s0000123-2021-ch_it.pdf</v>
      </c>
    </row>
    <row r="8394" spans="1:2" x14ac:dyDescent="0.2">
      <c r="A8394" s="1" t="s">
        <v>32439</v>
      </c>
      <c r="B8394" t="str">
        <f t="shared" si="224"/>
        <v>https://www.udobaer.de/out/media/public/cust/others/s0000123-2021-ch_it.pdf</v>
      </c>
    </row>
    <row r="8395" spans="1:2" x14ac:dyDescent="0.2">
      <c r="A8395" s="1" t="s">
        <v>32440</v>
      </c>
      <c r="B8395" t="str">
        <f t="shared" si="224"/>
        <v>https://www.udobaer.de/out/media/public/cust/others/s0000123-2021-ch_it.pdf</v>
      </c>
    </row>
    <row r="8396" spans="1:2" x14ac:dyDescent="0.2">
      <c r="A8396" s="1" t="s">
        <v>32441</v>
      </c>
      <c r="B8396" t="str">
        <f t="shared" si="224"/>
        <v>https://www.udobaer.de/out/media/public/cust/others/s0000123-2021-ch_it.pdf</v>
      </c>
    </row>
    <row r="8397" spans="1:2" x14ac:dyDescent="0.2">
      <c r="A8397" s="1" t="s">
        <v>32442</v>
      </c>
      <c r="B8397" t="str">
        <f t="shared" si="224"/>
        <v>https://www.udobaer.de/out/media/public/cust/others/s0000123-2021-ch_it.pdf</v>
      </c>
    </row>
    <row r="8398" spans="1:2" x14ac:dyDescent="0.2">
      <c r="A8398" s="1" t="s">
        <v>32443</v>
      </c>
      <c r="B8398" t="str">
        <f t="shared" si="224"/>
        <v>https://www.udobaer.de/out/media/public/cust/others/s0000123-2021-ch_it.pdf</v>
      </c>
    </row>
    <row r="8399" spans="1:2" x14ac:dyDescent="0.2">
      <c r="A8399" s="1" t="s">
        <v>32444</v>
      </c>
      <c r="B8399" t="str">
        <f t="shared" si="224"/>
        <v>https://www.udobaer.de/out/media/public/cust/others/s0000123-2021-ch_it.pdf</v>
      </c>
    </row>
    <row r="8400" spans="1:2" x14ac:dyDescent="0.2">
      <c r="A8400" s="1" t="s">
        <v>32445</v>
      </c>
      <c r="B8400" t="str">
        <f t="shared" si="224"/>
        <v>https://www.udobaer.de/out/media/public/cust/others/s0000123-2021-ch_it.pdf</v>
      </c>
    </row>
    <row r="8401" spans="1:2" x14ac:dyDescent="0.2">
      <c r="A8401" s="1" t="s">
        <v>32446</v>
      </c>
      <c r="B8401" t="str">
        <f t="shared" si="224"/>
        <v>https://www.udobaer.de/out/media/public/cust/others/s0000123-2021-ch_it.pdf</v>
      </c>
    </row>
    <row r="8402" spans="1:2" x14ac:dyDescent="0.2">
      <c r="A8402" s="1" t="s">
        <v>32447</v>
      </c>
      <c r="B8402" t="str">
        <f t="shared" si="224"/>
        <v>https://www.udobaer.de/out/media/public/cust/others/s0000123-2021-ch_it.pdf</v>
      </c>
    </row>
    <row r="8403" spans="1:2" x14ac:dyDescent="0.2">
      <c r="A8403" s="1" t="s">
        <v>32448</v>
      </c>
      <c r="B8403" t="str">
        <f t="shared" si="224"/>
        <v>https://www.udobaer.de/out/media/public/cust/others/s0000123-2021-ch_it.pdf</v>
      </c>
    </row>
    <row r="8404" spans="1:2" x14ac:dyDescent="0.2">
      <c r="A8404" s="1" t="s">
        <v>32449</v>
      </c>
      <c r="B8404" t="str">
        <f t="shared" si="224"/>
        <v>https://www.udobaer.de/out/media/public/cust/others/s0000123-2021-ch_it.pdf</v>
      </c>
    </row>
    <row r="8405" spans="1:2" x14ac:dyDescent="0.2">
      <c r="A8405" s="1" t="s">
        <v>32450</v>
      </c>
      <c r="B8405" t="str">
        <f t="shared" si="224"/>
        <v>https://www.udobaer.de/out/media/public/cust/others/s0000123-2021-ch_it.pdf</v>
      </c>
    </row>
    <row r="8406" spans="1:2" x14ac:dyDescent="0.2">
      <c r="A8406" s="1" t="s">
        <v>32451</v>
      </c>
      <c r="B8406" t="str">
        <f t="shared" si="224"/>
        <v>https://www.udobaer.de/out/media/public/cust/others/s0000123-2021-ch_it.pdf</v>
      </c>
    </row>
    <row r="8407" spans="1:2" x14ac:dyDescent="0.2">
      <c r="A8407" s="1" t="s">
        <v>32452</v>
      </c>
      <c r="B8407" t="str">
        <f t="shared" si="224"/>
        <v>https://www.udobaer.de/out/media/public/cust/others/s0000123-2021-ch_it.pdf</v>
      </c>
    </row>
    <row r="8408" spans="1:2" x14ac:dyDescent="0.2">
      <c r="A8408" s="1" t="s">
        <v>32453</v>
      </c>
      <c r="B8408" t="str">
        <f t="shared" si="224"/>
        <v>https://www.udobaer.de/out/media/public/cust/others/s0000123-2021-ch_it.pdf</v>
      </c>
    </row>
    <row r="8409" spans="1:2" x14ac:dyDescent="0.2">
      <c r="A8409" s="1" t="s">
        <v>32454</v>
      </c>
      <c r="B8409" t="str">
        <f t="shared" si="224"/>
        <v>https://www.udobaer.de/out/media/public/cust/others/s0000123-2021-ch_it.pdf</v>
      </c>
    </row>
    <row r="8410" spans="1:2" x14ac:dyDescent="0.2">
      <c r="A8410" s="1" t="s">
        <v>32455</v>
      </c>
      <c r="B8410" t="str">
        <f t="shared" si="224"/>
        <v>https://www.udobaer.de/out/media/public/cust/others/s0000123-2021-ch_it.pdf</v>
      </c>
    </row>
    <row r="8411" spans="1:2" x14ac:dyDescent="0.2">
      <c r="A8411" s="1" t="s">
        <v>32456</v>
      </c>
      <c r="B8411" t="str">
        <f t="shared" si="224"/>
        <v>https://www.udobaer.de/out/media/public/cust/others/s0000123-2021-ch_it.pdf</v>
      </c>
    </row>
    <row r="8412" spans="1:2" x14ac:dyDescent="0.2">
      <c r="A8412" s="1" t="s">
        <v>32457</v>
      </c>
      <c r="B8412" t="str">
        <f t="shared" si="224"/>
        <v>https://www.udobaer.de/out/media/public/cust/others/s0000123-2021-ch_it.pdf</v>
      </c>
    </row>
    <row r="8413" spans="1:2" x14ac:dyDescent="0.2">
      <c r="A8413" s="1" t="s">
        <v>32458</v>
      </c>
      <c r="B8413" t="str">
        <f t="shared" si="224"/>
        <v>https://www.udobaer.de/out/media/public/cust/others/s0000123-2021-ch_it.pdf</v>
      </c>
    </row>
    <row r="8414" spans="1:2" x14ac:dyDescent="0.2">
      <c r="A8414" s="1" t="s">
        <v>32459</v>
      </c>
      <c r="B8414" t="str">
        <f t="shared" si="224"/>
        <v>https://www.udobaer.de/out/media/public/cust/others/s0000123-2021-ch_it.pdf</v>
      </c>
    </row>
    <row r="8415" spans="1:2" x14ac:dyDescent="0.2">
      <c r="A8415" s="1" t="s">
        <v>32460</v>
      </c>
      <c r="B8415" t="str">
        <f t="shared" si="224"/>
        <v>https://www.udobaer.de/out/media/public/cust/others/s0000123-2021-ch_it.pdf</v>
      </c>
    </row>
    <row r="8416" spans="1:2" x14ac:dyDescent="0.2">
      <c r="A8416" s="1" t="s">
        <v>32461</v>
      </c>
      <c r="B8416" t="str">
        <f t="shared" si="224"/>
        <v>https://www.udobaer.de/out/media/public/cust/others/s0000123-2021-ch_it.pdf</v>
      </c>
    </row>
    <row r="8417" spans="1:2" x14ac:dyDescent="0.2">
      <c r="A8417" s="1" t="s">
        <v>32462</v>
      </c>
      <c r="B8417" t="str">
        <f t="shared" si="224"/>
        <v>https://www.udobaer.de/out/media/public/cust/others/s0000123-2021-ch_it.pdf</v>
      </c>
    </row>
    <row r="8418" spans="1:2" x14ac:dyDescent="0.2">
      <c r="A8418" s="1" t="s">
        <v>32463</v>
      </c>
      <c r="B8418" t="str">
        <f t="shared" si="224"/>
        <v>https://www.udobaer.de/out/media/public/cust/others/s0000123-2021-ch_it.pdf</v>
      </c>
    </row>
    <row r="8419" spans="1:2" x14ac:dyDescent="0.2">
      <c r="A8419" s="1" t="s">
        <v>32464</v>
      </c>
      <c r="B8419" t="str">
        <f t="shared" si="224"/>
        <v>https://www.udobaer.de/out/media/public/cust/others/s0000123-2021-ch_it.pdf</v>
      </c>
    </row>
    <row r="8420" spans="1:2" x14ac:dyDescent="0.2">
      <c r="A8420" s="1" t="s">
        <v>32465</v>
      </c>
      <c r="B8420" t="str">
        <f t="shared" si="224"/>
        <v>https://www.udobaer.de/out/media/public/cust/others/s0000123-2021-ch_it.pdf</v>
      </c>
    </row>
    <row r="8421" spans="1:2" x14ac:dyDescent="0.2">
      <c r="A8421" s="1" t="s">
        <v>32466</v>
      </c>
      <c r="B8421" t="str">
        <f t="shared" si="224"/>
        <v>https://www.udobaer.de/out/media/public/cust/others/s0000123-2021-ch_it.pdf</v>
      </c>
    </row>
    <row r="8422" spans="1:2" x14ac:dyDescent="0.2">
      <c r="A8422" s="1" t="s">
        <v>32467</v>
      </c>
      <c r="B8422" t="str">
        <f t="shared" ref="B8422:B8485" si="225">HYPERLINK("https://www.udobaer.de/out/media/public/cust/others/s0000123-2021-ch_it.pdf")</f>
        <v>https://www.udobaer.de/out/media/public/cust/others/s0000123-2021-ch_it.pdf</v>
      </c>
    </row>
    <row r="8423" spans="1:2" x14ac:dyDescent="0.2">
      <c r="A8423" s="1" t="s">
        <v>32468</v>
      </c>
      <c r="B8423" t="str">
        <f t="shared" si="225"/>
        <v>https://www.udobaer.de/out/media/public/cust/others/s0000123-2021-ch_it.pdf</v>
      </c>
    </row>
    <row r="8424" spans="1:2" x14ac:dyDescent="0.2">
      <c r="A8424" s="1" t="s">
        <v>32469</v>
      </c>
      <c r="B8424" t="str">
        <f t="shared" si="225"/>
        <v>https://www.udobaer.de/out/media/public/cust/others/s0000123-2021-ch_it.pdf</v>
      </c>
    </row>
    <row r="8425" spans="1:2" x14ac:dyDescent="0.2">
      <c r="A8425" s="1" t="s">
        <v>32470</v>
      </c>
      <c r="B8425" t="str">
        <f t="shared" si="225"/>
        <v>https://www.udobaer.de/out/media/public/cust/others/s0000123-2021-ch_it.pdf</v>
      </c>
    </row>
    <row r="8426" spans="1:2" x14ac:dyDescent="0.2">
      <c r="A8426" s="1" t="s">
        <v>32471</v>
      </c>
      <c r="B8426" t="str">
        <f t="shared" si="225"/>
        <v>https://www.udobaer.de/out/media/public/cust/others/s0000123-2021-ch_it.pdf</v>
      </c>
    </row>
    <row r="8427" spans="1:2" x14ac:dyDescent="0.2">
      <c r="A8427" s="1" t="s">
        <v>32472</v>
      </c>
      <c r="B8427" t="str">
        <f t="shared" si="225"/>
        <v>https://www.udobaer.de/out/media/public/cust/others/s0000123-2021-ch_it.pdf</v>
      </c>
    </row>
    <row r="8428" spans="1:2" x14ac:dyDescent="0.2">
      <c r="A8428" s="1" t="s">
        <v>32473</v>
      </c>
      <c r="B8428" t="str">
        <f t="shared" si="225"/>
        <v>https://www.udobaer.de/out/media/public/cust/others/s0000123-2021-ch_it.pdf</v>
      </c>
    </row>
    <row r="8429" spans="1:2" x14ac:dyDescent="0.2">
      <c r="A8429" s="1" t="s">
        <v>32474</v>
      </c>
      <c r="B8429" t="str">
        <f t="shared" si="225"/>
        <v>https://www.udobaer.de/out/media/public/cust/others/s0000123-2021-ch_it.pdf</v>
      </c>
    </row>
    <row r="8430" spans="1:2" x14ac:dyDescent="0.2">
      <c r="A8430" s="1" t="s">
        <v>32475</v>
      </c>
      <c r="B8430" t="str">
        <f t="shared" si="225"/>
        <v>https://www.udobaer.de/out/media/public/cust/others/s0000123-2021-ch_it.pdf</v>
      </c>
    </row>
    <row r="8431" spans="1:2" x14ac:dyDescent="0.2">
      <c r="A8431" s="1" t="s">
        <v>32476</v>
      </c>
      <c r="B8431" t="str">
        <f t="shared" si="225"/>
        <v>https://www.udobaer.de/out/media/public/cust/others/s0000123-2021-ch_it.pdf</v>
      </c>
    </row>
    <row r="8432" spans="1:2" x14ac:dyDescent="0.2">
      <c r="A8432" s="1" t="s">
        <v>32477</v>
      </c>
      <c r="B8432" t="str">
        <f t="shared" si="225"/>
        <v>https://www.udobaer.de/out/media/public/cust/others/s0000123-2021-ch_it.pdf</v>
      </c>
    </row>
    <row r="8433" spans="1:2" x14ac:dyDescent="0.2">
      <c r="A8433" s="1" t="s">
        <v>32478</v>
      </c>
      <c r="B8433" t="str">
        <f t="shared" si="225"/>
        <v>https://www.udobaer.de/out/media/public/cust/others/s0000123-2021-ch_it.pdf</v>
      </c>
    </row>
    <row r="8434" spans="1:2" x14ac:dyDescent="0.2">
      <c r="A8434" s="1" t="s">
        <v>32479</v>
      </c>
      <c r="B8434" t="str">
        <f t="shared" si="225"/>
        <v>https://www.udobaer.de/out/media/public/cust/others/s0000123-2021-ch_it.pdf</v>
      </c>
    </row>
    <row r="8435" spans="1:2" x14ac:dyDescent="0.2">
      <c r="A8435" s="1" t="s">
        <v>32480</v>
      </c>
      <c r="B8435" t="str">
        <f t="shared" si="225"/>
        <v>https://www.udobaer.de/out/media/public/cust/others/s0000123-2021-ch_it.pdf</v>
      </c>
    </row>
    <row r="8436" spans="1:2" x14ac:dyDescent="0.2">
      <c r="A8436" s="1" t="s">
        <v>32481</v>
      </c>
      <c r="B8436" t="str">
        <f t="shared" si="225"/>
        <v>https://www.udobaer.de/out/media/public/cust/others/s0000123-2021-ch_it.pdf</v>
      </c>
    </row>
    <row r="8437" spans="1:2" x14ac:dyDescent="0.2">
      <c r="A8437" s="1" t="s">
        <v>32482</v>
      </c>
      <c r="B8437" t="str">
        <f t="shared" si="225"/>
        <v>https://www.udobaer.de/out/media/public/cust/others/s0000123-2021-ch_it.pdf</v>
      </c>
    </row>
    <row r="8438" spans="1:2" x14ac:dyDescent="0.2">
      <c r="A8438" s="1" t="s">
        <v>32483</v>
      </c>
      <c r="B8438" t="str">
        <f t="shared" si="225"/>
        <v>https://www.udobaer.de/out/media/public/cust/others/s0000123-2021-ch_it.pdf</v>
      </c>
    </row>
    <row r="8439" spans="1:2" x14ac:dyDescent="0.2">
      <c r="A8439" s="1" t="s">
        <v>32484</v>
      </c>
      <c r="B8439" t="str">
        <f t="shared" si="225"/>
        <v>https://www.udobaer.de/out/media/public/cust/others/s0000123-2021-ch_it.pdf</v>
      </c>
    </row>
    <row r="8440" spans="1:2" x14ac:dyDescent="0.2">
      <c r="A8440" s="1" t="s">
        <v>32485</v>
      </c>
      <c r="B8440" t="str">
        <f t="shared" si="225"/>
        <v>https://www.udobaer.de/out/media/public/cust/others/s0000123-2021-ch_it.pdf</v>
      </c>
    </row>
    <row r="8441" spans="1:2" x14ac:dyDescent="0.2">
      <c r="A8441" s="1" t="s">
        <v>32486</v>
      </c>
      <c r="B8441" t="str">
        <f t="shared" si="225"/>
        <v>https://www.udobaer.de/out/media/public/cust/others/s0000123-2021-ch_it.pdf</v>
      </c>
    </row>
    <row r="8442" spans="1:2" x14ac:dyDescent="0.2">
      <c r="A8442" s="1" t="s">
        <v>32487</v>
      </c>
      <c r="B8442" t="str">
        <f t="shared" si="225"/>
        <v>https://www.udobaer.de/out/media/public/cust/others/s0000123-2021-ch_it.pdf</v>
      </c>
    </row>
    <row r="8443" spans="1:2" x14ac:dyDescent="0.2">
      <c r="A8443" s="1" t="s">
        <v>32488</v>
      </c>
      <c r="B8443" t="str">
        <f t="shared" si="225"/>
        <v>https://www.udobaer.de/out/media/public/cust/others/s0000123-2021-ch_it.pdf</v>
      </c>
    </row>
    <row r="8444" spans="1:2" x14ac:dyDescent="0.2">
      <c r="A8444" s="1" t="s">
        <v>32489</v>
      </c>
      <c r="B8444" t="str">
        <f t="shared" si="225"/>
        <v>https://www.udobaer.de/out/media/public/cust/others/s0000123-2021-ch_it.pdf</v>
      </c>
    </row>
    <row r="8445" spans="1:2" x14ac:dyDescent="0.2">
      <c r="A8445" s="1" t="s">
        <v>32490</v>
      </c>
      <c r="B8445" t="str">
        <f t="shared" si="225"/>
        <v>https://www.udobaer.de/out/media/public/cust/others/s0000123-2021-ch_it.pdf</v>
      </c>
    </row>
    <row r="8446" spans="1:2" x14ac:dyDescent="0.2">
      <c r="A8446" s="1" t="s">
        <v>32491</v>
      </c>
      <c r="B8446" t="str">
        <f t="shared" si="225"/>
        <v>https://www.udobaer.de/out/media/public/cust/others/s0000123-2021-ch_it.pdf</v>
      </c>
    </row>
    <row r="8447" spans="1:2" x14ac:dyDescent="0.2">
      <c r="A8447" s="1" t="s">
        <v>32492</v>
      </c>
      <c r="B8447" t="str">
        <f t="shared" si="225"/>
        <v>https://www.udobaer.de/out/media/public/cust/others/s0000123-2021-ch_it.pdf</v>
      </c>
    </row>
    <row r="8448" spans="1:2" x14ac:dyDescent="0.2">
      <c r="A8448" s="1" t="s">
        <v>32493</v>
      </c>
      <c r="B8448" t="str">
        <f t="shared" si="225"/>
        <v>https://www.udobaer.de/out/media/public/cust/others/s0000123-2021-ch_it.pdf</v>
      </c>
    </row>
    <row r="8449" spans="1:2" x14ac:dyDescent="0.2">
      <c r="A8449" s="1" t="s">
        <v>32494</v>
      </c>
      <c r="B8449" t="str">
        <f t="shared" si="225"/>
        <v>https://www.udobaer.de/out/media/public/cust/others/s0000123-2021-ch_it.pdf</v>
      </c>
    </row>
    <row r="8450" spans="1:2" x14ac:dyDescent="0.2">
      <c r="A8450" s="1" t="s">
        <v>32495</v>
      </c>
      <c r="B8450" t="str">
        <f t="shared" si="225"/>
        <v>https://www.udobaer.de/out/media/public/cust/others/s0000123-2021-ch_it.pdf</v>
      </c>
    </row>
    <row r="8451" spans="1:2" x14ac:dyDescent="0.2">
      <c r="A8451" s="1" t="s">
        <v>32496</v>
      </c>
      <c r="B8451" t="str">
        <f t="shared" si="225"/>
        <v>https://www.udobaer.de/out/media/public/cust/others/s0000123-2021-ch_it.pdf</v>
      </c>
    </row>
    <row r="8452" spans="1:2" x14ac:dyDescent="0.2">
      <c r="A8452" s="1" t="s">
        <v>32497</v>
      </c>
      <c r="B8452" t="str">
        <f t="shared" si="225"/>
        <v>https://www.udobaer.de/out/media/public/cust/others/s0000123-2021-ch_it.pdf</v>
      </c>
    </row>
    <row r="8453" spans="1:2" x14ac:dyDescent="0.2">
      <c r="A8453" s="1" t="s">
        <v>32498</v>
      </c>
      <c r="B8453" t="str">
        <f t="shared" si="225"/>
        <v>https://www.udobaer.de/out/media/public/cust/others/s0000123-2021-ch_it.pdf</v>
      </c>
    </row>
    <row r="8454" spans="1:2" x14ac:dyDescent="0.2">
      <c r="A8454" s="1" t="s">
        <v>32499</v>
      </c>
      <c r="B8454" t="str">
        <f t="shared" si="225"/>
        <v>https://www.udobaer.de/out/media/public/cust/others/s0000123-2021-ch_it.pdf</v>
      </c>
    </row>
    <row r="8455" spans="1:2" x14ac:dyDescent="0.2">
      <c r="A8455" s="1" t="s">
        <v>32500</v>
      </c>
      <c r="B8455" t="str">
        <f t="shared" si="225"/>
        <v>https://www.udobaer.de/out/media/public/cust/others/s0000123-2021-ch_it.pdf</v>
      </c>
    </row>
    <row r="8456" spans="1:2" x14ac:dyDescent="0.2">
      <c r="A8456" s="1" t="s">
        <v>32501</v>
      </c>
      <c r="B8456" t="str">
        <f t="shared" si="225"/>
        <v>https://www.udobaer.de/out/media/public/cust/others/s0000123-2021-ch_it.pdf</v>
      </c>
    </row>
    <row r="8457" spans="1:2" x14ac:dyDescent="0.2">
      <c r="A8457" s="1" t="s">
        <v>32502</v>
      </c>
      <c r="B8457" t="str">
        <f t="shared" si="225"/>
        <v>https://www.udobaer.de/out/media/public/cust/others/s0000123-2021-ch_it.pdf</v>
      </c>
    </row>
    <row r="8458" spans="1:2" x14ac:dyDescent="0.2">
      <c r="A8458" s="1" t="s">
        <v>32503</v>
      </c>
      <c r="B8458" t="str">
        <f t="shared" si="225"/>
        <v>https://www.udobaer.de/out/media/public/cust/others/s0000123-2021-ch_it.pdf</v>
      </c>
    </row>
    <row r="8459" spans="1:2" x14ac:dyDescent="0.2">
      <c r="A8459" s="1" t="s">
        <v>32504</v>
      </c>
      <c r="B8459" t="str">
        <f t="shared" si="225"/>
        <v>https://www.udobaer.de/out/media/public/cust/others/s0000123-2021-ch_it.pdf</v>
      </c>
    </row>
    <row r="8460" spans="1:2" x14ac:dyDescent="0.2">
      <c r="A8460" s="1" t="s">
        <v>32505</v>
      </c>
      <c r="B8460" t="str">
        <f t="shared" si="225"/>
        <v>https://www.udobaer.de/out/media/public/cust/others/s0000123-2021-ch_it.pdf</v>
      </c>
    </row>
    <row r="8461" spans="1:2" x14ac:dyDescent="0.2">
      <c r="A8461" s="1" t="s">
        <v>32506</v>
      </c>
      <c r="B8461" t="str">
        <f t="shared" si="225"/>
        <v>https://www.udobaer.de/out/media/public/cust/others/s0000123-2021-ch_it.pdf</v>
      </c>
    </row>
    <row r="8462" spans="1:2" x14ac:dyDescent="0.2">
      <c r="A8462" s="1" t="s">
        <v>32507</v>
      </c>
      <c r="B8462" t="str">
        <f t="shared" si="225"/>
        <v>https://www.udobaer.de/out/media/public/cust/others/s0000123-2021-ch_it.pdf</v>
      </c>
    </row>
    <row r="8463" spans="1:2" x14ac:dyDescent="0.2">
      <c r="A8463" s="1" t="s">
        <v>32508</v>
      </c>
      <c r="B8463" t="str">
        <f t="shared" si="225"/>
        <v>https://www.udobaer.de/out/media/public/cust/others/s0000123-2021-ch_it.pdf</v>
      </c>
    </row>
    <row r="8464" spans="1:2" x14ac:dyDescent="0.2">
      <c r="A8464" s="1" t="s">
        <v>32509</v>
      </c>
      <c r="B8464" t="str">
        <f t="shared" si="225"/>
        <v>https://www.udobaer.de/out/media/public/cust/others/s0000123-2021-ch_it.pdf</v>
      </c>
    </row>
    <row r="8465" spans="1:2" x14ac:dyDescent="0.2">
      <c r="A8465" s="1" t="s">
        <v>32510</v>
      </c>
      <c r="B8465" t="str">
        <f t="shared" si="225"/>
        <v>https://www.udobaer.de/out/media/public/cust/others/s0000123-2021-ch_it.pdf</v>
      </c>
    </row>
    <row r="8466" spans="1:2" x14ac:dyDescent="0.2">
      <c r="A8466" s="1" t="s">
        <v>32511</v>
      </c>
      <c r="B8466" t="str">
        <f t="shared" si="225"/>
        <v>https://www.udobaer.de/out/media/public/cust/others/s0000123-2021-ch_it.pdf</v>
      </c>
    </row>
    <row r="8467" spans="1:2" x14ac:dyDescent="0.2">
      <c r="A8467" s="1" t="s">
        <v>32512</v>
      </c>
      <c r="B8467" t="str">
        <f t="shared" si="225"/>
        <v>https://www.udobaer.de/out/media/public/cust/others/s0000123-2021-ch_it.pdf</v>
      </c>
    </row>
    <row r="8468" spans="1:2" x14ac:dyDescent="0.2">
      <c r="A8468" s="1" t="s">
        <v>32513</v>
      </c>
      <c r="B8468" t="str">
        <f t="shared" si="225"/>
        <v>https://www.udobaer.de/out/media/public/cust/others/s0000123-2021-ch_it.pdf</v>
      </c>
    </row>
    <row r="8469" spans="1:2" x14ac:dyDescent="0.2">
      <c r="A8469" s="1" t="s">
        <v>32514</v>
      </c>
      <c r="B8469" t="str">
        <f t="shared" si="225"/>
        <v>https://www.udobaer.de/out/media/public/cust/others/s0000123-2021-ch_it.pdf</v>
      </c>
    </row>
    <row r="8470" spans="1:2" x14ac:dyDescent="0.2">
      <c r="A8470" s="1" t="s">
        <v>32515</v>
      </c>
      <c r="B8470" t="str">
        <f t="shared" si="225"/>
        <v>https://www.udobaer.de/out/media/public/cust/others/s0000123-2021-ch_it.pdf</v>
      </c>
    </row>
    <row r="8471" spans="1:2" x14ac:dyDescent="0.2">
      <c r="A8471" s="1" t="s">
        <v>32516</v>
      </c>
      <c r="B8471" t="str">
        <f t="shared" si="225"/>
        <v>https://www.udobaer.de/out/media/public/cust/others/s0000123-2021-ch_it.pdf</v>
      </c>
    </row>
    <row r="8472" spans="1:2" x14ac:dyDescent="0.2">
      <c r="A8472" s="1" t="s">
        <v>32517</v>
      </c>
      <c r="B8472" t="str">
        <f t="shared" si="225"/>
        <v>https://www.udobaer.de/out/media/public/cust/others/s0000123-2021-ch_it.pdf</v>
      </c>
    </row>
    <row r="8473" spans="1:2" x14ac:dyDescent="0.2">
      <c r="A8473" s="1" t="s">
        <v>32518</v>
      </c>
      <c r="B8473" t="str">
        <f t="shared" si="225"/>
        <v>https://www.udobaer.de/out/media/public/cust/others/s0000123-2021-ch_it.pdf</v>
      </c>
    </row>
    <row r="8474" spans="1:2" x14ac:dyDescent="0.2">
      <c r="A8474" s="1" t="s">
        <v>32519</v>
      </c>
      <c r="B8474" t="str">
        <f t="shared" si="225"/>
        <v>https://www.udobaer.de/out/media/public/cust/others/s0000123-2021-ch_it.pdf</v>
      </c>
    </row>
    <row r="8475" spans="1:2" x14ac:dyDescent="0.2">
      <c r="A8475" s="1" t="s">
        <v>32520</v>
      </c>
      <c r="B8475" t="str">
        <f t="shared" si="225"/>
        <v>https://www.udobaer.de/out/media/public/cust/others/s0000123-2021-ch_it.pdf</v>
      </c>
    </row>
    <row r="8476" spans="1:2" x14ac:dyDescent="0.2">
      <c r="A8476" s="1" t="s">
        <v>32521</v>
      </c>
      <c r="B8476" t="str">
        <f t="shared" si="225"/>
        <v>https://www.udobaer.de/out/media/public/cust/others/s0000123-2021-ch_it.pdf</v>
      </c>
    </row>
    <row r="8477" spans="1:2" x14ac:dyDescent="0.2">
      <c r="A8477" s="1" t="s">
        <v>32522</v>
      </c>
      <c r="B8477" t="str">
        <f t="shared" si="225"/>
        <v>https://www.udobaer.de/out/media/public/cust/others/s0000123-2021-ch_it.pdf</v>
      </c>
    </row>
    <row r="8478" spans="1:2" x14ac:dyDescent="0.2">
      <c r="A8478" s="1" t="s">
        <v>32523</v>
      </c>
      <c r="B8478" t="str">
        <f t="shared" si="225"/>
        <v>https://www.udobaer.de/out/media/public/cust/others/s0000123-2021-ch_it.pdf</v>
      </c>
    </row>
    <row r="8479" spans="1:2" x14ac:dyDescent="0.2">
      <c r="A8479" s="1" t="s">
        <v>32524</v>
      </c>
      <c r="B8479" t="str">
        <f t="shared" si="225"/>
        <v>https://www.udobaer.de/out/media/public/cust/others/s0000123-2021-ch_it.pdf</v>
      </c>
    </row>
    <row r="8480" spans="1:2" x14ac:dyDescent="0.2">
      <c r="A8480" s="1" t="s">
        <v>32525</v>
      </c>
      <c r="B8480" t="str">
        <f t="shared" si="225"/>
        <v>https://www.udobaer.de/out/media/public/cust/others/s0000123-2021-ch_it.pdf</v>
      </c>
    </row>
    <row r="8481" spans="1:2" x14ac:dyDescent="0.2">
      <c r="A8481" s="1" t="s">
        <v>32526</v>
      </c>
      <c r="B8481" t="str">
        <f t="shared" si="225"/>
        <v>https://www.udobaer.de/out/media/public/cust/others/s0000123-2021-ch_it.pdf</v>
      </c>
    </row>
    <row r="8482" spans="1:2" x14ac:dyDescent="0.2">
      <c r="A8482" s="1" t="s">
        <v>32527</v>
      </c>
      <c r="B8482" t="str">
        <f t="shared" si="225"/>
        <v>https://www.udobaer.de/out/media/public/cust/others/s0000123-2021-ch_it.pdf</v>
      </c>
    </row>
    <row r="8483" spans="1:2" x14ac:dyDescent="0.2">
      <c r="A8483" s="1" t="s">
        <v>32528</v>
      </c>
      <c r="B8483" t="str">
        <f t="shared" si="225"/>
        <v>https://www.udobaer.de/out/media/public/cust/others/s0000123-2021-ch_it.pdf</v>
      </c>
    </row>
    <row r="8484" spans="1:2" x14ac:dyDescent="0.2">
      <c r="A8484" s="1" t="s">
        <v>32529</v>
      </c>
      <c r="B8484" t="str">
        <f t="shared" si="225"/>
        <v>https://www.udobaer.de/out/media/public/cust/others/s0000123-2021-ch_it.pdf</v>
      </c>
    </row>
    <row r="8485" spans="1:2" x14ac:dyDescent="0.2">
      <c r="A8485" s="1" t="s">
        <v>32530</v>
      </c>
      <c r="B8485" t="str">
        <f t="shared" si="225"/>
        <v>https://www.udobaer.de/out/media/public/cust/others/s0000123-2021-ch_it.pdf</v>
      </c>
    </row>
    <row r="8486" spans="1:2" x14ac:dyDescent="0.2">
      <c r="A8486" s="1" t="s">
        <v>32531</v>
      </c>
      <c r="B8486" t="str">
        <f t="shared" ref="B8486:B8549" si="226">HYPERLINK("https://www.udobaer.de/out/media/public/cust/others/s0000123-2021-ch_it.pdf")</f>
        <v>https://www.udobaer.de/out/media/public/cust/others/s0000123-2021-ch_it.pdf</v>
      </c>
    </row>
    <row r="8487" spans="1:2" x14ac:dyDescent="0.2">
      <c r="A8487" s="1" t="s">
        <v>32532</v>
      </c>
      <c r="B8487" t="str">
        <f t="shared" si="226"/>
        <v>https://www.udobaer.de/out/media/public/cust/others/s0000123-2021-ch_it.pdf</v>
      </c>
    </row>
    <row r="8488" spans="1:2" x14ac:dyDescent="0.2">
      <c r="A8488" s="1" t="s">
        <v>32533</v>
      </c>
      <c r="B8488" t="str">
        <f t="shared" si="226"/>
        <v>https://www.udobaer.de/out/media/public/cust/others/s0000123-2021-ch_it.pdf</v>
      </c>
    </row>
    <row r="8489" spans="1:2" x14ac:dyDescent="0.2">
      <c r="A8489" s="1" t="s">
        <v>32534</v>
      </c>
      <c r="B8489" t="str">
        <f t="shared" si="226"/>
        <v>https://www.udobaer.de/out/media/public/cust/others/s0000123-2021-ch_it.pdf</v>
      </c>
    </row>
    <row r="8490" spans="1:2" x14ac:dyDescent="0.2">
      <c r="A8490" s="1" t="s">
        <v>32535</v>
      </c>
      <c r="B8490" t="str">
        <f t="shared" si="226"/>
        <v>https://www.udobaer.de/out/media/public/cust/others/s0000123-2021-ch_it.pdf</v>
      </c>
    </row>
    <row r="8491" spans="1:2" x14ac:dyDescent="0.2">
      <c r="A8491" s="1" t="s">
        <v>32536</v>
      </c>
      <c r="B8491" t="str">
        <f t="shared" si="226"/>
        <v>https://www.udobaer.de/out/media/public/cust/others/s0000123-2021-ch_it.pdf</v>
      </c>
    </row>
    <row r="8492" spans="1:2" x14ac:dyDescent="0.2">
      <c r="A8492" s="1" t="s">
        <v>32537</v>
      </c>
      <c r="B8492" t="str">
        <f t="shared" si="226"/>
        <v>https://www.udobaer.de/out/media/public/cust/others/s0000123-2021-ch_it.pdf</v>
      </c>
    </row>
    <row r="8493" spans="1:2" x14ac:dyDescent="0.2">
      <c r="A8493" s="1" t="s">
        <v>32538</v>
      </c>
      <c r="B8493" t="str">
        <f t="shared" si="226"/>
        <v>https://www.udobaer.de/out/media/public/cust/others/s0000123-2021-ch_it.pdf</v>
      </c>
    </row>
    <row r="8494" spans="1:2" x14ac:dyDescent="0.2">
      <c r="A8494" s="1" t="s">
        <v>32539</v>
      </c>
      <c r="B8494" t="str">
        <f t="shared" si="226"/>
        <v>https://www.udobaer.de/out/media/public/cust/others/s0000123-2021-ch_it.pdf</v>
      </c>
    </row>
    <row r="8495" spans="1:2" x14ac:dyDescent="0.2">
      <c r="A8495" s="1" t="s">
        <v>32540</v>
      </c>
      <c r="B8495" t="str">
        <f t="shared" si="226"/>
        <v>https://www.udobaer.de/out/media/public/cust/others/s0000123-2021-ch_it.pdf</v>
      </c>
    </row>
    <row r="8496" spans="1:2" x14ac:dyDescent="0.2">
      <c r="A8496" s="1" t="s">
        <v>32541</v>
      </c>
      <c r="B8496" t="str">
        <f t="shared" si="226"/>
        <v>https://www.udobaer.de/out/media/public/cust/others/s0000123-2021-ch_it.pdf</v>
      </c>
    </row>
    <row r="8497" spans="1:2" x14ac:dyDescent="0.2">
      <c r="A8497" s="1" t="s">
        <v>32542</v>
      </c>
      <c r="B8497" t="str">
        <f t="shared" si="226"/>
        <v>https://www.udobaer.de/out/media/public/cust/others/s0000123-2021-ch_it.pdf</v>
      </c>
    </row>
    <row r="8498" spans="1:2" x14ac:dyDescent="0.2">
      <c r="A8498" s="1" t="s">
        <v>32543</v>
      </c>
      <c r="B8498" t="str">
        <f t="shared" si="226"/>
        <v>https://www.udobaer.de/out/media/public/cust/others/s0000123-2021-ch_it.pdf</v>
      </c>
    </row>
    <row r="8499" spans="1:2" x14ac:dyDescent="0.2">
      <c r="A8499" s="1" t="s">
        <v>32544</v>
      </c>
      <c r="B8499" t="str">
        <f t="shared" si="226"/>
        <v>https://www.udobaer.de/out/media/public/cust/others/s0000123-2021-ch_it.pdf</v>
      </c>
    </row>
    <row r="8500" spans="1:2" x14ac:dyDescent="0.2">
      <c r="A8500" s="1" t="s">
        <v>32545</v>
      </c>
      <c r="B8500" t="str">
        <f t="shared" si="226"/>
        <v>https://www.udobaer.de/out/media/public/cust/others/s0000123-2021-ch_it.pdf</v>
      </c>
    </row>
    <row r="8501" spans="1:2" x14ac:dyDescent="0.2">
      <c r="A8501" s="1" t="s">
        <v>32546</v>
      </c>
      <c r="B8501" t="str">
        <f t="shared" si="226"/>
        <v>https://www.udobaer.de/out/media/public/cust/others/s0000123-2021-ch_it.pdf</v>
      </c>
    </row>
    <row r="8502" spans="1:2" x14ac:dyDescent="0.2">
      <c r="A8502" s="1" t="s">
        <v>32547</v>
      </c>
      <c r="B8502" t="str">
        <f t="shared" si="226"/>
        <v>https://www.udobaer.de/out/media/public/cust/others/s0000123-2021-ch_it.pdf</v>
      </c>
    </row>
    <row r="8503" spans="1:2" x14ac:dyDescent="0.2">
      <c r="A8503" s="1" t="s">
        <v>32548</v>
      </c>
      <c r="B8503" t="str">
        <f t="shared" si="226"/>
        <v>https://www.udobaer.de/out/media/public/cust/others/s0000123-2021-ch_it.pdf</v>
      </c>
    </row>
    <row r="8504" spans="1:2" x14ac:dyDescent="0.2">
      <c r="A8504" s="1" t="s">
        <v>32549</v>
      </c>
      <c r="B8504" t="str">
        <f t="shared" si="226"/>
        <v>https://www.udobaer.de/out/media/public/cust/others/s0000123-2021-ch_it.pdf</v>
      </c>
    </row>
    <row r="8505" spans="1:2" x14ac:dyDescent="0.2">
      <c r="A8505" s="1" t="s">
        <v>32550</v>
      </c>
      <c r="B8505" t="str">
        <f t="shared" si="226"/>
        <v>https://www.udobaer.de/out/media/public/cust/others/s0000123-2021-ch_it.pdf</v>
      </c>
    </row>
    <row r="8506" spans="1:2" x14ac:dyDescent="0.2">
      <c r="A8506" s="1" t="s">
        <v>32551</v>
      </c>
      <c r="B8506" t="str">
        <f t="shared" si="226"/>
        <v>https://www.udobaer.de/out/media/public/cust/others/s0000123-2021-ch_it.pdf</v>
      </c>
    </row>
    <row r="8507" spans="1:2" x14ac:dyDescent="0.2">
      <c r="A8507" s="1" t="s">
        <v>32552</v>
      </c>
      <c r="B8507" t="str">
        <f t="shared" si="226"/>
        <v>https://www.udobaer.de/out/media/public/cust/others/s0000123-2021-ch_it.pdf</v>
      </c>
    </row>
    <row r="8508" spans="1:2" x14ac:dyDescent="0.2">
      <c r="A8508" s="1" t="s">
        <v>32553</v>
      </c>
      <c r="B8508" t="str">
        <f t="shared" si="226"/>
        <v>https://www.udobaer.de/out/media/public/cust/others/s0000123-2021-ch_it.pdf</v>
      </c>
    </row>
    <row r="8509" spans="1:2" x14ac:dyDescent="0.2">
      <c r="A8509" s="1" t="s">
        <v>32554</v>
      </c>
      <c r="B8509" t="str">
        <f t="shared" si="226"/>
        <v>https://www.udobaer.de/out/media/public/cust/others/s0000123-2021-ch_it.pdf</v>
      </c>
    </row>
    <row r="8510" spans="1:2" x14ac:dyDescent="0.2">
      <c r="A8510" s="1" t="s">
        <v>32555</v>
      </c>
      <c r="B8510" t="str">
        <f t="shared" si="226"/>
        <v>https://www.udobaer.de/out/media/public/cust/others/s0000123-2021-ch_it.pdf</v>
      </c>
    </row>
    <row r="8511" spans="1:2" x14ac:dyDescent="0.2">
      <c r="A8511" s="1" t="s">
        <v>32556</v>
      </c>
      <c r="B8511" t="str">
        <f t="shared" si="226"/>
        <v>https://www.udobaer.de/out/media/public/cust/others/s0000123-2021-ch_it.pdf</v>
      </c>
    </row>
    <row r="8512" spans="1:2" x14ac:dyDescent="0.2">
      <c r="A8512" s="1" t="s">
        <v>32557</v>
      </c>
      <c r="B8512" t="str">
        <f t="shared" si="226"/>
        <v>https://www.udobaer.de/out/media/public/cust/others/s0000123-2021-ch_it.pdf</v>
      </c>
    </row>
    <row r="8513" spans="1:2" x14ac:dyDescent="0.2">
      <c r="A8513" s="1" t="s">
        <v>32558</v>
      </c>
      <c r="B8513" t="str">
        <f t="shared" si="226"/>
        <v>https://www.udobaer.de/out/media/public/cust/others/s0000123-2021-ch_it.pdf</v>
      </c>
    </row>
    <row r="8514" spans="1:2" x14ac:dyDescent="0.2">
      <c r="A8514" s="1" t="s">
        <v>32559</v>
      </c>
      <c r="B8514" t="str">
        <f t="shared" si="226"/>
        <v>https://www.udobaer.de/out/media/public/cust/others/s0000123-2021-ch_it.pdf</v>
      </c>
    </row>
    <row r="8515" spans="1:2" x14ac:dyDescent="0.2">
      <c r="A8515" s="1" t="s">
        <v>32560</v>
      </c>
      <c r="B8515" t="str">
        <f t="shared" si="226"/>
        <v>https://www.udobaer.de/out/media/public/cust/others/s0000123-2021-ch_it.pdf</v>
      </c>
    </row>
    <row r="8516" spans="1:2" x14ac:dyDescent="0.2">
      <c r="A8516" s="1" t="s">
        <v>32561</v>
      </c>
      <c r="B8516" t="str">
        <f t="shared" si="226"/>
        <v>https://www.udobaer.de/out/media/public/cust/others/s0000123-2021-ch_it.pdf</v>
      </c>
    </row>
    <row r="8517" spans="1:2" x14ac:dyDescent="0.2">
      <c r="A8517" s="1" t="s">
        <v>32562</v>
      </c>
      <c r="B8517" t="str">
        <f t="shared" si="226"/>
        <v>https://www.udobaer.de/out/media/public/cust/others/s0000123-2021-ch_it.pdf</v>
      </c>
    </row>
    <row r="8518" spans="1:2" x14ac:dyDescent="0.2">
      <c r="A8518" s="1" t="s">
        <v>32563</v>
      </c>
      <c r="B8518" t="str">
        <f t="shared" si="226"/>
        <v>https://www.udobaer.de/out/media/public/cust/others/s0000123-2021-ch_it.pdf</v>
      </c>
    </row>
    <row r="8519" spans="1:2" x14ac:dyDescent="0.2">
      <c r="A8519" s="1" t="s">
        <v>32564</v>
      </c>
      <c r="B8519" t="str">
        <f t="shared" si="226"/>
        <v>https://www.udobaer.de/out/media/public/cust/others/s0000123-2021-ch_it.pdf</v>
      </c>
    </row>
    <row r="8520" spans="1:2" x14ac:dyDescent="0.2">
      <c r="A8520" s="1" t="s">
        <v>32565</v>
      </c>
      <c r="B8520" t="str">
        <f t="shared" si="226"/>
        <v>https://www.udobaer.de/out/media/public/cust/others/s0000123-2021-ch_it.pdf</v>
      </c>
    </row>
    <row r="8521" spans="1:2" x14ac:dyDescent="0.2">
      <c r="A8521" s="1" t="s">
        <v>32566</v>
      </c>
      <c r="B8521" t="str">
        <f t="shared" si="226"/>
        <v>https://www.udobaer.de/out/media/public/cust/others/s0000123-2021-ch_it.pdf</v>
      </c>
    </row>
    <row r="8522" spans="1:2" x14ac:dyDescent="0.2">
      <c r="A8522" s="1" t="s">
        <v>32567</v>
      </c>
      <c r="B8522" t="str">
        <f t="shared" si="226"/>
        <v>https://www.udobaer.de/out/media/public/cust/others/s0000123-2021-ch_it.pdf</v>
      </c>
    </row>
    <row r="8523" spans="1:2" x14ac:dyDescent="0.2">
      <c r="A8523" s="1" t="s">
        <v>32568</v>
      </c>
      <c r="B8523" t="str">
        <f t="shared" si="226"/>
        <v>https://www.udobaer.de/out/media/public/cust/others/s0000123-2021-ch_it.pdf</v>
      </c>
    </row>
    <row r="8524" spans="1:2" x14ac:dyDescent="0.2">
      <c r="A8524" s="1" t="s">
        <v>32569</v>
      </c>
      <c r="B8524" t="str">
        <f t="shared" si="226"/>
        <v>https://www.udobaer.de/out/media/public/cust/others/s0000123-2021-ch_it.pdf</v>
      </c>
    </row>
    <row r="8525" spans="1:2" x14ac:dyDescent="0.2">
      <c r="A8525" s="1" t="s">
        <v>32570</v>
      </c>
      <c r="B8525" t="str">
        <f t="shared" si="226"/>
        <v>https://www.udobaer.de/out/media/public/cust/others/s0000123-2021-ch_it.pdf</v>
      </c>
    </row>
    <row r="8526" spans="1:2" x14ac:dyDescent="0.2">
      <c r="A8526" s="1" t="s">
        <v>32571</v>
      </c>
      <c r="B8526" t="str">
        <f t="shared" si="226"/>
        <v>https://www.udobaer.de/out/media/public/cust/others/s0000123-2021-ch_it.pdf</v>
      </c>
    </row>
    <row r="8527" spans="1:2" x14ac:dyDescent="0.2">
      <c r="A8527" s="1" t="s">
        <v>32572</v>
      </c>
      <c r="B8527" t="str">
        <f t="shared" si="226"/>
        <v>https://www.udobaer.de/out/media/public/cust/others/s0000123-2021-ch_it.pdf</v>
      </c>
    </row>
    <row r="8528" spans="1:2" x14ac:dyDescent="0.2">
      <c r="A8528" s="1" t="s">
        <v>32573</v>
      </c>
      <c r="B8528" t="str">
        <f t="shared" si="226"/>
        <v>https://www.udobaer.de/out/media/public/cust/others/s0000123-2021-ch_it.pdf</v>
      </c>
    </row>
    <row r="8529" spans="1:2" x14ac:dyDescent="0.2">
      <c r="A8529" s="1" t="s">
        <v>32574</v>
      </c>
      <c r="B8529" t="str">
        <f t="shared" si="226"/>
        <v>https://www.udobaer.de/out/media/public/cust/others/s0000123-2021-ch_it.pdf</v>
      </c>
    </row>
    <row r="8530" spans="1:2" x14ac:dyDescent="0.2">
      <c r="A8530" s="1" t="s">
        <v>32575</v>
      </c>
      <c r="B8530" t="str">
        <f t="shared" si="226"/>
        <v>https://www.udobaer.de/out/media/public/cust/others/s0000123-2021-ch_it.pdf</v>
      </c>
    </row>
    <row r="8531" spans="1:2" x14ac:dyDescent="0.2">
      <c r="A8531" s="1" t="s">
        <v>32576</v>
      </c>
      <c r="B8531" t="str">
        <f t="shared" si="226"/>
        <v>https://www.udobaer.de/out/media/public/cust/others/s0000123-2021-ch_it.pdf</v>
      </c>
    </row>
    <row r="8532" spans="1:2" x14ac:dyDescent="0.2">
      <c r="A8532" s="1" t="s">
        <v>32577</v>
      </c>
      <c r="B8532" t="str">
        <f t="shared" si="226"/>
        <v>https://www.udobaer.de/out/media/public/cust/others/s0000123-2021-ch_it.pdf</v>
      </c>
    </row>
    <row r="8533" spans="1:2" x14ac:dyDescent="0.2">
      <c r="A8533" s="1" t="s">
        <v>32578</v>
      </c>
      <c r="B8533" t="str">
        <f t="shared" si="226"/>
        <v>https://www.udobaer.de/out/media/public/cust/others/s0000123-2021-ch_it.pdf</v>
      </c>
    </row>
    <row r="8534" spans="1:2" x14ac:dyDescent="0.2">
      <c r="A8534" s="1" t="s">
        <v>32579</v>
      </c>
      <c r="B8534" t="str">
        <f t="shared" si="226"/>
        <v>https://www.udobaer.de/out/media/public/cust/others/s0000123-2021-ch_it.pdf</v>
      </c>
    </row>
    <row r="8535" spans="1:2" x14ac:dyDescent="0.2">
      <c r="A8535" s="1" t="s">
        <v>32580</v>
      </c>
      <c r="B8535" t="str">
        <f t="shared" si="226"/>
        <v>https://www.udobaer.de/out/media/public/cust/others/s0000123-2021-ch_it.pdf</v>
      </c>
    </row>
    <row r="8536" spans="1:2" x14ac:dyDescent="0.2">
      <c r="A8536" s="1" t="s">
        <v>32581</v>
      </c>
      <c r="B8536" t="str">
        <f t="shared" si="226"/>
        <v>https://www.udobaer.de/out/media/public/cust/others/s0000123-2021-ch_it.pdf</v>
      </c>
    </row>
    <row r="8537" spans="1:2" x14ac:dyDescent="0.2">
      <c r="A8537" s="1" t="s">
        <v>32582</v>
      </c>
      <c r="B8537" t="str">
        <f t="shared" si="226"/>
        <v>https://www.udobaer.de/out/media/public/cust/others/s0000123-2021-ch_it.pdf</v>
      </c>
    </row>
    <row r="8538" spans="1:2" x14ac:dyDescent="0.2">
      <c r="A8538" s="1" t="s">
        <v>32583</v>
      </c>
      <c r="B8538" t="str">
        <f t="shared" si="226"/>
        <v>https://www.udobaer.de/out/media/public/cust/others/s0000123-2021-ch_it.pdf</v>
      </c>
    </row>
    <row r="8539" spans="1:2" x14ac:dyDescent="0.2">
      <c r="A8539" s="1" t="s">
        <v>32584</v>
      </c>
      <c r="B8539" t="str">
        <f t="shared" si="226"/>
        <v>https://www.udobaer.de/out/media/public/cust/others/s0000123-2021-ch_it.pdf</v>
      </c>
    </row>
    <row r="8540" spans="1:2" x14ac:dyDescent="0.2">
      <c r="A8540" s="1" t="s">
        <v>32585</v>
      </c>
      <c r="B8540" t="str">
        <f t="shared" si="226"/>
        <v>https://www.udobaer.de/out/media/public/cust/others/s0000123-2021-ch_it.pdf</v>
      </c>
    </row>
    <row r="8541" spans="1:2" x14ac:dyDescent="0.2">
      <c r="A8541" s="1" t="s">
        <v>32586</v>
      </c>
      <c r="B8541" t="str">
        <f t="shared" si="226"/>
        <v>https://www.udobaer.de/out/media/public/cust/others/s0000123-2021-ch_it.pdf</v>
      </c>
    </row>
    <row r="8542" spans="1:2" x14ac:dyDescent="0.2">
      <c r="A8542" s="1" t="s">
        <v>32587</v>
      </c>
      <c r="B8542" t="str">
        <f t="shared" si="226"/>
        <v>https://www.udobaer.de/out/media/public/cust/others/s0000123-2021-ch_it.pdf</v>
      </c>
    </row>
    <row r="8543" spans="1:2" x14ac:dyDescent="0.2">
      <c r="A8543" s="1" t="s">
        <v>32588</v>
      </c>
      <c r="B8543" t="str">
        <f t="shared" si="226"/>
        <v>https://www.udobaer.de/out/media/public/cust/others/s0000123-2021-ch_it.pdf</v>
      </c>
    </row>
    <row r="8544" spans="1:2" x14ac:dyDescent="0.2">
      <c r="A8544" s="1" t="s">
        <v>32589</v>
      </c>
      <c r="B8544" t="str">
        <f t="shared" si="226"/>
        <v>https://www.udobaer.de/out/media/public/cust/others/s0000123-2021-ch_it.pdf</v>
      </c>
    </row>
    <row r="8545" spans="1:2" x14ac:dyDescent="0.2">
      <c r="A8545" s="1" t="s">
        <v>32590</v>
      </c>
      <c r="B8545" t="str">
        <f t="shared" si="226"/>
        <v>https://www.udobaer.de/out/media/public/cust/others/s0000123-2021-ch_it.pdf</v>
      </c>
    </row>
    <row r="8546" spans="1:2" x14ac:dyDescent="0.2">
      <c r="A8546" s="1" t="s">
        <v>32591</v>
      </c>
      <c r="B8546" t="str">
        <f t="shared" si="226"/>
        <v>https://www.udobaer.de/out/media/public/cust/others/s0000123-2021-ch_it.pdf</v>
      </c>
    </row>
    <row r="8547" spans="1:2" x14ac:dyDescent="0.2">
      <c r="A8547" s="1" t="s">
        <v>32592</v>
      </c>
      <c r="B8547" t="str">
        <f t="shared" si="226"/>
        <v>https://www.udobaer.de/out/media/public/cust/others/s0000123-2021-ch_it.pdf</v>
      </c>
    </row>
    <row r="8548" spans="1:2" x14ac:dyDescent="0.2">
      <c r="A8548" s="1" t="s">
        <v>32593</v>
      </c>
      <c r="B8548" t="str">
        <f t="shared" si="226"/>
        <v>https://www.udobaer.de/out/media/public/cust/others/s0000123-2021-ch_it.pdf</v>
      </c>
    </row>
    <row r="8549" spans="1:2" x14ac:dyDescent="0.2">
      <c r="A8549" s="1" t="s">
        <v>32594</v>
      </c>
      <c r="B8549" t="str">
        <f t="shared" si="226"/>
        <v>https://www.udobaer.de/out/media/public/cust/others/s0000123-2021-ch_it.pdf</v>
      </c>
    </row>
    <row r="8550" spans="1:2" x14ac:dyDescent="0.2">
      <c r="A8550" s="1" t="s">
        <v>32595</v>
      </c>
      <c r="B8550" t="str">
        <f t="shared" ref="B8550:B8613" si="227">HYPERLINK("https://www.udobaer.de/out/media/public/cust/others/s0000123-2021-ch_it.pdf")</f>
        <v>https://www.udobaer.de/out/media/public/cust/others/s0000123-2021-ch_it.pdf</v>
      </c>
    </row>
    <row r="8551" spans="1:2" x14ac:dyDescent="0.2">
      <c r="A8551" s="1" t="s">
        <v>32596</v>
      </c>
      <c r="B8551" t="str">
        <f t="shared" si="227"/>
        <v>https://www.udobaer.de/out/media/public/cust/others/s0000123-2021-ch_it.pdf</v>
      </c>
    </row>
    <row r="8552" spans="1:2" x14ac:dyDescent="0.2">
      <c r="A8552" s="1" t="s">
        <v>32597</v>
      </c>
      <c r="B8552" t="str">
        <f t="shared" si="227"/>
        <v>https://www.udobaer.de/out/media/public/cust/others/s0000123-2021-ch_it.pdf</v>
      </c>
    </row>
    <row r="8553" spans="1:2" x14ac:dyDescent="0.2">
      <c r="A8553" s="1" t="s">
        <v>32598</v>
      </c>
      <c r="B8553" t="str">
        <f t="shared" si="227"/>
        <v>https://www.udobaer.de/out/media/public/cust/others/s0000123-2021-ch_it.pdf</v>
      </c>
    </row>
    <row r="8554" spans="1:2" x14ac:dyDescent="0.2">
      <c r="A8554" s="1" t="s">
        <v>32599</v>
      </c>
      <c r="B8554" t="str">
        <f t="shared" si="227"/>
        <v>https://www.udobaer.de/out/media/public/cust/others/s0000123-2021-ch_it.pdf</v>
      </c>
    </row>
    <row r="8555" spans="1:2" x14ac:dyDescent="0.2">
      <c r="A8555" s="1" t="s">
        <v>32600</v>
      </c>
      <c r="B8555" t="str">
        <f t="shared" si="227"/>
        <v>https://www.udobaer.de/out/media/public/cust/others/s0000123-2021-ch_it.pdf</v>
      </c>
    </row>
    <row r="8556" spans="1:2" x14ac:dyDescent="0.2">
      <c r="A8556" s="1" t="s">
        <v>32601</v>
      </c>
      <c r="B8556" t="str">
        <f t="shared" si="227"/>
        <v>https://www.udobaer.de/out/media/public/cust/others/s0000123-2021-ch_it.pdf</v>
      </c>
    </row>
    <row r="8557" spans="1:2" x14ac:dyDescent="0.2">
      <c r="A8557" s="1" t="s">
        <v>32602</v>
      </c>
      <c r="B8557" t="str">
        <f t="shared" si="227"/>
        <v>https://www.udobaer.de/out/media/public/cust/others/s0000123-2021-ch_it.pdf</v>
      </c>
    </row>
    <row r="8558" spans="1:2" x14ac:dyDescent="0.2">
      <c r="A8558" s="1" t="s">
        <v>32603</v>
      </c>
      <c r="B8558" t="str">
        <f t="shared" si="227"/>
        <v>https://www.udobaer.de/out/media/public/cust/others/s0000123-2021-ch_it.pdf</v>
      </c>
    </row>
    <row r="8559" spans="1:2" x14ac:dyDescent="0.2">
      <c r="A8559" s="1" t="s">
        <v>32604</v>
      </c>
      <c r="B8559" t="str">
        <f t="shared" si="227"/>
        <v>https://www.udobaer.de/out/media/public/cust/others/s0000123-2021-ch_it.pdf</v>
      </c>
    </row>
    <row r="8560" spans="1:2" x14ac:dyDescent="0.2">
      <c r="A8560" s="1" t="s">
        <v>32605</v>
      </c>
      <c r="B8560" t="str">
        <f t="shared" si="227"/>
        <v>https://www.udobaer.de/out/media/public/cust/others/s0000123-2021-ch_it.pdf</v>
      </c>
    </row>
    <row r="8561" spans="1:2" x14ac:dyDescent="0.2">
      <c r="A8561" s="1" t="s">
        <v>32606</v>
      </c>
      <c r="B8561" t="str">
        <f t="shared" si="227"/>
        <v>https://www.udobaer.de/out/media/public/cust/others/s0000123-2021-ch_it.pdf</v>
      </c>
    </row>
    <row r="8562" spans="1:2" x14ac:dyDescent="0.2">
      <c r="A8562" s="1" t="s">
        <v>32607</v>
      </c>
      <c r="B8562" t="str">
        <f t="shared" si="227"/>
        <v>https://www.udobaer.de/out/media/public/cust/others/s0000123-2021-ch_it.pdf</v>
      </c>
    </row>
    <row r="8563" spans="1:2" x14ac:dyDescent="0.2">
      <c r="A8563" s="1" t="s">
        <v>32608</v>
      </c>
      <c r="B8563" t="str">
        <f t="shared" si="227"/>
        <v>https://www.udobaer.de/out/media/public/cust/others/s0000123-2021-ch_it.pdf</v>
      </c>
    </row>
    <row r="8564" spans="1:2" x14ac:dyDescent="0.2">
      <c r="A8564" s="1" t="s">
        <v>32609</v>
      </c>
      <c r="B8564" t="str">
        <f t="shared" si="227"/>
        <v>https://www.udobaer.de/out/media/public/cust/others/s0000123-2021-ch_it.pdf</v>
      </c>
    </row>
    <row r="8565" spans="1:2" x14ac:dyDescent="0.2">
      <c r="A8565" s="1" t="s">
        <v>32610</v>
      </c>
      <c r="B8565" t="str">
        <f t="shared" si="227"/>
        <v>https://www.udobaer.de/out/media/public/cust/others/s0000123-2021-ch_it.pdf</v>
      </c>
    </row>
    <row r="8566" spans="1:2" x14ac:dyDescent="0.2">
      <c r="A8566" s="1" t="s">
        <v>32611</v>
      </c>
      <c r="B8566" t="str">
        <f t="shared" si="227"/>
        <v>https://www.udobaer.de/out/media/public/cust/others/s0000123-2021-ch_it.pdf</v>
      </c>
    </row>
    <row r="8567" spans="1:2" x14ac:dyDescent="0.2">
      <c r="A8567" s="1" t="s">
        <v>32612</v>
      </c>
      <c r="B8567" t="str">
        <f t="shared" si="227"/>
        <v>https://www.udobaer.de/out/media/public/cust/others/s0000123-2021-ch_it.pdf</v>
      </c>
    </row>
    <row r="8568" spans="1:2" x14ac:dyDescent="0.2">
      <c r="A8568" s="1" t="s">
        <v>32613</v>
      </c>
      <c r="B8568" t="str">
        <f t="shared" si="227"/>
        <v>https://www.udobaer.de/out/media/public/cust/others/s0000123-2021-ch_it.pdf</v>
      </c>
    </row>
    <row r="8569" spans="1:2" x14ac:dyDescent="0.2">
      <c r="A8569" s="1" t="s">
        <v>32614</v>
      </c>
      <c r="B8569" t="str">
        <f t="shared" si="227"/>
        <v>https://www.udobaer.de/out/media/public/cust/others/s0000123-2021-ch_it.pdf</v>
      </c>
    </row>
    <row r="8570" spans="1:2" x14ac:dyDescent="0.2">
      <c r="A8570" s="1" t="s">
        <v>32615</v>
      </c>
      <c r="B8570" t="str">
        <f t="shared" si="227"/>
        <v>https://www.udobaer.de/out/media/public/cust/others/s0000123-2021-ch_it.pdf</v>
      </c>
    </row>
    <row r="8571" spans="1:2" x14ac:dyDescent="0.2">
      <c r="A8571" s="1" t="s">
        <v>32616</v>
      </c>
      <c r="B8571" t="str">
        <f t="shared" si="227"/>
        <v>https://www.udobaer.de/out/media/public/cust/others/s0000123-2021-ch_it.pdf</v>
      </c>
    </row>
    <row r="8572" spans="1:2" x14ac:dyDescent="0.2">
      <c r="A8572" s="1" t="s">
        <v>32617</v>
      </c>
      <c r="B8572" t="str">
        <f t="shared" si="227"/>
        <v>https://www.udobaer.de/out/media/public/cust/others/s0000123-2021-ch_it.pdf</v>
      </c>
    </row>
    <row r="8573" spans="1:2" x14ac:dyDescent="0.2">
      <c r="A8573" s="1" t="s">
        <v>32618</v>
      </c>
      <c r="B8573" t="str">
        <f t="shared" si="227"/>
        <v>https://www.udobaer.de/out/media/public/cust/others/s0000123-2021-ch_it.pdf</v>
      </c>
    </row>
    <row r="8574" spans="1:2" x14ac:dyDescent="0.2">
      <c r="A8574" s="1" t="s">
        <v>32619</v>
      </c>
      <c r="B8574" t="str">
        <f t="shared" si="227"/>
        <v>https://www.udobaer.de/out/media/public/cust/others/s0000123-2021-ch_it.pdf</v>
      </c>
    </row>
    <row r="8575" spans="1:2" x14ac:dyDescent="0.2">
      <c r="A8575" s="1" t="s">
        <v>32620</v>
      </c>
      <c r="B8575" t="str">
        <f t="shared" si="227"/>
        <v>https://www.udobaer.de/out/media/public/cust/others/s0000123-2021-ch_it.pdf</v>
      </c>
    </row>
    <row r="8576" spans="1:2" x14ac:dyDescent="0.2">
      <c r="A8576" s="1" t="s">
        <v>32621</v>
      </c>
      <c r="B8576" t="str">
        <f t="shared" si="227"/>
        <v>https://www.udobaer.de/out/media/public/cust/others/s0000123-2021-ch_it.pdf</v>
      </c>
    </row>
    <row r="8577" spans="1:2" x14ac:dyDescent="0.2">
      <c r="A8577" s="1" t="s">
        <v>32622</v>
      </c>
      <c r="B8577" t="str">
        <f t="shared" si="227"/>
        <v>https://www.udobaer.de/out/media/public/cust/others/s0000123-2021-ch_it.pdf</v>
      </c>
    </row>
    <row r="8578" spans="1:2" x14ac:dyDescent="0.2">
      <c r="A8578" s="1" t="s">
        <v>32623</v>
      </c>
      <c r="B8578" t="str">
        <f t="shared" si="227"/>
        <v>https://www.udobaer.de/out/media/public/cust/others/s0000123-2021-ch_it.pdf</v>
      </c>
    </row>
    <row r="8579" spans="1:2" x14ac:dyDescent="0.2">
      <c r="A8579" s="1" t="s">
        <v>32624</v>
      </c>
      <c r="B8579" t="str">
        <f t="shared" si="227"/>
        <v>https://www.udobaer.de/out/media/public/cust/others/s0000123-2021-ch_it.pdf</v>
      </c>
    </row>
    <row r="8580" spans="1:2" x14ac:dyDescent="0.2">
      <c r="A8580" s="1" t="s">
        <v>32625</v>
      </c>
      <c r="B8580" t="str">
        <f t="shared" si="227"/>
        <v>https://www.udobaer.de/out/media/public/cust/others/s0000123-2021-ch_it.pdf</v>
      </c>
    </row>
    <row r="8581" spans="1:2" x14ac:dyDescent="0.2">
      <c r="A8581" s="1" t="s">
        <v>32626</v>
      </c>
      <c r="B8581" t="str">
        <f t="shared" si="227"/>
        <v>https://www.udobaer.de/out/media/public/cust/others/s0000123-2021-ch_it.pdf</v>
      </c>
    </row>
    <row r="8582" spans="1:2" x14ac:dyDescent="0.2">
      <c r="A8582" s="1" t="s">
        <v>32627</v>
      </c>
      <c r="B8582" t="str">
        <f t="shared" si="227"/>
        <v>https://www.udobaer.de/out/media/public/cust/others/s0000123-2021-ch_it.pdf</v>
      </c>
    </row>
    <row r="8583" spans="1:2" x14ac:dyDescent="0.2">
      <c r="A8583" s="1" t="s">
        <v>32628</v>
      </c>
      <c r="B8583" t="str">
        <f t="shared" si="227"/>
        <v>https://www.udobaer.de/out/media/public/cust/others/s0000123-2021-ch_it.pdf</v>
      </c>
    </row>
    <row r="8584" spans="1:2" x14ac:dyDescent="0.2">
      <c r="A8584" s="1" t="s">
        <v>32629</v>
      </c>
      <c r="B8584" t="str">
        <f t="shared" si="227"/>
        <v>https://www.udobaer.de/out/media/public/cust/others/s0000123-2021-ch_it.pdf</v>
      </c>
    </row>
    <row r="8585" spans="1:2" x14ac:dyDescent="0.2">
      <c r="A8585" s="1" t="s">
        <v>32630</v>
      </c>
      <c r="B8585" t="str">
        <f t="shared" si="227"/>
        <v>https://www.udobaer.de/out/media/public/cust/others/s0000123-2021-ch_it.pdf</v>
      </c>
    </row>
    <row r="8586" spans="1:2" x14ac:dyDescent="0.2">
      <c r="A8586" s="1" t="s">
        <v>32631</v>
      </c>
      <c r="B8586" t="str">
        <f t="shared" si="227"/>
        <v>https://www.udobaer.de/out/media/public/cust/others/s0000123-2021-ch_it.pdf</v>
      </c>
    </row>
    <row r="8587" spans="1:2" x14ac:dyDescent="0.2">
      <c r="A8587" s="1" t="s">
        <v>32632</v>
      </c>
      <c r="B8587" t="str">
        <f t="shared" si="227"/>
        <v>https://www.udobaer.de/out/media/public/cust/others/s0000123-2021-ch_it.pdf</v>
      </c>
    </row>
    <row r="8588" spans="1:2" x14ac:dyDescent="0.2">
      <c r="A8588" s="1" t="s">
        <v>32633</v>
      </c>
      <c r="B8588" t="str">
        <f t="shared" si="227"/>
        <v>https://www.udobaer.de/out/media/public/cust/others/s0000123-2021-ch_it.pdf</v>
      </c>
    </row>
    <row r="8589" spans="1:2" x14ac:dyDescent="0.2">
      <c r="A8589" s="1" t="s">
        <v>32634</v>
      </c>
      <c r="B8589" t="str">
        <f t="shared" si="227"/>
        <v>https://www.udobaer.de/out/media/public/cust/others/s0000123-2021-ch_it.pdf</v>
      </c>
    </row>
    <row r="8590" spans="1:2" x14ac:dyDescent="0.2">
      <c r="A8590" s="1" t="s">
        <v>32635</v>
      </c>
      <c r="B8590" t="str">
        <f t="shared" si="227"/>
        <v>https://www.udobaer.de/out/media/public/cust/others/s0000123-2021-ch_it.pdf</v>
      </c>
    </row>
    <row r="8591" spans="1:2" x14ac:dyDescent="0.2">
      <c r="A8591" s="1" t="s">
        <v>32636</v>
      </c>
      <c r="B8591" t="str">
        <f t="shared" si="227"/>
        <v>https://www.udobaer.de/out/media/public/cust/others/s0000123-2021-ch_it.pdf</v>
      </c>
    </row>
    <row r="8592" spans="1:2" x14ac:dyDescent="0.2">
      <c r="A8592" s="1" t="s">
        <v>32637</v>
      </c>
      <c r="B8592" t="str">
        <f t="shared" si="227"/>
        <v>https://www.udobaer.de/out/media/public/cust/others/s0000123-2021-ch_it.pdf</v>
      </c>
    </row>
    <row r="8593" spans="1:2" x14ac:dyDescent="0.2">
      <c r="A8593" s="1" t="s">
        <v>32638</v>
      </c>
      <c r="B8593" t="str">
        <f t="shared" si="227"/>
        <v>https://www.udobaer.de/out/media/public/cust/others/s0000123-2021-ch_it.pdf</v>
      </c>
    </row>
    <row r="8594" spans="1:2" x14ac:dyDescent="0.2">
      <c r="A8594" s="1" t="s">
        <v>32639</v>
      </c>
      <c r="B8594" t="str">
        <f t="shared" si="227"/>
        <v>https://www.udobaer.de/out/media/public/cust/others/s0000123-2021-ch_it.pdf</v>
      </c>
    </row>
    <row r="8595" spans="1:2" x14ac:dyDescent="0.2">
      <c r="A8595" s="1" t="s">
        <v>32640</v>
      </c>
      <c r="B8595" t="str">
        <f t="shared" si="227"/>
        <v>https://www.udobaer.de/out/media/public/cust/others/s0000123-2021-ch_it.pdf</v>
      </c>
    </row>
    <row r="8596" spans="1:2" x14ac:dyDescent="0.2">
      <c r="A8596" s="1" t="s">
        <v>32641</v>
      </c>
      <c r="B8596" t="str">
        <f t="shared" si="227"/>
        <v>https://www.udobaer.de/out/media/public/cust/others/s0000123-2021-ch_it.pdf</v>
      </c>
    </row>
    <row r="8597" spans="1:2" x14ac:dyDescent="0.2">
      <c r="A8597" s="1" t="s">
        <v>32642</v>
      </c>
      <c r="B8597" t="str">
        <f t="shared" si="227"/>
        <v>https://www.udobaer.de/out/media/public/cust/others/s0000123-2021-ch_it.pdf</v>
      </c>
    </row>
    <row r="8598" spans="1:2" x14ac:dyDescent="0.2">
      <c r="A8598" s="1" t="s">
        <v>32643</v>
      </c>
      <c r="B8598" t="str">
        <f t="shared" si="227"/>
        <v>https://www.udobaer.de/out/media/public/cust/others/s0000123-2021-ch_it.pdf</v>
      </c>
    </row>
    <row r="8599" spans="1:2" x14ac:dyDescent="0.2">
      <c r="A8599" s="1" t="s">
        <v>32644</v>
      </c>
      <c r="B8599" t="str">
        <f t="shared" si="227"/>
        <v>https://www.udobaer.de/out/media/public/cust/others/s0000123-2021-ch_it.pdf</v>
      </c>
    </row>
    <row r="8600" spans="1:2" x14ac:dyDescent="0.2">
      <c r="A8600" s="1" t="s">
        <v>32645</v>
      </c>
      <c r="B8600" t="str">
        <f t="shared" si="227"/>
        <v>https://www.udobaer.de/out/media/public/cust/others/s0000123-2021-ch_it.pdf</v>
      </c>
    </row>
    <row r="8601" spans="1:2" x14ac:dyDescent="0.2">
      <c r="A8601" s="1" t="s">
        <v>32646</v>
      </c>
      <c r="B8601" t="str">
        <f t="shared" si="227"/>
        <v>https://www.udobaer.de/out/media/public/cust/others/s0000123-2021-ch_it.pdf</v>
      </c>
    </row>
    <row r="8602" spans="1:2" x14ac:dyDescent="0.2">
      <c r="A8602" s="1" t="s">
        <v>32647</v>
      </c>
      <c r="B8602" t="str">
        <f t="shared" si="227"/>
        <v>https://www.udobaer.de/out/media/public/cust/others/s0000123-2021-ch_it.pdf</v>
      </c>
    </row>
    <row r="8603" spans="1:2" x14ac:dyDescent="0.2">
      <c r="A8603" s="1" t="s">
        <v>32648</v>
      </c>
      <c r="B8603" t="str">
        <f t="shared" si="227"/>
        <v>https://www.udobaer.de/out/media/public/cust/others/s0000123-2021-ch_it.pdf</v>
      </c>
    </row>
    <row r="8604" spans="1:2" x14ac:dyDescent="0.2">
      <c r="A8604" s="1" t="s">
        <v>32649</v>
      </c>
      <c r="B8604" t="str">
        <f t="shared" si="227"/>
        <v>https://www.udobaer.de/out/media/public/cust/others/s0000123-2021-ch_it.pdf</v>
      </c>
    </row>
    <row r="8605" spans="1:2" x14ac:dyDescent="0.2">
      <c r="A8605" s="1" t="s">
        <v>32650</v>
      </c>
      <c r="B8605" t="str">
        <f t="shared" si="227"/>
        <v>https://www.udobaer.de/out/media/public/cust/others/s0000123-2021-ch_it.pdf</v>
      </c>
    </row>
    <row r="8606" spans="1:2" x14ac:dyDescent="0.2">
      <c r="A8606" s="1" t="s">
        <v>32651</v>
      </c>
      <c r="B8606" t="str">
        <f t="shared" si="227"/>
        <v>https://www.udobaer.de/out/media/public/cust/others/s0000123-2021-ch_it.pdf</v>
      </c>
    </row>
    <row r="8607" spans="1:2" x14ac:dyDescent="0.2">
      <c r="A8607" s="1" t="s">
        <v>32652</v>
      </c>
      <c r="B8607" t="str">
        <f t="shared" si="227"/>
        <v>https://www.udobaer.de/out/media/public/cust/others/s0000123-2021-ch_it.pdf</v>
      </c>
    </row>
    <row r="8608" spans="1:2" x14ac:dyDescent="0.2">
      <c r="A8608" s="1" t="s">
        <v>32653</v>
      </c>
      <c r="B8608" t="str">
        <f t="shared" si="227"/>
        <v>https://www.udobaer.de/out/media/public/cust/others/s0000123-2021-ch_it.pdf</v>
      </c>
    </row>
    <row r="8609" spans="1:2" x14ac:dyDescent="0.2">
      <c r="A8609" s="1" t="s">
        <v>32654</v>
      </c>
      <c r="B8609" t="str">
        <f t="shared" si="227"/>
        <v>https://www.udobaer.de/out/media/public/cust/others/s0000123-2021-ch_it.pdf</v>
      </c>
    </row>
    <row r="8610" spans="1:2" x14ac:dyDescent="0.2">
      <c r="A8610" s="1" t="s">
        <v>32655</v>
      </c>
      <c r="B8610" t="str">
        <f t="shared" si="227"/>
        <v>https://www.udobaer.de/out/media/public/cust/others/s0000123-2021-ch_it.pdf</v>
      </c>
    </row>
    <row r="8611" spans="1:2" x14ac:dyDescent="0.2">
      <c r="A8611" s="1" t="s">
        <v>32656</v>
      </c>
      <c r="B8611" t="str">
        <f t="shared" si="227"/>
        <v>https://www.udobaer.de/out/media/public/cust/others/s0000123-2021-ch_it.pdf</v>
      </c>
    </row>
    <row r="8612" spans="1:2" x14ac:dyDescent="0.2">
      <c r="A8612" s="1" t="s">
        <v>32657</v>
      </c>
      <c r="B8612" t="str">
        <f t="shared" si="227"/>
        <v>https://www.udobaer.de/out/media/public/cust/others/s0000123-2021-ch_it.pdf</v>
      </c>
    </row>
    <row r="8613" spans="1:2" x14ac:dyDescent="0.2">
      <c r="A8613" s="1" t="s">
        <v>32658</v>
      </c>
      <c r="B8613" t="str">
        <f t="shared" si="227"/>
        <v>https://www.udobaer.de/out/media/public/cust/others/s0000123-2021-ch_it.pdf</v>
      </c>
    </row>
    <row r="8614" spans="1:2" x14ac:dyDescent="0.2">
      <c r="A8614" s="1" t="s">
        <v>32659</v>
      </c>
      <c r="B8614" t="str">
        <f t="shared" ref="B8614:B8677" si="228">HYPERLINK("https://www.udobaer.de/out/media/public/cust/others/s0000123-2021-ch_it.pdf")</f>
        <v>https://www.udobaer.de/out/media/public/cust/others/s0000123-2021-ch_it.pdf</v>
      </c>
    </row>
    <row r="8615" spans="1:2" x14ac:dyDescent="0.2">
      <c r="A8615" s="1" t="s">
        <v>32660</v>
      </c>
      <c r="B8615" t="str">
        <f t="shared" si="228"/>
        <v>https://www.udobaer.de/out/media/public/cust/others/s0000123-2021-ch_it.pdf</v>
      </c>
    </row>
    <row r="8616" spans="1:2" x14ac:dyDescent="0.2">
      <c r="A8616" s="1" t="s">
        <v>32661</v>
      </c>
      <c r="B8616" t="str">
        <f t="shared" si="228"/>
        <v>https://www.udobaer.de/out/media/public/cust/others/s0000123-2021-ch_it.pdf</v>
      </c>
    </row>
    <row r="8617" spans="1:2" x14ac:dyDescent="0.2">
      <c r="A8617" s="1" t="s">
        <v>32662</v>
      </c>
      <c r="B8617" t="str">
        <f t="shared" si="228"/>
        <v>https://www.udobaer.de/out/media/public/cust/others/s0000123-2021-ch_it.pdf</v>
      </c>
    </row>
    <row r="8618" spans="1:2" x14ac:dyDescent="0.2">
      <c r="A8618" s="1" t="s">
        <v>32663</v>
      </c>
      <c r="B8618" t="str">
        <f t="shared" si="228"/>
        <v>https://www.udobaer.de/out/media/public/cust/others/s0000123-2021-ch_it.pdf</v>
      </c>
    </row>
    <row r="8619" spans="1:2" x14ac:dyDescent="0.2">
      <c r="A8619" s="1" t="s">
        <v>32664</v>
      </c>
      <c r="B8619" t="str">
        <f t="shared" si="228"/>
        <v>https://www.udobaer.de/out/media/public/cust/others/s0000123-2021-ch_it.pdf</v>
      </c>
    </row>
    <row r="8620" spans="1:2" x14ac:dyDescent="0.2">
      <c r="A8620" s="1" t="s">
        <v>32665</v>
      </c>
      <c r="B8620" t="str">
        <f t="shared" si="228"/>
        <v>https://www.udobaer.de/out/media/public/cust/others/s0000123-2021-ch_it.pdf</v>
      </c>
    </row>
    <row r="8621" spans="1:2" x14ac:dyDescent="0.2">
      <c r="A8621" s="1" t="s">
        <v>32666</v>
      </c>
      <c r="B8621" t="str">
        <f t="shared" si="228"/>
        <v>https://www.udobaer.de/out/media/public/cust/others/s0000123-2021-ch_it.pdf</v>
      </c>
    </row>
    <row r="8622" spans="1:2" x14ac:dyDescent="0.2">
      <c r="A8622" s="1" t="s">
        <v>32667</v>
      </c>
      <c r="B8622" t="str">
        <f t="shared" si="228"/>
        <v>https://www.udobaer.de/out/media/public/cust/others/s0000123-2021-ch_it.pdf</v>
      </c>
    </row>
    <row r="8623" spans="1:2" x14ac:dyDescent="0.2">
      <c r="A8623" s="1" t="s">
        <v>32668</v>
      </c>
      <c r="B8623" t="str">
        <f t="shared" si="228"/>
        <v>https://www.udobaer.de/out/media/public/cust/others/s0000123-2021-ch_it.pdf</v>
      </c>
    </row>
    <row r="8624" spans="1:2" x14ac:dyDescent="0.2">
      <c r="A8624" s="1" t="s">
        <v>32669</v>
      </c>
      <c r="B8624" t="str">
        <f t="shared" si="228"/>
        <v>https://www.udobaer.de/out/media/public/cust/others/s0000123-2021-ch_it.pdf</v>
      </c>
    </row>
    <row r="8625" spans="1:2" x14ac:dyDescent="0.2">
      <c r="A8625" s="1" t="s">
        <v>32670</v>
      </c>
      <c r="B8625" t="str">
        <f t="shared" si="228"/>
        <v>https://www.udobaer.de/out/media/public/cust/others/s0000123-2021-ch_it.pdf</v>
      </c>
    </row>
    <row r="8626" spans="1:2" x14ac:dyDescent="0.2">
      <c r="A8626" s="1" t="s">
        <v>32671</v>
      </c>
      <c r="B8626" t="str">
        <f t="shared" si="228"/>
        <v>https://www.udobaer.de/out/media/public/cust/others/s0000123-2021-ch_it.pdf</v>
      </c>
    </row>
    <row r="8627" spans="1:2" x14ac:dyDescent="0.2">
      <c r="A8627" s="1" t="s">
        <v>32672</v>
      </c>
      <c r="B8627" t="str">
        <f t="shared" si="228"/>
        <v>https://www.udobaer.de/out/media/public/cust/others/s0000123-2021-ch_it.pdf</v>
      </c>
    </row>
    <row r="8628" spans="1:2" x14ac:dyDescent="0.2">
      <c r="A8628" s="1" t="s">
        <v>32673</v>
      </c>
      <c r="B8628" t="str">
        <f t="shared" si="228"/>
        <v>https://www.udobaer.de/out/media/public/cust/others/s0000123-2021-ch_it.pdf</v>
      </c>
    </row>
    <row r="8629" spans="1:2" x14ac:dyDescent="0.2">
      <c r="A8629" s="1" t="s">
        <v>32674</v>
      </c>
      <c r="B8629" t="str">
        <f t="shared" si="228"/>
        <v>https://www.udobaer.de/out/media/public/cust/others/s0000123-2021-ch_it.pdf</v>
      </c>
    </row>
    <row r="8630" spans="1:2" x14ac:dyDescent="0.2">
      <c r="A8630" s="1" t="s">
        <v>32675</v>
      </c>
      <c r="B8630" t="str">
        <f t="shared" si="228"/>
        <v>https://www.udobaer.de/out/media/public/cust/others/s0000123-2021-ch_it.pdf</v>
      </c>
    </row>
    <row r="8631" spans="1:2" x14ac:dyDescent="0.2">
      <c r="A8631" s="1" t="s">
        <v>32676</v>
      </c>
      <c r="B8631" t="str">
        <f t="shared" si="228"/>
        <v>https://www.udobaer.de/out/media/public/cust/others/s0000123-2021-ch_it.pdf</v>
      </c>
    </row>
    <row r="8632" spans="1:2" x14ac:dyDescent="0.2">
      <c r="A8632" s="1" t="s">
        <v>32677</v>
      </c>
      <c r="B8632" t="str">
        <f t="shared" si="228"/>
        <v>https://www.udobaer.de/out/media/public/cust/others/s0000123-2021-ch_it.pdf</v>
      </c>
    </row>
    <row r="8633" spans="1:2" x14ac:dyDescent="0.2">
      <c r="A8633" s="1" t="s">
        <v>32678</v>
      </c>
      <c r="B8633" t="str">
        <f t="shared" si="228"/>
        <v>https://www.udobaer.de/out/media/public/cust/others/s0000123-2021-ch_it.pdf</v>
      </c>
    </row>
    <row r="8634" spans="1:2" x14ac:dyDescent="0.2">
      <c r="A8634" s="1" t="s">
        <v>32679</v>
      </c>
      <c r="B8634" t="str">
        <f t="shared" si="228"/>
        <v>https://www.udobaer.de/out/media/public/cust/others/s0000123-2021-ch_it.pdf</v>
      </c>
    </row>
    <row r="8635" spans="1:2" x14ac:dyDescent="0.2">
      <c r="A8635" s="1" t="s">
        <v>32680</v>
      </c>
      <c r="B8635" t="str">
        <f t="shared" si="228"/>
        <v>https://www.udobaer.de/out/media/public/cust/others/s0000123-2021-ch_it.pdf</v>
      </c>
    </row>
    <row r="8636" spans="1:2" x14ac:dyDescent="0.2">
      <c r="A8636" s="1" t="s">
        <v>32681</v>
      </c>
      <c r="B8636" t="str">
        <f t="shared" si="228"/>
        <v>https://www.udobaer.de/out/media/public/cust/others/s0000123-2021-ch_it.pdf</v>
      </c>
    </row>
    <row r="8637" spans="1:2" x14ac:dyDescent="0.2">
      <c r="A8637" s="1" t="s">
        <v>32682</v>
      </c>
      <c r="B8637" t="str">
        <f t="shared" si="228"/>
        <v>https://www.udobaer.de/out/media/public/cust/others/s0000123-2021-ch_it.pdf</v>
      </c>
    </row>
    <row r="8638" spans="1:2" x14ac:dyDescent="0.2">
      <c r="A8638" s="1" t="s">
        <v>32683</v>
      </c>
      <c r="B8638" t="str">
        <f t="shared" si="228"/>
        <v>https://www.udobaer.de/out/media/public/cust/others/s0000123-2021-ch_it.pdf</v>
      </c>
    </row>
    <row r="8639" spans="1:2" x14ac:dyDescent="0.2">
      <c r="A8639" s="1" t="s">
        <v>32684</v>
      </c>
      <c r="B8639" t="str">
        <f t="shared" si="228"/>
        <v>https://www.udobaer.de/out/media/public/cust/others/s0000123-2021-ch_it.pdf</v>
      </c>
    </row>
    <row r="8640" spans="1:2" x14ac:dyDescent="0.2">
      <c r="A8640" s="1" t="s">
        <v>32685</v>
      </c>
      <c r="B8640" t="str">
        <f t="shared" si="228"/>
        <v>https://www.udobaer.de/out/media/public/cust/others/s0000123-2021-ch_it.pdf</v>
      </c>
    </row>
    <row r="8641" spans="1:2" x14ac:dyDescent="0.2">
      <c r="A8641" s="1" t="s">
        <v>32686</v>
      </c>
      <c r="B8641" t="str">
        <f t="shared" si="228"/>
        <v>https://www.udobaer.de/out/media/public/cust/others/s0000123-2021-ch_it.pdf</v>
      </c>
    </row>
    <row r="8642" spans="1:2" x14ac:dyDescent="0.2">
      <c r="A8642" s="1" t="s">
        <v>32687</v>
      </c>
      <c r="B8642" t="str">
        <f t="shared" si="228"/>
        <v>https://www.udobaer.de/out/media/public/cust/others/s0000123-2021-ch_it.pdf</v>
      </c>
    </row>
    <row r="8643" spans="1:2" x14ac:dyDescent="0.2">
      <c r="A8643" s="1" t="s">
        <v>32688</v>
      </c>
      <c r="B8643" t="str">
        <f t="shared" si="228"/>
        <v>https://www.udobaer.de/out/media/public/cust/others/s0000123-2021-ch_it.pdf</v>
      </c>
    </row>
    <row r="8644" spans="1:2" x14ac:dyDescent="0.2">
      <c r="A8644" s="1" t="s">
        <v>32689</v>
      </c>
      <c r="B8644" t="str">
        <f t="shared" si="228"/>
        <v>https://www.udobaer.de/out/media/public/cust/others/s0000123-2021-ch_it.pdf</v>
      </c>
    </row>
    <row r="8645" spans="1:2" x14ac:dyDescent="0.2">
      <c r="A8645" s="1" t="s">
        <v>32690</v>
      </c>
      <c r="B8645" t="str">
        <f t="shared" si="228"/>
        <v>https://www.udobaer.de/out/media/public/cust/others/s0000123-2021-ch_it.pdf</v>
      </c>
    </row>
    <row r="8646" spans="1:2" x14ac:dyDescent="0.2">
      <c r="A8646" s="1" t="s">
        <v>32691</v>
      </c>
      <c r="B8646" t="str">
        <f t="shared" si="228"/>
        <v>https://www.udobaer.de/out/media/public/cust/others/s0000123-2021-ch_it.pdf</v>
      </c>
    </row>
    <row r="8647" spans="1:2" x14ac:dyDescent="0.2">
      <c r="A8647" s="1" t="s">
        <v>32692</v>
      </c>
      <c r="B8647" t="str">
        <f t="shared" si="228"/>
        <v>https://www.udobaer.de/out/media/public/cust/others/s0000123-2021-ch_it.pdf</v>
      </c>
    </row>
    <row r="8648" spans="1:2" x14ac:dyDescent="0.2">
      <c r="A8648" s="1" t="s">
        <v>32693</v>
      </c>
      <c r="B8648" t="str">
        <f t="shared" si="228"/>
        <v>https://www.udobaer.de/out/media/public/cust/others/s0000123-2021-ch_it.pdf</v>
      </c>
    </row>
    <row r="8649" spans="1:2" x14ac:dyDescent="0.2">
      <c r="A8649" s="1" t="s">
        <v>32694</v>
      </c>
      <c r="B8649" t="str">
        <f t="shared" si="228"/>
        <v>https://www.udobaer.de/out/media/public/cust/others/s0000123-2021-ch_it.pdf</v>
      </c>
    </row>
    <row r="8650" spans="1:2" x14ac:dyDescent="0.2">
      <c r="A8650" s="1" t="s">
        <v>32695</v>
      </c>
      <c r="B8650" t="str">
        <f t="shared" si="228"/>
        <v>https://www.udobaer.de/out/media/public/cust/others/s0000123-2021-ch_it.pdf</v>
      </c>
    </row>
    <row r="8651" spans="1:2" x14ac:dyDescent="0.2">
      <c r="A8651" s="1" t="s">
        <v>32696</v>
      </c>
      <c r="B8651" t="str">
        <f t="shared" si="228"/>
        <v>https://www.udobaer.de/out/media/public/cust/others/s0000123-2021-ch_it.pdf</v>
      </c>
    </row>
    <row r="8652" spans="1:2" x14ac:dyDescent="0.2">
      <c r="A8652" s="1" t="s">
        <v>32697</v>
      </c>
      <c r="B8652" t="str">
        <f t="shared" si="228"/>
        <v>https://www.udobaer.de/out/media/public/cust/others/s0000123-2021-ch_it.pdf</v>
      </c>
    </row>
    <row r="8653" spans="1:2" x14ac:dyDescent="0.2">
      <c r="A8653" s="1" t="s">
        <v>32698</v>
      </c>
      <c r="B8653" t="str">
        <f t="shared" si="228"/>
        <v>https://www.udobaer.de/out/media/public/cust/others/s0000123-2021-ch_it.pdf</v>
      </c>
    </row>
    <row r="8654" spans="1:2" x14ac:dyDescent="0.2">
      <c r="A8654" s="1" t="s">
        <v>32699</v>
      </c>
      <c r="B8654" t="str">
        <f t="shared" si="228"/>
        <v>https://www.udobaer.de/out/media/public/cust/others/s0000123-2021-ch_it.pdf</v>
      </c>
    </row>
    <row r="8655" spans="1:2" x14ac:dyDescent="0.2">
      <c r="A8655" s="1" t="s">
        <v>32700</v>
      </c>
      <c r="B8655" t="str">
        <f t="shared" si="228"/>
        <v>https://www.udobaer.de/out/media/public/cust/others/s0000123-2021-ch_it.pdf</v>
      </c>
    </row>
    <row r="8656" spans="1:2" x14ac:dyDescent="0.2">
      <c r="A8656" s="1" t="s">
        <v>32701</v>
      </c>
      <c r="B8656" t="str">
        <f t="shared" si="228"/>
        <v>https://www.udobaer.de/out/media/public/cust/others/s0000123-2021-ch_it.pdf</v>
      </c>
    </row>
    <row r="8657" spans="1:2" x14ac:dyDescent="0.2">
      <c r="A8657" s="1" t="s">
        <v>32702</v>
      </c>
      <c r="B8657" t="str">
        <f t="shared" si="228"/>
        <v>https://www.udobaer.de/out/media/public/cust/others/s0000123-2021-ch_it.pdf</v>
      </c>
    </row>
    <row r="8658" spans="1:2" x14ac:dyDescent="0.2">
      <c r="A8658" s="1" t="s">
        <v>32703</v>
      </c>
      <c r="B8658" t="str">
        <f t="shared" si="228"/>
        <v>https://www.udobaer.de/out/media/public/cust/others/s0000123-2021-ch_it.pdf</v>
      </c>
    </row>
    <row r="8659" spans="1:2" x14ac:dyDescent="0.2">
      <c r="A8659" s="1" t="s">
        <v>32704</v>
      </c>
      <c r="B8659" t="str">
        <f t="shared" si="228"/>
        <v>https://www.udobaer.de/out/media/public/cust/others/s0000123-2021-ch_it.pdf</v>
      </c>
    </row>
    <row r="8660" spans="1:2" x14ac:dyDescent="0.2">
      <c r="A8660" s="1" t="s">
        <v>32705</v>
      </c>
      <c r="B8660" t="str">
        <f t="shared" si="228"/>
        <v>https://www.udobaer.de/out/media/public/cust/others/s0000123-2021-ch_it.pdf</v>
      </c>
    </row>
    <row r="8661" spans="1:2" x14ac:dyDescent="0.2">
      <c r="A8661" s="1" t="s">
        <v>32706</v>
      </c>
      <c r="B8661" t="str">
        <f t="shared" si="228"/>
        <v>https://www.udobaer.de/out/media/public/cust/others/s0000123-2021-ch_it.pdf</v>
      </c>
    </row>
    <row r="8662" spans="1:2" x14ac:dyDescent="0.2">
      <c r="A8662" s="1" t="s">
        <v>32707</v>
      </c>
      <c r="B8662" t="str">
        <f t="shared" si="228"/>
        <v>https://www.udobaer.de/out/media/public/cust/others/s0000123-2021-ch_it.pdf</v>
      </c>
    </row>
    <row r="8663" spans="1:2" x14ac:dyDescent="0.2">
      <c r="A8663" s="1" t="s">
        <v>32708</v>
      </c>
      <c r="B8663" t="str">
        <f t="shared" si="228"/>
        <v>https://www.udobaer.de/out/media/public/cust/others/s0000123-2021-ch_it.pdf</v>
      </c>
    </row>
    <row r="8664" spans="1:2" x14ac:dyDescent="0.2">
      <c r="A8664" s="1" t="s">
        <v>32709</v>
      </c>
      <c r="B8664" t="str">
        <f t="shared" si="228"/>
        <v>https://www.udobaer.de/out/media/public/cust/others/s0000123-2021-ch_it.pdf</v>
      </c>
    </row>
    <row r="8665" spans="1:2" x14ac:dyDescent="0.2">
      <c r="A8665" s="1" t="s">
        <v>32710</v>
      </c>
      <c r="B8665" t="str">
        <f t="shared" si="228"/>
        <v>https://www.udobaer.de/out/media/public/cust/others/s0000123-2021-ch_it.pdf</v>
      </c>
    </row>
    <row r="8666" spans="1:2" x14ac:dyDescent="0.2">
      <c r="A8666" s="1" t="s">
        <v>32711</v>
      </c>
      <c r="B8666" t="str">
        <f t="shared" si="228"/>
        <v>https://www.udobaer.de/out/media/public/cust/others/s0000123-2021-ch_it.pdf</v>
      </c>
    </row>
    <row r="8667" spans="1:2" x14ac:dyDescent="0.2">
      <c r="A8667" s="1" t="s">
        <v>32712</v>
      </c>
      <c r="B8667" t="str">
        <f t="shared" si="228"/>
        <v>https://www.udobaer.de/out/media/public/cust/others/s0000123-2021-ch_it.pdf</v>
      </c>
    </row>
    <row r="8668" spans="1:2" x14ac:dyDescent="0.2">
      <c r="A8668" s="1" t="s">
        <v>32713</v>
      </c>
      <c r="B8668" t="str">
        <f t="shared" si="228"/>
        <v>https://www.udobaer.de/out/media/public/cust/others/s0000123-2021-ch_it.pdf</v>
      </c>
    </row>
    <row r="8669" spans="1:2" x14ac:dyDescent="0.2">
      <c r="A8669" s="1" t="s">
        <v>32714</v>
      </c>
      <c r="B8669" t="str">
        <f t="shared" si="228"/>
        <v>https://www.udobaer.de/out/media/public/cust/others/s0000123-2021-ch_it.pdf</v>
      </c>
    </row>
    <row r="8670" spans="1:2" x14ac:dyDescent="0.2">
      <c r="A8670" s="1" t="s">
        <v>32715</v>
      </c>
      <c r="B8670" t="str">
        <f t="shared" si="228"/>
        <v>https://www.udobaer.de/out/media/public/cust/others/s0000123-2021-ch_it.pdf</v>
      </c>
    </row>
    <row r="8671" spans="1:2" x14ac:dyDescent="0.2">
      <c r="A8671" s="1" t="s">
        <v>32716</v>
      </c>
      <c r="B8671" t="str">
        <f t="shared" si="228"/>
        <v>https://www.udobaer.de/out/media/public/cust/others/s0000123-2021-ch_it.pdf</v>
      </c>
    </row>
    <row r="8672" spans="1:2" x14ac:dyDescent="0.2">
      <c r="A8672" s="1" t="s">
        <v>32717</v>
      </c>
      <c r="B8672" t="str">
        <f t="shared" si="228"/>
        <v>https://www.udobaer.de/out/media/public/cust/others/s0000123-2021-ch_it.pdf</v>
      </c>
    </row>
    <row r="8673" spans="1:2" x14ac:dyDescent="0.2">
      <c r="A8673" s="1" t="s">
        <v>32718</v>
      </c>
      <c r="B8673" t="str">
        <f t="shared" si="228"/>
        <v>https://www.udobaer.de/out/media/public/cust/others/s0000123-2021-ch_it.pdf</v>
      </c>
    </row>
    <row r="8674" spans="1:2" x14ac:dyDescent="0.2">
      <c r="A8674" s="1" t="s">
        <v>32719</v>
      </c>
      <c r="B8674" t="str">
        <f t="shared" si="228"/>
        <v>https://www.udobaer.de/out/media/public/cust/others/s0000123-2021-ch_it.pdf</v>
      </c>
    </row>
    <row r="8675" spans="1:2" x14ac:dyDescent="0.2">
      <c r="A8675" s="1" t="s">
        <v>32720</v>
      </c>
      <c r="B8675" t="str">
        <f t="shared" si="228"/>
        <v>https://www.udobaer.de/out/media/public/cust/others/s0000123-2021-ch_it.pdf</v>
      </c>
    </row>
    <row r="8676" spans="1:2" x14ac:dyDescent="0.2">
      <c r="A8676" s="1" t="s">
        <v>32721</v>
      </c>
      <c r="B8676" t="str">
        <f t="shared" si="228"/>
        <v>https://www.udobaer.de/out/media/public/cust/others/s0000123-2021-ch_it.pdf</v>
      </c>
    </row>
    <row r="8677" spans="1:2" x14ac:dyDescent="0.2">
      <c r="A8677" s="1" t="s">
        <v>32722</v>
      </c>
      <c r="B8677" t="str">
        <f t="shared" si="228"/>
        <v>https://www.udobaer.de/out/media/public/cust/others/s0000123-2021-ch_it.pdf</v>
      </c>
    </row>
    <row r="8678" spans="1:2" x14ac:dyDescent="0.2">
      <c r="A8678" s="1" t="s">
        <v>32723</v>
      </c>
      <c r="B8678" t="str">
        <f t="shared" ref="B8678:B8741" si="229">HYPERLINK("https://www.udobaer.de/out/media/public/cust/others/s0000123-2021-ch_it.pdf")</f>
        <v>https://www.udobaer.de/out/media/public/cust/others/s0000123-2021-ch_it.pdf</v>
      </c>
    </row>
    <row r="8679" spans="1:2" x14ac:dyDescent="0.2">
      <c r="A8679" s="1" t="s">
        <v>32724</v>
      </c>
      <c r="B8679" t="str">
        <f t="shared" si="229"/>
        <v>https://www.udobaer.de/out/media/public/cust/others/s0000123-2021-ch_it.pdf</v>
      </c>
    </row>
    <row r="8680" spans="1:2" x14ac:dyDescent="0.2">
      <c r="A8680" s="1" t="s">
        <v>32725</v>
      </c>
      <c r="B8680" t="str">
        <f t="shared" si="229"/>
        <v>https://www.udobaer.de/out/media/public/cust/others/s0000123-2021-ch_it.pdf</v>
      </c>
    </row>
    <row r="8681" spans="1:2" x14ac:dyDescent="0.2">
      <c r="A8681" s="1" t="s">
        <v>32726</v>
      </c>
      <c r="B8681" t="str">
        <f t="shared" si="229"/>
        <v>https://www.udobaer.de/out/media/public/cust/others/s0000123-2021-ch_it.pdf</v>
      </c>
    </row>
    <row r="8682" spans="1:2" x14ac:dyDescent="0.2">
      <c r="A8682" s="1" t="s">
        <v>32727</v>
      </c>
      <c r="B8682" t="str">
        <f t="shared" si="229"/>
        <v>https://www.udobaer.de/out/media/public/cust/others/s0000123-2021-ch_it.pdf</v>
      </c>
    </row>
    <row r="8683" spans="1:2" x14ac:dyDescent="0.2">
      <c r="A8683" s="1" t="s">
        <v>32728</v>
      </c>
      <c r="B8683" t="str">
        <f t="shared" si="229"/>
        <v>https://www.udobaer.de/out/media/public/cust/others/s0000123-2021-ch_it.pdf</v>
      </c>
    </row>
    <row r="8684" spans="1:2" x14ac:dyDescent="0.2">
      <c r="A8684" s="1" t="s">
        <v>32729</v>
      </c>
      <c r="B8684" t="str">
        <f t="shared" si="229"/>
        <v>https://www.udobaer.de/out/media/public/cust/others/s0000123-2021-ch_it.pdf</v>
      </c>
    </row>
    <row r="8685" spans="1:2" x14ac:dyDescent="0.2">
      <c r="A8685" s="1" t="s">
        <v>32730</v>
      </c>
      <c r="B8685" t="str">
        <f t="shared" si="229"/>
        <v>https://www.udobaer.de/out/media/public/cust/others/s0000123-2021-ch_it.pdf</v>
      </c>
    </row>
    <row r="8686" spans="1:2" x14ac:dyDescent="0.2">
      <c r="A8686" s="1" t="s">
        <v>32731</v>
      </c>
      <c r="B8686" t="str">
        <f t="shared" si="229"/>
        <v>https://www.udobaer.de/out/media/public/cust/others/s0000123-2021-ch_it.pdf</v>
      </c>
    </row>
    <row r="8687" spans="1:2" x14ac:dyDescent="0.2">
      <c r="A8687" s="1" t="s">
        <v>32732</v>
      </c>
      <c r="B8687" t="str">
        <f t="shared" si="229"/>
        <v>https://www.udobaer.de/out/media/public/cust/others/s0000123-2021-ch_it.pdf</v>
      </c>
    </row>
    <row r="8688" spans="1:2" x14ac:dyDescent="0.2">
      <c r="A8688" s="1" t="s">
        <v>32733</v>
      </c>
      <c r="B8688" t="str">
        <f t="shared" si="229"/>
        <v>https://www.udobaer.de/out/media/public/cust/others/s0000123-2021-ch_it.pdf</v>
      </c>
    </row>
    <row r="8689" spans="1:2" x14ac:dyDescent="0.2">
      <c r="A8689" s="1" t="s">
        <v>32734</v>
      </c>
      <c r="B8689" t="str">
        <f t="shared" si="229"/>
        <v>https://www.udobaer.de/out/media/public/cust/others/s0000123-2021-ch_it.pdf</v>
      </c>
    </row>
    <row r="8690" spans="1:2" x14ac:dyDescent="0.2">
      <c r="A8690" s="1" t="s">
        <v>32735</v>
      </c>
      <c r="B8690" t="str">
        <f t="shared" si="229"/>
        <v>https://www.udobaer.de/out/media/public/cust/others/s0000123-2021-ch_it.pdf</v>
      </c>
    </row>
    <row r="8691" spans="1:2" x14ac:dyDescent="0.2">
      <c r="A8691" s="1" t="s">
        <v>32736</v>
      </c>
      <c r="B8691" t="str">
        <f t="shared" si="229"/>
        <v>https://www.udobaer.de/out/media/public/cust/others/s0000123-2021-ch_it.pdf</v>
      </c>
    </row>
    <row r="8692" spans="1:2" x14ac:dyDescent="0.2">
      <c r="A8692" s="1" t="s">
        <v>32737</v>
      </c>
      <c r="B8692" t="str">
        <f t="shared" si="229"/>
        <v>https://www.udobaer.de/out/media/public/cust/others/s0000123-2021-ch_it.pdf</v>
      </c>
    </row>
    <row r="8693" spans="1:2" x14ac:dyDescent="0.2">
      <c r="A8693" s="1" t="s">
        <v>32738</v>
      </c>
      <c r="B8693" t="str">
        <f t="shared" si="229"/>
        <v>https://www.udobaer.de/out/media/public/cust/others/s0000123-2021-ch_it.pdf</v>
      </c>
    </row>
    <row r="8694" spans="1:2" x14ac:dyDescent="0.2">
      <c r="A8694" s="1" t="s">
        <v>32739</v>
      </c>
      <c r="B8694" t="str">
        <f t="shared" si="229"/>
        <v>https://www.udobaer.de/out/media/public/cust/others/s0000123-2021-ch_it.pdf</v>
      </c>
    </row>
    <row r="8695" spans="1:2" x14ac:dyDescent="0.2">
      <c r="A8695" s="1" t="s">
        <v>32740</v>
      </c>
      <c r="B8695" t="str">
        <f t="shared" si="229"/>
        <v>https://www.udobaer.de/out/media/public/cust/others/s0000123-2021-ch_it.pdf</v>
      </c>
    </row>
    <row r="8696" spans="1:2" x14ac:dyDescent="0.2">
      <c r="A8696" s="1" t="s">
        <v>32741</v>
      </c>
      <c r="B8696" t="str">
        <f t="shared" si="229"/>
        <v>https://www.udobaer.de/out/media/public/cust/others/s0000123-2021-ch_it.pdf</v>
      </c>
    </row>
    <row r="8697" spans="1:2" x14ac:dyDescent="0.2">
      <c r="A8697" s="1" t="s">
        <v>32742</v>
      </c>
      <c r="B8697" t="str">
        <f t="shared" si="229"/>
        <v>https://www.udobaer.de/out/media/public/cust/others/s0000123-2021-ch_it.pdf</v>
      </c>
    </row>
    <row r="8698" spans="1:2" x14ac:dyDescent="0.2">
      <c r="A8698" s="1" t="s">
        <v>32743</v>
      </c>
      <c r="B8698" t="str">
        <f t="shared" si="229"/>
        <v>https://www.udobaer.de/out/media/public/cust/others/s0000123-2021-ch_it.pdf</v>
      </c>
    </row>
    <row r="8699" spans="1:2" x14ac:dyDescent="0.2">
      <c r="A8699" s="1" t="s">
        <v>32744</v>
      </c>
      <c r="B8699" t="str">
        <f t="shared" si="229"/>
        <v>https://www.udobaer.de/out/media/public/cust/others/s0000123-2021-ch_it.pdf</v>
      </c>
    </row>
    <row r="8700" spans="1:2" x14ac:dyDescent="0.2">
      <c r="A8700" s="1" t="s">
        <v>32745</v>
      </c>
      <c r="B8700" t="str">
        <f t="shared" si="229"/>
        <v>https://www.udobaer.de/out/media/public/cust/others/s0000123-2021-ch_it.pdf</v>
      </c>
    </row>
    <row r="8701" spans="1:2" x14ac:dyDescent="0.2">
      <c r="A8701" s="1" t="s">
        <v>32746</v>
      </c>
      <c r="B8701" t="str">
        <f t="shared" si="229"/>
        <v>https://www.udobaer.de/out/media/public/cust/others/s0000123-2021-ch_it.pdf</v>
      </c>
    </row>
    <row r="8702" spans="1:2" x14ac:dyDescent="0.2">
      <c r="A8702" s="1" t="s">
        <v>32747</v>
      </c>
      <c r="B8702" t="str">
        <f t="shared" si="229"/>
        <v>https://www.udobaer.de/out/media/public/cust/others/s0000123-2021-ch_it.pdf</v>
      </c>
    </row>
    <row r="8703" spans="1:2" x14ac:dyDescent="0.2">
      <c r="A8703" s="1" t="s">
        <v>32748</v>
      </c>
      <c r="B8703" t="str">
        <f t="shared" si="229"/>
        <v>https://www.udobaer.de/out/media/public/cust/others/s0000123-2021-ch_it.pdf</v>
      </c>
    </row>
    <row r="8704" spans="1:2" x14ac:dyDescent="0.2">
      <c r="A8704" s="1" t="s">
        <v>32749</v>
      </c>
      <c r="B8704" t="str">
        <f t="shared" si="229"/>
        <v>https://www.udobaer.de/out/media/public/cust/others/s0000123-2021-ch_it.pdf</v>
      </c>
    </row>
    <row r="8705" spans="1:2" x14ac:dyDescent="0.2">
      <c r="A8705" s="1" t="s">
        <v>32782</v>
      </c>
      <c r="B8705" t="str">
        <f t="shared" si="229"/>
        <v>https://www.udobaer.de/out/media/public/cust/others/s0000123-2021-ch_it.pdf</v>
      </c>
    </row>
    <row r="8706" spans="1:2" x14ac:dyDescent="0.2">
      <c r="A8706" s="1" t="s">
        <v>32783</v>
      </c>
      <c r="B8706" t="str">
        <f t="shared" si="229"/>
        <v>https://www.udobaer.de/out/media/public/cust/others/s0000123-2021-ch_it.pdf</v>
      </c>
    </row>
    <row r="8707" spans="1:2" x14ac:dyDescent="0.2">
      <c r="A8707" s="1" t="s">
        <v>32784</v>
      </c>
      <c r="B8707" t="str">
        <f t="shared" si="229"/>
        <v>https://www.udobaer.de/out/media/public/cust/others/s0000123-2021-ch_it.pdf</v>
      </c>
    </row>
    <row r="8708" spans="1:2" x14ac:dyDescent="0.2">
      <c r="A8708" s="1" t="s">
        <v>32785</v>
      </c>
      <c r="B8708" t="str">
        <f t="shared" si="229"/>
        <v>https://www.udobaer.de/out/media/public/cust/others/s0000123-2021-ch_it.pdf</v>
      </c>
    </row>
    <row r="8709" spans="1:2" x14ac:dyDescent="0.2">
      <c r="A8709" s="1" t="s">
        <v>32786</v>
      </c>
      <c r="B8709" t="str">
        <f t="shared" si="229"/>
        <v>https://www.udobaer.de/out/media/public/cust/others/s0000123-2021-ch_it.pdf</v>
      </c>
    </row>
    <row r="8710" spans="1:2" x14ac:dyDescent="0.2">
      <c r="A8710" s="1" t="s">
        <v>32787</v>
      </c>
      <c r="B8710" t="str">
        <f t="shared" si="229"/>
        <v>https://www.udobaer.de/out/media/public/cust/others/s0000123-2021-ch_it.pdf</v>
      </c>
    </row>
    <row r="8711" spans="1:2" x14ac:dyDescent="0.2">
      <c r="A8711" s="1" t="s">
        <v>32788</v>
      </c>
      <c r="B8711" t="str">
        <f t="shared" si="229"/>
        <v>https://www.udobaer.de/out/media/public/cust/others/s0000123-2021-ch_it.pdf</v>
      </c>
    </row>
    <row r="8712" spans="1:2" x14ac:dyDescent="0.2">
      <c r="A8712" s="1" t="s">
        <v>32789</v>
      </c>
      <c r="B8712" t="str">
        <f t="shared" si="229"/>
        <v>https://www.udobaer.de/out/media/public/cust/others/s0000123-2021-ch_it.pdf</v>
      </c>
    </row>
    <row r="8713" spans="1:2" x14ac:dyDescent="0.2">
      <c r="A8713" s="1" t="s">
        <v>32790</v>
      </c>
      <c r="B8713" t="str">
        <f t="shared" si="229"/>
        <v>https://www.udobaer.de/out/media/public/cust/others/s0000123-2021-ch_it.pdf</v>
      </c>
    </row>
    <row r="8714" spans="1:2" x14ac:dyDescent="0.2">
      <c r="A8714" s="1" t="s">
        <v>32791</v>
      </c>
      <c r="B8714" t="str">
        <f t="shared" si="229"/>
        <v>https://www.udobaer.de/out/media/public/cust/others/s0000123-2021-ch_it.pdf</v>
      </c>
    </row>
    <row r="8715" spans="1:2" x14ac:dyDescent="0.2">
      <c r="A8715" s="1" t="s">
        <v>32792</v>
      </c>
      <c r="B8715" t="str">
        <f t="shared" si="229"/>
        <v>https://www.udobaer.de/out/media/public/cust/others/s0000123-2021-ch_it.pdf</v>
      </c>
    </row>
    <row r="8716" spans="1:2" x14ac:dyDescent="0.2">
      <c r="A8716" s="1" t="s">
        <v>32793</v>
      </c>
      <c r="B8716" t="str">
        <f t="shared" si="229"/>
        <v>https://www.udobaer.de/out/media/public/cust/others/s0000123-2021-ch_it.pdf</v>
      </c>
    </row>
    <row r="8717" spans="1:2" x14ac:dyDescent="0.2">
      <c r="A8717" s="1" t="s">
        <v>32794</v>
      </c>
      <c r="B8717" t="str">
        <f t="shared" si="229"/>
        <v>https://www.udobaer.de/out/media/public/cust/others/s0000123-2021-ch_it.pdf</v>
      </c>
    </row>
    <row r="8718" spans="1:2" x14ac:dyDescent="0.2">
      <c r="A8718" s="1" t="s">
        <v>32795</v>
      </c>
      <c r="B8718" t="str">
        <f t="shared" si="229"/>
        <v>https://www.udobaer.de/out/media/public/cust/others/s0000123-2021-ch_it.pdf</v>
      </c>
    </row>
    <row r="8719" spans="1:2" x14ac:dyDescent="0.2">
      <c r="A8719" s="1" t="s">
        <v>32796</v>
      </c>
      <c r="B8719" t="str">
        <f t="shared" si="229"/>
        <v>https://www.udobaer.de/out/media/public/cust/others/s0000123-2021-ch_it.pdf</v>
      </c>
    </row>
    <row r="8720" spans="1:2" x14ac:dyDescent="0.2">
      <c r="A8720" s="1" t="s">
        <v>32797</v>
      </c>
      <c r="B8720" t="str">
        <f t="shared" si="229"/>
        <v>https://www.udobaer.de/out/media/public/cust/others/s0000123-2021-ch_it.pdf</v>
      </c>
    </row>
    <row r="8721" spans="1:2" x14ac:dyDescent="0.2">
      <c r="A8721" s="1" t="s">
        <v>32798</v>
      </c>
      <c r="B8721" t="str">
        <f t="shared" si="229"/>
        <v>https://www.udobaer.de/out/media/public/cust/others/s0000123-2021-ch_it.pdf</v>
      </c>
    </row>
    <row r="8722" spans="1:2" x14ac:dyDescent="0.2">
      <c r="A8722" s="1" t="s">
        <v>32799</v>
      </c>
      <c r="B8722" t="str">
        <f t="shared" si="229"/>
        <v>https://www.udobaer.de/out/media/public/cust/others/s0000123-2021-ch_it.pdf</v>
      </c>
    </row>
    <row r="8723" spans="1:2" x14ac:dyDescent="0.2">
      <c r="A8723" s="1" t="s">
        <v>32800</v>
      </c>
      <c r="B8723" t="str">
        <f t="shared" si="229"/>
        <v>https://www.udobaer.de/out/media/public/cust/others/s0000123-2021-ch_it.pdf</v>
      </c>
    </row>
    <row r="8724" spans="1:2" x14ac:dyDescent="0.2">
      <c r="A8724" s="1" t="s">
        <v>32801</v>
      </c>
      <c r="B8724" t="str">
        <f t="shared" si="229"/>
        <v>https://www.udobaer.de/out/media/public/cust/others/s0000123-2021-ch_it.pdf</v>
      </c>
    </row>
    <row r="8725" spans="1:2" x14ac:dyDescent="0.2">
      <c r="A8725" s="1" t="s">
        <v>32802</v>
      </c>
      <c r="B8725" t="str">
        <f t="shared" si="229"/>
        <v>https://www.udobaer.de/out/media/public/cust/others/s0000123-2021-ch_it.pdf</v>
      </c>
    </row>
    <row r="8726" spans="1:2" x14ac:dyDescent="0.2">
      <c r="A8726" s="1" t="s">
        <v>32803</v>
      </c>
      <c r="B8726" t="str">
        <f t="shared" si="229"/>
        <v>https://www.udobaer.de/out/media/public/cust/others/s0000123-2021-ch_it.pdf</v>
      </c>
    </row>
    <row r="8727" spans="1:2" x14ac:dyDescent="0.2">
      <c r="A8727" s="1" t="s">
        <v>32804</v>
      </c>
      <c r="B8727" t="str">
        <f t="shared" si="229"/>
        <v>https://www.udobaer.de/out/media/public/cust/others/s0000123-2021-ch_it.pdf</v>
      </c>
    </row>
    <row r="8728" spans="1:2" x14ac:dyDescent="0.2">
      <c r="A8728" s="1" t="s">
        <v>32805</v>
      </c>
      <c r="B8728" t="str">
        <f t="shared" si="229"/>
        <v>https://www.udobaer.de/out/media/public/cust/others/s0000123-2021-ch_it.pdf</v>
      </c>
    </row>
    <row r="8729" spans="1:2" x14ac:dyDescent="0.2">
      <c r="A8729" s="1" t="s">
        <v>32806</v>
      </c>
      <c r="B8729" t="str">
        <f t="shared" si="229"/>
        <v>https://www.udobaer.de/out/media/public/cust/others/s0000123-2021-ch_it.pdf</v>
      </c>
    </row>
    <row r="8730" spans="1:2" x14ac:dyDescent="0.2">
      <c r="A8730" s="1" t="s">
        <v>32807</v>
      </c>
      <c r="B8730" t="str">
        <f t="shared" si="229"/>
        <v>https://www.udobaer.de/out/media/public/cust/others/s0000123-2021-ch_it.pdf</v>
      </c>
    </row>
    <row r="8731" spans="1:2" x14ac:dyDescent="0.2">
      <c r="A8731" s="1" t="s">
        <v>32808</v>
      </c>
      <c r="B8731" t="str">
        <f t="shared" si="229"/>
        <v>https://www.udobaer.de/out/media/public/cust/others/s0000123-2021-ch_it.pdf</v>
      </c>
    </row>
    <row r="8732" spans="1:2" x14ac:dyDescent="0.2">
      <c r="A8732" s="1" t="s">
        <v>32809</v>
      </c>
      <c r="B8732" t="str">
        <f t="shared" si="229"/>
        <v>https://www.udobaer.de/out/media/public/cust/others/s0000123-2021-ch_it.pdf</v>
      </c>
    </row>
    <row r="8733" spans="1:2" x14ac:dyDescent="0.2">
      <c r="A8733" s="1" t="s">
        <v>32810</v>
      </c>
      <c r="B8733" t="str">
        <f t="shared" si="229"/>
        <v>https://www.udobaer.de/out/media/public/cust/others/s0000123-2021-ch_it.pdf</v>
      </c>
    </row>
    <row r="8734" spans="1:2" x14ac:dyDescent="0.2">
      <c r="A8734" s="1" t="s">
        <v>32811</v>
      </c>
      <c r="B8734" t="str">
        <f t="shared" si="229"/>
        <v>https://www.udobaer.de/out/media/public/cust/others/s0000123-2021-ch_it.pdf</v>
      </c>
    </row>
    <row r="8735" spans="1:2" x14ac:dyDescent="0.2">
      <c r="A8735" s="1" t="s">
        <v>32812</v>
      </c>
      <c r="B8735" t="str">
        <f t="shared" si="229"/>
        <v>https://www.udobaer.de/out/media/public/cust/others/s0000123-2021-ch_it.pdf</v>
      </c>
    </row>
    <row r="8736" spans="1:2" x14ac:dyDescent="0.2">
      <c r="A8736" s="1" t="s">
        <v>32813</v>
      </c>
      <c r="B8736" t="str">
        <f t="shared" si="229"/>
        <v>https://www.udobaer.de/out/media/public/cust/others/s0000123-2021-ch_it.pdf</v>
      </c>
    </row>
    <row r="8737" spans="1:2" x14ac:dyDescent="0.2">
      <c r="A8737" s="1" t="s">
        <v>32814</v>
      </c>
      <c r="B8737" t="str">
        <f t="shared" si="229"/>
        <v>https://www.udobaer.de/out/media/public/cust/others/s0000123-2021-ch_it.pdf</v>
      </c>
    </row>
    <row r="8738" spans="1:2" x14ac:dyDescent="0.2">
      <c r="A8738" s="1" t="s">
        <v>32815</v>
      </c>
      <c r="B8738" t="str">
        <f t="shared" si="229"/>
        <v>https://www.udobaer.de/out/media/public/cust/others/s0000123-2021-ch_it.pdf</v>
      </c>
    </row>
    <row r="8739" spans="1:2" x14ac:dyDescent="0.2">
      <c r="A8739" s="1" t="s">
        <v>32816</v>
      </c>
      <c r="B8739" t="str">
        <f t="shared" si="229"/>
        <v>https://www.udobaer.de/out/media/public/cust/others/s0000123-2021-ch_it.pdf</v>
      </c>
    </row>
    <row r="8740" spans="1:2" x14ac:dyDescent="0.2">
      <c r="A8740" s="1" t="s">
        <v>32817</v>
      </c>
      <c r="B8740" t="str">
        <f t="shared" si="229"/>
        <v>https://www.udobaer.de/out/media/public/cust/others/s0000123-2021-ch_it.pdf</v>
      </c>
    </row>
    <row r="8741" spans="1:2" x14ac:dyDescent="0.2">
      <c r="A8741" s="1" t="s">
        <v>32818</v>
      </c>
      <c r="B8741" t="str">
        <f t="shared" si="229"/>
        <v>https://www.udobaer.de/out/media/public/cust/others/s0000123-2021-ch_it.pdf</v>
      </c>
    </row>
    <row r="8742" spans="1:2" x14ac:dyDescent="0.2">
      <c r="A8742" s="1" t="s">
        <v>32819</v>
      </c>
      <c r="B8742" t="str">
        <f t="shared" ref="B8742:B8799" si="230">HYPERLINK("https://www.udobaer.de/out/media/public/cust/others/s0000123-2021-ch_it.pdf")</f>
        <v>https://www.udobaer.de/out/media/public/cust/others/s0000123-2021-ch_it.pdf</v>
      </c>
    </row>
    <row r="8743" spans="1:2" x14ac:dyDescent="0.2">
      <c r="A8743" s="1" t="s">
        <v>32820</v>
      </c>
      <c r="B8743" t="str">
        <f t="shared" si="230"/>
        <v>https://www.udobaer.de/out/media/public/cust/others/s0000123-2021-ch_it.pdf</v>
      </c>
    </row>
    <row r="8744" spans="1:2" x14ac:dyDescent="0.2">
      <c r="A8744" s="1" t="s">
        <v>32821</v>
      </c>
      <c r="B8744" t="str">
        <f t="shared" si="230"/>
        <v>https://www.udobaer.de/out/media/public/cust/others/s0000123-2021-ch_it.pdf</v>
      </c>
    </row>
    <row r="8745" spans="1:2" x14ac:dyDescent="0.2">
      <c r="A8745" s="1" t="s">
        <v>32822</v>
      </c>
      <c r="B8745" t="str">
        <f t="shared" si="230"/>
        <v>https://www.udobaer.de/out/media/public/cust/others/s0000123-2021-ch_it.pdf</v>
      </c>
    </row>
    <row r="8746" spans="1:2" x14ac:dyDescent="0.2">
      <c r="A8746" s="1" t="s">
        <v>32823</v>
      </c>
      <c r="B8746" t="str">
        <f t="shared" si="230"/>
        <v>https://www.udobaer.de/out/media/public/cust/others/s0000123-2021-ch_it.pdf</v>
      </c>
    </row>
    <row r="8747" spans="1:2" x14ac:dyDescent="0.2">
      <c r="A8747" s="1" t="s">
        <v>32824</v>
      </c>
      <c r="B8747" t="str">
        <f t="shared" si="230"/>
        <v>https://www.udobaer.de/out/media/public/cust/others/s0000123-2021-ch_it.pdf</v>
      </c>
    </row>
    <row r="8748" spans="1:2" x14ac:dyDescent="0.2">
      <c r="A8748" s="1" t="s">
        <v>32825</v>
      </c>
      <c r="B8748" t="str">
        <f t="shared" si="230"/>
        <v>https://www.udobaer.de/out/media/public/cust/others/s0000123-2021-ch_it.pdf</v>
      </c>
    </row>
    <row r="8749" spans="1:2" x14ac:dyDescent="0.2">
      <c r="A8749" s="1" t="s">
        <v>32826</v>
      </c>
      <c r="B8749" t="str">
        <f t="shared" si="230"/>
        <v>https://www.udobaer.de/out/media/public/cust/others/s0000123-2021-ch_it.pdf</v>
      </c>
    </row>
    <row r="8750" spans="1:2" x14ac:dyDescent="0.2">
      <c r="A8750" s="1" t="s">
        <v>32827</v>
      </c>
      <c r="B8750" t="str">
        <f t="shared" si="230"/>
        <v>https://www.udobaer.de/out/media/public/cust/others/s0000123-2021-ch_it.pdf</v>
      </c>
    </row>
    <row r="8751" spans="1:2" x14ac:dyDescent="0.2">
      <c r="A8751" s="1" t="s">
        <v>32828</v>
      </c>
      <c r="B8751" t="str">
        <f t="shared" si="230"/>
        <v>https://www.udobaer.de/out/media/public/cust/others/s0000123-2021-ch_it.pdf</v>
      </c>
    </row>
    <row r="8752" spans="1:2" x14ac:dyDescent="0.2">
      <c r="A8752" s="1" t="s">
        <v>32829</v>
      </c>
      <c r="B8752" t="str">
        <f t="shared" si="230"/>
        <v>https://www.udobaer.de/out/media/public/cust/others/s0000123-2021-ch_it.pdf</v>
      </c>
    </row>
    <row r="8753" spans="1:2" x14ac:dyDescent="0.2">
      <c r="A8753" s="1" t="s">
        <v>32830</v>
      </c>
      <c r="B8753" t="str">
        <f t="shared" si="230"/>
        <v>https://www.udobaer.de/out/media/public/cust/others/s0000123-2021-ch_it.pdf</v>
      </c>
    </row>
    <row r="8754" spans="1:2" x14ac:dyDescent="0.2">
      <c r="A8754" s="1" t="s">
        <v>32831</v>
      </c>
      <c r="B8754" t="str">
        <f t="shared" si="230"/>
        <v>https://www.udobaer.de/out/media/public/cust/others/s0000123-2021-ch_it.pdf</v>
      </c>
    </row>
    <row r="8755" spans="1:2" x14ac:dyDescent="0.2">
      <c r="A8755" s="1" t="s">
        <v>32832</v>
      </c>
      <c r="B8755" t="str">
        <f t="shared" si="230"/>
        <v>https://www.udobaer.de/out/media/public/cust/others/s0000123-2021-ch_it.pdf</v>
      </c>
    </row>
    <row r="8756" spans="1:2" x14ac:dyDescent="0.2">
      <c r="A8756" s="1" t="s">
        <v>32833</v>
      </c>
      <c r="B8756" t="str">
        <f t="shared" si="230"/>
        <v>https://www.udobaer.de/out/media/public/cust/others/s0000123-2021-ch_it.pdf</v>
      </c>
    </row>
    <row r="8757" spans="1:2" x14ac:dyDescent="0.2">
      <c r="A8757" s="1" t="s">
        <v>32834</v>
      </c>
      <c r="B8757" t="str">
        <f t="shared" si="230"/>
        <v>https://www.udobaer.de/out/media/public/cust/others/s0000123-2021-ch_it.pdf</v>
      </c>
    </row>
    <row r="8758" spans="1:2" x14ac:dyDescent="0.2">
      <c r="A8758" s="1" t="s">
        <v>32835</v>
      </c>
      <c r="B8758" t="str">
        <f t="shared" si="230"/>
        <v>https://www.udobaer.de/out/media/public/cust/others/s0000123-2021-ch_it.pdf</v>
      </c>
    </row>
    <row r="8759" spans="1:2" x14ac:dyDescent="0.2">
      <c r="A8759" s="1" t="s">
        <v>32836</v>
      </c>
      <c r="B8759" t="str">
        <f t="shared" si="230"/>
        <v>https://www.udobaer.de/out/media/public/cust/others/s0000123-2021-ch_it.pdf</v>
      </c>
    </row>
    <row r="8760" spans="1:2" x14ac:dyDescent="0.2">
      <c r="A8760" s="1" t="s">
        <v>32837</v>
      </c>
      <c r="B8760" t="str">
        <f t="shared" si="230"/>
        <v>https://www.udobaer.de/out/media/public/cust/others/s0000123-2021-ch_it.pdf</v>
      </c>
    </row>
    <row r="8761" spans="1:2" x14ac:dyDescent="0.2">
      <c r="A8761" s="1" t="s">
        <v>32838</v>
      </c>
      <c r="B8761" t="str">
        <f t="shared" si="230"/>
        <v>https://www.udobaer.de/out/media/public/cust/others/s0000123-2021-ch_it.pdf</v>
      </c>
    </row>
    <row r="8762" spans="1:2" x14ac:dyDescent="0.2">
      <c r="A8762" s="1" t="s">
        <v>32839</v>
      </c>
      <c r="B8762" t="str">
        <f t="shared" si="230"/>
        <v>https://www.udobaer.de/out/media/public/cust/others/s0000123-2021-ch_it.pdf</v>
      </c>
    </row>
    <row r="8763" spans="1:2" x14ac:dyDescent="0.2">
      <c r="A8763" s="1" t="s">
        <v>32840</v>
      </c>
      <c r="B8763" t="str">
        <f t="shared" si="230"/>
        <v>https://www.udobaer.de/out/media/public/cust/others/s0000123-2021-ch_it.pdf</v>
      </c>
    </row>
    <row r="8764" spans="1:2" x14ac:dyDescent="0.2">
      <c r="A8764" s="1" t="s">
        <v>32841</v>
      </c>
      <c r="B8764" t="str">
        <f t="shared" si="230"/>
        <v>https://www.udobaer.de/out/media/public/cust/others/s0000123-2021-ch_it.pdf</v>
      </c>
    </row>
    <row r="8765" spans="1:2" x14ac:dyDescent="0.2">
      <c r="A8765" s="1" t="s">
        <v>32842</v>
      </c>
      <c r="B8765" t="str">
        <f t="shared" si="230"/>
        <v>https://www.udobaer.de/out/media/public/cust/others/s0000123-2021-ch_it.pdf</v>
      </c>
    </row>
    <row r="8766" spans="1:2" x14ac:dyDescent="0.2">
      <c r="A8766" s="1" t="s">
        <v>32843</v>
      </c>
      <c r="B8766" t="str">
        <f t="shared" si="230"/>
        <v>https://www.udobaer.de/out/media/public/cust/others/s0000123-2021-ch_it.pdf</v>
      </c>
    </row>
    <row r="8767" spans="1:2" x14ac:dyDescent="0.2">
      <c r="A8767" s="1" t="s">
        <v>32844</v>
      </c>
      <c r="B8767" t="str">
        <f t="shared" si="230"/>
        <v>https://www.udobaer.de/out/media/public/cust/others/s0000123-2021-ch_it.pdf</v>
      </c>
    </row>
    <row r="8768" spans="1:2" x14ac:dyDescent="0.2">
      <c r="A8768" s="1" t="s">
        <v>32845</v>
      </c>
      <c r="B8768" t="str">
        <f t="shared" si="230"/>
        <v>https://www.udobaer.de/out/media/public/cust/others/s0000123-2021-ch_it.pdf</v>
      </c>
    </row>
    <row r="8769" spans="1:2" x14ac:dyDescent="0.2">
      <c r="A8769" s="1" t="s">
        <v>32846</v>
      </c>
      <c r="B8769" t="str">
        <f t="shared" si="230"/>
        <v>https://www.udobaer.de/out/media/public/cust/others/s0000123-2021-ch_it.pdf</v>
      </c>
    </row>
    <row r="8770" spans="1:2" x14ac:dyDescent="0.2">
      <c r="A8770" s="1" t="s">
        <v>32847</v>
      </c>
      <c r="B8770" t="str">
        <f t="shared" si="230"/>
        <v>https://www.udobaer.de/out/media/public/cust/others/s0000123-2021-ch_it.pdf</v>
      </c>
    </row>
    <row r="8771" spans="1:2" x14ac:dyDescent="0.2">
      <c r="A8771" s="1" t="s">
        <v>32848</v>
      </c>
      <c r="B8771" t="str">
        <f t="shared" si="230"/>
        <v>https://www.udobaer.de/out/media/public/cust/others/s0000123-2021-ch_it.pdf</v>
      </c>
    </row>
    <row r="8772" spans="1:2" x14ac:dyDescent="0.2">
      <c r="A8772" s="1" t="s">
        <v>32849</v>
      </c>
      <c r="B8772" t="str">
        <f t="shared" si="230"/>
        <v>https://www.udobaer.de/out/media/public/cust/others/s0000123-2021-ch_it.pdf</v>
      </c>
    </row>
    <row r="8773" spans="1:2" x14ac:dyDescent="0.2">
      <c r="A8773" s="1" t="s">
        <v>32850</v>
      </c>
      <c r="B8773" t="str">
        <f t="shared" si="230"/>
        <v>https://www.udobaer.de/out/media/public/cust/others/s0000123-2021-ch_it.pdf</v>
      </c>
    </row>
    <row r="8774" spans="1:2" x14ac:dyDescent="0.2">
      <c r="A8774" s="1" t="s">
        <v>32851</v>
      </c>
      <c r="B8774" t="str">
        <f t="shared" si="230"/>
        <v>https://www.udobaer.de/out/media/public/cust/others/s0000123-2021-ch_it.pdf</v>
      </c>
    </row>
    <row r="8775" spans="1:2" x14ac:dyDescent="0.2">
      <c r="A8775" s="1" t="s">
        <v>32852</v>
      </c>
      <c r="B8775" t="str">
        <f t="shared" si="230"/>
        <v>https://www.udobaer.de/out/media/public/cust/others/s0000123-2021-ch_it.pdf</v>
      </c>
    </row>
    <row r="8776" spans="1:2" x14ac:dyDescent="0.2">
      <c r="A8776" s="1" t="s">
        <v>32853</v>
      </c>
      <c r="B8776" t="str">
        <f t="shared" si="230"/>
        <v>https://www.udobaer.de/out/media/public/cust/others/s0000123-2021-ch_it.pdf</v>
      </c>
    </row>
    <row r="8777" spans="1:2" x14ac:dyDescent="0.2">
      <c r="A8777" s="1" t="s">
        <v>32854</v>
      </c>
      <c r="B8777" t="str">
        <f t="shared" si="230"/>
        <v>https://www.udobaer.de/out/media/public/cust/others/s0000123-2021-ch_it.pdf</v>
      </c>
    </row>
    <row r="8778" spans="1:2" x14ac:dyDescent="0.2">
      <c r="A8778" s="1" t="s">
        <v>32855</v>
      </c>
      <c r="B8778" t="str">
        <f t="shared" si="230"/>
        <v>https://www.udobaer.de/out/media/public/cust/others/s0000123-2021-ch_it.pdf</v>
      </c>
    </row>
    <row r="8779" spans="1:2" x14ac:dyDescent="0.2">
      <c r="A8779" s="1" t="s">
        <v>32856</v>
      </c>
      <c r="B8779" t="str">
        <f t="shared" si="230"/>
        <v>https://www.udobaer.de/out/media/public/cust/others/s0000123-2021-ch_it.pdf</v>
      </c>
    </row>
    <row r="8780" spans="1:2" x14ac:dyDescent="0.2">
      <c r="A8780" s="1" t="s">
        <v>32857</v>
      </c>
      <c r="B8780" t="str">
        <f t="shared" si="230"/>
        <v>https://www.udobaer.de/out/media/public/cust/others/s0000123-2021-ch_it.pdf</v>
      </c>
    </row>
    <row r="8781" spans="1:2" x14ac:dyDescent="0.2">
      <c r="A8781" s="1" t="s">
        <v>32858</v>
      </c>
      <c r="B8781" t="str">
        <f t="shared" si="230"/>
        <v>https://www.udobaer.de/out/media/public/cust/others/s0000123-2021-ch_it.pdf</v>
      </c>
    </row>
    <row r="8782" spans="1:2" x14ac:dyDescent="0.2">
      <c r="A8782" s="1" t="s">
        <v>32859</v>
      </c>
      <c r="B8782" t="str">
        <f t="shared" si="230"/>
        <v>https://www.udobaer.de/out/media/public/cust/others/s0000123-2021-ch_it.pdf</v>
      </c>
    </row>
    <row r="8783" spans="1:2" x14ac:dyDescent="0.2">
      <c r="A8783" s="1" t="s">
        <v>32860</v>
      </c>
      <c r="B8783" t="str">
        <f t="shared" si="230"/>
        <v>https://www.udobaer.de/out/media/public/cust/others/s0000123-2021-ch_it.pdf</v>
      </c>
    </row>
    <row r="8784" spans="1:2" x14ac:dyDescent="0.2">
      <c r="A8784" s="1" t="s">
        <v>32861</v>
      </c>
      <c r="B8784" t="str">
        <f t="shared" si="230"/>
        <v>https://www.udobaer.de/out/media/public/cust/others/s0000123-2021-ch_it.pdf</v>
      </c>
    </row>
    <row r="8785" spans="1:2" x14ac:dyDescent="0.2">
      <c r="A8785" s="1" t="s">
        <v>32862</v>
      </c>
      <c r="B8785" t="str">
        <f t="shared" si="230"/>
        <v>https://www.udobaer.de/out/media/public/cust/others/s0000123-2021-ch_it.pdf</v>
      </c>
    </row>
    <row r="8786" spans="1:2" x14ac:dyDescent="0.2">
      <c r="A8786" s="1" t="s">
        <v>33600</v>
      </c>
      <c r="B8786" t="str">
        <f t="shared" si="230"/>
        <v>https://www.udobaer.de/out/media/public/cust/others/s0000123-2021-ch_it.pdf</v>
      </c>
    </row>
    <row r="8787" spans="1:2" x14ac:dyDescent="0.2">
      <c r="A8787" s="1" t="s">
        <v>33601</v>
      </c>
      <c r="B8787" t="str">
        <f t="shared" si="230"/>
        <v>https://www.udobaer.de/out/media/public/cust/others/s0000123-2021-ch_it.pdf</v>
      </c>
    </row>
    <row r="8788" spans="1:2" x14ac:dyDescent="0.2">
      <c r="A8788" s="1" t="s">
        <v>33602</v>
      </c>
      <c r="B8788" t="str">
        <f t="shared" si="230"/>
        <v>https://www.udobaer.de/out/media/public/cust/others/s0000123-2021-ch_it.pdf</v>
      </c>
    </row>
    <row r="8789" spans="1:2" x14ac:dyDescent="0.2">
      <c r="A8789" s="1" t="s">
        <v>33603</v>
      </c>
      <c r="B8789" t="str">
        <f t="shared" si="230"/>
        <v>https://www.udobaer.de/out/media/public/cust/others/s0000123-2021-ch_it.pdf</v>
      </c>
    </row>
    <row r="8790" spans="1:2" x14ac:dyDescent="0.2">
      <c r="A8790" s="1" t="s">
        <v>33604</v>
      </c>
      <c r="B8790" t="str">
        <f t="shared" si="230"/>
        <v>https://www.udobaer.de/out/media/public/cust/others/s0000123-2021-ch_it.pdf</v>
      </c>
    </row>
    <row r="8791" spans="1:2" x14ac:dyDescent="0.2">
      <c r="A8791" s="1" t="s">
        <v>33605</v>
      </c>
      <c r="B8791" t="str">
        <f t="shared" si="230"/>
        <v>https://www.udobaer.de/out/media/public/cust/others/s0000123-2021-ch_it.pdf</v>
      </c>
    </row>
    <row r="8792" spans="1:2" x14ac:dyDescent="0.2">
      <c r="A8792" s="1" t="s">
        <v>33606</v>
      </c>
      <c r="B8792" t="str">
        <f t="shared" si="230"/>
        <v>https://www.udobaer.de/out/media/public/cust/others/s0000123-2021-ch_it.pdf</v>
      </c>
    </row>
    <row r="8793" spans="1:2" x14ac:dyDescent="0.2">
      <c r="A8793" s="1" t="s">
        <v>33607</v>
      </c>
      <c r="B8793" t="str">
        <f t="shared" si="230"/>
        <v>https://www.udobaer.de/out/media/public/cust/others/s0000123-2021-ch_it.pdf</v>
      </c>
    </row>
    <row r="8794" spans="1:2" x14ac:dyDescent="0.2">
      <c r="A8794" s="1" t="s">
        <v>33608</v>
      </c>
      <c r="B8794" t="str">
        <f t="shared" si="230"/>
        <v>https://www.udobaer.de/out/media/public/cust/others/s0000123-2021-ch_it.pdf</v>
      </c>
    </row>
    <row r="8795" spans="1:2" x14ac:dyDescent="0.2">
      <c r="A8795" s="1" t="s">
        <v>33609</v>
      </c>
      <c r="B8795" t="str">
        <f t="shared" si="230"/>
        <v>https://www.udobaer.de/out/media/public/cust/others/s0000123-2021-ch_it.pdf</v>
      </c>
    </row>
    <row r="8796" spans="1:2" x14ac:dyDescent="0.2">
      <c r="A8796" s="1" t="s">
        <v>33610</v>
      </c>
      <c r="B8796" t="str">
        <f t="shared" si="230"/>
        <v>https://www.udobaer.de/out/media/public/cust/others/s0000123-2021-ch_it.pdf</v>
      </c>
    </row>
    <row r="8797" spans="1:2" x14ac:dyDescent="0.2">
      <c r="A8797" s="1" t="s">
        <v>33611</v>
      </c>
      <c r="B8797" t="str">
        <f t="shared" si="230"/>
        <v>https://www.udobaer.de/out/media/public/cust/others/s0000123-2021-ch_it.pdf</v>
      </c>
    </row>
    <row r="8798" spans="1:2" x14ac:dyDescent="0.2">
      <c r="A8798" s="1" t="s">
        <v>33612</v>
      </c>
      <c r="B8798" t="str">
        <f t="shared" si="230"/>
        <v>https://www.udobaer.de/out/media/public/cust/others/s0000123-2021-ch_it.pdf</v>
      </c>
    </row>
    <row r="8799" spans="1:2" x14ac:dyDescent="0.2">
      <c r="A8799" s="1" t="s">
        <v>33613</v>
      </c>
      <c r="B8799" t="str">
        <f t="shared" si="230"/>
        <v>https://www.udobaer.de/out/media/public/cust/others/s0000123-2021-ch_it.pdf</v>
      </c>
    </row>
    <row r="8800" spans="1:2" x14ac:dyDescent="0.2">
      <c r="A8800" s="1" t="s">
        <v>28687</v>
      </c>
      <c r="B8800" t="str">
        <f t="shared" ref="B8800:B8830" si="231">HYPERLINK("https://www.udobaer.de/out/media/public/cust/others/s0000124-2021-ch_it.pdf")</f>
        <v>https://www.udobaer.de/out/media/public/cust/others/s0000124-2021-ch_it.pdf</v>
      </c>
    </row>
    <row r="8801" spans="1:2" x14ac:dyDescent="0.2">
      <c r="A8801" s="1" t="s">
        <v>28689</v>
      </c>
      <c r="B8801" t="str">
        <f t="shared" si="231"/>
        <v>https://www.udobaer.de/out/media/public/cust/others/s0000124-2021-ch_it.pdf</v>
      </c>
    </row>
    <row r="8802" spans="1:2" x14ac:dyDescent="0.2">
      <c r="A8802" s="1" t="s">
        <v>28690</v>
      </c>
      <c r="B8802" t="str">
        <f t="shared" si="231"/>
        <v>https://www.udobaer.de/out/media/public/cust/others/s0000124-2021-ch_it.pdf</v>
      </c>
    </row>
    <row r="8803" spans="1:2" x14ac:dyDescent="0.2">
      <c r="A8803" s="1" t="s">
        <v>28691</v>
      </c>
      <c r="B8803" t="str">
        <f t="shared" si="231"/>
        <v>https://www.udobaer.de/out/media/public/cust/others/s0000124-2021-ch_it.pdf</v>
      </c>
    </row>
    <row r="8804" spans="1:2" x14ac:dyDescent="0.2">
      <c r="A8804" s="1" t="s">
        <v>28692</v>
      </c>
      <c r="B8804" t="str">
        <f t="shared" si="231"/>
        <v>https://www.udobaer.de/out/media/public/cust/others/s0000124-2021-ch_it.pdf</v>
      </c>
    </row>
    <row r="8805" spans="1:2" x14ac:dyDescent="0.2">
      <c r="A8805" s="1" t="s">
        <v>28873</v>
      </c>
      <c r="B8805" t="str">
        <f t="shared" si="231"/>
        <v>https://www.udobaer.de/out/media/public/cust/others/s0000124-2021-ch_it.pdf</v>
      </c>
    </row>
    <row r="8806" spans="1:2" x14ac:dyDescent="0.2">
      <c r="A8806" s="1" t="s">
        <v>28874</v>
      </c>
      <c r="B8806" t="str">
        <f t="shared" si="231"/>
        <v>https://www.udobaer.de/out/media/public/cust/others/s0000124-2021-ch_it.pdf</v>
      </c>
    </row>
    <row r="8807" spans="1:2" x14ac:dyDescent="0.2">
      <c r="A8807" s="1" t="s">
        <v>28875</v>
      </c>
      <c r="B8807" t="str">
        <f t="shared" si="231"/>
        <v>https://www.udobaer.de/out/media/public/cust/others/s0000124-2021-ch_it.pdf</v>
      </c>
    </row>
    <row r="8808" spans="1:2" x14ac:dyDescent="0.2">
      <c r="A8808" s="1" t="s">
        <v>28876</v>
      </c>
      <c r="B8808" t="str">
        <f t="shared" si="231"/>
        <v>https://www.udobaer.de/out/media/public/cust/others/s0000124-2021-ch_it.pdf</v>
      </c>
    </row>
    <row r="8809" spans="1:2" x14ac:dyDescent="0.2">
      <c r="A8809" s="1" t="s">
        <v>28877</v>
      </c>
      <c r="B8809" t="str">
        <f t="shared" si="231"/>
        <v>https://www.udobaer.de/out/media/public/cust/others/s0000124-2021-ch_it.pdf</v>
      </c>
    </row>
    <row r="8810" spans="1:2" x14ac:dyDescent="0.2">
      <c r="A8810" s="1" t="s">
        <v>28878</v>
      </c>
      <c r="B8810" t="str">
        <f t="shared" si="231"/>
        <v>https://www.udobaer.de/out/media/public/cust/others/s0000124-2021-ch_it.pdf</v>
      </c>
    </row>
    <row r="8811" spans="1:2" x14ac:dyDescent="0.2">
      <c r="A8811" s="1" t="s">
        <v>28879</v>
      </c>
      <c r="B8811" t="str">
        <f t="shared" si="231"/>
        <v>https://www.udobaer.de/out/media/public/cust/others/s0000124-2021-ch_it.pdf</v>
      </c>
    </row>
    <row r="8812" spans="1:2" x14ac:dyDescent="0.2">
      <c r="A8812" s="1" t="s">
        <v>28880</v>
      </c>
      <c r="B8812" t="str">
        <f t="shared" si="231"/>
        <v>https://www.udobaer.de/out/media/public/cust/others/s0000124-2021-ch_it.pdf</v>
      </c>
    </row>
    <row r="8813" spans="1:2" x14ac:dyDescent="0.2">
      <c r="A8813" s="1" t="s">
        <v>28881</v>
      </c>
      <c r="B8813" t="str">
        <f t="shared" si="231"/>
        <v>https://www.udobaer.de/out/media/public/cust/others/s0000124-2021-ch_it.pdf</v>
      </c>
    </row>
    <row r="8814" spans="1:2" x14ac:dyDescent="0.2">
      <c r="A8814" s="1" t="s">
        <v>28882</v>
      </c>
      <c r="B8814" t="str">
        <f t="shared" si="231"/>
        <v>https://www.udobaer.de/out/media/public/cust/others/s0000124-2021-ch_it.pdf</v>
      </c>
    </row>
    <row r="8815" spans="1:2" x14ac:dyDescent="0.2">
      <c r="A8815" s="1" t="s">
        <v>28883</v>
      </c>
      <c r="B8815" t="str">
        <f t="shared" si="231"/>
        <v>https://www.udobaer.de/out/media/public/cust/others/s0000124-2021-ch_it.pdf</v>
      </c>
    </row>
    <row r="8816" spans="1:2" x14ac:dyDescent="0.2">
      <c r="A8816" s="1" t="s">
        <v>28884</v>
      </c>
      <c r="B8816" t="str">
        <f t="shared" si="231"/>
        <v>https://www.udobaer.de/out/media/public/cust/others/s0000124-2021-ch_it.pdf</v>
      </c>
    </row>
    <row r="8817" spans="1:2" x14ac:dyDescent="0.2">
      <c r="A8817" s="1" t="s">
        <v>28885</v>
      </c>
      <c r="B8817" t="str">
        <f t="shared" si="231"/>
        <v>https://www.udobaer.de/out/media/public/cust/others/s0000124-2021-ch_it.pdf</v>
      </c>
    </row>
    <row r="8818" spans="1:2" x14ac:dyDescent="0.2">
      <c r="A8818" s="1" t="s">
        <v>28886</v>
      </c>
      <c r="B8818" t="str">
        <f t="shared" si="231"/>
        <v>https://www.udobaer.de/out/media/public/cust/others/s0000124-2021-ch_it.pdf</v>
      </c>
    </row>
    <row r="8819" spans="1:2" x14ac:dyDescent="0.2">
      <c r="A8819" s="1" t="s">
        <v>28887</v>
      </c>
      <c r="B8819" t="str">
        <f t="shared" si="231"/>
        <v>https://www.udobaer.de/out/media/public/cust/others/s0000124-2021-ch_it.pdf</v>
      </c>
    </row>
    <row r="8820" spans="1:2" x14ac:dyDescent="0.2">
      <c r="A8820" s="1" t="s">
        <v>28888</v>
      </c>
      <c r="B8820" t="str">
        <f t="shared" si="231"/>
        <v>https://www.udobaer.de/out/media/public/cust/others/s0000124-2021-ch_it.pdf</v>
      </c>
    </row>
    <row r="8821" spans="1:2" x14ac:dyDescent="0.2">
      <c r="A8821" s="1" t="s">
        <v>28889</v>
      </c>
      <c r="B8821" t="str">
        <f t="shared" si="231"/>
        <v>https://www.udobaer.de/out/media/public/cust/others/s0000124-2021-ch_it.pdf</v>
      </c>
    </row>
    <row r="8822" spans="1:2" x14ac:dyDescent="0.2">
      <c r="A8822" s="1" t="s">
        <v>28890</v>
      </c>
      <c r="B8822" t="str">
        <f t="shared" si="231"/>
        <v>https://www.udobaer.de/out/media/public/cust/others/s0000124-2021-ch_it.pdf</v>
      </c>
    </row>
    <row r="8823" spans="1:2" x14ac:dyDescent="0.2">
      <c r="A8823" s="1" t="s">
        <v>28891</v>
      </c>
      <c r="B8823" t="str">
        <f t="shared" si="231"/>
        <v>https://www.udobaer.de/out/media/public/cust/others/s0000124-2021-ch_it.pdf</v>
      </c>
    </row>
    <row r="8824" spans="1:2" x14ac:dyDescent="0.2">
      <c r="A8824" s="1" t="s">
        <v>28892</v>
      </c>
      <c r="B8824" t="str">
        <f t="shared" si="231"/>
        <v>https://www.udobaer.de/out/media/public/cust/others/s0000124-2021-ch_it.pdf</v>
      </c>
    </row>
    <row r="8825" spans="1:2" x14ac:dyDescent="0.2">
      <c r="A8825" s="1" t="s">
        <v>28893</v>
      </c>
      <c r="B8825" t="str">
        <f t="shared" si="231"/>
        <v>https://www.udobaer.de/out/media/public/cust/others/s0000124-2021-ch_it.pdf</v>
      </c>
    </row>
    <row r="8826" spans="1:2" x14ac:dyDescent="0.2">
      <c r="A8826" s="1" t="s">
        <v>28894</v>
      </c>
      <c r="B8826" t="str">
        <f t="shared" si="231"/>
        <v>https://www.udobaer.de/out/media/public/cust/others/s0000124-2021-ch_it.pdf</v>
      </c>
    </row>
    <row r="8827" spans="1:2" x14ac:dyDescent="0.2">
      <c r="A8827" s="1" t="s">
        <v>28895</v>
      </c>
      <c r="B8827" t="str">
        <f t="shared" si="231"/>
        <v>https://www.udobaer.de/out/media/public/cust/others/s0000124-2021-ch_it.pdf</v>
      </c>
    </row>
    <row r="8828" spans="1:2" x14ac:dyDescent="0.2">
      <c r="A8828" s="1" t="s">
        <v>28896</v>
      </c>
      <c r="B8828" t="str">
        <f t="shared" si="231"/>
        <v>https://www.udobaer.de/out/media/public/cust/others/s0000124-2021-ch_it.pdf</v>
      </c>
    </row>
    <row r="8829" spans="1:2" x14ac:dyDescent="0.2">
      <c r="A8829" s="1" t="s">
        <v>28901</v>
      </c>
      <c r="B8829" t="str">
        <f t="shared" si="231"/>
        <v>https://www.udobaer.de/out/media/public/cust/others/s0000124-2021-ch_it.pdf</v>
      </c>
    </row>
    <row r="8830" spans="1:2" x14ac:dyDescent="0.2">
      <c r="A8830" s="1" t="s">
        <v>28902</v>
      </c>
      <c r="B8830" t="str">
        <f t="shared" si="231"/>
        <v>https://www.udobaer.de/out/media/public/cust/others/s0000124-2021-ch_it.pdf</v>
      </c>
    </row>
    <row r="8831" spans="1:2" x14ac:dyDescent="0.2">
      <c r="A8831" s="1" t="s">
        <v>28693</v>
      </c>
      <c r="B8831" t="str">
        <f t="shared" ref="B8831:B8862" si="232">HYPERLINK("https://www.udobaer.de/out/media/public/cust/others/s0000126-2021-ch_it.pdf")</f>
        <v>https://www.udobaer.de/out/media/public/cust/others/s0000126-2021-ch_it.pdf</v>
      </c>
    </row>
    <row r="8832" spans="1:2" x14ac:dyDescent="0.2">
      <c r="A8832" s="1" t="s">
        <v>28698</v>
      </c>
      <c r="B8832" t="str">
        <f t="shared" si="232"/>
        <v>https://www.udobaer.de/out/media/public/cust/others/s0000126-2021-ch_it.pdf</v>
      </c>
    </row>
    <row r="8833" spans="1:2" x14ac:dyDescent="0.2">
      <c r="A8833" s="1" t="s">
        <v>28699</v>
      </c>
      <c r="B8833" t="str">
        <f t="shared" si="232"/>
        <v>https://www.udobaer.de/out/media/public/cust/others/s0000126-2021-ch_it.pdf</v>
      </c>
    </row>
    <row r="8834" spans="1:2" x14ac:dyDescent="0.2">
      <c r="A8834" s="1" t="s">
        <v>28700</v>
      </c>
      <c r="B8834" t="str">
        <f t="shared" si="232"/>
        <v>https://www.udobaer.de/out/media/public/cust/others/s0000126-2021-ch_it.pdf</v>
      </c>
    </row>
    <row r="8835" spans="1:2" x14ac:dyDescent="0.2">
      <c r="A8835" s="1" t="s">
        <v>28701</v>
      </c>
      <c r="B8835" t="str">
        <f t="shared" si="232"/>
        <v>https://www.udobaer.de/out/media/public/cust/others/s0000126-2021-ch_it.pdf</v>
      </c>
    </row>
    <row r="8836" spans="1:2" x14ac:dyDescent="0.2">
      <c r="A8836" s="1" t="s">
        <v>28702</v>
      </c>
      <c r="B8836" t="str">
        <f t="shared" si="232"/>
        <v>https://www.udobaer.de/out/media/public/cust/others/s0000126-2021-ch_it.pdf</v>
      </c>
    </row>
    <row r="8837" spans="1:2" x14ac:dyDescent="0.2">
      <c r="A8837" s="1" t="s">
        <v>28703</v>
      </c>
      <c r="B8837" t="str">
        <f t="shared" si="232"/>
        <v>https://www.udobaer.de/out/media/public/cust/others/s0000126-2021-ch_it.pdf</v>
      </c>
    </row>
    <row r="8838" spans="1:2" x14ac:dyDescent="0.2">
      <c r="A8838" s="1" t="s">
        <v>28704</v>
      </c>
      <c r="B8838" t="str">
        <f t="shared" si="232"/>
        <v>https://www.udobaer.de/out/media/public/cust/others/s0000126-2021-ch_it.pdf</v>
      </c>
    </row>
    <row r="8839" spans="1:2" x14ac:dyDescent="0.2">
      <c r="A8839" s="1" t="s">
        <v>28705</v>
      </c>
      <c r="B8839" t="str">
        <f t="shared" si="232"/>
        <v>https://www.udobaer.de/out/media/public/cust/others/s0000126-2021-ch_it.pdf</v>
      </c>
    </row>
    <row r="8840" spans="1:2" x14ac:dyDescent="0.2">
      <c r="A8840" s="1" t="s">
        <v>28706</v>
      </c>
      <c r="B8840" t="str">
        <f t="shared" si="232"/>
        <v>https://www.udobaer.de/out/media/public/cust/others/s0000126-2021-ch_it.pdf</v>
      </c>
    </row>
    <row r="8841" spans="1:2" x14ac:dyDescent="0.2">
      <c r="A8841" s="1" t="s">
        <v>28707</v>
      </c>
      <c r="B8841" t="str">
        <f t="shared" si="232"/>
        <v>https://www.udobaer.de/out/media/public/cust/others/s0000126-2021-ch_it.pdf</v>
      </c>
    </row>
    <row r="8842" spans="1:2" x14ac:dyDescent="0.2">
      <c r="A8842" s="1" t="s">
        <v>28708</v>
      </c>
      <c r="B8842" t="str">
        <f t="shared" si="232"/>
        <v>https://www.udobaer.de/out/media/public/cust/others/s0000126-2021-ch_it.pdf</v>
      </c>
    </row>
    <row r="8843" spans="1:2" x14ac:dyDescent="0.2">
      <c r="A8843" s="1" t="s">
        <v>28709</v>
      </c>
      <c r="B8843" t="str">
        <f t="shared" si="232"/>
        <v>https://www.udobaer.de/out/media/public/cust/others/s0000126-2021-ch_it.pdf</v>
      </c>
    </row>
    <row r="8844" spans="1:2" x14ac:dyDescent="0.2">
      <c r="A8844" s="1" t="s">
        <v>28710</v>
      </c>
      <c r="B8844" t="str">
        <f t="shared" si="232"/>
        <v>https://www.udobaer.de/out/media/public/cust/others/s0000126-2021-ch_it.pdf</v>
      </c>
    </row>
    <row r="8845" spans="1:2" x14ac:dyDescent="0.2">
      <c r="A8845" s="1" t="s">
        <v>28711</v>
      </c>
      <c r="B8845" t="str">
        <f t="shared" si="232"/>
        <v>https://www.udobaer.de/out/media/public/cust/others/s0000126-2021-ch_it.pdf</v>
      </c>
    </row>
    <row r="8846" spans="1:2" x14ac:dyDescent="0.2">
      <c r="A8846" s="1" t="s">
        <v>28712</v>
      </c>
      <c r="B8846" t="str">
        <f t="shared" si="232"/>
        <v>https://www.udobaer.de/out/media/public/cust/others/s0000126-2021-ch_it.pdf</v>
      </c>
    </row>
    <row r="8847" spans="1:2" x14ac:dyDescent="0.2">
      <c r="A8847" s="1" t="s">
        <v>28713</v>
      </c>
      <c r="B8847" t="str">
        <f t="shared" si="232"/>
        <v>https://www.udobaer.de/out/media/public/cust/others/s0000126-2021-ch_it.pdf</v>
      </c>
    </row>
    <row r="8848" spans="1:2" x14ac:dyDescent="0.2">
      <c r="A8848" s="1" t="s">
        <v>28714</v>
      </c>
      <c r="B8848" t="str">
        <f t="shared" si="232"/>
        <v>https://www.udobaer.de/out/media/public/cust/others/s0000126-2021-ch_it.pdf</v>
      </c>
    </row>
    <row r="8849" spans="1:2" x14ac:dyDescent="0.2">
      <c r="A8849" s="1" t="s">
        <v>28715</v>
      </c>
      <c r="B8849" t="str">
        <f t="shared" si="232"/>
        <v>https://www.udobaer.de/out/media/public/cust/others/s0000126-2021-ch_it.pdf</v>
      </c>
    </row>
    <row r="8850" spans="1:2" x14ac:dyDescent="0.2">
      <c r="A8850" s="1" t="s">
        <v>28716</v>
      </c>
      <c r="B8850" t="str">
        <f t="shared" si="232"/>
        <v>https://www.udobaer.de/out/media/public/cust/others/s0000126-2021-ch_it.pdf</v>
      </c>
    </row>
    <row r="8851" spans="1:2" x14ac:dyDescent="0.2">
      <c r="A8851" s="1" t="s">
        <v>28717</v>
      </c>
      <c r="B8851" t="str">
        <f t="shared" si="232"/>
        <v>https://www.udobaer.de/out/media/public/cust/others/s0000126-2021-ch_it.pdf</v>
      </c>
    </row>
    <row r="8852" spans="1:2" x14ac:dyDescent="0.2">
      <c r="A8852" s="1" t="s">
        <v>28718</v>
      </c>
      <c r="B8852" t="str">
        <f t="shared" si="232"/>
        <v>https://www.udobaer.de/out/media/public/cust/others/s0000126-2021-ch_it.pdf</v>
      </c>
    </row>
    <row r="8853" spans="1:2" x14ac:dyDescent="0.2">
      <c r="A8853" s="1" t="s">
        <v>28719</v>
      </c>
      <c r="B8853" t="str">
        <f t="shared" si="232"/>
        <v>https://www.udobaer.de/out/media/public/cust/others/s0000126-2021-ch_it.pdf</v>
      </c>
    </row>
    <row r="8854" spans="1:2" x14ac:dyDescent="0.2">
      <c r="A8854" s="1" t="s">
        <v>28720</v>
      </c>
      <c r="B8854" t="str">
        <f t="shared" si="232"/>
        <v>https://www.udobaer.de/out/media/public/cust/others/s0000126-2021-ch_it.pdf</v>
      </c>
    </row>
    <row r="8855" spans="1:2" x14ac:dyDescent="0.2">
      <c r="A8855" s="1" t="s">
        <v>28721</v>
      </c>
      <c r="B8855" t="str">
        <f t="shared" si="232"/>
        <v>https://www.udobaer.de/out/media/public/cust/others/s0000126-2021-ch_it.pdf</v>
      </c>
    </row>
    <row r="8856" spans="1:2" x14ac:dyDescent="0.2">
      <c r="A8856" s="1" t="s">
        <v>28722</v>
      </c>
      <c r="B8856" t="str">
        <f t="shared" si="232"/>
        <v>https://www.udobaer.de/out/media/public/cust/others/s0000126-2021-ch_it.pdf</v>
      </c>
    </row>
    <row r="8857" spans="1:2" x14ac:dyDescent="0.2">
      <c r="A8857" s="1" t="s">
        <v>28723</v>
      </c>
      <c r="B8857" t="str">
        <f t="shared" si="232"/>
        <v>https://www.udobaer.de/out/media/public/cust/others/s0000126-2021-ch_it.pdf</v>
      </c>
    </row>
    <row r="8858" spans="1:2" x14ac:dyDescent="0.2">
      <c r="A8858" s="1" t="s">
        <v>28724</v>
      </c>
      <c r="B8858" t="str">
        <f t="shared" si="232"/>
        <v>https://www.udobaer.de/out/media/public/cust/others/s0000126-2021-ch_it.pdf</v>
      </c>
    </row>
    <row r="8859" spans="1:2" x14ac:dyDescent="0.2">
      <c r="A8859" s="1" t="s">
        <v>28725</v>
      </c>
      <c r="B8859" t="str">
        <f t="shared" si="232"/>
        <v>https://www.udobaer.de/out/media/public/cust/others/s0000126-2021-ch_it.pdf</v>
      </c>
    </row>
    <row r="8860" spans="1:2" x14ac:dyDescent="0.2">
      <c r="A8860" s="1" t="s">
        <v>28726</v>
      </c>
      <c r="B8860" t="str">
        <f t="shared" si="232"/>
        <v>https://www.udobaer.de/out/media/public/cust/others/s0000126-2021-ch_it.pdf</v>
      </c>
    </row>
    <row r="8861" spans="1:2" x14ac:dyDescent="0.2">
      <c r="A8861" s="1" t="s">
        <v>28727</v>
      </c>
      <c r="B8861" t="str">
        <f t="shared" si="232"/>
        <v>https://www.udobaer.de/out/media/public/cust/others/s0000126-2021-ch_it.pdf</v>
      </c>
    </row>
    <row r="8862" spans="1:2" x14ac:dyDescent="0.2">
      <c r="A8862" s="1" t="s">
        <v>28728</v>
      </c>
      <c r="B8862" t="str">
        <f t="shared" si="232"/>
        <v>https://www.udobaer.de/out/media/public/cust/others/s0000126-2021-ch_it.pdf</v>
      </c>
    </row>
    <row r="8863" spans="1:2" x14ac:dyDescent="0.2">
      <c r="A8863" s="1" t="s">
        <v>28729</v>
      </c>
      <c r="B8863" t="str">
        <f t="shared" ref="B8863:B8894" si="233">HYPERLINK("https://www.udobaer.de/out/media/public/cust/others/s0000126-2021-ch_it.pdf")</f>
        <v>https://www.udobaer.de/out/media/public/cust/others/s0000126-2021-ch_it.pdf</v>
      </c>
    </row>
    <row r="8864" spans="1:2" x14ac:dyDescent="0.2">
      <c r="A8864" s="1" t="s">
        <v>28730</v>
      </c>
      <c r="B8864" t="str">
        <f t="shared" si="233"/>
        <v>https://www.udobaer.de/out/media/public/cust/others/s0000126-2021-ch_it.pdf</v>
      </c>
    </row>
    <row r="8865" spans="1:2" x14ac:dyDescent="0.2">
      <c r="A8865" s="1" t="s">
        <v>28731</v>
      </c>
      <c r="B8865" t="str">
        <f t="shared" si="233"/>
        <v>https://www.udobaer.de/out/media/public/cust/others/s0000126-2021-ch_it.pdf</v>
      </c>
    </row>
    <row r="8866" spans="1:2" x14ac:dyDescent="0.2">
      <c r="A8866" s="1" t="s">
        <v>28732</v>
      </c>
      <c r="B8866" t="str">
        <f t="shared" si="233"/>
        <v>https://www.udobaer.de/out/media/public/cust/others/s0000126-2021-ch_it.pdf</v>
      </c>
    </row>
    <row r="8867" spans="1:2" x14ac:dyDescent="0.2">
      <c r="A8867" s="1" t="s">
        <v>28741</v>
      </c>
      <c r="B8867" t="str">
        <f t="shared" si="233"/>
        <v>https://www.udobaer.de/out/media/public/cust/others/s0000126-2021-ch_it.pdf</v>
      </c>
    </row>
    <row r="8868" spans="1:2" x14ac:dyDescent="0.2">
      <c r="A8868" s="1" t="s">
        <v>28742</v>
      </c>
      <c r="B8868" t="str">
        <f t="shared" si="233"/>
        <v>https://www.udobaer.de/out/media/public/cust/others/s0000126-2021-ch_it.pdf</v>
      </c>
    </row>
    <row r="8869" spans="1:2" x14ac:dyDescent="0.2">
      <c r="A8869" s="1" t="s">
        <v>28743</v>
      </c>
      <c r="B8869" t="str">
        <f t="shared" si="233"/>
        <v>https://www.udobaer.de/out/media/public/cust/others/s0000126-2021-ch_it.pdf</v>
      </c>
    </row>
    <row r="8870" spans="1:2" x14ac:dyDescent="0.2">
      <c r="A8870" s="1" t="s">
        <v>28744</v>
      </c>
      <c r="B8870" t="str">
        <f t="shared" si="233"/>
        <v>https://www.udobaer.de/out/media/public/cust/others/s0000126-2021-ch_it.pdf</v>
      </c>
    </row>
    <row r="8871" spans="1:2" x14ac:dyDescent="0.2">
      <c r="A8871" s="1" t="s">
        <v>28745</v>
      </c>
      <c r="B8871" t="str">
        <f t="shared" si="233"/>
        <v>https://www.udobaer.de/out/media/public/cust/others/s0000126-2021-ch_it.pdf</v>
      </c>
    </row>
    <row r="8872" spans="1:2" x14ac:dyDescent="0.2">
      <c r="A8872" s="1" t="s">
        <v>28746</v>
      </c>
      <c r="B8872" t="str">
        <f t="shared" si="233"/>
        <v>https://www.udobaer.de/out/media/public/cust/others/s0000126-2021-ch_it.pdf</v>
      </c>
    </row>
    <row r="8873" spans="1:2" x14ac:dyDescent="0.2">
      <c r="A8873" s="1" t="s">
        <v>28747</v>
      </c>
      <c r="B8873" t="str">
        <f t="shared" si="233"/>
        <v>https://www.udobaer.de/out/media/public/cust/others/s0000126-2021-ch_it.pdf</v>
      </c>
    </row>
    <row r="8874" spans="1:2" x14ac:dyDescent="0.2">
      <c r="A8874" s="1" t="s">
        <v>28748</v>
      </c>
      <c r="B8874" t="str">
        <f t="shared" si="233"/>
        <v>https://www.udobaer.de/out/media/public/cust/others/s0000126-2021-ch_it.pdf</v>
      </c>
    </row>
    <row r="8875" spans="1:2" x14ac:dyDescent="0.2">
      <c r="A8875" s="1" t="s">
        <v>28749</v>
      </c>
      <c r="B8875" t="str">
        <f t="shared" si="233"/>
        <v>https://www.udobaer.de/out/media/public/cust/others/s0000126-2021-ch_it.pdf</v>
      </c>
    </row>
    <row r="8876" spans="1:2" x14ac:dyDescent="0.2">
      <c r="A8876" s="1" t="s">
        <v>28750</v>
      </c>
      <c r="B8876" t="str">
        <f t="shared" si="233"/>
        <v>https://www.udobaer.de/out/media/public/cust/others/s0000126-2021-ch_it.pdf</v>
      </c>
    </row>
    <row r="8877" spans="1:2" x14ac:dyDescent="0.2">
      <c r="A8877" s="1" t="s">
        <v>28751</v>
      </c>
      <c r="B8877" t="str">
        <f t="shared" si="233"/>
        <v>https://www.udobaer.de/out/media/public/cust/others/s0000126-2021-ch_it.pdf</v>
      </c>
    </row>
    <row r="8878" spans="1:2" x14ac:dyDescent="0.2">
      <c r="A8878" s="1" t="s">
        <v>28752</v>
      </c>
      <c r="B8878" t="str">
        <f t="shared" si="233"/>
        <v>https://www.udobaer.de/out/media/public/cust/others/s0000126-2021-ch_it.pdf</v>
      </c>
    </row>
    <row r="8879" spans="1:2" x14ac:dyDescent="0.2">
      <c r="A8879" s="1" t="s">
        <v>28753</v>
      </c>
      <c r="B8879" t="str">
        <f t="shared" si="233"/>
        <v>https://www.udobaer.de/out/media/public/cust/others/s0000126-2021-ch_it.pdf</v>
      </c>
    </row>
    <row r="8880" spans="1:2" x14ac:dyDescent="0.2">
      <c r="A8880" s="1" t="s">
        <v>28754</v>
      </c>
      <c r="B8880" t="str">
        <f t="shared" si="233"/>
        <v>https://www.udobaer.de/out/media/public/cust/others/s0000126-2021-ch_it.pdf</v>
      </c>
    </row>
    <row r="8881" spans="1:2" x14ac:dyDescent="0.2">
      <c r="A8881" s="1" t="s">
        <v>28755</v>
      </c>
      <c r="B8881" t="str">
        <f t="shared" si="233"/>
        <v>https://www.udobaer.de/out/media/public/cust/others/s0000126-2021-ch_it.pdf</v>
      </c>
    </row>
    <row r="8882" spans="1:2" x14ac:dyDescent="0.2">
      <c r="A8882" s="1" t="s">
        <v>28756</v>
      </c>
      <c r="B8882" t="str">
        <f t="shared" si="233"/>
        <v>https://www.udobaer.de/out/media/public/cust/others/s0000126-2021-ch_it.pdf</v>
      </c>
    </row>
    <row r="8883" spans="1:2" x14ac:dyDescent="0.2">
      <c r="A8883" s="1" t="s">
        <v>28757</v>
      </c>
      <c r="B8883" t="str">
        <f t="shared" si="233"/>
        <v>https://www.udobaer.de/out/media/public/cust/others/s0000126-2021-ch_it.pdf</v>
      </c>
    </row>
    <row r="8884" spans="1:2" x14ac:dyDescent="0.2">
      <c r="A8884" s="1" t="s">
        <v>28768</v>
      </c>
      <c r="B8884" t="str">
        <f t="shared" si="233"/>
        <v>https://www.udobaer.de/out/media/public/cust/others/s0000126-2021-ch_it.pdf</v>
      </c>
    </row>
    <row r="8885" spans="1:2" x14ac:dyDescent="0.2">
      <c r="A8885" s="1" t="s">
        <v>30304</v>
      </c>
      <c r="B8885" t="str">
        <f t="shared" si="233"/>
        <v>https://www.udobaer.de/out/media/public/cust/others/s0000126-2021-ch_it.pdf</v>
      </c>
    </row>
    <row r="8886" spans="1:2" x14ac:dyDescent="0.2">
      <c r="A8886" s="1" t="s">
        <v>30548</v>
      </c>
      <c r="B8886" t="str">
        <f t="shared" si="233"/>
        <v>https://www.udobaer.de/out/media/public/cust/others/s0000126-2021-ch_it.pdf</v>
      </c>
    </row>
    <row r="8887" spans="1:2" x14ac:dyDescent="0.2">
      <c r="A8887" s="1" t="s">
        <v>30549</v>
      </c>
      <c r="B8887" t="str">
        <f t="shared" si="233"/>
        <v>https://www.udobaer.de/out/media/public/cust/others/s0000126-2021-ch_it.pdf</v>
      </c>
    </row>
    <row r="8888" spans="1:2" x14ac:dyDescent="0.2">
      <c r="A8888" s="1" t="s">
        <v>30550</v>
      </c>
      <c r="B8888" t="str">
        <f t="shared" si="233"/>
        <v>https://www.udobaer.de/out/media/public/cust/others/s0000126-2021-ch_it.pdf</v>
      </c>
    </row>
    <row r="8889" spans="1:2" x14ac:dyDescent="0.2">
      <c r="A8889" s="1" t="s">
        <v>30551</v>
      </c>
      <c r="B8889" t="str">
        <f t="shared" si="233"/>
        <v>https://www.udobaer.de/out/media/public/cust/others/s0000126-2021-ch_it.pdf</v>
      </c>
    </row>
    <row r="8890" spans="1:2" x14ac:dyDescent="0.2">
      <c r="A8890" s="1" t="s">
        <v>30552</v>
      </c>
      <c r="B8890" t="str">
        <f t="shared" si="233"/>
        <v>https://www.udobaer.de/out/media/public/cust/others/s0000126-2021-ch_it.pdf</v>
      </c>
    </row>
    <row r="8891" spans="1:2" x14ac:dyDescent="0.2">
      <c r="A8891" s="1" t="s">
        <v>30553</v>
      </c>
      <c r="B8891" t="str">
        <f t="shared" si="233"/>
        <v>https://www.udobaer.de/out/media/public/cust/others/s0000126-2021-ch_it.pdf</v>
      </c>
    </row>
    <row r="8892" spans="1:2" x14ac:dyDescent="0.2">
      <c r="A8892" s="1" t="s">
        <v>30554</v>
      </c>
      <c r="B8892" t="str">
        <f t="shared" si="233"/>
        <v>https://www.udobaer.de/out/media/public/cust/others/s0000126-2021-ch_it.pdf</v>
      </c>
    </row>
    <row r="8893" spans="1:2" x14ac:dyDescent="0.2">
      <c r="A8893" s="1" t="s">
        <v>30555</v>
      </c>
      <c r="B8893" t="str">
        <f t="shared" si="233"/>
        <v>https://www.udobaer.de/out/media/public/cust/others/s0000126-2021-ch_it.pdf</v>
      </c>
    </row>
    <row r="8894" spans="1:2" x14ac:dyDescent="0.2">
      <c r="A8894" s="1" t="s">
        <v>30556</v>
      </c>
      <c r="B8894" t="str">
        <f t="shared" si="233"/>
        <v>https://www.udobaer.de/out/media/public/cust/others/s0000126-2021-ch_it.pdf</v>
      </c>
    </row>
    <row r="8895" spans="1:2" x14ac:dyDescent="0.2">
      <c r="A8895" s="1" t="s">
        <v>30557</v>
      </c>
      <c r="B8895" t="str">
        <f t="shared" ref="B8895:B8926" si="234">HYPERLINK("https://www.udobaer.de/out/media/public/cust/others/s0000126-2021-ch_it.pdf")</f>
        <v>https://www.udobaer.de/out/media/public/cust/others/s0000126-2021-ch_it.pdf</v>
      </c>
    </row>
    <row r="8896" spans="1:2" x14ac:dyDescent="0.2">
      <c r="A8896" s="1" t="s">
        <v>30558</v>
      </c>
      <c r="B8896" t="str">
        <f t="shared" si="234"/>
        <v>https://www.udobaer.de/out/media/public/cust/others/s0000126-2021-ch_it.pdf</v>
      </c>
    </row>
    <row r="8897" spans="1:2" x14ac:dyDescent="0.2">
      <c r="A8897" s="1" t="s">
        <v>30559</v>
      </c>
      <c r="B8897" t="str">
        <f t="shared" si="234"/>
        <v>https://www.udobaer.de/out/media/public/cust/others/s0000126-2021-ch_it.pdf</v>
      </c>
    </row>
    <row r="8898" spans="1:2" x14ac:dyDescent="0.2">
      <c r="A8898" s="1" t="s">
        <v>30560</v>
      </c>
      <c r="B8898" t="str">
        <f t="shared" si="234"/>
        <v>https://www.udobaer.de/out/media/public/cust/others/s0000126-2021-ch_it.pdf</v>
      </c>
    </row>
    <row r="8899" spans="1:2" x14ac:dyDescent="0.2">
      <c r="A8899" s="1" t="s">
        <v>30561</v>
      </c>
      <c r="B8899" t="str">
        <f t="shared" si="234"/>
        <v>https://www.udobaer.de/out/media/public/cust/others/s0000126-2021-ch_it.pdf</v>
      </c>
    </row>
    <row r="8900" spans="1:2" x14ac:dyDescent="0.2">
      <c r="A8900" s="1" t="s">
        <v>30562</v>
      </c>
      <c r="B8900" t="str">
        <f t="shared" si="234"/>
        <v>https://www.udobaer.de/out/media/public/cust/others/s0000126-2021-ch_it.pdf</v>
      </c>
    </row>
    <row r="8901" spans="1:2" x14ac:dyDescent="0.2">
      <c r="A8901" s="1" t="s">
        <v>30563</v>
      </c>
      <c r="B8901" t="str">
        <f t="shared" si="234"/>
        <v>https://www.udobaer.de/out/media/public/cust/others/s0000126-2021-ch_it.pdf</v>
      </c>
    </row>
    <row r="8902" spans="1:2" x14ac:dyDescent="0.2">
      <c r="A8902" s="1" t="s">
        <v>30645</v>
      </c>
      <c r="B8902" t="str">
        <f t="shared" si="234"/>
        <v>https://www.udobaer.de/out/media/public/cust/others/s0000126-2021-ch_it.pdf</v>
      </c>
    </row>
    <row r="8903" spans="1:2" x14ac:dyDescent="0.2">
      <c r="A8903" s="1" t="s">
        <v>30646</v>
      </c>
      <c r="B8903" t="str">
        <f t="shared" si="234"/>
        <v>https://www.udobaer.de/out/media/public/cust/others/s0000126-2021-ch_it.pdf</v>
      </c>
    </row>
    <row r="8904" spans="1:2" x14ac:dyDescent="0.2">
      <c r="A8904" s="1" t="s">
        <v>30647</v>
      </c>
      <c r="B8904" t="str">
        <f t="shared" si="234"/>
        <v>https://www.udobaer.de/out/media/public/cust/others/s0000126-2021-ch_it.pdf</v>
      </c>
    </row>
    <row r="8905" spans="1:2" x14ac:dyDescent="0.2">
      <c r="A8905" s="1" t="s">
        <v>30648</v>
      </c>
      <c r="B8905" t="str">
        <f t="shared" si="234"/>
        <v>https://www.udobaer.de/out/media/public/cust/others/s0000126-2021-ch_it.pdf</v>
      </c>
    </row>
    <row r="8906" spans="1:2" x14ac:dyDescent="0.2">
      <c r="A8906" s="1" t="s">
        <v>30649</v>
      </c>
      <c r="B8906" t="str">
        <f t="shared" si="234"/>
        <v>https://www.udobaer.de/out/media/public/cust/others/s0000126-2021-ch_it.pdf</v>
      </c>
    </row>
    <row r="8907" spans="1:2" x14ac:dyDescent="0.2">
      <c r="A8907" s="1" t="s">
        <v>30650</v>
      </c>
      <c r="B8907" t="str">
        <f t="shared" si="234"/>
        <v>https://www.udobaer.de/out/media/public/cust/others/s0000126-2021-ch_it.pdf</v>
      </c>
    </row>
    <row r="8908" spans="1:2" x14ac:dyDescent="0.2">
      <c r="A8908" s="1" t="s">
        <v>30651</v>
      </c>
      <c r="B8908" t="str">
        <f t="shared" si="234"/>
        <v>https://www.udobaer.de/out/media/public/cust/others/s0000126-2021-ch_it.pdf</v>
      </c>
    </row>
    <row r="8909" spans="1:2" x14ac:dyDescent="0.2">
      <c r="A8909" s="1" t="s">
        <v>30652</v>
      </c>
      <c r="B8909" t="str">
        <f t="shared" si="234"/>
        <v>https://www.udobaer.de/out/media/public/cust/others/s0000126-2021-ch_it.pdf</v>
      </c>
    </row>
    <row r="8910" spans="1:2" x14ac:dyDescent="0.2">
      <c r="A8910" s="1" t="s">
        <v>30653</v>
      </c>
      <c r="B8910" t="str">
        <f t="shared" si="234"/>
        <v>https://www.udobaer.de/out/media/public/cust/others/s0000126-2021-ch_it.pdf</v>
      </c>
    </row>
    <row r="8911" spans="1:2" x14ac:dyDescent="0.2">
      <c r="A8911" s="1" t="s">
        <v>30654</v>
      </c>
      <c r="B8911" t="str">
        <f t="shared" si="234"/>
        <v>https://www.udobaer.de/out/media/public/cust/others/s0000126-2021-ch_it.pdf</v>
      </c>
    </row>
    <row r="8912" spans="1:2" x14ac:dyDescent="0.2">
      <c r="A8912" s="1" t="s">
        <v>30655</v>
      </c>
      <c r="B8912" t="str">
        <f t="shared" si="234"/>
        <v>https://www.udobaer.de/out/media/public/cust/others/s0000126-2021-ch_it.pdf</v>
      </c>
    </row>
    <row r="8913" spans="1:2" x14ac:dyDescent="0.2">
      <c r="A8913" s="1" t="s">
        <v>30656</v>
      </c>
      <c r="B8913" t="str">
        <f t="shared" si="234"/>
        <v>https://www.udobaer.de/out/media/public/cust/others/s0000126-2021-ch_it.pdf</v>
      </c>
    </row>
    <row r="8914" spans="1:2" x14ac:dyDescent="0.2">
      <c r="A8914" s="1" t="s">
        <v>30657</v>
      </c>
      <c r="B8914" t="str">
        <f t="shared" si="234"/>
        <v>https://www.udobaer.de/out/media/public/cust/others/s0000126-2021-ch_it.pdf</v>
      </c>
    </row>
    <row r="8915" spans="1:2" x14ac:dyDescent="0.2">
      <c r="A8915" s="1" t="s">
        <v>30658</v>
      </c>
      <c r="B8915" t="str">
        <f t="shared" si="234"/>
        <v>https://www.udobaer.de/out/media/public/cust/others/s0000126-2021-ch_it.pdf</v>
      </c>
    </row>
    <row r="8916" spans="1:2" x14ac:dyDescent="0.2">
      <c r="A8916" s="1" t="s">
        <v>30659</v>
      </c>
      <c r="B8916" t="str">
        <f t="shared" si="234"/>
        <v>https://www.udobaer.de/out/media/public/cust/others/s0000126-2021-ch_it.pdf</v>
      </c>
    </row>
    <row r="8917" spans="1:2" x14ac:dyDescent="0.2">
      <c r="A8917" s="1" t="s">
        <v>30660</v>
      </c>
      <c r="B8917" t="str">
        <f t="shared" si="234"/>
        <v>https://www.udobaer.de/out/media/public/cust/others/s0000126-2021-ch_it.pdf</v>
      </c>
    </row>
    <row r="8918" spans="1:2" x14ac:dyDescent="0.2">
      <c r="A8918" s="1" t="s">
        <v>30661</v>
      </c>
      <c r="B8918" t="str">
        <f t="shared" si="234"/>
        <v>https://www.udobaer.de/out/media/public/cust/others/s0000126-2021-ch_it.pdf</v>
      </c>
    </row>
    <row r="8919" spans="1:2" x14ac:dyDescent="0.2">
      <c r="A8919" s="1" t="s">
        <v>30662</v>
      </c>
      <c r="B8919" t="str">
        <f t="shared" si="234"/>
        <v>https://www.udobaer.de/out/media/public/cust/others/s0000126-2021-ch_it.pdf</v>
      </c>
    </row>
    <row r="8920" spans="1:2" x14ac:dyDescent="0.2">
      <c r="A8920" s="1" t="s">
        <v>30663</v>
      </c>
      <c r="B8920" t="str">
        <f t="shared" si="234"/>
        <v>https://www.udobaer.de/out/media/public/cust/others/s0000126-2021-ch_it.pdf</v>
      </c>
    </row>
    <row r="8921" spans="1:2" x14ac:dyDescent="0.2">
      <c r="A8921" s="1" t="s">
        <v>30664</v>
      </c>
      <c r="B8921" t="str">
        <f t="shared" si="234"/>
        <v>https://www.udobaer.de/out/media/public/cust/others/s0000126-2021-ch_it.pdf</v>
      </c>
    </row>
    <row r="8922" spans="1:2" x14ac:dyDescent="0.2">
      <c r="A8922" s="1" t="s">
        <v>30665</v>
      </c>
      <c r="B8922" t="str">
        <f t="shared" si="234"/>
        <v>https://www.udobaer.de/out/media/public/cust/others/s0000126-2021-ch_it.pdf</v>
      </c>
    </row>
    <row r="8923" spans="1:2" x14ac:dyDescent="0.2">
      <c r="A8923" s="1" t="s">
        <v>30666</v>
      </c>
      <c r="B8923" t="str">
        <f t="shared" si="234"/>
        <v>https://www.udobaer.de/out/media/public/cust/others/s0000126-2021-ch_it.pdf</v>
      </c>
    </row>
    <row r="8924" spans="1:2" x14ac:dyDescent="0.2">
      <c r="A8924" s="1" t="s">
        <v>30667</v>
      </c>
      <c r="B8924" t="str">
        <f t="shared" si="234"/>
        <v>https://www.udobaer.de/out/media/public/cust/others/s0000126-2021-ch_it.pdf</v>
      </c>
    </row>
    <row r="8925" spans="1:2" x14ac:dyDescent="0.2">
      <c r="A8925" s="1" t="s">
        <v>30668</v>
      </c>
      <c r="B8925" t="str">
        <f t="shared" si="234"/>
        <v>https://www.udobaer.de/out/media/public/cust/others/s0000126-2021-ch_it.pdf</v>
      </c>
    </row>
    <row r="8926" spans="1:2" x14ac:dyDescent="0.2">
      <c r="A8926" s="1" t="s">
        <v>30669</v>
      </c>
      <c r="B8926" t="str">
        <f t="shared" si="234"/>
        <v>https://www.udobaer.de/out/media/public/cust/others/s0000126-2021-ch_it.pdf</v>
      </c>
    </row>
    <row r="8927" spans="1:2" x14ac:dyDescent="0.2">
      <c r="A8927" s="1" t="s">
        <v>30670</v>
      </c>
      <c r="B8927" t="str">
        <f t="shared" ref="B8927:B8958" si="235">HYPERLINK("https://www.udobaer.de/out/media/public/cust/others/s0000126-2021-ch_it.pdf")</f>
        <v>https://www.udobaer.de/out/media/public/cust/others/s0000126-2021-ch_it.pdf</v>
      </c>
    </row>
    <row r="8928" spans="1:2" x14ac:dyDescent="0.2">
      <c r="A8928" s="1" t="s">
        <v>30671</v>
      </c>
      <c r="B8928" t="str">
        <f t="shared" si="235"/>
        <v>https://www.udobaer.de/out/media/public/cust/others/s0000126-2021-ch_it.pdf</v>
      </c>
    </row>
    <row r="8929" spans="1:2" x14ac:dyDescent="0.2">
      <c r="A8929" s="1" t="s">
        <v>30672</v>
      </c>
      <c r="B8929" t="str">
        <f t="shared" si="235"/>
        <v>https://www.udobaer.de/out/media/public/cust/others/s0000126-2021-ch_it.pdf</v>
      </c>
    </row>
    <row r="8930" spans="1:2" x14ac:dyDescent="0.2">
      <c r="A8930" s="1" t="s">
        <v>30673</v>
      </c>
      <c r="B8930" t="str">
        <f t="shared" si="235"/>
        <v>https://www.udobaer.de/out/media/public/cust/others/s0000126-2021-ch_it.pdf</v>
      </c>
    </row>
    <row r="8931" spans="1:2" x14ac:dyDescent="0.2">
      <c r="A8931" s="1" t="s">
        <v>30674</v>
      </c>
      <c r="B8931" t="str">
        <f t="shared" si="235"/>
        <v>https://www.udobaer.de/out/media/public/cust/others/s0000126-2021-ch_it.pdf</v>
      </c>
    </row>
    <row r="8932" spans="1:2" x14ac:dyDescent="0.2">
      <c r="A8932" s="1" t="s">
        <v>30675</v>
      </c>
      <c r="B8932" t="str">
        <f t="shared" si="235"/>
        <v>https://www.udobaer.de/out/media/public/cust/others/s0000126-2021-ch_it.pdf</v>
      </c>
    </row>
    <row r="8933" spans="1:2" x14ac:dyDescent="0.2">
      <c r="A8933" s="1" t="s">
        <v>30676</v>
      </c>
      <c r="B8933" t="str">
        <f t="shared" si="235"/>
        <v>https://www.udobaer.de/out/media/public/cust/others/s0000126-2021-ch_it.pdf</v>
      </c>
    </row>
    <row r="8934" spans="1:2" x14ac:dyDescent="0.2">
      <c r="A8934" s="1" t="s">
        <v>30677</v>
      </c>
      <c r="B8934" t="str">
        <f t="shared" si="235"/>
        <v>https://www.udobaer.de/out/media/public/cust/others/s0000126-2021-ch_it.pdf</v>
      </c>
    </row>
    <row r="8935" spans="1:2" x14ac:dyDescent="0.2">
      <c r="A8935" s="1" t="s">
        <v>30678</v>
      </c>
      <c r="B8935" t="str">
        <f t="shared" si="235"/>
        <v>https://www.udobaer.de/out/media/public/cust/others/s0000126-2021-ch_it.pdf</v>
      </c>
    </row>
    <row r="8936" spans="1:2" x14ac:dyDescent="0.2">
      <c r="A8936" s="1" t="s">
        <v>30679</v>
      </c>
      <c r="B8936" t="str">
        <f t="shared" si="235"/>
        <v>https://www.udobaer.de/out/media/public/cust/others/s0000126-2021-ch_it.pdf</v>
      </c>
    </row>
    <row r="8937" spans="1:2" x14ac:dyDescent="0.2">
      <c r="A8937" s="1" t="s">
        <v>30761</v>
      </c>
      <c r="B8937" t="str">
        <f t="shared" si="235"/>
        <v>https://www.udobaer.de/out/media/public/cust/others/s0000126-2021-ch_it.pdf</v>
      </c>
    </row>
    <row r="8938" spans="1:2" x14ac:dyDescent="0.2">
      <c r="A8938" s="1" t="s">
        <v>30763</v>
      </c>
      <c r="B8938" t="str">
        <f t="shared" si="235"/>
        <v>https://www.udobaer.de/out/media/public/cust/others/s0000126-2021-ch_it.pdf</v>
      </c>
    </row>
    <row r="8939" spans="1:2" x14ac:dyDescent="0.2">
      <c r="A8939" s="1" t="s">
        <v>30764</v>
      </c>
      <c r="B8939" t="str">
        <f t="shared" si="235"/>
        <v>https://www.udobaer.de/out/media/public/cust/others/s0000126-2021-ch_it.pdf</v>
      </c>
    </row>
    <row r="8940" spans="1:2" x14ac:dyDescent="0.2">
      <c r="A8940" s="1" t="s">
        <v>30765</v>
      </c>
      <c r="B8940" t="str">
        <f t="shared" si="235"/>
        <v>https://www.udobaer.de/out/media/public/cust/others/s0000126-2021-ch_it.pdf</v>
      </c>
    </row>
    <row r="8941" spans="1:2" x14ac:dyDescent="0.2">
      <c r="A8941" s="1" t="s">
        <v>30766</v>
      </c>
      <c r="B8941" t="str">
        <f t="shared" si="235"/>
        <v>https://www.udobaer.de/out/media/public/cust/others/s0000126-2021-ch_it.pdf</v>
      </c>
    </row>
    <row r="8942" spans="1:2" x14ac:dyDescent="0.2">
      <c r="A8942" s="1" t="s">
        <v>30767</v>
      </c>
      <c r="B8942" t="str">
        <f t="shared" si="235"/>
        <v>https://www.udobaer.de/out/media/public/cust/others/s0000126-2021-ch_it.pdf</v>
      </c>
    </row>
    <row r="8943" spans="1:2" x14ac:dyDescent="0.2">
      <c r="A8943" s="1" t="s">
        <v>30768</v>
      </c>
      <c r="B8943" t="str">
        <f t="shared" si="235"/>
        <v>https://www.udobaer.de/out/media/public/cust/others/s0000126-2021-ch_it.pdf</v>
      </c>
    </row>
    <row r="8944" spans="1:2" x14ac:dyDescent="0.2">
      <c r="A8944" s="1" t="s">
        <v>30769</v>
      </c>
      <c r="B8944" t="str">
        <f t="shared" si="235"/>
        <v>https://www.udobaer.de/out/media/public/cust/others/s0000126-2021-ch_it.pdf</v>
      </c>
    </row>
    <row r="8945" spans="1:2" x14ac:dyDescent="0.2">
      <c r="A8945" s="1" t="s">
        <v>30770</v>
      </c>
      <c r="B8945" t="str">
        <f t="shared" si="235"/>
        <v>https://www.udobaer.de/out/media/public/cust/others/s0000126-2021-ch_it.pdf</v>
      </c>
    </row>
    <row r="8946" spans="1:2" x14ac:dyDescent="0.2">
      <c r="A8946" s="1" t="s">
        <v>30771</v>
      </c>
      <c r="B8946" t="str">
        <f t="shared" si="235"/>
        <v>https://www.udobaer.de/out/media/public/cust/others/s0000126-2021-ch_it.pdf</v>
      </c>
    </row>
    <row r="8947" spans="1:2" x14ac:dyDescent="0.2">
      <c r="A8947" s="1" t="s">
        <v>30772</v>
      </c>
      <c r="B8947" t="str">
        <f t="shared" si="235"/>
        <v>https://www.udobaer.de/out/media/public/cust/others/s0000126-2021-ch_it.pdf</v>
      </c>
    </row>
    <row r="8948" spans="1:2" x14ac:dyDescent="0.2">
      <c r="A8948" s="1" t="s">
        <v>30773</v>
      </c>
      <c r="B8948" t="str">
        <f t="shared" si="235"/>
        <v>https://www.udobaer.de/out/media/public/cust/others/s0000126-2021-ch_it.pdf</v>
      </c>
    </row>
    <row r="8949" spans="1:2" x14ac:dyDescent="0.2">
      <c r="A8949" s="1" t="s">
        <v>30774</v>
      </c>
      <c r="B8949" t="str">
        <f t="shared" si="235"/>
        <v>https://www.udobaer.de/out/media/public/cust/others/s0000126-2021-ch_it.pdf</v>
      </c>
    </row>
    <row r="8950" spans="1:2" x14ac:dyDescent="0.2">
      <c r="A8950" s="1" t="s">
        <v>30775</v>
      </c>
      <c r="B8950" t="str">
        <f t="shared" si="235"/>
        <v>https://www.udobaer.de/out/media/public/cust/others/s0000126-2021-ch_it.pdf</v>
      </c>
    </row>
    <row r="8951" spans="1:2" x14ac:dyDescent="0.2">
      <c r="A8951" s="1" t="s">
        <v>30776</v>
      </c>
      <c r="B8951" t="str">
        <f t="shared" si="235"/>
        <v>https://www.udobaer.de/out/media/public/cust/others/s0000126-2021-ch_it.pdf</v>
      </c>
    </row>
    <row r="8952" spans="1:2" x14ac:dyDescent="0.2">
      <c r="A8952" s="1" t="s">
        <v>30777</v>
      </c>
      <c r="B8952" t="str">
        <f t="shared" si="235"/>
        <v>https://www.udobaer.de/out/media/public/cust/others/s0000126-2021-ch_it.pdf</v>
      </c>
    </row>
    <row r="8953" spans="1:2" x14ac:dyDescent="0.2">
      <c r="A8953" s="1" t="s">
        <v>30778</v>
      </c>
      <c r="B8953" t="str">
        <f t="shared" si="235"/>
        <v>https://www.udobaer.de/out/media/public/cust/others/s0000126-2021-ch_it.pdf</v>
      </c>
    </row>
    <row r="8954" spans="1:2" x14ac:dyDescent="0.2">
      <c r="A8954" s="1" t="s">
        <v>30779</v>
      </c>
      <c r="B8954" t="str">
        <f t="shared" si="235"/>
        <v>https://www.udobaer.de/out/media/public/cust/others/s0000126-2021-ch_it.pdf</v>
      </c>
    </row>
    <row r="8955" spans="1:2" x14ac:dyDescent="0.2">
      <c r="A8955" s="1" t="s">
        <v>30780</v>
      </c>
      <c r="B8955" t="str">
        <f t="shared" si="235"/>
        <v>https://www.udobaer.de/out/media/public/cust/others/s0000126-2021-ch_it.pdf</v>
      </c>
    </row>
    <row r="8956" spans="1:2" x14ac:dyDescent="0.2">
      <c r="A8956" s="1" t="s">
        <v>30781</v>
      </c>
      <c r="B8956" t="str">
        <f t="shared" si="235"/>
        <v>https://www.udobaer.de/out/media/public/cust/others/s0000126-2021-ch_it.pdf</v>
      </c>
    </row>
    <row r="8957" spans="1:2" x14ac:dyDescent="0.2">
      <c r="A8957" s="1" t="s">
        <v>30782</v>
      </c>
      <c r="B8957" t="str">
        <f t="shared" si="235"/>
        <v>https://www.udobaer.de/out/media/public/cust/others/s0000126-2021-ch_it.pdf</v>
      </c>
    </row>
    <row r="8958" spans="1:2" x14ac:dyDescent="0.2">
      <c r="A8958" s="1" t="s">
        <v>30783</v>
      </c>
      <c r="B8958" t="str">
        <f t="shared" si="235"/>
        <v>https://www.udobaer.de/out/media/public/cust/others/s0000126-2021-ch_it.pdf</v>
      </c>
    </row>
    <row r="8959" spans="1:2" x14ac:dyDescent="0.2">
      <c r="A8959" s="1" t="s">
        <v>30784</v>
      </c>
      <c r="B8959" t="str">
        <f t="shared" ref="B8959:B8995" si="236">HYPERLINK("https://www.udobaer.de/out/media/public/cust/others/s0000126-2021-ch_it.pdf")</f>
        <v>https://www.udobaer.de/out/media/public/cust/others/s0000126-2021-ch_it.pdf</v>
      </c>
    </row>
    <row r="8960" spans="1:2" x14ac:dyDescent="0.2">
      <c r="A8960" s="1" t="s">
        <v>30785</v>
      </c>
      <c r="B8960" t="str">
        <f t="shared" si="236"/>
        <v>https://www.udobaer.de/out/media/public/cust/others/s0000126-2021-ch_it.pdf</v>
      </c>
    </row>
    <row r="8961" spans="1:2" x14ac:dyDescent="0.2">
      <c r="A8961" s="1" t="s">
        <v>30786</v>
      </c>
      <c r="B8961" t="str">
        <f t="shared" si="236"/>
        <v>https://www.udobaer.de/out/media/public/cust/others/s0000126-2021-ch_it.pdf</v>
      </c>
    </row>
    <row r="8962" spans="1:2" x14ac:dyDescent="0.2">
      <c r="A8962" s="1" t="s">
        <v>30787</v>
      </c>
      <c r="B8962" t="str">
        <f t="shared" si="236"/>
        <v>https://www.udobaer.de/out/media/public/cust/others/s0000126-2021-ch_it.pdf</v>
      </c>
    </row>
    <row r="8963" spans="1:2" x14ac:dyDescent="0.2">
      <c r="A8963" s="1" t="s">
        <v>30788</v>
      </c>
      <c r="B8963" t="str">
        <f t="shared" si="236"/>
        <v>https://www.udobaer.de/out/media/public/cust/others/s0000126-2021-ch_it.pdf</v>
      </c>
    </row>
    <row r="8964" spans="1:2" x14ac:dyDescent="0.2">
      <c r="A8964" s="1" t="s">
        <v>30789</v>
      </c>
      <c r="B8964" t="str">
        <f t="shared" si="236"/>
        <v>https://www.udobaer.de/out/media/public/cust/others/s0000126-2021-ch_it.pdf</v>
      </c>
    </row>
    <row r="8965" spans="1:2" x14ac:dyDescent="0.2">
      <c r="A8965" s="1" t="s">
        <v>30790</v>
      </c>
      <c r="B8965" t="str">
        <f t="shared" si="236"/>
        <v>https://www.udobaer.de/out/media/public/cust/others/s0000126-2021-ch_it.pdf</v>
      </c>
    </row>
    <row r="8966" spans="1:2" x14ac:dyDescent="0.2">
      <c r="A8966" s="1" t="s">
        <v>30791</v>
      </c>
      <c r="B8966" t="str">
        <f t="shared" si="236"/>
        <v>https://www.udobaer.de/out/media/public/cust/others/s0000126-2021-ch_it.pdf</v>
      </c>
    </row>
    <row r="8967" spans="1:2" x14ac:dyDescent="0.2">
      <c r="A8967" s="1" t="s">
        <v>30792</v>
      </c>
      <c r="B8967" t="str">
        <f t="shared" si="236"/>
        <v>https://www.udobaer.de/out/media/public/cust/others/s0000126-2021-ch_it.pdf</v>
      </c>
    </row>
    <row r="8968" spans="1:2" x14ac:dyDescent="0.2">
      <c r="A8968" s="1" t="s">
        <v>30793</v>
      </c>
      <c r="B8968" t="str">
        <f t="shared" si="236"/>
        <v>https://www.udobaer.de/out/media/public/cust/others/s0000126-2021-ch_it.pdf</v>
      </c>
    </row>
    <row r="8969" spans="1:2" x14ac:dyDescent="0.2">
      <c r="A8969" s="1" t="s">
        <v>30794</v>
      </c>
      <c r="B8969" t="str">
        <f t="shared" si="236"/>
        <v>https://www.udobaer.de/out/media/public/cust/others/s0000126-2021-ch_it.pdf</v>
      </c>
    </row>
    <row r="8970" spans="1:2" x14ac:dyDescent="0.2">
      <c r="A8970" s="1" t="s">
        <v>30795</v>
      </c>
      <c r="B8970" t="str">
        <f t="shared" si="236"/>
        <v>https://www.udobaer.de/out/media/public/cust/others/s0000126-2021-ch_it.pdf</v>
      </c>
    </row>
    <row r="8971" spans="1:2" x14ac:dyDescent="0.2">
      <c r="A8971" s="1" t="s">
        <v>30831</v>
      </c>
      <c r="B8971" t="str">
        <f t="shared" si="236"/>
        <v>https://www.udobaer.de/out/media/public/cust/others/s0000126-2021-ch_it.pdf</v>
      </c>
    </row>
    <row r="8972" spans="1:2" x14ac:dyDescent="0.2">
      <c r="A8972" s="1" t="s">
        <v>30832</v>
      </c>
      <c r="B8972" t="str">
        <f t="shared" si="236"/>
        <v>https://www.udobaer.de/out/media/public/cust/others/s0000126-2021-ch_it.pdf</v>
      </c>
    </row>
    <row r="8973" spans="1:2" x14ac:dyDescent="0.2">
      <c r="A8973" s="1" t="s">
        <v>30833</v>
      </c>
      <c r="B8973" t="str">
        <f t="shared" si="236"/>
        <v>https://www.udobaer.de/out/media/public/cust/others/s0000126-2021-ch_it.pdf</v>
      </c>
    </row>
    <row r="8974" spans="1:2" x14ac:dyDescent="0.2">
      <c r="A8974" s="1" t="s">
        <v>30834</v>
      </c>
      <c r="B8974" t="str">
        <f t="shared" si="236"/>
        <v>https://www.udobaer.de/out/media/public/cust/others/s0000126-2021-ch_it.pdf</v>
      </c>
    </row>
    <row r="8975" spans="1:2" x14ac:dyDescent="0.2">
      <c r="A8975" s="1" t="s">
        <v>30835</v>
      </c>
      <c r="B8975" t="str">
        <f t="shared" si="236"/>
        <v>https://www.udobaer.de/out/media/public/cust/others/s0000126-2021-ch_it.pdf</v>
      </c>
    </row>
    <row r="8976" spans="1:2" x14ac:dyDescent="0.2">
      <c r="A8976" s="1" t="s">
        <v>30836</v>
      </c>
      <c r="B8976" t="str">
        <f t="shared" si="236"/>
        <v>https://www.udobaer.de/out/media/public/cust/others/s0000126-2021-ch_it.pdf</v>
      </c>
    </row>
    <row r="8977" spans="1:2" x14ac:dyDescent="0.2">
      <c r="A8977" s="1" t="s">
        <v>30837</v>
      </c>
      <c r="B8977" t="str">
        <f t="shared" si="236"/>
        <v>https://www.udobaer.de/out/media/public/cust/others/s0000126-2021-ch_it.pdf</v>
      </c>
    </row>
    <row r="8978" spans="1:2" x14ac:dyDescent="0.2">
      <c r="A8978" s="1" t="s">
        <v>30838</v>
      </c>
      <c r="B8978" t="str">
        <f t="shared" si="236"/>
        <v>https://www.udobaer.de/out/media/public/cust/others/s0000126-2021-ch_it.pdf</v>
      </c>
    </row>
    <row r="8979" spans="1:2" x14ac:dyDescent="0.2">
      <c r="A8979" s="1" t="s">
        <v>30839</v>
      </c>
      <c r="B8979" t="str">
        <f t="shared" si="236"/>
        <v>https://www.udobaer.de/out/media/public/cust/others/s0000126-2021-ch_it.pdf</v>
      </c>
    </row>
    <row r="8980" spans="1:2" x14ac:dyDescent="0.2">
      <c r="A8980" s="1" t="s">
        <v>30840</v>
      </c>
      <c r="B8980" t="str">
        <f t="shared" si="236"/>
        <v>https://www.udobaer.de/out/media/public/cust/others/s0000126-2021-ch_it.pdf</v>
      </c>
    </row>
    <row r="8981" spans="1:2" x14ac:dyDescent="0.2">
      <c r="A8981" s="1" t="s">
        <v>30841</v>
      </c>
      <c r="B8981" t="str">
        <f t="shared" si="236"/>
        <v>https://www.udobaer.de/out/media/public/cust/others/s0000126-2021-ch_it.pdf</v>
      </c>
    </row>
    <row r="8982" spans="1:2" x14ac:dyDescent="0.2">
      <c r="A8982" s="1" t="s">
        <v>30842</v>
      </c>
      <c r="B8982" t="str">
        <f t="shared" si="236"/>
        <v>https://www.udobaer.de/out/media/public/cust/others/s0000126-2021-ch_it.pdf</v>
      </c>
    </row>
    <row r="8983" spans="1:2" x14ac:dyDescent="0.2">
      <c r="A8983" s="1" t="s">
        <v>30843</v>
      </c>
      <c r="B8983" t="str">
        <f t="shared" si="236"/>
        <v>https://www.udobaer.de/out/media/public/cust/others/s0000126-2021-ch_it.pdf</v>
      </c>
    </row>
    <row r="8984" spans="1:2" x14ac:dyDescent="0.2">
      <c r="A8984" s="1" t="s">
        <v>30844</v>
      </c>
      <c r="B8984" t="str">
        <f t="shared" si="236"/>
        <v>https://www.udobaer.de/out/media/public/cust/others/s0000126-2021-ch_it.pdf</v>
      </c>
    </row>
    <row r="8985" spans="1:2" x14ac:dyDescent="0.2">
      <c r="A8985" s="1" t="s">
        <v>30845</v>
      </c>
      <c r="B8985" t="str">
        <f t="shared" si="236"/>
        <v>https://www.udobaer.de/out/media/public/cust/others/s0000126-2021-ch_it.pdf</v>
      </c>
    </row>
    <row r="8986" spans="1:2" x14ac:dyDescent="0.2">
      <c r="A8986" s="1" t="s">
        <v>30846</v>
      </c>
      <c r="B8986" t="str">
        <f t="shared" si="236"/>
        <v>https://www.udobaer.de/out/media/public/cust/others/s0000126-2021-ch_it.pdf</v>
      </c>
    </row>
    <row r="8987" spans="1:2" x14ac:dyDescent="0.2">
      <c r="A8987" s="1" t="s">
        <v>32927</v>
      </c>
      <c r="B8987" t="str">
        <f t="shared" si="236"/>
        <v>https://www.udobaer.de/out/media/public/cust/others/s0000126-2021-ch_it.pdf</v>
      </c>
    </row>
    <row r="8988" spans="1:2" x14ac:dyDescent="0.2">
      <c r="A8988" s="1" t="s">
        <v>32944</v>
      </c>
      <c r="B8988" t="str">
        <f t="shared" si="236"/>
        <v>https://www.udobaer.de/out/media/public/cust/others/s0000126-2021-ch_it.pdf</v>
      </c>
    </row>
    <row r="8989" spans="1:2" x14ac:dyDescent="0.2">
      <c r="A8989" s="1" t="s">
        <v>32945</v>
      </c>
      <c r="B8989" t="str">
        <f t="shared" si="236"/>
        <v>https://www.udobaer.de/out/media/public/cust/others/s0000126-2021-ch_it.pdf</v>
      </c>
    </row>
    <row r="8990" spans="1:2" x14ac:dyDescent="0.2">
      <c r="A8990" s="1" t="s">
        <v>32962</v>
      </c>
      <c r="B8990" t="str">
        <f t="shared" si="236"/>
        <v>https://www.udobaer.de/out/media/public/cust/others/s0000126-2021-ch_it.pdf</v>
      </c>
    </row>
    <row r="8991" spans="1:2" x14ac:dyDescent="0.2">
      <c r="A8991" s="1" t="s">
        <v>32963</v>
      </c>
      <c r="B8991" t="str">
        <f t="shared" si="236"/>
        <v>https://www.udobaer.de/out/media/public/cust/others/s0000126-2021-ch_it.pdf</v>
      </c>
    </row>
    <row r="8992" spans="1:2" x14ac:dyDescent="0.2">
      <c r="A8992" s="1" t="s">
        <v>32966</v>
      </c>
      <c r="B8992" t="str">
        <f t="shared" si="236"/>
        <v>https://www.udobaer.de/out/media/public/cust/others/s0000126-2021-ch_it.pdf</v>
      </c>
    </row>
    <row r="8993" spans="1:2" x14ac:dyDescent="0.2">
      <c r="A8993" s="1" t="s">
        <v>33572</v>
      </c>
      <c r="B8993" t="str">
        <f t="shared" si="236"/>
        <v>https://www.udobaer.de/out/media/public/cust/others/s0000126-2021-ch_it.pdf</v>
      </c>
    </row>
    <row r="8994" spans="1:2" x14ac:dyDescent="0.2">
      <c r="A8994" s="1" t="s">
        <v>33573</v>
      </c>
      <c r="B8994" t="str">
        <f t="shared" si="236"/>
        <v>https://www.udobaer.de/out/media/public/cust/others/s0000126-2021-ch_it.pdf</v>
      </c>
    </row>
    <row r="8995" spans="1:2" x14ac:dyDescent="0.2">
      <c r="A8995" s="1" t="s">
        <v>33575</v>
      </c>
      <c r="B8995" t="str">
        <f t="shared" si="236"/>
        <v>https://www.udobaer.de/out/media/public/cust/others/s0000126-2021-ch_it.pdf</v>
      </c>
    </row>
    <row r="8996" spans="1:2" x14ac:dyDescent="0.2">
      <c r="A8996" s="1" t="s">
        <v>28781</v>
      </c>
      <c r="B8996" t="str">
        <f t="shared" ref="B8996:B9059" si="237">HYPERLINK("https://www.udobaer.de/out/media/public/cust/others/s0000127-2021-ch_it.pdf")</f>
        <v>https://www.udobaer.de/out/media/public/cust/others/s0000127-2021-ch_it.pdf</v>
      </c>
    </row>
    <row r="8997" spans="1:2" x14ac:dyDescent="0.2">
      <c r="A8997" s="1" t="s">
        <v>28782</v>
      </c>
      <c r="B8997" t="str">
        <f t="shared" si="237"/>
        <v>https://www.udobaer.de/out/media/public/cust/others/s0000127-2021-ch_it.pdf</v>
      </c>
    </row>
    <row r="8998" spans="1:2" x14ac:dyDescent="0.2">
      <c r="A8998" s="1" t="s">
        <v>28787</v>
      </c>
      <c r="B8998" t="str">
        <f t="shared" si="237"/>
        <v>https://www.udobaer.de/out/media/public/cust/others/s0000127-2021-ch_it.pdf</v>
      </c>
    </row>
    <row r="8999" spans="1:2" x14ac:dyDescent="0.2">
      <c r="A8999" s="1" t="s">
        <v>28788</v>
      </c>
      <c r="B8999" t="str">
        <f t="shared" si="237"/>
        <v>https://www.udobaer.de/out/media/public/cust/others/s0000127-2021-ch_it.pdf</v>
      </c>
    </row>
    <row r="9000" spans="1:2" x14ac:dyDescent="0.2">
      <c r="A9000" s="1" t="s">
        <v>28789</v>
      </c>
      <c r="B9000" t="str">
        <f t="shared" si="237"/>
        <v>https://www.udobaer.de/out/media/public/cust/others/s0000127-2021-ch_it.pdf</v>
      </c>
    </row>
    <row r="9001" spans="1:2" x14ac:dyDescent="0.2">
      <c r="A9001" s="1" t="s">
        <v>28790</v>
      </c>
      <c r="B9001" t="str">
        <f t="shared" si="237"/>
        <v>https://www.udobaer.de/out/media/public/cust/others/s0000127-2021-ch_it.pdf</v>
      </c>
    </row>
    <row r="9002" spans="1:2" x14ac:dyDescent="0.2">
      <c r="A9002" s="1" t="s">
        <v>28791</v>
      </c>
      <c r="B9002" t="str">
        <f t="shared" si="237"/>
        <v>https://www.udobaer.de/out/media/public/cust/others/s0000127-2021-ch_it.pdf</v>
      </c>
    </row>
    <row r="9003" spans="1:2" x14ac:dyDescent="0.2">
      <c r="A9003" s="1" t="s">
        <v>28792</v>
      </c>
      <c r="B9003" t="str">
        <f t="shared" si="237"/>
        <v>https://www.udobaer.de/out/media/public/cust/others/s0000127-2021-ch_it.pdf</v>
      </c>
    </row>
    <row r="9004" spans="1:2" x14ac:dyDescent="0.2">
      <c r="A9004" s="1" t="s">
        <v>28793</v>
      </c>
      <c r="B9004" t="str">
        <f t="shared" si="237"/>
        <v>https://www.udobaer.de/out/media/public/cust/others/s0000127-2021-ch_it.pdf</v>
      </c>
    </row>
    <row r="9005" spans="1:2" x14ac:dyDescent="0.2">
      <c r="A9005" s="1" t="s">
        <v>28794</v>
      </c>
      <c r="B9005" t="str">
        <f t="shared" si="237"/>
        <v>https://www.udobaer.de/out/media/public/cust/others/s0000127-2021-ch_it.pdf</v>
      </c>
    </row>
    <row r="9006" spans="1:2" x14ac:dyDescent="0.2">
      <c r="A9006" s="1" t="s">
        <v>28795</v>
      </c>
      <c r="B9006" t="str">
        <f t="shared" si="237"/>
        <v>https://www.udobaer.de/out/media/public/cust/others/s0000127-2021-ch_it.pdf</v>
      </c>
    </row>
    <row r="9007" spans="1:2" x14ac:dyDescent="0.2">
      <c r="A9007" s="1" t="s">
        <v>28796</v>
      </c>
      <c r="B9007" t="str">
        <f t="shared" si="237"/>
        <v>https://www.udobaer.de/out/media/public/cust/others/s0000127-2021-ch_it.pdf</v>
      </c>
    </row>
    <row r="9008" spans="1:2" x14ac:dyDescent="0.2">
      <c r="A9008" s="1" t="s">
        <v>28797</v>
      </c>
      <c r="B9008" t="str">
        <f t="shared" si="237"/>
        <v>https://www.udobaer.de/out/media/public/cust/others/s0000127-2021-ch_it.pdf</v>
      </c>
    </row>
    <row r="9009" spans="1:2" x14ac:dyDescent="0.2">
      <c r="A9009" s="1" t="s">
        <v>28798</v>
      </c>
      <c r="B9009" t="str">
        <f t="shared" si="237"/>
        <v>https://www.udobaer.de/out/media/public/cust/others/s0000127-2021-ch_it.pdf</v>
      </c>
    </row>
    <row r="9010" spans="1:2" x14ac:dyDescent="0.2">
      <c r="A9010" s="1" t="s">
        <v>28799</v>
      </c>
      <c r="B9010" t="str">
        <f t="shared" si="237"/>
        <v>https://www.udobaer.de/out/media/public/cust/others/s0000127-2021-ch_it.pdf</v>
      </c>
    </row>
    <row r="9011" spans="1:2" x14ac:dyDescent="0.2">
      <c r="A9011" s="1" t="s">
        <v>28800</v>
      </c>
      <c r="B9011" t="str">
        <f t="shared" si="237"/>
        <v>https://www.udobaer.de/out/media/public/cust/others/s0000127-2021-ch_it.pdf</v>
      </c>
    </row>
    <row r="9012" spans="1:2" x14ac:dyDescent="0.2">
      <c r="A9012" s="1" t="s">
        <v>28801</v>
      </c>
      <c r="B9012" t="str">
        <f t="shared" si="237"/>
        <v>https://www.udobaer.de/out/media/public/cust/others/s0000127-2021-ch_it.pdf</v>
      </c>
    </row>
    <row r="9013" spans="1:2" x14ac:dyDescent="0.2">
      <c r="A9013" s="1" t="s">
        <v>28802</v>
      </c>
      <c r="B9013" t="str">
        <f t="shared" si="237"/>
        <v>https://www.udobaer.de/out/media/public/cust/others/s0000127-2021-ch_it.pdf</v>
      </c>
    </row>
    <row r="9014" spans="1:2" x14ac:dyDescent="0.2">
      <c r="A9014" s="1" t="s">
        <v>28803</v>
      </c>
      <c r="B9014" t="str">
        <f t="shared" si="237"/>
        <v>https://www.udobaer.de/out/media/public/cust/others/s0000127-2021-ch_it.pdf</v>
      </c>
    </row>
    <row r="9015" spans="1:2" x14ac:dyDescent="0.2">
      <c r="A9015" s="1" t="s">
        <v>28804</v>
      </c>
      <c r="B9015" t="str">
        <f t="shared" si="237"/>
        <v>https://www.udobaer.de/out/media/public/cust/others/s0000127-2021-ch_it.pdf</v>
      </c>
    </row>
    <row r="9016" spans="1:2" x14ac:dyDescent="0.2">
      <c r="A9016" s="1" t="s">
        <v>28805</v>
      </c>
      <c r="B9016" t="str">
        <f t="shared" si="237"/>
        <v>https://www.udobaer.de/out/media/public/cust/others/s0000127-2021-ch_it.pdf</v>
      </c>
    </row>
    <row r="9017" spans="1:2" x14ac:dyDescent="0.2">
      <c r="A9017" s="1" t="s">
        <v>28806</v>
      </c>
      <c r="B9017" t="str">
        <f t="shared" si="237"/>
        <v>https://www.udobaer.de/out/media/public/cust/others/s0000127-2021-ch_it.pdf</v>
      </c>
    </row>
    <row r="9018" spans="1:2" x14ac:dyDescent="0.2">
      <c r="A9018" s="1" t="s">
        <v>28807</v>
      </c>
      <c r="B9018" t="str">
        <f t="shared" si="237"/>
        <v>https://www.udobaer.de/out/media/public/cust/others/s0000127-2021-ch_it.pdf</v>
      </c>
    </row>
    <row r="9019" spans="1:2" x14ac:dyDescent="0.2">
      <c r="A9019" s="1" t="s">
        <v>28808</v>
      </c>
      <c r="B9019" t="str">
        <f t="shared" si="237"/>
        <v>https://www.udobaer.de/out/media/public/cust/others/s0000127-2021-ch_it.pdf</v>
      </c>
    </row>
    <row r="9020" spans="1:2" x14ac:dyDescent="0.2">
      <c r="A9020" s="1" t="s">
        <v>28809</v>
      </c>
      <c r="B9020" t="str">
        <f t="shared" si="237"/>
        <v>https://www.udobaer.de/out/media/public/cust/others/s0000127-2021-ch_it.pdf</v>
      </c>
    </row>
    <row r="9021" spans="1:2" x14ac:dyDescent="0.2">
      <c r="A9021" s="1" t="s">
        <v>28810</v>
      </c>
      <c r="B9021" t="str">
        <f t="shared" si="237"/>
        <v>https://www.udobaer.de/out/media/public/cust/others/s0000127-2021-ch_it.pdf</v>
      </c>
    </row>
    <row r="9022" spans="1:2" x14ac:dyDescent="0.2">
      <c r="A9022" s="1" t="s">
        <v>28811</v>
      </c>
      <c r="B9022" t="str">
        <f t="shared" si="237"/>
        <v>https://www.udobaer.de/out/media/public/cust/others/s0000127-2021-ch_it.pdf</v>
      </c>
    </row>
    <row r="9023" spans="1:2" x14ac:dyDescent="0.2">
      <c r="A9023" s="1" t="s">
        <v>28812</v>
      </c>
      <c r="B9023" t="str">
        <f t="shared" si="237"/>
        <v>https://www.udobaer.de/out/media/public/cust/others/s0000127-2021-ch_it.pdf</v>
      </c>
    </row>
    <row r="9024" spans="1:2" x14ac:dyDescent="0.2">
      <c r="A9024" s="1" t="s">
        <v>28813</v>
      </c>
      <c r="B9024" t="str">
        <f t="shared" si="237"/>
        <v>https://www.udobaer.de/out/media/public/cust/others/s0000127-2021-ch_it.pdf</v>
      </c>
    </row>
    <row r="9025" spans="1:2" x14ac:dyDescent="0.2">
      <c r="A9025" s="1" t="s">
        <v>28814</v>
      </c>
      <c r="B9025" t="str">
        <f t="shared" si="237"/>
        <v>https://www.udobaer.de/out/media/public/cust/others/s0000127-2021-ch_it.pdf</v>
      </c>
    </row>
    <row r="9026" spans="1:2" x14ac:dyDescent="0.2">
      <c r="A9026" s="1" t="s">
        <v>28815</v>
      </c>
      <c r="B9026" t="str">
        <f t="shared" si="237"/>
        <v>https://www.udobaer.de/out/media/public/cust/others/s0000127-2021-ch_it.pdf</v>
      </c>
    </row>
    <row r="9027" spans="1:2" x14ac:dyDescent="0.2">
      <c r="A9027" s="1" t="s">
        <v>28816</v>
      </c>
      <c r="B9027" t="str">
        <f t="shared" si="237"/>
        <v>https://www.udobaer.de/out/media/public/cust/others/s0000127-2021-ch_it.pdf</v>
      </c>
    </row>
    <row r="9028" spans="1:2" x14ac:dyDescent="0.2">
      <c r="A9028" s="1" t="s">
        <v>28817</v>
      </c>
      <c r="B9028" t="str">
        <f t="shared" si="237"/>
        <v>https://www.udobaer.de/out/media/public/cust/others/s0000127-2021-ch_it.pdf</v>
      </c>
    </row>
    <row r="9029" spans="1:2" x14ac:dyDescent="0.2">
      <c r="A9029" s="1" t="s">
        <v>28818</v>
      </c>
      <c r="B9029" t="str">
        <f t="shared" si="237"/>
        <v>https://www.udobaer.de/out/media/public/cust/others/s0000127-2021-ch_it.pdf</v>
      </c>
    </row>
    <row r="9030" spans="1:2" x14ac:dyDescent="0.2">
      <c r="A9030" s="1" t="s">
        <v>28819</v>
      </c>
      <c r="B9030" t="str">
        <f t="shared" si="237"/>
        <v>https://www.udobaer.de/out/media/public/cust/others/s0000127-2021-ch_it.pdf</v>
      </c>
    </row>
    <row r="9031" spans="1:2" x14ac:dyDescent="0.2">
      <c r="A9031" s="1" t="s">
        <v>28820</v>
      </c>
      <c r="B9031" t="str">
        <f t="shared" si="237"/>
        <v>https://www.udobaer.de/out/media/public/cust/others/s0000127-2021-ch_it.pdf</v>
      </c>
    </row>
    <row r="9032" spans="1:2" x14ac:dyDescent="0.2">
      <c r="A9032" s="1" t="s">
        <v>28821</v>
      </c>
      <c r="B9032" t="str">
        <f t="shared" si="237"/>
        <v>https://www.udobaer.de/out/media/public/cust/others/s0000127-2021-ch_it.pdf</v>
      </c>
    </row>
    <row r="9033" spans="1:2" x14ac:dyDescent="0.2">
      <c r="A9033" s="1" t="s">
        <v>28822</v>
      </c>
      <c r="B9033" t="str">
        <f t="shared" si="237"/>
        <v>https://www.udobaer.de/out/media/public/cust/others/s0000127-2021-ch_it.pdf</v>
      </c>
    </row>
    <row r="9034" spans="1:2" x14ac:dyDescent="0.2">
      <c r="A9034" s="1" t="s">
        <v>28823</v>
      </c>
      <c r="B9034" t="str">
        <f t="shared" si="237"/>
        <v>https://www.udobaer.de/out/media/public/cust/others/s0000127-2021-ch_it.pdf</v>
      </c>
    </row>
    <row r="9035" spans="1:2" x14ac:dyDescent="0.2">
      <c r="A9035" s="1" t="s">
        <v>28824</v>
      </c>
      <c r="B9035" t="str">
        <f t="shared" si="237"/>
        <v>https://www.udobaer.de/out/media/public/cust/others/s0000127-2021-ch_it.pdf</v>
      </c>
    </row>
    <row r="9036" spans="1:2" x14ac:dyDescent="0.2">
      <c r="A9036" s="1" t="s">
        <v>28825</v>
      </c>
      <c r="B9036" t="str">
        <f t="shared" si="237"/>
        <v>https://www.udobaer.de/out/media/public/cust/others/s0000127-2021-ch_it.pdf</v>
      </c>
    </row>
    <row r="9037" spans="1:2" x14ac:dyDescent="0.2">
      <c r="A9037" s="1" t="s">
        <v>28826</v>
      </c>
      <c r="B9037" t="str">
        <f t="shared" si="237"/>
        <v>https://www.udobaer.de/out/media/public/cust/others/s0000127-2021-ch_it.pdf</v>
      </c>
    </row>
    <row r="9038" spans="1:2" x14ac:dyDescent="0.2">
      <c r="A9038" s="1" t="s">
        <v>28827</v>
      </c>
      <c r="B9038" t="str">
        <f t="shared" si="237"/>
        <v>https://www.udobaer.de/out/media/public/cust/others/s0000127-2021-ch_it.pdf</v>
      </c>
    </row>
    <row r="9039" spans="1:2" x14ac:dyDescent="0.2">
      <c r="A9039" s="1" t="s">
        <v>28828</v>
      </c>
      <c r="B9039" t="str">
        <f t="shared" si="237"/>
        <v>https://www.udobaer.de/out/media/public/cust/others/s0000127-2021-ch_it.pdf</v>
      </c>
    </row>
    <row r="9040" spans="1:2" x14ac:dyDescent="0.2">
      <c r="A9040" s="1" t="s">
        <v>28829</v>
      </c>
      <c r="B9040" t="str">
        <f t="shared" si="237"/>
        <v>https://www.udobaer.de/out/media/public/cust/others/s0000127-2021-ch_it.pdf</v>
      </c>
    </row>
    <row r="9041" spans="1:2" x14ac:dyDescent="0.2">
      <c r="A9041" s="1" t="s">
        <v>28830</v>
      </c>
      <c r="B9041" t="str">
        <f t="shared" si="237"/>
        <v>https://www.udobaer.de/out/media/public/cust/others/s0000127-2021-ch_it.pdf</v>
      </c>
    </row>
    <row r="9042" spans="1:2" x14ac:dyDescent="0.2">
      <c r="A9042" s="1" t="s">
        <v>28831</v>
      </c>
      <c r="B9042" t="str">
        <f t="shared" si="237"/>
        <v>https://www.udobaer.de/out/media/public/cust/others/s0000127-2021-ch_it.pdf</v>
      </c>
    </row>
    <row r="9043" spans="1:2" x14ac:dyDescent="0.2">
      <c r="A9043" s="1" t="s">
        <v>28832</v>
      </c>
      <c r="B9043" t="str">
        <f t="shared" si="237"/>
        <v>https://www.udobaer.de/out/media/public/cust/others/s0000127-2021-ch_it.pdf</v>
      </c>
    </row>
    <row r="9044" spans="1:2" x14ac:dyDescent="0.2">
      <c r="A9044" s="1" t="s">
        <v>28833</v>
      </c>
      <c r="B9044" t="str">
        <f t="shared" si="237"/>
        <v>https://www.udobaer.de/out/media/public/cust/others/s0000127-2021-ch_it.pdf</v>
      </c>
    </row>
    <row r="9045" spans="1:2" x14ac:dyDescent="0.2">
      <c r="A9045" s="1" t="s">
        <v>28834</v>
      </c>
      <c r="B9045" t="str">
        <f t="shared" si="237"/>
        <v>https://www.udobaer.de/out/media/public/cust/others/s0000127-2021-ch_it.pdf</v>
      </c>
    </row>
    <row r="9046" spans="1:2" x14ac:dyDescent="0.2">
      <c r="A9046" s="1" t="s">
        <v>28835</v>
      </c>
      <c r="B9046" t="str">
        <f t="shared" si="237"/>
        <v>https://www.udobaer.de/out/media/public/cust/others/s0000127-2021-ch_it.pdf</v>
      </c>
    </row>
    <row r="9047" spans="1:2" x14ac:dyDescent="0.2">
      <c r="A9047" s="1" t="s">
        <v>28836</v>
      </c>
      <c r="B9047" t="str">
        <f t="shared" si="237"/>
        <v>https://www.udobaer.de/out/media/public/cust/others/s0000127-2021-ch_it.pdf</v>
      </c>
    </row>
    <row r="9048" spans="1:2" x14ac:dyDescent="0.2">
      <c r="A9048" s="1" t="s">
        <v>28837</v>
      </c>
      <c r="B9048" t="str">
        <f t="shared" si="237"/>
        <v>https://www.udobaer.de/out/media/public/cust/others/s0000127-2021-ch_it.pdf</v>
      </c>
    </row>
    <row r="9049" spans="1:2" x14ac:dyDescent="0.2">
      <c r="A9049" s="1" t="s">
        <v>28838</v>
      </c>
      <c r="B9049" t="str">
        <f t="shared" si="237"/>
        <v>https://www.udobaer.de/out/media/public/cust/others/s0000127-2021-ch_it.pdf</v>
      </c>
    </row>
    <row r="9050" spans="1:2" x14ac:dyDescent="0.2">
      <c r="A9050" s="1" t="s">
        <v>30762</v>
      </c>
      <c r="B9050" t="str">
        <f t="shared" si="237"/>
        <v>https://www.udobaer.de/out/media/public/cust/others/s0000127-2021-ch_it.pdf</v>
      </c>
    </row>
    <row r="9051" spans="1:2" x14ac:dyDescent="0.2">
      <c r="A9051" s="1" t="s">
        <v>30796</v>
      </c>
      <c r="B9051" t="str">
        <f t="shared" si="237"/>
        <v>https://www.udobaer.de/out/media/public/cust/others/s0000127-2021-ch_it.pdf</v>
      </c>
    </row>
    <row r="9052" spans="1:2" x14ac:dyDescent="0.2">
      <c r="A9052" s="1" t="s">
        <v>30797</v>
      </c>
      <c r="B9052" t="str">
        <f t="shared" si="237"/>
        <v>https://www.udobaer.de/out/media/public/cust/others/s0000127-2021-ch_it.pdf</v>
      </c>
    </row>
    <row r="9053" spans="1:2" x14ac:dyDescent="0.2">
      <c r="A9053" s="1" t="s">
        <v>30798</v>
      </c>
      <c r="B9053" t="str">
        <f t="shared" si="237"/>
        <v>https://www.udobaer.de/out/media/public/cust/others/s0000127-2021-ch_it.pdf</v>
      </c>
    </row>
    <row r="9054" spans="1:2" x14ac:dyDescent="0.2">
      <c r="A9054" s="1" t="s">
        <v>30799</v>
      </c>
      <c r="B9054" t="str">
        <f t="shared" si="237"/>
        <v>https://www.udobaer.de/out/media/public/cust/others/s0000127-2021-ch_it.pdf</v>
      </c>
    </row>
    <row r="9055" spans="1:2" x14ac:dyDescent="0.2">
      <c r="A9055" s="1" t="s">
        <v>30800</v>
      </c>
      <c r="B9055" t="str">
        <f t="shared" si="237"/>
        <v>https://www.udobaer.de/out/media/public/cust/others/s0000127-2021-ch_it.pdf</v>
      </c>
    </row>
    <row r="9056" spans="1:2" x14ac:dyDescent="0.2">
      <c r="A9056" s="1" t="s">
        <v>30801</v>
      </c>
      <c r="B9056" t="str">
        <f t="shared" si="237"/>
        <v>https://www.udobaer.de/out/media/public/cust/others/s0000127-2021-ch_it.pdf</v>
      </c>
    </row>
    <row r="9057" spans="1:2" x14ac:dyDescent="0.2">
      <c r="A9057" s="1" t="s">
        <v>30802</v>
      </c>
      <c r="B9057" t="str">
        <f t="shared" si="237"/>
        <v>https://www.udobaer.de/out/media/public/cust/others/s0000127-2021-ch_it.pdf</v>
      </c>
    </row>
    <row r="9058" spans="1:2" x14ac:dyDescent="0.2">
      <c r="A9058" s="1" t="s">
        <v>30803</v>
      </c>
      <c r="B9058" t="str">
        <f t="shared" si="237"/>
        <v>https://www.udobaer.de/out/media/public/cust/others/s0000127-2021-ch_it.pdf</v>
      </c>
    </row>
    <row r="9059" spans="1:2" x14ac:dyDescent="0.2">
      <c r="A9059" s="1" t="s">
        <v>30804</v>
      </c>
      <c r="B9059" t="str">
        <f t="shared" si="237"/>
        <v>https://www.udobaer.de/out/media/public/cust/others/s0000127-2021-ch_it.pdf</v>
      </c>
    </row>
    <row r="9060" spans="1:2" x14ac:dyDescent="0.2">
      <c r="A9060" s="1" t="s">
        <v>30805</v>
      </c>
      <c r="B9060" t="str">
        <f t="shared" ref="B9060:B9123" si="238">HYPERLINK("https://www.udobaer.de/out/media/public/cust/others/s0000127-2021-ch_it.pdf")</f>
        <v>https://www.udobaer.de/out/media/public/cust/others/s0000127-2021-ch_it.pdf</v>
      </c>
    </row>
    <row r="9061" spans="1:2" x14ac:dyDescent="0.2">
      <c r="A9061" s="1" t="s">
        <v>30806</v>
      </c>
      <c r="B9061" t="str">
        <f t="shared" si="238"/>
        <v>https://www.udobaer.de/out/media/public/cust/others/s0000127-2021-ch_it.pdf</v>
      </c>
    </row>
    <row r="9062" spans="1:2" x14ac:dyDescent="0.2">
      <c r="A9062" s="1" t="s">
        <v>30807</v>
      </c>
      <c r="B9062" t="str">
        <f t="shared" si="238"/>
        <v>https://www.udobaer.de/out/media/public/cust/others/s0000127-2021-ch_it.pdf</v>
      </c>
    </row>
    <row r="9063" spans="1:2" x14ac:dyDescent="0.2">
      <c r="A9063" s="1" t="s">
        <v>30808</v>
      </c>
      <c r="B9063" t="str">
        <f t="shared" si="238"/>
        <v>https://www.udobaer.de/out/media/public/cust/others/s0000127-2021-ch_it.pdf</v>
      </c>
    </row>
    <row r="9064" spans="1:2" x14ac:dyDescent="0.2">
      <c r="A9064" s="1" t="s">
        <v>30809</v>
      </c>
      <c r="B9064" t="str">
        <f t="shared" si="238"/>
        <v>https://www.udobaer.de/out/media/public/cust/others/s0000127-2021-ch_it.pdf</v>
      </c>
    </row>
    <row r="9065" spans="1:2" x14ac:dyDescent="0.2">
      <c r="A9065" s="1" t="s">
        <v>30810</v>
      </c>
      <c r="B9065" t="str">
        <f t="shared" si="238"/>
        <v>https://www.udobaer.de/out/media/public/cust/others/s0000127-2021-ch_it.pdf</v>
      </c>
    </row>
    <row r="9066" spans="1:2" x14ac:dyDescent="0.2">
      <c r="A9066" s="1" t="s">
        <v>30811</v>
      </c>
      <c r="B9066" t="str">
        <f t="shared" si="238"/>
        <v>https://www.udobaer.de/out/media/public/cust/others/s0000127-2021-ch_it.pdf</v>
      </c>
    </row>
    <row r="9067" spans="1:2" x14ac:dyDescent="0.2">
      <c r="A9067" s="1" t="s">
        <v>30812</v>
      </c>
      <c r="B9067" t="str">
        <f t="shared" si="238"/>
        <v>https://www.udobaer.de/out/media/public/cust/others/s0000127-2021-ch_it.pdf</v>
      </c>
    </row>
    <row r="9068" spans="1:2" x14ac:dyDescent="0.2">
      <c r="A9068" s="1" t="s">
        <v>30813</v>
      </c>
      <c r="B9068" t="str">
        <f t="shared" si="238"/>
        <v>https://www.udobaer.de/out/media/public/cust/others/s0000127-2021-ch_it.pdf</v>
      </c>
    </row>
    <row r="9069" spans="1:2" x14ac:dyDescent="0.2">
      <c r="A9069" s="1" t="s">
        <v>30814</v>
      </c>
      <c r="B9069" t="str">
        <f t="shared" si="238"/>
        <v>https://www.udobaer.de/out/media/public/cust/others/s0000127-2021-ch_it.pdf</v>
      </c>
    </row>
    <row r="9070" spans="1:2" x14ac:dyDescent="0.2">
      <c r="A9070" s="1" t="s">
        <v>30815</v>
      </c>
      <c r="B9070" t="str">
        <f t="shared" si="238"/>
        <v>https://www.udobaer.de/out/media/public/cust/others/s0000127-2021-ch_it.pdf</v>
      </c>
    </row>
    <row r="9071" spans="1:2" x14ac:dyDescent="0.2">
      <c r="A9071" s="1" t="s">
        <v>30816</v>
      </c>
      <c r="B9071" t="str">
        <f t="shared" si="238"/>
        <v>https://www.udobaer.de/out/media/public/cust/others/s0000127-2021-ch_it.pdf</v>
      </c>
    </row>
    <row r="9072" spans="1:2" x14ac:dyDescent="0.2">
      <c r="A9072" s="1" t="s">
        <v>30817</v>
      </c>
      <c r="B9072" t="str">
        <f t="shared" si="238"/>
        <v>https://www.udobaer.de/out/media/public/cust/others/s0000127-2021-ch_it.pdf</v>
      </c>
    </row>
    <row r="9073" spans="1:2" x14ac:dyDescent="0.2">
      <c r="A9073" s="1" t="s">
        <v>30818</v>
      </c>
      <c r="B9073" t="str">
        <f t="shared" si="238"/>
        <v>https://www.udobaer.de/out/media/public/cust/others/s0000127-2021-ch_it.pdf</v>
      </c>
    </row>
    <row r="9074" spans="1:2" x14ac:dyDescent="0.2">
      <c r="A9074" s="1" t="s">
        <v>30819</v>
      </c>
      <c r="B9074" t="str">
        <f t="shared" si="238"/>
        <v>https://www.udobaer.de/out/media/public/cust/others/s0000127-2021-ch_it.pdf</v>
      </c>
    </row>
    <row r="9075" spans="1:2" x14ac:dyDescent="0.2">
      <c r="A9075" s="1" t="s">
        <v>30820</v>
      </c>
      <c r="B9075" t="str">
        <f t="shared" si="238"/>
        <v>https://www.udobaer.de/out/media/public/cust/others/s0000127-2021-ch_it.pdf</v>
      </c>
    </row>
    <row r="9076" spans="1:2" x14ac:dyDescent="0.2">
      <c r="A9076" s="1" t="s">
        <v>30821</v>
      </c>
      <c r="B9076" t="str">
        <f t="shared" si="238"/>
        <v>https://www.udobaer.de/out/media/public/cust/others/s0000127-2021-ch_it.pdf</v>
      </c>
    </row>
    <row r="9077" spans="1:2" x14ac:dyDescent="0.2">
      <c r="A9077" s="1" t="s">
        <v>30822</v>
      </c>
      <c r="B9077" t="str">
        <f t="shared" si="238"/>
        <v>https://www.udobaer.de/out/media/public/cust/others/s0000127-2021-ch_it.pdf</v>
      </c>
    </row>
    <row r="9078" spans="1:2" x14ac:dyDescent="0.2">
      <c r="A9078" s="1" t="s">
        <v>30823</v>
      </c>
      <c r="B9078" t="str">
        <f t="shared" si="238"/>
        <v>https://www.udobaer.de/out/media/public/cust/others/s0000127-2021-ch_it.pdf</v>
      </c>
    </row>
    <row r="9079" spans="1:2" x14ac:dyDescent="0.2">
      <c r="A9079" s="1" t="s">
        <v>30824</v>
      </c>
      <c r="B9079" t="str">
        <f t="shared" si="238"/>
        <v>https://www.udobaer.de/out/media/public/cust/others/s0000127-2021-ch_it.pdf</v>
      </c>
    </row>
    <row r="9080" spans="1:2" x14ac:dyDescent="0.2">
      <c r="A9080" s="1" t="s">
        <v>30825</v>
      </c>
      <c r="B9080" t="str">
        <f t="shared" si="238"/>
        <v>https://www.udobaer.de/out/media/public/cust/others/s0000127-2021-ch_it.pdf</v>
      </c>
    </row>
    <row r="9081" spans="1:2" x14ac:dyDescent="0.2">
      <c r="A9081" s="1" t="s">
        <v>30826</v>
      </c>
      <c r="B9081" t="str">
        <f t="shared" si="238"/>
        <v>https://www.udobaer.de/out/media/public/cust/others/s0000127-2021-ch_it.pdf</v>
      </c>
    </row>
    <row r="9082" spans="1:2" x14ac:dyDescent="0.2">
      <c r="A9082" s="1" t="s">
        <v>30827</v>
      </c>
      <c r="B9082" t="str">
        <f t="shared" si="238"/>
        <v>https://www.udobaer.de/out/media/public/cust/others/s0000127-2021-ch_it.pdf</v>
      </c>
    </row>
    <row r="9083" spans="1:2" x14ac:dyDescent="0.2">
      <c r="A9083" s="1" t="s">
        <v>30828</v>
      </c>
      <c r="B9083" t="str">
        <f t="shared" si="238"/>
        <v>https://www.udobaer.de/out/media/public/cust/others/s0000127-2021-ch_it.pdf</v>
      </c>
    </row>
    <row r="9084" spans="1:2" x14ac:dyDescent="0.2">
      <c r="A9084" s="1" t="s">
        <v>30829</v>
      </c>
      <c r="B9084" t="str">
        <f t="shared" si="238"/>
        <v>https://www.udobaer.de/out/media/public/cust/others/s0000127-2021-ch_it.pdf</v>
      </c>
    </row>
    <row r="9085" spans="1:2" x14ac:dyDescent="0.2">
      <c r="A9085" s="1" t="s">
        <v>30830</v>
      </c>
      <c r="B9085" t="str">
        <f t="shared" si="238"/>
        <v>https://www.udobaer.de/out/media/public/cust/others/s0000127-2021-ch_it.pdf</v>
      </c>
    </row>
    <row r="9086" spans="1:2" x14ac:dyDescent="0.2">
      <c r="A9086" s="1" t="s">
        <v>30847</v>
      </c>
      <c r="B9086" t="str">
        <f t="shared" si="238"/>
        <v>https://www.udobaer.de/out/media/public/cust/others/s0000127-2021-ch_it.pdf</v>
      </c>
    </row>
    <row r="9087" spans="1:2" x14ac:dyDescent="0.2">
      <c r="A9087" s="1" t="s">
        <v>30848</v>
      </c>
      <c r="B9087" t="str">
        <f t="shared" si="238"/>
        <v>https://www.udobaer.de/out/media/public/cust/others/s0000127-2021-ch_it.pdf</v>
      </c>
    </row>
    <row r="9088" spans="1:2" x14ac:dyDescent="0.2">
      <c r="A9088" s="1" t="s">
        <v>30849</v>
      </c>
      <c r="B9088" t="str">
        <f t="shared" si="238"/>
        <v>https://www.udobaer.de/out/media/public/cust/others/s0000127-2021-ch_it.pdf</v>
      </c>
    </row>
    <row r="9089" spans="1:2" x14ac:dyDescent="0.2">
      <c r="A9089" s="1" t="s">
        <v>30850</v>
      </c>
      <c r="B9089" t="str">
        <f t="shared" si="238"/>
        <v>https://www.udobaer.de/out/media/public/cust/others/s0000127-2021-ch_it.pdf</v>
      </c>
    </row>
    <row r="9090" spans="1:2" x14ac:dyDescent="0.2">
      <c r="A9090" s="1" t="s">
        <v>30851</v>
      </c>
      <c r="B9090" t="str">
        <f t="shared" si="238"/>
        <v>https://www.udobaer.de/out/media/public/cust/others/s0000127-2021-ch_it.pdf</v>
      </c>
    </row>
    <row r="9091" spans="1:2" x14ac:dyDescent="0.2">
      <c r="A9091" s="1" t="s">
        <v>30852</v>
      </c>
      <c r="B9091" t="str">
        <f t="shared" si="238"/>
        <v>https://www.udobaer.de/out/media/public/cust/others/s0000127-2021-ch_it.pdf</v>
      </c>
    </row>
    <row r="9092" spans="1:2" x14ac:dyDescent="0.2">
      <c r="A9092" s="1" t="s">
        <v>30853</v>
      </c>
      <c r="B9092" t="str">
        <f t="shared" si="238"/>
        <v>https://www.udobaer.de/out/media/public/cust/others/s0000127-2021-ch_it.pdf</v>
      </c>
    </row>
    <row r="9093" spans="1:2" x14ac:dyDescent="0.2">
      <c r="A9093" s="1" t="s">
        <v>30854</v>
      </c>
      <c r="B9093" t="str">
        <f t="shared" si="238"/>
        <v>https://www.udobaer.de/out/media/public/cust/others/s0000127-2021-ch_it.pdf</v>
      </c>
    </row>
    <row r="9094" spans="1:2" x14ac:dyDescent="0.2">
      <c r="A9094" s="1" t="s">
        <v>30855</v>
      </c>
      <c r="B9094" t="str">
        <f t="shared" si="238"/>
        <v>https://www.udobaer.de/out/media/public/cust/others/s0000127-2021-ch_it.pdf</v>
      </c>
    </row>
    <row r="9095" spans="1:2" x14ac:dyDescent="0.2">
      <c r="A9095" s="1" t="s">
        <v>30856</v>
      </c>
      <c r="B9095" t="str">
        <f t="shared" si="238"/>
        <v>https://www.udobaer.de/out/media/public/cust/others/s0000127-2021-ch_it.pdf</v>
      </c>
    </row>
    <row r="9096" spans="1:2" x14ac:dyDescent="0.2">
      <c r="A9096" s="1" t="s">
        <v>30857</v>
      </c>
      <c r="B9096" t="str">
        <f t="shared" si="238"/>
        <v>https://www.udobaer.de/out/media/public/cust/others/s0000127-2021-ch_it.pdf</v>
      </c>
    </row>
    <row r="9097" spans="1:2" x14ac:dyDescent="0.2">
      <c r="A9097" s="1" t="s">
        <v>30858</v>
      </c>
      <c r="B9097" t="str">
        <f t="shared" si="238"/>
        <v>https://www.udobaer.de/out/media/public/cust/others/s0000127-2021-ch_it.pdf</v>
      </c>
    </row>
    <row r="9098" spans="1:2" x14ac:dyDescent="0.2">
      <c r="A9098" s="1" t="s">
        <v>30859</v>
      </c>
      <c r="B9098" t="str">
        <f t="shared" si="238"/>
        <v>https://www.udobaer.de/out/media/public/cust/others/s0000127-2021-ch_it.pdf</v>
      </c>
    </row>
    <row r="9099" spans="1:2" x14ac:dyDescent="0.2">
      <c r="A9099" s="1" t="s">
        <v>30860</v>
      </c>
      <c r="B9099" t="str">
        <f t="shared" si="238"/>
        <v>https://www.udobaer.de/out/media/public/cust/others/s0000127-2021-ch_it.pdf</v>
      </c>
    </row>
    <row r="9100" spans="1:2" x14ac:dyDescent="0.2">
      <c r="A9100" s="1" t="s">
        <v>30861</v>
      </c>
      <c r="B9100" t="str">
        <f t="shared" si="238"/>
        <v>https://www.udobaer.de/out/media/public/cust/others/s0000127-2021-ch_it.pdf</v>
      </c>
    </row>
    <row r="9101" spans="1:2" x14ac:dyDescent="0.2">
      <c r="A9101" s="1" t="s">
        <v>30862</v>
      </c>
      <c r="B9101" t="str">
        <f t="shared" si="238"/>
        <v>https://www.udobaer.de/out/media/public/cust/others/s0000127-2021-ch_it.pdf</v>
      </c>
    </row>
    <row r="9102" spans="1:2" x14ac:dyDescent="0.2">
      <c r="A9102" s="1" t="s">
        <v>30863</v>
      </c>
      <c r="B9102" t="str">
        <f t="shared" si="238"/>
        <v>https://www.udobaer.de/out/media/public/cust/others/s0000127-2021-ch_it.pdf</v>
      </c>
    </row>
    <row r="9103" spans="1:2" x14ac:dyDescent="0.2">
      <c r="A9103" s="1" t="s">
        <v>30864</v>
      </c>
      <c r="B9103" t="str">
        <f t="shared" si="238"/>
        <v>https://www.udobaer.de/out/media/public/cust/others/s0000127-2021-ch_it.pdf</v>
      </c>
    </row>
    <row r="9104" spans="1:2" x14ac:dyDescent="0.2">
      <c r="A9104" s="1" t="s">
        <v>30865</v>
      </c>
      <c r="B9104" t="str">
        <f t="shared" si="238"/>
        <v>https://www.udobaer.de/out/media/public/cust/others/s0000127-2021-ch_it.pdf</v>
      </c>
    </row>
    <row r="9105" spans="1:2" x14ac:dyDescent="0.2">
      <c r="A9105" s="1" t="s">
        <v>30866</v>
      </c>
      <c r="B9105" t="str">
        <f t="shared" si="238"/>
        <v>https://www.udobaer.de/out/media/public/cust/others/s0000127-2021-ch_it.pdf</v>
      </c>
    </row>
    <row r="9106" spans="1:2" x14ac:dyDescent="0.2">
      <c r="A9106" s="1" t="s">
        <v>30867</v>
      </c>
      <c r="B9106" t="str">
        <f t="shared" si="238"/>
        <v>https://www.udobaer.de/out/media/public/cust/others/s0000127-2021-ch_it.pdf</v>
      </c>
    </row>
    <row r="9107" spans="1:2" x14ac:dyDescent="0.2">
      <c r="A9107" s="1" t="s">
        <v>30868</v>
      </c>
      <c r="B9107" t="str">
        <f t="shared" si="238"/>
        <v>https://www.udobaer.de/out/media/public/cust/others/s0000127-2021-ch_it.pdf</v>
      </c>
    </row>
    <row r="9108" spans="1:2" x14ac:dyDescent="0.2">
      <c r="A9108" s="1" t="s">
        <v>30869</v>
      </c>
      <c r="B9108" t="str">
        <f t="shared" si="238"/>
        <v>https://www.udobaer.de/out/media/public/cust/others/s0000127-2021-ch_it.pdf</v>
      </c>
    </row>
    <row r="9109" spans="1:2" x14ac:dyDescent="0.2">
      <c r="A9109" s="1" t="s">
        <v>30870</v>
      </c>
      <c r="B9109" t="str">
        <f t="shared" si="238"/>
        <v>https://www.udobaer.de/out/media/public/cust/others/s0000127-2021-ch_it.pdf</v>
      </c>
    </row>
    <row r="9110" spans="1:2" x14ac:dyDescent="0.2">
      <c r="A9110" s="1" t="s">
        <v>30871</v>
      </c>
      <c r="B9110" t="str">
        <f t="shared" si="238"/>
        <v>https://www.udobaer.de/out/media/public/cust/others/s0000127-2021-ch_it.pdf</v>
      </c>
    </row>
    <row r="9111" spans="1:2" x14ac:dyDescent="0.2">
      <c r="A9111" s="1" t="s">
        <v>30872</v>
      </c>
      <c r="B9111" t="str">
        <f t="shared" si="238"/>
        <v>https://www.udobaer.de/out/media/public/cust/others/s0000127-2021-ch_it.pdf</v>
      </c>
    </row>
    <row r="9112" spans="1:2" x14ac:dyDescent="0.2">
      <c r="A9112" s="1" t="s">
        <v>30873</v>
      </c>
      <c r="B9112" t="str">
        <f t="shared" si="238"/>
        <v>https://www.udobaer.de/out/media/public/cust/others/s0000127-2021-ch_it.pdf</v>
      </c>
    </row>
    <row r="9113" spans="1:2" x14ac:dyDescent="0.2">
      <c r="A9113" s="1" t="s">
        <v>30874</v>
      </c>
      <c r="B9113" t="str">
        <f t="shared" si="238"/>
        <v>https://www.udobaer.de/out/media/public/cust/others/s0000127-2021-ch_it.pdf</v>
      </c>
    </row>
    <row r="9114" spans="1:2" x14ac:dyDescent="0.2">
      <c r="A9114" s="1" t="s">
        <v>30875</v>
      </c>
      <c r="B9114" t="str">
        <f t="shared" si="238"/>
        <v>https://www.udobaer.de/out/media/public/cust/others/s0000127-2021-ch_it.pdf</v>
      </c>
    </row>
    <row r="9115" spans="1:2" x14ac:dyDescent="0.2">
      <c r="A9115" s="1" t="s">
        <v>30876</v>
      </c>
      <c r="B9115" t="str">
        <f t="shared" si="238"/>
        <v>https://www.udobaer.de/out/media/public/cust/others/s0000127-2021-ch_it.pdf</v>
      </c>
    </row>
    <row r="9116" spans="1:2" x14ac:dyDescent="0.2">
      <c r="A9116" s="1" t="s">
        <v>30877</v>
      </c>
      <c r="B9116" t="str">
        <f t="shared" si="238"/>
        <v>https://www.udobaer.de/out/media/public/cust/others/s0000127-2021-ch_it.pdf</v>
      </c>
    </row>
    <row r="9117" spans="1:2" x14ac:dyDescent="0.2">
      <c r="A9117" s="1" t="s">
        <v>30878</v>
      </c>
      <c r="B9117" t="str">
        <f t="shared" si="238"/>
        <v>https://www.udobaer.de/out/media/public/cust/others/s0000127-2021-ch_it.pdf</v>
      </c>
    </row>
    <row r="9118" spans="1:2" x14ac:dyDescent="0.2">
      <c r="A9118" s="1" t="s">
        <v>30879</v>
      </c>
      <c r="B9118" t="str">
        <f t="shared" si="238"/>
        <v>https://www.udobaer.de/out/media/public/cust/others/s0000127-2021-ch_it.pdf</v>
      </c>
    </row>
    <row r="9119" spans="1:2" x14ac:dyDescent="0.2">
      <c r="A9119" s="1" t="s">
        <v>30880</v>
      </c>
      <c r="B9119" t="str">
        <f t="shared" si="238"/>
        <v>https://www.udobaer.de/out/media/public/cust/others/s0000127-2021-ch_it.pdf</v>
      </c>
    </row>
    <row r="9120" spans="1:2" x14ac:dyDescent="0.2">
      <c r="A9120" s="1" t="s">
        <v>30881</v>
      </c>
      <c r="B9120" t="str">
        <f t="shared" si="238"/>
        <v>https://www.udobaer.de/out/media/public/cust/others/s0000127-2021-ch_it.pdf</v>
      </c>
    </row>
    <row r="9121" spans="1:2" x14ac:dyDescent="0.2">
      <c r="A9121" s="1" t="s">
        <v>30882</v>
      </c>
      <c r="B9121" t="str">
        <f t="shared" si="238"/>
        <v>https://www.udobaer.de/out/media/public/cust/others/s0000127-2021-ch_it.pdf</v>
      </c>
    </row>
    <row r="9122" spans="1:2" x14ac:dyDescent="0.2">
      <c r="A9122" s="1" t="s">
        <v>30883</v>
      </c>
      <c r="B9122" t="str">
        <f t="shared" si="238"/>
        <v>https://www.udobaer.de/out/media/public/cust/others/s0000127-2021-ch_it.pdf</v>
      </c>
    </row>
    <row r="9123" spans="1:2" x14ac:dyDescent="0.2">
      <c r="A9123" s="1" t="s">
        <v>30884</v>
      </c>
      <c r="B9123" t="str">
        <f t="shared" si="238"/>
        <v>https://www.udobaer.de/out/media/public/cust/others/s0000127-2021-ch_it.pdf</v>
      </c>
    </row>
    <row r="9124" spans="1:2" x14ac:dyDescent="0.2">
      <c r="A9124" s="1" t="s">
        <v>30885</v>
      </c>
      <c r="B9124" t="str">
        <f t="shared" ref="B9124:B9187" si="239">HYPERLINK("https://www.udobaer.de/out/media/public/cust/others/s0000127-2021-ch_it.pdf")</f>
        <v>https://www.udobaer.de/out/media/public/cust/others/s0000127-2021-ch_it.pdf</v>
      </c>
    </row>
    <row r="9125" spans="1:2" x14ac:dyDescent="0.2">
      <c r="A9125" s="1" t="s">
        <v>30886</v>
      </c>
      <c r="B9125" t="str">
        <f t="shared" si="239"/>
        <v>https://www.udobaer.de/out/media/public/cust/others/s0000127-2021-ch_it.pdf</v>
      </c>
    </row>
    <row r="9126" spans="1:2" x14ac:dyDescent="0.2">
      <c r="A9126" s="1" t="s">
        <v>30887</v>
      </c>
      <c r="B9126" t="str">
        <f t="shared" si="239"/>
        <v>https://www.udobaer.de/out/media/public/cust/others/s0000127-2021-ch_it.pdf</v>
      </c>
    </row>
    <row r="9127" spans="1:2" x14ac:dyDescent="0.2">
      <c r="A9127" s="1" t="s">
        <v>30888</v>
      </c>
      <c r="B9127" t="str">
        <f t="shared" si="239"/>
        <v>https://www.udobaer.de/out/media/public/cust/others/s0000127-2021-ch_it.pdf</v>
      </c>
    </row>
    <row r="9128" spans="1:2" x14ac:dyDescent="0.2">
      <c r="A9128" s="1" t="s">
        <v>30889</v>
      </c>
      <c r="B9128" t="str">
        <f t="shared" si="239"/>
        <v>https://www.udobaer.de/out/media/public/cust/others/s0000127-2021-ch_it.pdf</v>
      </c>
    </row>
    <row r="9129" spans="1:2" x14ac:dyDescent="0.2">
      <c r="A9129" s="1" t="s">
        <v>30890</v>
      </c>
      <c r="B9129" t="str">
        <f t="shared" si="239"/>
        <v>https://www.udobaer.de/out/media/public/cust/others/s0000127-2021-ch_it.pdf</v>
      </c>
    </row>
    <row r="9130" spans="1:2" x14ac:dyDescent="0.2">
      <c r="A9130" s="1" t="s">
        <v>30891</v>
      </c>
      <c r="B9130" t="str">
        <f t="shared" si="239"/>
        <v>https://www.udobaer.de/out/media/public/cust/others/s0000127-2021-ch_it.pdf</v>
      </c>
    </row>
    <row r="9131" spans="1:2" x14ac:dyDescent="0.2">
      <c r="A9131" s="1" t="s">
        <v>30892</v>
      </c>
      <c r="B9131" t="str">
        <f t="shared" si="239"/>
        <v>https://www.udobaer.de/out/media/public/cust/others/s0000127-2021-ch_it.pdf</v>
      </c>
    </row>
    <row r="9132" spans="1:2" x14ac:dyDescent="0.2">
      <c r="A9132" s="1" t="s">
        <v>30893</v>
      </c>
      <c r="B9132" t="str">
        <f t="shared" si="239"/>
        <v>https://www.udobaer.de/out/media/public/cust/others/s0000127-2021-ch_it.pdf</v>
      </c>
    </row>
    <row r="9133" spans="1:2" x14ac:dyDescent="0.2">
      <c r="A9133" s="1" t="s">
        <v>30894</v>
      </c>
      <c r="B9133" t="str">
        <f t="shared" si="239"/>
        <v>https://www.udobaer.de/out/media/public/cust/others/s0000127-2021-ch_it.pdf</v>
      </c>
    </row>
    <row r="9134" spans="1:2" x14ac:dyDescent="0.2">
      <c r="A9134" s="1" t="s">
        <v>30895</v>
      </c>
      <c r="B9134" t="str">
        <f t="shared" si="239"/>
        <v>https://www.udobaer.de/out/media/public/cust/others/s0000127-2021-ch_it.pdf</v>
      </c>
    </row>
    <row r="9135" spans="1:2" x14ac:dyDescent="0.2">
      <c r="A9135" s="1" t="s">
        <v>30896</v>
      </c>
      <c r="B9135" t="str">
        <f t="shared" si="239"/>
        <v>https://www.udobaer.de/out/media/public/cust/others/s0000127-2021-ch_it.pdf</v>
      </c>
    </row>
    <row r="9136" spans="1:2" x14ac:dyDescent="0.2">
      <c r="A9136" s="1" t="s">
        <v>30897</v>
      </c>
      <c r="B9136" t="str">
        <f t="shared" si="239"/>
        <v>https://www.udobaer.de/out/media/public/cust/others/s0000127-2021-ch_it.pdf</v>
      </c>
    </row>
    <row r="9137" spans="1:2" x14ac:dyDescent="0.2">
      <c r="A9137" s="1" t="s">
        <v>30898</v>
      </c>
      <c r="B9137" t="str">
        <f t="shared" si="239"/>
        <v>https://www.udobaer.de/out/media/public/cust/others/s0000127-2021-ch_it.pdf</v>
      </c>
    </row>
    <row r="9138" spans="1:2" x14ac:dyDescent="0.2">
      <c r="A9138" s="1" t="s">
        <v>30899</v>
      </c>
      <c r="B9138" t="str">
        <f t="shared" si="239"/>
        <v>https://www.udobaer.de/out/media/public/cust/others/s0000127-2021-ch_it.pdf</v>
      </c>
    </row>
    <row r="9139" spans="1:2" x14ac:dyDescent="0.2">
      <c r="A9139" s="1" t="s">
        <v>30900</v>
      </c>
      <c r="B9139" t="str">
        <f t="shared" si="239"/>
        <v>https://www.udobaer.de/out/media/public/cust/others/s0000127-2021-ch_it.pdf</v>
      </c>
    </row>
    <row r="9140" spans="1:2" x14ac:dyDescent="0.2">
      <c r="A9140" s="1" t="s">
        <v>30901</v>
      </c>
      <c r="B9140" t="str">
        <f t="shared" si="239"/>
        <v>https://www.udobaer.de/out/media/public/cust/others/s0000127-2021-ch_it.pdf</v>
      </c>
    </row>
    <row r="9141" spans="1:2" x14ac:dyDescent="0.2">
      <c r="A9141" s="1" t="s">
        <v>30902</v>
      </c>
      <c r="B9141" t="str">
        <f t="shared" si="239"/>
        <v>https://www.udobaer.de/out/media/public/cust/others/s0000127-2021-ch_it.pdf</v>
      </c>
    </row>
    <row r="9142" spans="1:2" x14ac:dyDescent="0.2">
      <c r="A9142" s="1" t="s">
        <v>30903</v>
      </c>
      <c r="B9142" t="str">
        <f t="shared" si="239"/>
        <v>https://www.udobaer.de/out/media/public/cust/others/s0000127-2021-ch_it.pdf</v>
      </c>
    </row>
    <row r="9143" spans="1:2" x14ac:dyDescent="0.2">
      <c r="A9143" s="1" t="s">
        <v>30904</v>
      </c>
      <c r="B9143" t="str">
        <f t="shared" si="239"/>
        <v>https://www.udobaer.de/out/media/public/cust/others/s0000127-2021-ch_it.pdf</v>
      </c>
    </row>
    <row r="9144" spans="1:2" x14ac:dyDescent="0.2">
      <c r="A9144" s="1" t="s">
        <v>30905</v>
      </c>
      <c r="B9144" t="str">
        <f t="shared" si="239"/>
        <v>https://www.udobaer.de/out/media/public/cust/others/s0000127-2021-ch_it.pdf</v>
      </c>
    </row>
    <row r="9145" spans="1:2" x14ac:dyDescent="0.2">
      <c r="A9145" s="1" t="s">
        <v>30906</v>
      </c>
      <c r="B9145" t="str">
        <f t="shared" si="239"/>
        <v>https://www.udobaer.de/out/media/public/cust/others/s0000127-2021-ch_it.pdf</v>
      </c>
    </row>
    <row r="9146" spans="1:2" x14ac:dyDescent="0.2">
      <c r="A9146" s="1" t="s">
        <v>30907</v>
      </c>
      <c r="B9146" t="str">
        <f t="shared" si="239"/>
        <v>https://www.udobaer.de/out/media/public/cust/others/s0000127-2021-ch_it.pdf</v>
      </c>
    </row>
    <row r="9147" spans="1:2" x14ac:dyDescent="0.2">
      <c r="A9147" s="1" t="s">
        <v>30908</v>
      </c>
      <c r="B9147" t="str">
        <f t="shared" si="239"/>
        <v>https://www.udobaer.de/out/media/public/cust/others/s0000127-2021-ch_it.pdf</v>
      </c>
    </row>
    <row r="9148" spans="1:2" x14ac:dyDescent="0.2">
      <c r="A9148" s="1" t="s">
        <v>30909</v>
      </c>
      <c r="B9148" t="str">
        <f t="shared" si="239"/>
        <v>https://www.udobaer.de/out/media/public/cust/others/s0000127-2021-ch_it.pdf</v>
      </c>
    </row>
    <row r="9149" spans="1:2" x14ac:dyDescent="0.2">
      <c r="A9149" s="1" t="s">
        <v>30910</v>
      </c>
      <c r="B9149" t="str">
        <f t="shared" si="239"/>
        <v>https://www.udobaer.de/out/media/public/cust/others/s0000127-2021-ch_it.pdf</v>
      </c>
    </row>
    <row r="9150" spans="1:2" x14ac:dyDescent="0.2">
      <c r="A9150" s="1" t="s">
        <v>30911</v>
      </c>
      <c r="B9150" t="str">
        <f t="shared" si="239"/>
        <v>https://www.udobaer.de/out/media/public/cust/others/s0000127-2021-ch_it.pdf</v>
      </c>
    </row>
    <row r="9151" spans="1:2" x14ac:dyDescent="0.2">
      <c r="A9151" s="1" t="s">
        <v>30912</v>
      </c>
      <c r="B9151" t="str">
        <f t="shared" si="239"/>
        <v>https://www.udobaer.de/out/media/public/cust/others/s0000127-2021-ch_it.pdf</v>
      </c>
    </row>
    <row r="9152" spans="1:2" x14ac:dyDescent="0.2">
      <c r="A9152" s="1" t="s">
        <v>30913</v>
      </c>
      <c r="B9152" t="str">
        <f t="shared" si="239"/>
        <v>https://www.udobaer.de/out/media/public/cust/others/s0000127-2021-ch_it.pdf</v>
      </c>
    </row>
    <row r="9153" spans="1:2" x14ac:dyDescent="0.2">
      <c r="A9153" s="1" t="s">
        <v>30914</v>
      </c>
      <c r="B9153" t="str">
        <f t="shared" si="239"/>
        <v>https://www.udobaer.de/out/media/public/cust/others/s0000127-2021-ch_it.pdf</v>
      </c>
    </row>
    <row r="9154" spans="1:2" x14ac:dyDescent="0.2">
      <c r="A9154" s="1" t="s">
        <v>30915</v>
      </c>
      <c r="B9154" t="str">
        <f t="shared" si="239"/>
        <v>https://www.udobaer.de/out/media/public/cust/others/s0000127-2021-ch_it.pdf</v>
      </c>
    </row>
    <row r="9155" spans="1:2" x14ac:dyDescent="0.2">
      <c r="A9155" s="1" t="s">
        <v>30916</v>
      </c>
      <c r="B9155" t="str">
        <f t="shared" si="239"/>
        <v>https://www.udobaer.de/out/media/public/cust/others/s0000127-2021-ch_it.pdf</v>
      </c>
    </row>
    <row r="9156" spans="1:2" x14ac:dyDescent="0.2">
      <c r="A9156" s="1" t="s">
        <v>30917</v>
      </c>
      <c r="B9156" t="str">
        <f t="shared" si="239"/>
        <v>https://www.udobaer.de/out/media/public/cust/others/s0000127-2021-ch_it.pdf</v>
      </c>
    </row>
    <row r="9157" spans="1:2" x14ac:dyDescent="0.2">
      <c r="A9157" s="1" t="s">
        <v>30918</v>
      </c>
      <c r="B9157" t="str">
        <f t="shared" si="239"/>
        <v>https://www.udobaer.de/out/media/public/cust/others/s0000127-2021-ch_it.pdf</v>
      </c>
    </row>
    <row r="9158" spans="1:2" x14ac:dyDescent="0.2">
      <c r="A9158" s="1" t="s">
        <v>30919</v>
      </c>
      <c r="B9158" t="str">
        <f t="shared" si="239"/>
        <v>https://www.udobaer.de/out/media/public/cust/others/s0000127-2021-ch_it.pdf</v>
      </c>
    </row>
    <row r="9159" spans="1:2" x14ac:dyDescent="0.2">
      <c r="A9159" s="1" t="s">
        <v>30920</v>
      </c>
      <c r="B9159" t="str">
        <f t="shared" si="239"/>
        <v>https://www.udobaer.de/out/media/public/cust/others/s0000127-2021-ch_it.pdf</v>
      </c>
    </row>
    <row r="9160" spans="1:2" x14ac:dyDescent="0.2">
      <c r="A9160" s="1" t="s">
        <v>30921</v>
      </c>
      <c r="B9160" t="str">
        <f t="shared" si="239"/>
        <v>https://www.udobaer.de/out/media/public/cust/others/s0000127-2021-ch_it.pdf</v>
      </c>
    </row>
    <row r="9161" spans="1:2" x14ac:dyDescent="0.2">
      <c r="A9161" s="1" t="s">
        <v>30922</v>
      </c>
      <c r="B9161" t="str">
        <f t="shared" si="239"/>
        <v>https://www.udobaer.de/out/media/public/cust/others/s0000127-2021-ch_it.pdf</v>
      </c>
    </row>
    <row r="9162" spans="1:2" x14ac:dyDescent="0.2">
      <c r="A9162" s="1" t="s">
        <v>30923</v>
      </c>
      <c r="B9162" t="str">
        <f t="shared" si="239"/>
        <v>https://www.udobaer.de/out/media/public/cust/others/s0000127-2021-ch_it.pdf</v>
      </c>
    </row>
    <row r="9163" spans="1:2" x14ac:dyDescent="0.2">
      <c r="A9163" s="1" t="s">
        <v>30924</v>
      </c>
      <c r="B9163" t="str">
        <f t="shared" si="239"/>
        <v>https://www.udobaer.de/out/media/public/cust/others/s0000127-2021-ch_it.pdf</v>
      </c>
    </row>
    <row r="9164" spans="1:2" x14ac:dyDescent="0.2">
      <c r="A9164" s="1" t="s">
        <v>30925</v>
      </c>
      <c r="B9164" t="str">
        <f t="shared" si="239"/>
        <v>https://www.udobaer.de/out/media/public/cust/others/s0000127-2021-ch_it.pdf</v>
      </c>
    </row>
    <row r="9165" spans="1:2" x14ac:dyDescent="0.2">
      <c r="A9165" s="1" t="s">
        <v>30926</v>
      </c>
      <c r="B9165" t="str">
        <f t="shared" si="239"/>
        <v>https://www.udobaer.de/out/media/public/cust/others/s0000127-2021-ch_it.pdf</v>
      </c>
    </row>
    <row r="9166" spans="1:2" x14ac:dyDescent="0.2">
      <c r="A9166" s="1" t="s">
        <v>30927</v>
      </c>
      <c r="B9166" t="str">
        <f t="shared" si="239"/>
        <v>https://www.udobaer.de/out/media/public/cust/others/s0000127-2021-ch_it.pdf</v>
      </c>
    </row>
    <row r="9167" spans="1:2" x14ac:dyDescent="0.2">
      <c r="A9167" s="1" t="s">
        <v>30928</v>
      </c>
      <c r="B9167" t="str">
        <f t="shared" si="239"/>
        <v>https://www.udobaer.de/out/media/public/cust/others/s0000127-2021-ch_it.pdf</v>
      </c>
    </row>
    <row r="9168" spans="1:2" x14ac:dyDescent="0.2">
      <c r="A9168" s="1" t="s">
        <v>30929</v>
      </c>
      <c r="B9168" t="str">
        <f t="shared" si="239"/>
        <v>https://www.udobaer.de/out/media/public/cust/others/s0000127-2021-ch_it.pdf</v>
      </c>
    </row>
    <row r="9169" spans="1:2" x14ac:dyDescent="0.2">
      <c r="A9169" s="1" t="s">
        <v>30930</v>
      </c>
      <c r="B9169" t="str">
        <f t="shared" si="239"/>
        <v>https://www.udobaer.de/out/media/public/cust/others/s0000127-2021-ch_it.pdf</v>
      </c>
    </row>
    <row r="9170" spans="1:2" x14ac:dyDescent="0.2">
      <c r="A9170" s="1" t="s">
        <v>30931</v>
      </c>
      <c r="B9170" t="str">
        <f t="shared" si="239"/>
        <v>https://www.udobaer.de/out/media/public/cust/others/s0000127-2021-ch_it.pdf</v>
      </c>
    </row>
    <row r="9171" spans="1:2" x14ac:dyDescent="0.2">
      <c r="A9171" s="1" t="s">
        <v>30932</v>
      </c>
      <c r="B9171" t="str">
        <f t="shared" si="239"/>
        <v>https://www.udobaer.de/out/media/public/cust/others/s0000127-2021-ch_it.pdf</v>
      </c>
    </row>
    <row r="9172" spans="1:2" x14ac:dyDescent="0.2">
      <c r="A9172" s="1" t="s">
        <v>30933</v>
      </c>
      <c r="B9172" t="str">
        <f t="shared" si="239"/>
        <v>https://www.udobaer.de/out/media/public/cust/others/s0000127-2021-ch_it.pdf</v>
      </c>
    </row>
    <row r="9173" spans="1:2" x14ac:dyDescent="0.2">
      <c r="A9173" s="1" t="s">
        <v>30934</v>
      </c>
      <c r="B9173" t="str">
        <f t="shared" si="239"/>
        <v>https://www.udobaer.de/out/media/public/cust/others/s0000127-2021-ch_it.pdf</v>
      </c>
    </row>
    <row r="9174" spans="1:2" x14ac:dyDescent="0.2">
      <c r="A9174" s="1" t="s">
        <v>30935</v>
      </c>
      <c r="B9174" t="str">
        <f t="shared" si="239"/>
        <v>https://www.udobaer.de/out/media/public/cust/others/s0000127-2021-ch_it.pdf</v>
      </c>
    </row>
    <row r="9175" spans="1:2" x14ac:dyDescent="0.2">
      <c r="A9175" s="1" t="s">
        <v>30936</v>
      </c>
      <c r="B9175" t="str">
        <f t="shared" si="239"/>
        <v>https://www.udobaer.de/out/media/public/cust/others/s0000127-2021-ch_it.pdf</v>
      </c>
    </row>
    <row r="9176" spans="1:2" x14ac:dyDescent="0.2">
      <c r="A9176" s="1" t="s">
        <v>30937</v>
      </c>
      <c r="B9176" t="str">
        <f t="shared" si="239"/>
        <v>https://www.udobaer.de/out/media/public/cust/others/s0000127-2021-ch_it.pdf</v>
      </c>
    </row>
    <row r="9177" spans="1:2" x14ac:dyDescent="0.2">
      <c r="A9177" s="1" t="s">
        <v>30938</v>
      </c>
      <c r="B9177" t="str">
        <f t="shared" si="239"/>
        <v>https://www.udobaer.de/out/media/public/cust/others/s0000127-2021-ch_it.pdf</v>
      </c>
    </row>
    <row r="9178" spans="1:2" x14ac:dyDescent="0.2">
      <c r="A9178" s="1" t="s">
        <v>30939</v>
      </c>
      <c r="B9178" t="str">
        <f t="shared" si="239"/>
        <v>https://www.udobaer.de/out/media/public/cust/others/s0000127-2021-ch_it.pdf</v>
      </c>
    </row>
    <row r="9179" spans="1:2" x14ac:dyDescent="0.2">
      <c r="A9179" s="1" t="s">
        <v>30940</v>
      </c>
      <c r="B9179" t="str">
        <f t="shared" si="239"/>
        <v>https://www.udobaer.de/out/media/public/cust/others/s0000127-2021-ch_it.pdf</v>
      </c>
    </row>
    <row r="9180" spans="1:2" x14ac:dyDescent="0.2">
      <c r="A9180" s="1" t="s">
        <v>30941</v>
      </c>
      <c r="B9180" t="str">
        <f t="shared" si="239"/>
        <v>https://www.udobaer.de/out/media/public/cust/others/s0000127-2021-ch_it.pdf</v>
      </c>
    </row>
    <row r="9181" spans="1:2" x14ac:dyDescent="0.2">
      <c r="A9181" s="1" t="s">
        <v>30942</v>
      </c>
      <c r="B9181" t="str">
        <f t="shared" si="239"/>
        <v>https://www.udobaer.de/out/media/public/cust/others/s0000127-2021-ch_it.pdf</v>
      </c>
    </row>
    <row r="9182" spans="1:2" x14ac:dyDescent="0.2">
      <c r="A9182" s="1" t="s">
        <v>30943</v>
      </c>
      <c r="B9182" t="str">
        <f t="shared" si="239"/>
        <v>https://www.udobaer.de/out/media/public/cust/others/s0000127-2021-ch_it.pdf</v>
      </c>
    </row>
    <row r="9183" spans="1:2" x14ac:dyDescent="0.2">
      <c r="A9183" s="1" t="s">
        <v>30944</v>
      </c>
      <c r="B9183" t="str">
        <f t="shared" si="239"/>
        <v>https://www.udobaer.de/out/media/public/cust/others/s0000127-2021-ch_it.pdf</v>
      </c>
    </row>
    <row r="9184" spans="1:2" x14ac:dyDescent="0.2">
      <c r="A9184" s="1" t="s">
        <v>30945</v>
      </c>
      <c r="B9184" t="str">
        <f t="shared" si="239"/>
        <v>https://www.udobaer.de/out/media/public/cust/others/s0000127-2021-ch_it.pdf</v>
      </c>
    </row>
    <row r="9185" spans="1:2" x14ac:dyDescent="0.2">
      <c r="A9185" s="1" t="s">
        <v>30946</v>
      </c>
      <c r="B9185" t="str">
        <f t="shared" si="239"/>
        <v>https://www.udobaer.de/out/media/public/cust/others/s0000127-2021-ch_it.pdf</v>
      </c>
    </row>
    <row r="9186" spans="1:2" x14ac:dyDescent="0.2">
      <c r="A9186" s="1" t="s">
        <v>30947</v>
      </c>
      <c r="B9186" t="str">
        <f t="shared" si="239"/>
        <v>https://www.udobaer.de/out/media/public/cust/others/s0000127-2021-ch_it.pdf</v>
      </c>
    </row>
    <row r="9187" spans="1:2" x14ac:dyDescent="0.2">
      <c r="A9187" s="1" t="s">
        <v>30948</v>
      </c>
      <c r="B9187" t="str">
        <f t="shared" si="239"/>
        <v>https://www.udobaer.de/out/media/public/cust/others/s0000127-2021-ch_it.pdf</v>
      </c>
    </row>
    <row r="9188" spans="1:2" x14ac:dyDescent="0.2">
      <c r="A9188" s="1" t="s">
        <v>30949</v>
      </c>
      <c r="B9188" t="str">
        <f t="shared" ref="B9188:B9251" si="240">HYPERLINK("https://www.udobaer.de/out/media/public/cust/others/s0000127-2021-ch_it.pdf")</f>
        <v>https://www.udobaer.de/out/media/public/cust/others/s0000127-2021-ch_it.pdf</v>
      </c>
    </row>
    <row r="9189" spans="1:2" x14ac:dyDescent="0.2">
      <c r="A9189" s="1" t="s">
        <v>30950</v>
      </c>
      <c r="B9189" t="str">
        <f t="shared" si="240"/>
        <v>https://www.udobaer.de/out/media/public/cust/others/s0000127-2021-ch_it.pdf</v>
      </c>
    </row>
    <row r="9190" spans="1:2" x14ac:dyDescent="0.2">
      <c r="A9190" s="1" t="s">
        <v>30951</v>
      </c>
      <c r="B9190" t="str">
        <f t="shared" si="240"/>
        <v>https://www.udobaer.de/out/media/public/cust/others/s0000127-2021-ch_it.pdf</v>
      </c>
    </row>
    <row r="9191" spans="1:2" x14ac:dyDescent="0.2">
      <c r="A9191" s="1" t="s">
        <v>30952</v>
      </c>
      <c r="B9191" t="str">
        <f t="shared" si="240"/>
        <v>https://www.udobaer.de/out/media/public/cust/others/s0000127-2021-ch_it.pdf</v>
      </c>
    </row>
    <row r="9192" spans="1:2" x14ac:dyDescent="0.2">
      <c r="A9192" s="1" t="s">
        <v>30953</v>
      </c>
      <c r="B9192" t="str">
        <f t="shared" si="240"/>
        <v>https://www.udobaer.de/out/media/public/cust/others/s0000127-2021-ch_it.pdf</v>
      </c>
    </row>
    <row r="9193" spans="1:2" x14ac:dyDescent="0.2">
      <c r="A9193" s="1" t="s">
        <v>30954</v>
      </c>
      <c r="B9193" t="str">
        <f t="shared" si="240"/>
        <v>https://www.udobaer.de/out/media/public/cust/others/s0000127-2021-ch_it.pdf</v>
      </c>
    </row>
    <row r="9194" spans="1:2" x14ac:dyDescent="0.2">
      <c r="A9194" s="1" t="s">
        <v>30955</v>
      </c>
      <c r="B9194" t="str">
        <f t="shared" si="240"/>
        <v>https://www.udobaer.de/out/media/public/cust/others/s0000127-2021-ch_it.pdf</v>
      </c>
    </row>
    <row r="9195" spans="1:2" x14ac:dyDescent="0.2">
      <c r="A9195" s="1" t="s">
        <v>30956</v>
      </c>
      <c r="B9195" t="str">
        <f t="shared" si="240"/>
        <v>https://www.udobaer.de/out/media/public/cust/others/s0000127-2021-ch_it.pdf</v>
      </c>
    </row>
    <row r="9196" spans="1:2" x14ac:dyDescent="0.2">
      <c r="A9196" s="1" t="s">
        <v>30957</v>
      </c>
      <c r="B9196" t="str">
        <f t="shared" si="240"/>
        <v>https://www.udobaer.de/out/media/public/cust/others/s0000127-2021-ch_it.pdf</v>
      </c>
    </row>
    <row r="9197" spans="1:2" x14ac:dyDescent="0.2">
      <c r="A9197" s="1" t="s">
        <v>30958</v>
      </c>
      <c r="B9197" t="str">
        <f t="shared" si="240"/>
        <v>https://www.udobaer.de/out/media/public/cust/others/s0000127-2021-ch_it.pdf</v>
      </c>
    </row>
    <row r="9198" spans="1:2" x14ac:dyDescent="0.2">
      <c r="A9198" s="1" t="s">
        <v>30959</v>
      </c>
      <c r="B9198" t="str">
        <f t="shared" si="240"/>
        <v>https://www.udobaer.de/out/media/public/cust/others/s0000127-2021-ch_it.pdf</v>
      </c>
    </row>
    <row r="9199" spans="1:2" x14ac:dyDescent="0.2">
      <c r="A9199" s="1" t="s">
        <v>30960</v>
      </c>
      <c r="B9199" t="str">
        <f t="shared" si="240"/>
        <v>https://www.udobaer.de/out/media/public/cust/others/s0000127-2021-ch_it.pdf</v>
      </c>
    </row>
    <row r="9200" spans="1:2" x14ac:dyDescent="0.2">
      <c r="A9200" s="1" t="s">
        <v>30961</v>
      </c>
      <c r="B9200" t="str">
        <f t="shared" si="240"/>
        <v>https://www.udobaer.de/out/media/public/cust/others/s0000127-2021-ch_it.pdf</v>
      </c>
    </row>
    <row r="9201" spans="1:2" x14ac:dyDescent="0.2">
      <c r="A9201" s="1" t="s">
        <v>30962</v>
      </c>
      <c r="B9201" t="str">
        <f t="shared" si="240"/>
        <v>https://www.udobaer.de/out/media/public/cust/others/s0000127-2021-ch_it.pdf</v>
      </c>
    </row>
    <row r="9202" spans="1:2" x14ac:dyDescent="0.2">
      <c r="A9202" s="1" t="s">
        <v>30963</v>
      </c>
      <c r="B9202" t="str">
        <f t="shared" si="240"/>
        <v>https://www.udobaer.de/out/media/public/cust/others/s0000127-2021-ch_it.pdf</v>
      </c>
    </row>
    <row r="9203" spans="1:2" x14ac:dyDescent="0.2">
      <c r="A9203" s="1" t="s">
        <v>30964</v>
      </c>
      <c r="B9203" t="str">
        <f t="shared" si="240"/>
        <v>https://www.udobaer.de/out/media/public/cust/others/s0000127-2021-ch_it.pdf</v>
      </c>
    </row>
    <row r="9204" spans="1:2" x14ac:dyDescent="0.2">
      <c r="A9204" s="1" t="s">
        <v>30965</v>
      </c>
      <c r="B9204" t="str">
        <f t="shared" si="240"/>
        <v>https://www.udobaer.de/out/media/public/cust/others/s0000127-2021-ch_it.pdf</v>
      </c>
    </row>
    <row r="9205" spans="1:2" x14ac:dyDescent="0.2">
      <c r="A9205" s="1" t="s">
        <v>30966</v>
      </c>
      <c r="B9205" t="str">
        <f t="shared" si="240"/>
        <v>https://www.udobaer.de/out/media/public/cust/others/s0000127-2021-ch_it.pdf</v>
      </c>
    </row>
    <row r="9206" spans="1:2" x14ac:dyDescent="0.2">
      <c r="A9206" s="1" t="s">
        <v>30967</v>
      </c>
      <c r="B9206" t="str">
        <f t="shared" si="240"/>
        <v>https://www.udobaer.de/out/media/public/cust/others/s0000127-2021-ch_it.pdf</v>
      </c>
    </row>
    <row r="9207" spans="1:2" x14ac:dyDescent="0.2">
      <c r="A9207" s="1" t="s">
        <v>30968</v>
      </c>
      <c r="B9207" t="str">
        <f t="shared" si="240"/>
        <v>https://www.udobaer.de/out/media/public/cust/others/s0000127-2021-ch_it.pdf</v>
      </c>
    </row>
    <row r="9208" spans="1:2" x14ac:dyDescent="0.2">
      <c r="A9208" s="1" t="s">
        <v>30969</v>
      </c>
      <c r="B9208" t="str">
        <f t="shared" si="240"/>
        <v>https://www.udobaer.de/out/media/public/cust/others/s0000127-2021-ch_it.pdf</v>
      </c>
    </row>
    <row r="9209" spans="1:2" x14ac:dyDescent="0.2">
      <c r="A9209" s="1" t="s">
        <v>30970</v>
      </c>
      <c r="B9209" t="str">
        <f t="shared" si="240"/>
        <v>https://www.udobaer.de/out/media/public/cust/others/s0000127-2021-ch_it.pdf</v>
      </c>
    </row>
    <row r="9210" spans="1:2" x14ac:dyDescent="0.2">
      <c r="A9210" s="1" t="s">
        <v>30971</v>
      </c>
      <c r="B9210" t="str">
        <f t="shared" si="240"/>
        <v>https://www.udobaer.de/out/media/public/cust/others/s0000127-2021-ch_it.pdf</v>
      </c>
    </row>
    <row r="9211" spans="1:2" x14ac:dyDescent="0.2">
      <c r="A9211" s="1" t="s">
        <v>30972</v>
      </c>
      <c r="B9211" t="str">
        <f t="shared" si="240"/>
        <v>https://www.udobaer.de/out/media/public/cust/others/s0000127-2021-ch_it.pdf</v>
      </c>
    </row>
    <row r="9212" spans="1:2" x14ac:dyDescent="0.2">
      <c r="A9212" s="1" t="s">
        <v>30973</v>
      </c>
      <c r="B9212" t="str">
        <f t="shared" si="240"/>
        <v>https://www.udobaer.de/out/media/public/cust/others/s0000127-2021-ch_it.pdf</v>
      </c>
    </row>
    <row r="9213" spans="1:2" x14ac:dyDescent="0.2">
      <c r="A9213" s="1" t="s">
        <v>30974</v>
      </c>
      <c r="B9213" t="str">
        <f t="shared" si="240"/>
        <v>https://www.udobaer.de/out/media/public/cust/others/s0000127-2021-ch_it.pdf</v>
      </c>
    </row>
    <row r="9214" spans="1:2" x14ac:dyDescent="0.2">
      <c r="A9214" s="1" t="s">
        <v>30975</v>
      </c>
      <c r="B9214" t="str">
        <f t="shared" si="240"/>
        <v>https://www.udobaer.de/out/media/public/cust/others/s0000127-2021-ch_it.pdf</v>
      </c>
    </row>
    <row r="9215" spans="1:2" x14ac:dyDescent="0.2">
      <c r="A9215" s="1" t="s">
        <v>30976</v>
      </c>
      <c r="B9215" t="str">
        <f t="shared" si="240"/>
        <v>https://www.udobaer.de/out/media/public/cust/others/s0000127-2021-ch_it.pdf</v>
      </c>
    </row>
    <row r="9216" spans="1:2" x14ac:dyDescent="0.2">
      <c r="A9216" s="1" t="s">
        <v>30977</v>
      </c>
      <c r="B9216" t="str">
        <f t="shared" si="240"/>
        <v>https://www.udobaer.de/out/media/public/cust/others/s0000127-2021-ch_it.pdf</v>
      </c>
    </row>
    <row r="9217" spans="1:2" x14ac:dyDescent="0.2">
      <c r="A9217" s="1" t="s">
        <v>30978</v>
      </c>
      <c r="B9217" t="str">
        <f t="shared" si="240"/>
        <v>https://www.udobaer.de/out/media/public/cust/others/s0000127-2021-ch_it.pdf</v>
      </c>
    </row>
    <row r="9218" spans="1:2" x14ac:dyDescent="0.2">
      <c r="A9218" s="1" t="s">
        <v>30979</v>
      </c>
      <c r="B9218" t="str">
        <f t="shared" si="240"/>
        <v>https://www.udobaer.de/out/media/public/cust/others/s0000127-2021-ch_it.pdf</v>
      </c>
    </row>
    <row r="9219" spans="1:2" x14ac:dyDescent="0.2">
      <c r="A9219" s="1" t="s">
        <v>30980</v>
      </c>
      <c r="B9219" t="str">
        <f t="shared" si="240"/>
        <v>https://www.udobaer.de/out/media/public/cust/others/s0000127-2021-ch_it.pdf</v>
      </c>
    </row>
    <row r="9220" spans="1:2" x14ac:dyDescent="0.2">
      <c r="A9220" s="1" t="s">
        <v>30981</v>
      </c>
      <c r="B9220" t="str">
        <f t="shared" si="240"/>
        <v>https://www.udobaer.de/out/media/public/cust/others/s0000127-2021-ch_it.pdf</v>
      </c>
    </row>
    <row r="9221" spans="1:2" x14ac:dyDescent="0.2">
      <c r="A9221" s="1" t="s">
        <v>30982</v>
      </c>
      <c r="B9221" t="str">
        <f t="shared" si="240"/>
        <v>https://www.udobaer.de/out/media/public/cust/others/s0000127-2021-ch_it.pdf</v>
      </c>
    </row>
    <row r="9222" spans="1:2" x14ac:dyDescent="0.2">
      <c r="A9222" s="1" t="s">
        <v>30983</v>
      </c>
      <c r="B9222" t="str">
        <f t="shared" si="240"/>
        <v>https://www.udobaer.de/out/media/public/cust/others/s0000127-2021-ch_it.pdf</v>
      </c>
    </row>
    <row r="9223" spans="1:2" x14ac:dyDescent="0.2">
      <c r="A9223" s="1" t="s">
        <v>30984</v>
      </c>
      <c r="B9223" t="str">
        <f t="shared" si="240"/>
        <v>https://www.udobaer.de/out/media/public/cust/others/s0000127-2021-ch_it.pdf</v>
      </c>
    </row>
    <row r="9224" spans="1:2" x14ac:dyDescent="0.2">
      <c r="A9224" s="1" t="s">
        <v>30985</v>
      </c>
      <c r="B9224" t="str">
        <f t="shared" si="240"/>
        <v>https://www.udobaer.de/out/media/public/cust/others/s0000127-2021-ch_it.pdf</v>
      </c>
    </row>
    <row r="9225" spans="1:2" x14ac:dyDescent="0.2">
      <c r="A9225" s="1" t="s">
        <v>30986</v>
      </c>
      <c r="B9225" t="str">
        <f t="shared" si="240"/>
        <v>https://www.udobaer.de/out/media/public/cust/others/s0000127-2021-ch_it.pdf</v>
      </c>
    </row>
    <row r="9226" spans="1:2" x14ac:dyDescent="0.2">
      <c r="A9226" s="1" t="s">
        <v>30987</v>
      </c>
      <c r="B9226" t="str">
        <f t="shared" si="240"/>
        <v>https://www.udobaer.de/out/media/public/cust/others/s0000127-2021-ch_it.pdf</v>
      </c>
    </row>
    <row r="9227" spans="1:2" x14ac:dyDescent="0.2">
      <c r="A9227" s="1" t="s">
        <v>30988</v>
      </c>
      <c r="B9227" t="str">
        <f t="shared" si="240"/>
        <v>https://www.udobaer.de/out/media/public/cust/others/s0000127-2021-ch_it.pdf</v>
      </c>
    </row>
    <row r="9228" spans="1:2" x14ac:dyDescent="0.2">
      <c r="A9228" s="1" t="s">
        <v>30989</v>
      </c>
      <c r="B9228" t="str">
        <f t="shared" si="240"/>
        <v>https://www.udobaer.de/out/media/public/cust/others/s0000127-2021-ch_it.pdf</v>
      </c>
    </row>
    <row r="9229" spans="1:2" x14ac:dyDescent="0.2">
      <c r="A9229" s="1" t="s">
        <v>30990</v>
      </c>
      <c r="B9229" t="str">
        <f t="shared" si="240"/>
        <v>https://www.udobaer.de/out/media/public/cust/others/s0000127-2021-ch_it.pdf</v>
      </c>
    </row>
    <row r="9230" spans="1:2" x14ac:dyDescent="0.2">
      <c r="A9230" s="1" t="s">
        <v>30991</v>
      </c>
      <c r="B9230" t="str">
        <f t="shared" si="240"/>
        <v>https://www.udobaer.de/out/media/public/cust/others/s0000127-2021-ch_it.pdf</v>
      </c>
    </row>
    <row r="9231" spans="1:2" x14ac:dyDescent="0.2">
      <c r="A9231" s="1" t="s">
        <v>30992</v>
      </c>
      <c r="B9231" t="str">
        <f t="shared" si="240"/>
        <v>https://www.udobaer.de/out/media/public/cust/others/s0000127-2021-ch_it.pdf</v>
      </c>
    </row>
    <row r="9232" spans="1:2" x14ac:dyDescent="0.2">
      <c r="A9232" s="1" t="s">
        <v>30993</v>
      </c>
      <c r="B9232" t="str">
        <f t="shared" si="240"/>
        <v>https://www.udobaer.de/out/media/public/cust/others/s0000127-2021-ch_it.pdf</v>
      </c>
    </row>
    <row r="9233" spans="1:2" x14ac:dyDescent="0.2">
      <c r="A9233" s="1" t="s">
        <v>30994</v>
      </c>
      <c r="B9233" t="str">
        <f t="shared" si="240"/>
        <v>https://www.udobaer.de/out/media/public/cust/others/s0000127-2021-ch_it.pdf</v>
      </c>
    </row>
    <row r="9234" spans="1:2" x14ac:dyDescent="0.2">
      <c r="A9234" s="1" t="s">
        <v>30995</v>
      </c>
      <c r="B9234" t="str">
        <f t="shared" si="240"/>
        <v>https://www.udobaer.de/out/media/public/cust/others/s0000127-2021-ch_it.pdf</v>
      </c>
    </row>
    <row r="9235" spans="1:2" x14ac:dyDescent="0.2">
      <c r="A9235" s="1" t="s">
        <v>30996</v>
      </c>
      <c r="B9235" t="str">
        <f t="shared" si="240"/>
        <v>https://www.udobaer.de/out/media/public/cust/others/s0000127-2021-ch_it.pdf</v>
      </c>
    </row>
    <row r="9236" spans="1:2" x14ac:dyDescent="0.2">
      <c r="A9236" s="1" t="s">
        <v>30997</v>
      </c>
      <c r="B9236" t="str">
        <f t="shared" si="240"/>
        <v>https://www.udobaer.de/out/media/public/cust/others/s0000127-2021-ch_it.pdf</v>
      </c>
    </row>
    <row r="9237" spans="1:2" x14ac:dyDescent="0.2">
      <c r="A9237" s="1" t="s">
        <v>30998</v>
      </c>
      <c r="B9237" t="str">
        <f t="shared" si="240"/>
        <v>https://www.udobaer.de/out/media/public/cust/others/s0000127-2021-ch_it.pdf</v>
      </c>
    </row>
    <row r="9238" spans="1:2" x14ac:dyDescent="0.2">
      <c r="A9238" s="1" t="s">
        <v>30999</v>
      </c>
      <c r="B9238" t="str">
        <f t="shared" si="240"/>
        <v>https://www.udobaer.de/out/media/public/cust/others/s0000127-2021-ch_it.pdf</v>
      </c>
    </row>
    <row r="9239" spans="1:2" x14ac:dyDescent="0.2">
      <c r="A9239" s="1" t="s">
        <v>31000</v>
      </c>
      <c r="B9239" t="str">
        <f t="shared" si="240"/>
        <v>https://www.udobaer.de/out/media/public/cust/others/s0000127-2021-ch_it.pdf</v>
      </c>
    </row>
    <row r="9240" spans="1:2" x14ac:dyDescent="0.2">
      <c r="A9240" s="1" t="s">
        <v>31001</v>
      </c>
      <c r="B9240" t="str">
        <f t="shared" si="240"/>
        <v>https://www.udobaer.de/out/media/public/cust/others/s0000127-2021-ch_it.pdf</v>
      </c>
    </row>
    <row r="9241" spans="1:2" x14ac:dyDescent="0.2">
      <c r="A9241" s="1" t="s">
        <v>31002</v>
      </c>
      <c r="B9241" t="str">
        <f t="shared" si="240"/>
        <v>https://www.udobaer.de/out/media/public/cust/others/s0000127-2021-ch_it.pdf</v>
      </c>
    </row>
    <row r="9242" spans="1:2" x14ac:dyDescent="0.2">
      <c r="A9242" s="1" t="s">
        <v>31003</v>
      </c>
      <c r="B9242" t="str">
        <f t="shared" si="240"/>
        <v>https://www.udobaer.de/out/media/public/cust/others/s0000127-2021-ch_it.pdf</v>
      </c>
    </row>
    <row r="9243" spans="1:2" x14ac:dyDescent="0.2">
      <c r="A9243" s="1" t="s">
        <v>31004</v>
      </c>
      <c r="B9243" t="str">
        <f t="shared" si="240"/>
        <v>https://www.udobaer.de/out/media/public/cust/others/s0000127-2021-ch_it.pdf</v>
      </c>
    </row>
    <row r="9244" spans="1:2" x14ac:dyDescent="0.2">
      <c r="A9244" s="1" t="s">
        <v>31005</v>
      </c>
      <c r="B9244" t="str">
        <f t="shared" si="240"/>
        <v>https://www.udobaer.de/out/media/public/cust/others/s0000127-2021-ch_it.pdf</v>
      </c>
    </row>
    <row r="9245" spans="1:2" x14ac:dyDescent="0.2">
      <c r="A9245" s="1" t="s">
        <v>31006</v>
      </c>
      <c r="B9245" t="str">
        <f t="shared" si="240"/>
        <v>https://www.udobaer.de/out/media/public/cust/others/s0000127-2021-ch_it.pdf</v>
      </c>
    </row>
    <row r="9246" spans="1:2" x14ac:dyDescent="0.2">
      <c r="A9246" s="1" t="s">
        <v>31007</v>
      </c>
      <c r="B9246" t="str">
        <f t="shared" si="240"/>
        <v>https://www.udobaer.de/out/media/public/cust/others/s0000127-2021-ch_it.pdf</v>
      </c>
    </row>
    <row r="9247" spans="1:2" x14ac:dyDescent="0.2">
      <c r="A9247" s="1" t="s">
        <v>31008</v>
      </c>
      <c r="B9247" t="str">
        <f t="shared" si="240"/>
        <v>https://www.udobaer.de/out/media/public/cust/others/s0000127-2021-ch_it.pdf</v>
      </c>
    </row>
    <row r="9248" spans="1:2" x14ac:dyDescent="0.2">
      <c r="A9248" s="1" t="s">
        <v>31009</v>
      </c>
      <c r="B9248" t="str">
        <f t="shared" si="240"/>
        <v>https://www.udobaer.de/out/media/public/cust/others/s0000127-2021-ch_it.pdf</v>
      </c>
    </row>
    <row r="9249" spans="1:2" x14ac:dyDescent="0.2">
      <c r="A9249" s="1" t="s">
        <v>31010</v>
      </c>
      <c r="B9249" t="str">
        <f t="shared" si="240"/>
        <v>https://www.udobaer.de/out/media/public/cust/others/s0000127-2021-ch_it.pdf</v>
      </c>
    </row>
    <row r="9250" spans="1:2" x14ac:dyDescent="0.2">
      <c r="A9250" s="1" t="s">
        <v>31011</v>
      </c>
      <c r="B9250" t="str">
        <f t="shared" si="240"/>
        <v>https://www.udobaer.de/out/media/public/cust/others/s0000127-2021-ch_it.pdf</v>
      </c>
    </row>
    <row r="9251" spans="1:2" x14ac:dyDescent="0.2">
      <c r="A9251" s="1" t="s">
        <v>31012</v>
      </c>
      <c r="B9251" t="str">
        <f t="shared" si="240"/>
        <v>https://www.udobaer.de/out/media/public/cust/others/s0000127-2021-ch_it.pdf</v>
      </c>
    </row>
    <row r="9252" spans="1:2" x14ac:dyDescent="0.2">
      <c r="A9252" s="1" t="s">
        <v>31013</v>
      </c>
      <c r="B9252" t="str">
        <f t="shared" ref="B9252:B9315" si="241">HYPERLINK("https://www.udobaer.de/out/media/public/cust/others/s0000127-2021-ch_it.pdf")</f>
        <v>https://www.udobaer.de/out/media/public/cust/others/s0000127-2021-ch_it.pdf</v>
      </c>
    </row>
    <row r="9253" spans="1:2" x14ac:dyDescent="0.2">
      <c r="A9253" s="1" t="s">
        <v>31014</v>
      </c>
      <c r="B9253" t="str">
        <f t="shared" si="241"/>
        <v>https://www.udobaer.de/out/media/public/cust/others/s0000127-2021-ch_it.pdf</v>
      </c>
    </row>
    <row r="9254" spans="1:2" x14ac:dyDescent="0.2">
      <c r="A9254" s="1" t="s">
        <v>31015</v>
      </c>
      <c r="B9254" t="str">
        <f t="shared" si="241"/>
        <v>https://www.udobaer.de/out/media/public/cust/others/s0000127-2021-ch_it.pdf</v>
      </c>
    </row>
    <row r="9255" spans="1:2" x14ac:dyDescent="0.2">
      <c r="A9255" s="1" t="s">
        <v>31016</v>
      </c>
      <c r="B9255" t="str">
        <f t="shared" si="241"/>
        <v>https://www.udobaer.de/out/media/public/cust/others/s0000127-2021-ch_it.pdf</v>
      </c>
    </row>
    <row r="9256" spans="1:2" x14ac:dyDescent="0.2">
      <c r="A9256" s="1" t="s">
        <v>31017</v>
      </c>
      <c r="B9256" t="str">
        <f t="shared" si="241"/>
        <v>https://www.udobaer.de/out/media/public/cust/others/s0000127-2021-ch_it.pdf</v>
      </c>
    </row>
    <row r="9257" spans="1:2" x14ac:dyDescent="0.2">
      <c r="A9257" s="1" t="s">
        <v>31018</v>
      </c>
      <c r="B9257" t="str">
        <f t="shared" si="241"/>
        <v>https://www.udobaer.de/out/media/public/cust/others/s0000127-2021-ch_it.pdf</v>
      </c>
    </row>
    <row r="9258" spans="1:2" x14ac:dyDescent="0.2">
      <c r="A9258" s="1" t="s">
        <v>31019</v>
      </c>
      <c r="B9258" t="str">
        <f t="shared" si="241"/>
        <v>https://www.udobaer.de/out/media/public/cust/others/s0000127-2021-ch_it.pdf</v>
      </c>
    </row>
    <row r="9259" spans="1:2" x14ac:dyDescent="0.2">
      <c r="A9259" s="1" t="s">
        <v>31020</v>
      </c>
      <c r="B9259" t="str">
        <f t="shared" si="241"/>
        <v>https://www.udobaer.de/out/media/public/cust/others/s0000127-2021-ch_it.pdf</v>
      </c>
    </row>
    <row r="9260" spans="1:2" x14ac:dyDescent="0.2">
      <c r="A9260" s="1" t="s">
        <v>31021</v>
      </c>
      <c r="B9260" t="str">
        <f t="shared" si="241"/>
        <v>https://www.udobaer.de/out/media/public/cust/others/s0000127-2021-ch_it.pdf</v>
      </c>
    </row>
    <row r="9261" spans="1:2" x14ac:dyDescent="0.2">
      <c r="A9261" s="1" t="s">
        <v>31022</v>
      </c>
      <c r="B9261" t="str">
        <f t="shared" si="241"/>
        <v>https://www.udobaer.de/out/media/public/cust/others/s0000127-2021-ch_it.pdf</v>
      </c>
    </row>
    <row r="9262" spans="1:2" x14ac:dyDescent="0.2">
      <c r="A9262" s="1" t="s">
        <v>31023</v>
      </c>
      <c r="B9262" t="str">
        <f t="shared" si="241"/>
        <v>https://www.udobaer.de/out/media/public/cust/others/s0000127-2021-ch_it.pdf</v>
      </c>
    </row>
    <row r="9263" spans="1:2" x14ac:dyDescent="0.2">
      <c r="A9263" s="1" t="s">
        <v>31024</v>
      </c>
      <c r="B9263" t="str">
        <f t="shared" si="241"/>
        <v>https://www.udobaer.de/out/media/public/cust/others/s0000127-2021-ch_it.pdf</v>
      </c>
    </row>
    <row r="9264" spans="1:2" x14ac:dyDescent="0.2">
      <c r="A9264" s="1" t="s">
        <v>31025</v>
      </c>
      <c r="B9264" t="str">
        <f t="shared" si="241"/>
        <v>https://www.udobaer.de/out/media/public/cust/others/s0000127-2021-ch_it.pdf</v>
      </c>
    </row>
    <row r="9265" spans="1:2" x14ac:dyDescent="0.2">
      <c r="A9265" s="1" t="s">
        <v>31026</v>
      </c>
      <c r="B9265" t="str">
        <f t="shared" si="241"/>
        <v>https://www.udobaer.de/out/media/public/cust/others/s0000127-2021-ch_it.pdf</v>
      </c>
    </row>
    <row r="9266" spans="1:2" x14ac:dyDescent="0.2">
      <c r="A9266" s="1" t="s">
        <v>31027</v>
      </c>
      <c r="B9266" t="str">
        <f t="shared" si="241"/>
        <v>https://www.udobaer.de/out/media/public/cust/others/s0000127-2021-ch_it.pdf</v>
      </c>
    </row>
    <row r="9267" spans="1:2" x14ac:dyDescent="0.2">
      <c r="A9267" s="1" t="s">
        <v>31028</v>
      </c>
      <c r="B9267" t="str">
        <f t="shared" si="241"/>
        <v>https://www.udobaer.de/out/media/public/cust/others/s0000127-2021-ch_it.pdf</v>
      </c>
    </row>
    <row r="9268" spans="1:2" x14ac:dyDescent="0.2">
      <c r="A9268" s="1" t="s">
        <v>31029</v>
      </c>
      <c r="B9268" t="str">
        <f t="shared" si="241"/>
        <v>https://www.udobaer.de/out/media/public/cust/others/s0000127-2021-ch_it.pdf</v>
      </c>
    </row>
    <row r="9269" spans="1:2" x14ac:dyDescent="0.2">
      <c r="A9269" s="1" t="s">
        <v>31030</v>
      </c>
      <c r="B9269" t="str">
        <f t="shared" si="241"/>
        <v>https://www.udobaer.de/out/media/public/cust/others/s0000127-2021-ch_it.pdf</v>
      </c>
    </row>
    <row r="9270" spans="1:2" x14ac:dyDescent="0.2">
      <c r="A9270" s="1" t="s">
        <v>31031</v>
      </c>
      <c r="B9270" t="str">
        <f t="shared" si="241"/>
        <v>https://www.udobaer.de/out/media/public/cust/others/s0000127-2021-ch_it.pdf</v>
      </c>
    </row>
    <row r="9271" spans="1:2" x14ac:dyDescent="0.2">
      <c r="A9271" s="1" t="s">
        <v>31032</v>
      </c>
      <c r="B9271" t="str">
        <f t="shared" si="241"/>
        <v>https://www.udobaer.de/out/media/public/cust/others/s0000127-2021-ch_it.pdf</v>
      </c>
    </row>
    <row r="9272" spans="1:2" x14ac:dyDescent="0.2">
      <c r="A9272" s="1" t="s">
        <v>31033</v>
      </c>
      <c r="B9272" t="str">
        <f t="shared" si="241"/>
        <v>https://www.udobaer.de/out/media/public/cust/others/s0000127-2021-ch_it.pdf</v>
      </c>
    </row>
    <row r="9273" spans="1:2" x14ac:dyDescent="0.2">
      <c r="A9273" s="1" t="s">
        <v>31034</v>
      </c>
      <c r="B9273" t="str">
        <f t="shared" si="241"/>
        <v>https://www.udobaer.de/out/media/public/cust/others/s0000127-2021-ch_it.pdf</v>
      </c>
    </row>
    <row r="9274" spans="1:2" x14ac:dyDescent="0.2">
      <c r="A9274" s="1" t="s">
        <v>31035</v>
      </c>
      <c r="B9274" t="str">
        <f t="shared" si="241"/>
        <v>https://www.udobaer.de/out/media/public/cust/others/s0000127-2021-ch_it.pdf</v>
      </c>
    </row>
    <row r="9275" spans="1:2" x14ac:dyDescent="0.2">
      <c r="A9275" s="1" t="s">
        <v>31036</v>
      </c>
      <c r="B9275" t="str">
        <f t="shared" si="241"/>
        <v>https://www.udobaer.de/out/media/public/cust/others/s0000127-2021-ch_it.pdf</v>
      </c>
    </row>
    <row r="9276" spans="1:2" x14ac:dyDescent="0.2">
      <c r="A9276" s="1" t="s">
        <v>31037</v>
      </c>
      <c r="B9276" t="str">
        <f t="shared" si="241"/>
        <v>https://www.udobaer.de/out/media/public/cust/others/s0000127-2021-ch_it.pdf</v>
      </c>
    </row>
    <row r="9277" spans="1:2" x14ac:dyDescent="0.2">
      <c r="A9277" s="1" t="s">
        <v>31038</v>
      </c>
      <c r="B9277" t="str">
        <f t="shared" si="241"/>
        <v>https://www.udobaer.de/out/media/public/cust/others/s0000127-2021-ch_it.pdf</v>
      </c>
    </row>
    <row r="9278" spans="1:2" x14ac:dyDescent="0.2">
      <c r="A9278" s="1" t="s">
        <v>31039</v>
      </c>
      <c r="B9278" t="str">
        <f t="shared" si="241"/>
        <v>https://www.udobaer.de/out/media/public/cust/others/s0000127-2021-ch_it.pdf</v>
      </c>
    </row>
    <row r="9279" spans="1:2" x14ac:dyDescent="0.2">
      <c r="A9279" s="1" t="s">
        <v>31040</v>
      </c>
      <c r="B9279" t="str">
        <f t="shared" si="241"/>
        <v>https://www.udobaer.de/out/media/public/cust/others/s0000127-2021-ch_it.pdf</v>
      </c>
    </row>
    <row r="9280" spans="1:2" x14ac:dyDescent="0.2">
      <c r="A9280" s="1" t="s">
        <v>31041</v>
      </c>
      <c r="B9280" t="str">
        <f t="shared" si="241"/>
        <v>https://www.udobaer.de/out/media/public/cust/others/s0000127-2021-ch_it.pdf</v>
      </c>
    </row>
    <row r="9281" spans="1:2" x14ac:dyDescent="0.2">
      <c r="A9281" s="1" t="s">
        <v>31042</v>
      </c>
      <c r="B9281" t="str">
        <f t="shared" si="241"/>
        <v>https://www.udobaer.de/out/media/public/cust/others/s0000127-2021-ch_it.pdf</v>
      </c>
    </row>
    <row r="9282" spans="1:2" x14ac:dyDescent="0.2">
      <c r="A9282" s="1" t="s">
        <v>31043</v>
      </c>
      <c r="B9282" t="str">
        <f t="shared" si="241"/>
        <v>https://www.udobaer.de/out/media/public/cust/others/s0000127-2021-ch_it.pdf</v>
      </c>
    </row>
    <row r="9283" spans="1:2" x14ac:dyDescent="0.2">
      <c r="A9283" s="1" t="s">
        <v>31044</v>
      </c>
      <c r="B9283" t="str">
        <f t="shared" si="241"/>
        <v>https://www.udobaer.de/out/media/public/cust/others/s0000127-2021-ch_it.pdf</v>
      </c>
    </row>
    <row r="9284" spans="1:2" x14ac:dyDescent="0.2">
      <c r="A9284" s="1" t="s">
        <v>31045</v>
      </c>
      <c r="B9284" t="str">
        <f t="shared" si="241"/>
        <v>https://www.udobaer.de/out/media/public/cust/others/s0000127-2021-ch_it.pdf</v>
      </c>
    </row>
    <row r="9285" spans="1:2" x14ac:dyDescent="0.2">
      <c r="A9285" s="1" t="s">
        <v>31046</v>
      </c>
      <c r="B9285" t="str">
        <f t="shared" si="241"/>
        <v>https://www.udobaer.de/out/media/public/cust/others/s0000127-2021-ch_it.pdf</v>
      </c>
    </row>
    <row r="9286" spans="1:2" x14ac:dyDescent="0.2">
      <c r="A9286" s="1" t="s">
        <v>31047</v>
      </c>
      <c r="B9286" t="str">
        <f t="shared" si="241"/>
        <v>https://www.udobaer.de/out/media/public/cust/others/s0000127-2021-ch_it.pdf</v>
      </c>
    </row>
    <row r="9287" spans="1:2" x14ac:dyDescent="0.2">
      <c r="A9287" s="1" t="s">
        <v>31048</v>
      </c>
      <c r="B9287" t="str">
        <f t="shared" si="241"/>
        <v>https://www.udobaer.de/out/media/public/cust/others/s0000127-2021-ch_it.pdf</v>
      </c>
    </row>
    <row r="9288" spans="1:2" x14ac:dyDescent="0.2">
      <c r="A9288" s="1" t="s">
        <v>32964</v>
      </c>
      <c r="B9288" t="str">
        <f t="shared" si="241"/>
        <v>https://www.udobaer.de/out/media/public/cust/others/s0000127-2021-ch_it.pdf</v>
      </c>
    </row>
    <row r="9289" spans="1:2" x14ac:dyDescent="0.2">
      <c r="A9289" s="1" t="s">
        <v>32965</v>
      </c>
      <c r="B9289" t="str">
        <f t="shared" si="241"/>
        <v>https://www.udobaer.de/out/media/public/cust/others/s0000127-2021-ch_it.pdf</v>
      </c>
    </row>
    <row r="9290" spans="1:2" x14ac:dyDescent="0.2">
      <c r="A9290" s="1" t="s">
        <v>32967</v>
      </c>
      <c r="B9290" t="str">
        <f t="shared" si="241"/>
        <v>https://www.udobaer.de/out/media/public/cust/others/s0000127-2021-ch_it.pdf</v>
      </c>
    </row>
    <row r="9291" spans="1:2" x14ac:dyDescent="0.2">
      <c r="A9291" s="1" t="s">
        <v>32968</v>
      </c>
      <c r="B9291" t="str">
        <f t="shared" si="241"/>
        <v>https://www.udobaer.de/out/media/public/cust/others/s0000127-2021-ch_it.pdf</v>
      </c>
    </row>
    <row r="9292" spans="1:2" x14ac:dyDescent="0.2">
      <c r="A9292" s="1" t="s">
        <v>32969</v>
      </c>
      <c r="B9292" t="str">
        <f t="shared" si="241"/>
        <v>https://www.udobaer.de/out/media/public/cust/others/s0000127-2021-ch_it.pdf</v>
      </c>
    </row>
    <row r="9293" spans="1:2" x14ac:dyDescent="0.2">
      <c r="A9293" s="1" t="s">
        <v>32970</v>
      </c>
      <c r="B9293" t="str">
        <f t="shared" si="241"/>
        <v>https://www.udobaer.de/out/media/public/cust/others/s0000127-2021-ch_it.pdf</v>
      </c>
    </row>
    <row r="9294" spans="1:2" x14ac:dyDescent="0.2">
      <c r="A9294" s="1" t="s">
        <v>32971</v>
      </c>
      <c r="B9294" t="str">
        <f t="shared" si="241"/>
        <v>https://www.udobaer.de/out/media/public/cust/others/s0000127-2021-ch_it.pdf</v>
      </c>
    </row>
    <row r="9295" spans="1:2" x14ac:dyDescent="0.2">
      <c r="A9295" s="1" t="s">
        <v>32972</v>
      </c>
      <c r="B9295" t="str">
        <f t="shared" si="241"/>
        <v>https://www.udobaer.de/out/media/public/cust/others/s0000127-2021-ch_it.pdf</v>
      </c>
    </row>
    <row r="9296" spans="1:2" x14ac:dyDescent="0.2">
      <c r="A9296" s="1" t="s">
        <v>32973</v>
      </c>
      <c r="B9296" t="str">
        <f t="shared" si="241"/>
        <v>https://www.udobaer.de/out/media/public/cust/others/s0000127-2021-ch_it.pdf</v>
      </c>
    </row>
    <row r="9297" spans="1:2" x14ac:dyDescent="0.2">
      <c r="A9297" s="1" t="s">
        <v>32974</v>
      </c>
      <c r="B9297" t="str">
        <f t="shared" si="241"/>
        <v>https://www.udobaer.de/out/media/public/cust/others/s0000127-2021-ch_it.pdf</v>
      </c>
    </row>
    <row r="9298" spans="1:2" x14ac:dyDescent="0.2">
      <c r="A9298" s="1" t="s">
        <v>32975</v>
      </c>
      <c r="B9298" t="str">
        <f t="shared" si="241"/>
        <v>https://www.udobaer.de/out/media/public/cust/others/s0000127-2021-ch_it.pdf</v>
      </c>
    </row>
    <row r="9299" spans="1:2" x14ac:dyDescent="0.2">
      <c r="A9299" s="1" t="s">
        <v>32976</v>
      </c>
      <c r="B9299" t="str">
        <f t="shared" si="241"/>
        <v>https://www.udobaer.de/out/media/public/cust/others/s0000127-2021-ch_it.pdf</v>
      </c>
    </row>
    <row r="9300" spans="1:2" x14ac:dyDescent="0.2">
      <c r="A9300" s="1" t="s">
        <v>32977</v>
      </c>
      <c r="B9300" t="str">
        <f t="shared" si="241"/>
        <v>https://www.udobaer.de/out/media/public/cust/others/s0000127-2021-ch_it.pdf</v>
      </c>
    </row>
    <row r="9301" spans="1:2" x14ac:dyDescent="0.2">
      <c r="A9301" s="1" t="s">
        <v>33004</v>
      </c>
      <c r="B9301" t="str">
        <f t="shared" si="241"/>
        <v>https://www.udobaer.de/out/media/public/cust/others/s0000127-2021-ch_it.pdf</v>
      </c>
    </row>
    <row r="9302" spans="1:2" x14ac:dyDescent="0.2">
      <c r="A9302" s="1" t="s">
        <v>33007</v>
      </c>
      <c r="B9302" t="str">
        <f t="shared" si="241"/>
        <v>https://www.udobaer.de/out/media/public/cust/others/s0000127-2021-ch_it.pdf</v>
      </c>
    </row>
    <row r="9303" spans="1:2" x14ac:dyDescent="0.2">
      <c r="A9303" s="1" t="s">
        <v>33008</v>
      </c>
      <c r="B9303" t="str">
        <f t="shared" si="241"/>
        <v>https://www.udobaer.de/out/media/public/cust/others/s0000127-2021-ch_it.pdf</v>
      </c>
    </row>
    <row r="9304" spans="1:2" x14ac:dyDescent="0.2">
      <c r="A9304" s="1" t="s">
        <v>33009</v>
      </c>
      <c r="B9304" t="str">
        <f t="shared" si="241"/>
        <v>https://www.udobaer.de/out/media/public/cust/others/s0000127-2021-ch_it.pdf</v>
      </c>
    </row>
    <row r="9305" spans="1:2" x14ac:dyDescent="0.2">
      <c r="A9305" s="1" t="s">
        <v>33010</v>
      </c>
      <c r="B9305" t="str">
        <f t="shared" si="241"/>
        <v>https://www.udobaer.de/out/media/public/cust/others/s0000127-2021-ch_it.pdf</v>
      </c>
    </row>
    <row r="9306" spans="1:2" x14ac:dyDescent="0.2">
      <c r="A9306" s="1" t="s">
        <v>33011</v>
      </c>
      <c r="B9306" t="str">
        <f t="shared" si="241"/>
        <v>https://www.udobaer.de/out/media/public/cust/others/s0000127-2021-ch_it.pdf</v>
      </c>
    </row>
    <row r="9307" spans="1:2" x14ac:dyDescent="0.2">
      <c r="A9307" s="1" t="s">
        <v>33012</v>
      </c>
      <c r="B9307" t="str">
        <f t="shared" si="241"/>
        <v>https://www.udobaer.de/out/media/public/cust/others/s0000127-2021-ch_it.pdf</v>
      </c>
    </row>
    <row r="9308" spans="1:2" x14ac:dyDescent="0.2">
      <c r="A9308" s="1" t="s">
        <v>33013</v>
      </c>
      <c r="B9308" t="str">
        <f t="shared" si="241"/>
        <v>https://www.udobaer.de/out/media/public/cust/others/s0000127-2021-ch_it.pdf</v>
      </c>
    </row>
    <row r="9309" spans="1:2" x14ac:dyDescent="0.2">
      <c r="A9309" s="1" t="s">
        <v>33014</v>
      </c>
      <c r="B9309" t="str">
        <f t="shared" si="241"/>
        <v>https://www.udobaer.de/out/media/public/cust/others/s0000127-2021-ch_it.pdf</v>
      </c>
    </row>
    <row r="9310" spans="1:2" x14ac:dyDescent="0.2">
      <c r="A9310" s="1" t="s">
        <v>33015</v>
      </c>
      <c r="B9310" t="str">
        <f t="shared" si="241"/>
        <v>https://www.udobaer.de/out/media/public/cust/others/s0000127-2021-ch_it.pdf</v>
      </c>
    </row>
    <row r="9311" spans="1:2" x14ac:dyDescent="0.2">
      <c r="A9311" s="1" t="s">
        <v>33016</v>
      </c>
      <c r="B9311" t="str">
        <f t="shared" si="241"/>
        <v>https://www.udobaer.de/out/media/public/cust/others/s0000127-2021-ch_it.pdf</v>
      </c>
    </row>
    <row r="9312" spans="1:2" x14ac:dyDescent="0.2">
      <c r="A9312" s="1" t="s">
        <v>33017</v>
      </c>
      <c r="B9312" t="str">
        <f t="shared" si="241"/>
        <v>https://www.udobaer.de/out/media/public/cust/others/s0000127-2021-ch_it.pdf</v>
      </c>
    </row>
    <row r="9313" spans="1:2" x14ac:dyDescent="0.2">
      <c r="A9313" s="1" t="s">
        <v>33018</v>
      </c>
      <c r="B9313" t="str">
        <f t="shared" si="241"/>
        <v>https://www.udobaer.de/out/media/public/cust/others/s0000127-2021-ch_it.pdf</v>
      </c>
    </row>
    <row r="9314" spans="1:2" x14ac:dyDescent="0.2">
      <c r="A9314" s="1" t="s">
        <v>33019</v>
      </c>
      <c r="B9314" t="str">
        <f t="shared" si="241"/>
        <v>https://www.udobaer.de/out/media/public/cust/others/s0000127-2021-ch_it.pdf</v>
      </c>
    </row>
    <row r="9315" spans="1:2" x14ac:dyDescent="0.2">
      <c r="A9315" s="1" t="s">
        <v>33020</v>
      </c>
      <c r="B9315" t="str">
        <f t="shared" si="241"/>
        <v>https://www.udobaer.de/out/media/public/cust/others/s0000127-2021-ch_it.pdf</v>
      </c>
    </row>
    <row r="9316" spans="1:2" x14ac:dyDescent="0.2">
      <c r="A9316" s="1" t="s">
        <v>33021</v>
      </c>
      <c r="B9316" t="str">
        <f t="shared" ref="B9316:B9379" si="242">HYPERLINK("https://www.udobaer.de/out/media/public/cust/others/s0000127-2021-ch_it.pdf")</f>
        <v>https://www.udobaer.de/out/media/public/cust/others/s0000127-2021-ch_it.pdf</v>
      </c>
    </row>
    <row r="9317" spans="1:2" x14ac:dyDescent="0.2">
      <c r="A9317" s="1" t="s">
        <v>33022</v>
      </c>
      <c r="B9317" t="str">
        <f t="shared" si="242"/>
        <v>https://www.udobaer.de/out/media/public/cust/others/s0000127-2021-ch_it.pdf</v>
      </c>
    </row>
    <row r="9318" spans="1:2" x14ac:dyDescent="0.2">
      <c r="A9318" s="1" t="s">
        <v>33023</v>
      </c>
      <c r="B9318" t="str">
        <f t="shared" si="242"/>
        <v>https://www.udobaer.de/out/media/public/cust/others/s0000127-2021-ch_it.pdf</v>
      </c>
    </row>
    <row r="9319" spans="1:2" x14ac:dyDescent="0.2">
      <c r="A9319" s="1" t="s">
        <v>33024</v>
      </c>
      <c r="B9319" t="str">
        <f t="shared" si="242"/>
        <v>https://www.udobaer.de/out/media/public/cust/others/s0000127-2021-ch_it.pdf</v>
      </c>
    </row>
    <row r="9320" spans="1:2" x14ac:dyDescent="0.2">
      <c r="A9320" s="1" t="s">
        <v>33025</v>
      </c>
      <c r="B9320" t="str">
        <f t="shared" si="242"/>
        <v>https://www.udobaer.de/out/media/public/cust/others/s0000127-2021-ch_it.pdf</v>
      </c>
    </row>
    <row r="9321" spans="1:2" x14ac:dyDescent="0.2">
      <c r="A9321" s="1" t="s">
        <v>33026</v>
      </c>
      <c r="B9321" t="str">
        <f t="shared" si="242"/>
        <v>https://www.udobaer.de/out/media/public/cust/others/s0000127-2021-ch_it.pdf</v>
      </c>
    </row>
    <row r="9322" spans="1:2" x14ac:dyDescent="0.2">
      <c r="A9322" s="1" t="s">
        <v>33027</v>
      </c>
      <c r="B9322" t="str">
        <f t="shared" si="242"/>
        <v>https://www.udobaer.de/out/media/public/cust/others/s0000127-2021-ch_it.pdf</v>
      </c>
    </row>
    <row r="9323" spans="1:2" x14ac:dyDescent="0.2">
      <c r="A9323" s="1" t="s">
        <v>33028</v>
      </c>
      <c r="B9323" t="str">
        <f t="shared" si="242"/>
        <v>https://www.udobaer.de/out/media/public/cust/others/s0000127-2021-ch_it.pdf</v>
      </c>
    </row>
    <row r="9324" spans="1:2" x14ac:dyDescent="0.2">
      <c r="A9324" s="1" t="s">
        <v>33029</v>
      </c>
      <c r="B9324" t="str">
        <f t="shared" si="242"/>
        <v>https://www.udobaer.de/out/media/public/cust/others/s0000127-2021-ch_it.pdf</v>
      </c>
    </row>
    <row r="9325" spans="1:2" x14ac:dyDescent="0.2">
      <c r="A9325" s="1" t="s">
        <v>33030</v>
      </c>
      <c r="B9325" t="str">
        <f t="shared" si="242"/>
        <v>https://www.udobaer.de/out/media/public/cust/others/s0000127-2021-ch_it.pdf</v>
      </c>
    </row>
    <row r="9326" spans="1:2" x14ac:dyDescent="0.2">
      <c r="A9326" s="1" t="s">
        <v>33031</v>
      </c>
      <c r="B9326" t="str">
        <f t="shared" si="242"/>
        <v>https://www.udobaer.de/out/media/public/cust/others/s0000127-2021-ch_it.pdf</v>
      </c>
    </row>
    <row r="9327" spans="1:2" x14ac:dyDescent="0.2">
      <c r="A9327" s="1" t="s">
        <v>33032</v>
      </c>
      <c r="B9327" t="str">
        <f t="shared" si="242"/>
        <v>https://www.udobaer.de/out/media/public/cust/others/s0000127-2021-ch_it.pdf</v>
      </c>
    </row>
    <row r="9328" spans="1:2" x14ac:dyDescent="0.2">
      <c r="A9328" s="1" t="s">
        <v>33033</v>
      </c>
      <c r="B9328" t="str">
        <f t="shared" si="242"/>
        <v>https://www.udobaer.de/out/media/public/cust/others/s0000127-2021-ch_it.pdf</v>
      </c>
    </row>
    <row r="9329" spans="1:2" x14ac:dyDescent="0.2">
      <c r="A9329" s="1" t="s">
        <v>33034</v>
      </c>
      <c r="B9329" t="str">
        <f t="shared" si="242"/>
        <v>https://www.udobaer.de/out/media/public/cust/others/s0000127-2021-ch_it.pdf</v>
      </c>
    </row>
    <row r="9330" spans="1:2" x14ac:dyDescent="0.2">
      <c r="A9330" s="1" t="s">
        <v>33035</v>
      </c>
      <c r="B9330" t="str">
        <f t="shared" si="242"/>
        <v>https://www.udobaer.de/out/media/public/cust/others/s0000127-2021-ch_it.pdf</v>
      </c>
    </row>
    <row r="9331" spans="1:2" x14ac:dyDescent="0.2">
      <c r="A9331" s="1" t="s">
        <v>33036</v>
      </c>
      <c r="B9331" t="str">
        <f t="shared" si="242"/>
        <v>https://www.udobaer.de/out/media/public/cust/others/s0000127-2021-ch_it.pdf</v>
      </c>
    </row>
    <row r="9332" spans="1:2" x14ac:dyDescent="0.2">
      <c r="A9332" s="1" t="s">
        <v>33037</v>
      </c>
      <c r="B9332" t="str">
        <f t="shared" si="242"/>
        <v>https://www.udobaer.de/out/media/public/cust/others/s0000127-2021-ch_it.pdf</v>
      </c>
    </row>
    <row r="9333" spans="1:2" x14ac:dyDescent="0.2">
      <c r="A9333" s="1" t="s">
        <v>33038</v>
      </c>
      <c r="B9333" t="str">
        <f t="shared" si="242"/>
        <v>https://www.udobaer.de/out/media/public/cust/others/s0000127-2021-ch_it.pdf</v>
      </c>
    </row>
    <row r="9334" spans="1:2" x14ac:dyDescent="0.2">
      <c r="A9334" s="1" t="s">
        <v>33039</v>
      </c>
      <c r="B9334" t="str">
        <f t="shared" si="242"/>
        <v>https://www.udobaer.de/out/media/public/cust/others/s0000127-2021-ch_it.pdf</v>
      </c>
    </row>
    <row r="9335" spans="1:2" x14ac:dyDescent="0.2">
      <c r="A9335" s="1" t="s">
        <v>33040</v>
      </c>
      <c r="B9335" t="str">
        <f t="shared" si="242"/>
        <v>https://www.udobaer.de/out/media/public/cust/others/s0000127-2021-ch_it.pdf</v>
      </c>
    </row>
    <row r="9336" spans="1:2" x14ac:dyDescent="0.2">
      <c r="A9336" s="1" t="s">
        <v>33041</v>
      </c>
      <c r="B9336" t="str">
        <f t="shared" si="242"/>
        <v>https://www.udobaer.de/out/media/public/cust/others/s0000127-2021-ch_it.pdf</v>
      </c>
    </row>
    <row r="9337" spans="1:2" x14ac:dyDescent="0.2">
      <c r="A9337" s="1" t="s">
        <v>33042</v>
      </c>
      <c r="B9337" t="str">
        <f t="shared" si="242"/>
        <v>https://www.udobaer.de/out/media/public/cust/others/s0000127-2021-ch_it.pdf</v>
      </c>
    </row>
    <row r="9338" spans="1:2" x14ac:dyDescent="0.2">
      <c r="A9338" s="1" t="s">
        <v>33043</v>
      </c>
      <c r="B9338" t="str">
        <f t="shared" si="242"/>
        <v>https://www.udobaer.de/out/media/public/cust/others/s0000127-2021-ch_it.pdf</v>
      </c>
    </row>
    <row r="9339" spans="1:2" x14ac:dyDescent="0.2">
      <c r="A9339" s="1" t="s">
        <v>33044</v>
      </c>
      <c r="B9339" t="str">
        <f t="shared" si="242"/>
        <v>https://www.udobaer.de/out/media/public/cust/others/s0000127-2021-ch_it.pdf</v>
      </c>
    </row>
    <row r="9340" spans="1:2" x14ac:dyDescent="0.2">
      <c r="A9340" s="1" t="s">
        <v>33045</v>
      </c>
      <c r="B9340" t="str">
        <f t="shared" si="242"/>
        <v>https://www.udobaer.de/out/media/public/cust/others/s0000127-2021-ch_it.pdf</v>
      </c>
    </row>
    <row r="9341" spans="1:2" x14ac:dyDescent="0.2">
      <c r="A9341" s="1" t="s">
        <v>33046</v>
      </c>
      <c r="B9341" t="str">
        <f t="shared" si="242"/>
        <v>https://www.udobaer.de/out/media/public/cust/others/s0000127-2021-ch_it.pdf</v>
      </c>
    </row>
    <row r="9342" spans="1:2" x14ac:dyDescent="0.2">
      <c r="A9342" s="1" t="s">
        <v>33047</v>
      </c>
      <c r="B9342" t="str">
        <f t="shared" si="242"/>
        <v>https://www.udobaer.de/out/media/public/cust/others/s0000127-2021-ch_it.pdf</v>
      </c>
    </row>
    <row r="9343" spans="1:2" x14ac:dyDescent="0.2">
      <c r="A9343" s="1" t="s">
        <v>33048</v>
      </c>
      <c r="B9343" t="str">
        <f t="shared" si="242"/>
        <v>https://www.udobaer.de/out/media/public/cust/others/s0000127-2021-ch_it.pdf</v>
      </c>
    </row>
    <row r="9344" spans="1:2" x14ac:dyDescent="0.2">
      <c r="A9344" s="1" t="s">
        <v>33049</v>
      </c>
      <c r="B9344" t="str">
        <f t="shared" si="242"/>
        <v>https://www.udobaer.de/out/media/public/cust/others/s0000127-2021-ch_it.pdf</v>
      </c>
    </row>
    <row r="9345" spans="1:2" x14ac:dyDescent="0.2">
      <c r="A9345" s="1" t="s">
        <v>33050</v>
      </c>
      <c r="B9345" t="str">
        <f t="shared" si="242"/>
        <v>https://www.udobaer.de/out/media/public/cust/others/s0000127-2021-ch_it.pdf</v>
      </c>
    </row>
    <row r="9346" spans="1:2" x14ac:dyDescent="0.2">
      <c r="A9346" s="1" t="s">
        <v>33051</v>
      </c>
      <c r="B9346" t="str">
        <f t="shared" si="242"/>
        <v>https://www.udobaer.de/out/media/public/cust/others/s0000127-2021-ch_it.pdf</v>
      </c>
    </row>
    <row r="9347" spans="1:2" x14ac:dyDescent="0.2">
      <c r="A9347" s="1" t="s">
        <v>33052</v>
      </c>
      <c r="B9347" t="str">
        <f t="shared" si="242"/>
        <v>https://www.udobaer.de/out/media/public/cust/others/s0000127-2021-ch_it.pdf</v>
      </c>
    </row>
    <row r="9348" spans="1:2" x14ac:dyDescent="0.2">
      <c r="A9348" s="1" t="s">
        <v>33053</v>
      </c>
      <c r="B9348" t="str">
        <f t="shared" si="242"/>
        <v>https://www.udobaer.de/out/media/public/cust/others/s0000127-2021-ch_it.pdf</v>
      </c>
    </row>
    <row r="9349" spans="1:2" x14ac:dyDescent="0.2">
      <c r="A9349" s="1" t="s">
        <v>33054</v>
      </c>
      <c r="B9349" t="str">
        <f t="shared" si="242"/>
        <v>https://www.udobaer.de/out/media/public/cust/others/s0000127-2021-ch_it.pdf</v>
      </c>
    </row>
    <row r="9350" spans="1:2" x14ac:dyDescent="0.2">
      <c r="A9350" s="1" t="s">
        <v>33055</v>
      </c>
      <c r="B9350" t="str">
        <f t="shared" si="242"/>
        <v>https://www.udobaer.de/out/media/public/cust/others/s0000127-2021-ch_it.pdf</v>
      </c>
    </row>
    <row r="9351" spans="1:2" x14ac:dyDescent="0.2">
      <c r="A9351" s="1" t="s">
        <v>33056</v>
      </c>
      <c r="B9351" t="str">
        <f t="shared" si="242"/>
        <v>https://www.udobaer.de/out/media/public/cust/others/s0000127-2021-ch_it.pdf</v>
      </c>
    </row>
    <row r="9352" spans="1:2" x14ac:dyDescent="0.2">
      <c r="A9352" s="1" t="s">
        <v>33057</v>
      </c>
      <c r="B9352" t="str">
        <f t="shared" si="242"/>
        <v>https://www.udobaer.de/out/media/public/cust/others/s0000127-2021-ch_it.pdf</v>
      </c>
    </row>
    <row r="9353" spans="1:2" x14ac:dyDescent="0.2">
      <c r="A9353" s="1" t="s">
        <v>33058</v>
      </c>
      <c r="B9353" t="str">
        <f t="shared" si="242"/>
        <v>https://www.udobaer.de/out/media/public/cust/others/s0000127-2021-ch_it.pdf</v>
      </c>
    </row>
    <row r="9354" spans="1:2" x14ac:dyDescent="0.2">
      <c r="A9354" s="1" t="s">
        <v>33059</v>
      </c>
      <c r="B9354" t="str">
        <f t="shared" si="242"/>
        <v>https://www.udobaer.de/out/media/public/cust/others/s0000127-2021-ch_it.pdf</v>
      </c>
    </row>
    <row r="9355" spans="1:2" x14ac:dyDescent="0.2">
      <c r="A9355" s="1" t="s">
        <v>33060</v>
      </c>
      <c r="B9355" t="str">
        <f t="shared" si="242"/>
        <v>https://www.udobaer.de/out/media/public/cust/others/s0000127-2021-ch_it.pdf</v>
      </c>
    </row>
    <row r="9356" spans="1:2" x14ac:dyDescent="0.2">
      <c r="A9356" s="1" t="s">
        <v>33342</v>
      </c>
      <c r="B9356" t="str">
        <f t="shared" si="242"/>
        <v>https://www.udobaer.de/out/media/public/cust/others/s0000127-2021-ch_it.pdf</v>
      </c>
    </row>
    <row r="9357" spans="1:2" x14ac:dyDescent="0.2">
      <c r="A9357" s="1" t="s">
        <v>33343</v>
      </c>
      <c r="B9357" t="str">
        <f t="shared" si="242"/>
        <v>https://www.udobaer.de/out/media/public/cust/others/s0000127-2021-ch_it.pdf</v>
      </c>
    </row>
    <row r="9358" spans="1:2" x14ac:dyDescent="0.2">
      <c r="A9358" s="1" t="s">
        <v>33344</v>
      </c>
      <c r="B9358" t="str">
        <f t="shared" si="242"/>
        <v>https://www.udobaer.de/out/media/public/cust/others/s0000127-2021-ch_it.pdf</v>
      </c>
    </row>
    <row r="9359" spans="1:2" x14ac:dyDescent="0.2">
      <c r="A9359" s="1" t="s">
        <v>33345</v>
      </c>
      <c r="B9359" t="str">
        <f t="shared" si="242"/>
        <v>https://www.udobaer.de/out/media/public/cust/others/s0000127-2021-ch_it.pdf</v>
      </c>
    </row>
    <row r="9360" spans="1:2" x14ac:dyDescent="0.2">
      <c r="A9360" s="1" t="s">
        <v>33346</v>
      </c>
      <c r="B9360" t="str">
        <f t="shared" si="242"/>
        <v>https://www.udobaer.de/out/media/public/cust/others/s0000127-2021-ch_it.pdf</v>
      </c>
    </row>
    <row r="9361" spans="1:2" x14ac:dyDescent="0.2">
      <c r="A9361" s="1" t="s">
        <v>33347</v>
      </c>
      <c r="B9361" t="str">
        <f t="shared" si="242"/>
        <v>https://www.udobaer.de/out/media/public/cust/others/s0000127-2021-ch_it.pdf</v>
      </c>
    </row>
    <row r="9362" spans="1:2" x14ac:dyDescent="0.2">
      <c r="A9362" s="1" t="s">
        <v>33348</v>
      </c>
      <c r="B9362" t="str">
        <f t="shared" si="242"/>
        <v>https://www.udobaer.de/out/media/public/cust/others/s0000127-2021-ch_it.pdf</v>
      </c>
    </row>
    <row r="9363" spans="1:2" x14ac:dyDescent="0.2">
      <c r="A9363" s="1" t="s">
        <v>33349</v>
      </c>
      <c r="B9363" t="str">
        <f t="shared" si="242"/>
        <v>https://www.udobaer.de/out/media/public/cust/others/s0000127-2021-ch_it.pdf</v>
      </c>
    </row>
    <row r="9364" spans="1:2" x14ac:dyDescent="0.2">
      <c r="A9364" s="1" t="s">
        <v>33350</v>
      </c>
      <c r="B9364" t="str">
        <f t="shared" si="242"/>
        <v>https://www.udobaer.de/out/media/public/cust/others/s0000127-2021-ch_it.pdf</v>
      </c>
    </row>
    <row r="9365" spans="1:2" x14ac:dyDescent="0.2">
      <c r="A9365" s="1" t="s">
        <v>33351</v>
      </c>
      <c r="B9365" t="str">
        <f t="shared" si="242"/>
        <v>https://www.udobaer.de/out/media/public/cust/others/s0000127-2021-ch_it.pdf</v>
      </c>
    </row>
    <row r="9366" spans="1:2" x14ac:dyDescent="0.2">
      <c r="A9366" s="1" t="s">
        <v>33352</v>
      </c>
      <c r="B9366" t="str">
        <f t="shared" si="242"/>
        <v>https://www.udobaer.de/out/media/public/cust/others/s0000127-2021-ch_it.pdf</v>
      </c>
    </row>
    <row r="9367" spans="1:2" x14ac:dyDescent="0.2">
      <c r="A9367" s="1" t="s">
        <v>33353</v>
      </c>
      <c r="B9367" t="str">
        <f t="shared" si="242"/>
        <v>https://www.udobaer.de/out/media/public/cust/others/s0000127-2021-ch_it.pdf</v>
      </c>
    </row>
    <row r="9368" spans="1:2" x14ac:dyDescent="0.2">
      <c r="A9368" s="1" t="s">
        <v>33354</v>
      </c>
      <c r="B9368" t="str">
        <f t="shared" si="242"/>
        <v>https://www.udobaer.de/out/media/public/cust/others/s0000127-2021-ch_it.pdf</v>
      </c>
    </row>
    <row r="9369" spans="1:2" x14ac:dyDescent="0.2">
      <c r="A9369" s="1" t="s">
        <v>33355</v>
      </c>
      <c r="B9369" t="str">
        <f t="shared" si="242"/>
        <v>https://www.udobaer.de/out/media/public/cust/others/s0000127-2021-ch_it.pdf</v>
      </c>
    </row>
    <row r="9370" spans="1:2" x14ac:dyDescent="0.2">
      <c r="A9370" s="1" t="s">
        <v>33356</v>
      </c>
      <c r="B9370" t="str">
        <f t="shared" si="242"/>
        <v>https://www.udobaer.de/out/media/public/cust/others/s0000127-2021-ch_it.pdf</v>
      </c>
    </row>
    <row r="9371" spans="1:2" x14ac:dyDescent="0.2">
      <c r="A9371" s="1" t="s">
        <v>33357</v>
      </c>
      <c r="B9371" t="str">
        <f t="shared" si="242"/>
        <v>https://www.udobaer.de/out/media/public/cust/others/s0000127-2021-ch_it.pdf</v>
      </c>
    </row>
    <row r="9372" spans="1:2" x14ac:dyDescent="0.2">
      <c r="A9372" s="1" t="s">
        <v>33358</v>
      </c>
      <c r="B9372" t="str">
        <f t="shared" si="242"/>
        <v>https://www.udobaer.de/out/media/public/cust/others/s0000127-2021-ch_it.pdf</v>
      </c>
    </row>
    <row r="9373" spans="1:2" x14ac:dyDescent="0.2">
      <c r="A9373" s="1" t="s">
        <v>33359</v>
      </c>
      <c r="B9373" t="str">
        <f t="shared" si="242"/>
        <v>https://www.udobaer.de/out/media/public/cust/others/s0000127-2021-ch_it.pdf</v>
      </c>
    </row>
    <row r="9374" spans="1:2" x14ac:dyDescent="0.2">
      <c r="A9374" s="1" t="s">
        <v>33360</v>
      </c>
      <c r="B9374" t="str">
        <f t="shared" si="242"/>
        <v>https://www.udobaer.de/out/media/public/cust/others/s0000127-2021-ch_it.pdf</v>
      </c>
    </row>
    <row r="9375" spans="1:2" x14ac:dyDescent="0.2">
      <c r="A9375" s="1" t="s">
        <v>33361</v>
      </c>
      <c r="B9375" t="str">
        <f t="shared" si="242"/>
        <v>https://www.udobaer.de/out/media/public/cust/others/s0000127-2021-ch_it.pdf</v>
      </c>
    </row>
    <row r="9376" spans="1:2" x14ac:dyDescent="0.2">
      <c r="A9376" s="1" t="s">
        <v>33362</v>
      </c>
      <c r="B9376" t="str">
        <f t="shared" si="242"/>
        <v>https://www.udobaer.de/out/media/public/cust/others/s0000127-2021-ch_it.pdf</v>
      </c>
    </row>
    <row r="9377" spans="1:2" x14ac:dyDescent="0.2">
      <c r="A9377" s="1" t="s">
        <v>33363</v>
      </c>
      <c r="B9377" t="str">
        <f t="shared" si="242"/>
        <v>https://www.udobaer.de/out/media/public/cust/others/s0000127-2021-ch_it.pdf</v>
      </c>
    </row>
    <row r="9378" spans="1:2" x14ac:dyDescent="0.2">
      <c r="A9378" s="1" t="s">
        <v>33364</v>
      </c>
      <c r="B9378" t="str">
        <f t="shared" si="242"/>
        <v>https://www.udobaer.de/out/media/public/cust/others/s0000127-2021-ch_it.pdf</v>
      </c>
    </row>
    <row r="9379" spans="1:2" x14ac:dyDescent="0.2">
      <c r="A9379" s="1" t="s">
        <v>33365</v>
      </c>
      <c r="B9379" t="str">
        <f t="shared" si="242"/>
        <v>https://www.udobaer.de/out/media/public/cust/others/s0000127-2021-ch_it.pdf</v>
      </c>
    </row>
    <row r="9380" spans="1:2" x14ac:dyDescent="0.2">
      <c r="A9380" s="1" t="s">
        <v>33366</v>
      </c>
      <c r="B9380" t="str">
        <f t="shared" ref="B9380:B9443" si="243">HYPERLINK("https://www.udobaer.de/out/media/public/cust/others/s0000127-2021-ch_it.pdf")</f>
        <v>https://www.udobaer.de/out/media/public/cust/others/s0000127-2021-ch_it.pdf</v>
      </c>
    </row>
    <row r="9381" spans="1:2" x14ac:dyDescent="0.2">
      <c r="A9381" s="1" t="s">
        <v>33367</v>
      </c>
      <c r="B9381" t="str">
        <f t="shared" si="243"/>
        <v>https://www.udobaer.de/out/media/public/cust/others/s0000127-2021-ch_it.pdf</v>
      </c>
    </row>
    <row r="9382" spans="1:2" x14ac:dyDescent="0.2">
      <c r="A9382" s="1" t="s">
        <v>33368</v>
      </c>
      <c r="B9382" t="str">
        <f t="shared" si="243"/>
        <v>https://www.udobaer.de/out/media/public/cust/others/s0000127-2021-ch_it.pdf</v>
      </c>
    </row>
    <row r="9383" spans="1:2" x14ac:dyDescent="0.2">
      <c r="A9383" s="1" t="s">
        <v>33369</v>
      </c>
      <c r="B9383" t="str">
        <f t="shared" si="243"/>
        <v>https://www.udobaer.de/out/media/public/cust/others/s0000127-2021-ch_it.pdf</v>
      </c>
    </row>
    <row r="9384" spans="1:2" x14ac:dyDescent="0.2">
      <c r="A9384" s="1" t="s">
        <v>33370</v>
      </c>
      <c r="B9384" t="str">
        <f t="shared" si="243"/>
        <v>https://www.udobaer.de/out/media/public/cust/others/s0000127-2021-ch_it.pdf</v>
      </c>
    </row>
    <row r="9385" spans="1:2" x14ac:dyDescent="0.2">
      <c r="A9385" s="1" t="s">
        <v>33371</v>
      </c>
      <c r="B9385" t="str">
        <f t="shared" si="243"/>
        <v>https://www.udobaer.de/out/media/public/cust/others/s0000127-2021-ch_it.pdf</v>
      </c>
    </row>
    <row r="9386" spans="1:2" x14ac:dyDescent="0.2">
      <c r="A9386" s="1" t="s">
        <v>33372</v>
      </c>
      <c r="B9386" t="str">
        <f t="shared" si="243"/>
        <v>https://www.udobaer.de/out/media/public/cust/others/s0000127-2021-ch_it.pdf</v>
      </c>
    </row>
    <row r="9387" spans="1:2" x14ac:dyDescent="0.2">
      <c r="A9387" s="1" t="s">
        <v>33373</v>
      </c>
      <c r="B9387" t="str">
        <f t="shared" si="243"/>
        <v>https://www.udobaer.de/out/media/public/cust/others/s0000127-2021-ch_it.pdf</v>
      </c>
    </row>
    <row r="9388" spans="1:2" x14ac:dyDescent="0.2">
      <c r="A9388" s="1" t="s">
        <v>33374</v>
      </c>
      <c r="B9388" t="str">
        <f t="shared" si="243"/>
        <v>https://www.udobaer.de/out/media/public/cust/others/s0000127-2021-ch_it.pdf</v>
      </c>
    </row>
    <row r="9389" spans="1:2" x14ac:dyDescent="0.2">
      <c r="A9389" s="1" t="s">
        <v>33375</v>
      </c>
      <c r="B9389" t="str">
        <f t="shared" si="243"/>
        <v>https://www.udobaer.de/out/media/public/cust/others/s0000127-2021-ch_it.pdf</v>
      </c>
    </row>
    <row r="9390" spans="1:2" x14ac:dyDescent="0.2">
      <c r="A9390" s="1" t="s">
        <v>33376</v>
      </c>
      <c r="B9390" t="str">
        <f t="shared" si="243"/>
        <v>https://www.udobaer.de/out/media/public/cust/others/s0000127-2021-ch_it.pdf</v>
      </c>
    </row>
    <row r="9391" spans="1:2" x14ac:dyDescent="0.2">
      <c r="A9391" s="1" t="s">
        <v>33377</v>
      </c>
      <c r="B9391" t="str">
        <f t="shared" si="243"/>
        <v>https://www.udobaer.de/out/media/public/cust/others/s0000127-2021-ch_it.pdf</v>
      </c>
    </row>
    <row r="9392" spans="1:2" x14ac:dyDescent="0.2">
      <c r="A9392" s="1" t="s">
        <v>33378</v>
      </c>
      <c r="B9392" t="str">
        <f t="shared" si="243"/>
        <v>https://www.udobaer.de/out/media/public/cust/others/s0000127-2021-ch_it.pdf</v>
      </c>
    </row>
    <row r="9393" spans="1:2" x14ac:dyDescent="0.2">
      <c r="A9393" s="1" t="s">
        <v>33379</v>
      </c>
      <c r="B9393" t="str">
        <f t="shared" si="243"/>
        <v>https://www.udobaer.de/out/media/public/cust/others/s0000127-2021-ch_it.pdf</v>
      </c>
    </row>
    <row r="9394" spans="1:2" x14ac:dyDescent="0.2">
      <c r="A9394" s="1" t="s">
        <v>33380</v>
      </c>
      <c r="B9394" t="str">
        <f t="shared" si="243"/>
        <v>https://www.udobaer.de/out/media/public/cust/others/s0000127-2021-ch_it.pdf</v>
      </c>
    </row>
    <row r="9395" spans="1:2" x14ac:dyDescent="0.2">
      <c r="A9395" s="1" t="s">
        <v>33381</v>
      </c>
      <c r="B9395" t="str">
        <f t="shared" si="243"/>
        <v>https://www.udobaer.de/out/media/public/cust/others/s0000127-2021-ch_it.pdf</v>
      </c>
    </row>
    <row r="9396" spans="1:2" x14ac:dyDescent="0.2">
      <c r="A9396" s="1" t="s">
        <v>33382</v>
      </c>
      <c r="B9396" t="str">
        <f t="shared" si="243"/>
        <v>https://www.udobaer.de/out/media/public/cust/others/s0000127-2021-ch_it.pdf</v>
      </c>
    </row>
    <row r="9397" spans="1:2" x14ac:dyDescent="0.2">
      <c r="A9397" s="1" t="s">
        <v>33383</v>
      </c>
      <c r="B9397" t="str">
        <f t="shared" si="243"/>
        <v>https://www.udobaer.de/out/media/public/cust/others/s0000127-2021-ch_it.pdf</v>
      </c>
    </row>
    <row r="9398" spans="1:2" x14ac:dyDescent="0.2">
      <c r="A9398" s="1" t="s">
        <v>33384</v>
      </c>
      <c r="B9398" t="str">
        <f t="shared" si="243"/>
        <v>https://www.udobaer.de/out/media/public/cust/others/s0000127-2021-ch_it.pdf</v>
      </c>
    </row>
    <row r="9399" spans="1:2" x14ac:dyDescent="0.2">
      <c r="A9399" s="1" t="s">
        <v>33385</v>
      </c>
      <c r="B9399" t="str">
        <f t="shared" si="243"/>
        <v>https://www.udobaer.de/out/media/public/cust/others/s0000127-2021-ch_it.pdf</v>
      </c>
    </row>
    <row r="9400" spans="1:2" x14ac:dyDescent="0.2">
      <c r="A9400" s="1" t="s">
        <v>33386</v>
      </c>
      <c r="B9400" t="str">
        <f t="shared" si="243"/>
        <v>https://www.udobaer.de/out/media/public/cust/others/s0000127-2021-ch_it.pdf</v>
      </c>
    </row>
    <row r="9401" spans="1:2" x14ac:dyDescent="0.2">
      <c r="A9401" s="1" t="s">
        <v>33387</v>
      </c>
      <c r="B9401" t="str">
        <f t="shared" si="243"/>
        <v>https://www.udobaer.de/out/media/public/cust/others/s0000127-2021-ch_it.pdf</v>
      </c>
    </row>
    <row r="9402" spans="1:2" x14ac:dyDescent="0.2">
      <c r="A9402" s="1" t="s">
        <v>33388</v>
      </c>
      <c r="B9402" t="str">
        <f t="shared" si="243"/>
        <v>https://www.udobaer.de/out/media/public/cust/others/s0000127-2021-ch_it.pdf</v>
      </c>
    </row>
    <row r="9403" spans="1:2" x14ac:dyDescent="0.2">
      <c r="A9403" s="1" t="s">
        <v>33389</v>
      </c>
      <c r="B9403" t="str">
        <f t="shared" si="243"/>
        <v>https://www.udobaer.de/out/media/public/cust/others/s0000127-2021-ch_it.pdf</v>
      </c>
    </row>
    <row r="9404" spans="1:2" x14ac:dyDescent="0.2">
      <c r="A9404" s="1" t="s">
        <v>33390</v>
      </c>
      <c r="B9404" t="str">
        <f t="shared" si="243"/>
        <v>https://www.udobaer.de/out/media/public/cust/others/s0000127-2021-ch_it.pdf</v>
      </c>
    </row>
    <row r="9405" spans="1:2" x14ac:dyDescent="0.2">
      <c r="A9405" s="1" t="s">
        <v>33391</v>
      </c>
      <c r="B9405" t="str">
        <f t="shared" si="243"/>
        <v>https://www.udobaer.de/out/media/public/cust/others/s0000127-2021-ch_it.pdf</v>
      </c>
    </row>
    <row r="9406" spans="1:2" x14ac:dyDescent="0.2">
      <c r="A9406" s="1" t="s">
        <v>33392</v>
      </c>
      <c r="B9406" t="str">
        <f t="shared" si="243"/>
        <v>https://www.udobaer.de/out/media/public/cust/others/s0000127-2021-ch_it.pdf</v>
      </c>
    </row>
    <row r="9407" spans="1:2" x14ac:dyDescent="0.2">
      <c r="A9407" s="1" t="s">
        <v>33393</v>
      </c>
      <c r="B9407" t="str">
        <f t="shared" si="243"/>
        <v>https://www.udobaer.de/out/media/public/cust/others/s0000127-2021-ch_it.pdf</v>
      </c>
    </row>
    <row r="9408" spans="1:2" x14ac:dyDescent="0.2">
      <c r="A9408" s="1" t="s">
        <v>33394</v>
      </c>
      <c r="B9408" t="str">
        <f t="shared" si="243"/>
        <v>https://www.udobaer.de/out/media/public/cust/others/s0000127-2021-ch_it.pdf</v>
      </c>
    </row>
    <row r="9409" spans="1:2" x14ac:dyDescent="0.2">
      <c r="A9409" s="1" t="s">
        <v>33395</v>
      </c>
      <c r="B9409" t="str">
        <f t="shared" si="243"/>
        <v>https://www.udobaer.de/out/media/public/cust/others/s0000127-2021-ch_it.pdf</v>
      </c>
    </row>
    <row r="9410" spans="1:2" x14ac:dyDescent="0.2">
      <c r="A9410" s="1" t="s">
        <v>33396</v>
      </c>
      <c r="B9410" t="str">
        <f t="shared" si="243"/>
        <v>https://www.udobaer.de/out/media/public/cust/others/s0000127-2021-ch_it.pdf</v>
      </c>
    </row>
    <row r="9411" spans="1:2" x14ac:dyDescent="0.2">
      <c r="A9411" s="1" t="s">
        <v>33397</v>
      </c>
      <c r="B9411" t="str">
        <f t="shared" si="243"/>
        <v>https://www.udobaer.de/out/media/public/cust/others/s0000127-2021-ch_it.pdf</v>
      </c>
    </row>
    <row r="9412" spans="1:2" x14ac:dyDescent="0.2">
      <c r="A9412" s="1" t="s">
        <v>33398</v>
      </c>
      <c r="B9412" t="str">
        <f t="shared" si="243"/>
        <v>https://www.udobaer.de/out/media/public/cust/others/s0000127-2021-ch_it.pdf</v>
      </c>
    </row>
    <row r="9413" spans="1:2" x14ac:dyDescent="0.2">
      <c r="A9413" s="1" t="s">
        <v>33399</v>
      </c>
      <c r="B9413" t="str">
        <f t="shared" si="243"/>
        <v>https://www.udobaer.de/out/media/public/cust/others/s0000127-2021-ch_it.pdf</v>
      </c>
    </row>
    <row r="9414" spans="1:2" x14ac:dyDescent="0.2">
      <c r="A9414" s="1" t="s">
        <v>33400</v>
      </c>
      <c r="B9414" t="str">
        <f t="shared" si="243"/>
        <v>https://www.udobaer.de/out/media/public/cust/others/s0000127-2021-ch_it.pdf</v>
      </c>
    </row>
    <row r="9415" spans="1:2" x14ac:dyDescent="0.2">
      <c r="A9415" s="1" t="s">
        <v>33401</v>
      </c>
      <c r="B9415" t="str">
        <f t="shared" si="243"/>
        <v>https://www.udobaer.de/out/media/public/cust/others/s0000127-2021-ch_it.pdf</v>
      </c>
    </row>
    <row r="9416" spans="1:2" x14ac:dyDescent="0.2">
      <c r="A9416" s="1" t="s">
        <v>33402</v>
      </c>
      <c r="B9416" t="str">
        <f t="shared" si="243"/>
        <v>https://www.udobaer.de/out/media/public/cust/others/s0000127-2021-ch_it.pdf</v>
      </c>
    </row>
    <row r="9417" spans="1:2" x14ac:dyDescent="0.2">
      <c r="A9417" s="1" t="s">
        <v>33403</v>
      </c>
      <c r="B9417" t="str">
        <f t="shared" si="243"/>
        <v>https://www.udobaer.de/out/media/public/cust/others/s0000127-2021-ch_it.pdf</v>
      </c>
    </row>
    <row r="9418" spans="1:2" x14ac:dyDescent="0.2">
      <c r="A9418" s="1" t="s">
        <v>33404</v>
      </c>
      <c r="B9418" t="str">
        <f t="shared" si="243"/>
        <v>https://www.udobaer.de/out/media/public/cust/others/s0000127-2021-ch_it.pdf</v>
      </c>
    </row>
    <row r="9419" spans="1:2" x14ac:dyDescent="0.2">
      <c r="A9419" s="1" t="s">
        <v>33405</v>
      </c>
      <c r="B9419" t="str">
        <f t="shared" si="243"/>
        <v>https://www.udobaer.de/out/media/public/cust/others/s0000127-2021-ch_it.pdf</v>
      </c>
    </row>
    <row r="9420" spans="1:2" x14ac:dyDescent="0.2">
      <c r="A9420" s="1" t="s">
        <v>33406</v>
      </c>
      <c r="B9420" t="str">
        <f t="shared" si="243"/>
        <v>https://www.udobaer.de/out/media/public/cust/others/s0000127-2021-ch_it.pdf</v>
      </c>
    </row>
    <row r="9421" spans="1:2" x14ac:dyDescent="0.2">
      <c r="A9421" s="1" t="s">
        <v>33407</v>
      </c>
      <c r="B9421" t="str">
        <f t="shared" si="243"/>
        <v>https://www.udobaer.de/out/media/public/cust/others/s0000127-2021-ch_it.pdf</v>
      </c>
    </row>
    <row r="9422" spans="1:2" x14ac:dyDescent="0.2">
      <c r="A9422" s="1" t="s">
        <v>33408</v>
      </c>
      <c r="B9422" t="str">
        <f t="shared" si="243"/>
        <v>https://www.udobaer.de/out/media/public/cust/others/s0000127-2021-ch_it.pdf</v>
      </c>
    </row>
    <row r="9423" spans="1:2" x14ac:dyDescent="0.2">
      <c r="A9423" s="1" t="s">
        <v>33409</v>
      </c>
      <c r="B9423" t="str">
        <f t="shared" si="243"/>
        <v>https://www.udobaer.de/out/media/public/cust/others/s0000127-2021-ch_it.pdf</v>
      </c>
    </row>
    <row r="9424" spans="1:2" x14ac:dyDescent="0.2">
      <c r="A9424" s="1" t="s">
        <v>33410</v>
      </c>
      <c r="B9424" t="str">
        <f t="shared" si="243"/>
        <v>https://www.udobaer.de/out/media/public/cust/others/s0000127-2021-ch_it.pdf</v>
      </c>
    </row>
    <row r="9425" spans="1:2" x14ac:dyDescent="0.2">
      <c r="A9425" s="1" t="s">
        <v>33411</v>
      </c>
      <c r="B9425" t="str">
        <f t="shared" si="243"/>
        <v>https://www.udobaer.de/out/media/public/cust/others/s0000127-2021-ch_it.pdf</v>
      </c>
    </row>
    <row r="9426" spans="1:2" x14ac:dyDescent="0.2">
      <c r="A9426" s="1" t="s">
        <v>33412</v>
      </c>
      <c r="B9426" t="str">
        <f t="shared" si="243"/>
        <v>https://www.udobaer.de/out/media/public/cust/others/s0000127-2021-ch_it.pdf</v>
      </c>
    </row>
    <row r="9427" spans="1:2" x14ac:dyDescent="0.2">
      <c r="A9427" s="1" t="s">
        <v>33413</v>
      </c>
      <c r="B9427" t="str">
        <f t="shared" si="243"/>
        <v>https://www.udobaer.de/out/media/public/cust/others/s0000127-2021-ch_it.pdf</v>
      </c>
    </row>
    <row r="9428" spans="1:2" x14ac:dyDescent="0.2">
      <c r="A9428" s="1" t="s">
        <v>33414</v>
      </c>
      <c r="B9428" t="str">
        <f t="shared" si="243"/>
        <v>https://www.udobaer.de/out/media/public/cust/others/s0000127-2021-ch_it.pdf</v>
      </c>
    </row>
    <row r="9429" spans="1:2" x14ac:dyDescent="0.2">
      <c r="A9429" s="1" t="s">
        <v>33415</v>
      </c>
      <c r="B9429" t="str">
        <f t="shared" si="243"/>
        <v>https://www.udobaer.de/out/media/public/cust/others/s0000127-2021-ch_it.pdf</v>
      </c>
    </row>
    <row r="9430" spans="1:2" x14ac:dyDescent="0.2">
      <c r="A9430" s="1" t="s">
        <v>33416</v>
      </c>
      <c r="B9430" t="str">
        <f t="shared" si="243"/>
        <v>https://www.udobaer.de/out/media/public/cust/others/s0000127-2021-ch_it.pdf</v>
      </c>
    </row>
    <row r="9431" spans="1:2" x14ac:dyDescent="0.2">
      <c r="A9431" s="1" t="s">
        <v>33417</v>
      </c>
      <c r="B9431" t="str">
        <f t="shared" si="243"/>
        <v>https://www.udobaer.de/out/media/public/cust/others/s0000127-2021-ch_it.pdf</v>
      </c>
    </row>
    <row r="9432" spans="1:2" x14ac:dyDescent="0.2">
      <c r="A9432" s="1" t="s">
        <v>33418</v>
      </c>
      <c r="B9432" t="str">
        <f t="shared" si="243"/>
        <v>https://www.udobaer.de/out/media/public/cust/others/s0000127-2021-ch_it.pdf</v>
      </c>
    </row>
    <row r="9433" spans="1:2" x14ac:dyDescent="0.2">
      <c r="A9433" s="1" t="s">
        <v>33419</v>
      </c>
      <c r="B9433" t="str">
        <f t="shared" si="243"/>
        <v>https://www.udobaer.de/out/media/public/cust/others/s0000127-2021-ch_it.pdf</v>
      </c>
    </row>
    <row r="9434" spans="1:2" x14ac:dyDescent="0.2">
      <c r="A9434" s="1" t="s">
        <v>33420</v>
      </c>
      <c r="B9434" t="str">
        <f t="shared" si="243"/>
        <v>https://www.udobaer.de/out/media/public/cust/others/s0000127-2021-ch_it.pdf</v>
      </c>
    </row>
    <row r="9435" spans="1:2" x14ac:dyDescent="0.2">
      <c r="A9435" s="1" t="s">
        <v>33421</v>
      </c>
      <c r="B9435" t="str">
        <f t="shared" si="243"/>
        <v>https://www.udobaer.de/out/media/public/cust/others/s0000127-2021-ch_it.pdf</v>
      </c>
    </row>
    <row r="9436" spans="1:2" x14ac:dyDescent="0.2">
      <c r="A9436" s="1" t="s">
        <v>33422</v>
      </c>
      <c r="B9436" t="str">
        <f t="shared" si="243"/>
        <v>https://www.udobaer.de/out/media/public/cust/others/s0000127-2021-ch_it.pdf</v>
      </c>
    </row>
    <row r="9437" spans="1:2" x14ac:dyDescent="0.2">
      <c r="A9437" s="1" t="s">
        <v>33423</v>
      </c>
      <c r="B9437" t="str">
        <f t="shared" si="243"/>
        <v>https://www.udobaer.de/out/media/public/cust/others/s0000127-2021-ch_it.pdf</v>
      </c>
    </row>
    <row r="9438" spans="1:2" x14ac:dyDescent="0.2">
      <c r="A9438" s="1" t="s">
        <v>33424</v>
      </c>
      <c r="B9438" t="str">
        <f t="shared" si="243"/>
        <v>https://www.udobaer.de/out/media/public/cust/others/s0000127-2021-ch_it.pdf</v>
      </c>
    </row>
    <row r="9439" spans="1:2" x14ac:dyDescent="0.2">
      <c r="A9439" s="1" t="s">
        <v>33425</v>
      </c>
      <c r="B9439" t="str">
        <f t="shared" si="243"/>
        <v>https://www.udobaer.de/out/media/public/cust/others/s0000127-2021-ch_it.pdf</v>
      </c>
    </row>
    <row r="9440" spans="1:2" x14ac:dyDescent="0.2">
      <c r="A9440" s="1" t="s">
        <v>33426</v>
      </c>
      <c r="B9440" t="str">
        <f t="shared" si="243"/>
        <v>https://www.udobaer.de/out/media/public/cust/others/s0000127-2021-ch_it.pdf</v>
      </c>
    </row>
    <row r="9441" spans="1:2" x14ac:dyDescent="0.2">
      <c r="A9441" s="1" t="s">
        <v>33427</v>
      </c>
      <c r="B9441" t="str">
        <f t="shared" si="243"/>
        <v>https://www.udobaer.de/out/media/public/cust/others/s0000127-2021-ch_it.pdf</v>
      </c>
    </row>
    <row r="9442" spans="1:2" x14ac:dyDescent="0.2">
      <c r="A9442" s="1" t="s">
        <v>33428</v>
      </c>
      <c r="B9442" t="str">
        <f t="shared" si="243"/>
        <v>https://www.udobaer.de/out/media/public/cust/others/s0000127-2021-ch_it.pdf</v>
      </c>
    </row>
    <row r="9443" spans="1:2" x14ac:dyDescent="0.2">
      <c r="A9443" s="1" t="s">
        <v>33429</v>
      </c>
      <c r="B9443" t="str">
        <f t="shared" si="243"/>
        <v>https://www.udobaer.de/out/media/public/cust/others/s0000127-2021-ch_it.pdf</v>
      </c>
    </row>
    <row r="9444" spans="1:2" x14ac:dyDescent="0.2">
      <c r="A9444" s="1" t="s">
        <v>33430</v>
      </c>
      <c r="B9444" t="str">
        <f t="shared" ref="B9444:B9474" si="244">HYPERLINK("https://www.udobaer.de/out/media/public/cust/others/s0000127-2021-ch_it.pdf")</f>
        <v>https://www.udobaer.de/out/media/public/cust/others/s0000127-2021-ch_it.pdf</v>
      </c>
    </row>
    <row r="9445" spans="1:2" x14ac:dyDescent="0.2">
      <c r="A9445" s="1" t="s">
        <v>33431</v>
      </c>
      <c r="B9445" t="str">
        <f t="shared" si="244"/>
        <v>https://www.udobaer.de/out/media/public/cust/others/s0000127-2021-ch_it.pdf</v>
      </c>
    </row>
    <row r="9446" spans="1:2" x14ac:dyDescent="0.2">
      <c r="A9446" s="1" t="s">
        <v>33432</v>
      </c>
      <c r="B9446" t="str">
        <f t="shared" si="244"/>
        <v>https://www.udobaer.de/out/media/public/cust/others/s0000127-2021-ch_it.pdf</v>
      </c>
    </row>
    <row r="9447" spans="1:2" x14ac:dyDescent="0.2">
      <c r="A9447" s="1" t="s">
        <v>33433</v>
      </c>
      <c r="B9447" t="str">
        <f t="shared" si="244"/>
        <v>https://www.udobaer.de/out/media/public/cust/others/s0000127-2021-ch_it.pdf</v>
      </c>
    </row>
    <row r="9448" spans="1:2" x14ac:dyDescent="0.2">
      <c r="A9448" s="1" t="s">
        <v>33434</v>
      </c>
      <c r="B9448" t="str">
        <f t="shared" si="244"/>
        <v>https://www.udobaer.de/out/media/public/cust/others/s0000127-2021-ch_it.pdf</v>
      </c>
    </row>
    <row r="9449" spans="1:2" x14ac:dyDescent="0.2">
      <c r="A9449" s="1" t="s">
        <v>33435</v>
      </c>
      <c r="B9449" t="str">
        <f t="shared" si="244"/>
        <v>https://www.udobaer.de/out/media/public/cust/others/s0000127-2021-ch_it.pdf</v>
      </c>
    </row>
    <row r="9450" spans="1:2" x14ac:dyDescent="0.2">
      <c r="A9450" s="1" t="s">
        <v>33436</v>
      </c>
      <c r="B9450" t="str">
        <f t="shared" si="244"/>
        <v>https://www.udobaer.de/out/media/public/cust/others/s0000127-2021-ch_it.pdf</v>
      </c>
    </row>
    <row r="9451" spans="1:2" x14ac:dyDescent="0.2">
      <c r="A9451" s="1" t="s">
        <v>33437</v>
      </c>
      <c r="B9451" t="str">
        <f t="shared" si="244"/>
        <v>https://www.udobaer.de/out/media/public/cust/others/s0000127-2021-ch_it.pdf</v>
      </c>
    </row>
    <row r="9452" spans="1:2" x14ac:dyDescent="0.2">
      <c r="A9452" s="1" t="s">
        <v>33438</v>
      </c>
      <c r="B9452" t="str">
        <f t="shared" si="244"/>
        <v>https://www.udobaer.de/out/media/public/cust/others/s0000127-2021-ch_it.pdf</v>
      </c>
    </row>
    <row r="9453" spans="1:2" x14ac:dyDescent="0.2">
      <c r="A9453" s="1" t="s">
        <v>33439</v>
      </c>
      <c r="B9453" t="str">
        <f t="shared" si="244"/>
        <v>https://www.udobaer.de/out/media/public/cust/others/s0000127-2021-ch_it.pdf</v>
      </c>
    </row>
    <row r="9454" spans="1:2" x14ac:dyDescent="0.2">
      <c r="A9454" s="1" t="s">
        <v>33440</v>
      </c>
      <c r="B9454" t="str">
        <f t="shared" si="244"/>
        <v>https://www.udobaer.de/out/media/public/cust/others/s0000127-2021-ch_it.pdf</v>
      </c>
    </row>
    <row r="9455" spans="1:2" x14ac:dyDescent="0.2">
      <c r="A9455" s="1" t="s">
        <v>33441</v>
      </c>
      <c r="B9455" t="str">
        <f t="shared" si="244"/>
        <v>https://www.udobaer.de/out/media/public/cust/others/s0000127-2021-ch_it.pdf</v>
      </c>
    </row>
    <row r="9456" spans="1:2" x14ac:dyDescent="0.2">
      <c r="A9456" s="1" t="s">
        <v>33442</v>
      </c>
      <c r="B9456" t="str">
        <f t="shared" si="244"/>
        <v>https://www.udobaer.de/out/media/public/cust/others/s0000127-2021-ch_it.pdf</v>
      </c>
    </row>
    <row r="9457" spans="1:2" x14ac:dyDescent="0.2">
      <c r="A9457" s="1" t="s">
        <v>33443</v>
      </c>
      <c r="B9457" t="str">
        <f t="shared" si="244"/>
        <v>https://www.udobaer.de/out/media/public/cust/others/s0000127-2021-ch_it.pdf</v>
      </c>
    </row>
    <row r="9458" spans="1:2" x14ac:dyDescent="0.2">
      <c r="A9458" s="1" t="s">
        <v>33444</v>
      </c>
      <c r="B9458" t="str">
        <f t="shared" si="244"/>
        <v>https://www.udobaer.de/out/media/public/cust/others/s0000127-2021-ch_it.pdf</v>
      </c>
    </row>
    <row r="9459" spans="1:2" x14ac:dyDescent="0.2">
      <c r="A9459" s="1" t="s">
        <v>33445</v>
      </c>
      <c r="B9459" t="str">
        <f t="shared" si="244"/>
        <v>https://www.udobaer.de/out/media/public/cust/others/s0000127-2021-ch_it.pdf</v>
      </c>
    </row>
    <row r="9460" spans="1:2" x14ac:dyDescent="0.2">
      <c r="A9460" s="1" t="s">
        <v>33446</v>
      </c>
      <c r="B9460" t="str">
        <f t="shared" si="244"/>
        <v>https://www.udobaer.de/out/media/public/cust/others/s0000127-2021-ch_it.pdf</v>
      </c>
    </row>
    <row r="9461" spans="1:2" x14ac:dyDescent="0.2">
      <c r="A9461" s="1" t="s">
        <v>33447</v>
      </c>
      <c r="B9461" t="str">
        <f t="shared" si="244"/>
        <v>https://www.udobaer.de/out/media/public/cust/others/s0000127-2021-ch_it.pdf</v>
      </c>
    </row>
    <row r="9462" spans="1:2" x14ac:dyDescent="0.2">
      <c r="A9462" s="1" t="s">
        <v>33448</v>
      </c>
      <c r="B9462" t="str">
        <f t="shared" si="244"/>
        <v>https://www.udobaer.de/out/media/public/cust/others/s0000127-2021-ch_it.pdf</v>
      </c>
    </row>
    <row r="9463" spans="1:2" x14ac:dyDescent="0.2">
      <c r="A9463" s="1" t="s">
        <v>33449</v>
      </c>
      <c r="B9463" t="str">
        <f t="shared" si="244"/>
        <v>https://www.udobaer.de/out/media/public/cust/others/s0000127-2021-ch_it.pdf</v>
      </c>
    </row>
    <row r="9464" spans="1:2" x14ac:dyDescent="0.2">
      <c r="A9464" s="1" t="s">
        <v>33574</v>
      </c>
      <c r="B9464" t="str">
        <f t="shared" si="244"/>
        <v>https://www.udobaer.de/out/media/public/cust/others/s0000127-2021-ch_it.pdf</v>
      </c>
    </row>
    <row r="9465" spans="1:2" x14ac:dyDescent="0.2">
      <c r="A9465" s="1" t="s">
        <v>33590</v>
      </c>
      <c r="B9465" t="str">
        <f t="shared" si="244"/>
        <v>https://www.udobaer.de/out/media/public/cust/others/s0000127-2021-ch_it.pdf</v>
      </c>
    </row>
    <row r="9466" spans="1:2" x14ac:dyDescent="0.2">
      <c r="A9466" s="1" t="s">
        <v>33591</v>
      </c>
      <c r="B9466" t="str">
        <f t="shared" si="244"/>
        <v>https://www.udobaer.de/out/media/public/cust/others/s0000127-2021-ch_it.pdf</v>
      </c>
    </row>
    <row r="9467" spans="1:2" x14ac:dyDescent="0.2">
      <c r="A9467" s="1" t="s">
        <v>33592</v>
      </c>
      <c r="B9467" t="str">
        <f t="shared" si="244"/>
        <v>https://www.udobaer.de/out/media/public/cust/others/s0000127-2021-ch_it.pdf</v>
      </c>
    </row>
    <row r="9468" spans="1:2" x14ac:dyDescent="0.2">
      <c r="A9468" s="1" t="s">
        <v>33593</v>
      </c>
      <c r="B9468" t="str">
        <f t="shared" si="244"/>
        <v>https://www.udobaer.de/out/media/public/cust/others/s0000127-2021-ch_it.pdf</v>
      </c>
    </row>
    <row r="9469" spans="1:2" x14ac:dyDescent="0.2">
      <c r="A9469" s="1" t="s">
        <v>33594</v>
      </c>
      <c r="B9469" t="str">
        <f t="shared" si="244"/>
        <v>https://www.udobaer.de/out/media/public/cust/others/s0000127-2021-ch_it.pdf</v>
      </c>
    </row>
    <row r="9470" spans="1:2" x14ac:dyDescent="0.2">
      <c r="A9470" s="1" t="s">
        <v>33595</v>
      </c>
      <c r="B9470" t="str">
        <f t="shared" si="244"/>
        <v>https://www.udobaer.de/out/media/public/cust/others/s0000127-2021-ch_it.pdf</v>
      </c>
    </row>
    <row r="9471" spans="1:2" x14ac:dyDescent="0.2">
      <c r="A9471" s="1" t="s">
        <v>33596</v>
      </c>
      <c r="B9471" t="str">
        <f t="shared" si="244"/>
        <v>https://www.udobaer.de/out/media/public/cust/others/s0000127-2021-ch_it.pdf</v>
      </c>
    </row>
    <row r="9472" spans="1:2" x14ac:dyDescent="0.2">
      <c r="A9472" s="1" t="s">
        <v>33597</v>
      </c>
      <c r="B9472" t="str">
        <f t="shared" si="244"/>
        <v>https://www.udobaer.de/out/media/public/cust/others/s0000127-2021-ch_it.pdf</v>
      </c>
    </row>
    <row r="9473" spans="1:2" x14ac:dyDescent="0.2">
      <c r="A9473" s="1" t="s">
        <v>33598</v>
      </c>
      <c r="B9473" t="str">
        <f t="shared" si="244"/>
        <v>https://www.udobaer.de/out/media/public/cust/others/s0000127-2021-ch_it.pdf</v>
      </c>
    </row>
    <row r="9474" spans="1:2" x14ac:dyDescent="0.2">
      <c r="A9474" s="1" t="s">
        <v>33599</v>
      </c>
      <c r="B9474" t="str">
        <f t="shared" si="244"/>
        <v>https://www.udobaer.de/out/media/public/cust/others/s0000127-2021-ch_it.pdf</v>
      </c>
    </row>
    <row r="9475" spans="1:2" x14ac:dyDescent="0.2">
      <c r="A9475" s="1" t="s">
        <v>28766</v>
      </c>
      <c r="B9475" t="str">
        <f t="shared" ref="B9475:B9506" si="245">HYPERLINK("https://www.udobaer.de/out/media/public/cust/others/s0000129-2021-ch_it.pdf")</f>
        <v>https://www.udobaer.de/out/media/public/cust/others/s0000129-2021-ch_it.pdf</v>
      </c>
    </row>
    <row r="9476" spans="1:2" x14ac:dyDescent="0.2">
      <c r="A9476" s="1" t="s">
        <v>28767</v>
      </c>
      <c r="B9476" t="str">
        <f t="shared" si="245"/>
        <v>https://www.udobaer.de/out/media/public/cust/others/s0000129-2021-ch_it.pdf</v>
      </c>
    </row>
    <row r="9477" spans="1:2" x14ac:dyDescent="0.2">
      <c r="A9477" s="1" t="s">
        <v>28769</v>
      </c>
      <c r="B9477" t="str">
        <f t="shared" si="245"/>
        <v>https://www.udobaer.de/out/media/public/cust/others/s0000129-2021-ch_it.pdf</v>
      </c>
    </row>
    <row r="9478" spans="1:2" x14ac:dyDescent="0.2">
      <c r="A9478" s="1" t="s">
        <v>28770</v>
      </c>
      <c r="B9478" t="str">
        <f t="shared" si="245"/>
        <v>https://www.udobaer.de/out/media/public/cust/others/s0000129-2021-ch_it.pdf</v>
      </c>
    </row>
    <row r="9479" spans="1:2" x14ac:dyDescent="0.2">
      <c r="A9479" s="1" t="s">
        <v>28772</v>
      </c>
      <c r="B9479" t="str">
        <f t="shared" si="245"/>
        <v>https://www.udobaer.de/out/media/public/cust/others/s0000129-2021-ch_it.pdf</v>
      </c>
    </row>
    <row r="9480" spans="1:2" x14ac:dyDescent="0.2">
      <c r="A9480" s="1" t="s">
        <v>28773</v>
      </c>
      <c r="B9480" t="str">
        <f t="shared" si="245"/>
        <v>https://www.udobaer.de/out/media/public/cust/others/s0000129-2021-ch_it.pdf</v>
      </c>
    </row>
    <row r="9481" spans="1:2" x14ac:dyDescent="0.2">
      <c r="A9481" s="1" t="s">
        <v>28774</v>
      </c>
      <c r="B9481" t="str">
        <f t="shared" si="245"/>
        <v>https://www.udobaer.de/out/media/public/cust/others/s0000129-2021-ch_it.pdf</v>
      </c>
    </row>
    <row r="9482" spans="1:2" x14ac:dyDescent="0.2">
      <c r="A9482" s="1" t="s">
        <v>28775</v>
      </c>
      <c r="B9482" t="str">
        <f t="shared" si="245"/>
        <v>https://www.udobaer.de/out/media/public/cust/others/s0000129-2021-ch_it.pdf</v>
      </c>
    </row>
    <row r="9483" spans="1:2" x14ac:dyDescent="0.2">
      <c r="A9483" s="1" t="s">
        <v>32978</v>
      </c>
      <c r="B9483" t="str">
        <f t="shared" si="245"/>
        <v>https://www.udobaer.de/out/media/public/cust/others/s0000129-2021-ch_it.pdf</v>
      </c>
    </row>
    <row r="9484" spans="1:2" x14ac:dyDescent="0.2">
      <c r="A9484" s="1" t="s">
        <v>32979</v>
      </c>
      <c r="B9484" t="str">
        <f t="shared" si="245"/>
        <v>https://www.udobaer.de/out/media/public/cust/others/s0000129-2021-ch_it.pdf</v>
      </c>
    </row>
    <row r="9485" spans="1:2" x14ac:dyDescent="0.2">
      <c r="A9485" s="1" t="s">
        <v>32980</v>
      </c>
      <c r="B9485" t="str">
        <f t="shared" si="245"/>
        <v>https://www.udobaer.de/out/media/public/cust/others/s0000129-2021-ch_it.pdf</v>
      </c>
    </row>
    <row r="9486" spans="1:2" x14ac:dyDescent="0.2">
      <c r="A9486" s="1" t="s">
        <v>32981</v>
      </c>
      <c r="B9486" t="str">
        <f t="shared" si="245"/>
        <v>https://www.udobaer.de/out/media/public/cust/others/s0000129-2021-ch_it.pdf</v>
      </c>
    </row>
    <row r="9487" spans="1:2" x14ac:dyDescent="0.2">
      <c r="A9487" s="1" t="s">
        <v>32982</v>
      </c>
      <c r="B9487" t="str">
        <f t="shared" si="245"/>
        <v>https://www.udobaer.de/out/media/public/cust/others/s0000129-2021-ch_it.pdf</v>
      </c>
    </row>
    <row r="9488" spans="1:2" x14ac:dyDescent="0.2">
      <c r="A9488" s="1" t="s">
        <v>32983</v>
      </c>
      <c r="B9488" t="str">
        <f t="shared" si="245"/>
        <v>https://www.udobaer.de/out/media/public/cust/others/s0000129-2021-ch_it.pdf</v>
      </c>
    </row>
    <row r="9489" spans="1:2" x14ac:dyDescent="0.2">
      <c r="A9489" s="1" t="s">
        <v>32984</v>
      </c>
      <c r="B9489" t="str">
        <f t="shared" si="245"/>
        <v>https://www.udobaer.de/out/media/public/cust/others/s0000129-2021-ch_it.pdf</v>
      </c>
    </row>
    <row r="9490" spans="1:2" x14ac:dyDescent="0.2">
      <c r="A9490" s="1" t="s">
        <v>32985</v>
      </c>
      <c r="B9490" t="str">
        <f t="shared" si="245"/>
        <v>https://www.udobaer.de/out/media/public/cust/others/s0000129-2021-ch_it.pdf</v>
      </c>
    </row>
    <row r="9491" spans="1:2" x14ac:dyDescent="0.2">
      <c r="A9491" s="1" t="s">
        <v>32986</v>
      </c>
      <c r="B9491" t="str">
        <f t="shared" si="245"/>
        <v>https://www.udobaer.de/out/media/public/cust/others/s0000129-2021-ch_it.pdf</v>
      </c>
    </row>
    <row r="9492" spans="1:2" x14ac:dyDescent="0.2">
      <c r="A9492" s="1" t="s">
        <v>32987</v>
      </c>
      <c r="B9492" t="str">
        <f t="shared" si="245"/>
        <v>https://www.udobaer.de/out/media/public/cust/others/s0000129-2021-ch_it.pdf</v>
      </c>
    </row>
    <row r="9493" spans="1:2" x14ac:dyDescent="0.2">
      <c r="A9493" s="1" t="s">
        <v>32988</v>
      </c>
      <c r="B9493" t="str">
        <f t="shared" si="245"/>
        <v>https://www.udobaer.de/out/media/public/cust/others/s0000129-2021-ch_it.pdf</v>
      </c>
    </row>
    <row r="9494" spans="1:2" x14ac:dyDescent="0.2">
      <c r="A9494" s="1" t="s">
        <v>32989</v>
      </c>
      <c r="B9494" t="str">
        <f t="shared" si="245"/>
        <v>https://www.udobaer.de/out/media/public/cust/others/s0000129-2021-ch_it.pdf</v>
      </c>
    </row>
    <row r="9495" spans="1:2" x14ac:dyDescent="0.2">
      <c r="A9495" s="1" t="s">
        <v>32990</v>
      </c>
      <c r="B9495" t="str">
        <f t="shared" si="245"/>
        <v>https://www.udobaer.de/out/media/public/cust/others/s0000129-2021-ch_it.pdf</v>
      </c>
    </row>
    <row r="9496" spans="1:2" x14ac:dyDescent="0.2">
      <c r="A9496" s="1" t="s">
        <v>32991</v>
      </c>
      <c r="B9496" t="str">
        <f t="shared" si="245"/>
        <v>https://www.udobaer.de/out/media/public/cust/others/s0000129-2021-ch_it.pdf</v>
      </c>
    </row>
    <row r="9497" spans="1:2" x14ac:dyDescent="0.2">
      <c r="A9497" s="1" t="s">
        <v>32992</v>
      </c>
      <c r="B9497" t="str">
        <f t="shared" si="245"/>
        <v>https://www.udobaer.de/out/media/public/cust/others/s0000129-2021-ch_it.pdf</v>
      </c>
    </row>
    <row r="9498" spans="1:2" x14ac:dyDescent="0.2">
      <c r="A9498" s="1" t="s">
        <v>32993</v>
      </c>
      <c r="B9498" t="str">
        <f t="shared" si="245"/>
        <v>https://www.udobaer.de/out/media/public/cust/others/s0000129-2021-ch_it.pdf</v>
      </c>
    </row>
    <row r="9499" spans="1:2" x14ac:dyDescent="0.2">
      <c r="A9499" s="1" t="s">
        <v>32994</v>
      </c>
      <c r="B9499" t="str">
        <f t="shared" si="245"/>
        <v>https://www.udobaer.de/out/media/public/cust/others/s0000129-2021-ch_it.pdf</v>
      </c>
    </row>
    <row r="9500" spans="1:2" x14ac:dyDescent="0.2">
      <c r="A9500" s="1" t="s">
        <v>32995</v>
      </c>
      <c r="B9500" t="str">
        <f t="shared" si="245"/>
        <v>https://www.udobaer.de/out/media/public/cust/others/s0000129-2021-ch_it.pdf</v>
      </c>
    </row>
    <row r="9501" spans="1:2" x14ac:dyDescent="0.2">
      <c r="A9501" s="1" t="s">
        <v>32996</v>
      </c>
      <c r="B9501" t="str">
        <f t="shared" si="245"/>
        <v>https://www.udobaer.de/out/media/public/cust/others/s0000129-2021-ch_it.pdf</v>
      </c>
    </row>
    <row r="9502" spans="1:2" x14ac:dyDescent="0.2">
      <c r="A9502" s="1" t="s">
        <v>32997</v>
      </c>
      <c r="B9502" t="str">
        <f t="shared" si="245"/>
        <v>https://www.udobaer.de/out/media/public/cust/others/s0000129-2021-ch_it.pdf</v>
      </c>
    </row>
    <row r="9503" spans="1:2" x14ac:dyDescent="0.2">
      <c r="A9503" s="1" t="s">
        <v>32998</v>
      </c>
      <c r="B9503" t="str">
        <f t="shared" si="245"/>
        <v>https://www.udobaer.de/out/media/public/cust/others/s0000129-2021-ch_it.pdf</v>
      </c>
    </row>
    <row r="9504" spans="1:2" x14ac:dyDescent="0.2">
      <c r="A9504" s="1" t="s">
        <v>32999</v>
      </c>
      <c r="B9504" t="str">
        <f t="shared" si="245"/>
        <v>https://www.udobaer.de/out/media/public/cust/others/s0000129-2021-ch_it.pdf</v>
      </c>
    </row>
    <row r="9505" spans="1:2" x14ac:dyDescent="0.2">
      <c r="A9505" s="1" t="s">
        <v>33000</v>
      </c>
      <c r="B9505" t="str">
        <f t="shared" si="245"/>
        <v>https://www.udobaer.de/out/media/public/cust/others/s0000129-2021-ch_it.pdf</v>
      </c>
    </row>
    <row r="9506" spans="1:2" x14ac:dyDescent="0.2">
      <c r="A9506" s="1" t="s">
        <v>33001</v>
      </c>
      <c r="B9506" t="str">
        <f t="shared" si="245"/>
        <v>https://www.udobaer.de/out/media/public/cust/others/s0000129-2021-ch_it.pdf</v>
      </c>
    </row>
    <row r="9507" spans="1:2" x14ac:dyDescent="0.2">
      <c r="A9507" s="1" t="s">
        <v>33002</v>
      </c>
      <c r="B9507" t="str">
        <f t="shared" ref="B9507:B9542" si="246">HYPERLINK("https://www.udobaer.de/out/media/public/cust/others/s0000129-2021-ch_it.pdf")</f>
        <v>https://www.udobaer.de/out/media/public/cust/others/s0000129-2021-ch_it.pdf</v>
      </c>
    </row>
    <row r="9508" spans="1:2" x14ac:dyDescent="0.2">
      <c r="A9508" s="1" t="s">
        <v>33003</v>
      </c>
      <c r="B9508" t="str">
        <f t="shared" si="246"/>
        <v>https://www.udobaer.de/out/media/public/cust/others/s0000129-2021-ch_it.pdf</v>
      </c>
    </row>
    <row r="9509" spans="1:2" x14ac:dyDescent="0.2">
      <c r="A9509" s="1" t="s">
        <v>33005</v>
      </c>
      <c r="B9509" t="str">
        <f t="shared" si="246"/>
        <v>https://www.udobaer.de/out/media/public/cust/others/s0000129-2021-ch_it.pdf</v>
      </c>
    </row>
    <row r="9510" spans="1:2" x14ac:dyDescent="0.2">
      <c r="A9510" s="1" t="s">
        <v>33006</v>
      </c>
      <c r="B9510" t="str">
        <f t="shared" si="246"/>
        <v>https://www.udobaer.de/out/media/public/cust/others/s0000129-2021-ch_it.pdf</v>
      </c>
    </row>
    <row r="9511" spans="1:2" x14ac:dyDescent="0.2">
      <c r="A9511" s="1" t="s">
        <v>33294</v>
      </c>
      <c r="B9511" t="str">
        <f t="shared" si="246"/>
        <v>https://www.udobaer.de/out/media/public/cust/others/s0000129-2021-ch_it.pdf</v>
      </c>
    </row>
    <row r="9512" spans="1:2" x14ac:dyDescent="0.2">
      <c r="A9512" s="1" t="s">
        <v>33295</v>
      </c>
      <c r="B9512" t="str">
        <f t="shared" si="246"/>
        <v>https://www.udobaer.de/out/media/public/cust/others/s0000129-2021-ch_it.pdf</v>
      </c>
    </row>
    <row r="9513" spans="1:2" x14ac:dyDescent="0.2">
      <c r="A9513" s="1" t="s">
        <v>33296</v>
      </c>
      <c r="B9513" t="str">
        <f t="shared" si="246"/>
        <v>https://www.udobaer.de/out/media/public/cust/others/s0000129-2021-ch_it.pdf</v>
      </c>
    </row>
    <row r="9514" spans="1:2" x14ac:dyDescent="0.2">
      <c r="A9514" s="1" t="s">
        <v>33297</v>
      </c>
      <c r="B9514" t="str">
        <f t="shared" si="246"/>
        <v>https://www.udobaer.de/out/media/public/cust/others/s0000129-2021-ch_it.pdf</v>
      </c>
    </row>
    <row r="9515" spans="1:2" x14ac:dyDescent="0.2">
      <c r="A9515" s="1" t="s">
        <v>33298</v>
      </c>
      <c r="B9515" t="str">
        <f t="shared" si="246"/>
        <v>https://www.udobaer.de/out/media/public/cust/others/s0000129-2021-ch_it.pdf</v>
      </c>
    </row>
    <row r="9516" spans="1:2" x14ac:dyDescent="0.2">
      <c r="A9516" s="1" t="s">
        <v>33299</v>
      </c>
      <c r="B9516" t="str">
        <f t="shared" si="246"/>
        <v>https://www.udobaer.de/out/media/public/cust/others/s0000129-2021-ch_it.pdf</v>
      </c>
    </row>
    <row r="9517" spans="1:2" x14ac:dyDescent="0.2">
      <c r="A9517" s="1" t="s">
        <v>33300</v>
      </c>
      <c r="B9517" t="str">
        <f t="shared" si="246"/>
        <v>https://www.udobaer.de/out/media/public/cust/others/s0000129-2021-ch_it.pdf</v>
      </c>
    </row>
    <row r="9518" spans="1:2" x14ac:dyDescent="0.2">
      <c r="A9518" s="1" t="s">
        <v>33301</v>
      </c>
      <c r="B9518" t="str">
        <f t="shared" si="246"/>
        <v>https://www.udobaer.de/out/media/public/cust/others/s0000129-2021-ch_it.pdf</v>
      </c>
    </row>
    <row r="9519" spans="1:2" x14ac:dyDescent="0.2">
      <c r="A9519" s="1" t="s">
        <v>33307</v>
      </c>
      <c r="B9519" t="str">
        <f t="shared" si="246"/>
        <v>https://www.udobaer.de/out/media/public/cust/others/s0000129-2021-ch_it.pdf</v>
      </c>
    </row>
    <row r="9520" spans="1:2" x14ac:dyDescent="0.2">
      <c r="A9520" s="1" t="s">
        <v>33308</v>
      </c>
      <c r="B9520" t="str">
        <f t="shared" si="246"/>
        <v>https://www.udobaer.de/out/media/public/cust/others/s0000129-2021-ch_it.pdf</v>
      </c>
    </row>
    <row r="9521" spans="1:2" x14ac:dyDescent="0.2">
      <c r="A9521" s="1" t="s">
        <v>33314</v>
      </c>
      <c r="B9521" t="str">
        <f t="shared" si="246"/>
        <v>https://www.udobaer.de/out/media/public/cust/others/s0000129-2021-ch_it.pdf</v>
      </c>
    </row>
    <row r="9522" spans="1:2" x14ac:dyDescent="0.2">
      <c r="A9522" s="1" t="s">
        <v>33315</v>
      </c>
      <c r="B9522" t="str">
        <f t="shared" si="246"/>
        <v>https://www.udobaer.de/out/media/public/cust/others/s0000129-2021-ch_it.pdf</v>
      </c>
    </row>
    <row r="9523" spans="1:2" x14ac:dyDescent="0.2">
      <c r="A9523" s="1" t="s">
        <v>33321</v>
      </c>
      <c r="B9523" t="str">
        <f t="shared" si="246"/>
        <v>https://www.udobaer.de/out/media/public/cust/others/s0000129-2021-ch_it.pdf</v>
      </c>
    </row>
    <row r="9524" spans="1:2" x14ac:dyDescent="0.2">
      <c r="A9524" s="1" t="s">
        <v>33322</v>
      </c>
      <c r="B9524" t="str">
        <f t="shared" si="246"/>
        <v>https://www.udobaer.de/out/media/public/cust/others/s0000129-2021-ch_it.pdf</v>
      </c>
    </row>
    <row r="9525" spans="1:2" x14ac:dyDescent="0.2">
      <c r="A9525" s="1" t="s">
        <v>33328</v>
      </c>
      <c r="B9525" t="str">
        <f t="shared" si="246"/>
        <v>https://www.udobaer.de/out/media/public/cust/others/s0000129-2021-ch_it.pdf</v>
      </c>
    </row>
    <row r="9526" spans="1:2" x14ac:dyDescent="0.2">
      <c r="A9526" s="1" t="s">
        <v>33329</v>
      </c>
      <c r="B9526" t="str">
        <f t="shared" si="246"/>
        <v>https://www.udobaer.de/out/media/public/cust/others/s0000129-2021-ch_it.pdf</v>
      </c>
    </row>
    <row r="9527" spans="1:2" x14ac:dyDescent="0.2">
      <c r="A9527" s="1" t="s">
        <v>33330</v>
      </c>
      <c r="B9527" t="str">
        <f t="shared" si="246"/>
        <v>https://www.udobaer.de/out/media/public/cust/others/s0000129-2021-ch_it.pdf</v>
      </c>
    </row>
    <row r="9528" spans="1:2" x14ac:dyDescent="0.2">
      <c r="A9528" s="1" t="s">
        <v>33331</v>
      </c>
      <c r="B9528" t="str">
        <f t="shared" si="246"/>
        <v>https://www.udobaer.de/out/media/public/cust/others/s0000129-2021-ch_it.pdf</v>
      </c>
    </row>
    <row r="9529" spans="1:2" x14ac:dyDescent="0.2">
      <c r="A9529" s="1" t="s">
        <v>33332</v>
      </c>
      <c r="B9529" t="str">
        <f t="shared" si="246"/>
        <v>https://www.udobaer.de/out/media/public/cust/others/s0000129-2021-ch_it.pdf</v>
      </c>
    </row>
    <row r="9530" spans="1:2" x14ac:dyDescent="0.2">
      <c r="A9530" s="1" t="s">
        <v>33333</v>
      </c>
      <c r="B9530" t="str">
        <f t="shared" si="246"/>
        <v>https://www.udobaer.de/out/media/public/cust/others/s0000129-2021-ch_it.pdf</v>
      </c>
    </row>
    <row r="9531" spans="1:2" x14ac:dyDescent="0.2">
      <c r="A9531" s="1" t="s">
        <v>33334</v>
      </c>
      <c r="B9531" t="str">
        <f t="shared" si="246"/>
        <v>https://www.udobaer.de/out/media/public/cust/others/s0000129-2021-ch_it.pdf</v>
      </c>
    </row>
    <row r="9532" spans="1:2" x14ac:dyDescent="0.2">
      <c r="A9532" s="1" t="s">
        <v>33335</v>
      </c>
      <c r="B9532" t="str">
        <f t="shared" si="246"/>
        <v>https://www.udobaer.de/out/media/public/cust/others/s0000129-2021-ch_it.pdf</v>
      </c>
    </row>
    <row r="9533" spans="1:2" x14ac:dyDescent="0.2">
      <c r="A9533" s="1" t="s">
        <v>33336</v>
      </c>
      <c r="B9533" t="str">
        <f t="shared" si="246"/>
        <v>https://www.udobaer.de/out/media/public/cust/others/s0000129-2021-ch_it.pdf</v>
      </c>
    </row>
    <row r="9534" spans="1:2" x14ac:dyDescent="0.2">
      <c r="A9534" s="1" t="s">
        <v>33337</v>
      </c>
      <c r="B9534" t="str">
        <f t="shared" si="246"/>
        <v>https://www.udobaer.de/out/media/public/cust/others/s0000129-2021-ch_it.pdf</v>
      </c>
    </row>
    <row r="9535" spans="1:2" x14ac:dyDescent="0.2">
      <c r="A9535" s="1" t="s">
        <v>33338</v>
      </c>
      <c r="B9535" t="str">
        <f t="shared" si="246"/>
        <v>https://www.udobaer.de/out/media/public/cust/others/s0000129-2021-ch_it.pdf</v>
      </c>
    </row>
    <row r="9536" spans="1:2" x14ac:dyDescent="0.2">
      <c r="A9536" s="1" t="s">
        <v>33339</v>
      </c>
      <c r="B9536" t="str">
        <f t="shared" si="246"/>
        <v>https://www.udobaer.de/out/media/public/cust/others/s0000129-2021-ch_it.pdf</v>
      </c>
    </row>
    <row r="9537" spans="1:2" x14ac:dyDescent="0.2">
      <c r="A9537" s="1" t="s">
        <v>33340</v>
      </c>
      <c r="B9537" t="str">
        <f t="shared" si="246"/>
        <v>https://www.udobaer.de/out/media/public/cust/others/s0000129-2021-ch_it.pdf</v>
      </c>
    </row>
    <row r="9538" spans="1:2" x14ac:dyDescent="0.2">
      <c r="A9538" s="1" t="s">
        <v>33341</v>
      </c>
      <c r="B9538" t="str">
        <f t="shared" si="246"/>
        <v>https://www.udobaer.de/out/media/public/cust/others/s0000129-2021-ch_it.pdf</v>
      </c>
    </row>
    <row r="9539" spans="1:2" x14ac:dyDescent="0.2">
      <c r="A9539" s="1" t="s">
        <v>33614</v>
      </c>
      <c r="B9539" t="str">
        <f t="shared" si="246"/>
        <v>https://www.udobaer.de/out/media/public/cust/others/s0000129-2021-ch_it.pdf</v>
      </c>
    </row>
    <row r="9540" spans="1:2" x14ac:dyDescent="0.2">
      <c r="A9540" s="1" t="s">
        <v>33615</v>
      </c>
      <c r="B9540" t="str">
        <f t="shared" si="246"/>
        <v>https://www.udobaer.de/out/media/public/cust/others/s0000129-2021-ch_it.pdf</v>
      </c>
    </row>
    <row r="9541" spans="1:2" x14ac:dyDescent="0.2">
      <c r="A9541" s="1" t="s">
        <v>33616</v>
      </c>
      <c r="B9541" t="str">
        <f t="shared" si="246"/>
        <v>https://www.udobaer.de/out/media/public/cust/others/s0000129-2021-ch_it.pdf</v>
      </c>
    </row>
    <row r="9542" spans="1:2" x14ac:dyDescent="0.2">
      <c r="A9542" s="1" t="s">
        <v>33617</v>
      </c>
      <c r="B9542" t="str">
        <f t="shared" si="246"/>
        <v>https://www.udobaer.de/out/media/public/cust/others/s0000129-2021-ch_it.pdf</v>
      </c>
    </row>
    <row r="9543" spans="1:2" x14ac:dyDescent="0.2">
      <c r="A9543" s="1" t="s">
        <v>28733</v>
      </c>
      <c r="B9543" t="str">
        <f t="shared" ref="B9543:B9574" si="247">HYPERLINK("https://www.udobaer.de/out/media/public/cust/others/s0000130-2021-ch_it.pdf")</f>
        <v>https://www.udobaer.de/out/media/public/cust/others/s0000130-2021-ch_it.pdf</v>
      </c>
    </row>
    <row r="9544" spans="1:2" x14ac:dyDescent="0.2">
      <c r="A9544" s="1" t="s">
        <v>28734</v>
      </c>
      <c r="B9544" t="str">
        <f t="shared" si="247"/>
        <v>https://www.udobaer.de/out/media/public/cust/others/s0000130-2021-ch_it.pdf</v>
      </c>
    </row>
    <row r="9545" spans="1:2" x14ac:dyDescent="0.2">
      <c r="A9545" s="1" t="s">
        <v>28735</v>
      </c>
      <c r="B9545" t="str">
        <f t="shared" si="247"/>
        <v>https://www.udobaer.de/out/media/public/cust/others/s0000130-2021-ch_it.pdf</v>
      </c>
    </row>
    <row r="9546" spans="1:2" x14ac:dyDescent="0.2">
      <c r="A9546" s="1" t="s">
        <v>28736</v>
      </c>
      <c r="B9546" t="str">
        <f t="shared" si="247"/>
        <v>https://www.udobaer.de/out/media/public/cust/others/s0000130-2021-ch_it.pdf</v>
      </c>
    </row>
    <row r="9547" spans="1:2" x14ac:dyDescent="0.2">
      <c r="A9547" s="1" t="s">
        <v>28737</v>
      </c>
      <c r="B9547" t="str">
        <f t="shared" si="247"/>
        <v>https://www.udobaer.de/out/media/public/cust/others/s0000130-2021-ch_it.pdf</v>
      </c>
    </row>
    <row r="9548" spans="1:2" x14ac:dyDescent="0.2">
      <c r="A9548" s="1" t="s">
        <v>28738</v>
      </c>
      <c r="B9548" t="str">
        <f t="shared" si="247"/>
        <v>https://www.udobaer.de/out/media/public/cust/others/s0000130-2021-ch_it.pdf</v>
      </c>
    </row>
    <row r="9549" spans="1:2" x14ac:dyDescent="0.2">
      <c r="A9549" s="1" t="s">
        <v>28739</v>
      </c>
      <c r="B9549" t="str">
        <f t="shared" si="247"/>
        <v>https://www.udobaer.de/out/media/public/cust/others/s0000130-2021-ch_it.pdf</v>
      </c>
    </row>
    <row r="9550" spans="1:2" x14ac:dyDescent="0.2">
      <c r="A9550" s="1" t="s">
        <v>28740</v>
      </c>
      <c r="B9550" t="str">
        <f t="shared" si="247"/>
        <v>https://www.udobaer.de/out/media/public/cust/others/s0000130-2021-ch_it.pdf</v>
      </c>
    </row>
    <row r="9551" spans="1:2" x14ac:dyDescent="0.2">
      <c r="A9551" s="1" t="s">
        <v>28758</v>
      </c>
      <c r="B9551" t="str">
        <f t="shared" si="247"/>
        <v>https://www.udobaer.de/out/media/public/cust/others/s0000130-2021-ch_it.pdf</v>
      </c>
    </row>
    <row r="9552" spans="1:2" x14ac:dyDescent="0.2">
      <c r="A9552" s="1" t="s">
        <v>28759</v>
      </c>
      <c r="B9552" t="str">
        <f t="shared" si="247"/>
        <v>https://www.udobaer.de/out/media/public/cust/others/s0000130-2021-ch_it.pdf</v>
      </c>
    </row>
    <row r="9553" spans="1:2" x14ac:dyDescent="0.2">
      <c r="A9553" s="1" t="s">
        <v>28760</v>
      </c>
      <c r="B9553" t="str">
        <f t="shared" si="247"/>
        <v>https://www.udobaer.de/out/media/public/cust/others/s0000130-2021-ch_it.pdf</v>
      </c>
    </row>
    <row r="9554" spans="1:2" x14ac:dyDescent="0.2">
      <c r="A9554" s="1" t="s">
        <v>28761</v>
      </c>
      <c r="B9554" t="str">
        <f t="shared" si="247"/>
        <v>https://www.udobaer.de/out/media/public/cust/others/s0000130-2021-ch_it.pdf</v>
      </c>
    </row>
    <row r="9555" spans="1:2" x14ac:dyDescent="0.2">
      <c r="A9555" s="1" t="s">
        <v>28762</v>
      </c>
      <c r="B9555" t="str">
        <f t="shared" si="247"/>
        <v>https://www.udobaer.de/out/media/public/cust/others/s0000130-2021-ch_it.pdf</v>
      </c>
    </row>
    <row r="9556" spans="1:2" x14ac:dyDescent="0.2">
      <c r="A9556" s="1" t="s">
        <v>28763</v>
      </c>
      <c r="B9556" t="str">
        <f t="shared" si="247"/>
        <v>https://www.udobaer.de/out/media/public/cust/others/s0000130-2021-ch_it.pdf</v>
      </c>
    </row>
    <row r="9557" spans="1:2" x14ac:dyDescent="0.2">
      <c r="A9557" s="1" t="s">
        <v>28764</v>
      </c>
      <c r="B9557" t="str">
        <f t="shared" si="247"/>
        <v>https://www.udobaer.de/out/media/public/cust/others/s0000130-2021-ch_it.pdf</v>
      </c>
    </row>
    <row r="9558" spans="1:2" x14ac:dyDescent="0.2">
      <c r="A9558" s="1" t="s">
        <v>28765</v>
      </c>
      <c r="B9558" t="str">
        <f t="shared" si="247"/>
        <v>https://www.udobaer.de/out/media/public/cust/others/s0000130-2021-ch_it.pdf</v>
      </c>
    </row>
    <row r="9559" spans="1:2" x14ac:dyDescent="0.2">
      <c r="A9559" s="1" t="s">
        <v>32750</v>
      </c>
      <c r="B9559" t="str">
        <f t="shared" si="247"/>
        <v>https://www.udobaer.de/out/media/public/cust/others/s0000130-2021-ch_it.pdf</v>
      </c>
    </row>
    <row r="9560" spans="1:2" x14ac:dyDescent="0.2">
      <c r="A9560" s="1" t="s">
        <v>32751</v>
      </c>
      <c r="B9560" t="str">
        <f t="shared" si="247"/>
        <v>https://www.udobaer.de/out/media/public/cust/others/s0000130-2021-ch_it.pdf</v>
      </c>
    </row>
    <row r="9561" spans="1:2" x14ac:dyDescent="0.2">
      <c r="A9561" s="1" t="s">
        <v>32752</v>
      </c>
      <c r="B9561" t="str">
        <f t="shared" si="247"/>
        <v>https://www.udobaer.de/out/media/public/cust/others/s0000130-2021-ch_it.pdf</v>
      </c>
    </row>
    <row r="9562" spans="1:2" x14ac:dyDescent="0.2">
      <c r="A9562" s="1" t="s">
        <v>32753</v>
      </c>
      <c r="B9562" t="str">
        <f t="shared" si="247"/>
        <v>https://www.udobaer.de/out/media/public/cust/others/s0000130-2021-ch_it.pdf</v>
      </c>
    </row>
    <row r="9563" spans="1:2" x14ac:dyDescent="0.2">
      <c r="A9563" s="1" t="s">
        <v>32754</v>
      </c>
      <c r="B9563" t="str">
        <f t="shared" si="247"/>
        <v>https://www.udobaer.de/out/media/public/cust/others/s0000130-2021-ch_it.pdf</v>
      </c>
    </row>
    <row r="9564" spans="1:2" x14ac:dyDescent="0.2">
      <c r="A9564" s="1" t="s">
        <v>32755</v>
      </c>
      <c r="B9564" t="str">
        <f t="shared" si="247"/>
        <v>https://www.udobaer.de/out/media/public/cust/others/s0000130-2021-ch_it.pdf</v>
      </c>
    </row>
    <row r="9565" spans="1:2" x14ac:dyDescent="0.2">
      <c r="A9565" s="1" t="s">
        <v>32756</v>
      </c>
      <c r="B9565" t="str">
        <f t="shared" si="247"/>
        <v>https://www.udobaer.de/out/media/public/cust/others/s0000130-2021-ch_it.pdf</v>
      </c>
    </row>
    <row r="9566" spans="1:2" x14ac:dyDescent="0.2">
      <c r="A9566" s="1" t="s">
        <v>32757</v>
      </c>
      <c r="B9566" t="str">
        <f t="shared" si="247"/>
        <v>https://www.udobaer.de/out/media/public/cust/others/s0000130-2021-ch_it.pdf</v>
      </c>
    </row>
    <row r="9567" spans="1:2" x14ac:dyDescent="0.2">
      <c r="A9567" s="1" t="s">
        <v>32758</v>
      </c>
      <c r="B9567" t="str">
        <f t="shared" si="247"/>
        <v>https://www.udobaer.de/out/media/public/cust/others/s0000130-2021-ch_it.pdf</v>
      </c>
    </row>
    <row r="9568" spans="1:2" x14ac:dyDescent="0.2">
      <c r="A9568" s="1" t="s">
        <v>32759</v>
      </c>
      <c r="B9568" t="str">
        <f t="shared" si="247"/>
        <v>https://www.udobaer.de/out/media/public/cust/others/s0000130-2021-ch_it.pdf</v>
      </c>
    </row>
    <row r="9569" spans="1:2" x14ac:dyDescent="0.2">
      <c r="A9569" s="1" t="s">
        <v>32760</v>
      </c>
      <c r="B9569" t="str">
        <f t="shared" si="247"/>
        <v>https://www.udobaer.de/out/media/public/cust/others/s0000130-2021-ch_it.pdf</v>
      </c>
    </row>
    <row r="9570" spans="1:2" x14ac:dyDescent="0.2">
      <c r="A9570" s="1" t="s">
        <v>32761</v>
      </c>
      <c r="B9570" t="str">
        <f t="shared" si="247"/>
        <v>https://www.udobaer.de/out/media/public/cust/others/s0000130-2021-ch_it.pdf</v>
      </c>
    </row>
    <row r="9571" spans="1:2" x14ac:dyDescent="0.2">
      <c r="A9571" s="1" t="s">
        <v>32762</v>
      </c>
      <c r="B9571" t="str">
        <f t="shared" si="247"/>
        <v>https://www.udobaer.de/out/media/public/cust/others/s0000130-2021-ch_it.pdf</v>
      </c>
    </row>
    <row r="9572" spans="1:2" x14ac:dyDescent="0.2">
      <c r="A9572" s="1" t="s">
        <v>32763</v>
      </c>
      <c r="B9572" t="str">
        <f t="shared" si="247"/>
        <v>https://www.udobaer.de/out/media/public/cust/others/s0000130-2021-ch_it.pdf</v>
      </c>
    </row>
    <row r="9573" spans="1:2" x14ac:dyDescent="0.2">
      <c r="A9573" s="1" t="s">
        <v>32764</v>
      </c>
      <c r="B9573" t="str">
        <f t="shared" si="247"/>
        <v>https://www.udobaer.de/out/media/public/cust/others/s0000130-2021-ch_it.pdf</v>
      </c>
    </row>
    <row r="9574" spans="1:2" x14ac:dyDescent="0.2">
      <c r="A9574" s="1" t="s">
        <v>32765</v>
      </c>
      <c r="B9574" t="str">
        <f t="shared" si="247"/>
        <v>https://www.udobaer.de/out/media/public/cust/others/s0000130-2021-ch_it.pdf</v>
      </c>
    </row>
    <row r="9575" spans="1:2" x14ac:dyDescent="0.2">
      <c r="A9575" s="1" t="s">
        <v>32766</v>
      </c>
      <c r="B9575" t="str">
        <f t="shared" ref="B9575:B9606" si="248">HYPERLINK("https://www.udobaer.de/out/media/public/cust/others/s0000130-2021-ch_it.pdf")</f>
        <v>https://www.udobaer.de/out/media/public/cust/others/s0000130-2021-ch_it.pdf</v>
      </c>
    </row>
    <row r="9576" spans="1:2" x14ac:dyDescent="0.2">
      <c r="A9576" s="1" t="s">
        <v>32767</v>
      </c>
      <c r="B9576" t="str">
        <f t="shared" si="248"/>
        <v>https://www.udobaer.de/out/media/public/cust/others/s0000130-2021-ch_it.pdf</v>
      </c>
    </row>
    <row r="9577" spans="1:2" x14ac:dyDescent="0.2">
      <c r="A9577" s="1" t="s">
        <v>32768</v>
      </c>
      <c r="B9577" t="str">
        <f t="shared" si="248"/>
        <v>https://www.udobaer.de/out/media/public/cust/others/s0000130-2021-ch_it.pdf</v>
      </c>
    </row>
    <row r="9578" spans="1:2" x14ac:dyDescent="0.2">
      <c r="A9578" s="1" t="s">
        <v>32769</v>
      </c>
      <c r="B9578" t="str">
        <f t="shared" si="248"/>
        <v>https://www.udobaer.de/out/media/public/cust/others/s0000130-2021-ch_it.pdf</v>
      </c>
    </row>
    <row r="9579" spans="1:2" x14ac:dyDescent="0.2">
      <c r="A9579" s="1" t="s">
        <v>32770</v>
      </c>
      <c r="B9579" t="str">
        <f t="shared" si="248"/>
        <v>https://www.udobaer.de/out/media/public/cust/others/s0000130-2021-ch_it.pdf</v>
      </c>
    </row>
    <row r="9580" spans="1:2" x14ac:dyDescent="0.2">
      <c r="A9580" s="1" t="s">
        <v>32771</v>
      </c>
      <c r="B9580" t="str">
        <f t="shared" si="248"/>
        <v>https://www.udobaer.de/out/media/public/cust/others/s0000130-2021-ch_it.pdf</v>
      </c>
    </row>
    <row r="9581" spans="1:2" x14ac:dyDescent="0.2">
      <c r="A9581" s="1" t="s">
        <v>32772</v>
      </c>
      <c r="B9581" t="str">
        <f t="shared" si="248"/>
        <v>https://www.udobaer.de/out/media/public/cust/others/s0000130-2021-ch_it.pdf</v>
      </c>
    </row>
    <row r="9582" spans="1:2" x14ac:dyDescent="0.2">
      <c r="A9582" s="1" t="s">
        <v>32773</v>
      </c>
      <c r="B9582" t="str">
        <f t="shared" si="248"/>
        <v>https://www.udobaer.de/out/media/public/cust/others/s0000130-2021-ch_it.pdf</v>
      </c>
    </row>
    <row r="9583" spans="1:2" x14ac:dyDescent="0.2">
      <c r="A9583" s="1" t="s">
        <v>32774</v>
      </c>
      <c r="B9583" t="str">
        <f t="shared" si="248"/>
        <v>https://www.udobaer.de/out/media/public/cust/others/s0000130-2021-ch_it.pdf</v>
      </c>
    </row>
    <row r="9584" spans="1:2" x14ac:dyDescent="0.2">
      <c r="A9584" s="1" t="s">
        <v>32775</v>
      </c>
      <c r="B9584" t="str">
        <f t="shared" si="248"/>
        <v>https://www.udobaer.de/out/media/public/cust/others/s0000130-2021-ch_it.pdf</v>
      </c>
    </row>
    <row r="9585" spans="1:2" x14ac:dyDescent="0.2">
      <c r="A9585" s="1" t="s">
        <v>32776</v>
      </c>
      <c r="B9585" t="str">
        <f t="shared" si="248"/>
        <v>https://www.udobaer.de/out/media/public/cust/others/s0000130-2021-ch_it.pdf</v>
      </c>
    </row>
    <row r="9586" spans="1:2" x14ac:dyDescent="0.2">
      <c r="A9586" s="1" t="s">
        <v>32777</v>
      </c>
      <c r="B9586" t="str">
        <f t="shared" si="248"/>
        <v>https://www.udobaer.de/out/media/public/cust/others/s0000130-2021-ch_it.pdf</v>
      </c>
    </row>
    <row r="9587" spans="1:2" x14ac:dyDescent="0.2">
      <c r="A9587" s="1" t="s">
        <v>32778</v>
      </c>
      <c r="B9587" t="str">
        <f t="shared" si="248"/>
        <v>https://www.udobaer.de/out/media/public/cust/others/s0000130-2021-ch_it.pdf</v>
      </c>
    </row>
    <row r="9588" spans="1:2" x14ac:dyDescent="0.2">
      <c r="A9588" s="1" t="s">
        <v>32779</v>
      </c>
      <c r="B9588" t="str">
        <f t="shared" si="248"/>
        <v>https://www.udobaer.de/out/media/public/cust/others/s0000130-2021-ch_it.pdf</v>
      </c>
    </row>
    <row r="9589" spans="1:2" x14ac:dyDescent="0.2">
      <c r="A9589" s="1" t="s">
        <v>32780</v>
      </c>
      <c r="B9589" t="str">
        <f t="shared" si="248"/>
        <v>https://www.udobaer.de/out/media/public/cust/others/s0000130-2021-ch_it.pdf</v>
      </c>
    </row>
    <row r="9590" spans="1:2" x14ac:dyDescent="0.2">
      <c r="A9590" s="1" t="s">
        <v>32781</v>
      </c>
      <c r="B9590" t="str">
        <f t="shared" si="248"/>
        <v>https://www.udobaer.de/out/media/public/cust/others/s0000130-2021-ch_it.pdf</v>
      </c>
    </row>
    <row r="9591" spans="1:2" x14ac:dyDescent="0.2">
      <c r="A9591" s="1" t="s">
        <v>32863</v>
      </c>
      <c r="B9591" t="str">
        <f t="shared" si="248"/>
        <v>https://www.udobaer.de/out/media/public/cust/others/s0000130-2021-ch_it.pdf</v>
      </c>
    </row>
    <row r="9592" spans="1:2" x14ac:dyDescent="0.2">
      <c r="A9592" s="1" t="s">
        <v>32864</v>
      </c>
      <c r="B9592" t="str">
        <f t="shared" si="248"/>
        <v>https://www.udobaer.de/out/media/public/cust/others/s0000130-2021-ch_it.pdf</v>
      </c>
    </row>
    <row r="9593" spans="1:2" x14ac:dyDescent="0.2">
      <c r="A9593" s="1" t="s">
        <v>32865</v>
      </c>
      <c r="B9593" t="str">
        <f t="shared" si="248"/>
        <v>https://www.udobaer.de/out/media/public/cust/others/s0000130-2021-ch_it.pdf</v>
      </c>
    </row>
    <row r="9594" spans="1:2" x14ac:dyDescent="0.2">
      <c r="A9594" s="1" t="s">
        <v>32866</v>
      </c>
      <c r="B9594" t="str">
        <f t="shared" si="248"/>
        <v>https://www.udobaer.de/out/media/public/cust/others/s0000130-2021-ch_it.pdf</v>
      </c>
    </row>
    <row r="9595" spans="1:2" x14ac:dyDescent="0.2">
      <c r="A9595" s="1" t="s">
        <v>32867</v>
      </c>
      <c r="B9595" t="str">
        <f t="shared" si="248"/>
        <v>https://www.udobaer.de/out/media/public/cust/others/s0000130-2021-ch_it.pdf</v>
      </c>
    </row>
    <row r="9596" spans="1:2" x14ac:dyDescent="0.2">
      <c r="A9596" s="1" t="s">
        <v>32868</v>
      </c>
      <c r="B9596" t="str">
        <f t="shared" si="248"/>
        <v>https://www.udobaer.de/out/media/public/cust/others/s0000130-2021-ch_it.pdf</v>
      </c>
    </row>
    <row r="9597" spans="1:2" x14ac:dyDescent="0.2">
      <c r="A9597" s="1" t="s">
        <v>32869</v>
      </c>
      <c r="B9597" t="str">
        <f t="shared" si="248"/>
        <v>https://www.udobaer.de/out/media/public/cust/others/s0000130-2021-ch_it.pdf</v>
      </c>
    </row>
    <row r="9598" spans="1:2" x14ac:dyDescent="0.2">
      <c r="A9598" s="1" t="s">
        <v>32870</v>
      </c>
      <c r="B9598" t="str">
        <f t="shared" si="248"/>
        <v>https://www.udobaer.de/out/media/public/cust/others/s0000130-2021-ch_it.pdf</v>
      </c>
    </row>
    <row r="9599" spans="1:2" x14ac:dyDescent="0.2">
      <c r="A9599" s="1" t="s">
        <v>32871</v>
      </c>
      <c r="B9599" t="str">
        <f t="shared" si="248"/>
        <v>https://www.udobaer.de/out/media/public/cust/others/s0000130-2021-ch_it.pdf</v>
      </c>
    </row>
    <row r="9600" spans="1:2" x14ac:dyDescent="0.2">
      <c r="A9600" s="1" t="s">
        <v>32872</v>
      </c>
      <c r="B9600" t="str">
        <f t="shared" si="248"/>
        <v>https://www.udobaer.de/out/media/public/cust/others/s0000130-2021-ch_it.pdf</v>
      </c>
    </row>
    <row r="9601" spans="1:2" x14ac:dyDescent="0.2">
      <c r="A9601" s="1" t="s">
        <v>32873</v>
      </c>
      <c r="B9601" t="str">
        <f t="shared" si="248"/>
        <v>https://www.udobaer.de/out/media/public/cust/others/s0000130-2021-ch_it.pdf</v>
      </c>
    </row>
    <row r="9602" spans="1:2" x14ac:dyDescent="0.2">
      <c r="A9602" s="1" t="s">
        <v>32874</v>
      </c>
      <c r="B9602" t="str">
        <f t="shared" si="248"/>
        <v>https://www.udobaer.de/out/media/public/cust/others/s0000130-2021-ch_it.pdf</v>
      </c>
    </row>
    <row r="9603" spans="1:2" x14ac:dyDescent="0.2">
      <c r="A9603" s="1" t="s">
        <v>32875</v>
      </c>
      <c r="B9603" t="str">
        <f t="shared" si="248"/>
        <v>https://www.udobaer.de/out/media/public/cust/others/s0000130-2021-ch_it.pdf</v>
      </c>
    </row>
    <row r="9604" spans="1:2" x14ac:dyDescent="0.2">
      <c r="A9604" s="1" t="s">
        <v>32876</v>
      </c>
      <c r="B9604" t="str">
        <f t="shared" si="248"/>
        <v>https://www.udobaer.de/out/media/public/cust/others/s0000130-2021-ch_it.pdf</v>
      </c>
    </row>
    <row r="9605" spans="1:2" x14ac:dyDescent="0.2">
      <c r="A9605" s="1" t="s">
        <v>32877</v>
      </c>
      <c r="B9605" t="str">
        <f t="shared" si="248"/>
        <v>https://www.udobaer.de/out/media/public/cust/others/s0000130-2021-ch_it.pdf</v>
      </c>
    </row>
    <row r="9606" spans="1:2" x14ac:dyDescent="0.2">
      <c r="A9606" s="1" t="s">
        <v>32878</v>
      </c>
      <c r="B9606" t="str">
        <f t="shared" si="248"/>
        <v>https://www.udobaer.de/out/media/public/cust/others/s0000130-2021-ch_it.pdf</v>
      </c>
    </row>
    <row r="9607" spans="1:2" x14ac:dyDescent="0.2">
      <c r="A9607" s="1" t="s">
        <v>32879</v>
      </c>
      <c r="B9607" t="str">
        <f t="shared" ref="B9607:B9638" si="249">HYPERLINK("https://www.udobaer.de/out/media/public/cust/others/s0000130-2021-ch_it.pdf")</f>
        <v>https://www.udobaer.de/out/media/public/cust/others/s0000130-2021-ch_it.pdf</v>
      </c>
    </row>
    <row r="9608" spans="1:2" x14ac:dyDescent="0.2">
      <c r="A9608" s="1" t="s">
        <v>32880</v>
      </c>
      <c r="B9608" t="str">
        <f t="shared" si="249"/>
        <v>https://www.udobaer.de/out/media/public/cust/others/s0000130-2021-ch_it.pdf</v>
      </c>
    </row>
    <row r="9609" spans="1:2" x14ac:dyDescent="0.2">
      <c r="A9609" s="1" t="s">
        <v>32881</v>
      </c>
      <c r="B9609" t="str">
        <f t="shared" si="249"/>
        <v>https://www.udobaer.de/out/media/public/cust/others/s0000130-2021-ch_it.pdf</v>
      </c>
    </row>
    <row r="9610" spans="1:2" x14ac:dyDescent="0.2">
      <c r="A9610" s="1" t="s">
        <v>32882</v>
      </c>
      <c r="B9610" t="str">
        <f t="shared" si="249"/>
        <v>https://www.udobaer.de/out/media/public/cust/others/s0000130-2021-ch_it.pdf</v>
      </c>
    </row>
    <row r="9611" spans="1:2" x14ac:dyDescent="0.2">
      <c r="A9611" s="1" t="s">
        <v>32883</v>
      </c>
      <c r="B9611" t="str">
        <f t="shared" si="249"/>
        <v>https://www.udobaer.de/out/media/public/cust/others/s0000130-2021-ch_it.pdf</v>
      </c>
    </row>
    <row r="9612" spans="1:2" x14ac:dyDescent="0.2">
      <c r="A9612" s="1" t="s">
        <v>32884</v>
      </c>
      <c r="B9612" t="str">
        <f t="shared" si="249"/>
        <v>https://www.udobaer.de/out/media/public/cust/others/s0000130-2021-ch_it.pdf</v>
      </c>
    </row>
    <row r="9613" spans="1:2" x14ac:dyDescent="0.2">
      <c r="A9613" s="1" t="s">
        <v>32885</v>
      </c>
      <c r="B9613" t="str">
        <f t="shared" si="249"/>
        <v>https://www.udobaer.de/out/media/public/cust/others/s0000130-2021-ch_it.pdf</v>
      </c>
    </row>
    <row r="9614" spans="1:2" x14ac:dyDescent="0.2">
      <c r="A9614" s="1" t="s">
        <v>32886</v>
      </c>
      <c r="B9614" t="str">
        <f t="shared" si="249"/>
        <v>https://www.udobaer.de/out/media/public/cust/others/s0000130-2021-ch_it.pdf</v>
      </c>
    </row>
    <row r="9615" spans="1:2" x14ac:dyDescent="0.2">
      <c r="A9615" s="1" t="s">
        <v>32887</v>
      </c>
      <c r="B9615" t="str">
        <f t="shared" si="249"/>
        <v>https://www.udobaer.de/out/media/public/cust/others/s0000130-2021-ch_it.pdf</v>
      </c>
    </row>
    <row r="9616" spans="1:2" x14ac:dyDescent="0.2">
      <c r="A9616" s="1" t="s">
        <v>32888</v>
      </c>
      <c r="B9616" t="str">
        <f t="shared" si="249"/>
        <v>https://www.udobaer.de/out/media/public/cust/others/s0000130-2021-ch_it.pdf</v>
      </c>
    </row>
    <row r="9617" spans="1:2" x14ac:dyDescent="0.2">
      <c r="A9617" s="1" t="s">
        <v>32889</v>
      </c>
      <c r="B9617" t="str">
        <f t="shared" si="249"/>
        <v>https://www.udobaer.de/out/media/public/cust/others/s0000130-2021-ch_it.pdf</v>
      </c>
    </row>
    <row r="9618" spans="1:2" x14ac:dyDescent="0.2">
      <c r="A9618" s="1" t="s">
        <v>32890</v>
      </c>
      <c r="B9618" t="str">
        <f t="shared" si="249"/>
        <v>https://www.udobaer.de/out/media/public/cust/others/s0000130-2021-ch_it.pdf</v>
      </c>
    </row>
    <row r="9619" spans="1:2" x14ac:dyDescent="0.2">
      <c r="A9619" s="1" t="s">
        <v>32891</v>
      </c>
      <c r="B9619" t="str">
        <f t="shared" si="249"/>
        <v>https://www.udobaer.de/out/media/public/cust/others/s0000130-2021-ch_it.pdf</v>
      </c>
    </row>
    <row r="9620" spans="1:2" x14ac:dyDescent="0.2">
      <c r="A9620" s="1" t="s">
        <v>32892</v>
      </c>
      <c r="B9620" t="str">
        <f t="shared" si="249"/>
        <v>https://www.udobaer.de/out/media/public/cust/others/s0000130-2021-ch_it.pdf</v>
      </c>
    </row>
    <row r="9621" spans="1:2" x14ac:dyDescent="0.2">
      <c r="A9621" s="1" t="s">
        <v>32893</v>
      </c>
      <c r="B9621" t="str">
        <f t="shared" si="249"/>
        <v>https://www.udobaer.de/out/media/public/cust/others/s0000130-2021-ch_it.pdf</v>
      </c>
    </row>
    <row r="9622" spans="1:2" x14ac:dyDescent="0.2">
      <c r="A9622" s="1" t="s">
        <v>32894</v>
      </c>
      <c r="B9622" t="str">
        <f t="shared" si="249"/>
        <v>https://www.udobaer.de/out/media/public/cust/others/s0000130-2021-ch_it.pdf</v>
      </c>
    </row>
    <row r="9623" spans="1:2" x14ac:dyDescent="0.2">
      <c r="A9623" s="1" t="s">
        <v>32895</v>
      </c>
      <c r="B9623" t="str">
        <f t="shared" si="249"/>
        <v>https://www.udobaer.de/out/media/public/cust/others/s0000130-2021-ch_it.pdf</v>
      </c>
    </row>
    <row r="9624" spans="1:2" x14ac:dyDescent="0.2">
      <c r="A9624" s="1" t="s">
        <v>32896</v>
      </c>
      <c r="B9624" t="str">
        <f t="shared" si="249"/>
        <v>https://www.udobaer.de/out/media/public/cust/others/s0000130-2021-ch_it.pdf</v>
      </c>
    </row>
    <row r="9625" spans="1:2" x14ac:dyDescent="0.2">
      <c r="A9625" s="1" t="s">
        <v>32897</v>
      </c>
      <c r="B9625" t="str">
        <f t="shared" si="249"/>
        <v>https://www.udobaer.de/out/media/public/cust/others/s0000130-2021-ch_it.pdf</v>
      </c>
    </row>
    <row r="9626" spans="1:2" x14ac:dyDescent="0.2">
      <c r="A9626" s="1" t="s">
        <v>32898</v>
      </c>
      <c r="B9626" t="str">
        <f t="shared" si="249"/>
        <v>https://www.udobaer.de/out/media/public/cust/others/s0000130-2021-ch_it.pdf</v>
      </c>
    </row>
    <row r="9627" spans="1:2" x14ac:dyDescent="0.2">
      <c r="A9627" s="1" t="s">
        <v>32899</v>
      </c>
      <c r="B9627" t="str">
        <f t="shared" si="249"/>
        <v>https://www.udobaer.de/out/media/public/cust/others/s0000130-2021-ch_it.pdf</v>
      </c>
    </row>
    <row r="9628" spans="1:2" x14ac:dyDescent="0.2">
      <c r="A9628" s="1" t="s">
        <v>32900</v>
      </c>
      <c r="B9628" t="str">
        <f t="shared" si="249"/>
        <v>https://www.udobaer.de/out/media/public/cust/others/s0000130-2021-ch_it.pdf</v>
      </c>
    </row>
    <row r="9629" spans="1:2" x14ac:dyDescent="0.2">
      <c r="A9629" s="1" t="s">
        <v>32901</v>
      </c>
      <c r="B9629" t="str">
        <f t="shared" si="249"/>
        <v>https://www.udobaer.de/out/media/public/cust/others/s0000130-2021-ch_it.pdf</v>
      </c>
    </row>
    <row r="9630" spans="1:2" x14ac:dyDescent="0.2">
      <c r="A9630" s="1" t="s">
        <v>32902</v>
      </c>
      <c r="B9630" t="str">
        <f t="shared" si="249"/>
        <v>https://www.udobaer.de/out/media/public/cust/others/s0000130-2021-ch_it.pdf</v>
      </c>
    </row>
    <row r="9631" spans="1:2" x14ac:dyDescent="0.2">
      <c r="A9631" s="1" t="s">
        <v>32903</v>
      </c>
      <c r="B9631" t="str">
        <f t="shared" si="249"/>
        <v>https://www.udobaer.de/out/media/public/cust/others/s0000130-2021-ch_it.pdf</v>
      </c>
    </row>
    <row r="9632" spans="1:2" x14ac:dyDescent="0.2">
      <c r="A9632" s="1" t="s">
        <v>32904</v>
      </c>
      <c r="B9632" t="str">
        <f t="shared" si="249"/>
        <v>https://www.udobaer.de/out/media/public/cust/others/s0000130-2021-ch_it.pdf</v>
      </c>
    </row>
    <row r="9633" spans="1:2" x14ac:dyDescent="0.2">
      <c r="A9633" s="1" t="s">
        <v>32905</v>
      </c>
      <c r="B9633" t="str">
        <f t="shared" si="249"/>
        <v>https://www.udobaer.de/out/media/public/cust/others/s0000130-2021-ch_it.pdf</v>
      </c>
    </row>
    <row r="9634" spans="1:2" x14ac:dyDescent="0.2">
      <c r="A9634" s="1" t="s">
        <v>32906</v>
      </c>
      <c r="B9634" t="str">
        <f t="shared" si="249"/>
        <v>https://www.udobaer.de/out/media/public/cust/others/s0000130-2021-ch_it.pdf</v>
      </c>
    </row>
    <row r="9635" spans="1:2" x14ac:dyDescent="0.2">
      <c r="A9635" s="1" t="s">
        <v>32907</v>
      </c>
      <c r="B9635" t="str">
        <f t="shared" si="249"/>
        <v>https://www.udobaer.de/out/media/public/cust/others/s0000130-2021-ch_it.pdf</v>
      </c>
    </row>
    <row r="9636" spans="1:2" x14ac:dyDescent="0.2">
      <c r="A9636" s="1" t="s">
        <v>32908</v>
      </c>
      <c r="B9636" t="str">
        <f t="shared" si="249"/>
        <v>https://www.udobaer.de/out/media/public/cust/others/s0000130-2021-ch_it.pdf</v>
      </c>
    </row>
    <row r="9637" spans="1:2" x14ac:dyDescent="0.2">
      <c r="A9637" s="1" t="s">
        <v>32909</v>
      </c>
      <c r="B9637" t="str">
        <f t="shared" si="249"/>
        <v>https://www.udobaer.de/out/media/public/cust/others/s0000130-2021-ch_it.pdf</v>
      </c>
    </row>
    <row r="9638" spans="1:2" x14ac:dyDescent="0.2">
      <c r="A9638" s="1" t="s">
        <v>32910</v>
      </c>
      <c r="B9638" t="str">
        <f t="shared" si="249"/>
        <v>https://www.udobaer.de/out/media/public/cust/others/s0000130-2021-ch_it.pdf</v>
      </c>
    </row>
    <row r="9639" spans="1:2" x14ac:dyDescent="0.2">
      <c r="A9639" s="1" t="s">
        <v>32911</v>
      </c>
      <c r="B9639" t="str">
        <f t="shared" ref="B9639:B9670" si="250">HYPERLINK("https://www.udobaer.de/out/media/public/cust/others/s0000130-2021-ch_it.pdf")</f>
        <v>https://www.udobaer.de/out/media/public/cust/others/s0000130-2021-ch_it.pdf</v>
      </c>
    </row>
    <row r="9640" spans="1:2" x14ac:dyDescent="0.2">
      <c r="A9640" s="1" t="s">
        <v>32912</v>
      </c>
      <c r="B9640" t="str">
        <f t="shared" si="250"/>
        <v>https://www.udobaer.de/out/media/public/cust/others/s0000130-2021-ch_it.pdf</v>
      </c>
    </row>
    <row r="9641" spans="1:2" x14ac:dyDescent="0.2">
      <c r="A9641" s="1" t="s">
        <v>32913</v>
      </c>
      <c r="B9641" t="str">
        <f t="shared" si="250"/>
        <v>https://www.udobaer.de/out/media/public/cust/others/s0000130-2021-ch_it.pdf</v>
      </c>
    </row>
    <row r="9642" spans="1:2" x14ac:dyDescent="0.2">
      <c r="A9642" s="1" t="s">
        <v>32914</v>
      </c>
      <c r="B9642" t="str">
        <f t="shared" si="250"/>
        <v>https://www.udobaer.de/out/media/public/cust/others/s0000130-2021-ch_it.pdf</v>
      </c>
    </row>
    <row r="9643" spans="1:2" x14ac:dyDescent="0.2">
      <c r="A9643" s="1" t="s">
        <v>32915</v>
      </c>
      <c r="B9643" t="str">
        <f t="shared" si="250"/>
        <v>https://www.udobaer.de/out/media/public/cust/others/s0000130-2021-ch_it.pdf</v>
      </c>
    </row>
    <row r="9644" spans="1:2" x14ac:dyDescent="0.2">
      <c r="A9644" s="1" t="s">
        <v>32916</v>
      </c>
      <c r="B9644" t="str">
        <f t="shared" si="250"/>
        <v>https://www.udobaer.de/out/media/public/cust/others/s0000130-2021-ch_it.pdf</v>
      </c>
    </row>
    <row r="9645" spans="1:2" x14ac:dyDescent="0.2">
      <c r="A9645" s="1" t="s">
        <v>32917</v>
      </c>
      <c r="B9645" t="str">
        <f t="shared" si="250"/>
        <v>https://www.udobaer.de/out/media/public/cust/others/s0000130-2021-ch_it.pdf</v>
      </c>
    </row>
    <row r="9646" spans="1:2" x14ac:dyDescent="0.2">
      <c r="A9646" s="1" t="s">
        <v>32918</v>
      </c>
      <c r="B9646" t="str">
        <f t="shared" si="250"/>
        <v>https://www.udobaer.de/out/media/public/cust/others/s0000130-2021-ch_it.pdf</v>
      </c>
    </row>
    <row r="9647" spans="1:2" x14ac:dyDescent="0.2">
      <c r="A9647" s="1" t="s">
        <v>32919</v>
      </c>
      <c r="B9647" t="str">
        <f t="shared" si="250"/>
        <v>https://www.udobaer.de/out/media/public/cust/others/s0000130-2021-ch_it.pdf</v>
      </c>
    </row>
    <row r="9648" spans="1:2" x14ac:dyDescent="0.2">
      <c r="A9648" s="1" t="s">
        <v>32920</v>
      </c>
      <c r="B9648" t="str">
        <f t="shared" si="250"/>
        <v>https://www.udobaer.de/out/media/public/cust/others/s0000130-2021-ch_it.pdf</v>
      </c>
    </row>
    <row r="9649" spans="1:2" x14ac:dyDescent="0.2">
      <c r="A9649" s="1" t="s">
        <v>32921</v>
      </c>
      <c r="B9649" t="str">
        <f t="shared" si="250"/>
        <v>https://www.udobaer.de/out/media/public/cust/others/s0000130-2021-ch_it.pdf</v>
      </c>
    </row>
    <row r="9650" spans="1:2" x14ac:dyDescent="0.2">
      <c r="A9650" s="1" t="s">
        <v>32922</v>
      </c>
      <c r="B9650" t="str">
        <f t="shared" si="250"/>
        <v>https://www.udobaer.de/out/media/public/cust/others/s0000130-2021-ch_it.pdf</v>
      </c>
    </row>
    <row r="9651" spans="1:2" x14ac:dyDescent="0.2">
      <c r="A9651" s="1" t="s">
        <v>32923</v>
      </c>
      <c r="B9651" t="str">
        <f t="shared" si="250"/>
        <v>https://www.udobaer.de/out/media/public/cust/others/s0000130-2021-ch_it.pdf</v>
      </c>
    </row>
    <row r="9652" spans="1:2" x14ac:dyDescent="0.2">
      <c r="A9652" s="1" t="s">
        <v>32924</v>
      </c>
      <c r="B9652" t="str">
        <f t="shared" si="250"/>
        <v>https://www.udobaer.de/out/media/public/cust/others/s0000130-2021-ch_it.pdf</v>
      </c>
    </row>
    <row r="9653" spans="1:2" x14ac:dyDescent="0.2">
      <c r="A9653" s="1" t="s">
        <v>32925</v>
      </c>
      <c r="B9653" t="str">
        <f t="shared" si="250"/>
        <v>https://www.udobaer.de/out/media/public/cust/others/s0000130-2021-ch_it.pdf</v>
      </c>
    </row>
    <row r="9654" spans="1:2" x14ac:dyDescent="0.2">
      <c r="A9654" s="1" t="s">
        <v>32926</v>
      </c>
      <c r="B9654" t="str">
        <f t="shared" si="250"/>
        <v>https://www.udobaer.de/out/media/public/cust/others/s0000130-2021-ch_it.pdf</v>
      </c>
    </row>
    <row r="9655" spans="1:2" x14ac:dyDescent="0.2">
      <c r="A9655" s="1" t="s">
        <v>32928</v>
      </c>
      <c r="B9655" t="str">
        <f t="shared" si="250"/>
        <v>https://www.udobaer.de/out/media/public/cust/others/s0000130-2021-ch_it.pdf</v>
      </c>
    </row>
    <row r="9656" spans="1:2" x14ac:dyDescent="0.2">
      <c r="A9656" s="1" t="s">
        <v>32929</v>
      </c>
      <c r="B9656" t="str">
        <f t="shared" si="250"/>
        <v>https://www.udobaer.de/out/media/public/cust/others/s0000130-2021-ch_it.pdf</v>
      </c>
    </row>
    <row r="9657" spans="1:2" x14ac:dyDescent="0.2">
      <c r="A9657" s="1" t="s">
        <v>32930</v>
      </c>
      <c r="B9657" t="str">
        <f t="shared" si="250"/>
        <v>https://www.udobaer.de/out/media/public/cust/others/s0000130-2021-ch_it.pdf</v>
      </c>
    </row>
    <row r="9658" spans="1:2" x14ac:dyDescent="0.2">
      <c r="A9658" s="1" t="s">
        <v>32931</v>
      </c>
      <c r="B9658" t="str">
        <f t="shared" si="250"/>
        <v>https://www.udobaer.de/out/media/public/cust/others/s0000130-2021-ch_it.pdf</v>
      </c>
    </row>
    <row r="9659" spans="1:2" x14ac:dyDescent="0.2">
      <c r="A9659" s="1" t="s">
        <v>32932</v>
      </c>
      <c r="B9659" t="str">
        <f t="shared" si="250"/>
        <v>https://www.udobaer.de/out/media/public/cust/others/s0000130-2021-ch_it.pdf</v>
      </c>
    </row>
    <row r="9660" spans="1:2" x14ac:dyDescent="0.2">
      <c r="A9660" s="1" t="s">
        <v>32933</v>
      </c>
      <c r="B9660" t="str">
        <f t="shared" si="250"/>
        <v>https://www.udobaer.de/out/media/public/cust/others/s0000130-2021-ch_it.pdf</v>
      </c>
    </row>
    <row r="9661" spans="1:2" x14ac:dyDescent="0.2">
      <c r="A9661" s="1" t="s">
        <v>32934</v>
      </c>
      <c r="B9661" t="str">
        <f t="shared" si="250"/>
        <v>https://www.udobaer.de/out/media/public/cust/others/s0000130-2021-ch_it.pdf</v>
      </c>
    </row>
    <row r="9662" spans="1:2" x14ac:dyDescent="0.2">
      <c r="A9662" s="1" t="s">
        <v>32935</v>
      </c>
      <c r="B9662" t="str">
        <f t="shared" si="250"/>
        <v>https://www.udobaer.de/out/media/public/cust/others/s0000130-2021-ch_it.pdf</v>
      </c>
    </row>
    <row r="9663" spans="1:2" x14ac:dyDescent="0.2">
      <c r="A9663" s="1" t="s">
        <v>32936</v>
      </c>
      <c r="B9663" t="str">
        <f t="shared" si="250"/>
        <v>https://www.udobaer.de/out/media/public/cust/others/s0000130-2021-ch_it.pdf</v>
      </c>
    </row>
    <row r="9664" spans="1:2" x14ac:dyDescent="0.2">
      <c r="A9664" s="1" t="s">
        <v>32937</v>
      </c>
      <c r="B9664" t="str">
        <f t="shared" si="250"/>
        <v>https://www.udobaer.de/out/media/public/cust/others/s0000130-2021-ch_it.pdf</v>
      </c>
    </row>
    <row r="9665" spans="1:2" x14ac:dyDescent="0.2">
      <c r="A9665" s="1" t="s">
        <v>32938</v>
      </c>
      <c r="B9665" t="str">
        <f t="shared" si="250"/>
        <v>https://www.udobaer.de/out/media/public/cust/others/s0000130-2021-ch_it.pdf</v>
      </c>
    </row>
    <row r="9666" spans="1:2" x14ac:dyDescent="0.2">
      <c r="A9666" s="1" t="s">
        <v>32939</v>
      </c>
      <c r="B9666" t="str">
        <f t="shared" si="250"/>
        <v>https://www.udobaer.de/out/media/public/cust/others/s0000130-2021-ch_it.pdf</v>
      </c>
    </row>
    <row r="9667" spans="1:2" x14ac:dyDescent="0.2">
      <c r="A9667" s="1" t="s">
        <v>32940</v>
      </c>
      <c r="B9667" t="str">
        <f t="shared" si="250"/>
        <v>https://www.udobaer.de/out/media/public/cust/others/s0000130-2021-ch_it.pdf</v>
      </c>
    </row>
    <row r="9668" spans="1:2" x14ac:dyDescent="0.2">
      <c r="A9668" s="1" t="s">
        <v>32941</v>
      </c>
      <c r="B9668" t="str">
        <f t="shared" si="250"/>
        <v>https://www.udobaer.de/out/media/public/cust/others/s0000130-2021-ch_it.pdf</v>
      </c>
    </row>
    <row r="9669" spans="1:2" x14ac:dyDescent="0.2">
      <c r="A9669" s="1" t="s">
        <v>32942</v>
      </c>
      <c r="B9669" t="str">
        <f t="shared" si="250"/>
        <v>https://www.udobaer.de/out/media/public/cust/others/s0000130-2021-ch_it.pdf</v>
      </c>
    </row>
    <row r="9670" spans="1:2" x14ac:dyDescent="0.2">
      <c r="A9670" s="1" t="s">
        <v>32943</v>
      </c>
      <c r="B9670" t="str">
        <f t="shared" si="250"/>
        <v>https://www.udobaer.de/out/media/public/cust/others/s0000130-2021-ch_it.pdf</v>
      </c>
    </row>
    <row r="9671" spans="1:2" x14ac:dyDescent="0.2">
      <c r="A9671" s="1" t="s">
        <v>32946</v>
      </c>
      <c r="B9671" t="str">
        <f t="shared" ref="B9671:B9699" si="251">HYPERLINK("https://www.udobaer.de/out/media/public/cust/others/s0000130-2021-ch_it.pdf")</f>
        <v>https://www.udobaer.de/out/media/public/cust/others/s0000130-2021-ch_it.pdf</v>
      </c>
    </row>
    <row r="9672" spans="1:2" x14ac:dyDescent="0.2">
      <c r="A9672" s="1" t="s">
        <v>32947</v>
      </c>
      <c r="B9672" t="str">
        <f t="shared" si="251"/>
        <v>https://www.udobaer.de/out/media/public/cust/others/s0000130-2021-ch_it.pdf</v>
      </c>
    </row>
    <row r="9673" spans="1:2" x14ac:dyDescent="0.2">
      <c r="A9673" s="1" t="s">
        <v>32948</v>
      </c>
      <c r="B9673" t="str">
        <f t="shared" si="251"/>
        <v>https://www.udobaer.de/out/media/public/cust/others/s0000130-2021-ch_it.pdf</v>
      </c>
    </row>
    <row r="9674" spans="1:2" x14ac:dyDescent="0.2">
      <c r="A9674" s="1" t="s">
        <v>32949</v>
      </c>
      <c r="B9674" t="str">
        <f t="shared" si="251"/>
        <v>https://www.udobaer.de/out/media/public/cust/others/s0000130-2021-ch_it.pdf</v>
      </c>
    </row>
    <row r="9675" spans="1:2" x14ac:dyDescent="0.2">
      <c r="A9675" s="1" t="s">
        <v>32950</v>
      </c>
      <c r="B9675" t="str">
        <f t="shared" si="251"/>
        <v>https://www.udobaer.de/out/media/public/cust/others/s0000130-2021-ch_it.pdf</v>
      </c>
    </row>
    <row r="9676" spans="1:2" x14ac:dyDescent="0.2">
      <c r="A9676" s="1" t="s">
        <v>32951</v>
      </c>
      <c r="B9676" t="str">
        <f t="shared" si="251"/>
        <v>https://www.udobaer.de/out/media/public/cust/others/s0000130-2021-ch_it.pdf</v>
      </c>
    </row>
    <row r="9677" spans="1:2" x14ac:dyDescent="0.2">
      <c r="A9677" s="1" t="s">
        <v>32952</v>
      </c>
      <c r="B9677" t="str">
        <f t="shared" si="251"/>
        <v>https://www.udobaer.de/out/media/public/cust/others/s0000130-2021-ch_it.pdf</v>
      </c>
    </row>
    <row r="9678" spans="1:2" x14ac:dyDescent="0.2">
      <c r="A9678" s="1" t="s">
        <v>32953</v>
      </c>
      <c r="B9678" t="str">
        <f t="shared" si="251"/>
        <v>https://www.udobaer.de/out/media/public/cust/others/s0000130-2021-ch_it.pdf</v>
      </c>
    </row>
    <row r="9679" spans="1:2" x14ac:dyDescent="0.2">
      <c r="A9679" s="1" t="s">
        <v>32954</v>
      </c>
      <c r="B9679" t="str">
        <f t="shared" si="251"/>
        <v>https://www.udobaer.de/out/media/public/cust/others/s0000130-2021-ch_it.pdf</v>
      </c>
    </row>
    <row r="9680" spans="1:2" x14ac:dyDescent="0.2">
      <c r="A9680" s="1" t="s">
        <v>32955</v>
      </c>
      <c r="B9680" t="str">
        <f t="shared" si="251"/>
        <v>https://www.udobaer.de/out/media/public/cust/others/s0000130-2021-ch_it.pdf</v>
      </c>
    </row>
    <row r="9681" spans="1:2" x14ac:dyDescent="0.2">
      <c r="A9681" s="1" t="s">
        <v>32956</v>
      </c>
      <c r="B9681" t="str">
        <f t="shared" si="251"/>
        <v>https://www.udobaer.de/out/media/public/cust/others/s0000130-2021-ch_it.pdf</v>
      </c>
    </row>
    <row r="9682" spans="1:2" x14ac:dyDescent="0.2">
      <c r="A9682" s="1" t="s">
        <v>32957</v>
      </c>
      <c r="B9682" t="str">
        <f t="shared" si="251"/>
        <v>https://www.udobaer.de/out/media/public/cust/others/s0000130-2021-ch_it.pdf</v>
      </c>
    </row>
    <row r="9683" spans="1:2" x14ac:dyDescent="0.2">
      <c r="A9683" s="1" t="s">
        <v>32958</v>
      </c>
      <c r="B9683" t="str">
        <f t="shared" si="251"/>
        <v>https://www.udobaer.de/out/media/public/cust/others/s0000130-2021-ch_it.pdf</v>
      </c>
    </row>
    <row r="9684" spans="1:2" x14ac:dyDescent="0.2">
      <c r="A9684" s="1" t="s">
        <v>32959</v>
      </c>
      <c r="B9684" t="str">
        <f t="shared" si="251"/>
        <v>https://www.udobaer.de/out/media/public/cust/others/s0000130-2021-ch_it.pdf</v>
      </c>
    </row>
    <row r="9685" spans="1:2" x14ac:dyDescent="0.2">
      <c r="A9685" s="1" t="s">
        <v>32960</v>
      </c>
      <c r="B9685" t="str">
        <f t="shared" si="251"/>
        <v>https://www.udobaer.de/out/media/public/cust/others/s0000130-2021-ch_it.pdf</v>
      </c>
    </row>
    <row r="9686" spans="1:2" x14ac:dyDescent="0.2">
      <c r="A9686" s="1" t="s">
        <v>32961</v>
      </c>
      <c r="B9686" t="str">
        <f t="shared" si="251"/>
        <v>https://www.udobaer.de/out/media/public/cust/others/s0000130-2021-ch_it.pdf</v>
      </c>
    </row>
    <row r="9687" spans="1:2" x14ac:dyDescent="0.2">
      <c r="A9687" s="1" t="s">
        <v>39422</v>
      </c>
      <c r="B9687" t="str">
        <f t="shared" si="251"/>
        <v>https://www.udobaer.de/out/media/public/cust/others/s0000130-2021-ch_it.pdf</v>
      </c>
    </row>
    <row r="9688" spans="1:2" x14ac:dyDescent="0.2">
      <c r="A9688" s="1" t="s">
        <v>39423</v>
      </c>
      <c r="B9688" t="str">
        <f t="shared" si="251"/>
        <v>https://www.udobaer.de/out/media/public/cust/others/s0000130-2021-ch_it.pdf</v>
      </c>
    </row>
    <row r="9689" spans="1:2" x14ac:dyDescent="0.2">
      <c r="A9689" s="1" t="s">
        <v>39424</v>
      </c>
      <c r="B9689" t="str">
        <f t="shared" si="251"/>
        <v>https://www.udobaer.de/out/media/public/cust/others/s0000130-2021-ch_it.pdf</v>
      </c>
    </row>
    <row r="9690" spans="1:2" x14ac:dyDescent="0.2">
      <c r="A9690" s="1" t="s">
        <v>39425</v>
      </c>
      <c r="B9690" t="str">
        <f t="shared" si="251"/>
        <v>https://www.udobaer.de/out/media/public/cust/others/s0000130-2021-ch_it.pdf</v>
      </c>
    </row>
    <row r="9691" spans="1:2" x14ac:dyDescent="0.2">
      <c r="A9691" s="1" t="s">
        <v>39426</v>
      </c>
      <c r="B9691" t="str">
        <f t="shared" si="251"/>
        <v>https://www.udobaer.de/out/media/public/cust/others/s0000130-2021-ch_it.pdf</v>
      </c>
    </row>
    <row r="9692" spans="1:2" x14ac:dyDescent="0.2">
      <c r="A9692" s="1" t="s">
        <v>39427</v>
      </c>
      <c r="B9692" t="str">
        <f t="shared" si="251"/>
        <v>https://www.udobaer.de/out/media/public/cust/others/s0000130-2021-ch_it.pdf</v>
      </c>
    </row>
    <row r="9693" spans="1:2" x14ac:dyDescent="0.2">
      <c r="A9693" s="1" t="s">
        <v>39428</v>
      </c>
      <c r="B9693" t="str">
        <f t="shared" si="251"/>
        <v>https://www.udobaer.de/out/media/public/cust/others/s0000130-2021-ch_it.pdf</v>
      </c>
    </row>
    <row r="9694" spans="1:2" x14ac:dyDescent="0.2">
      <c r="A9694" s="1" t="s">
        <v>39429</v>
      </c>
      <c r="B9694" t="str">
        <f t="shared" si="251"/>
        <v>https://www.udobaer.de/out/media/public/cust/others/s0000130-2021-ch_it.pdf</v>
      </c>
    </row>
    <row r="9695" spans="1:2" x14ac:dyDescent="0.2">
      <c r="A9695" s="1" t="s">
        <v>39430</v>
      </c>
      <c r="B9695" t="str">
        <f t="shared" si="251"/>
        <v>https://www.udobaer.de/out/media/public/cust/others/s0000130-2021-ch_it.pdf</v>
      </c>
    </row>
    <row r="9696" spans="1:2" x14ac:dyDescent="0.2">
      <c r="A9696" s="1" t="s">
        <v>39431</v>
      </c>
      <c r="B9696" t="str">
        <f t="shared" si="251"/>
        <v>https://www.udobaer.de/out/media/public/cust/others/s0000130-2021-ch_it.pdf</v>
      </c>
    </row>
    <row r="9697" spans="1:2" x14ac:dyDescent="0.2">
      <c r="A9697" s="1" t="s">
        <v>39432</v>
      </c>
      <c r="B9697" t="str">
        <f t="shared" si="251"/>
        <v>https://www.udobaer.de/out/media/public/cust/others/s0000130-2021-ch_it.pdf</v>
      </c>
    </row>
    <row r="9698" spans="1:2" x14ac:dyDescent="0.2">
      <c r="A9698" s="1" t="s">
        <v>39433</v>
      </c>
      <c r="B9698" t="str">
        <f t="shared" si="251"/>
        <v>https://www.udobaer.de/out/media/public/cust/others/s0000130-2021-ch_it.pdf</v>
      </c>
    </row>
    <row r="9699" spans="1:2" x14ac:dyDescent="0.2">
      <c r="A9699" s="1" t="s">
        <v>39434</v>
      </c>
      <c r="B9699" t="str">
        <f t="shared" si="251"/>
        <v>https://www.udobaer.de/out/media/public/cust/others/s0000130-2021-ch_it.pdf</v>
      </c>
    </row>
    <row r="9700" spans="1:2" x14ac:dyDescent="0.2">
      <c r="A9700" s="1" t="s">
        <v>39435</v>
      </c>
      <c r="B9700" t="str">
        <f t="shared" ref="B9700:B9716" si="252">HYPERLINK("https://www.udobaer.de/out/media/public/cust/others/s0000130-2021-ch_it.pdf")</f>
        <v>https://www.udobaer.de/out/media/public/cust/others/s0000130-2021-ch_it.pdf</v>
      </c>
    </row>
    <row r="9701" spans="1:2" x14ac:dyDescent="0.2">
      <c r="A9701" s="1" t="s">
        <v>39436</v>
      </c>
      <c r="B9701" t="str">
        <f t="shared" si="252"/>
        <v>https://www.udobaer.de/out/media/public/cust/others/s0000130-2021-ch_it.pdf</v>
      </c>
    </row>
    <row r="9702" spans="1:2" x14ac:dyDescent="0.2">
      <c r="A9702" s="1" t="s">
        <v>39437</v>
      </c>
      <c r="B9702" t="str">
        <f t="shared" si="252"/>
        <v>https://www.udobaer.de/out/media/public/cust/others/s0000130-2021-ch_it.pdf</v>
      </c>
    </row>
    <row r="9703" spans="1:2" x14ac:dyDescent="0.2">
      <c r="A9703" s="1" t="s">
        <v>39438</v>
      </c>
      <c r="B9703" t="str">
        <f t="shared" si="252"/>
        <v>https://www.udobaer.de/out/media/public/cust/others/s0000130-2021-ch_it.pdf</v>
      </c>
    </row>
    <row r="9704" spans="1:2" x14ac:dyDescent="0.2">
      <c r="A9704" s="1" t="s">
        <v>39439</v>
      </c>
      <c r="B9704" t="str">
        <f t="shared" si="252"/>
        <v>https://www.udobaer.de/out/media/public/cust/others/s0000130-2021-ch_it.pdf</v>
      </c>
    </row>
    <row r="9705" spans="1:2" x14ac:dyDescent="0.2">
      <c r="A9705" s="1" t="s">
        <v>39440</v>
      </c>
      <c r="B9705" t="str">
        <f t="shared" si="252"/>
        <v>https://www.udobaer.de/out/media/public/cust/others/s0000130-2021-ch_it.pdf</v>
      </c>
    </row>
    <row r="9706" spans="1:2" x14ac:dyDescent="0.2">
      <c r="A9706" s="1" t="s">
        <v>39441</v>
      </c>
      <c r="B9706" t="str">
        <f t="shared" si="252"/>
        <v>https://www.udobaer.de/out/media/public/cust/others/s0000130-2021-ch_it.pdf</v>
      </c>
    </row>
    <row r="9707" spans="1:2" x14ac:dyDescent="0.2">
      <c r="A9707" s="1" t="s">
        <v>39442</v>
      </c>
      <c r="B9707" t="str">
        <f t="shared" si="252"/>
        <v>https://www.udobaer.de/out/media/public/cust/others/s0000130-2021-ch_it.pdf</v>
      </c>
    </row>
    <row r="9708" spans="1:2" x14ac:dyDescent="0.2">
      <c r="A9708" s="1" t="s">
        <v>39443</v>
      </c>
      <c r="B9708" t="str">
        <f t="shared" si="252"/>
        <v>https://www.udobaer.de/out/media/public/cust/others/s0000130-2021-ch_it.pdf</v>
      </c>
    </row>
    <row r="9709" spans="1:2" x14ac:dyDescent="0.2">
      <c r="A9709" s="1" t="s">
        <v>39444</v>
      </c>
      <c r="B9709" t="str">
        <f t="shared" si="252"/>
        <v>https://www.udobaer.de/out/media/public/cust/others/s0000130-2021-ch_it.pdf</v>
      </c>
    </row>
    <row r="9710" spans="1:2" x14ac:dyDescent="0.2">
      <c r="A9710" s="1" t="s">
        <v>39445</v>
      </c>
      <c r="B9710" t="str">
        <f t="shared" si="252"/>
        <v>https://www.udobaer.de/out/media/public/cust/others/s0000130-2021-ch_it.pdf</v>
      </c>
    </row>
    <row r="9711" spans="1:2" x14ac:dyDescent="0.2">
      <c r="A9711" s="1" t="s">
        <v>39446</v>
      </c>
      <c r="B9711" t="str">
        <f t="shared" si="252"/>
        <v>https://www.udobaer.de/out/media/public/cust/others/s0000130-2021-ch_it.pdf</v>
      </c>
    </row>
    <row r="9712" spans="1:2" x14ac:dyDescent="0.2">
      <c r="A9712" s="1" t="s">
        <v>39448</v>
      </c>
      <c r="B9712" t="str">
        <f t="shared" si="252"/>
        <v>https://www.udobaer.de/out/media/public/cust/others/s0000130-2021-ch_it.pdf</v>
      </c>
    </row>
    <row r="9713" spans="1:2" x14ac:dyDescent="0.2">
      <c r="A9713" s="1" t="s">
        <v>39449</v>
      </c>
      <c r="B9713" t="str">
        <f t="shared" si="252"/>
        <v>https://www.udobaer.de/out/media/public/cust/others/s0000130-2021-ch_it.pdf</v>
      </c>
    </row>
    <row r="9714" spans="1:2" x14ac:dyDescent="0.2">
      <c r="A9714" s="1" t="s">
        <v>39450</v>
      </c>
      <c r="B9714" t="str">
        <f t="shared" si="252"/>
        <v>https://www.udobaer.de/out/media/public/cust/others/s0000130-2021-ch_it.pdf</v>
      </c>
    </row>
    <row r="9715" spans="1:2" x14ac:dyDescent="0.2">
      <c r="A9715" s="1" t="s">
        <v>39451</v>
      </c>
      <c r="B9715" t="str">
        <f t="shared" si="252"/>
        <v>https://www.udobaer.de/out/media/public/cust/others/s0000130-2021-ch_it.pdf</v>
      </c>
    </row>
    <row r="9716" spans="1:2" x14ac:dyDescent="0.2">
      <c r="A9716" s="1" t="s">
        <v>39452</v>
      </c>
      <c r="B9716" t="str">
        <f t="shared" si="252"/>
        <v>https://www.udobaer.de/out/media/public/cust/others/s0000130-2021-ch_it.pdf</v>
      </c>
    </row>
    <row r="9717" spans="1:2" x14ac:dyDescent="0.2">
      <c r="A9717" s="1" t="s">
        <v>28694</v>
      </c>
      <c r="B9717" t="str">
        <f t="shared" ref="B9717:B9752" si="253">HYPERLINK("https://www.udobaer.de/out/media/public/cust/others/s0000131-2021-ch_it.pdf")</f>
        <v>https://www.udobaer.de/out/media/public/cust/others/s0000131-2021-ch_it.pdf</v>
      </c>
    </row>
    <row r="9718" spans="1:2" x14ac:dyDescent="0.2">
      <c r="A9718" s="1" t="s">
        <v>28695</v>
      </c>
      <c r="B9718" t="str">
        <f t="shared" si="253"/>
        <v>https://www.udobaer.de/out/media/public/cust/others/s0000131-2021-ch_it.pdf</v>
      </c>
    </row>
    <row r="9719" spans="1:2" x14ac:dyDescent="0.2">
      <c r="A9719" s="1" t="s">
        <v>28696</v>
      </c>
      <c r="B9719" t="str">
        <f t="shared" si="253"/>
        <v>https://www.udobaer.de/out/media/public/cust/others/s0000131-2021-ch_it.pdf</v>
      </c>
    </row>
    <row r="9720" spans="1:2" x14ac:dyDescent="0.2">
      <c r="A9720" s="1" t="s">
        <v>28697</v>
      </c>
      <c r="B9720" t="str">
        <f t="shared" si="253"/>
        <v>https://www.udobaer.de/out/media/public/cust/others/s0000131-2021-ch_it.pdf</v>
      </c>
    </row>
    <row r="9721" spans="1:2" x14ac:dyDescent="0.2">
      <c r="A9721" s="1" t="s">
        <v>28897</v>
      </c>
      <c r="B9721" t="str">
        <f t="shared" si="253"/>
        <v>https://www.udobaer.de/out/media/public/cust/others/s0000131-2021-ch_it.pdf</v>
      </c>
    </row>
    <row r="9722" spans="1:2" x14ac:dyDescent="0.2">
      <c r="A9722" s="1" t="s">
        <v>28898</v>
      </c>
      <c r="B9722" t="str">
        <f t="shared" si="253"/>
        <v>https://www.udobaer.de/out/media/public/cust/others/s0000131-2021-ch_it.pdf</v>
      </c>
    </row>
    <row r="9723" spans="1:2" x14ac:dyDescent="0.2">
      <c r="A9723" s="1" t="s">
        <v>28899</v>
      </c>
      <c r="B9723" t="str">
        <f t="shared" si="253"/>
        <v>https://www.udobaer.de/out/media/public/cust/others/s0000131-2021-ch_it.pdf</v>
      </c>
    </row>
    <row r="9724" spans="1:2" x14ac:dyDescent="0.2">
      <c r="A9724" s="1" t="s">
        <v>28900</v>
      </c>
      <c r="B9724" t="str">
        <f t="shared" si="253"/>
        <v>https://www.udobaer.de/out/media/public/cust/others/s0000131-2021-ch_it.pdf</v>
      </c>
    </row>
    <row r="9725" spans="1:2" x14ac:dyDescent="0.2">
      <c r="A9725" s="1" t="s">
        <v>28903</v>
      </c>
      <c r="B9725" t="str">
        <f t="shared" si="253"/>
        <v>https://www.udobaer.de/out/media/public/cust/others/s0000131-2021-ch_it.pdf</v>
      </c>
    </row>
    <row r="9726" spans="1:2" x14ac:dyDescent="0.2">
      <c r="A9726" s="1" t="s">
        <v>28904</v>
      </c>
      <c r="B9726" t="str">
        <f t="shared" si="253"/>
        <v>https://www.udobaer.de/out/media/public/cust/others/s0000131-2021-ch_it.pdf</v>
      </c>
    </row>
    <row r="9727" spans="1:2" x14ac:dyDescent="0.2">
      <c r="A9727" s="1" t="s">
        <v>28905</v>
      </c>
      <c r="B9727" t="str">
        <f t="shared" si="253"/>
        <v>https://www.udobaer.de/out/media/public/cust/others/s0000131-2021-ch_it.pdf</v>
      </c>
    </row>
    <row r="9728" spans="1:2" x14ac:dyDescent="0.2">
      <c r="A9728" s="1" t="s">
        <v>28906</v>
      </c>
      <c r="B9728" t="str">
        <f t="shared" si="253"/>
        <v>https://www.udobaer.de/out/media/public/cust/others/s0000131-2021-ch_it.pdf</v>
      </c>
    </row>
    <row r="9729" spans="1:2" x14ac:dyDescent="0.2">
      <c r="A9729" s="1" t="s">
        <v>28907</v>
      </c>
      <c r="B9729" t="str">
        <f t="shared" si="253"/>
        <v>https://www.udobaer.de/out/media/public/cust/others/s0000131-2021-ch_it.pdf</v>
      </c>
    </row>
    <row r="9730" spans="1:2" x14ac:dyDescent="0.2">
      <c r="A9730" s="1" t="s">
        <v>28908</v>
      </c>
      <c r="B9730" t="str">
        <f t="shared" si="253"/>
        <v>https://www.udobaer.de/out/media/public/cust/others/s0000131-2021-ch_it.pdf</v>
      </c>
    </row>
    <row r="9731" spans="1:2" x14ac:dyDescent="0.2">
      <c r="A9731" s="1" t="s">
        <v>28909</v>
      </c>
      <c r="B9731" t="str">
        <f t="shared" si="253"/>
        <v>https://www.udobaer.de/out/media/public/cust/others/s0000131-2021-ch_it.pdf</v>
      </c>
    </row>
    <row r="9732" spans="1:2" x14ac:dyDescent="0.2">
      <c r="A9732" s="1" t="s">
        <v>28910</v>
      </c>
      <c r="B9732" t="str">
        <f t="shared" si="253"/>
        <v>https://www.udobaer.de/out/media/public/cust/others/s0000131-2021-ch_it.pdf</v>
      </c>
    </row>
    <row r="9733" spans="1:2" x14ac:dyDescent="0.2">
      <c r="A9733" s="1" t="s">
        <v>28911</v>
      </c>
      <c r="B9733" t="str">
        <f t="shared" si="253"/>
        <v>https://www.udobaer.de/out/media/public/cust/others/s0000131-2021-ch_it.pdf</v>
      </c>
    </row>
    <row r="9734" spans="1:2" x14ac:dyDescent="0.2">
      <c r="A9734" s="1" t="s">
        <v>28912</v>
      </c>
      <c r="B9734" t="str">
        <f t="shared" si="253"/>
        <v>https://www.udobaer.de/out/media/public/cust/others/s0000131-2021-ch_it.pdf</v>
      </c>
    </row>
    <row r="9735" spans="1:2" x14ac:dyDescent="0.2">
      <c r="A9735" s="1" t="s">
        <v>28913</v>
      </c>
      <c r="B9735" t="str">
        <f t="shared" si="253"/>
        <v>https://www.udobaer.de/out/media/public/cust/others/s0000131-2021-ch_it.pdf</v>
      </c>
    </row>
    <row r="9736" spans="1:2" x14ac:dyDescent="0.2">
      <c r="A9736" s="1" t="s">
        <v>28914</v>
      </c>
      <c r="B9736" t="str">
        <f t="shared" si="253"/>
        <v>https://www.udobaer.de/out/media/public/cust/others/s0000131-2021-ch_it.pdf</v>
      </c>
    </row>
    <row r="9737" spans="1:2" x14ac:dyDescent="0.2">
      <c r="A9737" s="1" t="s">
        <v>28915</v>
      </c>
      <c r="B9737" t="str">
        <f t="shared" si="253"/>
        <v>https://www.udobaer.de/out/media/public/cust/others/s0000131-2021-ch_it.pdf</v>
      </c>
    </row>
    <row r="9738" spans="1:2" x14ac:dyDescent="0.2">
      <c r="A9738" s="1" t="s">
        <v>28916</v>
      </c>
      <c r="B9738" t="str">
        <f t="shared" si="253"/>
        <v>https://www.udobaer.de/out/media/public/cust/others/s0000131-2021-ch_it.pdf</v>
      </c>
    </row>
    <row r="9739" spans="1:2" x14ac:dyDescent="0.2">
      <c r="A9739" s="1" t="s">
        <v>28917</v>
      </c>
      <c r="B9739" t="str">
        <f t="shared" si="253"/>
        <v>https://www.udobaer.de/out/media/public/cust/others/s0000131-2021-ch_it.pdf</v>
      </c>
    </row>
    <row r="9740" spans="1:2" x14ac:dyDescent="0.2">
      <c r="A9740" s="1" t="s">
        <v>28918</v>
      </c>
      <c r="B9740" t="str">
        <f t="shared" si="253"/>
        <v>https://www.udobaer.de/out/media/public/cust/others/s0000131-2021-ch_it.pdf</v>
      </c>
    </row>
    <row r="9741" spans="1:2" x14ac:dyDescent="0.2">
      <c r="A9741" s="1" t="s">
        <v>28919</v>
      </c>
      <c r="B9741" t="str">
        <f t="shared" si="253"/>
        <v>https://www.udobaer.de/out/media/public/cust/others/s0000131-2021-ch_it.pdf</v>
      </c>
    </row>
    <row r="9742" spans="1:2" x14ac:dyDescent="0.2">
      <c r="A9742" s="1" t="s">
        <v>28920</v>
      </c>
      <c r="B9742" t="str">
        <f t="shared" si="253"/>
        <v>https://www.udobaer.de/out/media/public/cust/others/s0000131-2021-ch_it.pdf</v>
      </c>
    </row>
    <row r="9743" spans="1:2" x14ac:dyDescent="0.2">
      <c r="A9743" s="1" t="s">
        <v>28921</v>
      </c>
      <c r="B9743" t="str">
        <f t="shared" si="253"/>
        <v>https://www.udobaer.de/out/media/public/cust/others/s0000131-2021-ch_it.pdf</v>
      </c>
    </row>
    <row r="9744" spans="1:2" x14ac:dyDescent="0.2">
      <c r="A9744" s="1" t="s">
        <v>28922</v>
      </c>
      <c r="B9744" t="str">
        <f t="shared" si="253"/>
        <v>https://www.udobaer.de/out/media/public/cust/others/s0000131-2021-ch_it.pdf</v>
      </c>
    </row>
    <row r="9745" spans="1:2" x14ac:dyDescent="0.2">
      <c r="A9745" s="1" t="s">
        <v>28923</v>
      </c>
      <c r="B9745" t="str">
        <f t="shared" si="253"/>
        <v>https://www.udobaer.de/out/media/public/cust/others/s0000131-2021-ch_it.pdf</v>
      </c>
    </row>
    <row r="9746" spans="1:2" x14ac:dyDescent="0.2">
      <c r="A9746" s="1" t="s">
        <v>28924</v>
      </c>
      <c r="B9746" t="str">
        <f t="shared" si="253"/>
        <v>https://www.udobaer.de/out/media/public/cust/others/s0000131-2021-ch_it.pdf</v>
      </c>
    </row>
    <row r="9747" spans="1:2" x14ac:dyDescent="0.2">
      <c r="A9747" s="1" t="s">
        <v>28925</v>
      </c>
      <c r="B9747" t="str">
        <f t="shared" si="253"/>
        <v>https://www.udobaer.de/out/media/public/cust/others/s0000131-2021-ch_it.pdf</v>
      </c>
    </row>
    <row r="9748" spans="1:2" x14ac:dyDescent="0.2">
      <c r="A9748" s="1" t="s">
        <v>28926</v>
      </c>
      <c r="B9748" t="str">
        <f t="shared" si="253"/>
        <v>https://www.udobaer.de/out/media/public/cust/others/s0000131-2021-ch_it.pdf</v>
      </c>
    </row>
    <row r="9749" spans="1:2" x14ac:dyDescent="0.2">
      <c r="A9749" s="1" t="s">
        <v>33586</v>
      </c>
      <c r="B9749" t="str">
        <f t="shared" si="253"/>
        <v>https://www.udobaer.de/out/media/public/cust/others/s0000131-2021-ch_it.pdf</v>
      </c>
    </row>
    <row r="9750" spans="1:2" x14ac:dyDescent="0.2">
      <c r="A9750" s="1" t="s">
        <v>33587</v>
      </c>
      <c r="B9750" t="str">
        <f t="shared" si="253"/>
        <v>https://www.udobaer.de/out/media/public/cust/others/s0000131-2021-ch_it.pdf</v>
      </c>
    </row>
    <row r="9751" spans="1:2" x14ac:dyDescent="0.2">
      <c r="A9751" s="1" t="s">
        <v>33588</v>
      </c>
      <c r="B9751" t="str">
        <f t="shared" si="253"/>
        <v>https://www.udobaer.de/out/media/public/cust/others/s0000131-2021-ch_it.pdf</v>
      </c>
    </row>
    <row r="9752" spans="1:2" x14ac:dyDescent="0.2">
      <c r="A9752" s="1" t="s">
        <v>33589</v>
      </c>
      <c r="B9752" t="str">
        <f t="shared" si="253"/>
        <v>https://www.udobaer.de/out/media/public/cust/others/s0000131-2021-ch_it.pdf</v>
      </c>
    </row>
    <row r="9753" spans="1:2" x14ac:dyDescent="0.2">
      <c r="A9753" s="1" t="s">
        <v>28569</v>
      </c>
      <c r="B9753" t="str">
        <f t="shared" ref="B9753:B9784" si="254">HYPERLINK("https://www.udobaer.de/out/media/public/cust/others/s0000132-2021-ch_it.pdf")</f>
        <v>https://www.udobaer.de/out/media/public/cust/others/s0000132-2021-ch_it.pdf</v>
      </c>
    </row>
    <row r="9754" spans="1:2" x14ac:dyDescent="0.2">
      <c r="A9754" s="1" t="s">
        <v>28570</v>
      </c>
      <c r="B9754" t="str">
        <f t="shared" si="254"/>
        <v>https://www.udobaer.de/out/media/public/cust/others/s0000132-2021-ch_it.pdf</v>
      </c>
    </row>
    <row r="9755" spans="1:2" x14ac:dyDescent="0.2">
      <c r="A9755" s="1" t="s">
        <v>28571</v>
      </c>
      <c r="B9755" t="str">
        <f t="shared" si="254"/>
        <v>https://www.udobaer.de/out/media/public/cust/others/s0000132-2021-ch_it.pdf</v>
      </c>
    </row>
    <row r="9756" spans="1:2" x14ac:dyDescent="0.2">
      <c r="A9756" s="1" t="s">
        <v>28572</v>
      </c>
      <c r="B9756" t="str">
        <f t="shared" si="254"/>
        <v>https://www.udobaer.de/out/media/public/cust/others/s0000132-2021-ch_it.pdf</v>
      </c>
    </row>
    <row r="9757" spans="1:2" x14ac:dyDescent="0.2">
      <c r="A9757" s="1" t="s">
        <v>28573</v>
      </c>
      <c r="B9757" t="str">
        <f t="shared" si="254"/>
        <v>https://www.udobaer.de/out/media/public/cust/others/s0000132-2021-ch_it.pdf</v>
      </c>
    </row>
    <row r="9758" spans="1:2" x14ac:dyDescent="0.2">
      <c r="A9758" s="1" t="s">
        <v>28574</v>
      </c>
      <c r="B9758" t="str">
        <f t="shared" si="254"/>
        <v>https://www.udobaer.de/out/media/public/cust/others/s0000132-2021-ch_it.pdf</v>
      </c>
    </row>
    <row r="9759" spans="1:2" x14ac:dyDescent="0.2">
      <c r="A9759" s="1" t="s">
        <v>28575</v>
      </c>
      <c r="B9759" t="str">
        <f t="shared" si="254"/>
        <v>https://www.udobaer.de/out/media/public/cust/others/s0000132-2021-ch_it.pdf</v>
      </c>
    </row>
    <row r="9760" spans="1:2" x14ac:dyDescent="0.2">
      <c r="A9760" s="1" t="s">
        <v>28576</v>
      </c>
      <c r="B9760" t="str">
        <f t="shared" si="254"/>
        <v>https://www.udobaer.de/out/media/public/cust/others/s0000132-2021-ch_it.pdf</v>
      </c>
    </row>
    <row r="9761" spans="1:2" x14ac:dyDescent="0.2">
      <c r="A9761" s="1" t="s">
        <v>28577</v>
      </c>
      <c r="B9761" t="str">
        <f t="shared" si="254"/>
        <v>https://www.udobaer.de/out/media/public/cust/others/s0000132-2021-ch_it.pdf</v>
      </c>
    </row>
    <row r="9762" spans="1:2" x14ac:dyDescent="0.2">
      <c r="A9762" s="1" t="s">
        <v>28578</v>
      </c>
      <c r="B9762" t="str">
        <f t="shared" si="254"/>
        <v>https://www.udobaer.de/out/media/public/cust/others/s0000132-2021-ch_it.pdf</v>
      </c>
    </row>
    <row r="9763" spans="1:2" x14ac:dyDescent="0.2">
      <c r="A9763" s="1" t="s">
        <v>28579</v>
      </c>
      <c r="B9763" t="str">
        <f t="shared" si="254"/>
        <v>https://www.udobaer.de/out/media/public/cust/others/s0000132-2021-ch_it.pdf</v>
      </c>
    </row>
    <row r="9764" spans="1:2" x14ac:dyDescent="0.2">
      <c r="A9764" s="1" t="s">
        <v>28580</v>
      </c>
      <c r="B9764" t="str">
        <f t="shared" si="254"/>
        <v>https://www.udobaer.de/out/media/public/cust/others/s0000132-2021-ch_it.pdf</v>
      </c>
    </row>
    <row r="9765" spans="1:2" x14ac:dyDescent="0.2">
      <c r="A9765" s="1" t="s">
        <v>28581</v>
      </c>
      <c r="B9765" t="str">
        <f t="shared" si="254"/>
        <v>https://www.udobaer.de/out/media/public/cust/others/s0000132-2021-ch_it.pdf</v>
      </c>
    </row>
    <row r="9766" spans="1:2" x14ac:dyDescent="0.2">
      <c r="A9766" s="1" t="s">
        <v>28582</v>
      </c>
      <c r="B9766" t="str">
        <f t="shared" si="254"/>
        <v>https://www.udobaer.de/out/media/public/cust/others/s0000132-2021-ch_it.pdf</v>
      </c>
    </row>
    <row r="9767" spans="1:2" x14ac:dyDescent="0.2">
      <c r="A9767" s="1" t="s">
        <v>28583</v>
      </c>
      <c r="B9767" t="str">
        <f t="shared" si="254"/>
        <v>https://www.udobaer.de/out/media/public/cust/others/s0000132-2021-ch_it.pdf</v>
      </c>
    </row>
    <row r="9768" spans="1:2" x14ac:dyDescent="0.2">
      <c r="A9768" s="1" t="s">
        <v>28584</v>
      </c>
      <c r="B9768" t="str">
        <f t="shared" si="254"/>
        <v>https://www.udobaer.de/out/media/public/cust/others/s0000132-2021-ch_it.pdf</v>
      </c>
    </row>
    <row r="9769" spans="1:2" x14ac:dyDescent="0.2">
      <c r="A9769" s="1" t="s">
        <v>28585</v>
      </c>
      <c r="B9769" t="str">
        <f t="shared" si="254"/>
        <v>https://www.udobaer.de/out/media/public/cust/others/s0000132-2021-ch_it.pdf</v>
      </c>
    </row>
    <row r="9770" spans="1:2" x14ac:dyDescent="0.2">
      <c r="A9770" s="1" t="s">
        <v>28586</v>
      </c>
      <c r="B9770" t="str">
        <f t="shared" si="254"/>
        <v>https://www.udobaer.de/out/media/public/cust/others/s0000132-2021-ch_it.pdf</v>
      </c>
    </row>
    <row r="9771" spans="1:2" x14ac:dyDescent="0.2">
      <c r="A9771" s="1" t="s">
        <v>28587</v>
      </c>
      <c r="B9771" t="str">
        <f t="shared" si="254"/>
        <v>https://www.udobaer.de/out/media/public/cust/others/s0000132-2021-ch_it.pdf</v>
      </c>
    </row>
    <row r="9772" spans="1:2" x14ac:dyDescent="0.2">
      <c r="A9772" s="1" t="s">
        <v>28588</v>
      </c>
      <c r="B9772" t="str">
        <f t="shared" si="254"/>
        <v>https://www.udobaer.de/out/media/public/cust/others/s0000132-2021-ch_it.pdf</v>
      </c>
    </row>
    <row r="9773" spans="1:2" x14ac:dyDescent="0.2">
      <c r="A9773" s="1" t="s">
        <v>28589</v>
      </c>
      <c r="B9773" t="str">
        <f t="shared" si="254"/>
        <v>https://www.udobaer.de/out/media/public/cust/others/s0000132-2021-ch_it.pdf</v>
      </c>
    </row>
    <row r="9774" spans="1:2" x14ac:dyDescent="0.2">
      <c r="A9774" s="1" t="s">
        <v>28590</v>
      </c>
      <c r="B9774" t="str">
        <f t="shared" si="254"/>
        <v>https://www.udobaer.de/out/media/public/cust/others/s0000132-2021-ch_it.pdf</v>
      </c>
    </row>
    <row r="9775" spans="1:2" x14ac:dyDescent="0.2">
      <c r="A9775" s="1" t="s">
        <v>28591</v>
      </c>
      <c r="B9775" t="str">
        <f t="shared" si="254"/>
        <v>https://www.udobaer.de/out/media/public/cust/others/s0000132-2021-ch_it.pdf</v>
      </c>
    </row>
    <row r="9776" spans="1:2" x14ac:dyDescent="0.2">
      <c r="A9776" s="1" t="s">
        <v>28592</v>
      </c>
      <c r="B9776" t="str">
        <f t="shared" si="254"/>
        <v>https://www.udobaer.de/out/media/public/cust/others/s0000132-2021-ch_it.pdf</v>
      </c>
    </row>
    <row r="9777" spans="1:2" x14ac:dyDescent="0.2">
      <c r="A9777" s="1" t="s">
        <v>28593</v>
      </c>
      <c r="B9777" t="str">
        <f t="shared" si="254"/>
        <v>https://www.udobaer.de/out/media/public/cust/others/s0000132-2021-ch_it.pdf</v>
      </c>
    </row>
    <row r="9778" spans="1:2" x14ac:dyDescent="0.2">
      <c r="A9778" s="1" t="s">
        <v>28594</v>
      </c>
      <c r="B9778" t="str">
        <f t="shared" si="254"/>
        <v>https://www.udobaer.de/out/media/public/cust/others/s0000132-2021-ch_it.pdf</v>
      </c>
    </row>
    <row r="9779" spans="1:2" x14ac:dyDescent="0.2">
      <c r="A9779" s="1" t="s">
        <v>28595</v>
      </c>
      <c r="B9779" t="str">
        <f t="shared" si="254"/>
        <v>https://www.udobaer.de/out/media/public/cust/others/s0000132-2021-ch_it.pdf</v>
      </c>
    </row>
    <row r="9780" spans="1:2" x14ac:dyDescent="0.2">
      <c r="A9780" s="1" t="s">
        <v>28596</v>
      </c>
      <c r="B9780" t="str">
        <f t="shared" si="254"/>
        <v>https://www.udobaer.de/out/media/public/cust/others/s0000132-2021-ch_it.pdf</v>
      </c>
    </row>
    <row r="9781" spans="1:2" x14ac:dyDescent="0.2">
      <c r="A9781" s="1" t="s">
        <v>28597</v>
      </c>
      <c r="B9781" t="str">
        <f t="shared" si="254"/>
        <v>https://www.udobaer.de/out/media/public/cust/others/s0000132-2021-ch_it.pdf</v>
      </c>
    </row>
    <row r="9782" spans="1:2" x14ac:dyDescent="0.2">
      <c r="A9782" s="1" t="s">
        <v>28598</v>
      </c>
      <c r="B9782" t="str">
        <f t="shared" si="254"/>
        <v>https://www.udobaer.de/out/media/public/cust/others/s0000132-2021-ch_it.pdf</v>
      </c>
    </row>
    <row r="9783" spans="1:2" x14ac:dyDescent="0.2">
      <c r="A9783" s="1" t="s">
        <v>28599</v>
      </c>
      <c r="B9783" t="str">
        <f t="shared" si="254"/>
        <v>https://www.udobaer.de/out/media/public/cust/others/s0000132-2021-ch_it.pdf</v>
      </c>
    </row>
    <row r="9784" spans="1:2" x14ac:dyDescent="0.2">
      <c r="A9784" s="1" t="s">
        <v>28600</v>
      </c>
      <c r="B9784" t="str">
        <f t="shared" si="254"/>
        <v>https://www.udobaer.de/out/media/public/cust/others/s0000132-2021-ch_it.pdf</v>
      </c>
    </row>
    <row r="9785" spans="1:2" x14ac:dyDescent="0.2">
      <c r="A9785" s="1" t="s">
        <v>28601</v>
      </c>
      <c r="B9785" t="str">
        <f t="shared" ref="B9785:B9812" si="255">HYPERLINK("https://www.udobaer.de/out/media/public/cust/others/s0000132-2021-ch_it.pdf")</f>
        <v>https://www.udobaer.de/out/media/public/cust/others/s0000132-2021-ch_it.pdf</v>
      </c>
    </row>
    <row r="9786" spans="1:2" x14ac:dyDescent="0.2">
      <c r="A9786" s="1" t="s">
        <v>28602</v>
      </c>
      <c r="B9786" t="str">
        <f t="shared" si="255"/>
        <v>https://www.udobaer.de/out/media/public/cust/others/s0000132-2021-ch_it.pdf</v>
      </c>
    </row>
    <row r="9787" spans="1:2" x14ac:dyDescent="0.2">
      <c r="A9787" s="1" t="s">
        <v>28603</v>
      </c>
      <c r="B9787" t="str">
        <f t="shared" si="255"/>
        <v>https://www.udobaer.de/out/media/public/cust/others/s0000132-2021-ch_it.pdf</v>
      </c>
    </row>
    <row r="9788" spans="1:2" x14ac:dyDescent="0.2">
      <c r="A9788" s="1" t="s">
        <v>28604</v>
      </c>
      <c r="B9788" t="str">
        <f t="shared" si="255"/>
        <v>https://www.udobaer.de/out/media/public/cust/others/s0000132-2021-ch_it.pdf</v>
      </c>
    </row>
    <row r="9789" spans="1:2" x14ac:dyDescent="0.2">
      <c r="A9789" s="1" t="s">
        <v>28605</v>
      </c>
      <c r="B9789" t="str">
        <f t="shared" si="255"/>
        <v>https://www.udobaer.de/out/media/public/cust/others/s0000132-2021-ch_it.pdf</v>
      </c>
    </row>
    <row r="9790" spans="1:2" x14ac:dyDescent="0.2">
      <c r="A9790" s="1" t="s">
        <v>28606</v>
      </c>
      <c r="B9790" t="str">
        <f t="shared" si="255"/>
        <v>https://www.udobaer.de/out/media/public/cust/others/s0000132-2021-ch_it.pdf</v>
      </c>
    </row>
    <row r="9791" spans="1:2" x14ac:dyDescent="0.2">
      <c r="A9791" s="1" t="s">
        <v>28607</v>
      </c>
      <c r="B9791" t="str">
        <f t="shared" si="255"/>
        <v>https://www.udobaer.de/out/media/public/cust/others/s0000132-2021-ch_it.pdf</v>
      </c>
    </row>
    <row r="9792" spans="1:2" x14ac:dyDescent="0.2">
      <c r="A9792" s="1" t="s">
        <v>28608</v>
      </c>
      <c r="B9792" t="str">
        <f t="shared" si="255"/>
        <v>https://www.udobaer.de/out/media/public/cust/others/s0000132-2021-ch_it.pdf</v>
      </c>
    </row>
    <row r="9793" spans="1:2" x14ac:dyDescent="0.2">
      <c r="A9793" s="1" t="s">
        <v>28609</v>
      </c>
      <c r="B9793" t="str">
        <f t="shared" si="255"/>
        <v>https://www.udobaer.de/out/media/public/cust/others/s0000132-2021-ch_it.pdf</v>
      </c>
    </row>
    <row r="9794" spans="1:2" x14ac:dyDescent="0.2">
      <c r="A9794" s="1" t="s">
        <v>28610</v>
      </c>
      <c r="B9794" t="str">
        <f t="shared" si="255"/>
        <v>https://www.udobaer.de/out/media/public/cust/others/s0000132-2021-ch_it.pdf</v>
      </c>
    </row>
    <row r="9795" spans="1:2" x14ac:dyDescent="0.2">
      <c r="A9795" s="1" t="s">
        <v>28611</v>
      </c>
      <c r="B9795" t="str">
        <f t="shared" si="255"/>
        <v>https://www.udobaer.de/out/media/public/cust/others/s0000132-2021-ch_it.pdf</v>
      </c>
    </row>
    <row r="9796" spans="1:2" x14ac:dyDescent="0.2">
      <c r="A9796" s="1" t="s">
        <v>28612</v>
      </c>
      <c r="B9796" t="str">
        <f t="shared" si="255"/>
        <v>https://www.udobaer.de/out/media/public/cust/others/s0000132-2021-ch_it.pdf</v>
      </c>
    </row>
    <row r="9797" spans="1:2" x14ac:dyDescent="0.2">
      <c r="A9797" s="1" t="s">
        <v>28613</v>
      </c>
      <c r="B9797" t="str">
        <f t="shared" si="255"/>
        <v>https://www.udobaer.de/out/media/public/cust/others/s0000132-2021-ch_it.pdf</v>
      </c>
    </row>
    <row r="9798" spans="1:2" x14ac:dyDescent="0.2">
      <c r="A9798" s="1" t="s">
        <v>28614</v>
      </c>
      <c r="B9798" t="str">
        <f t="shared" si="255"/>
        <v>https://www.udobaer.de/out/media/public/cust/others/s0000132-2021-ch_it.pdf</v>
      </c>
    </row>
    <row r="9799" spans="1:2" x14ac:dyDescent="0.2">
      <c r="A9799" s="1" t="s">
        <v>28615</v>
      </c>
      <c r="B9799" t="str">
        <f t="shared" si="255"/>
        <v>https://www.udobaer.de/out/media/public/cust/others/s0000132-2021-ch_it.pdf</v>
      </c>
    </row>
    <row r="9800" spans="1:2" x14ac:dyDescent="0.2">
      <c r="A9800" s="1" t="s">
        <v>28616</v>
      </c>
      <c r="B9800" t="str">
        <f t="shared" si="255"/>
        <v>https://www.udobaer.de/out/media/public/cust/others/s0000132-2021-ch_it.pdf</v>
      </c>
    </row>
    <row r="9801" spans="1:2" x14ac:dyDescent="0.2">
      <c r="A9801" s="1" t="s">
        <v>28617</v>
      </c>
      <c r="B9801" t="str">
        <f t="shared" si="255"/>
        <v>https://www.udobaer.de/out/media/public/cust/others/s0000132-2021-ch_it.pdf</v>
      </c>
    </row>
    <row r="9802" spans="1:2" x14ac:dyDescent="0.2">
      <c r="A9802" s="1" t="s">
        <v>28618</v>
      </c>
      <c r="B9802" t="str">
        <f t="shared" si="255"/>
        <v>https://www.udobaer.de/out/media/public/cust/others/s0000132-2021-ch_it.pdf</v>
      </c>
    </row>
    <row r="9803" spans="1:2" x14ac:dyDescent="0.2">
      <c r="A9803" s="1" t="s">
        <v>28619</v>
      </c>
      <c r="B9803" t="str">
        <f t="shared" si="255"/>
        <v>https://www.udobaer.de/out/media/public/cust/others/s0000132-2021-ch_it.pdf</v>
      </c>
    </row>
    <row r="9804" spans="1:2" x14ac:dyDescent="0.2">
      <c r="A9804" s="1" t="s">
        <v>28620</v>
      </c>
      <c r="B9804" t="str">
        <f t="shared" si="255"/>
        <v>https://www.udobaer.de/out/media/public/cust/others/s0000132-2021-ch_it.pdf</v>
      </c>
    </row>
    <row r="9805" spans="1:2" x14ac:dyDescent="0.2">
      <c r="A9805" s="1" t="s">
        <v>28621</v>
      </c>
      <c r="B9805" t="str">
        <f t="shared" si="255"/>
        <v>https://www.udobaer.de/out/media/public/cust/others/s0000132-2021-ch_it.pdf</v>
      </c>
    </row>
    <row r="9806" spans="1:2" x14ac:dyDescent="0.2">
      <c r="A9806" s="1" t="s">
        <v>28622</v>
      </c>
      <c r="B9806" t="str">
        <f t="shared" si="255"/>
        <v>https://www.udobaer.de/out/media/public/cust/others/s0000132-2021-ch_it.pdf</v>
      </c>
    </row>
    <row r="9807" spans="1:2" x14ac:dyDescent="0.2">
      <c r="A9807" s="1" t="s">
        <v>28623</v>
      </c>
      <c r="B9807" t="str">
        <f t="shared" si="255"/>
        <v>https://www.udobaer.de/out/media/public/cust/others/s0000132-2021-ch_it.pdf</v>
      </c>
    </row>
    <row r="9808" spans="1:2" x14ac:dyDescent="0.2">
      <c r="A9808" s="1" t="s">
        <v>28624</v>
      </c>
      <c r="B9808" t="str">
        <f t="shared" si="255"/>
        <v>https://www.udobaer.de/out/media/public/cust/others/s0000132-2021-ch_it.pdf</v>
      </c>
    </row>
    <row r="9809" spans="1:2" x14ac:dyDescent="0.2">
      <c r="A9809" s="1" t="s">
        <v>28625</v>
      </c>
      <c r="B9809" t="str">
        <f t="shared" si="255"/>
        <v>https://www.udobaer.de/out/media/public/cust/others/s0000132-2021-ch_it.pdf</v>
      </c>
    </row>
    <row r="9810" spans="1:2" x14ac:dyDescent="0.2">
      <c r="A9810" s="1" t="s">
        <v>28626</v>
      </c>
      <c r="B9810" t="str">
        <f t="shared" si="255"/>
        <v>https://www.udobaer.de/out/media/public/cust/others/s0000132-2021-ch_it.pdf</v>
      </c>
    </row>
    <row r="9811" spans="1:2" x14ac:dyDescent="0.2">
      <c r="A9811" s="1" t="s">
        <v>28627</v>
      </c>
      <c r="B9811" t="str">
        <f t="shared" si="255"/>
        <v>https://www.udobaer.de/out/media/public/cust/others/s0000132-2021-ch_it.pdf</v>
      </c>
    </row>
    <row r="9812" spans="1:2" x14ac:dyDescent="0.2">
      <c r="A9812" s="1" t="s">
        <v>28628</v>
      </c>
      <c r="B9812" t="str">
        <f t="shared" si="255"/>
        <v>https://www.udobaer.de/out/media/public/cust/others/s0000132-2021-ch_it.pdf</v>
      </c>
    </row>
    <row r="9813" spans="1:2" x14ac:dyDescent="0.2">
      <c r="A9813" s="1" t="s">
        <v>2319</v>
      </c>
      <c r="B9813" t="str">
        <f t="shared" ref="B9813:B9839" si="256">HYPERLINK("https://www.udobaer.de/out/media/public/cust/others/s0000133-2021-ch_it.pdf")</f>
        <v>https://www.udobaer.de/out/media/public/cust/others/s0000133-2021-ch_it.pdf</v>
      </c>
    </row>
    <row r="9814" spans="1:2" x14ac:dyDescent="0.2">
      <c r="A9814" s="1" t="s">
        <v>2320</v>
      </c>
      <c r="B9814" t="str">
        <f t="shared" si="256"/>
        <v>https://www.udobaer.de/out/media/public/cust/others/s0000133-2021-ch_it.pdf</v>
      </c>
    </row>
    <row r="9815" spans="1:2" x14ac:dyDescent="0.2">
      <c r="A9815" s="1" t="s">
        <v>33580</v>
      </c>
      <c r="B9815" t="str">
        <f t="shared" si="256"/>
        <v>https://www.udobaer.de/out/media/public/cust/others/s0000133-2021-ch_it.pdf</v>
      </c>
    </row>
    <row r="9816" spans="1:2" x14ac:dyDescent="0.2">
      <c r="A9816" s="1" t="s">
        <v>33581</v>
      </c>
      <c r="B9816" t="str">
        <f t="shared" si="256"/>
        <v>https://www.udobaer.de/out/media/public/cust/others/s0000133-2021-ch_it.pdf</v>
      </c>
    </row>
    <row r="9817" spans="1:2" x14ac:dyDescent="0.2">
      <c r="A9817" s="1" t="s">
        <v>33582</v>
      </c>
      <c r="B9817" t="str">
        <f t="shared" si="256"/>
        <v>https://www.udobaer.de/out/media/public/cust/others/s0000133-2021-ch_it.pdf</v>
      </c>
    </row>
    <row r="9818" spans="1:2" x14ac:dyDescent="0.2">
      <c r="A9818" s="1" t="s">
        <v>33583</v>
      </c>
      <c r="B9818" t="str">
        <f t="shared" si="256"/>
        <v>https://www.udobaer.de/out/media/public/cust/others/s0000133-2021-ch_it.pdf</v>
      </c>
    </row>
    <row r="9819" spans="1:2" x14ac:dyDescent="0.2">
      <c r="A9819" s="1" t="s">
        <v>33584</v>
      </c>
      <c r="B9819" t="str">
        <f t="shared" si="256"/>
        <v>https://www.udobaer.de/out/media/public/cust/others/s0000133-2021-ch_it.pdf</v>
      </c>
    </row>
    <row r="9820" spans="1:2" x14ac:dyDescent="0.2">
      <c r="A9820" s="1" t="s">
        <v>33585</v>
      </c>
      <c r="B9820" t="str">
        <f t="shared" si="256"/>
        <v>https://www.udobaer.de/out/media/public/cust/others/s0000133-2021-ch_it.pdf</v>
      </c>
    </row>
    <row r="9821" spans="1:2" x14ac:dyDescent="0.2">
      <c r="A9821" s="1" t="s">
        <v>33627</v>
      </c>
      <c r="B9821" t="str">
        <f t="shared" si="256"/>
        <v>https://www.udobaer.de/out/media/public/cust/others/s0000133-2021-ch_it.pdf</v>
      </c>
    </row>
    <row r="9822" spans="1:2" x14ac:dyDescent="0.2">
      <c r="A9822" s="1" t="s">
        <v>33628</v>
      </c>
      <c r="B9822" t="str">
        <f t="shared" si="256"/>
        <v>https://www.udobaer.de/out/media/public/cust/others/s0000133-2021-ch_it.pdf</v>
      </c>
    </row>
    <row r="9823" spans="1:2" x14ac:dyDescent="0.2">
      <c r="A9823" s="1" t="s">
        <v>33629</v>
      </c>
      <c r="B9823" t="str">
        <f t="shared" si="256"/>
        <v>https://www.udobaer.de/out/media/public/cust/others/s0000133-2021-ch_it.pdf</v>
      </c>
    </row>
    <row r="9824" spans="1:2" x14ac:dyDescent="0.2">
      <c r="A9824" s="1" t="s">
        <v>33630</v>
      </c>
      <c r="B9824" t="str">
        <f t="shared" si="256"/>
        <v>https://www.udobaer.de/out/media/public/cust/others/s0000133-2021-ch_it.pdf</v>
      </c>
    </row>
    <row r="9825" spans="1:2" x14ac:dyDescent="0.2">
      <c r="A9825" s="1" t="s">
        <v>33631</v>
      </c>
      <c r="B9825" t="str">
        <f t="shared" si="256"/>
        <v>https://www.udobaer.de/out/media/public/cust/others/s0000133-2021-ch_it.pdf</v>
      </c>
    </row>
    <row r="9826" spans="1:2" x14ac:dyDescent="0.2">
      <c r="A9826" s="1" t="s">
        <v>33632</v>
      </c>
      <c r="B9826" t="str">
        <f t="shared" si="256"/>
        <v>https://www.udobaer.de/out/media/public/cust/others/s0000133-2021-ch_it.pdf</v>
      </c>
    </row>
    <row r="9827" spans="1:2" x14ac:dyDescent="0.2">
      <c r="A9827" s="1" t="s">
        <v>33633</v>
      </c>
      <c r="B9827" t="str">
        <f t="shared" si="256"/>
        <v>https://www.udobaer.de/out/media/public/cust/others/s0000133-2021-ch_it.pdf</v>
      </c>
    </row>
    <row r="9828" spans="1:2" x14ac:dyDescent="0.2">
      <c r="A9828" s="1" t="s">
        <v>33634</v>
      </c>
      <c r="B9828" t="str">
        <f t="shared" si="256"/>
        <v>https://www.udobaer.de/out/media/public/cust/others/s0000133-2021-ch_it.pdf</v>
      </c>
    </row>
    <row r="9829" spans="1:2" x14ac:dyDescent="0.2">
      <c r="A9829" s="1" t="s">
        <v>33635</v>
      </c>
      <c r="B9829" t="str">
        <f t="shared" si="256"/>
        <v>https://www.udobaer.de/out/media/public/cust/others/s0000133-2021-ch_it.pdf</v>
      </c>
    </row>
    <row r="9830" spans="1:2" x14ac:dyDescent="0.2">
      <c r="A9830" s="1" t="s">
        <v>33636</v>
      </c>
      <c r="B9830" t="str">
        <f t="shared" si="256"/>
        <v>https://www.udobaer.de/out/media/public/cust/others/s0000133-2021-ch_it.pdf</v>
      </c>
    </row>
    <row r="9831" spans="1:2" x14ac:dyDescent="0.2">
      <c r="A9831" s="1" t="s">
        <v>33637</v>
      </c>
      <c r="B9831" t="str">
        <f t="shared" si="256"/>
        <v>https://www.udobaer.de/out/media/public/cust/others/s0000133-2021-ch_it.pdf</v>
      </c>
    </row>
    <row r="9832" spans="1:2" x14ac:dyDescent="0.2">
      <c r="A9832" s="1" t="s">
        <v>33638</v>
      </c>
      <c r="B9832" t="str">
        <f t="shared" si="256"/>
        <v>https://www.udobaer.de/out/media/public/cust/others/s0000133-2021-ch_it.pdf</v>
      </c>
    </row>
    <row r="9833" spans="1:2" x14ac:dyDescent="0.2">
      <c r="A9833" s="1" t="s">
        <v>33639</v>
      </c>
      <c r="B9833" t="str">
        <f t="shared" si="256"/>
        <v>https://www.udobaer.de/out/media/public/cust/others/s0000133-2021-ch_it.pdf</v>
      </c>
    </row>
    <row r="9834" spans="1:2" x14ac:dyDescent="0.2">
      <c r="A9834" s="1" t="s">
        <v>33640</v>
      </c>
      <c r="B9834" t="str">
        <f t="shared" si="256"/>
        <v>https://www.udobaer.de/out/media/public/cust/others/s0000133-2021-ch_it.pdf</v>
      </c>
    </row>
    <row r="9835" spans="1:2" x14ac:dyDescent="0.2">
      <c r="A9835" s="1" t="s">
        <v>33641</v>
      </c>
      <c r="B9835" t="str">
        <f t="shared" si="256"/>
        <v>https://www.udobaer.de/out/media/public/cust/others/s0000133-2021-ch_it.pdf</v>
      </c>
    </row>
    <row r="9836" spans="1:2" x14ac:dyDescent="0.2">
      <c r="A9836" s="1" t="s">
        <v>33642</v>
      </c>
      <c r="B9836" t="str">
        <f t="shared" si="256"/>
        <v>https://www.udobaer.de/out/media/public/cust/others/s0000133-2021-ch_it.pdf</v>
      </c>
    </row>
    <row r="9837" spans="1:2" x14ac:dyDescent="0.2">
      <c r="A9837" s="1" t="s">
        <v>33643</v>
      </c>
      <c r="B9837" t="str">
        <f t="shared" si="256"/>
        <v>https://www.udobaer.de/out/media/public/cust/others/s0000133-2021-ch_it.pdf</v>
      </c>
    </row>
    <row r="9838" spans="1:2" x14ac:dyDescent="0.2">
      <c r="A9838" s="1" t="s">
        <v>33644</v>
      </c>
      <c r="B9838" t="str">
        <f t="shared" si="256"/>
        <v>https://www.udobaer.de/out/media/public/cust/others/s0000133-2021-ch_it.pdf</v>
      </c>
    </row>
    <row r="9839" spans="1:2" x14ac:dyDescent="0.2">
      <c r="A9839" s="1" t="s">
        <v>33645</v>
      </c>
      <c r="B9839" t="str">
        <f t="shared" si="256"/>
        <v>https://www.udobaer.de/out/media/public/cust/others/s0000133-2021-ch_it.pdf</v>
      </c>
    </row>
    <row r="9840" spans="1:2" x14ac:dyDescent="0.2">
      <c r="A9840" s="1" t="s">
        <v>28629</v>
      </c>
      <c r="B9840" t="str">
        <f t="shared" ref="B9840:B9864" si="257">HYPERLINK("https://www.udobaer.de/out/media/public/cust/others/s0000134-2021-ch_it.pdf")</f>
        <v>https://www.udobaer.de/out/media/public/cust/others/s0000134-2021-ch_it.pdf</v>
      </c>
    </row>
    <row r="9841" spans="1:2" x14ac:dyDescent="0.2">
      <c r="A9841" s="1" t="s">
        <v>28630</v>
      </c>
      <c r="B9841" t="str">
        <f t="shared" si="257"/>
        <v>https://www.udobaer.de/out/media/public/cust/others/s0000134-2021-ch_it.pdf</v>
      </c>
    </row>
    <row r="9842" spans="1:2" x14ac:dyDescent="0.2">
      <c r="A9842" s="1" t="s">
        <v>28631</v>
      </c>
      <c r="B9842" t="str">
        <f t="shared" si="257"/>
        <v>https://www.udobaer.de/out/media/public/cust/others/s0000134-2021-ch_it.pdf</v>
      </c>
    </row>
    <row r="9843" spans="1:2" x14ac:dyDescent="0.2">
      <c r="A9843" s="1" t="s">
        <v>28632</v>
      </c>
      <c r="B9843" t="str">
        <f t="shared" si="257"/>
        <v>https://www.udobaer.de/out/media/public/cust/others/s0000134-2021-ch_it.pdf</v>
      </c>
    </row>
    <row r="9844" spans="1:2" x14ac:dyDescent="0.2">
      <c r="A9844" s="1" t="s">
        <v>28633</v>
      </c>
      <c r="B9844" t="str">
        <f t="shared" si="257"/>
        <v>https://www.udobaer.de/out/media/public/cust/others/s0000134-2021-ch_it.pdf</v>
      </c>
    </row>
    <row r="9845" spans="1:2" x14ac:dyDescent="0.2">
      <c r="A9845" s="1" t="s">
        <v>28634</v>
      </c>
      <c r="B9845" t="str">
        <f t="shared" si="257"/>
        <v>https://www.udobaer.de/out/media/public/cust/others/s0000134-2021-ch_it.pdf</v>
      </c>
    </row>
    <row r="9846" spans="1:2" x14ac:dyDescent="0.2">
      <c r="A9846" s="1" t="s">
        <v>28635</v>
      </c>
      <c r="B9846" t="str">
        <f t="shared" si="257"/>
        <v>https://www.udobaer.de/out/media/public/cust/others/s0000134-2021-ch_it.pdf</v>
      </c>
    </row>
    <row r="9847" spans="1:2" x14ac:dyDescent="0.2">
      <c r="A9847" s="1" t="s">
        <v>28636</v>
      </c>
      <c r="B9847" t="str">
        <f t="shared" si="257"/>
        <v>https://www.udobaer.de/out/media/public/cust/others/s0000134-2021-ch_it.pdf</v>
      </c>
    </row>
    <row r="9848" spans="1:2" x14ac:dyDescent="0.2">
      <c r="A9848" s="1" t="s">
        <v>28637</v>
      </c>
      <c r="B9848" t="str">
        <f t="shared" si="257"/>
        <v>https://www.udobaer.de/out/media/public/cust/others/s0000134-2021-ch_it.pdf</v>
      </c>
    </row>
    <row r="9849" spans="1:2" x14ac:dyDescent="0.2">
      <c r="A9849" s="1" t="s">
        <v>28638</v>
      </c>
      <c r="B9849" t="str">
        <f t="shared" si="257"/>
        <v>https://www.udobaer.de/out/media/public/cust/others/s0000134-2021-ch_it.pdf</v>
      </c>
    </row>
    <row r="9850" spans="1:2" x14ac:dyDescent="0.2">
      <c r="A9850" s="1" t="s">
        <v>28639</v>
      </c>
      <c r="B9850" t="str">
        <f t="shared" si="257"/>
        <v>https://www.udobaer.de/out/media/public/cust/others/s0000134-2021-ch_it.pdf</v>
      </c>
    </row>
    <row r="9851" spans="1:2" x14ac:dyDescent="0.2">
      <c r="A9851" s="1" t="s">
        <v>28640</v>
      </c>
      <c r="B9851" t="str">
        <f t="shared" si="257"/>
        <v>https://www.udobaer.de/out/media/public/cust/others/s0000134-2021-ch_it.pdf</v>
      </c>
    </row>
    <row r="9852" spans="1:2" x14ac:dyDescent="0.2">
      <c r="A9852" s="1" t="s">
        <v>28641</v>
      </c>
      <c r="B9852" t="str">
        <f t="shared" si="257"/>
        <v>https://www.udobaer.de/out/media/public/cust/others/s0000134-2021-ch_it.pdf</v>
      </c>
    </row>
    <row r="9853" spans="1:2" x14ac:dyDescent="0.2">
      <c r="A9853" s="1" t="s">
        <v>28642</v>
      </c>
      <c r="B9853" t="str">
        <f t="shared" si="257"/>
        <v>https://www.udobaer.de/out/media/public/cust/others/s0000134-2021-ch_it.pdf</v>
      </c>
    </row>
    <row r="9854" spans="1:2" x14ac:dyDescent="0.2">
      <c r="A9854" s="1" t="s">
        <v>28643</v>
      </c>
      <c r="B9854" t="str">
        <f t="shared" si="257"/>
        <v>https://www.udobaer.de/out/media/public/cust/others/s0000134-2021-ch_it.pdf</v>
      </c>
    </row>
    <row r="9855" spans="1:2" x14ac:dyDescent="0.2">
      <c r="A9855" s="1" t="s">
        <v>28644</v>
      </c>
      <c r="B9855" t="str">
        <f t="shared" si="257"/>
        <v>https://www.udobaer.de/out/media/public/cust/others/s0000134-2021-ch_it.pdf</v>
      </c>
    </row>
    <row r="9856" spans="1:2" x14ac:dyDescent="0.2">
      <c r="A9856" s="1" t="s">
        <v>28645</v>
      </c>
      <c r="B9856" t="str">
        <f t="shared" si="257"/>
        <v>https://www.udobaer.de/out/media/public/cust/others/s0000134-2021-ch_it.pdf</v>
      </c>
    </row>
    <row r="9857" spans="1:2" x14ac:dyDescent="0.2">
      <c r="A9857" s="1" t="s">
        <v>28646</v>
      </c>
      <c r="B9857" t="str">
        <f t="shared" si="257"/>
        <v>https://www.udobaer.de/out/media/public/cust/others/s0000134-2021-ch_it.pdf</v>
      </c>
    </row>
    <row r="9858" spans="1:2" x14ac:dyDescent="0.2">
      <c r="A9858" s="1" t="s">
        <v>28647</v>
      </c>
      <c r="B9858" t="str">
        <f t="shared" si="257"/>
        <v>https://www.udobaer.de/out/media/public/cust/others/s0000134-2021-ch_it.pdf</v>
      </c>
    </row>
    <row r="9859" spans="1:2" x14ac:dyDescent="0.2">
      <c r="A9859" s="1" t="s">
        <v>28648</v>
      </c>
      <c r="B9859" t="str">
        <f t="shared" si="257"/>
        <v>https://www.udobaer.de/out/media/public/cust/others/s0000134-2021-ch_it.pdf</v>
      </c>
    </row>
    <row r="9860" spans="1:2" x14ac:dyDescent="0.2">
      <c r="A9860" s="1" t="s">
        <v>33646</v>
      </c>
      <c r="B9860" t="str">
        <f t="shared" si="257"/>
        <v>https://www.udobaer.de/out/media/public/cust/others/s0000134-2021-ch_it.pdf</v>
      </c>
    </row>
    <row r="9861" spans="1:2" x14ac:dyDescent="0.2">
      <c r="A9861" s="1" t="s">
        <v>33647</v>
      </c>
      <c r="B9861" t="str">
        <f t="shared" si="257"/>
        <v>https://www.udobaer.de/out/media/public/cust/others/s0000134-2021-ch_it.pdf</v>
      </c>
    </row>
    <row r="9862" spans="1:2" x14ac:dyDescent="0.2">
      <c r="A9862" s="1" t="s">
        <v>33648</v>
      </c>
      <c r="B9862" t="str">
        <f t="shared" si="257"/>
        <v>https://www.udobaer.de/out/media/public/cust/others/s0000134-2021-ch_it.pdf</v>
      </c>
    </row>
    <row r="9863" spans="1:2" x14ac:dyDescent="0.2">
      <c r="A9863" s="1" t="s">
        <v>33649</v>
      </c>
      <c r="B9863" t="str">
        <f t="shared" si="257"/>
        <v>https://www.udobaer.de/out/media/public/cust/others/s0000134-2021-ch_it.pdf</v>
      </c>
    </row>
    <row r="9864" spans="1:2" x14ac:dyDescent="0.2">
      <c r="A9864" s="1" t="s">
        <v>33650</v>
      </c>
      <c r="B9864" t="str">
        <f t="shared" si="257"/>
        <v>https://www.udobaer.de/out/media/public/cust/others/s0000134-2021-ch_it.pdf</v>
      </c>
    </row>
    <row r="9865" spans="1:2" x14ac:dyDescent="0.2">
      <c r="A9865" s="1" t="s">
        <v>2321</v>
      </c>
      <c r="B9865" t="str">
        <f t="shared" ref="B9865:B9911" si="258">HYPERLINK("https://www.udobaer.de/out/media/public/cust/others/s0000135-2021-ch_it.pdf")</f>
        <v>https://www.udobaer.de/out/media/public/cust/others/s0000135-2021-ch_it.pdf</v>
      </c>
    </row>
    <row r="9866" spans="1:2" x14ac:dyDescent="0.2">
      <c r="A9866" s="1" t="s">
        <v>2322</v>
      </c>
      <c r="B9866" t="str">
        <f t="shared" si="258"/>
        <v>https://www.udobaer.de/out/media/public/cust/others/s0000135-2021-ch_it.pdf</v>
      </c>
    </row>
    <row r="9867" spans="1:2" x14ac:dyDescent="0.2">
      <c r="A9867" s="1" t="s">
        <v>2323</v>
      </c>
      <c r="B9867" t="str">
        <f t="shared" si="258"/>
        <v>https://www.udobaer.de/out/media/public/cust/others/s0000135-2021-ch_it.pdf</v>
      </c>
    </row>
    <row r="9868" spans="1:2" x14ac:dyDescent="0.2">
      <c r="A9868" s="1" t="s">
        <v>2324</v>
      </c>
      <c r="B9868" t="str">
        <f t="shared" si="258"/>
        <v>https://www.udobaer.de/out/media/public/cust/others/s0000135-2021-ch_it.pdf</v>
      </c>
    </row>
    <row r="9869" spans="1:2" x14ac:dyDescent="0.2">
      <c r="A9869" s="1" t="s">
        <v>28649</v>
      </c>
      <c r="B9869" t="str">
        <f t="shared" si="258"/>
        <v>https://www.udobaer.de/out/media/public/cust/others/s0000135-2021-ch_it.pdf</v>
      </c>
    </row>
    <row r="9870" spans="1:2" x14ac:dyDescent="0.2">
      <c r="A9870" s="1" t="s">
        <v>28650</v>
      </c>
      <c r="B9870" t="str">
        <f t="shared" si="258"/>
        <v>https://www.udobaer.de/out/media/public/cust/others/s0000135-2021-ch_it.pdf</v>
      </c>
    </row>
    <row r="9871" spans="1:2" x14ac:dyDescent="0.2">
      <c r="A9871" s="1" t="s">
        <v>28651</v>
      </c>
      <c r="B9871" t="str">
        <f t="shared" si="258"/>
        <v>https://www.udobaer.de/out/media/public/cust/others/s0000135-2021-ch_it.pdf</v>
      </c>
    </row>
    <row r="9872" spans="1:2" x14ac:dyDescent="0.2">
      <c r="A9872" s="1" t="s">
        <v>28652</v>
      </c>
      <c r="B9872" t="str">
        <f t="shared" si="258"/>
        <v>https://www.udobaer.de/out/media/public/cust/others/s0000135-2021-ch_it.pdf</v>
      </c>
    </row>
    <row r="9873" spans="1:2" x14ac:dyDescent="0.2">
      <c r="A9873" s="1" t="s">
        <v>28653</v>
      </c>
      <c r="B9873" t="str">
        <f t="shared" si="258"/>
        <v>https://www.udobaer.de/out/media/public/cust/others/s0000135-2021-ch_it.pdf</v>
      </c>
    </row>
    <row r="9874" spans="1:2" x14ac:dyDescent="0.2">
      <c r="A9874" s="1" t="s">
        <v>28654</v>
      </c>
      <c r="B9874" t="str">
        <f t="shared" si="258"/>
        <v>https://www.udobaer.de/out/media/public/cust/others/s0000135-2021-ch_it.pdf</v>
      </c>
    </row>
    <row r="9875" spans="1:2" x14ac:dyDescent="0.2">
      <c r="A9875" s="1" t="s">
        <v>28655</v>
      </c>
      <c r="B9875" t="str">
        <f t="shared" si="258"/>
        <v>https://www.udobaer.de/out/media/public/cust/others/s0000135-2021-ch_it.pdf</v>
      </c>
    </row>
    <row r="9876" spans="1:2" x14ac:dyDescent="0.2">
      <c r="A9876" s="1" t="s">
        <v>28656</v>
      </c>
      <c r="B9876" t="str">
        <f t="shared" si="258"/>
        <v>https://www.udobaer.de/out/media/public/cust/others/s0000135-2021-ch_it.pdf</v>
      </c>
    </row>
    <row r="9877" spans="1:2" x14ac:dyDescent="0.2">
      <c r="A9877" s="1" t="s">
        <v>28657</v>
      </c>
      <c r="B9877" t="str">
        <f t="shared" si="258"/>
        <v>https://www.udobaer.de/out/media/public/cust/others/s0000135-2021-ch_it.pdf</v>
      </c>
    </row>
    <row r="9878" spans="1:2" x14ac:dyDescent="0.2">
      <c r="A9878" s="1" t="s">
        <v>28658</v>
      </c>
      <c r="B9878" t="str">
        <f t="shared" si="258"/>
        <v>https://www.udobaer.de/out/media/public/cust/others/s0000135-2021-ch_it.pdf</v>
      </c>
    </row>
    <row r="9879" spans="1:2" x14ac:dyDescent="0.2">
      <c r="A9879" s="1" t="s">
        <v>28659</v>
      </c>
      <c r="B9879" t="str">
        <f t="shared" si="258"/>
        <v>https://www.udobaer.de/out/media/public/cust/others/s0000135-2021-ch_it.pdf</v>
      </c>
    </row>
    <row r="9880" spans="1:2" x14ac:dyDescent="0.2">
      <c r="A9880" s="1" t="s">
        <v>28660</v>
      </c>
      <c r="B9880" t="str">
        <f t="shared" si="258"/>
        <v>https://www.udobaer.de/out/media/public/cust/others/s0000135-2021-ch_it.pdf</v>
      </c>
    </row>
    <row r="9881" spans="1:2" x14ac:dyDescent="0.2">
      <c r="A9881" s="1" t="s">
        <v>28661</v>
      </c>
      <c r="B9881" t="str">
        <f t="shared" si="258"/>
        <v>https://www.udobaer.de/out/media/public/cust/others/s0000135-2021-ch_it.pdf</v>
      </c>
    </row>
    <row r="9882" spans="1:2" x14ac:dyDescent="0.2">
      <c r="A9882" s="1" t="s">
        <v>28662</v>
      </c>
      <c r="B9882" t="str">
        <f t="shared" si="258"/>
        <v>https://www.udobaer.de/out/media/public/cust/others/s0000135-2021-ch_it.pdf</v>
      </c>
    </row>
    <row r="9883" spans="1:2" x14ac:dyDescent="0.2">
      <c r="A9883" s="1" t="s">
        <v>28663</v>
      </c>
      <c r="B9883" t="str">
        <f t="shared" si="258"/>
        <v>https://www.udobaer.de/out/media/public/cust/others/s0000135-2021-ch_it.pdf</v>
      </c>
    </row>
    <row r="9884" spans="1:2" x14ac:dyDescent="0.2">
      <c r="A9884" s="1" t="s">
        <v>28664</v>
      </c>
      <c r="B9884" t="str">
        <f t="shared" si="258"/>
        <v>https://www.udobaer.de/out/media/public/cust/others/s0000135-2021-ch_it.pdf</v>
      </c>
    </row>
    <row r="9885" spans="1:2" x14ac:dyDescent="0.2">
      <c r="A9885" s="1" t="s">
        <v>28665</v>
      </c>
      <c r="B9885" t="str">
        <f t="shared" si="258"/>
        <v>https://www.udobaer.de/out/media/public/cust/others/s0000135-2021-ch_it.pdf</v>
      </c>
    </row>
    <row r="9886" spans="1:2" x14ac:dyDescent="0.2">
      <c r="A9886" s="1" t="s">
        <v>28666</v>
      </c>
      <c r="B9886" t="str">
        <f t="shared" si="258"/>
        <v>https://www.udobaer.de/out/media/public/cust/others/s0000135-2021-ch_it.pdf</v>
      </c>
    </row>
    <row r="9887" spans="1:2" x14ac:dyDescent="0.2">
      <c r="A9887" s="1" t="s">
        <v>28667</v>
      </c>
      <c r="B9887" t="str">
        <f t="shared" si="258"/>
        <v>https://www.udobaer.de/out/media/public/cust/others/s0000135-2021-ch_it.pdf</v>
      </c>
    </row>
    <row r="9888" spans="1:2" x14ac:dyDescent="0.2">
      <c r="A9888" s="1" t="s">
        <v>28668</v>
      </c>
      <c r="B9888" t="str">
        <f t="shared" si="258"/>
        <v>https://www.udobaer.de/out/media/public/cust/others/s0000135-2021-ch_it.pdf</v>
      </c>
    </row>
    <row r="9889" spans="1:2" x14ac:dyDescent="0.2">
      <c r="A9889" s="1" t="s">
        <v>28669</v>
      </c>
      <c r="B9889" t="str">
        <f t="shared" si="258"/>
        <v>https://www.udobaer.de/out/media/public/cust/others/s0000135-2021-ch_it.pdf</v>
      </c>
    </row>
    <row r="9890" spans="1:2" x14ac:dyDescent="0.2">
      <c r="A9890" s="1" t="s">
        <v>28670</v>
      </c>
      <c r="B9890" t="str">
        <f t="shared" si="258"/>
        <v>https://www.udobaer.de/out/media/public/cust/others/s0000135-2021-ch_it.pdf</v>
      </c>
    </row>
    <row r="9891" spans="1:2" x14ac:dyDescent="0.2">
      <c r="A9891" s="1" t="s">
        <v>28671</v>
      </c>
      <c r="B9891" t="str">
        <f t="shared" si="258"/>
        <v>https://www.udobaer.de/out/media/public/cust/others/s0000135-2021-ch_it.pdf</v>
      </c>
    </row>
    <row r="9892" spans="1:2" x14ac:dyDescent="0.2">
      <c r="A9892" s="1" t="s">
        <v>28672</v>
      </c>
      <c r="B9892" t="str">
        <f t="shared" si="258"/>
        <v>https://www.udobaer.de/out/media/public/cust/others/s0000135-2021-ch_it.pdf</v>
      </c>
    </row>
    <row r="9893" spans="1:2" x14ac:dyDescent="0.2">
      <c r="A9893" s="1" t="s">
        <v>28673</v>
      </c>
      <c r="B9893" t="str">
        <f t="shared" si="258"/>
        <v>https://www.udobaer.de/out/media/public/cust/others/s0000135-2021-ch_it.pdf</v>
      </c>
    </row>
    <row r="9894" spans="1:2" x14ac:dyDescent="0.2">
      <c r="A9894" s="1" t="s">
        <v>28674</v>
      </c>
      <c r="B9894" t="str">
        <f t="shared" si="258"/>
        <v>https://www.udobaer.de/out/media/public/cust/others/s0000135-2021-ch_it.pdf</v>
      </c>
    </row>
    <row r="9895" spans="1:2" x14ac:dyDescent="0.2">
      <c r="A9895" s="1" t="s">
        <v>28675</v>
      </c>
      <c r="B9895" t="str">
        <f t="shared" si="258"/>
        <v>https://www.udobaer.de/out/media/public/cust/others/s0000135-2021-ch_it.pdf</v>
      </c>
    </row>
    <row r="9896" spans="1:2" x14ac:dyDescent="0.2">
      <c r="A9896" s="1" t="s">
        <v>28676</v>
      </c>
      <c r="B9896" t="str">
        <f t="shared" si="258"/>
        <v>https://www.udobaer.de/out/media/public/cust/others/s0000135-2021-ch_it.pdf</v>
      </c>
    </row>
    <row r="9897" spans="1:2" x14ac:dyDescent="0.2">
      <c r="A9897" s="1" t="s">
        <v>28677</v>
      </c>
      <c r="B9897" t="str">
        <f t="shared" si="258"/>
        <v>https://www.udobaer.de/out/media/public/cust/others/s0000135-2021-ch_it.pdf</v>
      </c>
    </row>
    <row r="9898" spans="1:2" x14ac:dyDescent="0.2">
      <c r="A9898" s="1" t="s">
        <v>28678</v>
      </c>
      <c r="B9898" t="str">
        <f t="shared" si="258"/>
        <v>https://www.udobaer.de/out/media/public/cust/others/s0000135-2021-ch_it.pdf</v>
      </c>
    </row>
    <row r="9899" spans="1:2" x14ac:dyDescent="0.2">
      <c r="A9899" s="1" t="s">
        <v>28679</v>
      </c>
      <c r="B9899" t="str">
        <f t="shared" si="258"/>
        <v>https://www.udobaer.de/out/media/public/cust/others/s0000135-2021-ch_it.pdf</v>
      </c>
    </row>
    <row r="9900" spans="1:2" x14ac:dyDescent="0.2">
      <c r="A9900" s="1" t="s">
        <v>28680</v>
      </c>
      <c r="B9900" t="str">
        <f t="shared" si="258"/>
        <v>https://www.udobaer.de/out/media/public/cust/others/s0000135-2021-ch_it.pdf</v>
      </c>
    </row>
    <row r="9901" spans="1:2" x14ac:dyDescent="0.2">
      <c r="A9901" s="1" t="s">
        <v>28681</v>
      </c>
      <c r="B9901" t="str">
        <f t="shared" si="258"/>
        <v>https://www.udobaer.de/out/media/public/cust/others/s0000135-2021-ch_it.pdf</v>
      </c>
    </row>
    <row r="9902" spans="1:2" x14ac:dyDescent="0.2">
      <c r="A9902" s="1" t="s">
        <v>28682</v>
      </c>
      <c r="B9902" t="str">
        <f t="shared" si="258"/>
        <v>https://www.udobaer.de/out/media/public/cust/others/s0000135-2021-ch_it.pdf</v>
      </c>
    </row>
    <row r="9903" spans="1:2" x14ac:dyDescent="0.2">
      <c r="A9903" s="1" t="s">
        <v>28683</v>
      </c>
      <c r="B9903" t="str">
        <f t="shared" si="258"/>
        <v>https://www.udobaer.de/out/media/public/cust/others/s0000135-2021-ch_it.pdf</v>
      </c>
    </row>
    <row r="9904" spans="1:2" x14ac:dyDescent="0.2">
      <c r="A9904" s="1" t="s">
        <v>28684</v>
      </c>
      <c r="B9904" t="str">
        <f t="shared" si="258"/>
        <v>https://www.udobaer.de/out/media/public/cust/others/s0000135-2021-ch_it.pdf</v>
      </c>
    </row>
    <row r="9905" spans="1:2" x14ac:dyDescent="0.2">
      <c r="A9905" s="1" t="s">
        <v>28685</v>
      </c>
      <c r="B9905" t="str">
        <f t="shared" si="258"/>
        <v>https://www.udobaer.de/out/media/public/cust/others/s0000135-2021-ch_it.pdf</v>
      </c>
    </row>
    <row r="9906" spans="1:2" x14ac:dyDescent="0.2">
      <c r="A9906" s="1" t="s">
        <v>28686</v>
      </c>
      <c r="B9906" t="str">
        <f t="shared" si="258"/>
        <v>https://www.udobaer.de/out/media/public/cust/others/s0000135-2021-ch_it.pdf</v>
      </c>
    </row>
    <row r="9907" spans="1:2" x14ac:dyDescent="0.2">
      <c r="A9907" s="1" t="s">
        <v>28688</v>
      </c>
      <c r="B9907" t="str">
        <f t="shared" si="258"/>
        <v>https://www.udobaer.de/out/media/public/cust/others/s0000135-2021-ch_it.pdf</v>
      </c>
    </row>
    <row r="9908" spans="1:2" x14ac:dyDescent="0.2">
      <c r="A9908" s="1" t="s">
        <v>33651</v>
      </c>
      <c r="B9908" t="str">
        <f t="shared" si="258"/>
        <v>https://www.udobaer.de/out/media/public/cust/others/s0000135-2021-ch_it.pdf</v>
      </c>
    </row>
    <row r="9909" spans="1:2" x14ac:dyDescent="0.2">
      <c r="A9909" s="1" t="s">
        <v>33652</v>
      </c>
      <c r="B9909" t="str">
        <f t="shared" si="258"/>
        <v>https://www.udobaer.de/out/media/public/cust/others/s0000135-2021-ch_it.pdf</v>
      </c>
    </row>
    <row r="9910" spans="1:2" x14ac:dyDescent="0.2">
      <c r="A9910" s="1" t="s">
        <v>33653</v>
      </c>
      <c r="B9910" t="str">
        <f t="shared" si="258"/>
        <v>https://www.udobaer.de/out/media/public/cust/others/s0000135-2021-ch_it.pdf</v>
      </c>
    </row>
    <row r="9911" spans="1:2" x14ac:dyDescent="0.2">
      <c r="A9911" s="1" t="s">
        <v>34453</v>
      </c>
      <c r="B9911" t="str">
        <f t="shared" si="258"/>
        <v>https://www.udobaer.de/out/media/public/cust/others/s0000135-2021-ch_it.pdf</v>
      </c>
    </row>
    <row r="9912" spans="1:2" x14ac:dyDescent="0.2">
      <c r="A9912" s="1" t="s">
        <v>39493</v>
      </c>
      <c r="B9912" t="str">
        <f>HYPERLINK("https://www.udobaer.de/out/media/public/cust/others/s0000136-2021-ch_it.pdf")</f>
        <v>https://www.udobaer.de/out/media/public/cust/others/s0000136-2021-ch_it.pdf</v>
      </c>
    </row>
    <row r="9913" spans="1:2" x14ac:dyDescent="0.2">
      <c r="A9913" s="1" t="s">
        <v>39457</v>
      </c>
      <c r="B9913" t="str">
        <f t="shared" ref="B9913:B9944" si="259">HYPERLINK("https://www.udobaer.de/out/media/public/cust/others/s0000137-2021-ch_it.pdf")</f>
        <v>https://www.udobaer.de/out/media/public/cust/others/s0000137-2021-ch_it.pdf</v>
      </c>
    </row>
    <row r="9914" spans="1:2" x14ac:dyDescent="0.2">
      <c r="A9914" s="1" t="s">
        <v>39458</v>
      </c>
      <c r="B9914" t="str">
        <f t="shared" si="259"/>
        <v>https://www.udobaer.de/out/media/public/cust/others/s0000137-2021-ch_it.pdf</v>
      </c>
    </row>
    <row r="9915" spans="1:2" x14ac:dyDescent="0.2">
      <c r="A9915" s="1" t="s">
        <v>39459</v>
      </c>
      <c r="B9915" t="str">
        <f t="shared" si="259"/>
        <v>https://www.udobaer.de/out/media/public/cust/others/s0000137-2021-ch_it.pdf</v>
      </c>
    </row>
    <row r="9916" spans="1:2" x14ac:dyDescent="0.2">
      <c r="A9916" s="1" t="s">
        <v>39460</v>
      </c>
      <c r="B9916" t="str">
        <f t="shared" si="259"/>
        <v>https://www.udobaer.de/out/media/public/cust/others/s0000137-2021-ch_it.pdf</v>
      </c>
    </row>
    <row r="9917" spans="1:2" x14ac:dyDescent="0.2">
      <c r="A9917" s="1" t="s">
        <v>39461</v>
      </c>
      <c r="B9917" t="str">
        <f t="shared" si="259"/>
        <v>https://www.udobaer.de/out/media/public/cust/others/s0000137-2021-ch_it.pdf</v>
      </c>
    </row>
    <row r="9918" spans="1:2" x14ac:dyDescent="0.2">
      <c r="A9918" s="1" t="s">
        <v>39462</v>
      </c>
      <c r="B9918" t="str">
        <f t="shared" si="259"/>
        <v>https://www.udobaer.de/out/media/public/cust/others/s0000137-2021-ch_it.pdf</v>
      </c>
    </row>
    <row r="9919" spans="1:2" x14ac:dyDescent="0.2">
      <c r="A9919" s="1" t="s">
        <v>39465</v>
      </c>
      <c r="B9919" t="str">
        <f t="shared" si="259"/>
        <v>https://www.udobaer.de/out/media/public/cust/others/s0000137-2021-ch_it.pdf</v>
      </c>
    </row>
    <row r="9920" spans="1:2" x14ac:dyDescent="0.2">
      <c r="A9920" s="1" t="s">
        <v>39467</v>
      </c>
      <c r="B9920" t="str">
        <f t="shared" si="259"/>
        <v>https://www.udobaer.de/out/media/public/cust/others/s0000137-2021-ch_it.pdf</v>
      </c>
    </row>
    <row r="9921" spans="1:2" x14ac:dyDescent="0.2">
      <c r="A9921" s="1" t="s">
        <v>39468</v>
      </c>
      <c r="B9921" t="str">
        <f t="shared" si="259"/>
        <v>https://www.udobaer.de/out/media/public/cust/others/s0000137-2021-ch_it.pdf</v>
      </c>
    </row>
    <row r="9922" spans="1:2" x14ac:dyDescent="0.2">
      <c r="A9922" s="1" t="s">
        <v>39474</v>
      </c>
      <c r="B9922" t="str">
        <f t="shared" si="259"/>
        <v>https://www.udobaer.de/out/media/public/cust/others/s0000137-2021-ch_it.pdf</v>
      </c>
    </row>
    <row r="9923" spans="1:2" x14ac:dyDescent="0.2">
      <c r="A9923" s="1" t="s">
        <v>39494</v>
      </c>
      <c r="B9923" t="str">
        <f t="shared" si="259"/>
        <v>https://www.udobaer.de/out/media/public/cust/others/s0000137-2021-ch_it.pdf</v>
      </c>
    </row>
    <row r="9924" spans="1:2" x14ac:dyDescent="0.2">
      <c r="A9924" s="1" t="s">
        <v>39495</v>
      </c>
      <c r="B9924" t="str">
        <f t="shared" si="259"/>
        <v>https://www.udobaer.de/out/media/public/cust/others/s0000137-2021-ch_it.pdf</v>
      </c>
    </row>
    <row r="9925" spans="1:2" x14ac:dyDescent="0.2">
      <c r="A9925" s="1" t="s">
        <v>39496</v>
      </c>
      <c r="B9925" t="str">
        <f t="shared" si="259"/>
        <v>https://www.udobaer.de/out/media/public/cust/others/s0000137-2021-ch_it.pdf</v>
      </c>
    </row>
    <row r="9926" spans="1:2" x14ac:dyDescent="0.2">
      <c r="A9926" s="1" t="s">
        <v>39497</v>
      </c>
      <c r="B9926" t="str">
        <f t="shared" si="259"/>
        <v>https://www.udobaer.de/out/media/public/cust/others/s0000137-2021-ch_it.pdf</v>
      </c>
    </row>
    <row r="9927" spans="1:2" x14ac:dyDescent="0.2">
      <c r="A9927" s="1" t="s">
        <v>39498</v>
      </c>
      <c r="B9927" t="str">
        <f t="shared" si="259"/>
        <v>https://www.udobaer.de/out/media/public/cust/others/s0000137-2021-ch_it.pdf</v>
      </c>
    </row>
    <row r="9928" spans="1:2" x14ac:dyDescent="0.2">
      <c r="A9928" s="1" t="s">
        <v>39499</v>
      </c>
      <c r="B9928" t="str">
        <f t="shared" si="259"/>
        <v>https://www.udobaer.de/out/media/public/cust/others/s0000137-2021-ch_it.pdf</v>
      </c>
    </row>
    <row r="9929" spans="1:2" x14ac:dyDescent="0.2">
      <c r="A9929" s="1" t="s">
        <v>39500</v>
      </c>
      <c r="B9929" t="str">
        <f t="shared" si="259"/>
        <v>https://www.udobaer.de/out/media/public/cust/others/s0000137-2021-ch_it.pdf</v>
      </c>
    </row>
    <row r="9930" spans="1:2" x14ac:dyDescent="0.2">
      <c r="A9930" s="1" t="s">
        <v>39501</v>
      </c>
      <c r="B9930" t="str">
        <f t="shared" si="259"/>
        <v>https://www.udobaer.de/out/media/public/cust/others/s0000137-2021-ch_it.pdf</v>
      </c>
    </row>
    <row r="9931" spans="1:2" x14ac:dyDescent="0.2">
      <c r="A9931" s="1" t="s">
        <v>39502</v>
      </c>
      <c r="B9931" t="str">
        <f t="shared" si="259"/>
        <v>https://www.udobaer.de/out/media/public/cust/others/s0000137-2021-ch_it.pdf</v>
      </c>
    </row>
    <row r="9932" spans="1:2" x14ac:dyDescent="0.2">
      <c r="A9932" s="1" t="s">
        <v>39503</v>
      </c>
      <c r="B9932" t="str">
        <f t="shared" si="259"/>
        <v>https://www.udobaer.de/out/media/public/cust/others/s0000137-2021-ch_it.pdf</v>
      </c>
    </row>
    <row r="9933" spans="1:2" x14ac:dyDescent="0.2">
      <c r="A9933" s="1" t="s">
        <v>39504</v>
      </c>
      <c r="B9933" t="str">
        <f t="shared" si="259"/>
        <v>https://www.udobaer.de/out/media/public/cust/others/s0000137-2021-ch_it.pdf</v>
      </c>
    </row>
    <row r="9934" spans="1:2" x14ac:dyDescent="0.2">
      <c r="A9934" s="1" t="s">
        <v>39505</v>
      </c>
      <c r="B9934" t="str">
        <f t="shared" si="259"/>
        <v>https://www.udobaer.de/out/media/public/cust/others/s0000137-2021-ch_it.pdf</v>
      </c>
    </row>
    <row r="9935" spans="1:2" x14ac:dyDescent="0.2">
      <c r="A9935" s="1" t="s">
        <v>39506</v>
      </c>
      <c r="B9935" t="str">
        <f t="shared" si="259"/>
        <v>https://www.udobaer.de/out/media/public/cust/others/s0000137-2021-ch_it.pdf</v>
      </c>
    </row>
    <row r="9936" spans="1:2" x14ac:dyDescent="0.2">
      <c r="A9936" s="1" t="s">
        <v>39507</v>
      </c>
      <c r="B9936" t="str">
        <f t="shared" si="259"/>
        <v>https://www.udobaer.de/out/media/public/cust/others/s0000137-2021-ch_it.pdf</v>
      </c>
    </row>
    <row r="9937" spans="1:2" x14ac:dyDescent="0.2">
      <c r="A9937" s="1" t="s">
        <v>39508</v>
      </c>
      <c r="B9937" t="str">
        <f t="shared" si="259"/>
        <v>https://www.udobaer.de/out/media/public/cust/others/s0000137-2021-ch_it.pdf</v>
      </c>
    </row>
    <row r="9938" spans="1:2" x14ac:dyDescent="0.2">
      <c r="A9938" s="1" t="s">
        <v>39509</v>
      </c>
      <c r="B9938" t="str">
        <f t="shared" si="259"/>
        <v>https://www.udobaer.de/out/media/public/cust/others/s0000137-2021-ch_it.pdf</v>
      </c>
    </row>
    <row r="9939" spans="1:2" x14ac:dyDescent="0.2">
      <c r="A9939" s="1" t="s">
        <v>39513</v>
      </c>
      <c r="B9939" t="str">
        <f t="shared" si="259"/>
        <v>https://www.udobaer.de/out/media/public/cust/others/s0000137-2021-ch_it.pdf</v>
      </c>
    </row>
    <row r="9940" spans="1:2" x14ac:dyDescent="0.2">
      <c r="A9940" s="1" t="s">
        <v>39518</v>
      </c>
      <c r="B9940" t="str">
        <f t="shared" si="259"/>
        <v>https://www.udobaer.de/out/media/public/cust/others/s0000137-2021-ch_it.pdf</v>
      </c>
    </row>
    <row r="9941" spans="1:2" x14ac:dyDescent="0.2">
      <c r="A9941" s="1" t="s">
        <v>39524</v>
      </c>
      <c r="B9941" t="str">
        <f t="shared" si="259"/>
        <v>https://www.udobaer.de/out/media/public/cust/others/s0000137-2021-ch_it.pdf</v>
      </c>
    </row>
    <row r="9942" spans="1:2" x14ac:dyDescent="0.2">
      <c r="A9942" s="1" t="s">
        <v>39525</v>
      </c>
      <c r="B9942" t="str">
        <f t="shared" si="259"/>
        <v>https://www.udobaer.de/out/media/public/cust/others/s0000137-2021-ch_it.pdf</v>
      </c>
    </row>
    <row r="9943" spans="1:2" x14ac:dyDescent="0.2">
      <c r="A9943" s="1" t="s">
        <v>39526</v>
      </c>
      <c r="B9943" t="str">
        <f t="shared" si="259"/>
        <v>https://www.udobaer.de/out/media/public/cust/others/s0000137-2021-ch_it.pdf</v>
      </c>
    </row>
    <row r="9944" spans="1:2" x14ac:dyDescent="0.2">
      <c r="A9944" s="1" t="s">
        <v>39528</v>
      </c>
      <c r="B9944" t="str">
        <f t="shared" si="259"/>
        <v>https://www.udobaer.de/out/media/public/cust/others/s0000137-2021-ch_it.pdf</v>
      </c>
    </row>
    <row r="9945" spans="1:2" x14ac:dyDescent="0.2">
      <c r="A9945" s="1" t="s">
        <v>39529</v>
      </c>
      <c r="B9945" t="str">
        <f t="shared" ref="B9945:B9976" si="260">HYPERLINK("https://www.udobaer.de/out/media/public/cust/others/s0000137-2021-ch_it.pdf")</f>
        <v>https://www.udobaer.de/out/media/public/cust/others/s0000137-2021-ch_it.pdf</v>
      </c>
    </row>
    <row r="9946" spans="1:2" x14ac:dyDescent="0.2">
      <c r="A9946" s="1" t="s">
        <v>39530</v>
      </c>
      <c r="B9946" t="str">
        <f t="shared" si="260"/>
        <v>https://www.udobaer.de/out/media/public/cust/others/s0000137-2021-ch_it.pdf</v>
      </c>
    </row>
    <row r="9947" spans="1:2" x14ac:dyDescent="0.2">
      <c r="A9947" s="1" t="s">
        <v>39533</v>
      </c>
      <c r="B9947" t="str">
        <f t="shared" si="260"/>
        <v>https://www.udobaer.de/out/media/public/cust/others/s0000137-2021-ch_it.pdf</v>
      </c>
    </row>
    <row r="9948" spans="1:2" x14ac:dyDescent="0.2">
      <c r="A9948" s="1" t="s">
        <v>39534</v>
      </c>
      <c r="B9948" t="str">
        <f t="shared" si="260"/>
        <v>https://www.udobaer.de/out/media/public/cust/others/s0000137-2021-ch_it.pdf</v>
      </c>
    </row>
    <row r="9949" spans="1:2" x14ac:dyDescent="0.2">
      <c r="A9949" s="1" t="s">
        <v>39536</v>
      </c>
      <c r="B9949" t="str">
        <f t="shared" si="260"/>
        <v>https://www.udobaer.de/out/media/public/cust/others/s0000137-2021-ch_it.pdf</v>
      </c>
    </row>
    <row r="9950" spans="1:2" x14ac:dyDescent="0.2">
      <c r="A9950" s="1" t="s">
        <v>39538</v>
      </c>
      <c r="B9950" t="str">
        <f t="shared" si="260"/>
        <v>https://www.udobaer.de/out/media/public/cust/others/s0000137-2021-ch_it.pdf</v>
      </c>
    </row>
    <row r="9951" spans="1:2" x14ac:dyDescent="0.2">
      <c r="A9951" s="1" t="s">
        <v>39539</v>
      </c>
      <c r="B9951" t="str">
        <f t="shared" si="260"/>
        <v>https://www.udobaer.de/out/media/public/cust/others/s0000137-2021-ch_it.pdf</v>
      </c>
    </row>
    <row r="9952" spans="1:2" x14ac:dyDescent="0.2">
      <c r="A9952" s="1" t="s">
        <v>39702</v>
      </c>
      <c r="B9952" t="str">
        <f t="shared" si="260"/>
        <v>https://www.udobaer.de/out/media/public/cust/others/s0000137-2021-ch_it.pdf</v>
      </c>
    </row>
    <row r="9953" spans="1:2" x14ac:dyDescent="0.2">
      <c r="A9953" s="1" t="s">
        <v>39703</v>
      </c>
      <c r="B9953" t="str">
        <f t="shared" si="260"/>
        <v>https://www.udobaer.de/out/media/public/cust/others/s0000137-2021-ch_it.pdf</v>
      </c>
    </row>
    <row r="9954" spans="1:2" x14ac:dyDescent="0.2">
      <c r="A9954" s="1" t="s">
        <v>39704</v>
      </c>
      <c r="B9954" t="str">
        <f t="shared" si="260"/>
        <v>https://www.udobaer.de/out/media/public/cust/others/s0000137-2021-ch_it.pdf</v>
      </c>
    </row>
    <row r="9955" spans="1:2" x14ac:dyDescent="0.2">
      <c r="A9955" s="1" t="s">
        <v>39705</v>
      </c>
      <c r="B9955" t="str">
        <f t="shared" si="260"/>
        <v>https://www.udobaer.de/out/media/public/cust/others/s0000137-2021-ch_it.pdf</v>
      </c>
    </row>
    <row r="9956" spans="1:2" x14ac:dyDescent="0.2">
      <c r="A9956" s="1" t="s">
        <v>39706</v>
      </c>
      <c r="B9956" t="str">
        <f t="shared" si="260"/>
        <v>https://www.udobaer.de/out/media/public/cust/others/s0000137-2021-ch_it.pdf</v>
      </c>
    </row>
    <row r="9957" spans="1:2" x14ac:dyDescent="0.2">
      <c r="A9957" s="1" t="s">
        <v>39708</v>
      </c>
      <c r="B9957" t="str">
        <f t="shared" si="260"/>
        <v>https://www.udobaer.de/out/media/public/cust/others/s0000137-2021-ch_it.pdf</v>
      </c>
    </row>
    <row r="9958" spans="1:2" x14ac:dyDescent="0.2">
      <c r="A9958" s="1" t="s">
        <v>39709</v>
      </c>
      <c r="B9958" t="str">
        <f t="shared" si="260"/>
        <v>https://www.udobaer.de/out/media/public/cust/others/s0000137-2021-ch_it.pdf</v>
      </c>
    </row>
    <row r="9959" spans="1:2" x14ac:dyDescent="0.2">
      <c r="A9959" s="1" t="s">
        <v>39710</v>
      </c>
      <c r="B9959" t="str">
        <f t="shared" si="260"/>
        <v>https://www.udobaer.de/out/media/public/cust/others/s0000137-2021-ch_it.pdf</v>
      </c>
    </row>
    <row r="9960" spans="1:2" x14ac:dyDescent="0.2">
      <c r="A9960" s="1" t="s">
        <v>39712</v>
      </c>
      <c r="B9960" t="str">
        <f t="shared" si="260"/>
        <v>https://www.udobaer.de/out/media/public/cust/others/s0000137-2021-ch_it.pdf</v>
      </c>
    </row>
    <row r="9961" spans="1:2" x14ac:dyDescent="0.2">
      <c r="A9961" s="1" t="s">
        <v>39714</v>
      </c>
      <c r="B9961" t="str">
        <f t="shared" si="260"/>
        <v>https://www.udobaer.de/out/media/public/cust/others/s0000137-2021-ch_it.pdf</v>
      </c>
    </row>
    <row r="9962" spans="1:2" x14ac:dyDescent="0.2">
      <c r="A9962" s="1" t="s">
        <v>39736</v>
      </c>
      <c r="B9962" t="str">
        <f t="shared" si="260"/>
        <v>https://www.udobaer.de/out/media/public/cust/others/s0000137-2021-ch_it.pdf</v>
      </c>
    </row>
    <row r="9963" spans="1:2" x14ac:dyDescent="0.2">
      <c r="A9963" s="1" t="s">
        <v>39737</v>
      </c>
      <c r="B9963" t="str">
        <f t="shared" si="260"/>
        <v>https://www.udobaer.de/out/media/public/cust/others/s0000137-2021-ch_it.pdf</v>
      </c>
    </row>
    <row r="9964" spans="1:2" x14ac:dyDescent="0.2">
      <c r="A9964" s="1" t="s">
        <v>39738</v>
      </c>
      <c r="B9964" t="str">
        <f t="shared" si="260"/>
        <v>https://www.udobaer.de/out/media/public/cust/others/s0000137-2021-ch_it.pdf</v>
      </c>
    </row>
    <row r="9965" spans="1:2" x14ac:dyDescent="0.2">
      <c r="A9965" s="1" t="s">
        <v>39739</v>
      </c>
      <c r="B9965" t="str">
        <f t="shared" si="260"/>
        <v>https://www.udobaer.de/out/media/public/cust/others/s0000137-2021-ch_it.pdf</v>
      </c>
    </row>
    <row r="9966" spans="1:2" x14ac:dyDescent="0.2">
      <c r="A9966" s="1" t="s">
        <v>39740</v>
      </c>
      <c r="B9966" t="str">
        <f t="shared" si="260"/>
        <v>https://www.udobaer.de/out/media/public/cust/others/s0000137-2021-ch_it.pdf</v>
      </c>
    </row>
    <row r="9967" spans="1:2" x14ac:dyDescent="0.2">
      <c r="A9967" s="1" t="s">
        <v>39741</v>
      </c>
      <c r="B9967" t="str">
        <f t="shared" si="260"/>
        <v>https://www.udobaer.de/out/media/public/cust/others/s0000137-2021-ch_it.pdf</v>
      </c>
    </row>
    <row r="9968" spans="1:2" x14ac:dyDescent="0.2">
      <c r="A9968" s="1" t="s">
        <v>39742</v>
      </c>
      <c r="B9968" t="str">
        <f t="shared" si="260"/>
        <v>https://www.udobaer.de/out/media/public/cust/others/s0000137-2021-ch_it.pdf</v>
      </c>
    </row>
    <row r="9969" spans="1:2" x14ac:dyDescent="0.2">
      <c r="A9969" s="1" t="s">
        <v>39743</v>
      </c>
      <c r="B9969" t="str">
        <f t="shared" si="260"/>
        <v>https://www.udobaer.de/out/media/public/cust/others/s0000137-2021-ch_it.pdf</v>
      </c>
    </row>
    <row r="9970" spans="1:2" x14ac:dyDescent="0.2">
      <c r="A9970" s="1" t="s">
        <v>39744</v>
      </c>
      <c r="B9970" t="str">
        <f t="shared" si="260"/>
        <v>https://www.udobaer.de/out/media/public/cust/others/s0000137-2021-ch_it.pdf</v>
      </c>
    </row>
    <row r="9971" spans="1:2" x14ac:dyDescent="0.2">
      <c r="A9971" s="1" t="s">
        <v>39745</v>
      </c>
      <c r="B9971" t="str">
        <f t="shared" si="260"/>
        <v>https://www.udobaer.de/out/media/public/cust/others/s0000137-2021-ch_it.pdf</v>
      </c>
    </row>
    <row r="9972" spans="1:2" x14ac:dyDescent="0.2">
      <c r="A9972" s="1" t="s">
        <v>39746</v>
      </c>
      <c r="B9972" t="str">
        <f t="shared" si="260"/>
        <v>https://www.udobaer.de/out/media/public/cust/others/s0000137-2021-ch_it.pdf</v>
      </c>
    </row>
    <row r="9973" spans="1:2" x14ac:dyDescent="0.2">
      <c r="A9973" s="1" t="s">
        <v>39747</v>
      </c>
      <c r="B9973" t="str">
        <f t="shared" si="260"/>
        <v>https://www.udobaer.de/out/media/public/cust/others/s0000137-2021-ch_it.pdf</v>
      </c>
    </row>
    <row r="9974" spans="1:2" x14ac:dyDescent="0.2">
      <c r="A9974" s="1" t="s">
        <v>39748</v>
      </c>
      <c r="B9974" t="str">
        <f t="shared" si="260"/>
        <v>https://www.udobaer.de/out/media/public/cust/others/s0000137-2021-ch_it.pdf</v>
      </c>
    </row>
    <row r="9975" spans="1:2" x14ac:dyDescent="0.2">
      <c r="A9975" s="1" t="s">
        <v>39749</v>
      </c>
      <c r="B9975" t="str">
        <f t="shared" si="260"/>
        <v>https://www.udobaer.de/out/media/public/cust/others/s0000137-2021-ch_it.pdf</v>
      </c>
    </row>
    <row r="9976" spans="1:2" x14ac:dyDescent="0.2">
      <c r="A9976" s="1" t="s">
        <v>39750</v>
      </c>
      <c r="B9976" t="str">
        <f t="shared" si="260"/>
        <v>https://www.udobaer.de/out/media/public/cust/others/s0000137-2021-ch_it.pdf</v>
      </c>
    </row>
    <row r="9977" spans="1:2" x14ac:dyDescent="0.2">
      <c r="A9977" s="1" t="s">
        <v>39751</v>
      </c>
      <c r="B9977" t="str">
        <f t="shared" ref="B9977:B10008" si="261">HYPERLINK("https://www.udobaer.de/out/media/public/cust/others/s0000137-2021-ch_it.pdf")</f>
        <v>https://www.udobaer.de/out/media/public/cust/others/s0000137-2021-ch_it.pdf</v>
      </c>
    </row>
    <row r="9978" spans="1:2" x14ac:dyDescent="0.2">
      <c r="A9978" s="1" t="s">
        <v>39752</v>
      </c>
      <c r="B9978" t="str">
        <f t="shared" si="261"/>
        <v>https://www.udobaer.de/out/media/public/cust/others/s0000137-2021-ch_it.pdf</v>
      </c>
    </row>
    <row r="9979" spans="1:2" x14ac:dyDescent="0.2">
      <c r="A9979" s="1" t="s">
        <v>39753</v>
      </c>
      <c r="B9979" t="str">
        <f t="shared" si="261"/>
        <v>https://www.udobaer.de/out/media/public/cust/others/s0000137-2021-ch_it.pdf</v>
      </c>
    </row>
    <row r="9980" spans="1:2" x14ac:dyDescent="0.2">
      <c r="A9980" s="1" t="s">
        <v>39758</v>
      </c>
      <c r="B9980" t="str">
        <f t="shared" si="261"/>
        <v>https://www.udobaer.de/out/media/public/cust/others/s0000137-2021-ch_it.pdf</v>
      </c>
    </row>
    <row r="9981" spans="1:2" x14ac:dyDescent="0.2">
      <c r="A9981" s="1" t="s">
        <v>39759</v>
      </c>
      <c r="B9981" t="str">
        <f t="shared" si="261"/>
        <v>https://www.udobaer.de/out/media/public/cust/others/s0000137-2021-ch_it.pdf</v>
      </c>
    </row>
    <row r="9982" spans="1:2" x14ac:dyDescent="0.2">
      <c r="A9982" s="1" t="s">
        <v>39772</v>
      </c>
      <c r="B9982" t="str">
        <f t="shared" si="261"/>
        <v>https://www.udobaer.de/out/media/public/cust/others/s0000137-2021-ch_it.pdf</v>
      </c>
    </row>
    <row r="9983" spans="1:2" x14ac:dyDescent="0.2">
      <c r="A9983" s="1" t="s">
        <v>39773</v>
      </c>
      <c r="B9983" t="str">
        <f t="shared" si="261"/>
        <v>https://www.udobaer.de/out/media/public/cust/others/s0000137-2021-ch_it.pdf</v>
      </c>
    </row>
    <row r="9984" spans="1:2" x14ac:dyDescent="0.2">
      <c r="A9984" s="1" t="s">
        <v>39774</v>
      </c>
      <c r="B9984" t="str">
        <f t="shared" si="261"/>
        <v>https://www.udobaer.de/out/media/public/cust/others/s0000137-2021-ch_it.pdf</v>
      </c>
    </row>
    <row r="9985" spans="1:2" x14ac:dyDescent="0.2">
      <c r="A9985" s="1" t="s">
        <v>39775</v>
      </c>
      <c r="B9985" t="str">
        <f t="shared" si="261"/>
        <v>https://www.udobaer.de/out/media/public/cust/others/s0000137-2021-ch_it.pdf</v>
      </c>
    </row>
    <row r="9986" spans="1:2" x14ac:dyDescent="0.2">
      <c r="A9986" s="1" t="s">
        <v>39776</v>
      </c>
      <c r="B9986" t="str">
        <f t="shared" si="261"/>
        <v>https://www.udobaer.de/out/media/public/cust/others/s0000137-2021-ch_it.pdf</v>
      </c>
    </row>
    <row r="9987" spans="1:2" x14ac:dyDescent="0.2">
      <c r="A9987" s="1" t="s">
        <v>39777</v>
      </c>
      <c r="B9987" t="str">
        <f t="shared" si="261"/>
        <v>https://www.udobaer.de/out/media/public/cust/others/s0000137-2021-ch_it.pdf</v>
      </c>
    </row>
    <row r="9988" spans="1:2" x14ac:dyDescent="0.2">
      <c r="A9988" s="1" t="s">
        <v>39782</v>
      </c>
      <c r="B9988" t="str">
        <f t="shared" si="261"/>
        <v>https://www.udobaer.de/out/media/public/cust/others/s0000137-2021-ch_it.pdf</v>
      </c>
    </row>
    <row r="9989" spans="1:2" x14ac:dyDescent="0.2">
      <c r="A9989" s="1" t="s">
        <v>39783</v>
      </c>
      <c r="B9989" t="str">
        <f t="shared" si="261"/>
        <v>https://www.udobaer.de/out/media/public/cust/others/s0000137-2021-ch_it.pdf</v>
      </c>
    </row>
    <row r="9990" spans="1:2" x14ac:dyDescent="0.2">
      <c r="A9990" s="1" t="s">
        <v>39784</v>
      </c>
      <c r="B9990" t="str">
        <f t="shared" si="261"/>
        <v>https://www.udobaer.de/out/media/public/cust/others/s0000137-2021-ch_it.pdf</v>
      </c>
    </row>
    <row r="9991" spans="1:2" x14ac:dyDescent="0.2">
      <c r="A9991" s="1" t="s">
        <v>39785</v>
      </c>
      <c r="B9991" t="str">
        <f t="shared" si="261"/>
        <v>https://www.udobaer.de/out/media/public/cust/others/s0000137-2021-ch_it.pdf</v>
      </c>
    </row>
    <row r="9992" spans="1:2" x14ac:dyDescent="0.2">
      <c r="A9992" s="1" t="s">
        <v>39947</v>
      </c>
      <c r="B9992" t="str">
        <f t="shared" si="261"/>
        <v>https://www.udobaer.de/out/media/public/cust/others/s0000137-2021-ch_it.pdf</v>
      </c>
    </row>
    <row r="9993" spans="1:2" x14ac:dyDescent="0.2">
      <c r="A9993" s="1" t="s">
        <v>39948</v>
      </c>
      <c r="B9993" t="str">
        <f t="shared" si="261"/>
        <v>https://www.udobaer.de/out/media/public/cust/others/s0000137-2021-ch_it.pdf</v>
      </c>
    </row>
    <row r="9994" spans="1:2" x14ac:dyDescent="0.2">
      <c r="A9994" s="1" t="s">
        <v>39949</v>
      </c>
      <c r="B9994" t="str">
        <f t="shared" si="261"/>
        <v>https://www.udobaer.de/out/media/public/cust/others/s0000137-2021-ch_it.pdf</v>
      </c>
    </row>
    <row r="9995" spans="1:2" x14ac:dyDescent="0.2">
      <c r="A9995" s="1" t="s">
        <v>39950</v>
      </c>
      <c r="B9995" t="str">
        <f t="shared" si="261"/>
        <v>https://www.udobaer.de/out/media/public/cust/others/s0000137-2021-ch_it.pdf</v>
      </c>
    </row>
    <row r="9996" spans="1:2" x14ac:dyDescent="0.2">
      <c r="A9996" s="1" t="s">
        <v>39951</v>
      </c>
      <c r="B9996" t="str">
        <f t="shared" si="261"/>
        <v>https://www.udobaer.de/out/media/public/cust/others/s0000137-2021-ch_it.pdf</v>
      </c>
    </row>
    <row r="9997" spans="1:2" x14ac:dyDescent="0.2">
      <c r="A9997" s="1" t="s">
        <v>39952</v>
      </c>
      <c r="B9997" t="str">
        <f t="shared" si="261"/>
        <v>https://www.udobaer.de/out/media/public/cust/others/s0000137-2021-ch_it.pdf</v>
      </c>
    </row>
    <row r="9998" spans="1:2" x14ac:dyDescent="0.2">
      <c r="A9998" s="1" t="s">
        <v>40937</v>
      </c>
      <c r="B9998" t="str">
        <f t="shared" si="261"/>
        <v>https://www.udobaer.de/out/media/public/cust/others/s0000137-2021-ch_it.pdf</v>
      </c>
    </row>
    <row r="9999" spans="1:2" x14ac:dyDescent="0.2">
      <c r="A9999" s="1" t="s">
        <v>40938</v>
      </c>
      <c r="B9999" t="str">
        <f t="shared" si="261"/>
        <v>https://www.udobaer.de/out/media/public/cust/others/s0000137-2021-ch_it.pdf</v>
      </c>
    </row>
    <row r="10000" spans="1:2" x14ac:dyDescent="0.2">
      <c r="A10000" s="1" t="s">
        <v>40939</v>
      </c>
      <c r="B10000" t="str">
        <f t="shared" si="261"/>
        <v>https://www.udobaer.de/out/media/public/cust/others/s0000137-2021-ch_it.pdf</v>
      </c>
    </row>
    <row r="10001" spans="1:2" x14ac:dyDescent="0.2">
      <c r="A10001" s="1" t="s">
        <v>40940</v>
      </c>
      <c r="B10001" t="str">
        <f t="shared" si="261"/>
        <v>https://www.udobaer.de/out/media/public/cust/others/s0000137-2021-ch_it.pdf</v>
      </c>
    </row>
    <row r="10002" spans="1:2" x14ac:dyDescent="0.2">
      <c r="A10002" s="1" t="s">
        <v>40941</v>
      </c>
      <c r="B10002" t="str">
        <f t="shared" si="261"/>
        <v>https://www.udobaer.de/out/media/public/cust/others/s0000137-2021-ch_it.pdf</v>
      </c>
    </row>
    <row r="10003" spans="1:2" x14ac:dyDescent="0.2">
      <c r="A10003" s="1" t="s">
        <v>40965</v>
      </c>
      <c r="B10003" t="str">
        <f t="shared" si="261"/>
        <v>https://www.udobaer.de/out/media/public/cust/others/s0000137-2021-ch_it.pdf</v>
      </c>
    </row>
    <row r="10004" spans="1:2" x14ac:dyDescent="0.2">
      <c r="A10004" s="1" t="s">
        <v>40966</v>
      </c>
      <c r="B10004" t="str">
        <f t="shared" si="261"/>
        <v>https://www.udobaer.de/out/media/public/cust/others/s0000137-2021-ch_it.pdf</v>
      </c>
    </row>
    <row r="10005" spans="1:2" x14ac:dyDescent="0.2">
      <c r="A10005" s="1" t="s">
        <v>40967</v>
      </c>
      <c r="B10005" t="str">
        <f t="shared" si="261"/>
        <v>https://www.udobaer.de/out/media/public/cust/others/s0000137-2021-ch_it.pdf</v>
      </c>
    </row>
    <row r="10006" spans="1:2" x14ac:dyDescent="0.2">
      <c r="A10006" s="1" t="s">
        <v>40968</v>
      </c>
      <c r="B10006" t="str">
        <f t="shared" si="261"/>
        <v>https://www.udobaer.de/out/media/public/cust/others/s0000137-2021-ch_it.pdf</v>
      </c>
    </row>
    <row r="10007" spans="1:2" x14ac:dyDescent="0.2">
      <c r="A10007" s="1" t="s">
        <v>40970</v>
      </c>
      <c r="B10007" t="str">
        <f t="shared" si="261"/>
        <v>https://www.udobaer.de/out/media/public/cust/others/s0000137-2021-ch_it.pdf</v>
      </c>
    </row>
    <row r="10008" spans="1:2" x14ac:dyDescent="0.2">
      <c r="A10008" s="1" t="s">
        <v>40971</v>
      </c>
      <c r="B10008" t="str">
        <f t="shared" si="261"/>
        <v>https://www.udobaer.de/out/media/public/cust/others/s0000137-2021-ch_it.pdf</v>
      </c>
    </row>
    <row r="10009" spans="1:2" x14ac:dyDescent="0.2">
      <c r="A10009" s="1" t="s">
        <v>40972</v>
      </c>
      <c r="B10009" t="str">
        <f t="shared" ref="B10009:B10028" si="262">HYPERLINK("https://www.udobaer.de/out/media/public/cust/others/s0000137-2021-ch_it.pdf")</f>
        <v>https://www.udobaer.de/out/media/public/cust/others/s0000137-2021-ch_it.pdf</v>
      </c>
    </row>
    <row r="10010" spans="1:2" x14ac:dyDescent="0.2">
      <c r="A10010" s="1" t="s">
        <v>40973</v>
      </c>
      <c r="B10010" t="str">
        <f t="shared" si="262"/>
        <v>https://www.udobaer.de/out/media/public/cust/others/s0000137-2021-ch_it.pdf</v>
      </c>
    </row>
    <row r="10011" spans="1:2" x14ac:dyDescent="0.2">
      <c r="A10011" s="1" t="s">
        <v>40974</v>
      </c>
      <c r="B10011" t="str">
        <f t="shared" si="262"/>
        <v>https://www.udobaer.de/out/media/public/cust/others/s0000137-2021-ch_it.pdf</v>
      </c>
    </row>
    <row r="10012" spans="1:2" x14ac:dyDescent="0.2">
      <c r="A10012" s="1" t="s">
        <v>40975</v>
      </c>
      <c r="B10012" t="str">
        <f t="shared" si="262"/>
        <v>https://www.udobaer.de/out/media/public/cust/others/s0000137-2021-ch_it.pdf</v>
      </c>
    </row>
    <row r="10013" spans="1:2" x14ac:dyDescent="0.2">
      <c r="A10013" s="1" t="s">
        <v>40977</v>
      </c>
      <c r="B10013" t="str">
        <f t="shared" si="262"/>
        <v>https://www.udobaer.de/out/media/public/cust/others/s0000137-2021-ch_it.pdf</v>
      </c>
    </row>
    <row r="10014" spans="1:2" x14ac:dyDescent="0.2">
      <c r="A10014" s="1" t="s">
        <v>40987</v>
      </c>
      <c r="B10014" t="str">
        <f t="shared" si="262"/>
        <v>https://www.udobaer.de/out/media/public/cust/others/s0000137-2021-ch_it.pdf</v>
      </c>
    </row>
    <row r="10015" spans="1:2" x14ac:dyDescent="0.2">
      <c r="A10015" s="1" t="s">
        <v>40991</v>
      </c>
      <c r="B10015" t="str">
        <f t="shared" si="262"/>
        <v>https://www.udobaer.de/out/media/public/cust/others/s0000137-2021-ch_it.pdf</v>
      </c>
    </row>
    <row r="10016" spans="1:2" x14ac:dyDescent="0.2">
      <c r="A10016" s="1" t="s">
        <v>40993</v>
      </c>
      <c r="B10016" t="str">
        <f t="shared" si="262"/>
        <v>https://www.udobaer.de/out/media/public/cust/others/s0000137-2021-ch_it.pdf</v>
      </c>
    </row>
    <row r="10017" spans="1:2" x14ac:dyDescent="0.2">
      <c r="A10017" s="1" t="s">
        <v>40994</v>
      </c>
      <c r="B10017" t="str">
        <f t="shared" si="262"/>
        <v>https://www.udobaer.de/out/media/public/cust/others/s0000137-2021-ch_it.pdf</v>
      </c>
    </row>
    <row r="10018" spans="1:2" x14ac:dyDescent="0.2">
      <c r="A10018" s="1" t="s">
        <v>40995</v>
      </c>
      <c r="B10018" t="str">
        <f t="shared" si="262"/>
        <v>https://www.udobaer.de/out/media/public/cust/others/s0000137-2021-ch_it.pdf</v>
      </c>
    </row>
    <row r="10019" spans="1:2" x14ac:dyDescent="0.2">
      <c r="A10019" s="1" t="s">
        <v>40996</v>
      </c>
      <c r="B10019" t="str">
        <f t="shared" si="262"/>
        <v>https://www.udobaer.de/out/media/public/cust/others/s0000137-2021-ch_it.pdf</v>
      </c>
    </row>
    <row r="10020" spans="1:2" x14ac:dyDescent="0.2">
      <c r="A10020" s="1" t="s">
        <v>40997</v>
      </c>
      <c r="B10020" t="str">
        <f t="shared" si="262"/>
        <v>https://www.udobaer.de/out/media/public/cust/others/s0000137-2021-ch_it.pdf</v>
      </c>
    </row>
    <row r="10021" spans="1:2" x14ac:dyDescent="0.2">
      <c r="A10021" s="1" t="s">
        <v>40998</v>
      </c>
      <c r="B10021" t="str">
        <f t="shared" si="262"/>
        <v>https://www.udobaer.de/out/media/public/cust/others/s0000137-2021-ch_it.pdf</v>
      </c>
    </row>
    <row r="10022" spans="1:2" x14ac:dyDescent="0.2">
      <c r="A10022" s="1" t="s">
        <v>40999</v>
      </c>
      <c r="B10022" t="str">
        <f t="shared" si="262"/>
        <v>https://www.udobaer.de/out/media/public/cust/others/s0000137-2021-ch_it.pdf</v>
      </c>
    </row>
    <row r="10023" spans="1:2" x14ac:dyDescent="0.2">
      <c r="A10023" s="1" t="s">
        <v>41000</v>
      </c>
      <c r="B10023" t="str">
        <f t="shared" si="262"/>
        <v>https://www.udobaer.de/out/media/public/cust/others/s0000137-2021-ch_it.pdf</v>
      </c>
    </row>
    <row r="10024" spans="1:2" x14ac:dyDescent="0.2">
      <c r="A10024" s="1" t="s">
        <v>41011</v>
      </c>
      <c r="B10024" t="str">
        <f t="shared" si="262"/>
        <v>https://www.udobaer.de/out/media/public/cust/others/s0000137-2021-ch_it.pdf</v>
      </c>
    </row>
    <row r="10025" spans="1:2" x14ac:dyDescent="0.2">
      <c r="A10025" s="1" t="s">
        <v>41012</v>
      </c>
      <c r="B10025" t="str">
        <f t="shared" si="262"/>
        <v>https://www.udobaer.de/out/media/public/cust/others/s0000137-2021-ch_it.pdf</v>
      </c>
    </row>
    <row r="10026" spans="1:2" x14ac:dyDescent="0.2">
      <c r="A10026" s="1" t="s">
        <v>41013</v>
      </c>
      <c r="B10026" t="str">
        <f t="shared" si="262"/>
        <v>https://www.udobaer.de/out/media/public/cust/others/s0000137-2021-ch_it.pdf</v>
      </c>
    </row>
    <row r="10027" spans="1:2" x14ac:dyDescent="0.2">
      <c r="A10027" s="1" t="s">
        <v>41014</v>
      </c>
      <c r="B10027" t="str">
        <f t="shared" si="262"/>
        <v>https://www.udobaer.de/out/media/public/cust/others/s0000137-2021-ch_it.pdf</v>
      </c>
    </row>
    <row r="10028" spans="1:2" x14ac:dyDescent="0.2">
      <c r="A10028" s="1" t="s">
        <v>41015</v>
      </c>
      <c r="B10028" t="str">
        <f t="shared" si="262"/>
        <v>https://www.udobaer.de/out/media/public/cust/others/s0000137-2021-ch_it.pdf</v>
      </c>
    </row>
    <row r="10029" spans="1:2" x14ac:dyDescent="0.2">
      <c r="A10029" s="1" t="s">
        <v>26683</v>
      </c>
      <c r="B10029" t="str">
        <f t="shared" ref="B10029:B10060" si="263">HYPERLINK("https://www.udobaer.de/out/media/public/cust/others/s0000139-2021-ch_it.pdf")</f>
        <v>https://www.udobaer.de/out/media/public/cust/others/s0000139-2021-ch_it.pdf</v>
      </c>
    </row>
    <row r="10030" spans="1:2" x14ac:dyDescent="0.2">
      <c r="A10030" s="1" t="s">
        <v>26684</v>
      </c>
      <c r="B10030" t="str">
        <f t="shared" si="263"/>
        <v>https://www.udobaer.de/out/media/public/cust/others/s0000139-2021-ch_it.pdf</v>
      </c>
    </row>
    <row r="10031" spans="1:2" x14ac:dyDescent="0.2">
      <c r="A10031" s="1" t="s">
        <v>26686</v>
      </c>
      <c r="B10031" t="str">
        <f t="shared" si="263"/>
        <v>https://www.udobaer.de/out/media/public/cust/others/s0000139-2021-ch_it.pdf</v>
      </c>
    </row>
    <row r="10032" spans="1:2" x14ac:dyDescent="0.2">
      <c r="A10032" s="1" t="s">
        <v>26687</v>
      </c>
      <c r="B10032" t="str">
        <f t="shared" si="263"/>
        <v>https://www.udobaer.de/out/media/public/cust/others/s0000139-2021-ch_it.pdf</v>
      </c>
    </row>
    <row r="10033" spans="1:2" x14ac:dyDescent="0.2">
      <c r="A10033" s="1" t="s">
        <v>26688</v>
      </c>
      <c r="B10033" t="str">
        <f t="shared" si="263"/>
        <v>https://www.udobaer.de/out/media/public/cust/others/s0000139-2021-ch_it.pdf</v>
      </c>
    </row>
    <row r="10034" spans="1:2" x14ac:dyDescent="0.2">
      <c r="A10034" s="1" t="s">
        <v>33884</v>
      </c>
      <c r="B10034" t="str">
        <f t="shared" si="263"/>
        <v>https://www.udobaer.de/out/media/public/cust/others/s0000139-2021-ch_it.pdf</v>
      </c>
    </row>
    <row r="10035" spans="1:2" x14ac:dyDescent="0.2">
      <c r="A10035" s="1" t="s">
        <v>39466</v>
      </c>
      <c r="B10035" t="str">
        <f t="shared" si="263"/>
        <v>https://www.udobaer.de/out/media/public/cust/others/s0000139-2021-ch_it.pdf</v>
      </c>
    </row>
    <row r="10036" spans="1:2" x14ac:dyDescent="0.2">
      <c r="A10036" s="1" t="s">
        <v>39469</v>
      </c>
      <c r="B10036" t="str">
        <f t="shared" si="263"/>
        <v>https://www.udobaer.de/out/media/public/cust/others/s0000139-2021-ch_it.pdf</v>
      </c>
    </row>
    <row r="10037" spans="1:2" x14ac:dyDescent="0.2">
      <c r="A10037" s="1" t="s">
        <v>39470</v>
      </c>
      <c r="B10037" t="str">
        <f t="shared" si="263"/>
        <v>https://www.udobaer.de/out/media/public/cust/others/s0000139-2021-ch_it.pdf</v>
      </c>
    </row>
    <row r="10038" spans="1:2" x14ac:dyDescent="0.2">
      <c r="A10038" s="1" t="s">
        <v>39472</v>
      </c>
      <c r="B10038" t="str">
        <f t="shared" si="263"/>
        <v>https://www.udobaer.de/out/media/public/cust/others/s0000139-2021-ch_it.pdf</v>
      </c>
    </row>
    <row r="10039" spans="1:2" x14ac:dyDescent="0.2">
      <c r="A10039" s="1" t="s">
        <v>39475</v>
      </c>
      <c r="B10039" t="str">
        <f t="shared" si="263"/>
        <v>https://www.udobaer.de/out/media/public/cust/others/s0000139-2021-ch_it.pdf</v>
      </c>
    </row>
    <row r="10040" spans="1:2" x14ac:dyDescent="0.2">
      <c r="A10040" s="1" t="s">
        <v>39477</v>
      </c>
      <c r="B10040" t="str">
        <f t="shared" si="263"/>
        <v>https://www.udobaer.de/out/media/public/cust/others/s0000139-2021-ch_it.pdf</v>
      </c>
    </row>
    <row r="10041" spans="1:2" x14ac:dyDescent="0.2">
      <c r="A10041" s="1" t="s">
        <v>39478</v>
      </c>
      <c r="B10041" t="str">
        <f t="shared" si="263"/>
        <v>https://www.udobaer.de/out/media/public/cust/others/s0000139-2021-ch_it.pdf</v>
      </c>
    </row>
    <row r="10042" spans="1:2" x14ac:dyDescent="0.2">
      <c r="A10042" s="1" t="s">
        <v>39479</v>
      </c>
      <c r="B10042" t="str">
        <f t="shared" si="263"/>
        <v>https://www.udobaer.de/out/media/public/cust/others/s0000139-2021-ch_it.pdf</v>
      </c>
    </row>
    <row r="10043" spans="1:2" x14ac:dyDescent="0.2">
      <c r="A10043" s="1" t="s">
        <v>39480</v>
      </c>
      <c r="B10043" t="str">
        <f t="shared" si="263"/>
        <v>https://www.udobaer.de/out/media/public/cust/others/s0000139-2021-ch_it.pdf</v>
      </c>
    </row>
    <row r="10044" spans="1:2" x14ac:dyDescent="0.2">
      <c r="A10044" s="1" t="s">
        <v>39481</v>
      </c>
      <c r="B10044" t="str">
        <f t="shared" si="263"/>
        <v>https://www.udobaer.de/out/media/public/cust/others/s0000139-2021-ch_it.pdf</v>
      </c>
    </row>
    <row r="10045" spans="1:2" x14ac:dyDescent="0.2">
      <c r="A10045" s="1" t="s">
        <v>39483</v>
      </c>
      <c r="B10045" t="str">
        <f t="shared" si="263"/>
        <v>https://www.udobaer.de/out/media/public/cust/others/s0000139-2021-ch_it.pdf</v>
      </c>
    </row>
    <row r="10046" spans="1:2" x14ac:dyDescent="0.2">
      <c r="A10046" s="1" t="s">
        <v>39484</v>
      </c>
      <c r="B10046" t="str">
        <f t="shared" si="263"/>
        <v>https://www.udobaer.de/out/media/public/cust/others/s0000139-2021-ch_it.pdf</v>
      </c>
    </row>
    <row r="10047" spans="1:2" x14ac:dyDescent="0.2">
      <c r="A10047" s="1" t="s">
        <v>39485</v>
      </c>
      <c r="B10047" t="str">
        <f t="shared" si="263"/>
        <v>https://www.udobaer.de/out/media/public/cust/others/s0000139-2021-ch_it.pdf</v>
      </c>
    </row>
    <row r="10048" spans="1:2" x14ac:dyDescent="0.2">
      <c r="A10048" s="1" t="s">
        <v>39488</v>
      </c>
      <c r="B10048" t="str">
        <f t="shared" si="263"/>
        <v>https://www.udobaer.de/out/media/public/cust/others/s0000139-2021-ch_it.pdf</v>
      </c>
    </row>
    <row r="10049" spans="1:2" x14ac:dyDescent="0.2">
      <c r="A10049" s="1" t="s">
        <v>39510</v>
      </c>
      <c r="B10049" t="str">
        <f t="shared" si="263"/>
        <v>https://www.udobaer.de/out/media/public/cust/others/s0000139-2021-ch_it.pdf</v>
      </c>
    </row>
    <row r="10050" spans="1:2" x14ac:dyDescent="0.2">
      <c r="A10050" s="1" t="s">
        <v>39511</v>
      </c>
      <c r="B10050" t="str">
        <f t="shared" si="263"/>
        <v>https://www.udobaer.de/out/media/public/cust/others/s0000139-2021-ch_it.pdf</v>
      </c>
    </row>
    <row r="10051" spans="1:2" x14ac:dyDescent="0.2">
      <c r="A10051" s="1" t="s">
        <v>39512</v>
      </c>
      <c r="B10051" t="str">
        <f t="shared" si="263"/>
        <v>https://www.udobaer.de/out/media/public/cust/others/s0000139-2021-ch_it.pdf</v>
      </c>
    </row>
    <row r="10052" spans="1:2" x14ac:dyDescent="0.2">
      <c r="A10052" s="1" t="s">
        <v>39514</v>
      </c>
      <c r="B10052" t="str">
        <f t="shared" si="263"/>
        <v>https://www.udobaer.de/out/media/public/cust/others/s0000139-2021-ch_it.pdf</v>
      </c>
    </row>
    <row r="10053" spans="1:2" x14ac:dyDescent="0.2">
      <c r="A10053" s="1" t="s">
        <v>39515</v>
      </c>
      <c r="B10053" t="str">
        <f t="shared" si="263"/>
        <v>https://www.udobaer.de/out/media/public/cust/others/s0000139-2021-ch_it.pdf</v>
      </c>
    </row>
    <row r="10054" spans="1:2" x14ac:dyDescent="0.2">
      <c r="A10054" s="1" t="s">
        <v>39516</v>
      </c>
      <c r="B10054" t="str">
        <f t="shared" si="263"/>
        <v>https://www.udobaer.de/out/media/public/cust/others/s0000139-2021-ch_it.pdf</v>
      </c>
    </row>
    <row r="10055" spans="1:2" x14ac:dyDescent="0.2">
      <c r="A10055" s="1" t="s">
        <v>39517</v>
      </c>
      <c r="B10055" t="str">
        <f t="shared" si="263"/>
        <v>https://www.udobaer.de/out/media/public/cust/others/s0000139-2021-ch_it.pdf</v>
      </c>
    </row>
    <row r="10056" spans="1:2" x14ac:dyDescent="0.2">
      <c r="A10056" s="1" t="s">
        <v>39519</v>
      </c>
      <c r="B10056" t="str">
        <f t="shared" si="263"/>
        <v>https://www.udobaer.de/out/media/public/cust/others/s0000139-2021-ch_it.pdf</v>
      </c>
    </row>
    <row r="10057" spans="1:2" x14ac:dyDescent="0.2">
      <c r="A10057" s="1" t="s">
        <v>39520</v>
      </c>
      <c r="B10057" t="str">
        <f t="shared" si="263"/>
        <v>https://www.udobaer.de/out/media/public/cust/others/s0000139-2021-ch_it.pdf</v>
      </c>
    </row>
    <row r="10058" spans="1:2" x14ac:dyDescent="0.2">
      <c r="A10058" s="1" t="s">
        <v>39521</v>
      </c>
      <c r="B10058" t="str">
        <f t="shared" si="263"/>
        <v>https://www.udobaer.de/out/media/public/cust/others/s0000139-2021-ch_it.pdf</v>
      </c>
    </row>
    <row r="10059" spans="1:2" x14ac:dyDescent="0.2">
      <c r="A10059" s="1" t="s">
        <v>39522</v>
      </c>
      <c r="B10059" t="str">
        <f t="shared" si="263"/>
        <v>https://www.udobaer.de/out/media/public/cust/others/s0000139-2021-ch_it.pdf</v>
      </c>
    </row>
    <row r="10060" spans="1:2" x14ac:dyDescent="0.2">
      <c r="A10060" s="1" t="s">
        <v>39523</v>
      </c>
      <c r="B10060" t="str">
        <f t="shared" si="263"/>
        <v>https://www.udobaer.de/out/media/public/cust/others/s0000139-2021-ch_it.pdf</v>
      </c>
    </row>
    <row r="10061" spans="1:2" x14ac:dyDescent="0.2">
      <c r="A10061" s="1" t="s">
        <v>39527</v>
      </c>
      <c r="B10061" t="str">
        <f t="shared" ref="B10061:B10092" si="264">HYPERLINK("https://www.udobaer.de/out/media/public/cust/others/s0000139-2021-ch_it.pdf")</f>
        <v>https://www.udobaer.de/out/media/public/cust/others/s0000139-2021-ch_it.pdf</v>
      </c>
    </row>
    <row r="10062" spans="1:2" x14ac:dyDescent="0.2">
      <c r="A10062" s="1" t="s">
        <v>39531</v>
      </c>
      <c r="B10062" t="str">
        <f t="shared" si="264"/>
        <v>https://www.udobaer.de/out/media/public/cust/others/s0000139-2021-ch_it.pdf</v>
      </c>
    </row>
    <row r="10063" spans="1:2" x14ac:dyDescent="0.2">
      <c r="A10063" s="1" t="s">
        <v>39722</v>
      </c>
      <c r="B10063" t="str">
        <f t="shared" si="264"/>
        <v>https://www.udobaer.de/out/media/public/cust/others/s0000139-2021-ch_it.pdf</v>
      </c>
    </row>
    <row r="10064" spans="1:2" x14ac:dyDescent="0.2">
      <c r="A10064" s="1" t="s">
        <v>39723</v>
      </c>
      <c r="B10064" t="str">
        <f t="shared" si="264"/>
        <v>https://www.udobaer.de/out/media/public/cust/others/s0000139-2021-ch_it.pdf</v>
      </c>
    </row>
    <row r="10065" spans="1:2" x14ac:dyDescent="0.2">
      <c r="A10065" s="1" t="s">
        <v>39724</v>
      </c>
      <c r="B10065" t="str">
        <f t="shared" si="264"/>
        <v>https://www.udobaer.de/out/media/public/cust/others/s0000139-2021-ch_it.pdf</v>
      </c>
    </row>
    <row r="10066" spans="1:2" x14ac:dyDescent="0.2">
      <c r="A10066" s="1" t="s">
        <v>39725</v>
      </c>
      <c r="B10066" t="str">
        <f t="shared" si="264"/>
        <v>https://www.udobaer.de/out/media/public/cust/others/s0000139-2021-ch_it.pdf</v>
      </c>
    </row>
    <row r="10067" spans="1:2" x14ac:dyDescent="0.2">
      <c r="A10067" s="1" t="s">
        <v>39726</v>
      </c>
      <c r="B10067" t="str">
        <f t="shared" si="264"/>
        <v>https://www.udobaer.de/out/media/public/cust/others/s0000139-2021-ch_it.pdf</v>
      </c>
    </row>
    <row r="10068" spans="1:2" x14ac:dyDescent="0.2">
      <c r="A10068" s="1" t="s">
        <v>39727</v>
      </c>
      <c r="B10068" t="str">
        <f t="shared" si="264"/>
        <v>https://www.udobaer.de/out/media/public/cust/others/s0000139-2021-ch_it.pdf</v>
      </c>
    </row>
    <row r="10069" spans="1:2" x14ac:dyDescent="0.2">
      <c r="A10069" s="1" t="s">
        <v>39728</v>
      </c>
      <c r="B10069" t="str">
        <f t="shared" si="264"/>
        <v>https://www.udobaer.de/out/media/public/cust/others/s0000139-2021-ch_it.pdf</v>
      </c>
    </row>
    <row r="10070" spans="1:2" x14ac:dyDescent="0.2">
      <c r="A10070" s="1" t="s">
        <v>39729</v>
      </c>
      <c r="B10070" t="str">
        <f t="shared" si="264"/>
        <v>https://www.udobaer.de/out/media/public/cust/others/s0000139-2021-ch_it.pdf</v>
      </c>
    </row>
    <row r="10071" spans="1:2" x14ac:dyDescent="0.2">
      <c r="A10071" s="1" t="s">
        <v>39730</v>
      </c>
      <c r="B10071" t="str">
        <f t="shared" si="264"/>
        <v>https://www.udobaer.de/out/media/public/cust/others/s0000139-2021-ch_it.pdf</v>
      </c>
    </row>
    <row r="10072" spans="1:2" x14ac:dyDescent="0.2">
      <c r="A10072" s="1" t="s">
        <v>39731</v>
      </c>
      <c r="B10072" t="str">
        <f t="shared" si="264"/>
        <v>https://www.udobaer.de/out/media/public/cust/others/s0000139-2021-ch_it.pdf</v>
      </c>
    </row>
    <row r="10073" spans="1:2" x14ac:dyDescent="0.2">
      <c r="A10073" s="1" t="s">
        <v>39732</v>
      </c>
      <c r="B10073" t="str">
        <f t="shared" si="264"/>
        <v>https://www.udobaer.de/out/media/public/cust/others/s0000139-2021-ch_it.pdf</v>
      </c>
    </row>
    <row r="10074" spans="1:2" x14ac:dyDescent="0.2">
      <c r="A10074" s="1" t="s">
        <v>39733</v>
      </c>
      <c r="B10074" t="str">
        <f t="shared" si="264"/>
        <v>https://www.udobaer.de/out/media/public/cust/others/s0000139-2021-ch_it.pdf</v>
      </c>
    </row>
    <row r="10075" spans="1:2" x14ac:dyDescent="0.2">
      <c r="A10075" s="1" t="s">
        <v>39735</v>
      </c>
      <c r="B10075" t="str">
        <f t="shared" si="264"/>
        <v>https://www.udobaer.de/out/media/public/cust/others/s0000139-2021-ch_it.pdf</v>
      </c>
    </row>
    <row r="10076" spans="1:2" x14ac:dyDescent="0.2">
      <c r="A10076" s="1" t="s">
        <v>39754</v>
      </c>
      <c r="B10076" t="str">
        <f t="shared" si="264"/>
        <v>https://www.udobaer.de/out/media/public/cust/others/s0000139-2021-ch_it.pdf</v>
      </c>
    </row>
    <row r="10077" spans="1:2" x14ac:dyDescent="0.2">
      <c r="A10077" s="1" t="s">
        <v>39755</v>
      </c>
      <c r="B10077" t="str">
        <f t="shared" si="264"/>
        <v>https://www.udobaer.de/out/media/public/cust/others/s0000139-2021-ch_it.pdf</v>
      </c>
    </row>
    <row r="10078" spans="1:2" x14ac:dyDescent="0.2">
      <c r="A10078" s="1" t="s">
        <v>39756</v>
      </c>
      <c r="B10078" t="str">
        <f t="shared" si="264"/>
        <v>https://www.udobaer.de/out/media/public/cust/others/s0000139-2021-ch_it.pdf</v>
      </c>
    </row>
    <row r="10079" spans="1:2" x14ac:dyDescent="0.2">
      <c r="A10079" s="1" t="s">
        <v>39757</v>
      </c>
      <c r="B10079" t="str">
        <f t="shared" si="264"/>
        <v>https://www.udobaer.de/out/media/public/cust/others/s0000139-2021-ch_it.pdf</v>
      </c>
    </row>
    <row r="10080" spans="1:2" x14ac:dyDescent="0.2">
      <c r="A10080" s="1" t="s">
        <v>39760</v>
      </c>
      <c r="B10080" t="str">
        <f t="shared" si="264"/>
        <v>https://www.udobaer.de/out/media/public/cust/others/s0000139-2021-ch_it.pdf</v>
      </c>
    </row>
    <row r="10081" spans="1:2" x14ac:dyDescent="0.2">
      <c r="A10081" s="1" t="s">
        <v>39761</v>
      </c>
      <c r="B10081" t="str">
        <f t="shared" si="264"/>
        <v>https://www.udobaer.de/out/media/public/cust/others/s0000139-2021-ch_it.pdf</v>
      </c>
    </row>
    <row r="10082" spans="1:2" x14ac:dyDescent="0.2">
      <c r="A10082" s="1" t="s">
        <v>39762</v>
      </c>
      <c r="B10082" t="str">
        <f t="shared" si="264"/>
        <v>https://www.udobaer.de/out/media/public/cust/others/s0000139-2021-ch_it.pdf</v>
      </c>
    </row>
    <row r="10083" spans="1:2" x14ac:dyDescent="0.2">
      <c r="A10083" s="1" t="s">
        <v>39763</v>
      </c>
      <c r="B10083" t="str">
        <f t="shared" si="264"/>
        <v>https://www.udobaer.de/out/media/public/cust/others/s0000139-2021-ch_it.pdf</v>
      </c>
    </row>
    <row r="10084" spans="1:2" x14ac:dyDescent="0.2">
      <c r="A10084" s="1" t="s">
        <v>39764</v>
      </c>
      <c r="B10084" t="str">
        <f t="shared" si="264"/>
        <v>https://www.udobaer.de/out/media/public/cust/others/s0000139-2021-ch_it.pdf</v>
      </c>
    </row>
    <row r="10085" spans="1:2" x14ac:dyDescent="0.2">
      <c r="A10085" s="1" t="s">
        <v>39765</v>
      </c>
      <c r="B10085" t="str">
        <f t="shared" si="264"/>
        <v>https://www.udobaer.de/out/media/public/cust/others/s0000139-2021-ch_it.pdf</v>
      </c>
    </row>
    <row r="10086" spans="1:2" x14ac:dyDescent="0.2">
      <c r="A10086" s="1" t="s">
        <v>39766</v>
      </c>
      <c r="B10086" t="str">
        <f t="shared" si="264"/>
        <v>https://www.udobaer.de/out/media/public/cust/others/s0000139-2021-ch_it.pdf</v>
      </c>
    </row>
    <row r="10087" spans="1:2" x14ac:dyDescent="0.2">
      <c r="A10087" s="1" t="s">
        <v>39767</v>
      </c>
      <c r="B10087" t="str">
        <f t="shared" si="264"/>
        <v>https://www.udobaer.de/out/media/public/cust/others/s0000139-2021-ch_it.pdf</v>
      </c>
    </row>
    <row r="10088" spans="1:2" x14ac:dyDescent="0.2">
      <c r="A10088" s="1" t="s">
        <v>39768</v>
      </c>
      <c r="B10088" t="str">
        <f t="shared" si="264"/>
        <v>https://www.udobaer.de/out/media/public/cust/others/s0000139-2021-ch_it.pdf</v>
      </c>
    </row>
    <row r="10089" spans="1:2" x14ac:dyDescent="0.2">
      <c r="A10089" s="1" t="s">
        <v>39769</v>
      </c>
      <c r="B10089" t="str">
        <f t="shared" si="264"/>
        <v>https://www.udobaer.de/out/media/public/cust/others/s0000139-2021-ch_it.pdf</v>
      </c>
    </row>
    <row r="10090" spans="1:2" x14ac:dyDescent="0.2">
      <c r="A10090" s="1" t="s">
        <v>39770</v>
      </c>
      <c r="B10090" t="str">
        <f t="shared" si="264"/>
        <v>https://www.udobaer.de/out/media/public/cust/others/s0000139-2021-ch_it.pdf</v>
      </c>
    </row>
    <row r="10091" spans="1:2" x14ac:dyDescent="0.2">
      <c r="A10091" s="1" t="s">
        <v>39771</v>
      </c>
      <c r="B10091" t="str">
        <f t="shared" si="264"/>
        <v>https://www.udobaer.de/out/media/public/cust/others/s0000139-2021-ch_it.pdf</v>
      </c>
    </row>
    <row r="10092" spans="1:2" x14ac:dyDescent="0.2">
      <c r="A10092" s="1" t="s">
        <v>39872</v>
      </c>
      <c r="B10092" t="str">
        <f t="shared" si="264"/>
        <v>https://www.udobaer.de/out/media/public/cust/others/s0000139-2021-ch_it.pdf</v>
      </c>
    </row>
    <row r="10093" spans="1:2" x14ac:dyDescent="0.2">
      <c r="A10093" s="1" t="s">
        <v>39873</v>
      </c>
      <c r="B10093" t="str">
        <f t="shared" ref="B10093:B10124" si="265">HYPERLINK("https://www.udobaer.de/out/media/public/cust/others/s0000139-2021-ch_it.pdf")</f>
        <v>https://www.udobaer.de/out/media/public/cust/others/s0000139-2021-ch_it.pdf</v>
      </c>
    </row>
    <row r="10094" spans="1:2" x14ac:dyDescent="0.2">
      <c r="A10094" s="1" t="s">
        <v>39874</v>
      </c>
      <c r="B10094" t="str">
        <f t="shared" si="265"/>
        <v>https://www.udobaer.de/out/media/public/cust/others/s0000139-2021-ch_it.pdf</v>
      </c>
    </row>
    <row r="10095" spans="1:2" x14ac:dyDescent="0.2">
      <c r="A10095" s="1" t="s">
        <v>39876</v>
      </c>
      <c r="B10095" t="str">
        <f t="shared" si="265"/>
        <v>https://www.udobaer.de/out/media/public/cust/others/s0000139-2021-ch_it.pdf</v>
      </c>
    </row>
    <row r="10096" spans="1:2" x14ac:dyDescent="0.2">
      <c r="A10096" s="1" t="s">
        <v>39895</v>
      </c>
      <c r="B10096" t="str">
        <f t="shared" si="265"/>
        <v>https://www.udobaer.de/out/media/public/cust/others/s0000139-2021-ch_it.pdf</v>
      </c>
    </row>
    <row r="10097" spans="1:2" x14ac:dyDescent="0.2">
      <c r="A10097" s="1" t="s">
        <v>39896</v>
      </c>
      <c r="B10097" t="str">
        <f t="shared" si="265"/>
        <v>https://www.udobaer.de/out/media/public/cust/others/s0000139-2021-ch_it.pdf</v>
      </c>
    </row>
    <row r="10098" spans="1:2" x14ac:dyDescent="0.2">
      <c r="A10098" s="1" t="s">
        <v>39897</v>
      </c>
      <c r="B10098" t="str">
        <f t="shared" si="265"/>
        <v>https://www.udobaer.de/out/media/public/cust/others/s0000139-2021-ch_it.pdf</v>
      </c>
    </row>
    <row r="10099" spans="1:2" x14ac:dyDescent="0.2">
      <c r="A10099" s="1" t="s">
        <v>39898</v>
      </c>
      <c r="B10099" t="str">
        <f t="shared" si="265"/>
        <v>https://www.udobaer.de/out/media/public/cust/others/s0000139-2021-ch_it.pdf</v>
      </c>
    </row>
    <row r="10100" spans="1:2" x14ac:dyDescent="0.2">
      <c r="A10100" s="1" t="s">
        <v>40964</v>
      </c>
      <c r="B10100" t="str">
        <f t="shared" si="265"/>
        <v>https://www.udobaer.de/out/media/public/cust/others/s0000139-2021-ch_it.pdf</v>
      </c>
    </row>
    <row r="10101" spans="1:2" x14ac:dyDescent="0.2">
      <c r="A10101" s="1" t="s">
        <v>40969</v>
      </c>
      <c r="B10101" t="str">
        <f t="shared" si="265"/>
        <v>https://www.udobaer.de/out/media/public/cust/others/s0000139-2021-ch_it.pdf</v>
      </c>
    </row>
    <row r="10102" spans="1:2" x14ac:dyDescent="0.2">
      <c r="A10102" s="1" t="s">
        <v>40976</v>
      </c>
      <c r="B10102" t="str">
        <f t="shared" si="265"/>
        <v>https://www.udobaer.de/out/media/public/cust/others/s0000139-2021-ch_it.pdf</v>
      </c>
    </row>
    <row r="10103" spans="1:2" x14ac:dyDescent="0.2">
      <c r="A10103" s="1" t="s">
        <v>40978</v>
      </c>
      <c r="B10103" t="str">
        <f t="shared" si="265"/>
        <v>https://www.udobaer.de/out/media/public/cust/others/s0000139-2021-ch_it.pdf</v>
      </c>
    </row>
    <row r="10104" spans="1:2" x14ac:dyDescent="0.2">
      <c r="A10104" s="1" t="s">
        <v>40979</v>
      </c>
      <c r="B10104" t="str">
        <f t="shared" si="265"/>
        <v>https://www.udobaer.de/out/media/public/cust/others/s0000139-2021-ch_it.pdf</v>
      </c>
    </row>
    <row r="10105" spans="1:2" x14ac:dyDescent="0.2">
      <c r="A10105" s="1" t="s">
        <v>40980</v>
      </c>
      <c r="B10105" t="str">
        <f t="shared" si="265"/>
        <v>https://www.udobaer.de/out/media/public/cust/others/s0000139-2021-ch_it.pdf</v>
      </c>
    </row>
    <row r="10106" spans="1:2" x14ac:dyDescent="0.2">
      <c r="A10106" s="1" t="s">
        <v>40981</v>
      </c>
      <c r="B10106" t="str">
        <f t="shared" si="265"/>
        <v>https://www.udobaer.de/out/media/public/cust/others/s0000139-2021-ch_it.pdf</v>
      </c>
    </row>
    <row r="10107" spans="1:2" x14ac:dyDescent="0.2">
      <c r="A10107" s="1" t="s">
        <v>40982</v>
      </c>
      <c r="B10107" t="str">
        <f t="shared" si="265"/>
        <v>https://www.udobaer.de/out/media/public/cust/others/s0000139-2021-ch_it.pdf</v>
      </c>
    </row>
    <row r="10108" spans="1:2" x14ac:dyDescent="0.2">
      <c r="A10108" s="1" t="s">
        <v>40983</v>
      </c>
      <c r="B10108" t="str">
        <f t="shared" si="265"/>
        <v>https://www.udobaer.de/out/media/public/cust/others/s0000139-2021-ch_it.pdf</v>
      </c>
    </row>
    <row r="10109" spans="1:2" x14ac:dyDescent="0.2">
      <c r="A10109" s="1" t="s">
        <v>40984</v>
      </c>
      <c r="B10109" t="str">
        <f t="shared" si="265"/>
        <v>https://www.udobaer.de/out/media/public/cust/others/s0000139-2021-ch_it.pdf</v>
      </c>
    </row>
    <row r="10110" spans="1:2" x14ac:dyDescent="0.2">
      <c r="A10110" s="1" t="s">
        <v>40985</v>
      </c>
      <c r="B10110" t="str">
        <f t="shared" si="265"/>
        <v>https://www.udobaer.de/out/media/public/cust/others/s0000139-2021-ch_it.pdf</v>
      </c>
    </row>
    <row r="10111" spans="1:2" x14ac:dyDescent="0.2">
      <c r="A10111" s="1" t="s">
        <v>40986</v>
      </c>
      <c r="B10111" t="str">
        <f t="shared" si="265"/>
        <v>https://www.udobaer.de/out/media/public/cust/others/s0000139-2021-ch_it.pdf</v>
      </c>
    </row>
    <row r="10112" spans="1:2" x14ac:dyDescent="0.2">
      <c r="A10112" s="1" t="s">
        <v>41004</v>
      </c>
      <c r="B10112" t="str">
        <f t="shared" si="265"/>
        <v>https://www.udobaer.de/out/media/public/cust/others/s0000139-2021-ch_it.pdf</v>
      </c>
    </row>
    <row r="10113" spans="1:2" x14ac:dyDescent="0.2">
      <c r="A10113" s="1" t="s">
        <v>41005</v>
      </c>
      <c r="B10113" t="str">
        <f t="shared" si="265"/>
        <v>https://www.udobaer.de/out/media/public/cust/others/s0000139-2021-ch_it.pdf</v>
      </c>
    </row>
    <row r="10114" spans="1:2" x14ac:dyDescent="0.2">
      <c r="A10114" s="1" t="s">
        <v>41006</v>
      </c>
      <c r="B10114" t="str">
        <f t="shared" si="265"/>
        <v>https://www.udobaer.de/out/media/public/cust/others/s0000139-2021-ch_it.pdf</v>
      </c>
    </row>
    <row r="10115" spans="1:2" x14ac:dyDescent="0.2">
      <c r="A10115" s="1" t="s">
        <v>41007</v>
      </c>
      <c r="B10115" t="str">
        <f t="shared" si="265"/>
        <v>https://www.udobaer.de/out/media/public/cust/others/s0000139-2021-ch_it.pdf</v>
      </c>
    </row>
    <row r="10116" spans="1:2" x14ac:dyDescent="0.2">
      <c r="A10116" s="1" t="s">
        <v>41008</v>
      </c>
      <c r="B10116" t="str">
        <f t="shared" si="265"/>
        <v>https://www.udobaer.de/out/media/public/cust/others/s0000139-2021-ch_it.pdf</v>
      </c>
    </row>
    <row r="10117" spans="1:2" x14ac:dyDescent="0.2">
      <c r="A10117" s="1" t="s">
        <v>41016</v>
      </c>
      <c r="B10117" t="str">
        <f t="shared" si="265"/>
        <v>https://www.udobaer.de/out/media/public/cust/others/s0000139-2021-ch_it.pdf</v>
      </c>
    </row>
    <row r="10118" spans="1:2" x14ac:dyDescent="0.2">
      <c r="A10118" s="1" t="s">
        <v>41017</v>
      </c>
      <c r="B10118" t="str">
        <f t="shared" si="265"/>
        <v>https://www.udobaer.de/out/media/public/cust/others/s0000139-2021-ch_it.pdf</v>
      </c>
    </row>
    <row r="10119" spans="1:2" x14ac:dyDescent="0.2">
      <c r="A10119" s="1" t="s">
        <v>41018</v>
      </c>
      <c r="B10119" t="str">
        <f t="shared" si="265"/>
        <v>https://www.udobaer.de/out/media/public/cust/others/s0000139-2021-ch_it.pdf</v>
      </c>
    </row>
    <row r="10120" spans="1:2" x14ac:dyDescent="0.2">
      <c r="A10120" s="1" t="s">
        <v>41019</v>
      </c>
      <c r="B10120" t="str">
        <f t="shared" si="265"/>
        <v>https://www.udobaer.de/out/media/public/cust/others/s0000139-2021-ch_it.pdf</v>
      </c>
    </row>
    <row r="10121" spans="1:2" x14ac:dyDescent="0.2">
      <c r="A10121" s="1" t="s">
        <v>41020</v>
      </c>
      <c r="B10121" t="str">
        <f t="shared" si="265"/>
        <v>https://www.udobaer.de/out/media/public/cust/others/s0000139-2021-ch_it.pdf</v>
      </c>
    </row>
    <row r="10122" spans="1:2" x14ac:dyDescent="0.2">
      <c r="A10122" s="1" t="s">
        <v>41033</v>
      </c>
      <c r="B10122" t="str">
        <f t="shared" si="265"/>
        <v>https://www.udobaer.de/out/media/public/cust/others/s0000139-2021-ch_it.pdf</v>
      </c>
    </row>
    <row r="10123" spans="1:2" x14ac:dyDescent="0.2">
      <c r="A10123" s="1" t="s">
        <v>41034</v>
      </c>
      <c r="B10123" t="str">
        <f t="shared" si="265"/>
        <v>https://www.udobaer.de/out/media/public/cust/others/s0000139-2021-ch_it.pdf</v>
      </c>
    </row>
    <row r="10124" spans="1:2" x14ac:dyDescent="0.2">
      <c r="A10124" s="1" t="s">
        <v>41035</v>
      </c>
      <c r="B10124" t="str">
        <f t="shared" si="265"/>
        <v>https://www.udobaer.de/out/media/public/cust/others/s0000139-2021-ch_it.pdf</v>
      </c>
    </row>
    <row r="10125" spans="1:2" x14ac:dyDescent="0.2">
      <c r="A10125" s="1" t="s">
        <v>39463</v>
      </c>
      <c r="B10125" t="str">
        <f t="shared" ref="B10125:B10140" si="266">HYPERLINK("https://www.udobaer.de/out/media/public/cust/others/s0000140-2021-ch_it.pdf")</f>
        <v>https://www.udobaer.de/out/media/public/cust/others/s0000140-2021-ch_it.pdf</v>
      </c>
    </row>
    <row r="10126" spans="1:2" x14ac:dyDescent="0.2">
      <c r="A10126" s="1" t="s">
        <v>39464</v>
      </c>
      <c r="B10126" t="str">
        <f t="shared" si="266"/>
        <v>https://www.udobaer.de/out/media/public/cust/others/s0000140-2021-ch_it.pdf</v>
      </c>
    </row>
    <row r="10127" spans="1:2" x14ac:dyDescent="0.2">
      <c r="A10127" s="1" t="s">
        <v>39471</v>
      </c>
      <c r="B10127" t="str">
        <f t="shared" si="266"/>
        <v>https://www.udobaer.de/out/media/public/cust/others/s0000140-2021-ch_it.pdf</v>
      </c>
    </row>
    <row r="10128" spans="1:2" x14ac:dyDescent="0.2">
      <c r="A10128" s="1" t="s">
        <v>39473</v>
      </c>
      <c r="B10128" t="str">
        <f t="shared" si="266"/>
        <v>https://www.udobaer.de/out/media/public/cust/others/s0000140-2021-ch_it.pdf</v>
      </c>
    </row>
    <row r="10129" spans="1:2" x14ac:dyDescent="0.2">
      <c r="A10129" s="1" t="s">
        <v>39476</v>
      </c>
      <c r="B10129" t="str">
        <f t="shared" si="266"/>
        <v>https://www.udobaer.de/out/media/public/cust/others/s0000140-2021-ch_it.pdf</v>
      </c>
    </row>
    <row r="10130" spans="1:2" x14ac:dyDescent="0.2">
      <c r="A10130" s="1" t="s">
        <v>39482</v>
      </c>
      <c r="B10130" t="str">
        <f t="shared" si="266"/>
        <v>https://www.udobaer.de/out/media/public/cust/others/s0000140-2021-ch_it.pdf</v>
      </c>
    </row>
    <row r="10131" spans="1:2" x14ac:dyDescent="0.2">
      <c r="A10131" s="1" t="s">
        <v>39486</v>
      </c>
      <c r="B10131" t="str">
        <f t="shared" si="266"/>
        <v>https://www.udobaer.de/out/media/public/cust/others/s0000140-2021-ch_it.pdf</v>
      </c>
    </row>
    <row r="10132" spans="1:2" x14ac:dyDescent="0.2">
      <c r="A10132" s="1" t="s">
        <v>39487</v>
      </c>
      <c r="B10132" t="str">
        <f t="shared" si="266"/>
        <v>https://www.udobaer.de/out/media/public/cust/others/s0000140-2021-ch_it.pdf</v>
      </c>
    </row>
    <row r="10133" spans="1:2" x14ac:dyDescent="0.2">
      <c r="A10133" s="1" t="s">
        <v>39489</v>
      </c>
      <c r="B10133" t="str">
        <f t="shared" si="266"/>
        <v>https://www.udobaer.de/out/media/public/cust/others/s0000140-2021-ch_it.pdf</v>
      </c>
    </row>
    <row r="10134" spans="1:2" x14ac:dyDescent="0.2">
      <c r="A10134" s="1" t="s">
        <v>39490</v>
      </c>
      <c r="B10134" t="str">
        <f t="shared" si="266"/>
        <v>https://www.udobaer.de/out/media/public/cust/others/s0000140-2021-ch_it.pdf</v>
      </c>
    </row>
    <row r="10135" spans="1:2" x14ac:dyDescent="0.2">
      <c r="A10135" s="1" t="s">
        <v>39491</v>
      </c>
      <c r="B10135" t="str">
        <f t="shared" si="266"/>
        <v>https://www.udobaer.de/out/media/public/cust/others/s0000140-2021-ch_it.pdf</v>
      </c>
    </row>
    <row r="10136" spans="1:2" x14ac:dyDescent="0.2">
      <c r="A10136" s="1" t="s">
        <v>39492</v>
      </c>
      <c r="B10136" t="str">
        <f t="shared" si="266"/>
        <v>https://www.udobaer.de/out/media/public/cust/others/s0000140-2021-ch_it.pdf</v>
      </c>
    </row>
    <row r="10137" spans="1:2" x14ac:dyDescent="0.2">
      <c r="A10137" s="1" t="s">
        <v>39711</v>
      </c>
      <c r="B10137" t="str">
        <f t="shared" si="266"/>
        <v>https://www.udobaer.de/out/media/public/cust/others/s0000140-2021-ch_it.pdf</v>
      </c>
    </row>
    <row r="10138" spans="1:2" x14ac:dyDescent="0.2">
      <c r="A10138" s="1" t="s">
        <v>39734</v>
      </c>
      <c r="B10138" t="str">
        <f t="shared" si="266"/>
        <v>https://www.udobaer.de/out/media/public/cust/others/s0000140-2021-ch_it.pdf</v>
      </c>
    </row>
    <row r="10139" spans="1:2" x14ac:dyDescent="0.2">
      <c r="A10139" s="1" t="s">
        <v>39859</v>
      </c>
      <c r="B10139" t="str">
        <f t="shared" si="266"/>
        <v>https://www.udobaer.de/out/media/public/cust/others/s0000140-2021-ch_it.pdf</v>
      </c>
    </row>
    <row r="10140" spans="1:2" x14ac:dyDescent="0.2">
      <c r="A10140" s="1" t="s">
        <v>39875</v>
      </c>
      <c r="B10140" t="str">
        <f t="shared" si="266"/>
        <v>https://www.udobaer.de/out/media/public/cust/others/s0000140-2021-ch_it.pdf</v>
      </c>
    </row>
    <row r="10141" spans="1:2" x14ac:dyDescent="0.2">
      <c r="A10141" s="1" t="s">
        <v>39910</v>
      </c>
      <c r="B10141" t="str">
        <f t="shared" ref="B10141:B10163" si="267">HYPERLINK("https://www.udobaer.de/out/media/public/cust/others/s0000141-2021-ch_it.pdf")</f>
        <v>https://www.udobaer.de/out/media/public/cust/others/s0000141-2021-ch_it.pdf</v>
      </c>
    </row>
    <row r="10142" spans="1:2" x14ac:dyDescent="0.2">
      <c r="A10142" s="1" t="s">
        <v>39924</v>
      </c>
      <c r="B10142" t="str">
        <f t="shared" si="267"/>
        <v>https://www.udobaer.de/out/media/public/cust/others/s0000141-2021-ch_it.pdf</v>
      </c>
    </row>
    <row r="10143" spans="1:2" x14ac:dyDescent="0.2">
      <c r="A10143" s="1" t="s">
        <v>39925</v>
      </c>
      <c r="B10143" t="str">
        <f t="shared" si="267"/>
        <v>https://www.udobaer.de/out/media/public/cust/others/s0000141-2021-ch_it.pdf</v>
      </c>
    </row>
    <row r="10144" spans="1:2" x14ac:dyDescent="0.2">
      <c r="A10144" s="1" t="s">
        <v>39929</v>
      </c>
      <c r="B10144" t="str">
        <f t="shared" si="267"/>
        <v>https://www.udobaer.de/out/media/public/cust/others/s0000141-2021-ch_it.pdf</v>
      </c>
    </row>
    <row r="10145" spans="1:2" x14ac:dyDescent="0.2">
      <c r="A10145" s="1" t="s">
        <v>40929</v>
      </c>
      <c r="B10145" t="str">
        <f t="shared" si="267"/>
        <v>https://www.udobaer.de/out/media/public/cust/others/s0000141-2021-ch_it.pdf</v>
      </c>
    </row>
    <row r="10146" spans="1:2" x14ac:dyDescent="0.2">
      <c r="A10146" s="1" t="s">
        <v>40930</v>
      </c>
      <c r="B10146" t="str">
        <f t="shared" si="267"/>
        <v>https://www.udobaer.de/out/media/public/cust/others/s0000141-2021-ch_it.pdf</v>
      </c>
    </row>
    <row r="10147" spans="1:2" x14ac:dyDescent="0.2">
      <c r="A10147" s="1" t="s">
        <v>40931</v>
      </c>
      <c r="B10147" t="str">
        <f t="shared" si="267"/>
        <v>https://www.udobaer.de/out/media/public/cust/others/s0000141-2021-ch_it.pdf</v>
      </c>
    </row>
    <row r="10148" spans="1:2" x14ac:dyDescent="0.2">
      <c r="A10148" s="1" t="s">
        <v>40932</v>
      </c>
      <c r="B10148" t="str">
        <f t="shared" si="267"/>
        <v>https://www.udobaer.de/out/media/public/cust/others/s0000141-2021-ch_it.pdf</v>
      </c>
    </row>
    <row r="10149" spans="1:2" x14ac:dyDescent="0.2">
      <c r="A10149" s="1" t="s">
        <v>40933</v>
      </c>
      <c r="B10149" t="str">
        <f t="shared" si="267"/>
        <v>https://www.udobaer.de/out/media/public/cust/others/s0000141-2021-ch_it.pdf</v>
      </c>
    </row>
    <row r="10150" spans="1:2" x14ac:dyDescent="0.2">
      <c r="A10150" s="1" t="s">
        <v>40934</v>
      </c>
      <c r="B10150" t="str">
        <f t="shared" si="267"/>
        <v>https://www.udobaer.de/out/media/public/cust/others/s0000141-2021-ch_it.pdf</v>
      </c>
    </row>
    <row r="10151" spans="1:2" x14ac:dyDescent="0.2">
      <c r="A10151" s="1" t="s">
        <v>40935</v>
      </c>
      <c r="B10151" t="str">
        <f t="shared" si="267"/>
        <v>https://www.udobaer.de/out/media/public/cust/others/s0000141-2021-ch_it.pdf</v>
      </c>
    </row>
    <row r="10152" spans="1:2" x14ac:dyDescent="0.2">
      <c r="A10152" s="1" t="s">
        <v>40936</v>
      </c>
      <c r="B10152" t="str">
        <f t="shared" si="267"/>
        <v>https://www.udobaer.de/out/media/public/cust/others/s0000141-2021-ch_it.pdf</v>
      </c>
    </row>
    <row r="10153" spans="1:2" x14ac:dyDescent="0.2">
      <c r="A10153" s="1" t="s">
        <v>40988</v>
      </c>
      <c r="B10153" t="str">
        <f t="shared" si="267"/>
        <v>https://www.udobaer.de/out/media/public/cust/others/s0000141-2021-ch_it.pdf</v>
      </c>
    </row>
    <row r="10154" spans="1:2" x14ac:dyDescent="0.2">
      <c r="A10154" s="1" t="s">
        <v>40989</v>
      </c>
      <c r="B10154" t="str">
        <f t="shared" si="267"/>
        <v>https://www.udobaer.de/out/media/public/cust/others/s0000141-2021-ch_it.pdf</v>
      </c>
    </row>
    <row r="10155" spans="1:2" x14ac:dyDescent="0.2">
      <c r="A10155" s="1" t="s">
        <v>40990</v>
      </c>
      <c r="B10155" t="str">
        <f t="shared" si="267"/>
        <v>https://www.udobaer.de/out/media/public/cust/others/s0000141-2021-ch_it.pdf</v>
      </c>
    </row>
    <row r="10156" spans="1:2" x14ac:dyDescent="0.2">
      <c r="A10156" s="1" t="s">
        <v>40992</v>
      </c>
      <c r="B10156" t="str">
        <f t="shared" si="267"/>
        <v>https://www.udobaer.de/out/media/public/cust/others/s0000141-2021-ch_it.pdf</v>
      </c>
    </row>
    <row r="10157" spans="1:2" x14ac:dyDescent="0.2">
      <c r="A10157" s="1" t="s">
        <v>41009</v>
      </c>
      <c r="B10157" t="str">
        <f t="shared" si="267"/>
        <v>https://www.udobaer.de/out/media/public/cust/others/s0000141-2021-ch_it.pdf</v>
      </c>
    </row>
    <row r="10158" spans="1:2" x14ac:dyDescent="0.2">
      <c r="A10158" s="1" t="s">
        <v>41010</v>
      </c>
      <c r="B10158" t="str">
        <f t="shared" si="267"/>
        <v>https://www.udobaer.de/out/media/public/cust/others/s0000141-2021-ch_it.pdf</v>
      </c>
    </row>
    <row r="10159" spans="1:2" x14ac:dyDescent="0.2">
      <c r="A10159" s="1" t="s">
        <v>41022</v>
      </c>
      <c r="B10159" t="str">
        <f t="shared" si="267"/>
        <v>https://www.udobaer.de/out/media/public/cust/others/s0000141-2021-ch_it.pdf</v>
      </c>
    </row>
    <row r="10160" spans="1:2" x14ac:dyDescent="0.2">
      <c r="A10160" s="1" t="s">
        <v>41023</v>
      </c>
      <c r="B10160" t="str">
        <f t="shared" si="267"/>
        <v>https://www.udobaer.de/out/media/public/cust/others/s0000141-2021-ch_it.pdf</v>
      </c>
    </row>
    <row r="10161" spans="1:2" x14ac:dyDescent="0.2">
      <c r="A10161" s="1" t="s">
        <v>41024</v>
      </c>
      <c r="B10161" t="str">
        <f t="shared" si="267"/>
        <v>https://www.udobaer.de/out/media/public/cust/others/s0000141-2021-ch_it.pdf</v>
      </c>
    </row>
    <row r="10162" spans="1:2" x14ac:dyDescent="0.2">
      <c r="A10162" s="1" t="s">
        <v>41025</v>
      </c>
      <c r="B10162" t="str">
        <f t="shared" si="267"/>
        <v>https://www.udobaer.de/out/media/public/cust/others/s0000141-2021-ch_it.pdf</v>
      </c>
    </row>
    <row r="10163" spans="1:2" x14ac:dyDescent="0.2">
      <c r="A10163" s="1" t="s">
        <v>41026</v>
      </c>
      <c r="B10163" t="str">
        <f t="shared" si="267"/>
        <v>https://www.udobaer.de/out/media/public/cust/others/s0000141-2021-ch_it.pdf</v>
      </c>
    </row>
    <row r="10164" spans="1:2" x14ac:dyDescent="0.2">
      <c r="A10164" s="1" t="s">
        <v>18605</v>
      </c>
      <c r="B10164" t="str">
        <f>HYPERLINK("https://www.udobaer.de/out/media/public/cust/others/s0000143-2021-ch_it.pdf")</f>
        <v>https://www.udobaer.de/out/media/public/cust/others/s0000143-2021-ch_it.pdf</v>
      </c>
    </row>
    <row r="10165" spans="1:2" x14ac:dyDescent="0.2">
      <c r="A10165" s="1" t="s">
        <v>35763</v>
      </c>
      <c r="B10165" t="str">
        <f t="shared" ref="B10165:B10195" si="268">HYPERLINK("https://www.udobaer.de/out/media/public/cust/others/s0000144-2021-ch_it.pdf")</f>
        <v>https://www.udobaer.de/out/media/public/cust/others/s0000144-2021-ch_it.pdf</v>
      </c>
    </row>
    <row r="10166" spans="1:2" x14ac:dyDescent="0.2">
      <c r="A10166" s="1" t="s">
        <v>35765</v>
      </c>
      <c r="B10166" t="str">
        <f t="shared" si="268"/>
        <v>https://www.udobaer.de/out/media/public/cust/others/s0000144-2021-ch_it.pdf</v>
      </c>
    </row>
    <row r="10167" spans="1:2" x14ac:dyDescent="0.2">
      <c r="A10167" s="1" t="s">
        <v>35766</v>
      </c>
      <c r="B10167" t="str">
        <f t="shared" si="268"/>
        <v>https://www.udobaer.de/out/media/public/cust/others/s0000144-2021-ch_it.pdf</v>
      </c>
    </row>
    <row r="10168" spans="1:2" x14ac:dyDescent="0.2">
      <c r="A10168" s="1" t="s">
        <v>35767</v>
      </c>
      <c r="B10168" t="str">
        <f t="shared" si="268"/>
        <v>https://www.udobaer.de/out/media/public/cust/others/s0000144-2021-ch_it.pdf</v>
      </c>
    </row>
    <row r="10169" spans="1:2" x14ac:dyDescent="0.2">
      <c r="A10169" s="1" t="s">
        <v>35768</v>
      </c>
      <c r="B10169" t="str">
        <f t="shared" si="268"/>
        <v>https://www.udobaer.de/out/media/public/cust/others/s0000144-2021-ch_it.pdf</v>
      </c>
    </row>
    <row r="10170" spans="1:2" x14ac:dyDescent="0.2">
      <c r="A10170" s="1" t="s">
        <v>35769</v>
      </c>
      <c r="B10170" t="str">
        <f t="shared" si="268"/>
        <v>https://www.udobaer.de/out/media/public/cust/others/s0000144-2021-ch_it.pdf</v>
      </c>
    </row>
    <row r="10171" spans="1:2" x14ac:dyDescent="0.2">
      <c r="A10171" s="1" t="s">
        <v>35770</v>
      </c>
      <c r="B10171" t="str">
        <f t="shared" si="268"/>
        <v>https://www.udobaer.de/out/media/public/cust/others/s0000144-2021-ch_it.pdf</v>
      </c>
    </row>
    <row r="10172" spans="1:2" x14ac:dyDescent="0.2">
      <c r="A10172" s="1" t="s">
        <v>35774</v>
      </c>
      <c r="B10172" t="str">
        <f t="shared" si="268"/>
        <v>https://www.udobaer.de/out/media/public/cust/others/s0000144-2021-ch_it.pdf</v>
      </c>
    </row>
    <row r="10173" spans="1:2" x14ac:dyDescent="0.2">
      <c r="A10173" s="1" t="s">
        <v>35780</v>
      </c>
      <c r="B10173" t="str">
        <f t="shared" si="268"/>
        <v>https://www.udobaer.de/out/media/public/cust/others/s0000144-2021-ch_it.pdf</v>
      </c>
    </row>
    <row r="10174" spans="1:2" x14ac:dyDescent="0.2">
      <c r="A10174" s="1" t="s">
        <v>35781</v>
      </c>
      <c r="B10174" t="str">
        <f t="shared" si="268"/>
        <v>https://www.udobaer.de/out/media/public/cust/others/s0000144-2021-ch_it.pdf</v>
      </c>
    </row>
    <row r="10175" spans="1:2" x14ac:dyDescent="0.2">
      <c r="A10175" s="1" t="s">
        <v>35782</v>
      </c>
      <c r="B10175" t="str">
        <f t="shared" si="268"/>
        <v>https://www.udobaer.de/out/media/public/cust/others/s0000144-2021-ch_it.pdf</v>
      </c>
    </row>
    <row r="10176" spans="1:2" x14ac:dyDescent="0.2">
      <c r="A10176" s="1" t="s">
        <v>35783</v>
      </c>
      <c r="B10176" t="str">
        <f t="shared" si="268"/>
        <v>https://www.udobaer.de/out/media/public/cust/others/s0000144-2021-ch_it.pdf</v>
      </c>
    </row>
    <row r="10177" spans="1:2" x14ac:dyDescent="0.2">
      <c r="A10177" s="1" t="s">
        <v>35784</v>
      </c>
      <c r="B10177" t="str">
        <f t="shared" si="268"/>
        <v>https://www.udobaer.de/out/media/public/cust/others/s0000144-2021-ch_it.pdf</v>
      </c>
    </row>
    <row r="10178" spans="1:2" x14ac:dyDescent="0.2">
      <c r="A10178" s="1" t="s">
        <v>35785</v>
      </c>
      <c r="B10178" t="str">
        <f t="shared" si="268"/>
        <v>https://www.udobaer.de/out/media/public/cust/others/s0000144-2021-ch_it.pdf</v>
      </c>
    </row>
    <row r="10179" spans="1:2" x14ac:dyDescent="0.2">
      <c r="A10179" s="1" t="s">
        <v>35804</v>
      </c>
      <c r="B10179" t="str">
        <f t="shared" si="268"/>
        <v>https://www.udobaer.de/out/media/public/cust/others/s0000144-2021-ch_it.pdf</v>
      </c>
    </row>
    <row r="10180" spans="1:2" x14ac:dyDescent="0.2">
      <c r="A10180" s="1" t="s">
        <v>35805</v>
      </c>
      <c r="B10180" t="str">
        <f t="shared" si="268"/>
        <v>https://www.udobaer.de/out/media/public/cust/others/s0000144-2021-ch_it.pdf</v>
      </c>
    </row>
    <row r="10181" spans="1:2" x14ac:dyDescent="0.2">
      <c r="A10181" s="1" t="s">
        <v>35807</v>
      </c>
      <c r="B10181" t="str">
        <f t="shared" si="268"/>
        <v>https://www.udobaer.de/out/media/public/cust/others/s0000144-2021-ch_it.pdf</v>
      </c>
    </row>
    <row r="10182" spans="1:2" x14ac:dyDescent="0.2">
      <c r="A10182" s="1" t="s">
        <v>35810</v>
      </c>
      <c r="B10182" t="str">
        <f t="shared" si="268"/>
        <v>https://www.udobaer.de/out/media/public/cust/others/s0000144-2021-ch_it.pdf</v>
      </c>
    </row>
    <row r="10183" spans="1:2" x14ac:dyDescent="0.2">
      <c r="A10183" s="1" t="s">
        <v>35811</v>
      </c>
      <c r="B10183" t="str">
        <f t="shared" si="268"/>
        <v>https://www.udobaer.de/out/media/public/cust/others/s0000144-2021-ch_it.pdf</v>
      </c>
    </row>
    <row r="10184" spans="1:2" x14ac:dyDescent="0.2">
      <c r="A10184" s="1" t="s">
        <v>35812</v>
      </c>
      <c r="B10184" t="str">
        <f t="shared" si="268"/>
        <v>https://www.udobaer.de/out/media/public/cust/others/s0000144-2021-ch_it.pdf</v>
      </c>
    </row>
    <row r="10185" spans="1:2" x14ac:dyDescent="0.2">
      <c r="A10185" s="1" t="s">
        <v>35813</v>
      </c>
      <c r="B10185" t="str">
        <f t="shared" si="268"/>
        <v>https://www.udobaer.de/out/media/public/cust/others/s0000144-2021-ch_it.pdf</v>
      </c>
    </row>
    <row r="10186" spans="1:2" x14ac:dyDescent="0.2">
      <c r="A10186" s="1" t="s">
        <v>35814</v>
      </c>
      <c r="B10186" t="str">
        <f t="shared" si="268"/>
        <v>https://www.udobaer.de/out/media/public/cust/others/s0000144-2021-ch_it.pdf</v>
      </c>
    </row>
    <row r="10187" spans="1:2" x14ac:dyDescent="0.2">
      <c r="A10187" s="1" t="s">
        <v>35815</v>
      </c>
      <c r="B10187" t="str">
        <f t="shared" si="268"/>
        <v>https://www.udobaer.de/out/media/public/cust/others/s0000144-2021-ch_it.pdf</v>
      </c>
    </row>
    <row r="10188" spans="1:2" x14ac:dyDescent="0.2">
      <c r="A10188" s="1" t="s">
        <v>35817</v>
      </c>
      <c r="B10188" t="str">
        <f t="shared" si="268"/>
        <v>https://www.udobaer.de/out/media/public/cust/others/s0000144-2021-ch_it.pdf</v>
      </c>
    </row>
    <row r="10189" spans="1:2" x14ac:dyDescent="0.2">
      <c r="A10189" s="1" t="s">
        <v>35818</v>
      </c>
      <c r="B10189" t="str">
        <f t="shared" si="268"/>
        <v>https://www.udobaer.de/out/media/public/cust/others/s0000144-2021-ch_it.pdf</v>
      </c>
    </row>
    <row r="10190" spans="1:2" x14ac:dyDescent="0.2">
      <c r="A10190" s="1" t="s">
        <v>35820</v>
      </c>
      <c r="B10190" t="str">
        <f t="shared" si="268"/>
        <v>https://www.udobaer.de/out/media/public/cust/others/s0000144-2021-ch_it.pdf</v>
      </c>
    </row>
    <row r="10191" spans="1:2" x14ac:dyDescent="0.2">
      <c r="A10191" s="1" t="s">
        <v>35821</v>
      </c>
      <c r="B10191" t="str">
        <f t="shared" si="268"/>
        <v>https://www.udobaer.de/out/media/public/cust/others/s0000144-2021-ch_it.pdf</v>
      </c>
    </row>
    <row r="10192" spans="1:2" x14ac:dyDescent="0.2">
      <c r="A10192" s="1" t="s">
        <v>35822</v>
      </c>
      <c r="B10192" t="str">
        <f t="shared" si="268"/>
        <v>https://www.udobaer.de/out/media/public/cust/others/s0000144-2021-ch_it.pdf</v>
      </c>
    </row>
    <row r="10193" spans="1:2" x14ac:dyDescent="0.2">
      <c r="A10193" s="1" t="s">
        <v>35823</v>
      </c>
      <c r="B10193" t="str">
        <f t="shared" si="268"/>
        <v>https://www.udobaer.de/out/media/public/cust/others/s0000144-2021-ch_it.pdf</v>
      </c>
    </row>
    <row r="10194" spans="1:2" x14ac:dyDescent="0.2">
      <c r="A10194" s="1" t="s">
        <v>35824</v>
      </c>
      <c r="B10194" t="str">
        <f t="shared" si="268"/>
        <v>https://www.udobaer.de/out/media/public/cust/others/s0000144-2021-ch_it.pdf</v>
      </c>
    </row>
    <row r="10195" spans="1:2" x14ac:dyDescent="0.2">
      <c r="A10195" s="1" t="s">
        <v>35826</v>
      </c>
      <c r="B10195" t="str">
        <f t="shared" si="268"/>
        <v>https://www.udobaer.de/out/media/public/cust/others/s0000144-2021-ch_it.pdf</v>
      </c>
    </row>
    <row r="10196" spans="1:2" x14ac:dyDescent="0.2">
      <c r="A10196" s="1" t="s">
        <v>12494</v>
      </c>
      <c r="B10196" t="str">
        <f t="shared" ref="B10196:B10202" si="269">HYPERLINK("https://www.udobaer.de/out/media/public/cust/others/s0000145-2021-ch_it.pdf")</f>
        <v>https://www.udobaer.de/out/media/public/cust/others/s0000145-2021-ch_it.pdf</v>
      </c>
    </row>
    <row r="10197" spans="1:2" x14ac:dyDescent="0.2">
      <c r="A10197" s="1" t="s">
        <v>12496</v>
      </c>
      <c r="B10197" t="str">
        <f t="shared" si="269"/>
        <v>https://www.udobaer.de/out/media/public/cust/others/s0000145-2021-ch_it.pdf</v>
      </c>
    </row>
    <row r="10198" spans="1:2" x14ac:dyDescent="0.2">
      <c r="A10198" s="1" t="s">
        <v>12609</v>
      </c>
      <c r="B10198" t="str">
        <f t="shared" si="269"/>
        <v>https://www.udobaer.de/out/media/public/cust/others/s0000145-2021-ch_it.pdf</v>
      </c>
    </row>
    <row r="10199" spans="1:2" x14ac:dyDescent="0.2">
      <c r="A10199" s="1" t="s">
        <v>35751</v>
      </c>
      <c r="B10199" t="str">
        <f t="shared" si="269"/>
        <v>https://www.udobaer.de/out/media/public/cust/others/s0000145-2021-ch_it.pdf</v>
      </c>
    </row>
    <row r="10200" spans="1:2" x14ac:dyDescent="0.2">
      <c r="A10200" s="1" t="s">
        <v>35755</v>
      </c>
      <c r="B10200" t="str">
        <f t="shared" si="269"/>
        <v>https://www.udobaer.de/out/media/public/cust/others/s0000145-2021-ch_it.pdf</v>
      </c>
    </row>
    <row r="10201" spans="1:2" x14ac:dyDescent="0.2">
      <c r="A10201" s="1" t="s">
        <v>35800</v>
      </c>
      <c r="B10201" t="str">
        <f t="shared" si="269"/>
        <v>https://www.udobaer.de/out/media/public/cust/others/s0000145-2021-ch_it.pdf</v>
      </c>
    </row>
    <row r="10202" spans="1:2" x14ac:dyDescent="0.2">
      <c r="A10202" s="1" t="s">
        <v>35803</v>
      </c>
      <c r="B10202" t="str">
        <f t="shared" si="269"/>
        <v>https://www.udobaer.de/out/media/public/cust/others/s0000145-2021-ch_it.pdf</v>
      </c>
    </row>
    <row r="10203" spans="1:2" x14ac:dyDescent="0.2">
      <c r="A10203" s="1" t="s">
        <v>35746</v>
      </c>
      <c r="B10203" t="str">
        <f t="shared" ref="B10203:B10218" si="270">HYPERLINK("https://www.udobaer.de/out/media/public/cust/others/s0000146-2021-ch_it.pdf")</f>
        <v>https://www.udobaer.de/out/media/public/cust/others/s0000146-2021-ch_it.pdf</v>
      </c>
    </row>
    <row r="10204" spans="1:2" x14ac:dyDescent="0.2">
      <c r="A10204" s="1" t="s">
        <v>35747</v>
      </c>
      <c r="B10204" t="str">
        <f t="shared" si="270"/>
        <v>https://www.udobaer.de/out/media/public/cust/others/s0000146-2021-ch_it.pdf</v>
      </c>
    </row>
    <row r="10205" spans="1:2" x14ac:dyDescent="0.2">
      <c r="A10205" s="1" t="s">
        <v>35760</v>
      </c>
      <c r="B10205" t="str">
        <f t="shared" si="270"/>
        <v>https://www.udobaer.de/out/media/public/cust/others/s0000146-2021-ch_it.pdf</v>
      </c>
    </row>
    <row r="10206" spans="1:2" x14ac:dyDescent="0.2">
      <c r="A10206" s="1" t="s">
        <v>35762</v>
      </c>
      <c r="B10206" t="str">
        <f t="shared" si="270"/>
        <v>https://www.udobaer.de/out/media/public/cust/others/s0000146-2021-ch_it.pdf</v>
      </c>
    </row>
    <row r="10207" spans="1:2" x14ac:dyDescent="0.2">
      <c r="A10207" s="1" t="s">
        <v>35773</v>
      </c>
      <c r="B10207" t="str">
        <f t="shared" si="270"/>
        <v>https://www.udobaer.de/out/media/public/cust/others/s0000146-2021-ch_it.pdf</v>
      </c>
    </row>
    <row r="10208" spans="1:2" x14ac:dyDescent="0.2">
      <c r="A10208" s="1" t="s">
        <v>35775</v>
      </c>
      <c r="B10208" t="str">
        <f t="shared" si="270"/>
        <v>https://www.udobaer.de/out/media/public/cust/others/s0000146-2021-ch_it.pdf</v>
      </c>
    </row>
    <row r="10209" spans="1:2" x14ac:dyDescent="0.2">
      <c r="A10209" s="1" t="s">
        <v>35776</v>
      </c>
      <c r="B10209" t="str">
        <f t="shared" si="270"/>
        <v>https://www.udobaer.de/out/media/public/cust/others/s0000146-2021-ch_it.pdf</v>
      </c>
    </row>
    <row r="10210" spans="1:2" x14ac:dyDescent="0.2">
      <c r="A10210" s="1" t="s">
        <v>35777</v>
      </c>
      <c r="B10210" t="str">
        <f t="shared" si="270"/>
        <v>https://www.udobaer.de/out/media/public/cust/others/s0000146-2021-ch_it.pdf</v>
      </c>
    </row>
    <row r="10211" spans="1:2" x14ac:dyDescent="0.2">
      <c r="A10211" s="1" t="s">
        <v>35778</v>
      </c>
      <c r="B10211" t="str">
        <f t="shared" si="270"/>
        <v>https://www.udobaer.de/out/media/public/cust/others/s0000146-2021-ch_it.pdf</v>
      </c>
    </row>
    <row r="10212" spans="1:2" x14ac:dyDescent="0.2">
      <c r="A10212" s="1" t="s">
        <v>35779</v>
      </c>
      <c r="B10212" t="str">
        <f t="shared" si="270"/>
        <v>https://www.udobaer.de/out/media/public/cust/others/s0000146-2021-ch_it.pdf</v>
      </c>
    </row>
    <row r="10213" spans="1:2" x14ac:dyDescent="0.2">
      <c r="A10213" s="1" t="s">
        <v>35789</v>
      </c>
      <c r="B10213" t="str">
        <f t="shared" si="270"/>
        <v>https://www.udobaer.de/out/media/public/cust/others/s0000146-2021-ch_it.pdf</v>
      </c>
    </row>
    <row r="10214" spans="1:2" x14ac:dyDescent="0.2">
      <c r="A10214" s="1" t="s">
        <v>35790</v>
      </c>
      <c r="B10214" t="str">
        <f t="shared" si="270"/>
        <v>https://www.udobaer.de/out/media/public/cust/others/s0000146-2021-ch_it.pdf</v>
      </c>
    </row>
    <row r="10215" spans="1:2" x14ac:dyDescent="0.2">
      <c r="A10215" s="1" t="s">
        <v>35792</v>
      </c>
      <c r="B10215" t="str">
        <f t="shared" si="270"/>
        <v>https://www.udobaer.de/out/media/public/cust/others/s0000146-2021-ch_it.pdf</v>
      </c>
    </row>
    <row r="10216" spans="1:2" x14ac:dyDescent="0.2">
      <c r="A10216" s="1" t="s">
        <v>35798</v>
      </c>
      <c r="B10216" t="str">
        <f t="shared" si="270"/>
        <v>https://www.udobaer.de/out/media/public/cust/others/s0000146-2021-ch_it.pdf</v>
      </c>
    </row>
    <row r="10217" spans="1:2" x14ac:dyDescent="0.2">
      <c r="A10217" s="1" t="s">
        <v>35819</v>
      </c>
      <c r="B10217" t="str">
        <f t="shared" si="270"/>
        <v>https://www.udobaer.de/out/media/public/cust/others/s0000146-2021-ch_it.pdf</v>
      </c>
    </row>
    <row r="10218" spans="1:2" x14ac:dyDescent="0.2">
      <c r="A10218" s="1" t="s">
        <v>35825</v>
      </c>
      <c r="B10218" t="str">
        <f t="shared" si="270"/>
        <v>https://www.udobaer.de/out/media/public/cust/others/s0000146-2021-ch_it.pdf</v>
      </c>
    </row>
    <row r="10219" spans="1:2" x14ac:dyDescent="0.2">
      <c r="A10219" s="1" t="s">
        <v>12319</v>
      </c>
      <c r="B10219" t="str">
        <f t="shared" ref="B10219:B10228" si="271">HYPERLINK("https://www.udobaer.de/out/media/public/cust/others/s0000147-2021-ch_it.pdf")</f>
        <v>https://www.udobaer.de/out/media/public/cust/others/s0000147-2021-ch_it.pdf</v>
      </c>
    </row>
    <row r="10220" spans="1:2" x14ac:dyDescent="0.2">
      <c r="A10220" s="1" t="s">
        <v>12320</v>
      </c>
      <c r="B10220" t="str">
        <f t="shared" si="271"/>
        <v>https://www.udobaer.de/out/media/public/cust/others/s0000147-2021-ch_it.pdf</v>
      </c>
    </row>
    <row r="10221" spans="1:2" x14ac:dyDescent="0.2">
      <c r="A10221" s="1" t="s">
        <v>12322</v>
      </c>
      <c r="B10221" t="str">
        <f t="shared" si="271"/>
        <v>https://www.udobaer.de/out/media/public/cust/others/s0000147-2021-ch_it.pdf</v>
      </c>
    </row>
    <row r="10222" spans="1:2" x14ac:dyDescent="0.2">
      <c r="A10222" s="1" t="s">
        <v>12323</v>
      </c>
      <c r="B10222" t="str">
        <f t="shared" si="271"/>
        <v>https://www.udobaer.de/out/media/public/cust/others/s0000147-2021-ch_it.pdf</v>
      </c>
    </row>
    <row r="10223" spans="1:2" x14ac:dyDescent="0.2">
      <c r="A10223" s="1" t="s">
        <v>12324</v>
      </c>
      <c r="B10223" t="str">
        <f t="shared" si="271"/>
        <v>https://www.udobaer.de/out/media/public/cust/others/s0000147-2021-ch_it.pdf</v>
      </c>
    </row>
    <row r="10224" spans="1:2" x14ac:dyDescent="0.2">
      <c r="A10224" s="1" t="s">
        <v>35750</v>
      </c>
      <c r="B10224" t="str">
        <f t="shared" si="271"/>
        <v>https://www.udobaer.de/out/media/public/cust/others/s0000147-2021-ch_it.pdf</v>
      </c>
    </row>
    <row r="10225" spans="1:2" x14ac:dyDescent="0.2">
      <c r="A10225" s="1" t="s">
        <v>35752</v>
      </c>
      <c r="B10225" t="str">
        <f t="shared" si="271"/>
        <v>https://www.udobaer.de/out/media/public/cust/others/s0000147-2021-ch_it.pdf</v>
      </c>
    </row>
    <row r="10226" spans="1:2" x14ac:dyDescent="0.2">
      <c r="A10226" s="1" t="s">
        <v>35794</v>
      </c>
      <c r="B10226" t="str">
        <f t="shared" si="271"/>
        <v>https://www.udobaer.de/out/media/public/cust/others/s0000147-2021-ch_it.pdf</v>
      </c>
    </row>
    <row r="10227" spans="1:2" x14ac:dyDescent="0.2">
      <c r="A10227" s="1" t="s">
        <v>35795</v>
      </c>
      <c r="B10227" t="str">
        <f t="shared" si="271"/>
        <v>https://www.udobaer.de/out/media/public/cust/others/s0000147-2021-ch_it.pdf</v>
      </c>
    </row>
    <row r="10228" spans="1:2" x14ac:dyDescent="0.2">
      <c r="A10228" s="1" t="s">
        <v>35796</v>
      </c>
      <c r="B10228" t="str">
        <f t="shared" si="271"/>
        <v>https://www.udobaer.de/out/media/public/cust/others/s0000147-2021-ch_it.pdf</v>
      </c>
    </row>
    <row r="10229" spans="1:2" x14ac:dyDescent="0.2">
      <c r="A10229" s="1" t="s">
        <v>12416</v>
      </c>
      <c r="B10229" t="str">
        <f t="shared" ref="B10229:B10248" si="272">HYPERLINK("https://www.udobaer.de/out/media/public/cust/others/s0000148-2021-ch_it.pdf")</f>
        <v>https://www.udobaer.de/out/media/public/cust/others/s0000148-2021-ch_it.pdf</v>
      </c>
    </row>
    <row r="10230" spans="1:2" x14ac:dyDescent="0.2">
      <c r="A10230" s="1" t="s">
        <v>12486</v>
      </c>
      <c r="B10230" t="str">
        <f t="shared" si="272"/>
        <v>https://www.udobaer.de/out/media/public/cust/others/s0000148-2021-ch_it.pdf</v>
      </c>
    </row>
    <row r="10231" spans="1:2" x14ac:dyDescent="0.2">
      <c r="A10231" s="1" t="s">
        <v>12487</v>
      </c>
      <c r="B10231" t="str">
        <f t="shared" si="272"/>
        <v>https://www.udobaer.de/out/media/public/cust/others/s0000148-2021-ch_it.pdf</v>
      </c>
    </row>
    <row r="10232" spans="1:2" x14ac:dyDescent="0.2">
      <c r="A10232" s="1" t="s">
        <v>12490</v>
      </c>
      <c r="B10232" t="str">
        <f t="shared" si="272"/>
        <v>https://www.udobaer.de/out/media/public/cust/others/s0000148-2021-ch_it.pdf</v>
      </c>
    </row>
    <row r="10233" spans="1:2" x14ac:dyDescent="0.2">
      <c r="A10233" s="1" t="s">
        <v>12493</v>
      </c>
      <c r="B10233" t="str">
        <f t="shared" si="272"/>
        <v>https://www.udobaer.de/out/media/public/cust/others/s0000148-2021-ch_it.pdf</v>
      </c>
    </row>
    <row r="10234" spans="1:2" x14ac:dyDescent="0.2">
      <c r="A10234" s="1" t="s">
        <v>35756</v>
      </c>
      <c r="B10234" t="str">
        <f t="shared" si="272"/>
        <v>https://www.udobaer.de/out/media/public/cust/others/s0000148-2021-ch_it.pdf</v>
      </c>
    </row>
    <row r="10235" spans="1:2" x14ac:dyDescent="0.2">
      <c r="A10235" s="1" t="s">
        <v>35758</v>
      </c>
      <c r="B10235" t="str">
        <f t="shared" si="272"/>
        <v>https://www.udobaer.de/out/media/public/cust/others/s0000148-2021-ch_it.pdf</v>
      </c>
    </row>
    <row r="10236" spans="1:2" x14ac:dyDescent="0.2">
      <c r="A10236" s="1" t="s">
        <v>35759</v>
      </c>
      <c r="B10236" t="str">
        <f t="shared" si="272"/>
        <v>https://www.udobaer.de/out/media/public/cust/others/s0000148-2021-ch_it.pdf</v>
      </c>
    </row>
    <row r="10237" spans="1:2" x14ac:dyDescent="0.2">
      <c r="A10237" s="1" t="s">
        <v>35761</v>
      </c>
      <c r="B10237" t="str">
        <f t="shared" si="272"/>
        <v>https://www.udobaer.de/out/media/public/cust/others/s0000148-2021-ch_it.pdf</v>
      </c>
    </row>
    <row r="10238" spans="1:2" x14ac:dyDescent="0.2">
      <c r="A10238" s="1" t="s">
        <v>35771</v>
      </c>
      <c r="B10238" t="str">
        <f t="shared" si="272"/>
        <v>https://www.udobaer.de/out/media/public/cust/others/s0000148-2021-ch_it.pdf</v>
      </c>
    </row>
    <row r="10239" spans="1:2" x14ac:dyDescent="0.2">
      <c r="A10239" s="1" t="s">
        <v>35772</v>
      </c>
      <c r="B10239" t="str">
        <f t="shared" si="272"/>
        <v>https://www.udobaer.de/out/media/public/cust/others/s0000148-2021-ch_it.pdf</v>
      </c>
    </row>
    <row r="10240" spans="1:2" x14ac:dyDescent="0.2">
      <c r="A10240" s="1" t="s">
        <v>35786</v>
      </c>
      <c r="B10240" t="str">
        <f t="shared" si="272"/>
        <v>https://www.udobaer.de/out/media/public/cust/others/s0000148-2021-ch_it.pdf</v>
      </c>
    </row>
    <row r="10241" spans="1:2" x14ac:dyDescent="0.2">
      <c r="A10241" s="1" t="s">
        <v>35797</v>
      </c>
      <c r="B10241" t="str">
        <f t="shared" si="272"/>
        <v>https://www.udobaer.de/out/media/public/cust/others/s0000148-2021-ch_it.pdf</v>
      </c>
    </row>
    <row r="10242" spans="1:2" x14ac:dyDescent="0.2">
      <c r="A10242" s="1" t="s">
        <v>35799</v>
      </c>
      <c r="B10242" t="str">
        <f t="shared" si="272"/>
        <v>https://www.udobaer.de/out/media/public/cust/others/s0000148-2021-ch_it.pdf</v>
      </c>
    </row>
    <row r="10243" spans="1:2" x14ac:dyDescent="0.2">
      <c r="A10243" s="1" t="s">
        <v>35801</v>
      </c>
      <c r="B10243" t="str">
        <f t="shared" si="272"/>
        <v>https://www.udobaer.de/out/media/public/cust/others/s0000148-2021-ch_it.pdf</v>
      </c>
    </row>
    <row r="10244" spans="1:2" x14ac:dyDescent="0.2">
      <c r="A10244" s="1" t="s">
        <v>35802</v>
      </c>
      <c r="B10244" t="str">
        <f t="shared" si="272"/>
        <v>https://www.udobaer.de/out/media/public/cust/others/s0000148-2021-ch_it.pdf</v>
      </c>
    </row>
    <row r="10245" spans="1:2" x14ac:dyDescent="0.2">
      <c r="A10245" s="1" t="s">
        <v>35806</v>
      </c>
      <c r="B10245" t="str">
        <f t="shared" si="272"/>
        <v>https://www.udobaer.de/out/media/public/cust/others/s0000148-2021-ch_it.pdf</v>
      </c>
    </row>
    <row r="10246" spans="1:2" x14ac:dyDescent="0.2">
      <c r="A10246" s="1" t="s">
        <v>35808</v>
      </c>
      <c r="B10246" t="str">
        <f t="shared" si="272"/>
        <v>https://www.udobaer.de/out/media/public/cust/others/s0000148-2021-ch_it.pdf</v>
      </c>
    </row>
    <row r="10247" spans="1:2" x14ac:dyDescent="0.2">
      <c r="A10247" s="1" t="s">
        <v>35809</v>
      </c>
      <c r="B10247" t="str">
        <f t="shared" si="272"/>
        <v>https://www.udobaer.de/out/media/public/cust/others/s0000148-2021-ch_it.pdf</v>
      </c>
    </row>
    <row r="10248" spans="1:2" x14ac:dyDescent="0.2">
      <c r="A10248" s="1" t="s">
        <v>35816</v>
      </c>
      <c r="B10248" t="str">
        <f t="shared" si="272"/>
        <v>https://www.udobaer.de/out/media/public/cust/others/s0000148-2021-ch_it.pdf</v>
      </c>
    </row>
    <row r="10249" spans="1:2" x14ac:dyDescent="0.2">
      <c r="A10249" s="1" t="s">
        <v>35671</v>
      </c>
      <c r="B10249" t="str">
        <f>HYPERLINK("https://www.udobaer.de/out/media/public/cust/others/s0000149-2021-ch_it.pdf")</f>
        <v>https://www.udobaer.de/out/media/public/cust/others/s0000149-2021-ch_it.pdf</v>
      </c>
    </row>
    <row r="10250" spans="1:2" x14ac:dyDescent="0.2">
      <c r="A10250" s="1" t="s">
        <v>35787</v>
      </c>
      <c r="B10250" t="str">
        <f>HYPERLINK("https://www.udobaer.de/out/media/public/cust/others/s0000149-2021-ch_it.pdf")</f>
        <v>https://www.udobaer.de/out/media/public/cust/others/s0000149-2021-ch_it.pdf</v>
      </c>
    </row>
    <row r="10251" spans="1:2" x14ac:dyDescent="0.2">
      <c r="A10251" s="1" t="s">
        <v>35788</v>
      </c>
      <c r="B10251" t="str">
        <f>HYPERLINK("https://www.udobaer.de/out/media/public/cust/others/s0000149-2021-ch_it.pdf")</f>
        <v>https://www.udobaer.de/out/media/public/cust/others/s0000149-2021-ch_it.pdf</v>
      </c>
    </row>
    <row r="10252" spans="1:2" x14ac:dyDescent="0.2">
      <c r="A10252" s="1" t="s">
        <v>35754</v>
      </c>
      <c r="B10252" t="str">
        <f>HYPERLINK("https://www.udobaer.de/out/media/public/cust/others/s0000150-2021-ch_it.pdf")</f>
        <v>https://www.udobaer.de/out/media/public/cust/others/s0000150-2021-ch_it.pdf</v>
      </c>
    </row>
    <row r="10253" spans="1:2" x14ac:dyDescent="0.2">
      <c r="A10253" s="1" t="s">
        <v>35757</v>
      </c>
      <c r="B10253" t="str">
        <f>HYPERLINK("https://www.udobaer.de/out/media/public/cust/others/s0000150-2021-ch_it.pdf")</f>
        <v>https://www.udobaer.de/out/media/public/cust/others/s0000150-2021-ch_it.pdf</v>
      </c>
    </row>
    <row r="10254" spans="1:2" x14ac:dyDescent="0.2">
      <c r="A10254" s="1" t="s">
        <v>35764</v>
      </c>
      <c r="B10254" t="str">
        <f>HYPERLINK("https://www.udobaer.de/out/media/public/cust/others/s0000150-2021-ch_it.pdf")</f>
        <v>https://www.udobaer.de/out/media/public/cust/others/s0000150-2021-ch_it.pdf</v>
      </c>
    </row>
    <row r="10255" spans="1:2" x14ac:dyDescent="0.2">
      <c r="A10255" s="1" t="s">
        <v>35749</v>
      </c>
      <c r="B10255" t="str">
        <f>HYPERLINK("https://www.udobaer.de/out/media/public/cust/others/s0000151-2021-ch_it.pdf")</f>
        <v>https://www.udobaer.de/out/media/public/cust/others/s0000151-2021-ch_it.pdf</v>
      </c>
    </row>
    <row r="10256" spans="1:2" x14ac:dyDescent="0.2">
      <c r="A10256" s="1" t="s">
        <v>35793</v>
      </c>
      <c r="B10256" t="str">
        <f>HYPERLINK("https://www.udobaer.de/out/media/public/cust/others/s0000151-2021-ch_it.pdf")</f>
        <v>https://www.udobaer.de/out/media/public/cust/others/s0000151-2021-ch_it.pdf</v>
      </c>
    </row>
    <row r="10257" spans="1:2" x14ac:dyDescent="0.2">
      <c r="A10257" s="1" t="s">
        <v>35418</v>
      </c>
      <c r="B10257" t="str">
        <f t="shared" ref="B10257:B10288" si="273">HYPERLINK("https://www.udobaer.de/out/media/public/cust/others/s0000152-2021-ch_it.pdf")</f>
        <v>https://www.udobaer.de/out/media/public/cust/others/s0000152-2021-ch_it.pdf</v>
      </c>
    </row>
    <row r="10258" spans="1:2" x14ac:dyDescent="0.2">
      <c r="A10258" s="1" t="s">
        <v>35419</v>
      </c>
      <c r="B10258" t="str">
        <f t="shared" si="273"/>
        <v>https://www.udobaer.de/out/media/public/cust/others/s0000152-2021-ch_it.pdf</v>
      </c>
    </row>
    <row r="10259" spans="1:2" x14ac:dyDescent="0.2">
      <c r="A10259" s="1" t="s">
        <v>35420</v>
      </c>
      <c r="B10259" t="str">
        <f t="shared" si="273"/>
        <v>https://www.udobaer.de/out/media/public/cust/others/s0000152-2021-ch_it.pdf</v>
      </c>
    </row>
    <row r="10260" spans="1:2" x14ac:dyDescent="0.2">
      <c r="A10260" s="1" t="s">
        <v>35421</v>
      </c>
      <c r="B10260" t="str">
        <f t="shared" si="273"/>
        <v>https://www.udobaer.de/out/media/public/cust/others/s0000152-2021-ch_it.pdf</v>
      </c>
    </row>
    <row r="10261" spans="1:2" x14ac:dyDescent="0.2">
      <c r="A10261" s="1" t="s">
        <v>35422</v>
      </c>
      <c r="B10261" t="str">
        <f t="shared" si="273"/>
        <v>https://www.udobaer.de/out/media/public/cust/others/s0000152-2021-ch_it.pdf</v>
      </c>
    </row>
    <row r="10262" spans="1:2" x14ac:dyDescent="0.2">
      <c r="A10262" s="1" t="s">
        <v>35423</v>
      </c>
      <c r="B10262" t="str">
        <f t="shared" si="273"/>
        <v>https://www.udobaer.de/out/media/public/cust/others/s0000152-2021-ch_it.pdf</v>
      </c>
    </row>
    <row r="10263" spans="1:2" x14ac:dyDescent="0.2">
      <c r="A10263" s="1" t="s">
        <v>35424</v>
      </c>
      <c r="B10263" t="str">
        <f t="shared" si="273"/>
        <v>https://www.udobaer.de/out/media/public/cust/others/s0000152-2021-ch_it.pdf</v>
      </c>
    </row>
    <row r="10264" spans="1:2" x14ac:dyDescent="0.2">
      <c r="A10264" s="1" t="s">
        <v>35425</v>
      </c>
      <c r="B10264" t="str">
        <f t="shared" si="273"/>
        <v>https://www.udobaer.de/out/media/public/cust/others/s0000152-2021-ch_it.pdf</v>
      </c>
    </row>
    <row r="10265" spans="1:2" x14ac:dyDescent="0.2">
      <c r="A10265" s="1" t="s">
        <v>35426</v>
      </c>
      <c r="B10265" t="str">
        <f t="shared" si="273"/>
        <v>https://www.udobaer.de/out/media/public/cust/others/s0000152-2021-ch_it.pdf</v>
      </c>
    </row>
    <row r="10266" spans="1:2" x14ac:dyDescent="0.2">
      <c r="A10266" s="1" t="s">
        <v>35427</v>
      </c>
      <c r="B10266" t="str">
        <f t="shared" si="273"/>
        <v>https://www.udobaer.de/out/media/public/cust/others/s0000152-2021-ch_it.pdf</v>
      </c>
    </row>
    <row r="10267" spans="1:2" x14ac:dyDescent="0.2">
      <c r="A10267" s="1" t="s">
        <v>35428</v>
      </c>
      <c r="B10267" t="str">
        <f t="shared" si="273"/>
        <v>https://www.udobaer.de/out/media/public/cust/others/s0000152-2021-ch_it.pdf</v>
      </c>
    </row>
    <row r="10268" spans="1:2" x14ac:dyDescent="0.2">
      <c r="A10268" s="1" t="s">
        <v>35429</v>
      </c>
      <c r="B10268" t="str">
        <f t="shared" si="273"/>
        <v>https://www.udobaer.de/out/media/public/cust/others/s0000152-2021-ch_it.pdf</v>
      </c>
    </row>
    <row r="10269" spans="1:2" x14ac:dyDescent="0.2">
      <c r="A10269" s="1" t="s">
        <v>35430</v>
      </c>
      <c r="B10269" t="str">
        <f t="shared" si="273"/>
        <v>https://www.udobaer.de/out/media/public/cust/others/s0000152-2021-ch_it.pdf</v>
      </c>
    </row>
    <row r="10270" spans="1:2" x14ac:dyDescent="0.2">
      <c r="A10270" s="1" t="s">
        <v>35431</v>
      </c>
      <c r="B10270" t="str">
        <f t="shared" si="273"/>
        <v>https://www.udobaer.de/out/media/public/cust/others/s0000152-2021-ch_it.pdf</v>
      </c>
    </row>
    <row r="10271" spans="1:2" x14ac:dyDescent="0.2">
      <c r="A10271" s="1" t="s">
        <v>35432</v>
      </c>
      <c r="B10271" t="str">
        <f t="shared" si="273"/>
        <v>https://www.udobaer.de/out/media/public/cust/others/s0000152-2021-ch_it.pdf</v>
      </c>
    </row>
    <row r="10272" spans="1:2" x14ac:dyDescent="0.2">
      <c r="A10272" s="1" t="s">
        <v>35433</v>
      </c>
      <c r="B10272" t="str">
        <f t="shared" si="273"/>
        <v>https://www.udobaer.de/out/media/public/cust/others/s0000152-2021-ch_it.pdf</v>
      </c>
    </row>
    <row r="10273" spans="1:2" x14ac:dyDescent="0.2">
      <c r="A10273" s="1" t="s">
        <v>35434</v>
      </c>
      <c r="B10273" t="str">
        <f t="shared" si="273"/>
        <v>https://www.udobaer.de/out/media/public/cust/others/s0000152-2021-ch_it.pdf</v>
      </c>
    </row>
    <row r="10274" spans="1:2" x14ac:dyDescent="0.2">
      <c r="A10274" s="1" t="s">
        <v>35435</v>
      </c>
      <c r="B10274" t="str">
        <f t="shared" si="273"/>
        <v>https://www.udobaer.de/out/media/public/cust/others/s0000152-2021-ch_it.pdf</v>
      </c>
    </row>
    <row r="10275" spans="1:2" x14ac:dyDescent="0.2">
      <c r="A10275" s="1" t="s">
        <v>35436</v>
      </c>
      <c r="B10275" t="str">
        <f t="shared" si="273"/>
        <v>https://www.udobaer.de/out/media/public/cust/others/s0000152-2021-ch_it.pdf</v>
      </c>
    </row>
    <row r="10276" spans="1:2" x14ac:dyDescent="0.2">
      <c r="A10276" s="1" t="s">
        <v>35437</v>
      </c>
      <c r="B10276" t="str">
        <f t="shared" si="273"/>
        <v>https://www.udobaer.de/out/media/public/cust/others/s0000152-2021-ch_it.pdf</v>
      </c>
    </row>
    <row r="10277" spans="1:2" x14ac:dyDescent="0.2">
      <c r="A10277" s="1" t="s">
        <v>35438</v>
      </c>
      <c r="B10277" t="str">
        <f t="shared" si="273"/>
        <v>https://www.udobaer.de/out/media/public/cust/others/s0000152-2021-ch_it.pdf</v>
      </c>
    </row>
    <row r="10278" spans="1:2" x14ac:dyDescent="0.2">
      <c r="A10278" s="1" t="s">
        <v>35439</v>
      </c>
      <c r="B10278" t="str">
        <f t="shared" si="273"/>
        <v>https://www.udobaer.de/out/media/public/cust/others/s0000152-2021-ch_it.pdf</v>
      </c>
    </row>
    <row r="10279" spans="1:2" x14ac:dyDescent="0.2">
      <c r="A10279" s="1" t="s">
        <v>35440</v>
      </c>
      <c r="B10279" t="str">
        <f t="shared" si="273"/>
        <v>https://www.udobaer.de/out/media/public/cust/others/s0000152-2021-ch_it.pdf</v>
      </c>
    </row>
    <row r="10280" spans="1:2" x14ac:dyDescent="0.2">
      <c r="A10280" s="1" t="s">
        <v>35441</v>
      </c>
      <c r="B10280" t="str">
        <f t="shared" si="273"/>
        <v>https://www.udobaer.de/out/media/public/cust/others/s0000152-2021-ch_it.pdf</v>
      </c>
    </row>
    <row r="10281" spans="1:2" x14ac:dyDescent="0.2">
      <c r="A10281" s="1" t="s">
        <v>35442</v>
      </c>
      <c r="B10281" t="str">
        <f t="shared" si="273"/>
        <v>https://www.udobaer.de/out/media/public/cust/others/s0000152-2021-ch_it.pdf</v>
      </c>
    </row>
    <row r="10282" spans="1:2" x14ac:dyDescent="0.2">
      <c r="A10282" s="1" t="s">
        <v>35443</v>
      </c>
      <c r="B10282" t="str">
        <f t="shared" si="273"/>
        <v>https://www.udobaer.de/out/media/public/cust/others/s0000152-2021-ch_it.pdf</v>
      </c>
    </row>
    <row r="10283" spans="1:2" x14ac:dyDescent="0.2">
      <c r="A10283" s="1" t="s">
        <v>35444</v>
      </c>
      <c r="B10283" t="str">
        <f t="shared" si="273"/>
        <v>https://www.udobaer.de/out/media/public/cust/others/s0000152-2021-ch_it.pdf</v>
      </c>
    </row>
    <row r="10284" spans="1:2" x14ac:dyDescent="0.2">
      <c r="A10284" s="1" t="s">
        <v>35445</v>
      </c>
      <c r="B10284" t="str">
        <f t="shared" si="273"/>
        <v>https://www.udobaer.de/out/media/public/cust/others/s0000152-2021-ch_it.pdf</v>
      </c>
    </row>
    <row r="10285" spans="1:2" x14ac:dyDescent="0.2">
      <c r="A10285" s="1" t="s">
        <v>35446</v>
      </c>
      <c r="B10285" t="str">
        <f t="shared" si="273"/>
        <v>https://www.udobaer.de/out/media/public/cust/others/s0000152-2021-ch_it.pdf</v>
      </c>
    </row>
    <row r="10286" spans="1:2" x14ac:dyDescent="0.2">
      <c r="A10286" s="1" t="s">
        <v>35447</v>
      </c>
      <c r="B10286" t="str">
        <f t="shared" si="273"/>
        <v>https://www.udobaer.de/out/media/public/cust/others/s0000152-2021-ch_it.pdf</v>
      </c>
    </row>
    <row r="10287" spans="1:2" x14ac:dyDescent="0.2">
      <c r="A10287" s="1" t="s">
        <v>35448</v>
      </c>
      <c r="B10287" t="str">
        <f t="shared" si="273"/>
        <v>https://www.udobaer.de/out/media/public/cust/others/s0000152-2021-ch_it.pdf</v>
      </c>
    </row>
    <row r="10288" spans="1:2" x14ac:dyDescent="0.2">
      <c r="A10288" s="1" t="s">
        <v>35449</v>
      </c>
      <c r="B10288" t="str">
        <f t="shared" si="273"/>
        <v>https://www.udobaer.de/out/media/public/cust/others/s0000152-2021-ch_it.pdf</v>
      </c>
    </row>
    <row r="10289" spans="1:2" x14ac:dyDescent="0.2">
      <c r="A10289" s="1" t="s">
        <v>35450</v>
      </c>
      <c r="B10289" t="str">
        <f t="shared" ref="B10289:B10320" si="274">HYPERLINK("https://www.udobaer.de/out/media/public/cust/others/s0000152-2021-ch_it.pdf")</f>
        <v>https://www.udobaer.de/out/media/public/cust/others/s0000152-2021-ch_it.pdf</v>
      </c>
    </row>
    <row r="10290" spans="1:2" x14ac:dyDescent="0.2">
      <c r="A10290" s="1" t="s">
        <v>35451</v>
      </c>
      <c r="B10290" t="str">
        <f t="shared" si="274"/>
        <v>https://www.udobaer.de/out/media/public/cust/others/s0000152-2021-ch_it.pdf</v>
      </c>
    </row>
    <row r="10291" spans="1:2" x14ac:dyDescent="0.2">
      <c r="A10291" s="1" t="s">
        <v>35452</v>
      </c>
      <c r="B10291" t="str">
        <f t="shared" si="274"/>
        <v>https://www.udobaer.de/out/media/public/cust/others/s0000152-2021-ch_it.pdf</v>
      </c>
    </row>
    <row r="10292" spans="1:2" x14ac:dyDescent="0.2">
      <c r="A10292" s="1" t="s">
        <v>35453</v>
      </c>
      <c r="B10292" t="str">
        <f t="shared" si="274"/>
        <v>https://www.udobaer.de/out/media/public/cust/others/s0000152-2021-ch_it.pdf</v>
      </c>
    </row>
    <row r="10293" spans="1:2" x14ac:dyDescent="0.2">
      <c r="A10293" s="1" t="s">
        <v>35454</v>
      </c>
      <c r="B10293" t="str">
        <f t="shared" si="274"/>
        <v>https://www.udobaer.de/out/media/public/cust/others/s0000152-2021-ch_it.pdf</v>
      </c>
    </row>
    <row r="10294" spans="1:2" x14ac:dyDescent="0.2">
      <c r="A10294" s="1" t="s">
        <v>35455</v>
      </c>
      <c r="B10294" t="str">
        <f t="shared" si="274"/>
        <v>https://www.udobaer.de/out/media/public/cust/others/s0000152-2021-ch_it.pdf</v>
      </c>
    </row>
    <row r="10295" spans="1:2" x14ac:dyDescent="0.2">
      <c r="A10295" s="1" t="s">
        <v>35456</v>
      </c>
      <c r="B10295" t="str">
        <f t="shared" si="274"/>
        <v>https://www.udobaer.de/out/media/public/cust/others/s0000152-2021-ch_it.pdf</v>
      </c>
    </row>
    <row r="10296" spans="1:2" x14ac:dyDescent="0.2">
      <c r="A10296" s="1" t="s">
        <v>35457</v>
      </c>
      <c r="B10296" t="str">
        <f t="shared" si="274"/>
        <v>https://www.udobaer.de/out/media/public/cust/others/s0000152-2021-ch_it.pdf</v>
      </c>
    </row>
    <row r="10297" spans="1:2" x14ac:dyDescent="0.2">
      <c r="A10297" s="1" t="s">
        <v>35458</v>
      </c>
      <c r="B10297" t="str">
        <f t="shared" si="274"/>
        <v>https://www.udobaer.de/out/media/public/cust/others/s0000152-2021-ch_it.pdf</v>
      </c>
    </row>
    <row r="10298" spans="1:2" x14ac:dyDescent="0.2">
      <c r="A10298" s="1" t="s">
        <v>35459</v>
      </c>
      <c r="B10298" t="str">
        <f t="shared" si="274"/>
        <v>https://www.udobaer.de/out/media/public/cust/others/s0000152-2021-ch_it.pdf</v>
      </c>
    </row>
    <row r="10299" spans="1:2" x14ac:dyDescent="0.2">
      <c r="A10299" s="1" t="s">
        <v>35460</v>
      </c>
      <c r="B10299" t="str">
        <f t="shared" si="274"/>
        <v>https://www.udobaer.de/out/media/public/cust/others/s0000152-2021-ch_it.pdf</v>
      </c>
    </row>
    <row r="10300" spans="1:2" x14ac:dyDescent="0.2">
      <c r="A10300" s="1" t="s">
        <v>35461</v>
      </c>
      <c r="B10300" t="str">
        <f t="shared" si="274"/>
        <v>https://www.udobaer.de/out/media/public/cust/others/s0000152-2021-ch_it.pdf</v>
      </c>
    </row>
    <row r="10301" spans="1:2" x14ac:dyDescent="0.2">
      <c r="A10301" s="1" t="s">
        <v>35462</v>
      </c>
      <c r="B10301" t="str">
        <f t="shared" si="274"/>
        <v>https://www.udobaer.de/out/media/public/cust/others/s0000152-2021-ch_it.pdf</v>
      </c>
    </row>
    <row r="10302" spans="1:2" x14ac:dyDescent="0.2">
      <c r="A10302" s="1" t="s">
        <v>35463</v>
      </c>
      <c r="B10302" t="str">
        <f t="shared" si="274"/>
        <v>https://www.udobaer.de/out/media/public/cust/others/s0000152-2021-ch_it.pdf</v>
      </c>
    </row>
    <row r="10303" spans="1:2" x14ac:dyDescent="0.2">
      <c r="A10303" s="1" t="s">
        <v>35464</v>
      </c>
      <c r="B10303" t="str">
        <f t="shared" si="274"/>
        <v>https://www.udobaer.de/out/media/public/cust/others/s0000152-2021-ch_it.pdf</v>
      </c>
    </row>
    <row r="10304" spans="1:2" x14ac:dyDescent="0.2">
      <c r="A10304" s="1" t="s">
        <v>35465</v>
      </c>
      <c r="B10304" t="str">
        <f t="shared" si="274"/>
        <v>https://www.udobaer.de/out/media/public/cust/others/s0000152-2021-ch_it.pdf</v>
      </c>
    </row>
    <row r="10305" spans="1:2" x14ac:dyDescent="0.2">
      <c r="A10305" s="1" t="s">
        <v>35466</v>
      </c>
      <c r="B10305" t="str">
        <f t="shared" si="274"/>
        <v>https://www.udobaer.de/out/media/public/cust/others/s0000152-2021-ch_it.pdf</v>
      </c>
    </row>
    <row r="10306" spans="1:2" x14ac:dyDescent="0.2">
      <c r="A10306" s="1" t="s">
        <v>35467</v>
      </c>
      <c r="B10306" t="str">
        <f t="shared" si="274"/>
        <v>https://www.udobaer.de/out/media/public/cust/others/s0000152-2021-ch_it.pdf</v>
      </c>
    </row>
    <row r="10307" spans="1:2" x14ac:dyDescent="0.2">
      <c r="A10307" s="1" t="s">
        <v>35468</v>
      </c>
      <c r="B10307" t="str">
        <f t="shared" si="274"/>
        <v>https://www.udobaer.de/out/media/public/cust/others/s0000152-2021-ch_it.pdf</v>
      </c>
    </row>
    <row r="10308" spans="1:2" x14ac:dyDescent="0.2">
      <c r="A10308" s="1" t="s">
        <v>35469</v>
      </c>
      <c r="B10308" t="str">
        <f t="shared" si="274"/>
        <v>https://www.udobaer.de/out/media/public/cust/others/s0000152-2021-ch_it.pdf</v>
      </c>
    </row>
    <row r="10309" spans="1:2" x14ac:dyDescent="0.2">
      <c r="A10309" s="1" t="s">
        <v>35470</v>
      </c>
      <c r="B10309" t="str">
        <f t="shared" si="274"/>
        <v>https://www.udobaer.de/out/media/public/cust/others/s0000152-2021-ch_it.pdf</v>
      </c>
    </row>
    <row r="10310" spans="1:2" x14ac:dyDescent="0.2">
      <c r="A10310" s="1" t="s">
        <v>35471</v>
      </c>
      <c r="B10310" t="str">
        <f t="shared" si="274"/>
        <v>https://www.udobaer.de/out/media/public/cust/others/s0000152-2021-ch_it.pdf</v>
      </c>
    </row>
    <row r="10311" spans="1:2" x14ac:dyDescent="0.2">
      <c r="A10311" s="1" t="s">
        <v>35472</v>
      </c>
      <c r="B10311" t="str">
        <f t="shared" si="274"/>
        <v>https://www.udobaer.de/out/media/public/cust/others/s0000152-2021-ch_it.pdf</v>
      </c>
    </row>
    <row r="10312" spans="1:2" x14ac:dyDescent="0.2">
      <c r="A10312" s="1" t="s">
        <v>35473</v>
      </c>
      <c r="B10312" t="str">
        <f t="shared" si="274"/>
        <v>https://www.udobaer.de/out/media/public/cust/others/s0000152-2021-ch_it.pdf</v>
      </c>
    </row>
    <row r="10313" spans="1:2" x14ac:dyDescent="0.2">
      <c r="A10313" s="1" t="s">
        <v>35474</v>
      </c>
      <c r="B10313" t="str">
        <f t="shared" si="274"/>
        <v>https://www.udobaer.de/out/media/public/cust/others/s0000152-2021-ch_it.pdf</v>
      </c>
    </row>
    <row r="10314" spans="1:2" x14ac:dyDescent="0.2">
      <c r="A10314" s="1" t="s">
        <v>35475</v>
      </c>
      <c r="B10314" t="str">
        <f t="shared" si="274"/>
        <v>https://www.udobaer.de/out/media/public/cust/others/s0000152-2021-ch_it.pdf</v>
      </c>
    </row>
    <row r="10315" spans="1:2" x14ac:dyDescent="0.2">
      <c r="A10315" s="1" t="s">
        <v>35476</v>
      </c>
      <c r="B10315" t="str">
        <f t="shared" si="274"/>
        <v>https://www.udobaer.de/out/media/public/cust/others/s0000152-2021-ch_it.pdf</v>
      </c>
    </row>
    <row r="10316" spans="1:2" x14ac:dyDescent="0.2">
      <c r="A10316" s="1" t="s">
        <v>35477</v>
      </c>
      <c r="B10316" t="str">
        <f t="shared" si="274"/>
        <v>https://www.udobaer.de/out/media/public/cust/others/s0000152-2021-ch_it.pdf</v>
      </c>
    </row>
    <row r="10317" spans="1:2" x14ac:dyDescent="0.2">
      <c r="A10317" s="1" t="s">
        <v>35478</v>
      </c>
      <c r="B10317" t="str">
        <f t="shared" si="274"/>
        <v>https://www.udobaer.de/out/media/public/cust/others/s0000152-2021-ch_it.pdf</v>
      </c>
    </row>
    <row r="10318" spans="1:2" x14ac:dyDescent="0.2">
      <c r="A10318" s="1" t="s">
        <v>35479</v>
      </c>
      <c r="B10318" t="str">
        <f t="shared" si="274"/>
        <v>https://www.udobaer.de/out/media/public/cust/others/s0000152-2021-ch_it.pdf</v>
      </c>
    </row>
    <row r="10319" spans="1:2" x14ac:dyDescent="0.2">
      <c r="A10319" s="1" t="s">
        <v>35480</v>
      </c>
      <c r="B10319" t="str">
        <f t="shared" si="274"/>
        <v>https://www.udobaer.de/out/media/public/cust/others/s0000152-2021-ch_it.pdf</v>
      </c>
    </row>
    <row r="10320" spans="1:2" x14ac:dyDescent="0.2">
      <c r="A10320" s="1" t="s">
        <v>35481</v>
      </c>
      <c r="B10320" t="str">
        <f t="shared" si="274"/>
        <v>https://www.udobaer.de/out/media/public/cust/others/s0000152-2021-ch_it.pdf</v>
      </c>
    </row>
    <row r="10321" spans="1:2" x14ac:dyDescent="0.2">
      <c r="A10321" s="1" t="s">
        <v>35482</v>
      </c>
      <c r="B10321" t="str">
        <f t="shared" ref="B10321:B10352" si="275">HYPERLINK("https://www.udobaer.de/out/media/public/cust/others/s0000152-2021-ch_it.pdf")</f>
        <v>https://www.udobaer.de/out/media/public/cust/others/s0000152-2021-ch_it.pdf</v>
      </c>
    </row>
    <row r="10322" spans="1:2" x14ac:dyDescent="0.2">
      <c r="A10322" s="1" t="s">
        <v>35483</v>
      </c>
      <c r="B10322" t="str">
        <f t="shared" si="275"/>
        <v>https://www.udobaer.de/out/media/public/cust/others/s0000152-2021-ch_it.pdf</v>
      </c>
    </row>
    <row r="10323" spans="1:2" x14ac:dyDescent="0.2">
      <c r="A10323" s="1" t="s">
        <v>35484</v>
      </c>
      <c r="B10323" t="str">
        <f t="shared" si="275"/>
        <v>https://www.udobaer.de/out/media/public/cust/others/s0000152-2021-ch_it.pdf</v>
      </c>
    </row>
    <row r="10324" spans="1:2" x14ac:dyDescent="0.2">
      <c r="A10324" s="1" t="s">
        <v>35485</v>
      </c>
      <c r="B10324" t="str">
        <f t="shared" si="275"/>
        <v>https://www.udobaer.de/out/media/public/cust/others/s0000152-2021-ch_it.pdf</v>
      </c>
    </row>
    <row r="10325" spans="1:2" x14ac:dyDescent="0.2">
      <c r="A10325" s="1" t="s">
        <v>35486</v>
      </c>
      <c r="B10325" t="str">
        <f t="shared" si="275"/>
        <v>https://www.udobaer.de/out/media/public/cust/others/s0000152-2021-ch_it.pdf</v>
      </c>
    </row>
    <row r="10326" spans="1:2" x14ac:dyDescent="0.2">
      <c r="A10326" s="1" t="s">
        <v>35487</v>
      </c>
      <c r="B10326" t="str">
        <f t="shared" si="275"/>
        <v>https://www.udobaer.de/out/media/public/cust/others/s0000152-2021-ch_it.pdf</v>
      </c>
    </row>
    <row r="10327" spans="1:2" x14ac:dyDescent="0.2">
      <c r="A10327" s="1" t="s">
        <v>35488</v>
      </c>
      <c r="B10327" t="str">
        <f t="shared" si="275"/>
        <v>https://www.udobaer.de/out/media/public/cust/others/s0000152-2021-ch_it.pdf</v>
      </c>
    </row>
    <row r="10328" spans="1:2" x14ac:dyDescent="0.2">
      <c r="A10328" s="1" t="s">
        <v>35489</v>
      </c>
      <c r="B10328" t="str">
        <f t="shared" si="275"/>
        <v>https://www.udobaer.de/out/media/public/cust/others/s0000152-2021-ch_it.pdf</v>
      </c>
    </row>
    <row r="10329" spans="1:2" x14ac:dyDescent="0.2">
      <c r="A10329" s="1" t="s">
        <v>35490</v>
      </c>
      <c r="B10329" t="str">
        <f t="shared" si="275"/>
        <v>https://www.udobaer.de/out/media/public/cust/others/s0000152-2021-ch_it.pdf</v>
      </c>
    </row>
    <row r="10330" spans="1:2" x14ac:dyDescent="0.2">
      <c r="A10330" s="1" t="s">
        <v>35491</v>
      </c>
      <c r="B10330" t="str">
        <f t="shared" si="275"/>
        <v>https://www.udobaer.de/out/media/public/cust/others/s0000152-2021-ch_it.pdf</v>
      </c>
    </row>
    <row r="10331" spans="1:2" x14ac:dyDescent="0.2">
      <c r="A10331" s="1" t="s">
        <v>35492</v>
      </c>
      <c r="B10331" t="str">
        <f t="shared" si="275"/>
        <v>https://www.udobaer.de/out/media/public/cust/others/s0000152-2021-ch_it.pdf</v>
      </c>
    </row>
    <row r="10332" spans="1:2" x14ac:dyDescent="0.2">
      <c r="A10332" s="1" t="s">
        <v>35493</v>
      </c>
      <c r="B10332" t="str">
        <f t="shared" si="275"/>
        <v>https://www.udobaer.de/out/media/public/cust/others/s0000152-2021-ch_it.pdf</v>
      </c>
    </row>
    <row r="10333" spans="1:2" x14ac:dyDescent="0.2">
      <c r="A10333" s="1" t="s">
        <v>35494</v>
      </c>
      <c r="B10333" t="str">
        <f t="shared" si="275"/>
        <v>https://www.udobaer.de/out/media/public/cust/others/s0000152-2021-ch_it.pdf</v>
      </c>
    </row>
    <row r="10334" spans="1:2" x14ac:dyDescent="0.2">
      <c r="A10334" s="1" t="s">
        <v>35495</v>
      </c>
      <c r="B10334" t="str">
        <f t="shared" si="275"/>
        <v>https://www.udobaer.de/out/media/public/cust/others/s0000152-2021-ch_it.pdf</v>
      </c>
    </row>
    <row r="10335" spans="1:2" x14ac:dyDescent="0.2">
      <c r="A10335" s="1" t="s">
        <v>35496</v>
      </c>
      <c r="B10335" t="str">
        <f t="shared" si="275"/>
        <v>https://www.udobaer.de/out/media/public/cust/others/s0000152-2021-ch_it.pdf</v>
      </c>
    </row>
    <row r="10336" spans="1:2" x14ac:dyDescent="0.2">
      <c r="A10336" s="1" t="s">
        <v>35497</v>
      </c>
      <c r="B10336" t="str">
        <f t="shared" si="275"/>
        <v>https://www.udobaer.de/out/media/public/cust/others/s0000152-2021-ch_it.pdf</v>
      </c>
    </row>
    <row r="10337" spans="1:2" x14ac:dyDescent="0.2">
      <c r="A10337" s="1" t="s">
        <v>35498</v>
      </c>
      <c r="B10337" t="str">
        <f t="shared" si="275"/>
        <v>https://www.udobaer.de/out/media/public/cust/others/s0000152-2021-ch_it.pdf</v>
      </c>
    </row>
    <row r="10338" spans="1:2" x14ac:dyDescent="0.2">
      <c r="A10338" s="1" t="s">
        <v>35499</v>
      </c>
      <c r="B10338" t="str">
        <f t="shared" si="275"/>
        <v>https://www.udobaer.de/out/media/public/cust/others/s0000152-2021-ch_it.pdf</v>
      </c>
    </row>
    <row r="10339" spans="1:2" x14ac:dyDescent="0.2">
      <c r="A10339" s="1" t="s">
        <v>35500</v>
      </c>
      <c r="B10339" t="str">
        <f t="shared" si="275"/>
        <v>https://www.udobaer.de/out/media/public/cust/others/s0000152-2021-ch_it.pdf</v>
      </c>
    </row>
    <row r="10340" spans="1:2" x14ac:dyDescent="0.2">
      <c r="A10340" s="1" t="s">
        <v>35501</v>
      </c>
      <c r="B10340" t="str">
        <f t="shared" si="275"/>
        <v>https://www.udobaer.de/out/media/public/cust/others/s0000152-2021-ch_it.pdf</v>
      </c>
    </row>
    <row r="10341" spans="1:2" x14ac:dyDescent="0.2">
      <c r="A10341" s="1" t="s">
        <v>35502</v>
      </c>
      <c r="B10341" t="str">
        <f t="shared" si="275"/>
        <v>https://www.udobaer.de/out/media/public/cust/others/s0000152-2021-ch_it.pdf</v>
      </c>
    </row>
    <row r="10342" spans="1:2" x14ac:dyDescent="0.2">
      <c r="A10342" s="1" t="s">
        <v>35503</v>
      </c>
      <c r="B10342" t="str">
        <f t="shared" si="275"/>
        <v>https://www.udobaer.de/out/media/public/cust/others/s0000152-2021-ch_it.pdf</v>
      </c>
    </row>
    <row r="10343" spans="1:2" x14ac:dyDescent="0.2">
      <c r="A10343" s="1" t="s">
        <v>35504</v>
      </c>
      <c r="B10343" t="str">
        <f t="shared" si="275"/>
        <v>https://www.udobaer.de/out/media/public/cust/others/s0000152-2021-ch_it.pdf</v>
      </c>
    </row>
    <row r="10344" spans="1:2" x14ac:dyDescent="0.2">
      <c r="A10344" s="1" t="s">
        <v>35505</v>
      </c>
      <c r="B10344" t="str">
        <f t="shared" si="275"/>
        <v>https://www.udobaer.de/out/media/public/cust/others/s0000152-2021-ch_it.pdf</v>
      </c>
    </row>
    <row r="10345" spans="1:2" x14ac:dyDescent="0.2">
      <c r="A10345" s="1" t="s">
        <v>35506</v>
      </c>
      <c r="B10345" t="str">
        <f t="shared" si="275"/>
        <v>https://www.udobaer.de/out/media/public/cust/others/s0000152-2021-ch_it.pdf</v>
      </c>
    </row>
    <row r="10346" spans="1:2" x14ac:dyDescent="0.2">
      <c r="A10346" s="1" t="s">
        <v>35507</v>
      </c>
      <c r="B10346" t="str">
        <f t="shared" si="275"/>
        <v>https://www.udobaer.de/out/media/public/cust/others/s0000152-2021-ch_it.pdf</v>
      </c>
    </row>
    <row r="10347" spans="1:2" x14ac:dyDescent="0.2">
      <c r="A10347" s="1" t="s">
        <v>35651</v>
      </c>
      <c r="B10347" t="str">
        <f t="shared" si="275"/>
        <v>https://www.udobaer.de/out/media/public/cust/others/s0000152-2021-ch_it.pdf</v>
      </c>
    </row>
    <row r="10348" spans="1:2" x14ac:dyDescent="0.2">
      <c r="A10348" s="1" t="s">
        <v>35652</v>
      </c>
      <c r="B10348" t="str">
        <f t="shared" si="275"/>
        <v>https://www.udobaer.de/out/media/public/cust/others/s0000152-2021-ch_it.pdf</v>
      </c>
    </row>
    <row r="10349" spans="1:2" x14ac:dyDescent="0.2">
      <c r="A10349" s="1" t="s">
        <v>35653</v>
      </c>
      <c r="B10349" t="str">
        <f t="shared" si="275"/>
        <v>https://www.udobaer.de/out/media/public/cust/others/s0000152-2021-ch_it.pdf</v>
      </c>
    </row>
    <row r="10350" spans="1:2" x14ac:dyDescent="0.2">
      <c r="A10350" s="1" t="s">
        <v>35654</v>
      </c>
      <c r="B10350" t="str">
        <f t="shared" si="275"/>
        <v>https://www.udobaer.de/out/media/public/cust/others/s0000152-2021-ch_it.pdf</v>
      </c>
    </row>
    <row r="10351" spans="1:2" x14ac:dyDescent="0.2">
      <c r="A10351" s="1" t="s">
        <v>35655</v>
      </c>
      <c r="B10351" t="str">
        <f t="shared" si="275"/>
        <v>https://www.udobaer.de/out/media/public/cust/others/s0000152-2021-ch_it.pdf</v>
      </c>
    </row>
    <row r="10352" spans="1:2" x14ac:dyDescent="0.2">
      <c r="A10352" s="1" t="s">
        <v>35656</v>
      </c>
      <c r="B10352" t="str">
        <f t="shared" si="275"/>
        <v>https://www.udobaer.de/out/media/public/cust/others/s0000152-2021-ch_it.pdf</v>
      </c>
    </row>
    <row r="10353" spans="1:2" x14ac:dyDescent="0.2">
      <c r="A10353" s="1" t="s">
        <v>35657</v>
      </c>
      <c r="B10353" t="str">
        <f t="shared" ref="B10353:B10364" si="276">HYPERLINK("https://www.udobaer.de/out/media/public/cust/others/s0000152-2021-ch_it.pdf")</f>
        <v>https://www.udobaer.de/out/media/public/cust/others/s0000152-2021-ch_it.pdf</v>
      </c>
    </row>
    <row r="10354" spans="1:2" x14ac:dyDescent="0.2">
      <c r="A10354" s="1" t="s">
        <v>35658</v>
      </c>
      <c r="B10354" t="str">
        <f t="shared" si="276"/>
        <v>https://www.udobaer.de/out/media/public/cust/others/s0000152-2021-ch_it.pdf</v>
      </c>
    </row>
    <row r="10355" spans="1:2" x14ac:dyDescent="0.2">
      <c r="A10355" s="1" t="s">
        <v>35659</v>
      </c>
      <c r="B10355" t="str">
        <f t="shared" si="276"/>
        <v>https://www.udobaer.de/out/media/public/cust/others/s0000152-2021-ch_it.pdf</v>
      </c>
    </row>
    <row r="10356" spans="1:2" x14ac:dyDescent="0.2">
      <c r="A10356" s="1" t="s">
        <v>35661</v>
      </c>
      <c r="B10356" t="str">
        <f t="shared" si="276"/>
        <v>https://www.udobaer.de/out/media/public/cust/others/s0000152-2021-ch_it.pdf</v>
      </c>
    </row>
    <row r="10357" spans="1:2" x14ac:dyDescent="0.2">
      <c r="A10357" s="1" t="s">
        <v>35662</v>
      </c>
      <c r="B10357" t="str">
        <f t="shared" si="276"/>
        <v>https://www.udobaer.de/out/media/public/cust/others/s0000152-2021-ch_it.pdf</v>
      </c>
    </row>
    <row r="10358" spans="1:2" x14ac:dyDescent="0.2">
      <c r="A10358" s="1" t="s">
        <v>35663</v>
      </c>
      <c r="B10358" t="str">
        <f t="shared" si="276"/>
        <v>https://www.udobaer.de/out/media/public/cust/others/s0000152-2021-ch_it.pdf</v>
      </c>
    </row>
    <row r="10359" spans="1:2" x14ac:dyDescent="0.2">
      <c r="A10359" s="1" t="s">
        <v>35664</v>
      </c>
      <c r="B10359" t="str">
        <f t="shared" si="276"/>
        <v>https://www.udobaer.de/out/media/public/cust/others/s0000152-2021-ch_it.pdf</v>
      </c>
    </row>
    <row r="10360" spans="1:2" x14ac:dyDescent="0.2">
      <c r="A10360" s="1" t="s">
        <v>35665</v>
      </c>
      <c r="B10360" t="str">
        <f t="shared" si="276"/>
        <v>https://www.udobaer.de/out/media/public/cust/others/s0000152-2021-ch_it.pdf</v>
      </c>
    </row>
    <row r="10361" spans="1:2" x14ac:dyDescent="0.2">
      <c r="A10361" s="1" t="s">
        <v>35666</v>
      </c>
      <c r="B10361" t="str">
        <f t="shared" si="276"/>
        <v>https://www.udobaer.de/out/media/public/cust/others/s0000152-2021-ch_it.pdf</v>
      </c>
    </row>
    <row r="10362" spans="1:2" x14ac:dyDescent="0.2">
      <c r="A10362" s="1" t="s">
        <v>35667</v>
      </c>
      <c r="B10362" t="str">
        <f t="shared" si="276"/>
        <v>https://www.udobaer.de/out/media/public/cust/others/s0000152-2021-ch_it.pdf</v>
      </c>
    </row>
    <row r="10363" spans="1:2" x14ac:dyDescent="0.2">
      <c r="A10363" s="1" t="s">
        <v>35668</v>
      </c>
      <c r="B10363" t="str">
        <f t="shared" si="276"/>
        <v>https://www.udobaer.de/out/media/public/cust/others/s0000152-2021-ch_it.pdf</v>
      </c>
    </row>
    <row r="10364" spans="1:2" x14ac:dyDescent="0.2">
      <c r="A10364" s="1" t="s">
        <v>35669</v>
      </c>
      <c r="B10364" t="str">
        <f t="shared" si="276"/>
        <v>https://www.udobaer.de/out/media/public/cust/others/s0000152-2021-ch_it.pdf</v>
      </c>
    </row>
    <row r="10365" spans="1:2" x14ac:dyDescent="0.2">
      <c r="A10365" s="1" t="s">
        <v>35214</v>
      </c>
      <c r="B10365" t="str">
        <f t="shared" ref="B10365:B10428" si="277">HYPERLINK("https://www.udobaer.de/out/media/public/cust/others/s0000153-2021-ch_it.pdf")</f>
        <v>https://www.udobaer.de/out/media/public/cust/others/s0000153-2021-ch_it.pdf</v>
      </c>
    </row>
    <row r="10366" spans="1:2" x14ac:dyDescent="0.2">
      <c r="A10366" s="1" t="s">
        <v>35215</v>
      </c>
      <c r="B10366" t="str">
        <f t="shared" si="277"/>
        <v>https://www.udobaer.de/out/media/public/cust/others/s0000153-2021-ch_it.pdf</v>
      </c>
    </row>
    <row r="10367" spans="1:2" x14ac:dyDescent="0.2">
      <c r="A10367" s="1" t="s">
        <v>35216</v>
      </c>
      <c r="B10367" t="str">
        <f t="shared" si="277"/>
        <v>https://www.udobaer.de/out/media/public/cust/others/s0000153-2021-ch_it.pdf</v>
      </c>
    </row>
    <row r="10368" spans="1:2" x14ac:dyDescent="0.2">
      <c r="A10368" s="1" t="s">
        <v>35217</v>
      </c>
      <c r="B10368" t="str">
        <f t="shared" si="277"/>
        <v>https://www.udobaer.de/out/media/public/cust/others/s0000153-2021-ch_it.pdf</v>
      </c>
    </row>
    <row r="10369" spans="1:2" x14ac:dyDescent="0.2">
      <c r="A10369" s="1" t="s">
        <v>35218</v>
      </c>
      <c r="B10369" t="str">
        <f t="shared" si="277"/>
        <v>https://www.udobaer.de/out/media/public/cust/others/s0000153-2021-ch_it.pdf</v>
      </c>
    </row>
    <row r="10370" spans="1:2" x14ac:dyDescent="0.2">
      <c r="A10370" s="1" t="s">
        <v>35219</v>
      </c>
      <c r="B10370" t="str">
        <f t="shared" si="277"/>
        <v>https://www.udobaer.de/out/media/public/cust/others/s0000153-2021-ch_it.pdf</v>
      </c>
    </row>
    <row r="10371" spans="1:2" x14ac:dyDescent="0.2">
      <c r="A10371" s="1" t="s">
        <v>35220</v>
      </c>
      <c r="B10371" t="str">
        <f t="shared" si="277"/>
        <v>https://www.udobaer.de/out/media/public/cust/others/s0000153-2021-ch_it.pdf</v>
      </c>
    </row>
    <row r="10372" spans="1:2" x14ac:dyDescent="0.2">
      <c r="A10372" s="1" t="s">
        <v>35221</v>
      </c>
      <c r="B10372" t="str">
        <f t="shared" si="277"/>
        <v>https://www.udobaer.de/out/media/public/cust/others/s0000153-2021-ch_it.pdf</v>
      </c>
    </row>
    <row r="10373" spans="1:2" x14ac:dyDescent="0.2">
      <c r="A10373" s="1" t="s">
        <v>35222</v>
      </c>
      <c r="B10373" t="str">
        <f t="shared" si="277"/>
        <v>https://www.udobaer.de/out/media/public/cust/others/s0000153-2021-ch_it.pdf</v>
      </c>
    </row>
    <row r="10374" spans="1:2" x14ac:dyDescent="0.2">
      <c r="A10374" s="1" t="s">
        <v>35223</v>
      </c>
      <c r="B10374" t="str">
        <f t="shared" si="277"/>
        <v>https://www.udobaer.de/out/media/public/cust/others/s0000153-2021-ch_it.pdf</v>
      </c>
    </row>
    <row r="10375" spans="1:2" x14ac:dyDescent="0.2">
      <c r="A10375" s="1" t="s">
        <v>35224</v>
      </c>
      <c r="B10375" t="str">
        <f t="shared" si="277"/>
        <v>https://www.udobaer.de/out/media/public/cust/others/s0000153-2021-ch_it.pdf</v>
      </c>
    </row>
    <row r="10376" spans="1:2" x14ac:dyDescent="0.2">
      <c r="A10376" s="1" t="s">
        <v>35225</v>
      </c>
      <c r="B10376" t="str">
        <f t="shared" si="277"/>
        <v>https://www.udobaer.de/out/media/public/cust/others/s0000153-2021-ch_it.pdf</v>
      </c>
    </row>
    <row r="10377" spans="1:2" x14ac:dyDescent="0.2">
      <c r="A10377" s="1" t="s">
        <v>35226</v>
      </c>
      <c r="B10377" t="str">
        <f t="shared" si="277"/>
        <v>https://www.udobaer.de/out/media/public/cust/others/s0000153-2021-ch_it.pdf</v>
      </c>
    </row>
    <row r="10378" spans="1:2" x14ac:dyDescent="0.2">
      <c r="A10378" s="1" t="s">
        <v>35227</v>
      </c>
      <c r="B10378" t="str">
        <f t="shared" si="277"/>
        <v>https://www.udobaer.de/out/media/public/cust/others/s0000153-2021-ch_it.pdf</v>
      </c>
    </row>
    <row r="10379" spans="1:2" x14ac:dyDescent="0.2">
      <c r="A10379" s="1" t="s">
        <v>35228</v>
      </c>
      <c r="B10379" t="str">
        <f t="shared" si="277"/>
        <v>https://www.udobaer.de/out/media/public/cust/others/s0000153-2021-ch_it.pdf</v>
      </c>
    </row>
    <row r="10380" spans="1:2" x14ac:dyDescent="0.2">
      <c r="A10380" s="1" t="s">
        <v>35229</v>
      </c>
      <c r="B10380" t="str">
        <f t="shared" si="277"/>
        <v>https://www.udobaer.de/out/media/public/cust/others/s0000153-2021-ch_it.pdf</v>
      </c>
    </row>
    <row r="10381" spans="1:2" x14ac:dyDescent="0.2">
      <c r="A10381" s="1" t="s">
        <v>35230</v>
      </c>
      <c r="B10381" t="str">
        <f t="shared" si="277"/>
        <v>https://www.udobaer.de/out/media/public/cust/others/s0000153-2021-ch_it.pdf</v>
      </c>
    </row>
    <row r="10382" spans="1:2" x14ac:dyDescent="0.2">
      <c r="A10382" s="1" t="s">
        <v>35231</v>
      </c>
      <c r="B10382" t="str">
        <f t="shared" si="277"/>
        <v>https://www.udobaer.de/out/media/public/cust/others/s0000153-2021-ch_it.pdf</v>
      </c>
    </row>
    <row r="10383" spans="1:2" x14ac:dyDescent="0.2">
      <c r="A10383" s="1" t="s">
        <v>35232</v>
      </c>
      <c r="B10383" t="str">
        <f t="shared" si="277"/>
        <v>https://www.udobaer.de/out/media/public/cust/others/s0000153-2021-ch_it.pdf</v>
      </c>
    </row>
    <row r="10384" spans="1:2" x14ac:dyDescent="0.2">
      <c r="A10384" s="1" t="s">
        <v>35233</v>
      </c>
      <c r="B10384" t="str">
        <f t="shared" si="277"/>
        <v>https://www.udobaer.de/out/media/public/cust/others/s0000153-2021-ch_it.pdf</v>
      </c>
    </row>
    <row r="10385" spans="1:2" x14ac:dyDescent="0.2">
      <c r="A10385" s="1" t="s">
        <v>35234</v>
      </c>
      <c r="B10385" t="str">
        <f t="shared" si="277"/>
        <v>https://www.udobaer.de/out/media/public/cust/others/s0000153-2021-ch_it.pdf</v>
      </c>
    </row>
    <row r="10386" spans="1:2" x14ac:dyDescent="0.2">
      <c r="A10386" s="1" t="s">
        <v>35235</v>
      </c>
      <c r="B10386" t="str">
        <f t="shared" si="277"/>
        <v>https://www.udobaer.de/out/media/public/cust/others/s0000153-2021-ch_it.pdf</v>
      </c>
    </row>
    <row r="10387" spans="1:2" x14ac:dyDescent="0.2">
      <c r="A10387" s="1" t="s">
        <v>35236</v>
      </c>
      <c r="B10387" t="str">
        <f t="shared" si="277"/>
        <v>https://www.udobaer.de/out/media/public/cust/others/s0000153-2021-ch_it.pdf</v>
      </c>
    </row>
    <row r="10388" spans="1:2" x14ac:dyDescent="0.2">
      <c r="A10388" s="1" t="s">
        <v>35237</v>
      </c>
      <c r="B10388" t="str">
        <f t="shared" si="277"/>
        <v>https://www.udobaer.de/out/media/public/cust/others/s0000153-2021-ch_it.pdf</v>
      </c>
    </row>
    <row r="10389" spans="1:2" x14ac:dyDescent="0.2">
      <c r="A10389" s="1" t="s">
        <v>35238</v>
      </c>
      <c r="B10389" t="str">
        <f t="shared" si="277"/>
        <v>https://www.udobaer.de/out/media/public/cust/others/s0000153-2021-ch_it.pdf</v>
      </c>
    </row>
    <row r="10390" spans="1:2" x14ac:dyDescent="0.2">
      <c r="A10390" s="1" t="s">
        <v>35239</v>
      </c>
      <c r="B10390" t="str">
        <f t="shared" si="277"/>
        <v>https://www.udobaer.de/out/media/public/cust/others/s0000153-2021-ch_it.pdf</v>
      </c>
    </row>
    <row r="10391" spans="1:2" x14ac:dyDescent="0.2">
      <c r="A10391" s="1" t="s">
        <v>35240</v>
      </c>
      <c r="B10391" t="str">
        <f t="shared" si="277"/>
        <v>https://www.udobaer.de/out/media/public/cust/others/s0000153-2021-ch_it.pdf</v>
      </c>
    </row>
    <row r="10392" spans="1:2" x14ac:dyDescent="0.2">
      <c r="A10392" s="1" t="s">
        <v>35241</v>
      </c>
      <c r="B10392" t="str">
        <f t="shared" si="277"/>
        <v>https://www.udobaer.de/out/media/public/cust/others/s0000153-2021-ch_it.pdf</v>
      </c>
    </row>
    <row r="10393" spans="1:2" x14ac:dyDescent="0.2">
      <c r="A10393" s="1" t="s">
        <v>35242</v>
      </c>
      <c r="B10393" t="str">
        <f t="shared" si="277"/>
        <v>https://www.udobaer.de/out/media/public/cust/others/s0000153-2021-ch_it.pdf</v>
      </c>
    </row>
    <row r="10394" spans="1:2" x14ac:dyDescent="0.2">
      <c r="A10394" s="1" t="s">
        <v>35243</v>
      </c>
      <c r="B10394" t="str">
        <f t="shared" si="277"/>
        <v>https://www.udobaer.de/out/media/public/cust/others/s0000153-2021-ch_it.pdf</v>
      </c>
    </row>
    <row r="10395" spans="1:2" x14ac:dyDescent="0.2">
      <c r="A10395" s="1" t="s">
        <v>35244</v>
      </c>
      <c r="B10395" t="str">
        <f t="shared" si="277"/>
        <v>https://www.udobaer.de/out/media/public/cust/others/s0000153-2021-ch_it.pdf</v>
      </c>
    </row>
    <row r="10396" spans="1:2" x14ac:dyDescent="0.2">
      <c r="A10396" s="1" t="s">
        <v>35245</v>
      </c>
      <c r="B10396" t="str">
        <f t="shared" si="277"/>
        <v>https://www.udobaer.de/out/media/public/cust/others/s0000153-2021-ch_it.pdf</v>
      </c>
    </row>
    <row r="10397" spans="1:2" x14ac:dyDescent="0.2">
      <c r="A10397" s="1" t="s">
        <v>35246</v>
      </c>
      <c r="B10397" t="str">
        <f t="shared" si="277"/>
        <v>https://www.udobaer.de/out/media/public/cust/others/s0000153-2021-ch_it.pdf</v>
      </c>
    </row>
    <row r="10398" spans="1:2" x14ac:dyDescent="0.2">
      <c r="A10398" s="1" t="s">
        <v>35247</v>
      </c>
      <c r="B10398" t="str">
        <f t="shared" si="277"/>
        <v>https://www.udobaer.de/out/media/public/cust/others/s0000153-2021-ch_it.pdf</v>
      </c>
    </row>
    <row r="10399" spans="1:2" x14ac:dyDescent="0.2">
      <c r="A10399" s="1" t="s">
        <v>35248</v>
      </c>
      <c r="B10399" t="str">
        <f t="shared" si="277"/>
        <v>https://www.udobaer.de/out/media/public/cust/others/s0000153-2021-ch_it.pdf</v>
      </c>
    </row>
    <row r="10400" spans="1:2" x14ac:dyDescent="0.2">
      <c r="A10400" s="1" t="s">
        <v>35249</v>
      </c>
      <c r="B10400" t="str">
        <f t="shared" si="277"/>
        <v>https://www.udobaer.de/out/media/public/cust/others/s0000153-2021-ch_it.pdf</v>
      </c>
    </row>
    <row r="10401" spans="1:2" x14ac:dyDescent="0.2">
      <c r="A10401" s="1" t="s">
        <v>35250</v>
      </c>
      <c r="B10401" t="str">
        <f t="shared" si="277"/>
        <v>https://www.udobaer.de/out/media/public/cust/others/s0000153-2021-ch_it.pdf</v>
      </c>
    </row>
    <row r="10402" spans="1:2" x14ac:dyDescent="0.2">
      <c r="A10402" s="1" t="s">
        <v>35251</v>
      </c>
      <c r="B10402" t="str">
        <f t="shared" si="277"/>
        <v>https://www.udobaer.de/out/media/public/cust/others/s0000153-2021-ch_it.pdf</v>
      </c>
    </row>
    <row r="10403" spans="1:2" x14ac:dyDescent="0.2">
      <c r="A10403" s="1" t="s">
        <v>35252</v>
      </c>
      <c r="B10403" t="str">
        <f t="shared" si="277"/>
        <v>https://www.udobaer.de/out/media/public/cust/others/s0000153-2021-ch_it.pdf</v>
      </c>
    </row>
    <row r="10404" spans="1:2" x14ac:dyDescent="0.2">
      <c r="A10404" s="1" t="s">
        <v>35253</v>
      </c>
      <c r="B10404" t="str">
        <f t="shared" si="277"/>
        <v>https://www.udobaer.de/out/media/public/cust/others/s0000153-2021-ch_it.pdf</v>
      </c>
    </row>
    <row r="10405" spans="1:2" x14ac:dyDescent="0.2">
      <c r="A10405" s="1" t="s">
        <v>35254</v>
      </c>
      <c r="B10405" t="str">
        <f t="shared" si="277"/>
        <v>https://www.udobaer.de/out/media/public/cust/others/s0000153-2021-ch_it.pdf</v>
      </c>
    </row>
    <row r="10406" spans="1:2" x14ac:dyDescent="0.2">
      <c r="A10406" s="1" t="s">
        <v>35255</v>
      </c>
      <c r="B10406" t="str">
        <f t="shared" si="277"/>
        <v>https://www.udobaer.de/out/media/public/cust/others/s0000153-2021-ch_it.pdf</v>
      </c>
    </row>
    <row r="10407" spans="1:2" x14ac:dyDescent="0.2">
      <c r="A10407" s="1" t="s">
        <v>35256</v>
      </c>
      <c r="B10407" t="str">
        <f t="shared" si="277"/>
        <v>https://www.udobaer.de/out/media/public/cust/others/s0000153-2021-ch_it.pdf</v>
      </c>
    </row>
    <row r="10408" spans="1:2" x14ac:dyDescent="0.2">
      <c r="A10408" s="1" t="s">
        <v>35257</v>
      </c>
      <c r="B10408" t="str">
        <f t="shared" si="277"/>
        <v>https://www.udobaer.de/out/media/public/cust/others/s0000153-2021-ch_it.pdf</v>
      </c>
    </row>
    <row r="10409" spans="1:2" x14ac:dyDescent="0.2">
      <c r="A10409" s="1" t="s">
        <v>35258</v>
      </c>
      <c r="B10409" t="str">
        <f t="shared" si="277"/>
        <v>https://www.udobaer.de/out/media/public/cust/others/s0000153-2021-ch_it.pdf</v>
      </c>
    </row>
    <row r="10410" spans="1:2" x14ac:dyDescent="0.2">
      <c r="A10410" s="1" t="s">
        <v>35259</v>
      </c>
      <c r="B10410" t="str">
        <f t="shared" si="277"/>
        <v>https://www.udobaer.de/out/media/public/cust/others/s0000153-2021-ch_it.pdf</v>
      </c>
    </row>
    <row r="10411" spans="1:2" x14ac:dyDescent="0.2">
      <c r="A10411" s="1" t="s">
        <v>35260</v>
      </c>
      <c r="B10411" t="str">
        <f t="shared" si="277"/>
        <v>https://www.udobaer.de/out/media/public/cust/others/s0000153-2021-ch_it.pdf</v>
      </c>
    </row>
    <row r="10412" spans="1:2" x14ac:dyDescent="0.2">
      <c r="A10412" s="1" t="s">
        <v>35261</v>
      </c>
      <c r="B10412" t="str">
        <f t="shared" si="277"/>
        <v>https://www.udobaer.de/out/media/public/cust/others/s0000153-2021-ch_it.pdf</v>
      </c>
    </row>
    <row r="10413" spans="1:2" x14ac:dyDescent="0.2">
      <c r="A10413" s="1" t="s">
        <v>35262</v>
      </c>
      <c r="B10413" t="str">
        <f t="shared" si="277"/>
        <v>https://www.udobaer.de/out/media/public/cust/others/s0000153-2021-ch_it.pdf</v>
      </c>
    </row>
    <row r="10414" spans="1:2" x14ac:dyDescent="0.2">
      <c r="A10414" s="1" t="s">
        <v>35263</v>
      </c>
      <c r="B10414" t="str">
        <f t="shared" si="277"/>
        <v>https://www.udobaer.de/out/media/public/cust/others/s0000153-2021-ch_it.pdf</v>
      </c>
    </row>
    <row r="10415" spans="1:2" x14ac:dyDescent="0.2">
      <c r="A10415" s="1" t="s">
        <v>35264</v>
      </c>
      <c r="B10415" t="str">
        <f t="shared" si="277"/>
        <v>https://www.udobaer.de/out/media/public/cust/others/s0000153-2021-ch_it.pdf</v>
      </c>
    </row>
    <row r="10416" spans="1:2" x14ac:dyDescent="0.2">
      <c r="A10416" s="1" t="s">
        <v>35265</v>
      </c>
      <c r="B10416" t="str">
        <f t="shared" si="277"/>
        <v>https://www.udobaer.de/out/media/public/cust/others/s0000153-2021-ch_it.pdf</v>
      </c>
    </row>
    <row r="10417" spans="1:2" x14ac:dyDescent="0.2">
      <c r="A10417" s="1" t="s">
        <v>35266</v>
      </c>
      <c r="B10417" t="str">
        <f t="shared" si="277"/>
        <v>https://www.udobaer.de/out/media/public/cust/others/s0000153-2021-ch_it.pdf</v>
      </c>
    </row>
    <row r="10418" spans="1:2" x14ac:dyDescent="0.2">
      <c r="A10418" s="1" t="s">
        <v>35267</v>
      </c>
      <c r="B10418" t="str">
        <f t="shared" si="277"/>
        <v>https://www.udobaer.de/out/media/public/cust/others/s0000153-2021-ch_it.pdf</v>
      </c>
    </row>
    <row r="10419" spans="1:2" x14ac:dyDescent="0.2">
      <c r="A10419" s="1" t="s">
        <v>35268</v>
      </c>
      <c r="B10419" t="str">
        <f t="shared" si="277"/>
        <v>https://www.udobaer.de/out/media/public/cust/others/s0000153-2021-ch_it.pdf</v>
      </c>
    </row>
    <row r="10420" spans="1:2" x14ac:dyDescent="0.2">
      <c r="A10420" s="1" t="s">
        <v>35269</v>
      </c>
      <c r="B10420" t="str">
        <f t="shared" si="277"/>
        <v>https://www.udobaer.de/out/media/public/cust/others/s0000153-2021-ch_it.pdf</v>
      </c>
    </row>
    <row r="10421" spans="1:2" x14ac:dyDescent="0.2">
      <c r="A10421" s="1" t="s">
        <v>35270</v>
      </c>
      <c r="B10421" t="str">
        <f t="shared" si="277"/>
        <v>https://www.udobaer.de/out/media/public/cust/others/s0000153-2021-ch_it.pdf</v>
      </c>
    </row>
    <row r="10422" spans="1:2" x14ac:dyDescent="0.2">
      <c r="A10422" s="1" t="s">
        <v>35271</v>
      </c>
      <c r="B10422" t="str">
        <f t="shared" si="277"/>
        <v>https://www.udobaer.de/out/media/public/cust/others/s0000153-2021-ch_it.pdf</v>
      </c>
    </row>
    <row r="10423" spans="1:2" x14ac:dyDescent="0.2">
      <c r="A10423" s="1" t="s">
        <v>35272</v>
      </c>
      <c r="B10423" t="str">
        <f t="shared" si="277"/>
        <v>https://www.udobaer.de/out/media/public/cust/others/s0000153-2021-ch_it.pdf</v>
      </c>
    </row>
    <row r="10424" spans="1:2" x14ac:dyDescent="0.2">
      <c r="A10424" s="1" t="s">
        <v>35273</v>
      </c>
      <c r="B10424" t="str">
        <f t="shared" si="277"/>
        <v>https://www.udobaer.de/out/media/public/cust/others/s0000153-2021-ch_it.pdf</v>
      </c>
    </row>
    <row r="10425" spans="1:2" x14ac:dyDescent="0.2">
      <c r="A10425" s="1" t="s">
        <v>35274</v>
      </c>
      <c r="B10425" t="str">
        <f t="shared" si="277"/>
        <v>https://www.udobaer.de/out/media/public/cust/others/s0000153-2021-ch_it.pdf</v>
      </c>
    </row>
    <row r="10426" spans="1:2" x14ac:dyDescent="0.2">
      <c r="A10426" s="1" t="s">
        <v>35275</v>
      </c>
      <c r="B10426" t="str">
        <f t="shared" si="277"/>
        <v>https://www.udobaer.de/out/media/public/cust/others/s0000153-2021-ch_it.pdf</v>
      </c>
    </row>
    <row r="10427" spans="1:2" x14ac:dyDescent="0.2">
      <c r="A10427" s="1" t="s">
        <v>35276</v>
      </c>
      <c r="B10427" t="str">
        <f t="shared" si="277"/>
        <v>https://www.udobaer.de/out/media/public/cust/others/s0000153-2021-ch_it.pdf</v>
      </c>
    </row>
    <row r="10428" spans="1:2" x14ac:dyDescent="0.2">
      <c r="A10428" s="1" t="s">
        <v>35277</v>
      </c>
      <c r="B10428" t="str">
        <f t="shared" si="277"/>
        <v>https://www.udobaer.de/out/media/public/cust/others/s0000153-2021-ch_it.pdf</v>
      </c>
    </row>
    <row r="10429" spans="1:2" x14ac:dyDescent="0.2">
      <c r="A10429" s="1" t="s">
        <v>35278</v>
      </c>
      <c r="B10429" t="str">
        <f t="shared" ref="B10429:B10492" si="278">HYPERLINK("https://www.udobaer.de/out/media/public/cust/others/s0000153-2021-ch_it.pdf")</f>
        <v>https://www.udobaer.de/out/media/public/cust/others/s0000153-2021-ch_it.pdf</v>
      </c>
    </row>
    <row r="10430" spans="1:2" x14ac:dyDescent="0.2">
      <c r="A10430" s="1" t="s">
        <v>35279</v>
      </c>
      <c r="B10430" t="str">
        <f t="shared" si="278"/>
        <v>https://www.udobaer.de/out/media/public/cust/others/s0000153-2021-ch_it.pdf</v>
      </c>
    </row>
    <row r="10431" spans="1:2" x14ac:dyDescent="0.2">
      <c r="A10431" s="1" t="s">
        <v>35280</v>
      </c>
      <c r="B10431" t="str">
        <f t="shared" si="278"/>
        <v>https://www.udobaer.de/out/media/public/cust/others/s0000153-2021-ch_it.pdf</v>
      </c>
    </row>
    <row r="10432" spans="1:2" x14ac:dyDescent="0.2">
      <c r="A10432" s="1" t="s">
        <v>35281</v>
      </c>
      <c r="B10432" t="str">
        <f t="shared" si="278"/>
        <v>https://www.udobaer.de/out/media/public/cust/others/s0000153-2021-ch_it.pdf</v>
      </c>
    </row>
    <row r="10433" spans="1:2" x14ac:dyDescent="0.2">
      <c r="A10433" s="1" t="s">
        <v>35282</v>
      </c>
      <c r="B10433" t="str">
        <f t="shared" si="278"/>
        <v>https://www.udobaer.de/out/media/public/cust/others/s0000153-2021-ch_it.pdf</v>
      </c>
    </row>
    <row r="10434" spans="1:2" x14ac:dyDescent="0.2">
      <c r="A10434" s="1" t="s">
        <v>35283</v>
      </c>
      <c r="B10434" t="str">
        <f t="shared" si="278"/>
        <v>https://www.udobaer.de/out/media/public/cust/others/s0000153-2021-ch_it.pdf</v>
      </c>
    </row>
    <row r="10435" spans="1:2" x14ac:dyDescent="0.2">
      <c r="A10435" s="1" t="s">
        <v>35284</v>
      </c>
      <c r="B10435" t="str">
        <f t="shared" si="278"/>
        <v>https://www.udobaer.de/out/media/public/cust/others/s0000153-2021-ch_it.pdf</v>
      </c>
    </row>
    <row r="10436" spans="1:2" x14ac:dyDescent="0.2">
      <c r="A10436" s="1" t="s">
        <v>35285</v>
      </c>
      <c r="B10436" t="str">
        <f t="shared" si="278"/>
        <v>https://www.udobaer.de/out/media/public/cust/others/s0000153-2021-ch_it.pdf</v>
      </c>
    </row>
    <row r="10437" spans="1:2" x14ac:dyDescent="0.2">
      <c r="A10437" s="1" t="s">
        <v>35286</v>
      </c>
      <c r="B10437" t="str">
        <f t="shared" si="278"/>
        <v>https://www.udobaer.de/out/media/public/cust/others/s0000153-2021-ch_it.pdf</v>
      </c>
    </row>
    <row r="10438" spans="1:2" x14ac:dyDescent="0.2">
      <c r="A10438" s="1" t="s">
        <v>35287</v>
      </c>
      <c r="B10438" t="str">
        <f t="shared" si="278"/>
        <v>https://www.udobaer.de/out/media/public/cust/others/s0000153-2021-ch_it.pdf</v>
      </c>
    </row>
    <row r="10439" spans="1:2" x14ac:dyDescent="0.2">
      <c r="A10439" s="1" t="s">
        <v>35288</v>
      </c>
      <c r="B10439" t="str">
        <f t="shared" si="278"/>
        <v>https://www.udobaer.de/out/media/public/cust/others/s0000153-2021-ch_it.pdf</v>
      </c>
    </row>
    <row r="10440" spans="1:2" x14ac:dyDescent="0.2">
      <c r="A10440" s="1" t="s">
        <v>35289</v>
      </c>
      <c r="B10440" t="str">
        <f t="shared" si="278"/>
        <v>https://www.udobaer.de/out/media/public/cust/others/s0000153-2021-ch_it.pdf</v>
      </c>
    </row>
    <row r="10441" spans="1:2" x14ac:dyDescent="0.2">
      <c r="A10441" s="1" t="s">
        <v>35290</v>
      </c>
      <c r="B10441" t="str">
        <f t="shared" si="278"/>
        <v>https://www.udobaer.de/out/media/public/cust/others/s0000153-2021-ch_it.pdf</v>
      </c>
    </row>
    <row r="10442" spans="1:2" x14ac:dyDescent="0.2">
      <c r="A10442" s="1" t="s">
        <v>35291</v>
      </c>
      <c r="B10442" t="str">
        <f t="shared" si="278"/>
        <v>https://www.udobaer.de/out/media/public/cust/others/s0000153-2021-ch_it.pdf</v>
      </c>
    </row>
    <row r="10443" spans="1:2" x14ac:dyDescent="0.2">
      <c r="A10443" s="1" t="s">
        <v>35292</v>
      </c>
      <c r="B10443" t="str">
        <f t="shared" si="278"/>
        <v>https://www.udobaer.de/out/media/public/cust/others/s0000153-2021-ch_it.pdf</v>
      </c>
    </row>
    <row r="10444" spans="1:2" x14ac:dyDescent="0.2">
      <c r="A10444" s="1" t="s">
        <v>35293</v>
      </c>
      <c r="B10444" t="str">
        <f t="shared" si="278"/>
        <v>https://www.udobaer.de/out/media/public/cust/others/s0000153-2021-ch_it.pdf</v>
      </c>
    </row>
    <row r="10445" spans="1:2" x14ac:dyDescent="0.2">
      <c r="A10445" s="1" t="s">
        <v>35294</v>
      </c>
      <c r="B10445" t="str">
        <f t="shared" si="278"/>
        <v>https://www.udobaer.de/out/media/public/cust/others/s0000153-2021-ch_it.pdf</v>
      </c>
    </row>
    <row r="10446" spans="1:2" x14ac:dyDescent="0.2">
      <c r="A10446" s="1" t="s">
        <v>35295</v>
      </c>
      <c r="B10446" t="str">
        <f t="shared" si="278"/>
        <v>https://www.udobaer.de/out/media/public/cust/others/s0000153-2021-ch_it.pdf</v>
      </c>
    </row>
    <row r="10447" spans="1:2" x14ac:dyDescent="0.2">
      <c r="A10447" s="1" t="s">
        <v>35296</v>
      </c>
      <c r="B10447" t="str">
        <f t="shared" si="278"/>
        <v>https://www.udobaer.de/out/media/public/cust/others/s0000153-2021-ch_it.pdf</v>
      </c>
    </row>
    <row r="10448" spans="1:2" x14ac:dyDescent="0.2">
      <c r="A10448" s="1" t="s">
        <v>35297</v>
      </c>
      <c r="B10448" t="str">
        <f t="shared" si="278"/>
        <v>https://www.udobaer.de/out/media/public/cust/others/s0000153-2021-ch_it.pdf</v>
      </c>
    </row>
    <row r="10449" spans="1:2" x14ac:dyDescent="0.2">
      <c r="A10449" s="1" t="s">
        <v>35298</v>
      </c>
      <c r="B10449" t="str">
        <f t="shared" si="278"/>
        <v>https://www.udobaer.de/out/media/public/cust/others/s0000153-2021-ch_it.pdf</v>
      </c>
    </row>
    <row r="10450" spans="1:2" x14ac:dyDescent="0.2">
      <c r="A10450" s="1" t="s">
        <v>35299</v>
      </c>
      <c r="B10450" t="str">
        <f t="shared" si="278"/>
        <v>https://www.udobaer.de/out/media/public/cust/others/s0000153-2021-ch_it.pdf</v>
      </c>
    </row>
    <row r="10451" spans="1:2" x14ac:dyDescent="0.2">
      <c r="A10451" s="1" t="s">
        <v>35300</v>
      </c>
      <c r="B10451" t="str">
        <f t="shared" si="278"/>
        <v>https://www.udobaer.de/out/media/public/cust/others/s0000153-2021-ch_it.pdf</v>
      </c>
    </row>
    <row r="10452" spans="1:2" x14ac:dyDescent="0.2">
      <c r="A10452" s="1" t="s">
        <v>35301</v>
      </c>
      <c r="B10452" t="str">
        <f t="shared" si="278"/>
        <v>https://www.udobaer.de/out/media/public/cust/others/s0000153-2021-ch_it.pdf</v>
      </c>
    </row>
    <row r="10453" spans="1:2" x14ac:dyDescent="0.2">
      <c r="A10453" s="1" t="s">
        <v>35302</v>
      </c>
      <c r="B10453" t="str">
        <f t="shared" si="278"/>
        <v>https://www.udobaer.de/out/media/public/cust/others/s0000153-2021-ch_it.pdf</v>
      </c>
    </row>
    <row r="10454" spans="1:2" x14ac:dyDescent="0.2">
      <c r="A10454" s="1" t="s">
        <v>35303</v>
      </c>
      <c r="B10454" t="str">
        <f t="shared" si="278"/>
        <v>https://www.udobaer.de/out/media/public/cust/others/s0000153-2021-ch_it.pdf</v>
      </c>
    </row>
    <row r="10455" spans="1:2" x14ac:dyDescent="0.2">
      <c r="A10455" s="1" t="s">
        <v>35304</v>
      </c>
      <c r="B10455" t="str">
        <f t="shared" si="278"/>
        <v>https://www.udobaer.de/out/media/public/cust/others/s0000153-2021-ch_it.pdf</v>
      </c>
    </row>
    <row r="10456" spans="1:2" x14ac:dyDescent="0.2">
      <c r="A10456" s="1" t="s">
        <v>35305</v>
      </c>
      <c r="B10456" t="str">
        <f t="shared" si="278"/>
        <v>https://www.udobaer.de/out/media/public/cust/others/s0000153-2021-ch_it.pdf</v>
      </c>
    </row>
    <row r="10457" spans="1:2" x14ac:dyDescent="0.2">
      <c r="A10457" s="1" t="s">
        <v>35306</v>
      </c>
      <c r="B10457" t="str">
        <f t="shared" si="278"/>
        <v>https://www.udobaer.de/out/media/public/cust/others/s0000153-2021-ch_it.pdf</v>
      </c>
    </row>
    <row r="10458" spans="1:2" x14ac:dyDescent="0.2">
      <c r="A10458" s="1" t="s">
        <v>35307</v>
      </c>
      <c r="B10458" t="str">
        <f t="shared" si="278"/>
        <v>https://www.udobaer.de/out/media/public/cust/others/s0000153-2021-ch_it.pdf</v>
      </c>
    </row>
    <row r="10459" spans="1:2" x14ac:dyDescent="0.2">
      <c r="A10459" s="1" t="s">
        <v>35308</v>
      </c>
      <c r="B10459" t="str">
        <f t="shared" si="278"/>
        <v>https://www.udobaer.de/out/media/public/cust/others/s0000153-2021-ch_it.pdf</v>
      </c>
    </row>
    <row r="10460" spans="1:2" x14ac:dyDescent="0.2">
      <c r="A10460" s="1" t="s">
        <v>35309</v>
      </c>
      <c r="B10460" t="str">
        <f t="shared" si="278"/>
        <v>https://www.udobaer.de/out/media/public/cust/others/s0000153-2021-ch_it.pdf</v>
      </c>
    </row>
    <row r="10461" spans="1:2" x14ac:dyDescent="0.2">
      <c r="A10461" s="1" t="s">
        <v>35310</v>
      </c>
      <c r="B10461" t="str">
        <f t="shared" si="278"/>
        <v>https://www.udobaer.de/out/media/public/cust/others/s0000153-2021-ch_it.pdf</v>
      </c>
    </row>
    <row r="10462" spans="1:2" x14ac:dyDescent="0.2">
      <c r="A10462" s="1" t="s">
        <v>35311</v>
      </c>
      <c r="B10462" t="str">
        <f t="shared" si="278"/>
        <v>https://www.udobaer.de/out/media/public/cust/others/s0000153-2021-ch_it.pdf</v>
      </c>
    </row>
    <row r="10463" spans="1:2" x14ac:dyDescent="0.2">
      <c r="A10463" s="1" t="s">
        <v>35312</v>
      </c>
      <c r="B10463" t="str">
        <f t="shared" si="278"/>
        <v>https://www.udobaer.de/out/media/public/cust/others/s0000153-2021-ch_it.pdf</v>
      </c>
    </row>
    <row r="10464" spans="1:2" x14ac:dyDescent="0.2">
      <c r="A10464" s="1" t="s">
        <v>35313</v>
      </c>
      <c r="B10464" t="str">
        <f t="shared" si="278"/>
        <v>https://www.udobaer.de/out/media/public/cust/others/s0000153-2021-ch_it.pdf</v>
      </c>
    </row>
    <row r="10465" spans="1:2" x14ac:dyDescent="0.2">
      <c r="A10465" s="1" t="s">
        <v>35314</v>
      </c>
      <c r="B10465" t="str">
        <f t="shared" si="278"/>
        <v>https://www.udobaer.de/out/media/public/cust/others/s0000153-2021-ch_it.pdf</v>
      </c>
    </row>
    <row r="10466" spans="1:2" x14ac:dyDescent="0.2">
      <c r="A10466" s="1" t="s">
        <v>35315</v>
      </c>
      <c r="B10466" t="str">
        <f t="shared" si="278"/>
        <v>https://www.udobaer.de/out/media/public/cust/others/s0000153-2021-ch_it.pdf</v>
      </c>
    </row>
    <row r="10467" spans="1:2" x14ac:dyDescent="0.2">
      <c r="A10467" s="1" t="s">
        <v>35316</v>
      </c>
      <c r="B10467" t="str">
        <f t="shared" si="278"/>
        <v>https://www.udobaer.de/out/media/public/cust/others/s0000153-2021-ch_it.pdf</v>
      </c>
    </row>
    <row r="10468" spans="1:2" x14ac:dyDescent="0.2">
      <c r="A10468" s="1" t="s">
        <v>35317</v>
      </c>
      <c r="B10468" t="str">
        <f t="shared" si="278"/>
        <v>https://www.udobaer.de/out/media/public/cust/others/s0000153-2021-ch_it.pdf</v>
      </c>
    </row>
    <row r="10469" spans="1:2" x14ac:dyDescent="0.2">
      <c r="A10469" s="1" t="s">
        <v>35318</v>
      </c>
      <c r="B10469" t="str">
        <f t="shared" si="278"/>
        <v>https://www.udobaer.de/out/media/public/cust/others/s0000153-2021-ch_it.pdf</v>
      </c>
    </row>
    <row r="10470" spans="1:2" x14ac:dyDescent="0.2">
      <c r="A10470" s="1" t="s">
        <v>35319</v>
      </c>
      <c r="B10470" t="str">
        <f t="shared" si="278"/>
        <v>https://www.udobaer.de/out/media/public/cust/others/s0000153-2021-ch_it.pdf</v>
      </c>
    </row>
    <row r="10471" spans="1:2" x14ac:dyDescent="0.2">
      <c r="A10471" s="1" t="s">
        <v>35320</v>
      </c>
      <c r="B10471" t="str">
        <f t="shared" si="278"/>
        <v>https://www.udobaer.de/out/media/public/cust/others/s0000153-2021-ch_it.pdf</v>
      </c>
    </row>
    <row r="10472" spans="1:2" x14ac:dyDescent="0.2">
      <c r="A10472" s="1" t="s">
        <v>35321</v>
      </c>
      <c r="B10472" t="str">
        <f t="shared" si="278"/>
        <v>https://www.udobaer.de/out/media/public/cust/others/s0000153-2021-ch_it.pdf</v>
      </c>
    </row>
    <row r="10473" spans="1:2" x14ac:dyDescent="0.2">
      <c r="A10473" s="1" t="s">
        <v>35322</v>
      </c>
      <c r="B10473" t="str">
        <f t="shared" si="278"/>
        <v>https://www.udobaer.de/out/media/public/cust/others/s0000153-2021-ch_it.pdf</v>
      </c>
    </row>
    <row r="10474" spans="1:2" x14ac:dyDescent="0.2">
      <c r="A10474" s="1" t="s">
        <v>35323</v>
      </c>
      <c r="B10474" t="str">
        <f t="shared" si="278"/>
        <v>https://www.udobaer.de/out/media/public/cust/others/s0000153-2021-ch_it.pdf</v>
      </c>
    </row>
    <row r="10475" spans="1:2" x14ac:dyDescent="0.2">
      <c r="A10475" s="1" t="s">
        <v>35324</v>
      </c>
      <c r="B10475" t="str">
        <f t="shared" si="278"/>
        <v>https://www.udobaer.de/out/media/public/cust/others/s0000153-2021-ch_it.pdf</v>
      </c>
    </row>
    <row r="10476" spans="1:2" x14ac:dyDescent="0.2">
      <c r="A10476" s="1" t="s">
        <v>35325</v>
      </c>
      <c r="B10476" t="str">
        <f t="shared" si="278"/>
        <v>https://www.udobaer.de/out/media/public/cust/others/s0000153-2021-ch_it.pdf</v>
      </c>
    </row>
    <row r="10477" spans="1:2" x14ac:dyDescent="0.2">
      <c r="A10477" s="1" t="s">
        <v>35326</v>
      </c>
      <c r="B10477" t="str">
        <f t="shared" si="278"/>
        <v>https://www.udobaer.de/out/media/public/cust/others/s0000153-2021-ch_it.pdf</v>
      </c>
    </row>
    <row r="10478" spans="1:2" x14ac:dyDescent="0.2">
      <c r="A10478" s="1" t="s">
        <v>35327</v>
      </c>
      <c r="B10478" t="str">
        <f t="shared" si="278"/>
        <v>https://www.udobaer.de/out/media/public/cust/others/s0000153-2021-ch_it.pdf</v>
      </c>
    </row>
    <row r="10479" spans="1:2" x14ac:dyDescent="0.2">
      <c r="A10479" s="1" t="s">
        <v>35328</v>
      </c>
      <c r="B10479" t="str">
        <f t="shared" si="278"/>
        <v>https://www.udobaer.de/out/media/public/cust/others/s0000153-2021-ch_it.pdf</v>
      </c>
    </row>
    <row r="10480" spans="1:2" x14ac:dyDescent="0.2">
      <c r="A10480" s="1" t="s">
        <v>35329</v>
      </c>
      <c r="B10480" t="str">
        <f t="shared" si="278"/>
        <v>https://www.udobaer.de/out/media/public/cust/others/s0000153-2021-ch_it.pdf</v>
      </c>
    </row>
    <row r="10481" spans="1:2" x14ac:dyDescent="0.2">
      <c r="A10481" s="1" t="s">
        <v>35330</v>
      </c>
      <c r="B10481" t="str">
        <f t="shared" si="278"/>
        <v>https://www.udobaer.de/out/media/public/cust/others/s0000153-2021-ch_it.pdf</v>
      </c>
    </row>
    <row r="10482" spans="1:2" x14ac:dyDescent="0.2">
      <c r="A10482" s="1" t="s">
        <v>35331</v>
      </c>
      <c r="B10482" t="str">
        <f t="shared" si="278"/>
        <v>https://www.udobaer.de/out/media/public/cust/others/s0000153-2021-ch_it.pdf</v>
      </c>
    </row>
    <row r="10483" spans="1:2" x14ac:dyDescent="0.2">
      <c r="A10483" s="1" t="s">
        <v>35332</v>
      </c>
      <c r="B10483" t="str">
        <f t="shared" si="278"/>
        <v>https://www.udobaer.de/out/media/public/cust/others/s0000153-2021-ch_it.pdf</v>
      </c>
    </row>
    <row r="10484" spans="1:2" x14ac:dyDescent="0.2">
      <c r="A10484" s="1" t="s">
        <v>35333</v>
      </c>
      <c r="B10484" t="str">
        <f t="shared" si="278"/>
        <v>https://www.udobaer.de/out/media/public/cust/others/s0000153-2021-ch_it.pdf</v>
      </c>
    </row>
    <row r="10485" spans="1:2" x14ac:dyDescent="0.2">
      <c r="A10485" s="1" t="s">
        <v>35334</v>
      </c>
      <c r="B10485" t="str">
        <f t="shared" si="278"/>
        <v>https://www.udobaer.de/out/media/public/cust/others/s0000153-2021-ch_it.pdf</v>
      </c>
    </row>
    <row r="10486" spans="1:2" x14ac:dyDescent="0.2">
      <c r="A10486" s="1" t="s">
        <v>35335</v>
      </c>
      <c r="B10486" t="str">
        <f t="shared" si="278"/>
        <v>https://www.udobaer.de/out/media/public/cust/others/s0000153-2021-ch_it.pdf</v>
      </c>
    </row>
    <row r="10487" spans="1:2" x14ac:dyDescent="0.2">
      <c r="A10487" s="1" t="s">
        <v>35336</v>
      </c>
      <c r="B10487" t="str">
        <f t="shared" si="278"/>
        <v>https://www.udobaer.de/out/media/public/cust/others/s0000153-2021-ch_it.pdf</v>
      </c>
    </row>
    <row r="10488" spans="1:2" x14ac:dyDescent="0.2">
      <c r="A10488" s="1" t="s">
        <v>35337</v>
      </c>
      <c r="B10488" t="str">
        <f t="shared" si="278"/>
        <v>https://www.udobaer.de/out/media/public/cust/others/s0000153-2021-ch_it.pdf</v>
      </c>
    </row>
    <row r="10489" spans="1:2" x14ac:dyDescent="0.2">
      <c r="A10489" s="1" t="s">
        <v>35338</v>
      </c>
      <c r="B10489" t="str">
        <f t="shared" si="278"/>
        <v>https://www.udobaer.de/out/media/public/cust/others/s0000153-2021-ch_it.pdf</v>
      </c>
    </row>
    <row r="10490" spans="1:2" x14ac:dyDescent="0.2">
      <c r="A10490" s="1" t="s">
        <v>35339</v>
      </c>
      <c r="B10490" t="str">
        <f t="shared" si="278"/>
        <v>https://www.udobaer.de/out/media/public/cust/others/s0000153-2021-ch_it.pdf</v>
      </c>
    </row>
    <row r="10491" spans="1:2" x14ac:dyDescent="0.2">
      <c r="A10491" s="1" t="s">
        <v>35340</v>
      </c>
      <c r="B10491" t="str">
        <f t="shared" si="278"/>
        <v>https://www.udobaer.de/out/media/public/cust/others/s0000153-2021-ch_it.pdf</v>
      </c>
    </row>
    <row r="10492" spans="1:2" x14ac:dyDescent="0.2">
      <c r="A10492" s="1" t="s">
        <v>35341</v>
      </c>
      <c r="B10492" t="str">
        <f t="shared" si="278"/>
        <v>https://www.udobaer.de/out/media/public/cust/others/s0000153-2021-ch_it.pdf</v>
      </c>
    </row>
    <row r="10493" spans="1:2" x14ac:dyDescent="0.2">
      <c r="A10493" s="1" t="s">
        <v>35342</v>
      </c>
      <c r="B10493" t="str">
        <f t="shared" ref="B10493:B10556" si="279">HYPERLINK("https://www.udobaer.de/out/media/public/cust/others/s0000153-2021-ch_it.pdf")</f>
        <v>https://www.udobaer.de/out/media/public/cust/others/s0000153-2021-ch_it.pdf</v>
      </c>
    </row>
    <row r="10494" spans="1:2" x14ac:dyDescent="0.2">
      <c r="A10494" s="1" t="s">
        <v>35343</v>
      </c>
      <c r="B10494" t="str">
        <f t="shared" si="279"/>
        <v>https://www.udobaer.de/out/media/public/cust/others/s0000153-2021-ch_it.pdf</v>
      </c>
    </row>
    <row r="10495" spans="1:2" x14ac:dyDescent="0.2">
      <c r="A10495" s="1" t="s">
        <v>35344</v>
      </c>
      <c r="B10495" t="str">
        <f t="shared" si="279"/>
        <v>https://www.udobaer.de/out/media/public/cust/others/s0000153-2021-ch_it.pdf</v>
      </c>
    </row>
    <row r="10496" spans="1:2" x14ac:dyDescent="0.2">
      <c r="A10496" s="1" t="s">
        <v>35345</v>
      </c>
      <c r="B10496" t="str">
        <f t="shared" si="279"/>
        <v>https://www.udobaer.de/out/media/public/cust/others/s0000153-2021-ch_it.pdf</v>
      </c>
    </row>
    <row r="10497" spans="1:2" x14ac:dyDescent="0.2">
      <c r="A10497" s="1" t="s">
        <v>35346</v>
      </c>
      <c r="B10497" t="str">
        <f t="shared" si="279"/>
        <v>https://www.udobaer.de/out/media/public/cust/others/s0000153-2021-ch_it.pdf</v>
      </c>
    </row>
    <row r="10498" spans="1:2" x14ac:dyDescent="0.2">
      <c r="A10498" s="1" t="s">
        <v>35347</v>
      </c>
      <c r="B10498" t="str">
        <f t="shared" si="279"/>
        <v>https://www.udobaer.de/out/media/public/cust/others/s0000153-2021-ch_it.pdf</v>
      </c>
    </row>
    <row r="10499" spans="1:2" x14ac:dyDescent="0.2">
      <c r="A10499" s="1" t="s">
        <v>35348</v>
      </c>
      <c r="B10499" t="str">
        <f t="shared" si="279"/>
        <v>https://www.udobaer.de/out/media/public/cust/others/s0000153-2021-ch_it.pdf</v>
      </c>
    </row>
    <row r="10500" spans="1:2" x14ac:dyDescent="0.2">
      <c r="A10500" s="1" t="s">
        <v>35349</v>
      </c>
      <c r="B10500" t="str">
        <f t="shared" si="279"/>
        <v>https://www.udobaer.de/out/media/public/cust/others/s0000153-2021-ch_it.pdf</v>
      </c>
    </row>
    <row r="10501" spans="1:2" x14ac:dyDescent="0.2">
      <c r="A10501" s="1" t="s">
        <v>35350</v>
      </c>
      <c r="B10501" t="str">
        <f t="shared" si="279"/>
        <v>https://www.udobaer.de/out/media/public/cust/others/s0000153-2021-ch_it.pdf</v>
      </c>
    </row>
    <row r="10502" spans="1:2" x14ac:dyDescent="0.2">
      <c r="A10502" s="1" t="s">
        <v>35351</v>
      </c>
      <c r="B10502" t="str">
        <f t="shared" si="279"/>
        <v>https://www.udobaer.de/out/media/public/cust/others/s0000153-2021-ch_it.pdf</v>
      </c>
    </row>
    <row r="10503" spans="1:2" x14ac:dyDescent="0.2">
      <c r="A10503" s="1" t="s">
        <v>35352</v>
      </c>
      <c r="B10503" t="str">
        <f t="shared" si="279"/>
        <v>https://www.udobaer.de/out/media/public/cust/others/s0000153-2021-ch_it.pdf</v>
      </c>
    </row>
    <row r="10504" spans="1:2" x14ac:dyDescent="0.2">
      <c r="A10504" s="1" t="s">
        <v>35353</v>
      </c>
      <c r="B10504" t="str">
        <f t="shared" si="279"/>
        <v>https://www.udobaer.de/out/media/public/cust/others/s0000153-2021-ch_it.pdf</v>
      </c>
    </row>
    <row r="10505" spans="1:2" x14ac:dyDescent="0.2">
      <c r="A10505" s="1" t="s">
        <v>35354</v>
      </c>
      <c r="B10505" t="str">
        <f t="shared" si="279"/>
        <v>https://www.udobaer.de/out/media/public/cust/others/s0000153-2021-ch_it.pdf</v>
      </c>
    </row>
    <row r="10506" spans="1:2" x14ac:dyDescent="0.2">
      <c r="A10506" s="1" t="s">
        <v>35355</v>
      </c>
      <c r="B10506" t="str">
        <f t="shared" si="279"/>
        <v>https://www.udobaer.de/out/media/public/cust/others/s0000153-2021-ch_it.pdf</v>
      </c>
    </row>
    <row r="10507" spans="1:2" x14ac:dyDescent="0.2">
      <c r="A10507" s="1" t="s">
        <v>35356</v>
      </c>
      <c r="B10507" t="str">
        <f t="shared" si="279"/>
        <v>https://www.udobaer.de/out/media/public/cust/others/s0000153-2021-ch_it.pdf</v>
      </c>
    </row>
    <row r="10508" spans="1:2" x14ac:dyDescent="0.2">
      <c r="A10508" s="1" t="s">
        <v>35357</v>
      </c>
      <c r="B10508" t="str">
        <f t="shared" si="279"/>
        <v>https://www.udobaer.de/out/media/public/cust/others/s0000153-2021-ch_it.pdf</v>
      </c>
    </row>
    <row r="10509" spans="1:2" x14ac:dyDescent="0.2">
      <c r="A10509" s="1" t="s">
        <v>35508</v>
      </c>
      <c r="B10509" t="str">
        <f t="shared" si="279"/>
        <v>https://www.udobaer.de/out/media/public/cust/others/s0000153-2021-ch_it.pdf</v>
      </c>
    </row>
    <row r="10510" spans="1:2" x14ac:dyDescent="0.2">
      <c r="A10510" s="1" t="s">
        <v>35509</v>
      </c>
      <c r="B10510" t="str">
        <f t="shared" si="279"/>
        <v>https://www.udobaer.de/out/media/public/cust/others/s0000153-2021-ch_it.pdf</v>
      </c>
    </row>
    <row r="10511" spans="1:2" x14ac:dyDescent="0.2">
      <c r="A10511" s="1" t="s">
        <v>35510</v>
      </c>
      <c r="B10511" t="str">
        <f t="shared" si="279"/>
        <v>https://www.udobaer.de/out/media/public/cust/others/s0000153-2021-ch_it.pdf</v>
      </c>
    </row>
    <row r="10512" spans="1:2" x14ac:dyDescent="0.2">
      <c r="A10512" s="1" t="s">
        <v>35511</v>
      </c>
      <c r="B10512" t="str">
        <f t="shared" si="279"/>
        <v>https://www.udobaer.de/out/media/public/cust/others/s0000153-2021-ch_it.pdf</v>
      </c>
    </row>
    <row r="10513" spans="1:2" x14ac:dyDescent="0.2">
      <c r="A10513" s="1" t="s">
        <v>35512</v>
      </c>
      <c r="B10513" t="str">
        <f t="shared" si="279"/>
        <v>https://www.udobaer.de/out/media/public/cust/others/s0000153-2021-ch_it.pdf</v>
      </c>
    </row>
    <row r="10514" spans="1:2" x14ac:dyDescent="0.2">
      <c r="A10514" s="1" t="s">
        <v>35513</v>
      </c>
      <c r="B10514" t="str">
        <f t="shared" si="279"/>
        <v>https://www.udobaer.de/out/media/public/cust/others/s0000153-2021-ch_it.pdf</v>
      </c>
    </row>
    <row r="10515" spans="1:2" x14ac:dyDescent="0.2">
      <c r="A10515" s="1" t="s">
        <v>35514</v>
      </c>
      <c r="B10515" t="str">
        <f t="shared" si="279"/>
        <v>https://www.udobaer.de/out/media/public/cust/others/s0000153-2021-ch_it.pdf</v>
      </c>
    </row>
    <row r="10516" spans="1:2" x14ac:dyDescent="0.2">
      <c r="A10516" s="1" t="s">
        <v>35515</v>
      </c>
      <c r="B10516" t="str">
        <f t="shared" si="279"/>
        <v>https://www.udobaer.de/out/media/public/cust/others/s0000153-2021-ch_it.pdf</v>
      </c>
    </row>
    <row r="10517" spans="1:2" x14ac:dyDescent="0.2">
      <c r="A10517" s="1" t="s">
        <v>35516</v>
      </c>
      <c r="B10517" t="str">
        <f t="shared" si="279"/>
        <v>https://www.udobaer.de/out/media/public/cust/others/s0000153-2021-ch_it.pdf</v>
      </c>
    </row>
    <row r="10518" spans="1:2" x14ac:dyDescent="0.2">
      <c r="A10518" s="1" t="s">
        <v>35517</v>
      </c>
      <c r="B10518" t="str">
        <f t="shared" si="279"/>
        <v>https://www.udobaer.de/out/media/public/cust/others/s0000153-2021-ch_it.pdf</v>
      </c>
    </row>
    <row r="10519" spans="1:2" x14ac:dyDescent="0.2">
      <c r="A10519" s="1" t="s">
        <v>35518</v>
      </c>
      <c r="B10519" t="str">
        <f t="shared" si="279"/>
        <v>https://www.udobaer.de/out/media/public/cust/others/s0000153-2021-ch_it.pdf</v>
      </c>
    </row>
    <row r="10520" spans="1:2" x14ac:dyDescent="0.2">
      <c r="A10520" s="1" t="s">
        <v>35519</v>
      </c>
      <c r="B10520" t="str">
        <f t="shared" si="279"/>
        <v>https://www.udobaer.de/out/media/public/cust/others/s0000153-2021-ch_it.pdf</v>
      </c>
    </row>
    <row r="10521" spans="1:2" x14ac:dyDescent="0.2">
      <c r="A10521" s="1" t="s">
        <v>35520</v>
      </c>
      <c r="B10521" t="str">
        <f t="shared" si="279"/>
        <v>https://www.udobaer.de/out/media/public/cust/others/s0000153-2021-ch_it.pdf</v>
      </c>
    </row>
    <row r="10522" spans="1:2" x14ac:dyDescent="0.2">
      <c r="A10522" s="1" t="s">
        <v>35521</v>
      </c>
      <c r="B10522" t="str">
        <f t="shared" si="279"/>
        <v>https://www.udobaer.de/out/media/public/cust/others/s0000153-2021-ch_it.pdf</v>
      </c>
    </row>
    <row r="10523" spans="1:2" x14ac:dyDescent="0.2">
      <c r="A10523" s="1" t="s">
        <v>35522</v>
      </c>
      <c r="B10523" t="str">
        <f t="shared" si="279"/>
        <v>https://www.udobaer.de/out/media/public/cust/others/s0000153-2021-ch_it.pdf</v>
      </c>
    </row>
    <row r="10524" spans="1:2" x14ac:dyDescent="0.2">
      <c r="A10524" s="1" t="s">
        <v>35523</v>
      </c>
      <c r="B10524" t="str">
        <f t="shared" si="279"/>
        <v>https://www.udobaer.de/out/media/public/cust/others/s0000153-2021-ch_it.pdf</v>
      </c>
    </row>
    <row r="10525" spans="1:2" x14ac:dyDescent="0.2">
      <c r="A10525" s="1" t="s">
        <v>35524</v>
      </c>
      <c r="B10525" t="str">
        <f t="shared" si="279"/>
        <v>https://www.udobaer.de/out/media/public/cust/others/s0000153-2021-ch_it.pdf</v>
      </c>
    </row>
    <row r="10526" spans="1:2" x14ac:dyDescent="0.2">
      <c r="A10526" s="1" t="s">
        <v>35525</v>
      </c>
      <c r="B10526" t="str">
        <f t="shared" si="279"/>
        <v>https://www.udobaer.de/out/media/public/cust/others/s0000153-2021-ch_it.pdf</v>
      </c>
    </row>
    <row r="10527" spans="1:2" x14ac:dyDescent="0.2">
      <c r="A10527" s="1" t="s">
        <v>35526</v>
      </c>
      <c r="B10527" t="str">
        <f t="shared" si="279"/>
        <v>https://www.udobaer.de/out/media/public/cust/others/s0000153-2021-ch_it.pdf</v>
      </c>
    </row>
    <row r="10528" spans="1:2" x14ac:dyDescent="0.2">
      <c r="A10528" s="1" t="s">
        <v>35527</v>
      </c>
      <c r="B10528" t="str">
        <f t="shared" si="279"/>
        <v>https://www.udobaer.de/out/media/public/cust/others/s0000153-2021-ch_it.pdf</v>
      </c>
    </row>
    <row r="10529" spans="1:2" x14ac:dyDescent="0.2">
      <c r="A10529" s="1" t="s">
        <v>35528</v>
      </c>
      <c r="B10529" t="str">
        <f t="shared" si="279"/>
        <v>https://www.udobaer.de/out/media/public/cust/others/s0000153-2021-ch_it.pdf</v>
      </c>
    </row>
    <row r="10530" spans="1:2" x14ac:dyDescent="0.2">
      <c r="A10530" s="1" t="s">
        <v>35529</v>
      </c>
      <c r="B10530" t="str">
        <f t="shared" si="279"/>
        <v>https://www.udobaer.de/out/media/public/cust/others/s0000153-2021-ch_it.pdf</v>
      </c>
    </row>
    <row r="10531" spans="1:2" x14ac:dyDescent="0.2">
      <c r="A10531" s="1" t="s">
        <v>35530</v>
      </c>
      <c r="B10531" t="str">
        <f t="shared" si="279"/>
        <v>https://www.udobaer.de/out/media/public/cust/others/s0000153-2021-ch_it.pdf</v>
      </c>
    </row>
    <row r="10532" spans="1:2" x14ac:dyDescent="0.2">
      <c r="A10532" s="1" t="s">
        <v>35531</v>
      </c>
      <c r="B10532" t="str">
        <f t="shared" si="279"/>
        <v>https://www.udobaer.de/out/media/public/cust/others/s0000153-2021-ch_it.pdf</v>
      </c>
    </row>
    <row r="10533" spans="1:2" x14ac:dyDescent="0.2">
      <c r="A10533" s="1" t="s">
        <v>35532</v>
      </c>
      <c r="B10533" t="str">
        <f t="shared" si="279"/>
        <v>https://www.udobaer.de/out/media/public/cust/others/s0000153-2021-ch_it.pdf</v>
      </c>
    </row>
    <row r="10534" spans="1:2" x14ac:dyDescent="0.2">
      <c r="A10534" s="1" t="s">
        <v>35533</v>
      </c>
      <c r="B10534" t="str">
        <f t="shared" si="279"/>
        <v>https://www.udobaer.de/out/media/public/cust/others/s0000153-2021-ch_it.pdf</v>
      </c>
    </row>
    <row r="10535" spans="1:2" x14ac:dyDescent="0.2">
      <c r="A10535" s="1" t="s">
        <v>35534</v>
      </c>
      <c r="B10535" t="str">
        <f t="shared" si="279"/>
        <v>https://www.udobaer.de/out/media/public/cust/others/s0000153-2021-ch_it.pdf</v>
      </c>
    </row>
    <row r="10536" spans="1:2" x14ac:dyDescent="0.2">
      <c r="A10536" s="1" t="s">
        <v>35535</v>
      </c>
      <c r="B10536" t="str">
        <f t="shared" si="279"/>
        <v>https://www.udobaer.de/out/media/public/cust/others/s0000153-2021-ch_it.pdf</v>
      </c>
    </row>
    <row r="10537" spans="1:2" x14ac:dyDescent="0.2">
      <c r="A10537" s="1" t="s">
        <v>35536</v>
      </c>
      <c r="B10537" t="str">
        <f t="shared" si="279"/>
        <v>https://www.udobaer.de/out/media/public/cust/others/s0000153-2021-ch_it.pdf</v>
      </c>
    </row>
    <row r="10538" spans="1:2" x14ac:dyDescent="0.2">
      <c r="A10538" s="1" t="s">
        <v>35537</v>
      </c>
      <c r="B10538" t="str">
        <f t="shared" si="279"/>
        <v>https://www.udobaer.de/out/media/public/cust/others/s0000153-2021-ch_it.pdf</v>
      </c>
    </row>
    <row r="10539" spans="1:2" x14ac:dyDescent="0.2">
      <c r="A10539" s="1" t="s">
        <v>35538</v>
      </c>
      <c r="B10539" t="str">
        <f t="shared" si="279"/>
        <v>https://www.udobaer.de/out/media/public/cust/others/s0000153-2021-ch_it.pdf</v>
      </c>
    </row>
    <row r="10540" spans="1:2" x14ac:dyDescent="0.2">
      <c r="A10540" s="1" t="s">
        <v>35539</v>
      </c>
      <c r="B10540" t="str">
        <f t="shared" si="279"/>
        <v>https://www.udobaer.de/out/media/public/cust/others/s0000153-2021-ch_it.pdf</v>
      </c>
    </row>
    <row r="10541" spans="1:2" x14ac:dyDescent="0.2">
      <c r="A10541" s="1" t="s">
        <v>35540</v>
      </c>
      <c r="B10541" t="str">
        <f t="shared" si="279"/>
        <v>https://www.udobaer.de/out/media/public/cust/others/s0000153-2021-ch_it.pdf</v>
      </c>
    </row>
    <row r="10542" spans="1:2" x14ac:dyDescent="0.2">
      <c r="A10542" s="1" t="s">
        <v>35541</v>
      </c>
      <c r="B10542" t="str">
        <f t="shared" si="279"/>
        <v>https://www.udobaer.de/out/media/public/cust/others/s0000153-2021-ch_it.pdf</v>
      </c>
    </row>
    <row r="10543" spans="1:2" x14ac:dyDescent="0.2">
      <c r="A10543" s="1" t="s">
        <v>35542</v>
      </c>
      <c r="B10543" t="str">
        <f t="shared" si="279"/>
        <v>https://www.udobaer.de/out/media/public/cust/others/s0000153-2021-ch_it.pdf</v>
      </c>
    </row>
    <row r="10544" spans="1:2" x14ac:dyDescent="0.2">
      <c r="A10544" s="1" t="s">
        <v>35543</v>
      </c>
      <c r="B10544" t="str">
        <f t="shared" si="279"/>
        <v>https://www.udobaer.de/out/media/public/cust/others/s0000153-2021-ch_it.pdf</v>
      </c>
    </row>
    <row r="10545" spans="1:2" x14ac:dyDescent="0.2">
      <c r="A10545" s="1" t="s">
        <v>35544</v>
      </c>
      <c r="B10545" t="str">
        <f t="shared" si="279"/>
        <v>https://www.udobaer.de/out/media/public/cust/others/s0000153-2021-ch_it.pdf</v>
      </c>
    </row>
    <row r="10546" spans="1:2" x14ac:dyDescent="0.2">
      <c r="A10546" s="1" t="s">
        <v>35545</v>
      </c>
      <c r="B10546" t="str">
        <f t="shared" si="279"/>
        <v>https://www.udobaer.de/out/media/public/cust/others/s0000153-2021-ch_it.pdf</v>
      </c>
    </row>
    <row r="10547" spans="1:2" x14ac:dyDescent="0.2">
      <c r="A10547" s="1" t="s">
        <v>35546</v>
      </c>
      <c r="B10547" t="str">
        <f t="shared" si="279"/>
        <v>https://www.udobaer.de/out/media/public/cust/others/s0000153-2021-ch_it.pdf</v>
      </c>
    </row>
    <row r="10548" spans="1:2" x14ac:dyDescent="0.2">
      <c r="A10548" s="1" t="s">
        <v>35547</v>
      </c>
      <c r="B10548" t="str">
        <f t="shared" si="279"/>
        <v>https://www.udobaer.de/out/media/public/cust/others/s0000153-2021-ch_it.pdf</v>
      </c>
    </row>
    <row r="10549" spans="1:2" x14ac:dyDescent="0.2">
      <c r="A10549" s="1" t="s">
        <v>35548</v>
      </c>
      <c r="B10549" t="str">
        <f t="shared" si="279"/>
        <v>https://www.udobaer.de/out/media/public/cust/others/s0000153-2021-ch_it.pdf</v>
      </c>
    </row>
    <row r="10550" spans="1:2" x14ac:dyDescent="0.2">
      <c r="A10550" s="1" t="s">
        <v>35549</v>
      </c>
      <c r="B10550" t="str">
        <f t="shared" si="279"/>
        <v>https://www.udobaer.de/out/media/public/cust/others/s0000153-2021-ch_it.pdf</v>
      </c>
    </row>
    <row r="10551" spans="1:2" x14ac:dyDescent="0.2">
      <c r="A10551" s="1" t="s">
        <v>35550</v>
      </c>
      <c r="B10551" t="str">
        <f t="shared" si="279"/>
        <v>https://www.udobaer.de/out/media/public/cust/others/s0000153-2021-ch_it.pdf</v>
      </c>
    </row>
    <row r="10552" spans="1:2" x14ac:dyDescent="0.2">
      <c r="A10552" s="1" t="s">
        <v>35551</v>
      </c>
      <c r="B10552" t="str">
        <f t="shared" si="279"/>
        <v>https://www.udobaer.de/out/media/public/cust/others/s0000153-2021-ch_it.pdf</v>
      </c>
    </row>
    <row r="10553" spans="1:2" x14ac:dyDescent="0.2">
      <c r="A10553" s="1" t="s">
        <v>35552</v>
      </c>
      <c r="B10553" t="str">
        <f t="shared" si="279"/>
        <v>https://www.udobaer.de/out/media/public/cust/others/s0000153-2021-ch_it.pdf</v>
      </c>
    </row>
    <row r="10554" spans="1:2" x14ac:dyDescent="0.2">
      <c r="A10554" s="1" t="s">
        <v>35553</v>
      </c>
      <c r="B10554" t="str">
        <f t="shared" si="279"/>
        <v>https://www.udobaer.de/out/media/public/cust/others/s0000153-2021-ch_it.pdf</v>
      </c>
    </row>
    <row r="10555" spans="1:2" x14ac:dyDescent="0.2">
      <c r="A10555" s="1" t="s">
        <v>35554</v>
      </c>
      <c r="B10555" t="str">
        <f t="shared" si="279"/>
        <v>https://www.udobaer.de/out/media/public/cust/others/s0000153-2021-ch_it.pdf</v>
      </c>
    </row>
    <row r="10556" spans="1:2" x14ac:dyDescent="0.2">
      <c r="A10556" s="1" t="s">
        <v>35555</v>
      </c>
      <c r="B10556" t="str">
        <f t="shared" si="279"/>
        <v>https://www.udobaer.de/out/media/public/cust/others/s0000153-2021-ch_it.pdf</v>
      </c>
    </row>
    <row r="10557" spans="1:2" x14ac:dyDescent="0.2">
      <c r="A10557" s="1" t="s">
        <v>35556</v>
      </c>
      <c r="B10557" t="str">
        <f t="shared" ref="B10557:B10620" si="280">HYPERLINK("https://www.udobaer.de/out/media/public/cust/others/s0000153-2021-ch_it.pdf")</f>
        <v>https://www.udobaer.de/out/media/public/cust/others/s0000153-2021-ch_it.pdf</v>
      </c>
    </row>
    <row r="10558" spans="1:2" x14ac:dyDescent="0.2">
      <c r="A10558" s="1" t="s">
        <v>35557</v>
      </c>
      <c r="B10558" t="str">
        <f t="shared" si="280"/>
        <v>https://www.udobaer.de/out/media/public/cust/others/s0000153-2021-ch_it.pdf</v>
      </c>
    </row>
    <row r="10559" spans="1:2" x14ac:dyDescent="0.2">
      <c r="A10559" s="1" t="s">
        <v>35558</v>
      </c>
      <c r="B10559" t="str">
        <f t="shared" si="280"/>
        <v>https://www.udobaer.de/out/media/public/cust/others/s0000153-2021-ch_it.pdf</v>
      </c>
    </row>
    <row r="10560" spans="1:2" x14ac:dyDescent="0.2">
      <c r="A10560" s="1" t="s">
        <v>35559</v>
      </c>
      <c r="B10560" t="str">
        <f t="shared" si="280"/>
        <v>https://www.udobaer.de/out/media/public/cust/others/s0000153-2021-ch_it.pdf</v>
      </c>
    </row>
    <row r="10561" spans="1:2" x14ac:dyDescent="0.2">
      <c r="A10561" s="1" t="s">
        <v>35560</v>
      </c>
      <c r="B10561" t="str">
        <f t="shared" si="280"/>
        <v>https://www.udobaer.de/out/media/public/cust/others/s0000153-2021-ch_it.pdf</v>
      </c>
    </row>
    <row r="10562" spans="1:2" x14ac:dyDescent="0.2">
      <c r="A10562" s="1" t="s">
        <v>35561</v>
      </c>
      <c r="B10562" t="str">
        <f t="shared" si="280"/>
        <v>https://www.udobaer.de/out/media/public/cust/others/s0000153-2021-ch_it.pdf</v>
      </c>
    </row>
    <row r="10563" spans="1:2" x14ac:dyDescent="0.2">
      <c r="A10563" s="1" t="s">
        <v>35562</v>
      </c>
      <c r="B10563" t="str">
        <f t="shared" si="280"/>
        <v>https://www.udobaer.de/out/media/public/cust/others/s0000153-2021-ch_it.pdf</v>
      </c>
    </row>
    <row r="10564" spans="1:2" x14ac:dyDescent="0.2">
      <c r="A10564" s="1" t="s">
        <v>35563</v>
      </c>
      <c r="B10564" t="str">
        <f t="shared" si="280"/>
        <v>https://www.udobaer.de/out/media/public/cust/others/s0000153-2021-ch_it.pdf</v>
      </c>
    </row>
    <row r="10565" spans="1:2" x14ac:dyDescent="0.2">
      <c r="A10565" s="1" t="s">
        <v>35564</v>
      </c>
      <c r="B10565" t="str">
        <f t="shared" si="280"/>
        <v>https://www.udobaer.de/out/media/public/cust/others/s0000153-2021-ch_it.pdf</v>
      </c>
    </row>
    <row r="10566" spans="1:2" x14ac:dyDescent="0.2">
      <c r="A10566" s="1" t="s">
        <v>35565</v>
      </c>
      <c r="B10566" t="str">
        <f t="shared" si="280"/>
        <v>https://www.udobaer.de/out/media/public/cust/others/s0000153-2021-ch_it.pdf</v>
      </c>
    </row>
    <row r="10567" spans="1:2" x14ac:dyDescent="0.2">
      <c r="A10567" s="1" t="s">
        <v>35566</v>
      </c>
      <c r="B10567" t="str">
        <f t="shared" si="280"/>
        <v>https://www.udobaer.de/out/media/public/cust/others/s0000153-2021-ch_it.pdf</v>
      </c>
    </row>
    <row r="10568" spans="1:2" x14ac:dyDescent="0.2">
      <c r="A10568" s="1" t="s">
        <v>35567</v>
      </c>
      <c r="B10568" t="str">
        <f t="shared" si="280"/>
        <v>https://www.udobaer.de/out/media/public/cust/others/s0000153-2021-ch_it.pdf</v>
      </c>
    </row>
    <row r="10569" spans="1:2" x14ac:dyDescent="0.2">
      <c r="A10569" s="1" t="s">
        <v>35568</v>
      </c>
      <c r="B10569" t="str">
        <f t="shared" si="280"/>
        <v>https://www.udobaer.de/out/media/public/cust/others/s0000153-2021-ch_it.pdf</v>
      </c>
    </row>
    <row r="10570" spans="1:2" x14ac:dyDescent="0.2">
      <c r="A10570" s="1" t="s">
        <v>35569</v>
      </c>
      <c r="B10570" t="str">
        <f t="shared" si="280"/>
        <v>https://www.udobaer.de/out/media/public/cust/others/s0000153-2021-ch_it.pdf</v>
      </c>
    </row>
    <row r="10571" spans="1:2" x14ac:dyDescent="0.2">
      <c r="A10571" s="1" t="s">
        <v>35570</v>
      </c>
      <c r="B10571" t="str">
        <f t="shared" si="280"/>
        <v>https://www.udobaer.de/out/media/public/cust/others/s0000153-2021-ch_it.pdf</v>
      </c>
    </row>
    <row r="10572" spans="1:2" x14ac:dyDescent="0.2">
      <c r="A10572" s="1" t="s">
        <v>35571</v>
      </c>
      <c r="B10572" t="str">
        <f t="shared" si="280"/>
        <v>https://www.udobaer.de/out/media/public/cust/others/s0000153-2021-ch_it.pdf</v>
      </c>
    </row>
    <row r="10573" spans="1:2" x14ac:dyDescent="0.2">
      <c r="A10573" s="1" t="s">
        <v>35572</v>
      </c>
      <c r="B10573" t="str">
        <f t="shared" si="280"/>
        <v>https://www.udobaer.de/out/media/public/cust/others/s0000153-2021-ch_it.pdf</v>
      </c>
    </row>
    <row r="10574" spans="1:2" x14ac:dyDescent="0.2">
      <c r="A10574" s="1" t="s">
        <v>35573</v>
      </c>
      <c r="B10574" t="str">
        <f t="shared" si="280"/>
        <v>https://www.udobaer.de/out/media/public/cust/others/s0000153-2021-ch_it.pdf</v>
      </c>
    </row>
    <row r="10575" spans="1:2" x14ac:dyDescent="0.2">
      <c r="A10575" s="1" t="s">
        <v>35574</v>
      </c>
      <c r="B10575" t="str">
        <f t="shared" si="280"/>
        <v>https://www.udobaer.de/out/media/public/cust/others/s0000153-2021-ch_it.pdf</v>
      </c>
    </row>
    <row r="10576" spans="1:2" x14ac:dyDescent="0.2">
      <c r="A10576" s="1" t="s">
        <v>35575</v>
      </c>
      <c r="B10576" t="str">
        <f t="shared" si="280"/>
        <v>https://www.udobaer.de/out/media/public/cust/others/s0000153-2021-ch_it.pdf</v>
      </c>
    </row>
    <row r="10577" spans="1:2" x14ac:dyDescent="0.2">
      <c r="A10577" s="1" t="s">
        <v>35576</v>
      </c>
      <c r="B10577" t="str">
        <f t="shared" si="280"/>
        <v>https://www.udobaer.de/out/media/public/cust/others/s0000153-2021-ch_it.pdf</v>
      </c>
    </row>
    <row r="10578" spans="1:2" x14ac:dyDescent="0.2">
      <c r="A10578" s="1" t="s">
        <v>35577</v>
      </c>
      <c r="B10578" t="str">
        <f t="shared" si="280"/>
        <v>https://www.udobaer.de/out/media/public/cust/others/s0000153-2021-ch_it.pdf</v>
      </c>
    </row>
    <row r="10579" spans="1:2" x14ac:dyDescent="0.2">
      <c r="A10579" s="1" t="s">
        <v>35578</v>
      </c>
      <c r="B10579" t="str">
        <f t="shared" si="280"/>
        <v>https://www.udobaer.de/out/media/public/cust/others/s0000153-2021-ch_it.pdf</v>
      </c>
    </row>
    <row r="10580" spans="1:2" x14ac:dyDescent="0.2">
      <c r="A10580" s="1" t="s">
        <v>35579</v>
      </c>
      <c r="B10580" t="str">
        <f t="shared" si="280"/>
        <v>https://www.udobaer.de/out/media/public/cust/others/s0000153-2021-ch_it.pdf</v>
      </c>
    </row>
    <row r="10581" spans="1:2" x14ac:dyDescent="0.2">
      <c r="A10581" s="1" t="s">
        <v>35580</v>
      </c>
      <c r="B10581" t="str">
        <f t="shared" si="280"/>
        <v>https://www.udobaer.de/out/media/public/cust/others/s0000153-2021-ch_it.pdf</v>
      </c>
    </row>
    <row r="10582" spans="1:2" x14ac:dyDescent="0.2">
      <c r="A10582" s="1" t="s">
        <v>35581</v>
      </c>
      <c r="B10582" t="str">
        <f t="shared" si="280"/>
        <v>https://www.udobaer.de/out/media/public/cust/others/s0000153-2021-ch_it.pdf</v>
      </c>
    </row>
    <row r="10583" spans="1:2" x14ac:dyDescent="0.2">
      <c r="A10583" s="1" t="s">
        <v>35582</v>
      </c>
      <c r="B10583" t="str">
        <f t="shared" si="280"/>
        <v>https://www.udobaer.de/out/media/public/cust/others/s0000153-2021-ch_it.pdf</v>
      </c>
    </row>
    <row r="10584" spans="1:2" x14ac:dyDescent="0.2">
      <c r="A10584" s="1" t="s">
        <v>35583</v>
      </c>
      <c r="B10584" t="str">
        <f t="shared" si="280"/>
        <v>https://www.udobaer.de/out/media/public/cust/others/s0000153-2021-ch_it.pdf</v>
      </c>
    </row>
    <row r="10585" spans="1:2" x14ac:dyDescent="0.2">
      <c r="A10585" s="1" t="s">
        <v>35584</v>
      </c>
      <c r="B10585" t="str">
        <f t="shared" si="280"/>
        <v>https://www.udobaer.de/out/media/public/cust/others/s0000153-2021-ch_it.pdf</v>
      </c>
    </row>
    <row r="10586" spans="1:2" x14ac:dyDescent="0.2">
      <c r="A10586" s="1" t="s">
        <v>35585</v>
      </c>
      <c r="B10586" t="str">
        <f t="shared" si="280"/>
        <v>https://www.udobaer.de/out/media/public/cust/others/s0000153-2021-ch_it.pdf</v>
      </c>
    </row>
    <row r="10587" spans="1:2" x14ac:dyDescent="0.2">
      <c r="A10587" s="1" t="s">
        <v>35586</v>
      </c>
      <c r="B10587" t="str">
        <f t="shared" si="280"/>
        <v>https://www.udobaer.de/out/media/public/cust/others/s0000153-2021-ch_it.pdf</v>
      </c>
    </row>
    <row r="10588" spans="1:2" x14ac:dyDescent="0.2">
      <c r="A10588" s="1" t="s">
        <v>35587</v>
      </c>
      <c r="B10588" t="str">
        <f t="shared" si="280"/>
        <v>https://www.udobaer.de/out/media/public/cust/others/s0000153-2021-ch_it.pdf</v>
      </c>
    </row>
    <row r="10589" spans="1:2" x14ac:dyDescent="0.2">
      <c r="A10589" s="1" t="s">
        <v>35588</v>
      </c>
      <c r="B10589" t="str">
        <f t="shared" si="280"/>
        <v>https://www.udobaer.de/out/media/public/cust/others/s0000153-2021-ch_it.pdf</v>
      </c>
    </row>
    <row r="10590" spans="1:2" x14ac:dyDescent="0.2">
      <c r="A10590" s="1" t="s">
        <v>35589</v>
      </c>
      <c r="B10590" t="str">
        <f t="shared" si="280"/>
        <v>https://www.udobaer.de/out/media/public/cust/others/s0000153-2021-ch_it.pdf</v>
      </c>
    </row>
    <row r="10591" spans="1:2" x14ac:dyDescent="0.2">
      <c r="A10591" s="1" t="s">
        <v>35590</v>
      </c>
      <c r="B10591" t="str">
        <f t="shared" si="280"/>
        <v>https://www.udobaer.de/out/media/public/cust/others/s0000153-2021-ch_it.pdf</v>
      </c>
    </row>
    <row r="10592" spans="1:2" x14ac:dyDescent="0.2">
      <c r="A10592" s="1" t="s">
        <v>35591</v>
      </c>
      <c r="B10592" t="str">
        <f t="shared" si="280"/>
        <v>https://www.udobaer.de/out/media/public/cust/others/s0000153-2021-ch_it.pdf</v>
      </c>
    </row>
    <row r="10593" spans="1:2" x14ac:dyDescent="0.2">
      <c r="A10593" s="1" t="s">
        <v>35592</v>
      </c>
      <c r="B10593" t="str">
        <f t="shared" si="280"/>
        <v>https://www.udobaer.de/out/media/public/cust/others/s0000153-2021-ch_it.pdf</v>
      </c>
    </row>
    <row r="10594" spans="1:2" x14ac:dyDescent="0.2">
      <c r="A10594" s="1" t="s">
        <v>35593</v>
      </c>
      <c r="B10594" t="str">
        <f t="shared" si="280"/>
        <v>https://www.udobaer.de/out/media/public/cust/others/s0000153-2021-ch_it.pdf</v>
      </c>
    </row>
    <row r="10595" spans="1:2" x14ac:dyDescent="0.2">
      <c r="A10595" s="1" t="s">
        <v>35594</v>
      </c>
      <c r="B10595" t="str">
        <f t="shared" si="280"/>
        <v>https://www.udobaer.de/out/media/public/cust/others/s0000153-2021-ch_it.pdf</v>
      </c>
    </row>
    <row r="10596" spans="1:2" x14ac:dyDescent="0.2">
      <c r="A10596" s="1" t="s">
        <v>35595</v>
      </c>
      <c r="B10596" t="str">
        <f t="shared" si="280"/>
        <v>https://www.udobaer.de/out/media/public/cust/others/s0000153-2021-ch_it.pdf</v>
      </c>
    </row>
    <row r="10597" spans="1:2" x14ac:dyDescent="0.2">
      <c r="A10597" s="1" t="s">
        <v>35596</v>
      </c>
      <c r="B10597" t="str">
        <f t="shared" si="280"/>
        <v>https://www.udobaer.de/out/media/public/cust/others/s0000153-2021-ch_it.pdf</v>
      </c>
    </row>
    <row r="10598" spans="1:2" x14ac:dyDescent="0.2">
      <c r="A10598" s="1" t="s">
        <v>35597</v>
      </c>
      <c r="B10598" t="str">
        <f t="shared" si="280"/>
        <v>https://www.udobaer.de/out/media/public/cust/others/s0000153-2021-ch_it.pdf</v>
      </c>
    </row>
    <row r="10599" spans="1:2" x14ac:dyDescent="0.2">
      <c r="A10599" s="1" t="s">
        <v>35598</v>
      </c>
      <c r="B10599" t="str">
        <f t="shared" si="280"/>
        <v>https://www.udobaer.de/out/media/public/cust/others/s0000153-2021-ch_it.pdf</v>
      </c>
    </row>
    <row r="10600" spans="1:2" x14ac:dyDescent="0.2">
      <c r="A10600" s="1" t="s">
        <v>35599</v>
      </c>
      <c r="B10600" t="str">
        <f t="shared" si="280"/>
        <v>https://www.udobaer.de/out/media/public/cust/others/s0000153-2021-ch_it.pdf</v>
      </c>
    </row>
    <row r="10601" spans="1:2" x14ac:dyDescent="0.2">
      <c r="A10601" s="1" t="s">
        <v>35600</v>
      </c>
      <c r="B10601" t="str">
        <f t="shared" si="280"/>
        <v>https://www.udobaer.de/out/media/public/cust/others/s0000153-2021-ch_it.pdf</v>
      </c>
    </row>
    <row r="10602" spans="1:2" x14ac:dyDescent="0.2">
      <c r="A10602" s="1" t="s">
        <v>35601</v>
      </c>
      <c r="B10602" t="str">
        <f t="shared" si="280"/>
        <v>https://www.udobaer.de/out/media/public/cust/others/s0000153-2021-ch_it.pdf</v>
      </c>
    </row>
    <row r="10603" spans="1:2" x14ac:dyDescent="0.2">
      <c r="A10603" s="1" t="s">
        <v>35602</v>
      </c>
      <c r="B10603" t="str">
        <f t="shared" si="280"/>
        <v>https://www.udobaer.de/out/media/public/cust/others/s0000153-2021-ch_it.pdf</v>
      </c>
    </row>
    <row r="10604" spans="1:2" x14ac:dyDescent="0.2">
      <c r="A10604" s="1" t="s">
        <v>35603</v>
      </c>
      <c r="B10604" t="str">
        <f t="shared" si="280"/>
        <v>https://www.udobaer.de/out/media/public/cust/others/s0000153-2021-ch_it.pdf</v>
      </c>
    </row>
    <row r="10605" spans="1:2" x14ac:dyDescent="0.2">
      <c r="A10605" s="1" t="s">
        <v>35604</v>
      </c>
      <c r="B10605" t="str">
        <f t="shared" si="280"/>
        <v>https://www.udobaer.de/out/media/public/cust/others/s0000153-2021-ch_it.pdf</v>
      </c>
    </row>
    <row r="10606" spans="1:2" x14ac:dyDescent="0.2">
      <c r="A10606" s="1" t="s">
        <v>35605</v>
      </c>
      <c r="B10606" t="str">
        <f t="shared" si="280"/>
        <v>https://www.udobaer.de/out/media/public/cust/others/s0000153-2021-ch_it.pdf</v>
      </c>
    </row>
    <row r="10607" spans="1:2" x14ac:dyDescent="0.2">
      <c r="A10607" s="1" t="s">
        <v>35606</v>
      </c>
      <c r="B10607" t="str">
        <f t="shared" si="280"/>
        <v>https://www.udobaer.de/out/media/public/cust/others/s0000153-2021-ch_it.pdf</v>
      </c>
    </row>
    <row r="10608" spans="1:2" x14ac:dyDescent="0.2">
      <c r="A10608" s="1" t="s">
        <v>35607</v>
      </c>
      <c r="B10608" t="str">
        <f t="shared" si="280"/>
        <v>https://www.udobaer.de/out/media/public/cust/others/s0000153-2021-ch_it.pdf</v>
      </c>
    </row>
    <row r="10609" spans="1:2" x14ac:dyDescent="0.2">
      <c r="A10609" s="1" t="s">
        <v>35608</v>
      </c>
      <c r="B10609" t="str">
        <f t="shared" si="280"/>
        <v>https://www.udobaer.de/out/media/public/cust/others/s0000153-2021-ch_it.pdf</v>
      </c>
    </row>
    <row r="10610" spans="1:2" x14ac:dyDescent="0.2">
      <c r="A10610" s="1" t="s">
        <v>35609</v>
      </c>
      <c r="B10610" t="str">
        <f t="shared" si="280"/>
        <v>https://www.udobaer.de/out/media/public/cust/others/s0000153-2021-ch_it.pdf</v>
      </c>
    </row>
    <row r="10611" spans="1:2" x14ac:dyDescent="0.2">
      <c r="A10611" s="1" t="s">
        <v>35610</v>
      </c>
      <c r="B10611" t="str">
        <f t="shared" si="280"/>
        <v>https://www.udobaer.de/out/media/public/cust/others/s0000153-2021-ch_it.pdf</v>
      </c>
    </row>
    <row r="10612" spans="1:2" x14ac:dyDescent="0.2">
      <c r="A10612" s="1" t="s">
        <v>35611</v>
      </c>
      <c r="B10612" t="str">
        <f t="shared" si="280"/>
        <v>https://www.udobaer.de/out/media/public/cust/others/s0000153-2021-ch_it.pdf</v>
      </c>
    </row>
    <row r="10613" spans="1:2" x14ac:dyDescent="0.2">
      <c r="A10613" s="1" t="s">
        <v>35612</v>
      </c>
      <c r="B10613" t="str">
        <f t="shared" si="280"/>
        <v>https://www.udobaer.de/out/media/public/cust/others/s0000153-2021-ch_it.pdf</v>
      </c>
    </row>
    <row r="10614" spans="1:2" x14ac:dyDescent="0.2">
      <c r="A10614" s="1" t="s">
        <v>35613</v>
      </c>
      <c r="B10614" t="str">
        <f t="shared" si="280"/>
        <v>https://www.udobaer.de/out/media/public/cust/others/s0000153-2021-ch_it.pdf</v>
      </c>
    </row>
    <row r="10615" spans="1:2" x14ac:dyDescent="0.2">
      <c r="A10615" s="1" t="s">
        <v>35614</v>
      </c>
      <c r="B10615" t="str">
        <f t="shared" si="280"/>
        <v>https://www.udobaer.de/out/media/public/cust/others/s0000153-2021-ch_it.pdf</v>
      </c>
    </row>
    <row r="10616" spans="1:2" x14ac:dyDescent="0.2">
      <c r="A10616" s="1" t="s">
        <v>35615</v>
      </c>
      <c r="B10616" t="str">
        <f t="shared" si="280"/>
        <v>https://www.udobaer.de/out/media/public/cust/others/s0000153-2021-ch_it.pdf</v>
      </c>
    </row>
    <row r="10617" spans="1:2" x14ac:dyDescent="0.2">
      <c r="A10617" s="1" t="s">
        <v>35616</v>
      </c>
      <c r="B10617" t="str">
        <f t="shared" si="280"/>
        <v>https://www.udobaer.de/out/media/public/cust/others/s0000153-2021-ch_it.pdf</v>
      </c>
    </row>
    <row r="10618" spans="1:2" x14ac:dyDescent="0.2">
      <c r="A10618" s="1" t="s">
        <v>35617</v>
      </c>
      <c r="B10618" t="str">
        <f t="shared" si="280"/>
        <v>https://www.udobaer.de/out/media/public/cust/others/s0000153-2021-ch_it.pdf</v>
      </c>
    </row>
    <row r="10619" spans="1:2" x14ac:dyDescent="0.2">
      <c r="A10619" s="1" t="s">
        <v>35618</v>
      </c>
      <c r="B10619" t="str">
        <f t="shared" si="280"/>
        <v>https://www.udobaer.de/out/media/public/cust/others/s0000153-2021-ch_it.pdf</v>
      </c>
    </row>
    <row r="10620" spans="1:2" x14ac:dyDescent="0.2">
      <c r="A10620" s="1" t="s">
        <v>35619</v>
      </c>
      <c r="B10620" t="str">
        <f t="shared" si="280"/>
        <v>https://www.udobaer.de/out/media/public/cust/others/s0000153-2021-ch_it.pdf</v>
      </c>
    </row>
    <row r="10621" spans="1:2" x14ac:dyDescent="0.2">
      <c r="A10621" s="1" t="s">
        <v>35620</v>
      </c>
      <c r="B10621" t="str">
        <f t="shared" ref="B10621:B10652" si="281">HYPERLINK("https://www.udobaer.de/out/media/public/cust/others/s0000153-2021-ch_it.pdf")</f>
        <v>https://www.udobaer.de/out/media/public/cust/others/s0000153-2021-ch_it.pdf</v>
      </c>
    </row>
    <row r="10622" spans="1:2" x14ac:dyDescent="0.2">
      <c r="A10622" s="1" t="s">
        <v>35621</v>
      </c>
      <c r="B10622" t="str">
        <f t="shared" si="281"/>
        <v>https://www.udobaer.de/out/media/public/cust/others/s0000153-2021-ch_it.pdf</v>
      </c>
    </row>
    <row r="10623" spans="1:2" x14ac:dyDescent="0.2">
      <c r="A10623" s="1" t="s">
        <v>35622</v>
      </c>
      <c r="B10623" t="str">
        <f t="shared" si="281"/>
        <v>https://www.udobaer.de/out/media/public/cust/others/s0000153-2021-ch_it.pdf</v>
      </c>
    </row>
    <row r="10624" spans="1:2" x14ac:dyDescent="0.2">
      <c r="A10624" s="1" t="s">
        <v>35623</v>
      </c>
      <c r="B10624" t="str">
        <f t="shared" si="281"/>
        <v>https://www.udobaer.de/out/media/public/cust/others/s0000153-2021-ch_it.pdf</v>
      </c>
    </row>
    <row r="10625" spans="1:2" x14ac:dyDescent="0.2">
      <c r="A10625" s="1" t="s">
        <v>35624</v>
      </c>
      <c r="B10625" t="str">
        <f t="shared" si="281"/>
        <v>https://www.udobaer.de/out/media/public/cust/others/s0000153-2021-ch_it.pdf</v>
      </c>
    </row>
    <row r="10626" spans="1:2" x14ac:dyDescent="0.2">
      <c r="A10626" s="1" t="s">
        <v>35625</v>
      </c>
      <c r="B10626" t="str">
        <f t="shared" si="281"/>
        <v>https://www.udobaer.de/out/media/public/cust/others/s0000153-2021-ch_it.pdf</v>
      </c>
    </row>
    <row r="10627" spans="1:2" x14ac:dyDescent="0.2">
      <c r="A10627" s="1" t="s">
        <v>35626</v>
      </c>
      <c r="B10627" t="str">
        <f t="shared" si="281"/>
        <v>https://www.udobaer.de/out/media/public/cust/others/s0000153-2021-ch_it.pdf</v>
      </c>
    </row>
    <row r="10628" spans="1:2" x14ac:dyDescent="0.2">
      <c r="A10628" s="1" t="s">
        <v>35627</v>
      </c>
      <c r="B10628" t="str">
        <f t="shared" si="281"/>
        <v>https://www.udobaer.de/out/media/public/cust/others/s0000153-2021-ch_it.pdf</v>
      </c>
    </row>
    <row r="10629" spans="1:2" x14ac:dyDescent="0.2">
      <c r="A10629" s="1" t="s">
        <v>35628</v>
      </c>
      <c r="B10629" t="str">
        <f t="shared" si="281"/>
        <v>https://www.udobaer.de/out/media/public/cust/others/s0000153-2021-ch_it.pdf</v>
      </c>
    </row>
    <row r="10630" spans="1:2" x14ac:dyDescent="0.2">
      <c r="A10630" s="1" t="s">
        <v>35629</v>
      </c>
      <c r="B10630" t="str">
        <f t="shared" si="281"/>
        <v>https://www.udobaer.de/out/media/public/cust/others/s0000153-2021-ch_it.pdf</v>
      </c>
    </row>
    <row r="10631" spans="1:2" x14ac:dyDescent="0.2">
      <c r="A10631" s="1" t="s">
        <v>35630</v>
      </c>
      <c r="B10631" t="str">
        <f t="shared" si="281"/>
        <v>https://www.udobaer.de/out/media/public/cust/others/s0000153-2021-ch_it.pdf</v>
      </c>
    </row>
    <row r="10632" spans="1:2" x14ac:dyDescent="0.2">
      <c r="A10632" s="1" t="s">
        <v>35631</v>
      </c>
      <c r="B10632" t="str">
        <f t="shared" si="281"/>
        <v>https://www.udobaer.de/out/media/public/cust/others/s0000153-2021-ch_it.pdf</v>
      </c>
    </row>
    <row r="10633" spans="1:2" x14ac:dyDescent="0.2">
      <c r="A10633" s="1" t="s">
        <v>35632</v>
      </c>
      <c r="B10633" t="str">
        <f t="shared" si="281"/>
        <v>https://www.udobaer.de/out/media/public/cust/others/s0000153-2021-ch_it.pdf</v>
      </c>
    </row>
    <row r="10634" spans="1:2" x14ac:dyDescent="0.2">
      <c r="A10634" s="1" t="s">
        <v>35633</v>
      </c>
      <c r="B10634" t="str">
        <f t="shared" si="281"/>
        <v>https://www.udobaer.de/out/media/public/cust/others/s0000153-2021-ch_it.pdf</v>
      </c>
    </row>
    <row r="10635" spans="1:2" x14ac:dyDescent="0.2">
      <c r="A10635" s="1" t="s">
        <v>35634</v>
      </c>
      <c r="B10635" t="str">
        <f t="shared" si="281"/>
        <v>https://www.udobaer.de/out/media/public/cust/others/s0000153-2021-ch_it.pdf</v>
      </c>
    </row>
    <row r="10636" spans="1:2" x14ac:dyDescent="0.2">
      <c r="A10636" s="1" t="s">
        <v>35635</v>
      </c>
      <c r="B10636" t="str">
        <f t="shared" si="281"/>
        <v>https://www.udobaer.de/out/media/public/cust/others/s0000153-2021-ch_it.pdf</v>
      </c>
    </row>
    <row r="10637" spans="1:2" x14ac:dyDescent="0.2">
      <c r="A10637" s="1" t="s">
        <v>35636</v>
      </c>
      <c r="B10637" t="str">
        <f t="shared" si="281"/>
        <v>https://www.udobaer.de/out/media/public/cust/others/s0000153-2021-ch_it.pdf</v>
      </c>
    </row>
    <row r="10638" spans="1:2" x14ac:dyDescent="0.2">
      <c r="A10638" s="1" t="s">
        <v>35637</v>
      </c>
      <c r="B10638" t="str">
        <f t="shared" si="281"/>
        <v>https://www.udobaer.de/out/media/public/cust/others/s0000153-2021-ch_it.pdf</v>
      </c>
    </row>
    <row r="10639" spans="1:2" x14ac:dyDescent="0.2">
      <c r="A10639" s="1" t="s">
        <v>35638</v>
      </c>
      <c r="B10639" t="str">
        <f t="shared" si="281"/>
        <v>https://www.udobaer.de/out/media/public/cust/others/s0000153-2021-ch_it.pdf</v>
      </c>
    </row>
    <row r="10640" spans="1:2" x14ac:dyDescent="0.2">
      <c r="A10640" s="1" t="s">
        <v>35639</v>
      </c>
      <c r="B10640" t="str">
        <f t="shared" si="281"/>
        <v>https://www.udobaer.de/out/media/public/cust/others/s0000153-2021-ch_it.pdf</v>
      </c>
    </row>
    <row r="10641" spans="1:2" x14ac:dyDescent="0.2">
      <c r="A10641" s="1" t="s">
        <v>35640</v>
      </c>
      <c r="B10641" t="str">
        <f t="shared" si="281"/>
        <v>https://www.udobaer.de/out/media/public/cust/others/s0000153-2021-ch_it.pdf</v>
      </c>
    </row>
    <row r="10642" spans="1:2" x14ac:dyDescent="0.2">
      <c r="A10642" s="1" t="s">
        <v>35641</v>
      </c>
      <c r="B10642" t="str">
        <f t="shared" si="281"/>
        <v>https://www.udobaer.de/out/media/public/cust/others/s0000153-2021-ch_it.pdf</v>
      </c>
    </row>
    <row r="10643" spans="1:2" x14ac:dyDescent="0.2">
      <c r="A10643" s="1" t="s">
        <v>35642</v>
      </c>
      <c r="B10643" t="str">
        <f t="shared" si="281"/>
        <v>https://www.udobaer.de/out/media/public/cust/others/s0000153-2021-ch_it.pdf</v>
      </c>
    </row>
    <row r="10644" spans="1:2" x14ac:dyDescent="0.2">
      <c r="A10644" s="1" t="s">
        <v>35643</v>
      </c>
      <c r="B10644" t="str">
        <f t="shared" si="281"/>
        <v>https://www.udobaer.de/out/media/public/cust/others/s0000153-2021-ch_it.pdf</v>
      </c>
    </row>
    <row r="10645" spans="1:2" x14ac:dyDescent="0.2">
      <c r="A10645" s="1" t="s">
        <v>35644</v>
      </c>
      <c r="B10645" t="str">
        <f t="shared" si="281"/>
        <v>https://www.udobaer.de/out/media/public/cust/others/s0000153-2021-ch_it.pdf</v>
      </c>
    </row>
    <row r="10646" spans="1:2" x14ac:dyDescent="0.2">
      <c r="A10646" s="1" t="s">
        <v>35645</v>
      </c>
      <c r="B10646" t="str">
        <f t="shared" si="281"/>
        <v>https://www.udobaer.de/out/media/public/cust/others/s0000153-2021-ch_it.pdf</v>
      </c>
    </row>
    <row r="10647" spans="1:2" x14ac:dyDescent="0.2">
      <c r="A10647" s="1" t="s">
        <v>35646</v>
      </c>
      <c r="B10647" t="str">
        <f t="shared" si="281"/>
        <v>https://www.udobaer.de/out/media/public/cust/others/s0000153-2021-ch_it.pdf</v>
      </c>
    </row>
    <row r="10648" spans="1:2" x14ac:dyDescent="0.2">
      <c r="A10648" s="1" t="s">
        <v>35647</v>
      </c>
      <c r="B10648" t="str">
        <f t="shared" si="281"/>
        <v>https://www.udobaer.de/out/media/public/cust/others/s0000153-2021-ch_it.pdf</v>
      </c>
    </row>
    <row r="10649" spans="1:2" x14ac:dyDescent="0.2">
      <c r="A10649" s="1" t="s">
        <v>35648</v>
      </c>
      <c r="B10649" t="str">
        <f t="shared" si="281"/>
        <v>https://www.udobaer.de/out/media/public/cust/others/s0000153-2021-ch_it.pdf</v>
      </c>
    </row>
    <row r="10650" spans="1:2" x14ac:dyDescent="0.2">
      <c r="A10650" s="1" t="s">
        <v>35649</v>
      </c>
      <c r="B10650" t="str">
        <f t="shared" si="281"/>
        <v>https://www.udobaer.de/out/media/public/cust/others/s0000153-2021-ch_it.pdf</v>
      </c>
    </row>
    <row r="10651" spans="1:2" x14ac:dyDescent="0.2">
      <c r="A10651" s="1" t="s">
        <v>35650</v>
      </c>
      <c r="B10651" t="str">
        <f t="shared" si="281"/>
        <v>https://www.udobaer.de/out/media/public/cust/others/s0000153-2021-ch_it.pdf</v>
      </c>
    </row>
    <row r="10652" spans="1:2" x14ac:dyDescent="0.2">
      <c r="A10652" s="1" t="s">
        <v>35660</v>
      </c>
      <c r="B10652" t="str">
        <f t="shared" si="281"/>
        <v>https://www.udobaer.de/out/media/public/cust/others/s0000153-2021-ch_it.pdf</v>
      </c>
    </row>
    <row r="10653" spans="1:2" x14ac:dyDescent="0.2">
      <c r="A10653" s="1" t="s">
        <v>35178</v>
      </c>
      <c r="B10653" t="str">
        <f t="shared" ref="B10653:B10688" si="282">HYPERLINK("https://www.udobaer.de/out/media/public/cust/others/s0000154-2021-ch_it.pdf")</f>
        <v>https://www.udobaer.de/out/media/public/cust/others/s0000154-2021-ch_it.pdf</v>
      </c>
    </row>
    <row r="10654" spans="1:2" x14ac:dyDescent="0.2">
      <c r="A10654" s="1" t="s">
        <v>35179</v>
      </c>
      <c r="B10654" t="str">
        <f t="shared" si="282"/>
        <v>https://www.udobaer.de/out/media/public/cust/others/s0000154-2021-ch_it.pdf</v>
      </c>
    </row>
    <row r="10655" spans="1:2" x14ac:dyDescent="0.2">
      <c r="A10655" s="1" t="s">
        <v>35180</v>
      </c>
      <c r="B10655" t="str">
        <f t="shared" si="282"/>
        <v>https://www.udobaer.de/out/media/public/cust/others/s0000154-2021-ch_it.pdf</v>
      </c>
    </row>
    <row r="10656" spans="1:2" x14ac:dyDescent="0.2">
      <c r="A10656" s="1" t="s">
        <v>35181</v>
      </c>
      <c r="B10656" t="str">
        <f t="shared" si="282"/>
        <v>https://www.udobaer.de/out/media/public/cust/others/s0000154-2021-ch_it.pdf</v>
      </c>
    </row>
    <row r="10657" spans="1:2" x14ac:dyDescent="0.2">
      <c r="A10657" s="1" t="s">
        <v>35182</v>
      </c>
      <c r="B10657" t="str">
        <f t="shared" si="282"/>
        <v>https://www.udobaer.de/out/media/public/cust/others/s0000154-2021-ch_it.pdf</v>
      </c>
    </row>
    <row r="10658" spans="1:2" x14ac:dyDescent="0.2">
      <c r="A10658" s="1" t="s">
        <v>35183</v>
      </c>
      <c r="B10658" t="str">
        <f t="shared" si="282"/>
        <v>https://www.udobaer.de/out/media/public/cust/others/s0000154-2021-ch_it.pdf</v>
      </c>
    </row>
    <row r="10659" spans="1:2" x14ac:dyDescent="0.2">
      <c r="A10659" s="1" t="s">
        <v>35184</v>
      </c>
      <c r="B10659" t="str">
        <f t="shared" si="282"/>
        <v>https://www.udobaer.de/out/media/public/cust/others/s0000154-2021-ch_it.pdf</v>
      </c>
    </row>
    <row r="10660" spans="1:2" x14ac:dyDescent="0.2">
      <c r="A10660" s="1" t="s">
        <v>35185</v>
      </c>
      <c r="B10660" t="str">
        <f t="shared" si="282"/>
        <v>https://www.udobaer.de/out/media/public/cust/others/s0000154-2021-ch_it.pdf</v>
      </c>
    </row>
    <row r="10661" spans="1:2" x14ac:dyDescent="0.2">
      <c r="A10661" s="1" t="s">
        <v>35186</v>
      </c>
      <c r="B10661" t="str">
        <f t="shared" si="282"/>
        <v>https://www.udobaer.de/out/media/public/cust/others/s0000154-2021-ch_it.pdf</v>
      </c>
    </row>
    <row r="10662" spans="1:2" x14ac:dyDescent="0.2">
      <c r="A10662" s="1" t="s">
        <v>35187</v>
      </c>
      <c r="B10662" t="str">
        <f t="shared" si="282"/>
        <v>https://www.udobaer.de/out/media/public/cust/others/s0000154-2021-ch_it.pdf</v>
      </c>
    </row>
    <row r="10663" spans="1:2" x14ac:dyDescent="0.2">
      <c r="A10663" s="1" t="s">
        <v>35188</v>
      </c>
      <c r="B10663" t="str">
        <f t="shared" si="282"/>
        <v>https://www.udobaer.de/out/media/public/cust/others/s0000154-2021-ch_it.pdf</v>
      </c>
    </row>
    <row r="10664" spans="1:2" x14ac:dyDescent="0.2">
      <c r="A10664" s="1" t="s">
        <v>35189</v>
      </c>
      <c r="B10664" t="str">
        <f t="shared" si="282"/>
        <v>https://www.udobaer.de/out/media/public/cust/others/s0000154-2021-ch_it.pdf</v>
      </c>
    </row>
    <row r="10665" spans="1:2" x14ac:dyDescent="0.2">
      <c r="A10665" s="1" t="s">
        <v>35190</v>
      </c>
      <c r="B10665" t="str">
        <f t="shared" si="282"/>
        <v>https://www.udobaer.de/out/media/public/cust/others/s0000154-2021-ch_it.pdf</v>
      </c>
    </row>
    <row r="10666" spans="1:2" x14ac:dyDescent="0.2">
      <c r="A10666" s="1" t="s">
        <v>35191</v>
      </c>
      <c r="B10666" t="str">
        <f t="shared" si="282"/>
        <v>https://www.udobaer.de/out/media/public/cust/others/s0000154-2021-ch_it.pdf</v>
      </c>
    </row>
    <row r="10667" spans="1:2" x14ac:dyDescent="0.2">
      <c r="A10667" s="1" t="s">
        <v>35192</v>
      </c>
      <c r="B10667" t="str">
        <f t="shared" si="282"/>
        <v>https://www.udobaer.de/out/media/public/cust/others/s0000154-2021-ch_it.pdf</v>
      </c>
    </row>
    <row r="10668" spans="1:2" x14ac:dyDescent="0.2">
      <c r="A10668" s="1" t="s">
        <v>35193</v>
      </c>
      <c r="B10668" t="str">
        <f t="shared" si="282"/>
        <v>https://www.udobaer.de/out/media/public/cust/others/s0000154-2021-ch_it.pdf</v>
      </c>
    </row>
    <row r="10669" spans="1:2" x14ac:dyDescent="0.2">
      <c r="A10669" s="1" t="s">
        <v>35194</v>
      </c>
      <c r="B10669" t="str">
        <f t="shared" si="282"/>
        <v>https://www.udobaer.de/out/media/public/cust/others/s0000154-2021-ch_it.pdf</v>
      </c>
    </row>
    <row r="10670" spans="1:2" x14ac:dyDescent="0.2">
      <c r="A10670" s="1" t="s">
        <v>35195</v>
      </c>
      <c r="B10670" t="str">
        <f t="shared" si="282"/>
        <v>https://www.udobaer.de/out/media/public/cust/others/s0000154-2021-ch_it.pdf</v>
      </c>
    </row>
    <row r="10671" spans="1:2" x14ac:dyDescent="0.2">
      <c r="A10671" s="1" t="s">
        <v>35196</v>
      </c>
      <c r="B10671" t="str">
        <f t="shared" si="282"/>
        <v>https://www.udobaer.de/out/media/public/cust/others/s0000154-2021-ch_it.pdf</v>
      </c>
    </row>
    <row r="10672" spans="1:2" x14ac:dyDescent="0.2">
      <c r="A10672" s="1" t="s">
        <v>35197</v>
      </c>
      <c r="B10672" t="str">
        <f t="shared" si="282"/>
        <v>https://www.udobaer.de/out/media/public/cust/others/s0000154-2021-ch_it.pdf</v>
      </c>
    </row>
    <row r="10673" spans="1:2" x14ac:dyDescent="0.2">
      <c r="A10673" s="1" t="s">
        <v>35198</v>
      </c>
      <c r="B10673" t="str">
        <f t="shared" si="282"/>
        <v>https://www.udobaer.de/out/media/public/cust/others/s0000154-2021-ch_it.pdf</v>
      </c>
    </row>
    <row r="10674" spans="1:2" x14ac:dyDescent="0.2">
      <c r="A10674" s="1" t="s">
        <v>35199</v>
      </c>
      <c r="B10674" t="str">
        <f t="shared" si="282"/>
        <v>https://www.udobaer.de/out/media/public/cust/others/s0000154-2021-ch_it.pdf</v>
      </c>
    </row>
    <row r="10675" spans="1:2" x14ac:dyDescent="0.2">
      <c r="A10675" s="1" t="s">
        <v>35200</v>
      </c>
      <c r="B10675" t="str">
        <f t="shared" si="282"/>
        <v>https://www.udobaer.de/out/media/public/cust/others/s0000154-2021-ch_it.pdf</v>
      </c>
    </row>
    <row r="10676" spans="1:2" x14ac:dyDescent="0.2">
      <c r="A10676" s="1" t="s">
        <v>35201</v>
      </c>
      <c r="B10676" t="str">
        <f t="shared" si="282"/>
        <v>https://www.udobaer.de/out/media/public/cust/others/s0000154-2021-ch_it.pdf</v>
      </c>
    </row>
    <row r="10677" spans="1:2" x14ac:dyDescent="0.2">
      <c r="A10677" s="1" t="s">
        <v>35202</v>
      </c>
      <c r="B10677" t="str">
        <f t="shared" si="282"/>
        <v>https://www.udobaer.de/out/media/public/cust/others/s0000154-2021-ch_it.pdf</v>
      </c>
    </row>
    <row r="10678" spans="1:2" x14ac:dyDescent="0.2">
      <c r="A10678" s="1" t="s">
        <v>35203</v>
      </c>
      <c r="B10678" t="str">
        <f t="shared" si="282"/>
        <v>https://www.udobaer.de/out/media/public/cust/others/s0000154-2021-ch_it.pdf</v>
      </c>
    </row>
    <row r="10679" spans="1:2" x14ac:dyDescent="0.2">
      <c r="A10679" s="1" t="s">
        <v>35204</v>
      </c>
      <c r="B10679" t="str">
        <f t="shared" si="282"/>
        <v>https://www.udobaer.de/out/media/public/cust/others/s0000154-2021-ch_it.pdf</v>
      </c>
    </row>
    <row r="10680" spans="1:2" x14ac:dyDescent="0.2">
      <c r="A10680" s="1" t="s">
        <v>35205</v>
      </c>
      <c r="B10680" t="str">
        <f t="shared" si="282"/>
        <v>https://www.udobaer.de/out/media/public/cust/others/s0000154-2021-ch_it.pdf</v>
      </c>
    </row>
    <row r="10681" spans="1:2" x14ac:dyDescent="0.2">
      <c r="A10681" s="1" t="s">
        <v>35206</v>
      </c>
      <c r="B10681" t="str">
        <f t="shared" si="282"/>
        <v>https://www.udobaer.de/out/media/public/cust/others/s0000154-2021-ch_it.pdf</v>
      </c>
    </row>
    <row r="10682" spans="1:2" x14ac:dyDescent="0.2">
      <c r="A10682" s="1" t="s">
        <v>35207</v>
      </c>
      <c r="B10682" t="str">
        <f t="shared" si="282"/>
        <v>https://www.udobaer.de/out/media/public/cust/others/s0000154-2021-ch_it.pdf</v>
      </c>
    </row>
    <row r="10683" spans="1:2" x14ac:dyDescent="0.2">
      <c r="A10683" s="1" t="s">
        <v>35208</v>
      </c>
      <c r="B10683" t="str">
        <f t="shared" si="282"/>
        <v>https://www.udobaer.de/out/media/public/cust/others/s0000154-2021-ch_it.pdf</v>
      </c>
    </row>
    <row r="10684" spans="1:2" x14ac:dyDescent="0.2">
      <c r="A10684" s="1" t="s">
        <v>35209</v>
      </c>
      <c r="B10684" t="str">
        <f t="shared" si="282"/>
        <v>https://www.udobaer.de/out/media/public/cust/others/s0000154-2021-ch_it.pdf</v>
      </c>
    </row>
    <row r="10685" spans="1:2" x14ac:dyDescent="0.2">
      <c r="A10685" s="1" t="s">
        <v>35210</v>
      </c>
      <c r="B10685" t="str">
        <f t="shared" si="282"/>
        <v>https://www.udobaer.de/out/media/public/cust/others/s0000154-2021-ch_it.pdf</v>
      </c>
    </row>
    <row r="10686" spans="1:2" x14ac:dyDescent="0.2">
      <c r="A10686" s="1" t="s">
        <v>35211</v>
      </c>
      <c r="B10686" t="str">
        <f t="shared" si="282"/>
        <v>https://www.udobaer.de/out/media/public/cust/others/s0000154-2021-ch_it.pdf</v>
      </c>
    </row>
    <row r="10687" spans="1:2" x14ac:dyDescent="0.2">
      <c r="A10687" s="1" t="s">
        <v>35212</v>
      </c>
      <c r="B10687" t="str">
        <f t="shared" si="282"/>
        <v>https://www.udobaer.de/out/media/public/cust/others/s0000154-2021-ch_it.pdf</v>
      </c>
    </row>
    <row r="10688" spans="1:2" x14ac:dyDescent="0.2">
      <c r="A10688" s="1" t="s">
        <v>35213</v>
      </c>
      <c r="B10688" t="str">
        <f t="shared" si="282"/>
        <v>https://www.udobaer.de/out/media/public/cust/others/s0000154-2021-ch_it.pdf</v>
      </c>
    </row>
    <row r="10689" spans="1:2" x14ac:dyDescent="0.2">
      <c r="A10689" s="1" t="s">
        <v>35358</v>
      </c>
      <c r="B10689" t="str">
        <f t="shared" ref="B10689:B10720" si="283">HYPERLINK("https://www.udobaer.de/out/media/public/cust/others/s0000155-2021-ch_it.pdf")</f>
        <v>https://www.udobaer.de/out/media/public/cust/others/s0000155-2021-ch_it.pdf</v>
      </c>
    </row>
    <row r="10690" spans="1:2" x14ac:dyDescent="0.2">
      <c r="A10690" s="1" t="s">
        <v>35359</v>
      </c>
      <c r="B10690" t="str">
        <f t="shared" si="283"/>
        <v>https://www.udobaer.de/out/media/public/cust/others/s0000155-2021-ch_it.pdf</v>
      </c>
    </row>
    <row r="10691" spans="1:2" x14ac:dyDescent="0.2">
      <c r="A10691" s="1" t="s">
        <v>35360</v>
      </c>
      <c r="B10691" t="str">
        <f t="shared" si="283"/>
        <v>https://www.udobaer.de/out/media/public/cust/others/s0000155-2021-ch_it.pdf</v>
      </c>
    </row>
    <row r="10692" spans="1:2" x14ac:dyDescent="0.2">
      <c r="A10692" s="1" t="s">
        <v>35361</v>
      </c>
      <c r="B10692" t="str">
        <f t="shared" si="283"/>
        <v>https://www.udobaer.de/out/media/public/cust/others/s0000155-2021-ch_it.pdf</v>
      </c>
    </row>
    <row r="10693" spans="1:2" x14ac:dyDescent="0.2">
      <c r="A10693" s="1" t="s">
        <v>35362</v>
      </c>
      <c r="B10693" t="str">
        <f t="shared" si="283"/>
        <v>https://www.udobaer.de/out/media/public/cust/others/s0000155-2021-ch_it.pdf</v>
      </c>
    </row>
    <row r="10694" spans="1:2" x14ac:dyDescent="0.2">
      <c r="A10694" s="1" t="s">
        <v>35363</v>
      </c>
      <c r="B10694" t="str">
        <f t="shared" si="283"/>
        <v>https://www.udobaer.de/out/media/public/cust/others/s0000155-2021-ch_it.pdf</v>
      </c>
    </row>
    <row r="10695" spans="1:2" x14ac:dyDescent="0.2">
      <c r="A10695" s="1" t="s">
        <v>35364</v>
      </c>
      <c r="B10695" t="str">
        <f t="shared" si="283"/>
        <v>https://www.udobaer.de/out/media/public/cust/others/s0000155-2021-ch_it.pdf</v>
      </c>
    </row>
    <row r="10696" spans="1:2" x14ac:dyDescent="0.2">
      <c r="A10696" s="1" t="s">
        <v>35365</v>
      </c>
      <c r="B10696" t="str">
        <f t="shared" si="283"/>
        <v>https://www.udobaer.de/out/media/public/cust/others/s0000155-2021-ch_it.pdf</v>
      </c>
    </row>
    <row r="10697" spans="1:2" x14ac:dyDescent="0.2">
      <c r="A10697" s="1" t="s">
        <v>35366</v>
      </c>
      <c r="B10697" t="str">
        <f t="shared" si="283"/>
        <v>https://www.udobaer.de/out/media/public/cust/others/s0000155-2021-ch_it.pdf</v>
      </c>
    </row>
    <row r="10698" spans="1:2" x14ac:dyDescent="0.2">
      <c r="A10698" s="1" t="s">
        <v>35367</v>
      </c>
      <c r="B10698" t="str">
        <f t="shared" si="283"/>
        <v>https://www.udobaer.de/out/media/public/cust/others/s0000155-2021-ch_it.pdf</v>
      </c>
    </row>
    <row r="10699" spans="1:2" x14ac:dyDescent="0.2">
      <c r="A10699" s="1" t="s">
        <v>35368</v>
      </c>
      <c r="B10699" t="str">
        <f t="shared" si="283"/>
        <v>https://www.udobaer.de/out/media/public/cust/others/s0000155-2021-ch_it.pdf</v>
      </c>
    </row>
    <row r="10700" spans="1:2" x14ac:dyDescent="0.2">
      <c r="A10700" s="1" t="s">
        <v>35369</v>
      </c>
      <c r="B10700" t="str">
        <f t="shared" si="283"/>
        <v>https://www.udobaer.de/out/media/public/cust/others/s0000155-2021-ch_it.pdf</v>
      </c>
    </row>
    <row r="10701" spans="1:2" x14ac:dyDescent="0.2">
      <c r="A10701" s="1" t="s">
        <v>35370</v>
      </c>
      <c r="B10701" t="str">
        <f t="shared" si="283"/>
        <v>https://www.udobaer.de/out/media/public/cust/others/s0000155-2021-ch_it.pdf</v>
      </c>
    </row>
    <row r="10702" spans="1:2" x14ac:dyDescent="0.2">
      <c r="A10702" s="1" t="s">
        <v>35371</v>
      </c>
      <c r="B10702" t="str">
        <f t="shared" si="283"/>
        <v>https://www.udobaer.de/out/media/public/cust/others/s0000155-2021-ch_it.pdf</v>
      </c>
    </row>
    <row r="10703" spans="1:2" x14ac:dyDescent="0.2">
      <c r="A10703" s="1" t="s">
        <v>35372</v>
      </c>
      <c r="B10703" t="str">
        <f t="shared" si="283"/>
        <v>https://www.udobaer.de/out/media/public/cust/others/s0000155-2021-ch_it.pdf</v>
      </c>
    </row>
    <row r="10704" spans="1:2" x14ac:dyDescent="0.2">
      <c r="A10704" s="1" t="s">
        <v>35373</v>
      </c>
      <c r="B10704" t="str">
        <f t="shared" si="283"/>
        <v>https://www.udobaer.de/out/media/public/cust/others/s0000155-2021-ch_it.pdf</v>
      </c>
    </row>
    <row r="10705" spans="1:2" x14ac:dyDescent="0.2">
      <c r="A10705" s="1" t="s">
        <v>35374</v>
      </c>
      <c r="B10705" t="str">
        <f t="shared" si="283"/>
        <v>https://www.udobaer.de/out/media/public/cust/others/s0000155-2021-ch_it.pdf</v>
      </c>
    </row>
    <row r="10706" spans="1:2" x14ac:dyDescent="0.2">
      <c r="A10706" s="1" t="s">
        <v>35375</v>
      </c>
      <c r="B10706" t="str">
        <f t="shared" si="283"/>
        <v>https://www.udobaer.de/out/media/public/cust/others/s0000155-2021-ch_it.pdf</v>
      </c>
    </row>
    <row r="10707" spans="1:2" x14ac:dyDescent="0.2">
      <c r="A10707" s="1" t="s">
        <v>35376</v>
      </c>
      <c r="B10707" t="str">
        <f t="shared" si="283"/>
        <v>https://www.udobaer.de/out/media/public/cust/others/s0000155-2021-ch_it.pdf</v>
      </c>
    </row>
    <row r="10708" spans="1:2" x14ac:dyDescent="0.2">
      <c r="A10708" s="1" t="s">
        <v>35377</v>
      </c>
      <c r="B10708" t="str">
        <f t="shared" si="283"/>
        <v>https://www.udobaer.de/out/media/public/cust/others/s0000155-2021-ch_it.pdf</v>
      </c>
    </row>
    <row r="10709" spans="1:2" x14ac:dyDescent="0.2">
      <c r="A10709" s="1" t="s">
        <v>35378</v>
      </c>
      <c r="B10709" t="str">
        <f t="shared" si="283"/>
        <v>https://www.udobaer.de/out/media/public/cust/others/s0000155-2021-ch_it.pdf</v>
      </c>
    </row>
    <row r="10710" spans="1:2" x14ac:dyDescent="0.2">
      <c r="A10710" s="1" t="s">
        <v>35379</v>
      </c>
      <c r="B10710" t="str">
        <f t="shared" si="283"/>
        <v>https://www.udobaer.de/out/media/public/cust/others/s0000155-2021-ch_it.pdf</v>
      </c>
    </row>
    <row r="10711" spans="1:2" x14ac:dyDescent="0.2">
      <c r="A10711" s="1" t="s">
        <v>35380</v>
      </c>
      <c r="B10711" t="str">
        <f t="shared" si="283"/>
        <v>https://www.udobaer.de/out/media/public/cust/others/s0000155-2021-ch_it.pdf</v>
      </c>
    </row>
    <row r="10712" spans="1:2" x14ac:dyDescent="0.2">
      <c r="A10712" s="1" t="s">
        <v>35381</v>
      </c>
      <c r="B10712" t="str">
        <f t="shared" si="283"/>
        <v>https://www.udobaer.de/out/media/public/cust/others/s0000155-2021-ch_it.pdf</v>
      </c>
    </row>
    <row r="10713" spans="1:2" x14ac:dyDescent="0.2">
      <c r="A10713" s="1" t="s">
        <v>35382</v>
      </c>
      <c r="B10713" t="str">
        <f t="shared" si="283"/>
        <v>https://www.udobaer.de/out/media/public/cust/others/s0000155-2021-ch_it.pdf</v>
      </c>
    </row>
    <row r="10714" spans="1:2" x14ac:dyDescent="0.2">
      <c r="A10714" s="1" t="s">
        <v>35383</v>
      </c>
      <c r="B10714" t="str">
        <f t="shared" si="283"/>
        <v>https://www.udobaer.de/out/media/public/cust/others/s0000155-2021-ch_it.pdf</v>
      </c>
    </row>
    <row r="10715" spans="1:2" x14ac:dyDescent="0.2">
      <c r="A10715" s="1" t="s">
        <v>35384</v>
      </c>
      <c r="B10715" t="str">
        <f t="shared" si="283"/>
        <v>https://www.udobaer.de/out/media/public/cust/others/s0000155-2021-ch_it.pdf</v>
      </c>
    </row>
    <row r="10716" spans="1:2" x14ac:dyDescent="0.2">
      <c r="A10716" s="1" t="s">
        <v>35385</v>
      </c>
      <c r="B10716" t="str">
        <f t="shared" si="283"/>
        <v>https://www.udobaer.de/out/media/public/cust/others/s0000155-2021-ch_it.pdf</v>
      </c>
    </row>
    <row r="10717" spans="1:2" x14ac:dyDescent="0.2">
      <c r="A10717" s="1" t="s">
        <v>35386</v>
      </c>
      <c r="B10717" t="str">
        <f t="shared" si="283"/>
        <v>https://www.udobaer.de/out/media/public/cust/others/s0000155-2021-ch_it.pdf</v>
      </c>
    </row>
    <row r="10718" spans="1:2" x14ac:dyDescent="0.2">
      <c r="A10718" s="1" t="s">
        <v>35387</v>
      </c>
      <c r="B10718" t="str">
        <f t="shared" si="283"/>
        <v>https://www.udobaer.de/out/media/public/cust/others/s0000155-2021-ch_it.pdf</v>
      </c>
    </row>
    <row r="10719" spans="1:2" x14ac:dyDescent="0.2">
      <c r="A10719" s="1" t="s">
        <v>35388</v>
      </c>
      <c r="B10719" t="str">
        <f t="shared" si="283"/>
        <v>https://www.udobaer.de/out/media/public/cust/others/s0000155-2021-ch_it.pdf</v>
      </c>
    </row>
    <row r="10720" spans="1:2" x14ac:dyDescent="0.2">
      <c r="A10720" s="1" t="s">
        <v>35389</v>
      </c>
      <c r="B10720" t="str">
        <f t="shared" si="283"/>
        <v>https://www.udobaer.de/out/media/public/cust/others/s0000155-2021-ch_it.pdf</v>
      </c>
    </row>
    <row r="10721" spans="1:2" x14ac:dyDescent="0.2">
      <c r="A10721" s="1" t="s">
        <v>35390</v>
      </c>
      <c r="B10721" t="str">
        <f t="shared" ref="B10721:B10748" si="284">HYPERLINK("https://www.udobaer.de/out/media/public/cust/others/s0000155-2021-ch_it.pdf")</f>
        <v>https://www.udobaer.de/out/media/public/cust/others/s0000155-2021-ch_it.pdf</v>
      </c>
    </row>
    <row r="10722" spans="1:2" x14ac:dyDescent="0.2">
      <c r="A10722" s="1" t="s">
        <v>35391</v>
      </c>
      <c r="B10722" t="str">
        <f t="shared" si="284"/>
        <v>https://www.udobaer.de/out/media/public/cust/others/s0000155-2021-ch_it.pdf</v>
      </c>
    </row>
    <row r="10723" spans="1:2" x14ac:dyDescent="0.2">
      <c r="A10723" s="1" t="s">
        <v>35392</v>
      </c>
      <c r="B10723" t="str">
        <f t="shared" si="284"/>
        <v>https://www.udobaer.de/out/media/public/cust/others/s0000155-2021-ch_it.pdf</v>
      </c>
    </row>
    <row r="10724" spans="1:2" x14ac:dyDescent="0.2">
      <c r="A10724" s="1" t="s">
        <v>35393</v>
      </c>
      <c r="B10724" t="str">
        <f t="shared" si="284"/>
        <v>https://www.udobaer.de/out/media/public/cust/others/s0000155-2021-ch_it.pdf</v>
      </c>
    </row>
    <row r="10725" spans="1:2" x14ac:dyDescent="0.2">
      <c r="A10725" s="1" t="s">
        <v>35394</v>
      </c>
      <c r="B10725" t="str">
        <f t="shared" si="284"/>
        <v>https://www.udobaer.de/out/media/public/cust/others/s0000155-2021-ch_it.pdf</v>
      </c>
    </row>
    <row r="10726" spans="1:2" x14ac:dyDescent="0.2">
      <c r="A10726" s="1" t="s">
        <v>35395</v>
      </c>
      <c r="B10726" t="str">
        <f t="shared" si="284"/>
        <v>https://www.udobaer.de/out/media/public/cust/others/s0000155-2021-ch_it.pdf</v>
      </c>
    </row>
    <row r="10727" spans="1:2" x14ac:dyDescent="0.2">
      <c r="A10727" s="1" t="s">
        <v>35396</v>
      </c>
      <c r="B10727" t="str">
        <f t="shared" si="284"/>
        <v>https://www.udobaer.de/out/media/public/cust/others/s0000155-2021-ch_it.pdf</v>
      </c>
    </row>
    <row r="10728" spans="1:2" x14ac:dyDescent="0.2">
      <c r="A10728" s="1" t="s">
        <v>35397</v>
      </c>
      <c r="B10728" t="str">
        <f t="shared" si="284"/>
        <v>https://www.udobaer.de/out/media/public/cust/others/s0000155-2021-ch_it.pdf</v>
      </c>
    </row>
    <row r="10729" spans="1:2" x14ac:dyDescent="0.2">
      <c r="A10729" s="1" t="s">
        <v>35398</v>
      </c>
      <c r="B10729" t="str">
        <f t="shared" si="284"/>
        <v>https://www.udobaer.de/out/media/public/cust/others/s0000155-2021-ch_it.pdf</v>
      </c>
    </row>
    <row r="10730" spans="1:2" x14ac:dyDescent="0.2">
      <c r="A10730" s="1" t="s">
        <v>35399</v>
      </c>
      <c r="B10730" t="str">
        <f t="shared" si="284"/>
        <v>https://www.udobaer.de/out/media/public/cust/others/s0000155-2021-ch_it.pdf</v>
      </c>
    </row>
    <row r="10731" spans="1:2" x14ac:dyDescent="0.2">
      <c r="A10731" s="1" t="s">
        <v>35400</v>
      </c>
      <c r="B10731" t="str">
        <f t="shared" si="284"/>
        <v>https://www.udobaer.de/out/media/public/cust/others/s0000155-2021-ch_it.pdf</v>
      </c>
    </row>
    <row r="10732" spans="1:2" x14ac:dyDescent="0.2">
      <c r="A10732" s="1" t="s">
        <v>35401</v>
      </c>
      <c r="B10732" t="str">
        <f t="shared" si="284"/>
        <v>https://www.udobaer.de/out/media/public/cust/others/s0000155-2021-ch_it.pdf</v>
      </c>
    </row>
    <row r="10733" spans="1:2" x14ac:dyDescent="0.2">
      <c r="A10733" s="1" t="s">
        <v>35402</v>
      </c>
      <c r="B10733" t="str">
        <f t="shared" si="284"/>
        <v>https://www.udobaer.de/out/media/public/cust/others/s0000155-2021-ch_it.pdf</v>
      </c>
    </row>
    <row r="10734" spans="1:2" x14ac:dyDescent="0.2">
      <c r="A10734" s="1" t="s">
        <v>35403</v>
      </c>
      <c r="B10734" t="str">
        <f t="shared" si="284"/>
        <v>https://www.udobaer.de/out/media/public/cust/others/s0000155-2021-ch_it.pdf</v>
      </c>
    </row>
    <row r="10735" spans="1:2" x14ac:dyDescent="0.2">
      <c r="A10735" s="1" t="s">
        <v>35404</v>
      </c>
      <c r="B10735" t="str">
        <f t="shared" si="284"/>
        <v>https://www.udobaer.de/out/media/public/cust/others/s0000155-2021-ch_it.pdf</v>
      </c>
    </row>
    <row r="10736" spans="1:2" x14ac:dyDescent="0.2">
      <c r="A10736" s="1" t="s">
        <v>35405</v>
      </c>
      <c r="B10736" t="str">
        <f t="shared" si="284"/>
        <v>https://www.udobaer.de/out/media/public/cust/others/s0000155-2021-ch_it.pdf</v>
      </c>
    </row>
    <row r="10737" spans="1:2" x14ac:dyDescent="0.2">
      <c r="A10737" s="1" t="s">
        <v>35406</v>
      </c>
      <c r="B10737" t="str">
        <f t="shared" si="284"/>
        <v>https://www.udobaer.de/out/media/public/cust/others/s0000155-2021-ch_it.pdf</v>
      </c>
    </row>
    <row r="10738" spans="1:2" x14ac:dyDescent="0.2">
      <c r="A10738" s="1" t="s">
        <v>35407</v>
      </c>
      <c r="B10738" t="str">
        <f t="shared" si="284"/>
        <v>https://www.udobaer.de/out/media/public/cust/others/s0000155-2021-ch_it.pdf</v>
      </c>
    </row>
    <row r="10739" spans="1:2" x14ac:dyDescent="0.2">
      <c r="A10739" s="1" t="s">
        <v>35408</v>
      </c>
      <c r="B10739" t="str">
        <f t="shared" si="284"/>
        <v>https://www.udobaer.de/out/media/public/cust/others/s0000155-2021-ch_it.pdf</v>
      </c>
    </row>
    <row r="10740" spans="1:2" x14ac:dyDescent="0.2">
      <c r="A10740" s="1" t="s">
        <v>35409</v>
      </c>
      <c r="B10740" t="str">
        <f t="shared" si="284"/>
        <v>https://www.udobaer.de/out/media/public/cust/others/s0000155-2021-ch_it.pdf</v>
      </c>
    </row>
    <row r="10741" spans="1:2" x14ac:dyDescent="0.2">
      <c r="A10741" s="1" t="s">
        <v>35410</v>
      </c>
      <c r="B10741" t="str">
        <f t="shared" si="284"/>
        <v>https://www.udobaer.de/out/media/public/cust/others/s0000155-2021-ch_it.pdf</v>
      </c>
    </row>
    <row r="10742" spans="1:2" x14ac:dyDescent="0.2">
      <c r="A10742" s="1" t="s">
        <v>35411</v>
      </c>
      <c r="B10742" t="str">
        <f t="shared" si="284"/>
        <v>https://www.udobaer.de/out/media/public/cust/others/s0000155-2021-ch_it.pdf</v>
      </c>
    </row>
    <row r="10743" spans="1:2" x14ac:dyDescent="0.2">
      <c r="A10743" s="1" t="s">
        <v>35412</v>
      </c>
      <c r="B10743" t="str">
        <f t="shared" si="284"/>
        <v>https://www.udobaer.de/out/media/public/cust/others/s0000155-2021-ch_it.pdf</v>
      </c>
    </row>
    <row r="10744" spans="1:2" x14ac:dyDescent="0.2">
      <c r="A10744" s="1" t="s">
        <v>35413</v>
      </c>
      <c r="B10744" t="str">
        <f t="shared" si="284"/>
        <v>https://www.udobaer.de/out/media/public/cust/others/s0000155-2021-ch_it.pdf</v>
      </c>
    </row>
    <row r="10745" spans="1:2" x14ac:dyDescent="0.2">
      <c r="A10745" s="1" t="s">
        <v>35414</v>
      </c>
      <c r="B10745" t="str">
        <f t="shared" si="284"/>
        <v>https://www.udobaer.de/out/media/public/cust/others/s0000155-2021-ch_it.pdf</v>
      </c>
    </row>
    <row r="10746" spans="1:2" x14ac:dyDescent="0.2">
      <c r="A10746" s="1" t="s">
        <v>35415</v>
      </c>
      <c r="B10746" t="str">
        <f t="shared" si="284"/>
        <v>https://www.udobaer.de/out/media/public/cust/others/s0000155-2021-ch_it.pdf</v>
      </c>
    </row>
    <row r="10747" spans="1:2" x14ac:dyDescent="0.2">
      <c r="A10747" s="1" t="s">
        <v>35416</v>
      </c>
      <c r="B10747" t="str">
        <f t="shared" si="284"/>
        <v>https://www.udobaer.de/out/media/public/cust/others/s0000155-2021-ch_it.pdf</v>
      </c>
    </row>
    <row r="10748" spans="1:2" x14ac:dyDescent="0.2">
      <c r="A10748" s="1" t="s">
        <v>35417</v>
      </c>
      <c r="B10748" t="str">
        <f t="shared" si="284"/>
        <v>https://www.udobaer.de/out/media/public/cust/others/s0000155-2021-ch_it.pdf</v>
      </c>
    </row>
    <row r="10749" spans="1:2" x14ac:dyDescent="0.2">
      <c r="A10749" s="1" t="s">
        <v>28399</v>
      </c>
      <c r="B10749" t="str">
        <f>HYPERLINK("https://www.udobaer.de/out/media/public/cust/others/s0000156-2021-ch_it.pdf")</f>
        <v>https://www.udobaer.de/out/media/public/cust/others/s0000156-2021-ch_it.pdf</v>
      </c>
    </row>
    <row r="10750" spans="1:2" x14ac:dyDescent="0.2">
      <c r="A10750" s="1" t="s">
        <v>17207</v>
      </c>
      <c r="B10750" t="str">
        <f t="shared" ref="B10750:B10765" si="285">HYPERLINK("https://www.udobaer.de/out/media/public/cust/others/s0000157-2021-ch_it.pdf")</f>
        <v>https://www.udobaer.de/out/media/public/cust/others/s0000157-2021-ch_it.pdf</v>
      </c>
    </row>
    <row r="10751" spans="1:2" x14ac:dyDescent="0.2">
      <c r="A10751" s="1" t="s">
        <v>17208</v>
      </c>
      <c r="B10751" t="str">
        <f t="shared" si="285"/>
        <v>https://www.udobaer.de/out/media/public/cust/others/s0000157-2021-ch_it.pdf</v>
      </c>
    </row>
    <row r="10752" spans="1:2" x14ac:dyDescent="0.2">
      <c r="A10752" s="1" t="s">
        <v>17209</v>
      </c>
      <c r="B10752" t="str">
        <f t="shared" si="285"/>
        <v>https://www.udobaer.de/out/media/public/cust/others/s0000157-2021-ch_it.pdf</v>
      </c>
    </row>
    <row r="10753" spans="1:2" x14ac:dyDescent="0.2">
      <c r="A10753" s="1" t="s">
        <v>17210</v>
      </c>
      <c r="B10753" t="str">
        <f t="shared" si="285"/>
        <v>https://www.udobaer.de/out/media/public/cust/others/s0000157-2021-ch_it.pdf</v>
      </c>
    </row>
    <row r="10754" spans="1:2" x14ac:dyDescent="0.2">
      <c r="A10754" s="1" t="s">
        <v>17211</v>
      </c>
      <c r="B10754" t="str">
        <f t="shared" si="285"/>
        <v>https://www.udobaer.de/out/media/public/cust/others/s0000157-2021-ch_it.pdf</v>
      </c>
    </row>
    <row r="10755" spans="1:2" x14ac:dyDescent="0.2">
      <c r="A10755" s="1" t="s">
        <v>17212</v>
      </c>
      <c r="B10755" t="str">
        <f t="shared" si="285"/>
        <v>https://www.udobaer.de/out/media/public/cust/others/s0000157-2021-ch_it.pdf</v>
      </c>
    </row>
    <row r="10756" spans="1:2" x14ac:dyDescent="0.2">
      <c r="A10756" s="1" t="s">
        <v>17213</v>
      </c>
      <c r="B10756" t="str">
        <f t="shared" si="285"/>
        <v>https://www.udobaer.de/out/media/public/cust/others/s0000157-2021-ch_it.pdf</v>
      </c>
    </row>
    <row r="10757" spans="1:2" x14ac:dyDescent="0.2">
      <c r="A10757" s="1" t="s">
        <v>17214</v>
      </c>
      <c r="B10757" t="str">
        <f t="shared" si="285"/>
        <v>https://www.udobaer.de/out/media/public/cust/others/s0000157-2021-ch_it.pdf</v>
      </c>
    </row>
    <row r="10758" spans="1:2" x14ac:dyDescent="0.2">
      <c r="A10758" s="1" t="s">
        <v>19565</v>
      </c>
      <c r="B10758" t="str">
        <f t="shared" si="285"/>
        <v>https://www.udobaer.de/out/media/public/cust/others/s0000157-2021-ch_it.pdf</v>
      </c>
    </row>
    <row r="10759" spans="1:2" x14ac:dyDescent="0.2">
      <c r="A10759" s="1" t="s">
        <v>19566</v>
      </c>
      <c r="B10759" t="str">
        <f t="shared" si="285"/>
        <v>https://www.udobaer.de/out/media/public/cust/others/s0000157-2021-ch_it.pdf</v>
      </c>
    </row>
    <row r="10760" spans="1:2" x14ac:dyDescent="0.2">
      <c r="A10760" s="1" t="s">
        <v>19567</v>
      </c>
      <c r="B10760" t="str">
        <f t="shared" si="285"/>
        <v>https://www.udobaer.de/out/media/public/cust/others/s0000157-2021-ch_it.pdf</v>
      </c>
    </row>
    <row r="10761" spans="1:2" x14ac:dyDescent="0.2">
      <c r="A10761" s="1" t="s">
        <v>19568</v>
      </c>
      <c r="B10761" t="str">
        <f t="shared" si="285"/>
        <v>https://www.udobaer.de/out/media/public/cust/others/s0000157-2021-ch_it.pdf</v>
      </c>
    </row>
    <row r="10762" spans="1:2" x14ac:dyDescent="0.2">
      <c r="A10762" s="1" t="s">
        <v>19569</v>
      </c>
      <c r="B10762" t="str">
        <f t="shared" si="285"/>
        <v>https://www.udobaer.de/out/media/public/cust/others/s0000157-2021-ch_it.pdf</v>
      </c>
    </row>
    <row r="10763" spans="1:2" x14ac:dyDescent="0.2">
      <c r="A10763" s="1" t="s">
        <v>19570</v>
      </c>
      <c r="B10763" t="str">
        <f t="shared" si="285"/>
        <v>https://www.udobaer.de/out/media/public/cust/others/s0000157-2021-ch_it.pdf</v>
      </c>
    </row>
    <row r="10764" spans="1:2" x14ac:dyDescent="0.2">
      <c r="A10764" s="1" t="s">
        <v>19571</v>
      </c>
      <c r="B10764" t="str">
        <f t="shared" si="285"/>
        <v>https://www.udobaer.de/out/media/public/cust/others/s0000157-2021-ch_it.pdf</v>
      </c>
    </row>
    <row r="10765" spans="1:2" x14ac:dyDescent="0.2">
      <c r="A10765" s="1" t="s">
        <v>19572</v>
      </c>
      <c r="B10765" t="str">
        <f t="shared" si="285"/>
        <v>https://www.udobaer.de/out/media/public/cust/others/s0000157-2021-ch_it.pdf</v>
      </c>
    </row>
    <row r="10766" spans="1:2" x14ac:dyDescent="0.2">
      <c r="A10766" s="1" t="s">
        <v>28159</v>
      </c>
      <c r="B10766" t="str">
        <f>HYPERLINK("https://www.udobaer.de/out/media/public/cust/others/s0000158-2021-ch_it.pdf")</f>
        <v>https://www.udobaer.de/out/media/public/cust/others/s0000158-2021-ch_it.pdf</v>
      </c>
    </row>
    <row r="10767" spans="1:2" x14ac:dyDescent="0.2">
      <c r="A10767" s="1" t="s">
        <v>35174</v>
      </c>
      <c r="B10767" t="str">
        <f>HYPERLINK("https://www.udobaer.de/out/media/public/cust/others/s0000158-2021-ch_it.pdf")</f>
        <v>https://www.udobaer.de/out/media/public/cust/others/s0000158-2021-ch_it.pdf</v>
      </c>
    </row>
    <row r="10768" spans="1:2" x14ac:dyDescent="0.2">
      <c r="A10768" s="1" t="s">
        <v>17215</v>
      </c>
      <c r="B10768" t="str">
        <f t="shared" ref="B10768:B10822" si="286">HYPERLINK("https://www.udobaer.de/out/media/public/cust/others/s0000159-2021-ch_it.pdf")</f>
        <v>https://www.udobaer.de/out/media/public/cust/others/s0000159-2021-ch_it.pdf</v>
      </c>
    </row>
    <row r="10769" spans="1:2" x14ac:dyDescent="0.2">
      <c r="A10769" s="1" t="s">
        <v>17216</v>
      </c>
      <c r="B10769" t="str">
        <f t="shared" si="286"/>
        <v>https://www.udobaer.de/out/media/public/cust/others/s0000159-2021-ch_it.pdf</v>
      </c>
    </row>
    <row r="10770" spans="1:2" x14ac:dyDescent="0.2">
      <c r="A10770" s="1" t="s">
        <v>17217</v>
      </c>
      <c r="B10770" t="str">
        <f t="shared" si="286"/>
        <v>https://www.udobaer.de/out/media/public/cust/others/s0000159-2021-ch_it.pdf</v>
      </c>
    </row>
    <row r="10771" spans="1:2" x14ac:dyDescent="0.2">
      <c r="A10771" s="1" t="s">
        <v>17218</v>
      </c>
      <c r="B10771" t="str">
        <f t="shared" si="286"/>
        <v>https://www.udobaer.de/out/media/public/cust/others/s0000159-2021-ch_it.pdf</v>
      </c>
    </row>
    <row r="10772" spans="1:2" x14ac:dyDescent="0.2">
      <c r="A10772" s="1" t="s">
        <v>17219</v>
      </c>
      <c r="B10772" t="str">
        <f t="shared" si="286"/>
        <v>https://www.udobaer.de/out/media/public/cust/others/s0000159-2021-ch_it.pdf</v>
      </c>
    </row>
    <row r="10773" spans="1:2" x14ac:dyDescent="0.2">
      <c r="A10773" s="1" t="s">
        <v>17220</v>
      </c>
      <c r="B10773" t="str">
        <f t="shared" si="286"/>
        <v>https://www.udobaer.de/out/media/public/cust/others/s0000159-2021-ch_it.pdf</v>
      </c>
    </row>
    <row r="10774" spans="1:2" x14ac:dyDescent="0.2">
      <c r="A10774" s="1" t="s">
        <v>17221</v>
      </c>
      <c r="B10774" t="str">
        <f t="shared" si="286"/>
        <v>https://www.udobaer.de/out/media/public/cust/others/s0000159-2021-ch_it.pdf</v>
      </c>
    </row>
    <row r="10775" spans="1:2" x14ac:dyDescent="0.2">
      <c r="A10775" s="1" t="s">
        <v>17222</v>
      </c>
      <c r="B10775" t="str">
        <f t="shared" si="286"/>
        <v>https://www.udobaer.de/out/media/public/cust/others/s0000159-2021-ch_it.pdf</v>
      </c>
    </row>
    <row r="10776" spans="1:2" x14ac:dyDescent="0.2">
      <c r="A10776" s="1" t="s">
        <v>17223</v>
      </c>
      <c r="B10776" t="str">
        <f t="shared" si="286"/>
        <v>https://www.udobaer.de/out/media/public/cust/others/s0000159-2021-ch_it.pdf</v>
      </c>
    </row>
    <row r="10777" spans="1:2" x14ac:dyDescent="0.2">
      <c r="A10777" s="1" t="s">
        <v>17224</v>
      </c>
      <c r="B10777" t="str">
        <f t="shared" si="286"/>
        <v>https://www.udobaer.de/out/media/public/cust/others/s0000159-2021-ch_it.pdf</v>
      </c>
    </row>
    <row r="10778" spans="1:2" x14ac:dyDescent="0.2">
      <c r="A10778" s="1" t="s">
        <v>17225</v>
      </c>
      <c r="B10778" t="str">
        <f t="shared" si="286"/>
        <v>https://www.udobaer.de/out/media/public/cust/others/s0000159-2021-ch_it.pdf</v>
      </c>
    </row>
    <row r="10779" spans="1:2" x14ac:dyDescent="0.2">
      <c r="A10779" s="1" t="s">
        <v>17226</v>
      </c>
      <c r="B10779" t="str">
        <f t="shared" si="286"/>
        <v>https://www.udobaer.de/out/media/public/cust/others/s0000159-2021-ch_it.pdf</v>
      </c>
    </row>
    <row r="10780" spans="1:2" x14ac:dyDescent="0.2">
      <c r="A10780" s="1" t="s">
        <v>17227</v>
      </c>
      <c r="B10780" t="str">
        <f t="shared" si="286"/>
        <v>https://www.udobaer.de/out/media/public/cust/others/s0000159-2021-ch_it.pdf</v>
      </c>
    </row>
    <row r="10781" spans="1:2" x14ac:dyDescent="0.2">
      <c r="A10781" s="1" t="s">
        <v>17228</v>
      </c>
      <c r="B10781" t="str">
        <f t="shared" si="286"/>
        <v>https://www.udobaer.de/out/media/public/cust/others/s0000159-2021-ch_it.pdf</v>
      </c>
    </row>
    <row r="10782" spans="1:2" x14ac:dyDescent="0.2">
      <c r="A10782" s="1" t="s">
        <v>17229</v>
      </c>
      <c r="B10782" t="str">
        <f t="shared" si="286"/>
        <v>https://www.udobaer.de/out/media/public/cust/others/s0000159-2021-ch_it.pdf</v>
      </c>
    </row>
    <row r="10783" spans="1:2" x14ac:dyDescent="0.2">
      <c r="A10783" s="1" t="s">
        <v>17230</v>
      </c>
      <c r="B10783" t="str">
        <f t="shared" si="286"/>
        <v>https://www.udobaer.de/out/media/public/cust/others/s0000159-2021-ch_it.pdf</v>
      </c>
    </row>
    <row r="10784" spans="1:2" x14ac:dyDescent="0.2">
      <c r="A10784" s="1" t="s">
        <v>17231</v>
      </c>
      <c r="B10784" t="str">
        <f t="shared" si="286"/>
        <v>https://www.udobaer.de/out/media/public/cust/others/s0000159-2021-ch_it.pdf</v>
      </c>
    </row>
    <row r="10785" spans="1:2" x14ac:dyDescent="0.2">
      <c r="A10785" s="1" t="s">
        <v>17232</v>
      </c>
      <c r="B10785" t="str">
        <f t="shared" si="286"/>
        <v>https://www.udobaer.de/out/media/public/cust/others/s0000159-2021-ch_it.pdf</v>
      </c>
    </row>
    <row r="10786" spans="1:2" x14ac:dyDescent="0.2">
      <c r="A10786" s="1" t="s">
        <v>17233</v>
      </c>
      <c r="B10786" t="str">
        <f t="shared" si="286"/>
        <v>https://www.udobaer.de/out/media/public/cust/others/s0000159-2021-ch_it.pdf</v>
      </c>
    </row>
    <row r="10787" spans="1:2" x14ac:dyDescent="0.2">
      <c r="A10787" s="1" t="s">
        <v>17234</v>
      </c>
      <c r="B10787" t="str">
        <f t="shared" si="286"/>
        <v>https://www.udobaer.de/out/media/public/cust/others/s0000159-2021-ch_it.pdf</v>
      </c>
    </row>
    <row r="10788" spans="1:2" x14ac:dyDescent="0.2">
      <c r="A10788" s="1" t="s">
        <v>17235</v>
      </c>
      <c r="B10788" t="str">
        <f t="shared" si="286"/>
        <v>https://www.udobaer.de/out/media/public/cust/others/s0000159-2021-ch_it.pdf</v>
      </c>
    </row>
    <row r="10789" spans="1:2" x14ac:dyDescent="0.2">
      <c r="A10789" s="1" t="s">
        <v>17236</v>
      </c>
      <c r="B10789" t="str">
        <f t="shared" si="286"/>
        <v>https://www.udobaer.de/out/media/public/cust/others/s0000159-2021-ch_it.pdf</v>
      </c>
    </row>
    <row r="10790" spans="1:2" x14ac:dyDescent="0.2">
      <c r="A10790" s="1" t="s">
        <v>17237</v>
      </c>
      <c r="B10790" t="str">
        <f t="shared" si="286"/>
        <v>https://www.udobaer.de/out/media/public/cust/others/s0000159-2021-ch_it.pdf</v>
      </c>
    </row>
    <row r="10791" spans="1:2" x14ac:dyDescent="0.2">
      <c r="A10791" s="1" t="s">
        <v>17238</v>
      </c>
      <c r="B10791" t="str">
        <f t="shared" si="286"/>
        <v>https://www.udobaer.de/out/media/public/cust/others/s0000159-2021-ch_it.pdf</v>
      </c>
    </row>
    <row r="10792" spans="1:2" x14ac:dyDescent="0.2">
      <c r="A10792" s="1" t="s">
        <v>17239</v>
      </c>
      <c r="B10792" t="str">
        <f t="shared" si="286"/>
        <v>https://www.udobaer.de/out/media/public/cust/others/s0000159-2021-ch_it.pdf</v>
      </c>
    </row>
    <row r="10793" spans="1:2" x14ac:dyDescent="0.2">
      <c r="A10793" s="1" t="s">
        <v>17240</v>
      </c>
      <c r="B10793" t="str">
        <f t="shared" si="286"/>
        <v>https://www.udobaer.de/out/media/public/cust/others/s0000159-2021-ch_it.pdf</v>
      </c>
    </row>
    <row r="10794" spans="1:2" x14ac:dyDescent="0.2">
      <c r="A10794" s="1" t="s">
        <v>17241</v>
      </c>
      <c r="B10794" t="str">
        <f t="shared" si="286"/>
        <v>https://www.udobaer.de/out/media/public/cust/others/s0000159-2021-ch_it.pdf</v>
      </c>
    </row>
    <row r="10795" spans="1:2" x14ac:dyDescent="0.2">
      <c r="A10795" s="1" t="s">
        <v>17242</v>
      </c>
      <c r="B10795" t="str">
        <f t="shared" si="286"/>
        <v>https://www.udobaer.de/out/media/public/cust/others/s0000159-2021-ch_it.pdf</v>
      </c>
    </row>
    <row r="10796" spans="1:2" x14ac:dyDescent="0.2">
      <c r="A10796" s="1" t="s">
        <v>17243</v>
      </c>
      <c r="B10796" t="str">
        <f t="shared" si="286"/>
        <v>https://www.udobaer.de/out/media/public/cust/others/s0000159-2021-ch_it.pdf</v>
      </c>
    </row>
    <row r="10797" spans="1:2" x14ac:dyDescent="0.2">
      <c r="A10797" s="1" t="s">
        <v>17244</v>
      </c>
      <c r="B10797" t="str">
        <f t="shared" si="286"/>
        <v>https://www.udobaer.de/out/media/public/cust/others/s0000159-2021-ch_it.pdf</v>
      </c>
    </row>
    <row r="10798" spans="1:2" x14ac:dyDescent="0.2">
      <c r="A10798" s="1" t="s">
        <v>17245</v>
      </c>
      <c r="B10798" t="str">
        <f t="shared" si="286"/>
        <v>https://www.udobaer.de/out/media/public/cust/others/s0000159-2021-ch_it.pdf</v>
      </c>
    </row>
    <row r="10799" spans="1:2" x14ac:dyDescent="0.2">
      <c r="A10799" s="1" t="s">
        <v>17246</v>
      </c>
      <c r="B10799" t="str">
        <f t="shared" si="286"/>
        <v>https://www.udobaer.de/out/media/public/cust/others/s0000159-2021-ch_it.pdf</v>
      </c>
    </row>
    <row r="10800" spans="1:2" x14ac:dyDescent="0.2">
      <c r="A10800" s="1" t="s">
        <v>17247</v>
      </c>
      <c r="B10800" t="str">
        <f t="shared" si="286"/>
        <v>https://www.udobaer.de/out/media/public/cust/others/s0000159-2021-ch_it.pdf</v>
      </c>
    </row>
    <row r="10801" spans="1:2" x14ac:dyDescent="0.2">
      <c r="A10801" s="1" t="s">
        <v>17248</v>
      </c>
      <c r="B10801" t="str">
        <f t="shared" si="286"/>
        <v>https://www.udobaer.de/out/media/public/cust/others/s0000159-2021-ch_it.pdf</v>
      </c>
    </row>
    <row r="10802" spans="1:2" x14ac:dyDescent="0.2">
      <c r="A10802" s="1" t="s">
        <v>17249</v>
      </c>
      <c r="B10802" t="str">
        <f t="shared" si="286"/>
        <v>https://www.udobaer.de/out/media/public/cust/others/s0000159-2021-ch_it.pdf</v>
      </c>
    </row>
    <row r="10803" spans="1:2" x14ac:dyDescent="0.2">
      <c r="A10803" s="1" t="s">
        <v>17250</v>
      </c>
      <c r="B10803" t="str">
        <f t="shared" si="286"/>
        <v>https://www.udobaer.de/out/media/public/cust/others/s0000159-2021-ch_it.pdf</v>
      </c>
    </row>
    <row r="10804" spans="1:2" x14ac:dyDescent="0.2">
      <c r="A10804" s="1" t="s">
        <v>17251</v>
      </c>
      <c r="B10804" t="str">
        <f t="shared" si="286"/>
        <v>https://www.udobaer.de/out/media/public/cust/others/s0000159-2021-ch_it.pdf</v>
      </c>
    </row>
    <row r="10805" spans="1:2" x14ac:dyDescent="0.2">
      <c r="A10805" s="1" t="s">
        <v>17252</v>
      </c>
      <c r="B10805" t="str">
        <f t="shared" si="286"/>
        <v>https://www.udobaer.de/out/media/public/cust/others/s0000159-2021-ch_it.pdf</v>
      </c>
    </row>
    <row r="10806" spans="1:2" x14ac:dyDescent="0.2">
      <c r="A10806" s="1" t="s">
        <v>17253</v>
      </c>
      <c r="B10806" t="str">
        <f t="shared" si="286"/>
        <v>https://www.udobaer.de/out/media/public/cust/others/s0000159-2021-ch_it.pdf</v>
      </c>
    </row>
    <row r="10807" spans="1:2" x14ac:dyDescent="0.2">
      <c r="A10807" s="1" t="s">
        <v>17254</v>
      </c>
      <c r="B10807" t="str">
        <f t="shared" si="286"/>
        <v>https://www.udobaer.de/out/media/public/cust/others/s0000159-2021-ch_it.pdf</v>
      </c>
    </row>
    <row r="10808" spans="1:2" x14ac:dyDescent="0.2">
      <c r="A10808" s="1" t="s">
        <v>17255</v>
      </c>
      <c r="B10808" t="str">
        <f t="shared" si="286"/>
        <v>https://www.udobaer.de/out/media/public/cust/others/s0000159-2021-ch_it.pdf</v>
      </c>
    </row>
    <row r="10809" spans="1:2" x14ac:dyDescent="0.2">
      <c r="A10809" s="1" t="s">
        <v>17256</v>
      </c>
      <c r="B10809" t="str">
        <f t="shared" si="286"/>
        <v>https://www.udobaer.de/out/media/public/cust/others/s0000159-2021-ch_it.pdf</v>
      </c>
    </row>
    <row r="10810" spans="1:2" x14ac:dyDescent="0.2">
      <c r="A10810" s="1" t="s">
        <v>17257</v>
      </c>
      <c r="B10810" t="str">
        <f t="shared" si="286"/>
        <v>https://www.udobaer.de/out/media/public/cust/others/s0000159-2021-ch_it.pdf</v>
      </c>
    </row>
    <row r="10811" spans="1:2" x14ac:dyDescent="0.2">
      <c r="A10811" s="1" t="s">
        <v>17258</v>
      </c>
      <c r="B10811" t="str">
        <f t="shared" si="286"/>
        <v>https://www.udobaer.de/out/media/public/cust/others/s0000159-2021-ch_it.pdf</v>
      </c>
    </row>
    <row r="10812" spans="1:2" x14ac:dyDescent="0.2">
      <c r="A10812" s="1" t="s">
        <v>17259</v>
      </c>
      <c r="B10812" t="str">
        <f t="shared" si="286"/>
        <v>https://www.udobaer.de/out/media/public/cust/others/s0000159-2021-ch_it.pdf</v>
      </c>
    </row>
    <row r="10813" spans="1:2" x14ac:dyDescent="0.2">
      <c r="A10813" s="1" t="s">
        <v>17260</v>
      </c>
      <c r="B10813" t="str">
        <f t="shared" si="286"/>
        <v>https://www.udobaer.de/out/media/public/cust/others/s0000159-2021-ch_it.pdf</v>
      </c>
    </row>
    <row r="10814" spans="1:2" x14ac:dyDescent="0.2">
      <c r="A10814" s="1" t="s">
        <v>17261</v>
      </c>
      <c r="B10814" t="str">
        <f t="shared" si="286"/>
        <v>https://www.udobaer.de/out/media/public/cust/others/s0000159-2021-ch_it.pdf</v>
      </c>
    </row>
    <row r="10815" spans="1:2" x14ac:dyDescent="0.2">
      <c r="A10815" s="1" t="s">
        <v>17262</v>
      </c>
      <c r="B10815" t="str">
        <f t="shared" si="286"/>
        <v>https://www.udobaer.de/out/media/public/cust/others/s0000159-2021-ch_it.pdf</v>
      </c>
    </row>
    <row r="10816" spans="1:2" x14ac:dyDescent="0.2">
      <c r="A10816" s="1" t="s">
        <v>17263</v>
      </c>
      <c r="B10816" t="str">
        <f t="shared" si="286"/>
        <v>https://www.udobaer.de/out/media/public/cust/others/s0000159-2021-ch_it.pdf</v>
      </c>
    </row>
    <row r="10817" spans="1:2" x14ac:dyDescent="0.2">
      <c r="A10817" s="1" t="s">
        <v>17264</v>
      </c>
      <c r="B10817" t="str">
        <f t="shared" si="286"/>
        <v>https://www.udobaer.de/out/media/public/cust/others/s0000159-2021-ch_it.pdf</v>
      </c>
    </row>
    <row r="10818" spans="1:2" x14ac:dyDescent="0.2">
      <c r="A10818" s="1" t="s">
        <v>17265</v>
      </c>
      <c r="B10818" t="str">
        <f t="shared" si="286"/>
        <v>https://www.udobaer.de/out/media/public/cust/others/s0000159-2021-ch_it.pdf</v>
      </c>
    </row>
    <row r="10819" spans="1:2" x14ac:dyDescent="0.2">
      <c r="A10819" s="1" t="s">
        <v>17266</v>
      </c>
      <c r="B10819" t="str">
        <f t="shared" si="286"/>
        <v>https://www.udobaer.de/out/media/public/cust/others/s0000159-2021-ch_it.pdf</v>
      </c>
    </row>
    <row r="10820" spans="1:2" x14ac:dyDescent="0.2">
      <c r="A10820" s="1" t="s">
        <v>17267</v>
      </c>
      <c r="B10820" t="str">
        <f t="shared" si="286"/>
        <v>https://www.udobaer.de/out/media/public/cust/others/s0000159-2021-ch_it.pdf</v>
      </c>
    </row>
    <row r="10821" spans="1:2" x14ac:dyDescent="0.2">
      <c r="A10821" s="1" t="s">
        <v>17268</v>
      </c>
      <c r="B10821" t="str">
        <f t="shared" si="286"/>
        <v>https://www.udobaer.de/out/media/public/cust/others/s0000159-2021-ch_it.pdf</v>
      </c>
    </row>
    <row r="10822" spans="1:2" x14ac:dyDescent="0.2">
      <c r="A10822" s="1" t="s">
        <v>17269</v>
      </c>
      <c r="B10822" t="str">
        <f t="shared" si="286"/>
        <v>https://www.udobaer.de/out/media/public/cust/others/s0000159-2021-ch_it.pdf</v>
      </c>
    </row>
    <row r="10823" spans="1:2" x14ac:dyDescent="0.2">
      <c r="A10823" s="1" t="s">
        <v>17270</v>
      </c>
      <c r="B10823" t="str">
        <f t="shared" ref="B10823:B10877" si="287">HYPERLINK("https://www.udobaer.de/out/media/public/cust/others/s0000159-2021-ch_it.pdf")</f>
        <v>https://www.udobaer.de/out/media/public/cust/others/s0000159-2021-ch_it.pdf</v>
      </c>
    </row>
    <row r="10824" spans="1:2" x14ac:dyDescent="0.2">
      <c r="A10824" s="1" t="s">
        <v>17271</v>
      </c>
      <c r="B10824" t="str">
        <f t="shared" si="287"/>
        <v>https://www.udobaer.de/out/media/public/cust/others/s0000159-2021-ch_it.pdf</v>
      </c>
    </row>
    <row r="10825" spans="1:2" x14ac:dyDescent="0.2">
      <c r="A10825" s="1" t="s">
        <v>17272</v>
      </c>
      <c r="B10825" t="str">
        <f t="shared" si="287"/>
        <v>https://www.udobaer.de/out/media/public/cust/others/s0000159-2021-ch_it.pdf</v>
      </c>
    </row>
    <row r="10826" spans="1:2" x14ac:dyDescent="0.2">
      <c r="A10826" s="1" t="s">
        <v>17273</v>
      </c>
      <c r="B10826" t="str">
        <f t="shared" si="287"/>
        <v>https://www.udobaer.de/out/media/public/cust/others/s0000159-2021-ch_it.pdf</v>
      </c>
    </row>
    <row r="10827" spans="1:2" x14ac:dyDescent="0.2">
      <c r="A10827" s="1" t="s">
        <v>17274</v>
      </c>
      <c r="B10827" t="str">
        <f t="shared" si="287"/>
        <v>https://www.udobaer.de/out/media/public/cust/others/s0000159-2021-ch_it.pdf</v>
      </c>
    </row>
    <row r="10828" spans="1:2" x14ac:dyDescent="0.2">
      <c r="A10828" s="1" t="s">
        <v>17275</v>
      </c>
      <c r="B10828" t="str">
        <f t="shared" si="287"/>
        <v>https://www.udobaer.de/out/media/public/cust/others/s0000159-2021-ch_it.pdf</v>
      </c>
    </row>
    <row r="10829" spans="1:2" x14ac:dyDescent="0.2">
      <c r="A10829" s="1" t="s">
        <v>17276</v>
      </c>
      <c r="B10829" t="str">
        <f t="shared" si="287"/>
        <v>https://www.udobaer.de/out/media/public/cust/others/s0000159-2021-ch_it.pdf</v>
      </c>
    </row>
    <row r="10830" spans="1:2" x14ac:dyDescent="0.2">
      <c r="A10830" s="1" t="s">
        <v>17277</v>
      </c>
      <c r="B10830" t="str">
        <f t="shared" si="287"/>
        <v>https://www.udobaer.de/out/media/public/cust/others/s0000159-2021-ch_it.pdf</v>
      </c>
    </row>
    <row r="10831" spans="1:2" x14ac:dyDescent="0.2">
      <c r="A10831" s="1" t="s">
        <v>17278</v>
      </c>
      <c r="B10831" t="str">
        <f t="shared" si="287"/>
        <v>https://www.udobaer.de/out/media/public/cust/others/s0000159-2021-ch_it.pdf</v>
      </c>
    </row>
    <row r="10832" spans="1:2" x14ac:dyDescent="0.2">
      <c r="A10832" s="1" t="s">
        <v>17279</v>
      </c>
      <c r="B10832" t="str">
        <f t="shared" si="287"/>
        <v>https://www.udobaer.de/out/media/public/cust/others/s0000159-2021-ch_it.pdf</v>
      </c>
    </row>
    <row r="10833" spans="1:2" x14ac:dyDescent="0.2">
      <c r="A10833" s="1" t="s">
        <v>17280</v>
      </c>
      <c r="B10833" t="str">
        <f t="shared" si="287"/>
        <v>https://www.udobaer.de/out/media/public/cust/others/s0000159-2021-ch_it.pdf</v>
      </c>
    </row>
    <row r="10834" spans="1:2" x14ac:dyDescent="0.2">
      <c r="A10834" s="1" t="s">
        <v>17281</v>
      </c>
      <c r="B10834" t="str">
        <f t="shared" si="287"/>
        <v>https://www.udobaer.de/out/media/public/cust/others/s0000159-2021-ch_it.pdf</v>
      </c>
    </row>
    <row r="10835" spans="1:2" x14ac:dyDescent="0.2">
      <c r="A10835" s="1" t="s">
        <v>17282</v>
      </c>
      <c r="B10835" t="str">
        <f t="shared" si="287"/>
        <v>https://www.udobaer.de/out/media/public/cust/others/s0000159-2021-ch_it.pdf</v>
      </c>
    </row>
    <row r="10836" spans="1:2" x14ac:dyDescent="0.2">
      <c r="A10836" s="1" t="s">
        <v>17283</v>
      </c>
      <c r="B10836" t="str">
        <f t="shared" si="287"/>
        <v>https://www.udobaer.de/out/media/public/cust/others/s0000159-2021-ch_it.pdf</v>
      </c>
    </row>
    <row r="10837" spans="1:2" x14ac:dyDescent="0.2">
      <c r="A10837" s="1" t="s">
        <v>17284</v>
      </c>
      <c r="B10837" t="str">
        <f t="shared" si="287"/>
        <v>https://www.udobaer.de/out/media/public/cust/others/s0000159-2021-ch_it.pdf</v>
      </c>
    </row>
    <row r="10838" spans="1:2" x14ac:dyDescent="0.2">
      <c r="A10838" s="1" t="s">
        <v>17285</v>
      </c>
      <c r="B10838" t="str">
        <f t="shared" si="287"/>
        <v>https://www.udobaer.de/out/media/public/cust/others/s0000159-2021-ch_it.pdf</v>
      </c>
    </row>
    <row r="10839" spans="1:2" x14ac:dyDescent="0.2">
      <c r="A10839" s="1" t="s">
        <v>17286</v>
      </c>
      <c r="B10839" t="str">
        <f t="shared" si="287"/>
        <v>https://www.udobaer.de/out/media/public/cust/others/s0000159-2021-ch_it.pdf</v>
      </c>
    </row>
    <row r="10840" spans="1:2" x14ac:dyDescent="0.2">
      <c r="A10840" s="1" t="s">
        <v>17287</v>
      </c>
      <c r="B10840" t="str">
        <f t="shared" si="287"/>
        <v>https://www.udobaer.de/out/media/public/cust/others/s0000159-2021-ch_it.pdf</v>
      </c>
    </row>
    <row r="10841" spans="1:2" x14ac:dyDescent="0.2">
      <c r="A10841" s="1" t="s">
        <v>17288</v>
      </c>
      <c r="B10841" t="str">
        <f t="shared" si="287"/>
        <v>https://www.udobaer.de/out/media/public/cust/others/s0000159-2021-ch_it.pdf</v>
      </c>
    </row>
    <row r="10842" spans="1:2" x14ac:dyDescent="0.2">
      <c r="A10842" s="1" t="s">
        <v>17289</v>
      </c>
      <c r="B10842" t="str">
        <f t="shared" si="287"/>
        <v>https://www.udobaer.de/out/media/public/cust/others/s0000159-2021-ch_it.pdf</v>
      </c>
    </row>
    <row r="10843" spans="1:2" x14ac:dyDescent="0.2">
      <c r="A10843" s="1" t="s">
        <v>17290</v>
      </c>
      <c r="B10843" t="str">
        <f t="shared" si="287"/>
        <v>https://www.udobaer.de/out/media/public/cust/others/s0000159-2021-ch_it.pdf</v>
      </c>
    </row>
    <row r="10844" spans="1:2" x14ac:dyDescent="0.2">
      <c r="A10844" s="1" t="s">
        <v>17291</v>
      </c>
      <c r="B10844" t="str">
        <f t="shared" si="287"/>
        <v>https://www.udobaer.de/out/media/public/cust/others/s0000159-2021-ch_it.pdf</v>
      </c>
    </row>
    <row r="10845" spans="1:2" x14ac:dyDescent="0.2">
      <c r="A10845" s="1" t="s">
        <v>17292</v>
      </c>
      <c r="B10845" t="str">
        <f t="shared" si="287"/>
        <v>https://www.udobaer.de/out/media/public/cust/others/s0000159-2021-ch_it.pdf</v>
      </c>
    </row>
    <row r="10846" spans="1:2" x14ac:dyDescent="0.2">
      <c r="A10846" s="1" t="s">
        <v>17293</v>
      </c>
      <c r="B10846" t="str">
        <f t="shared" si="287"/>
        <v>https://www.udobaer.de/out/media/public/cust/others/s0000159-2021-ch_it.pdf</v>
      </c>
    </row>
    <row r="10847" spans="1:2" x14ac:dyDescent="0.2">
      <c r="A10847" s="1" t="s">
        <v>17294</v>
      </c>
      <c r="B10847" t="str">
        <f t="shared" si="287"/>
        <v>https://www.udobaer.de/out/media/public/cust/others/s0000159-2021-ch_it.pdf</v>
      </c>
    </row>
    <row r="10848" spans="1:2" x14ac:dyDescent="0.2">
      <c r="A10848" s="1" t="s">
        <v>17295</v>
      </c>
      <c r="B10848" t="str">
        <f t="shared" si="287"/>
        <v>https://www.udobaer.de/out/media/public/cust/others/s0000159-2021-ch_it.pdf</v>
      </c>
    </row>
    <row r="10849" spans="1:2" x14ac:dyDescent="0.2">
      <c r="A10849" s="1" t="s">
        <v>17296</v>
      </c>
      <c r="B10849" t="str">
        <f t="shared" si="287"/>
        <v>https://www.udobaer.de/out/media/public/cust/others/s0000159-2021-ch_it.pdf</v>
      </c>
    </row>
    <row r="10850" spans="1:2" x14ac:dyDescent="0.2">
      <c r="A10850" s="1" t="s">
        <v>17297</v>
      </c>
      <c r="B10850" t="str">
        <f t="shared" si="287"/>
        <v>https://www.udobaer.de/out/media/public/cust/others/s0000159-2021-ch_it.pdf</v>
      </c>
    </row>
    <row r="10851" spans="1:2" x14ac:dyDescent="0.2">
      <c r="A10851" s="1" t="s">
        <v>17298</v>
      </c>
      <c r="B10851" t="str">
        <f t="shared" si="287"/>
        <v>https://www.udobaer.de/out/media/public/cust/others/s0000159-2021-ch_it.pdf</v>
      </c>
    </row>
    <row r="10852" spans="1:2" x14ac:dyDescent="0.2">
      <c r="A10852" s="1" t="s">
        <v>17299</v>
      </c>
      <c r="B10852" t="str">
        <f t="shared" si="287"/>
        <v>https://www.udobaer.de/out/media/public/cust/others/s0000159-2021-ch_it.pdf</v>
      </c>
    </row>
    <row r="10853" spans="1:2" x14ac:dyDescent="0.2">
      <c r="A10853" s="1" t="s">
        <v>17300</v>
      </c>
      <c r="B10853" t="str">
        <f t="shared" si="287"/>
        <v>https://www.udobaer.de/out/media/public/cust/others/s0000159-2021-ch_it.pdf</v>
      </c>
    </row>
    <row r="10854" spans="1:2" x14ac:dyDescent="0.2">
      <c r="A10854" s="1" t="s">
        <v>17301</v>
      </c>
      <c r="B10854" t="str">
        <f t="shared" si="287"/>
        <v>https://www.udobaer.de/out/media/public/cust/others/s0000159-2021-ch_it.pdf</v>
      </c>
    </row>
    <row r="10855" spans="1:2" x14ac:dyDescent="0.2">
      <c r="A10855" s="1" t="s">
        <v>17302</v>
      </c>
      <c r="B10855" t="str">
        <f t="shared" si="287"/>
        <v>https://www.udobaer.de/out/media/public/cust/others/s0000159-2021-ch_it.pdf</v>
      </c>
    </row>
    <row r="10856" spans="1:2" x14ac:dyDescent="0.2">
      <c r="A10856" s="1" t="s">
        <v>17303</v>
      </c>
      <c r="B10856" t="str">
        <f t="shared" si="287"/>
        <v>https://www.udobaer.de/out/media/public/cust/others/s0000159-2021-ch_it.pdf</v>
      </c>
    </row>
    <row r="10857" spans="1:2" x14ac:dyDescent="0.2">
      <c r="A10857" s="1" t="s">
        <v>17304</v>
      </c>
      <c r="B10857" t="str">
        <f t="shared" si="287"/>
        <v>https://www.udobaer.de/out/media/public/cust/others/s0000159-2021-ch_it.pdf</v>
      </c>
    </row>
    <row r="10858" spans="1:2" x14ac:dyDescent="0.2">
      <c r="A10858" s="1" t="s">
        <v>17305</v>
      </c>
      <c r="B10858" t="str">
        <f t="shared" si="287"/>
        <v>https://www.udobaer.de/out/media/public/cust/others/s0000159-2021-ch_it.pdf</v>
      </c>
    </row>
    <row r="10859" spans="1:2" x14ac:dyDescent="0.2">
      <c r="A10859" s="1" t="s">
        <v>17306</v>
      </c>
      <c r="B10859" t="str">
        <f t="shared" si="287"/>
        <v>https://www.udobaer.de/out/media/public/cust/others/s0000159-2021-ch_it.pdf</v>
      </c>
    </row>
    <row r="10860" spans="1:2" x14ac:dyDescent="0.2">
      <c r="A10860" s="1" t="s">
        <v>17307</v>
      </c>
      <c r="B10860" t="str">
        <f t="shared" si="287"/>
        <v>https://www.udobaer.de/out/media/public/cust/others/s0000159-2021-ch_it.pdf</v>
      </c>
    </row>
    <row r="10861" spans="1:2" x14ac:dyDescent="0.2">
      <c r="A10861" s="1" t="s">
        <v>17308</v>
      </c>
      <c r="B10861" t="str">
        <f t="shared" si="287"/>
        <v>https://www.udobaer.de/out/media/public/cust/others/s0000159-2021-ch_it.pdf</v>
      </c>
    </row>
    <row r="10862" spans="1:2" x14ac:dyDescent="0.2">
      <c r="A10862" s="1" t="s">
        <v>17309</v>
      </c>
      <c r="B10862" t="str">
        <f t="shared" si="287"/>
        <v>https://www.udobaer.de/out/media/public/cust/others/s0000159-2021-ch_it.pdf</v>
      </c>
    </row>
    <row r="10863" spans="1:2" x14ac:dyDescent="0.2">
      <c r="A10863" s="1" t="s">
        <v>17310</v>
      </c>
      <c r="B10863" t="str">
        <f t="shared" si="287"/>
        <v>https://www.udobaer.de/out/media/public/cust/others/s0000159-2021-ch_it.pdf</v>
      </c>
    </row>
    <row r="10864" spans="1:2" x14ac:dyDescent="0.2">
      <c r="A10864" s="1" t="s">
        <v>17311</v>
      </c>
      <c r="B10864" t="str">
        <f t="shared" si="287"/>
        <v>https://www.udobaer.de/out/media/public/cust/others/s0000159-2021-ch_it.pdf</v>
      </c>
    </row>
    <row r="10865" spans="1:2" x14ac:dyDescent="0.2">
      <c r="A10865" s="1" t="s">
        <v>17312</v>
      </c>
      <c r="B10865" t="str">
        <f t="shared" si="287"/>
        <v>https://www.udobaer.de/out/media/public/cust/others/s0000159-2021-ch_it.pdf</v>
      </c>
    </row>
    <row r="10866" spans="1:2" x14ac:dyDescent="0.2">
      <c r="A10866" s="1" t="s">
        <v>17313</v>
      </c>
      <c r="B10866" t="str">
        <f t="shared" si="287"/>
        <v>https://www.udobaer.de/out/media/public/cust/others/s0000159-2021-ch_it.pdf</v>
      </c>
    </row>
    <row r="10867" spans="1:2" x14ac:dyDescent="0.2">
      <c r="A10867" s="1" t="s">
        <v>17314</v>
      </c>
      <c r="B10867" t="str">
        <f t="shared" si="287"/>
        <v>https://www.udobaer.de/out/media/public/cust/others/s0000159-2021-ch_it.pdf</v>
      </c>
    </row>
    <row r="10868" spans="1:2" x14ac:dyDescent="0.2">
      <c r="A10868" s="1" t="s">
        <v>17315</v>
      </c>
      <c r="B10868" t="str">
        <f t="shared" si="287"/>
        <v>https://www.udobaer.de/out/media/public/cust/others/s0000159-2021-ch_it.pdf</v>
      </c>
    </row>
    <row r="10869" spans="1:2" x14ac:dyDescent="0.2">
      <c r="A10869" s="1" t="s">
        <v>17316</v>
      </c>
      <c r="B10869" t="str">
        <f t="shared" si="287"/>
        <v>https://www.udobaer.de/out/media/public/cust/others/s0000159-2021-ch_it.pdf</v>
      </c>
    </row>
    <row r="10870" spans="1:2" x14ac:dyDescent="0.2">
      <c r="A10870" s="1" t="s">
        <v>17317</v>
      </c>
      <c r="B10870" t="str">
        <f t="shared" si="287"/>
        <v>https://www.udobaer.de/out/media/public/cust/others/s0000159-2021-ch_it.pdf</v>
      </c>
    </row>
    <row r="10871" spans="1:2" x14ac:dyDescent="0.2">
      <c r="A10871" s="1" t="s">
        <v>17318</v>
      </c>
      <c r="B10871" t="str">
        <f t="shared" si="287"/>
        <v>https://www.udobaer.de/out/media/public/cust/others/s0000159-2021-ch_it.pdf</v>
      </c>
    </row>
    <row r="10872" spans="1:2" x14ac:dyDescent="0.2">
      <c r="A10872" s="1" t="s">
        <v>17319</v>
      </c>
      <c r="B10872" t="str">
        <f t="shared" si="287"/>
        <v>https://www.udobaer.de/out/media/public/cust/others/s0000159-2021-ch_it.pdf</v>
      </c>
    </row>
    <row r="10873" spans="1:2" x14ac:dyDescent="0.2">
      <c r="A10873" s="1" t="s">
        <v>17320</v>
      </c>
      <c r="B10873" t="str">
        <f t="shared" si="287"/>
        <v>https://www.udobaer.de/out/media/public/cust/others/s0000159-2021-ch_it.pdf</v>
      </c>
    </row>
    <row r="10874" spans="1:2" x14ac:dyDescent="0.2">
      <c r="A10874" s="1" t="s">
        <v>17321</v>
      </c>
      <c r="B10874" t="str">
        <f t="shared" si="287"/>
        <v>https://www.udobaer.de/out/media/public/cust/others/s0000159-2021-ch_it.pdf</v>
      </c>
    </row>
    <row r="10875" spans="1:2" x14ac:dyDescent="0.2">
      <c r="A10875" s="1" t="s">
        <v>17322</v>
      </c>
      <c r="B10875" t="str">
        <f t="shared" si="287"/>
        <v>https://www.udobaer.de/out/media/public/cust/others/s0000159-2021-ch_it.pdf</v>
      </c>
    </row>
    <row r="10876" spans="1:2" x14ac:dyDescent="0.2">
      <c r="A10876" s="1" t="s">
        <v>17323</v>
      </c>
      <c r="B10876" t="str">
        <f t="shared" si="287"/>
        <v>https://www.udobaer.de/out/media/public/cust/others/s0000159-2021-ch_it.pdf</v>
      </c>
    </row>
    <row r="10877" spans="1:2" x14ac:dyDescent="0.2">
      <c r="A10877" s="1" t="s">
        <v>17324</v>
      </c>
      <c r="B10877" t="str">
        <f t="shared" si="287"/>
        <v>https://www.udobaer.de/out/media/public/cust/others/s0000159-2021-ch_it.pdf</v>
      </c>
    </row>
    <row r="10878" spans="1:2" x14ac:dyDescent="0.2">
      <c r="A10878" s="1" t="s">
        <v>17325</v>
      </c>
      <c r="B10878" t="str">
        <f t="shared" ref="B10878:B10932" si="288">HYPERLINK("https://www.udobaer.de/out/media/public/cust/others/s0000159-2021-ch_it.pdf")</f>
        <v>https://www.udobaer.de/out/media/public/cust/others/s0000159-2021-ch_it.pdf</v>
      </c>
    </row>
    <row r="10879" spans="1:2" x14ac:dyDescent="0.2">
      <c r="A10879" s="1" t="s">
        <v>17326</v>
      </c>
      <c r="B10879" t="str">
        <f t="shared" si="288"/>
        <v>https://www.udobaer.de/out/media/public/cust/others/s0000159-2021-ch_it.pdf</v>
      </c>
    </row>
    <row r="10880" spans="1:2" x14ac:dyDescent="0.2">
      <c r="A10880" s="1" t="s">
        <v>17327</v>
      </c>
      <c r="B10880" t="str">
        <f t="shared" si="288"/>
        <v>https://www.udobaer.de/out/media/public/cust/others/s0000159-2021-ch_it.pdf</v>
      </c>
    </row>
    <row r="10881" spans="1:2" x14ac:dyDescent="0.2">
      <c r="A10881" s="1" t="s">
        <v>17328</v>
      </c>
      <c r="B10881" t="str">
        <f t="shared" si="288"/>
        <v>https://www.udobaer.de/out/media/public/cust/others/s0000159-2021-ch_it.pdf</v>
      </c>
    </row>
    <row r="10882" spans="1:2" x14ac:dyDescent="0.2">
      <c r="A10882" s="1" t="s">
        <v>17329</v>
      </c>
      <c r="B10882" t="str">
        <f t="shared" si="288"/>
        <v>https://www.udobaer.de/out/media/public/cust/others/s0000159-2021-ch_it.pdf</v>
      </c>
    </row>
    <row r="10883" spans="1:2" x14ac:dyDescent="0.2">
      <c r="A10883" s="1" t="s">
        <v>17330</v>
      </c>
      <c r="B10883" t="str">
        <f t="shared" si="288"/>
        <v>https://www.udobaer.de/out/media/public/cust/others/s0000159-2021-ch_it.pdf</v>
      </c>
    </row>
    <row r="10884" spans="1:2" x14ac:dyDescent="0.2">
      <c r="A10884" s="1" t="s">
        <v>17331</v>
      </c>
      <c r="B10884" t="str">
        <f t="shared" si="288"/>
        <v>https://www.udobaer.de/out/media/public/cust/others/s0000159-2021-ch_it.pdf</v>
      </c>
    </row>
    <row r="10885" spans="1:2" x14ac:dyDescent="0.2">
      <c r="A10885" s="1" t="s">
        <v>17332</v>
      </c>
      <c r="B10885" t="str">
        <f t="shared" si="288"/>
        <v>https://www.udobaer.de/out/media/public/cust/others/s0000159-2021-ch_it.pdf</v>
      </c>
    </row>
    <row r="10886" spans="1:2" x14ac:dyDescent="0.2">
      <c r="A10886" s="1" t="s">
        <v>17333</v>
      </c>
      <c r="B10886" t="str">
        <f t="shared" si="288"/>
        <v>https://www.udobaer.de/out/media/public/cust/others/s0000159-2021-ch_it.pdf</v>
      </c>
    </row>
    <row r="10887" spans="1:2" x14ac:dyDescent="0.2">
      <c r="A10887" s="1" t="s">
        <v>17334</v>
      </c>
      <c r="B10887" t="str">
        <f t="shared" si="288"/>
        <v>https://www.udobaer.de/out/media/public/cust/others/s0000159-2021-ch_it.pdf</v>
      </c>
    </row>
    <row r="10888" spans="1:2" x14ac:dyDescent="0.2">
      <c r="A10888" s="1" t="s">
        <v>17335</v>
      </c>
      <c r="B10888" t="str">
        <f t="shared" si="288"/>
        <v>https://www.udobaer.de/out/media/public/cust/others/s0000159-2021-ch_it.pdf</v>
      </c>
    </row>
    <row r="10889" spans="1:2" x14ac:dyDescent="0.2">
      <c r="A10889" s="1" t="s">
        <v>17336</v>
      </c>
      <c r="B10889" t="str">
        <f t="shared" si="288"/>
        <v>https://www.udobaer.de/out/media/public/cust/others/s0000159-2021-ch_it.pdf</v>
      </c>
    </row>
    <row r="10890" spans="1:2" x14ac:dyDescent="0.2">
      <c r="A10890" s="1" t="s">
        <v>17337</v>
      </c>
      <c r="B10890" t="str">
        <f t="shared" si="288"/>
        <v>https://www.udobaer.de/out/media/public/cust/others/s0000159-2021-ch_it.pdf</v>
      </c>
    </row>
    <row r="10891" spans="1:2" x14ac:dyDescent="0.2">
      <c r="A10891" s="1" t="s">
        <v>17338</v>
      </c>
      <c r="B10891" t="str">
        <f t="shared" si="288"/>
        <v>https://www.udobaer.de/out/media/public/cust/others/s0000159-2021-ch_it.pdf</v>
      </c>
    </row>
    <row r="10892" spans="1:2" x14ac:dyDescent="0.2">
      <c r="A10892" s="1" t="s">
        <v>17339</v>
      </c>
      <c r="B10892" t="str">
        <f t="shared" si="288"/>
        <v>https://www.udobaer.de/out/media/public/cust/others/s0000159-2021-ch_it.pdf</v>
      </c>
    </row>
    <row r="10893" spans="1:2" x14ac:dyDescent="0.2">
      <c r="A10893" s="1" t="s">
        <v>17340</v>
      </c>
      <c r="B10893" t="str">
        <f t="shared" si="288"/>
        <v>https://www.udobaer.de/out/media/public/cust/others/s0000159-2021-ch_it.pdf</v>
      </c>
    </row>
    <row r="10894" spans="1:2" x14ac:dyDescent="0.2">
      <c r="A10894" s="1" t="s">
        <v>17341</v>
      </c>
      <c r="B10894" t="str">
        <f t="shared" si="288"/>
        <v>https://www.udobaer.de/out/media/public/cust/others/s0000159-2021-ch_it.pdf</v>
      </c>
    </row>
    <row r="10895" spans="1:2" x14ac:dyDescent="0.2">
      <c r="A10895" s="1" t="s">
        <v>17342</v>
      </c>
      <c r="B10895" t="str">
        <f t="shared" si="288"/>
        <v>https://www.udobaer.de/out/media/public/cust/others/s0000159-2021-ch_it.pdf</v>
      </c>
    </row>
    <row r="10896" spans="1:2" x14ac:dyDescent="0.2">
      <c r="A10896" s="1" t="s">
        <v>17343</v>
      </c>
      <c r="B10896" t="str">
        <f t="shared" si="288"/>
        <v>https://www.udobaer.de/out/media/public/cust/others/s0000159-2021-ch_it.pdf</v>
      </c>
    </row>
    <row r="10897" spans="1:2" x14ac:dyDescent="0.2">
      <c r="A10897" s="1" t="s">
        <v>17344</v>
      </c>
      <c r="B10897" t="str">
        <f t="shared" si="288"/>
        <v>https://www.udobaer.de/out/media/public/cust/others/s0000159-2021-ch_it.pdf</v>
      </c>
    </row>
    <row r="10898" spans="1:2" x14ac:dyDescent="0.2">
      <c r="A10898" s="1" t="s">
        <v>17345</v>
      </c>
      <c r="B10898" t="str">
        <f t="shared" si="288"/>
        <v>https://www.udobaer.de/out/media/public/cust/others/s0000159-2021-ch_it.pdf</v>
      </c>
    </row>
    <row r="10899" spans="1:2" x14ac:dyDescent="0.2">
      <c r="A10899" s="1" t="s">
        <v>17346</v>
      </c>
      <c r="B10899" t="str">
        <f t="shared" si="288"/>
        <v>https://www.udobaer.de/out/media/public/cust/others/s0000159-2021-ch_it.pdf</v>
      </c>
    </row>
    <row r="10900" spans="1:2" x14ac:dyDescent="0.2">
      <c r="A10900" s="1" t="s">
        <v>17347</v>
      </c>
      <c r="B10900" t="str">
        <f t="shared" si="288"/>
        <v>https://www.udobaer.de/out/media/public/cust/others/s0000159-2021-ch_it.pdf</v>
      </c>
    </row>
    <row r="10901" spans="1:2" x14ac:dyDescent="0.2">
      <c r="A10901" s="1" t="s">
        <v>17348</v>
      </c>
      <c r="B10901" t="str">
        <f t="shared" si="288"/>
        <v>https://www.udobaer.de/out/media/public/cust/others/s0000159-2021-ch_it.pdf</v>
      </c>
    </row>
    <row r="10902" spans="1:2" x14ac:dyDescent="0.2">
      <c r="A10902" s="1" t="s">
        <v>17349</v>
      </c>
      <c r="B10902" t="str">
        <f t="shared" si="288"/>
        <v>https://www.udobaer.de/out/media/public/cust/others/s0000159-2021-ch_it.pdf</v>
      </c>
    </row>
    <row r="10903" spans="1:2" x14ac:dyDescent="0.2">
      <c r="A10903" s="1" t="s">
        <v>17350</v>
      </c>
      <c r="B10903" t="str">
        <f t="shared" si="288"/>
        <v>https://www.udobaer.de/out/media/public/cust/others/s0000159-2021-ch_it.pdf</v>
      </c>
    </row>
    <row r="10904" spans="1:2" x14ac:dyDescent="0.2">
      <c r="A10904" s="1" t="s">
        <v>17351</v>
      </c>
      <c r="B10904" t="str">
        <f t="shared" si="288"/>
        <v>https://www.udobaer.de/out/media/public/cust/others/s0000159-2021-ch_it.pdf</v>
      </c>
    </row>
    <row r="10905" spans="1:2" x14ac:dyDescent="0.2">
      <c r="A10905" s="1" t="s">
        <v>17352</v>
      </c>
      <c r="B10905" t="str">
        <f t="shared" si="288"/>
        <v>https://www.udobaer.de/out/media/public/cust/others/s0000159-2021-ch_it.pdf</v>
      </c>
    </row>
    <row r="10906" spans="1:2" x14ac:dyDescent="0.2">
      <c r="A10906" s="1" t="s">
        <v>17353</v>
      </c>
      <c r="B10906" t="str">
        <f t="shared" si="288"/>
        <v>https://www.udobaer.de/out/media/public/cust/others/s0000159-2021-ch_it.pdf</v>
      </c>
    </row>
    <row r="10907" spans="1:2" x14ac:dyDescent="0.2">
      <c r="A10907" s="1" t="s">
        <v>17354</v>
      </c>
      <c r="B10907" t="str">
        <f t="shared" si="288"/>
        <v>https://www.udobaer.de/out/media/public/cust/others/s0000159-2021-ch_it.pdf</v>
      </c>
    </row>
    <row r="10908" spans="1:2" x14ac:dyDescent="0.2">
      <c r="A10908" s="1" t="s">
        <v>17355</v>
      </c>
      <c r="B10908" t="str">
        <f t="shared" si="288"/>
        <v>https://www.udobaer.de/out/media/public/cust/others/s0000159-2021-ch_it.pdf</v>
      </c>
    </row>
    <row r="10909" spans="1:2" x14ac:dyDescent="0.2">
      <c r="A10909" s="1" t="s">
        <v>17356</v>
      </c>
      <c r="B10909" t="str">
        <f t="shared" si="288"/>
        <v>https://www.udobaer.de/out/media/public/cust/others/s0000159-2021-ch_it.pdf</v>
      </c>
    </row>
    <row r="10910" spans="1:2" x14ac:dyDescent="0.2">
      <c r="A10910" s="1" t="s">
        <v>17357</v>
      </c>
      <c r="B10910" t="str">
        <f t="shared" si="288"/>
        <v>https://www.udobaer.de/out/media/public/cust/others/s0000159-2021-ch_it.pdf</v>
      </c>
    </row>
    <row r="10911" spans="1:2" x14ac:dyDescent="0.2">
      <c r="A10911" s="1" t="s">
        <v>17358</v>
      </c>
      <c r="B10911" t="str">
        <f t="shared" si="288"/>
        <v>https://www.udobaer.de/out/media/public/cust/others/s0000159-2021-ch_it.pdf</v>
      </c>
    </row>
    <row r="10912" spans="1:2" x14ac:dyDescent="0.2">
      <c r="A10912" s="1" t="s">
        <v>17359</v>
      </c>
      <c r="B10912" t="str">
        <f t="shared" si="288"/>
        <v>https://www.udobaer.de/out/media/public/cust/others/s0000159-2021-ch_it.pdf</v>
      </c>
    </row>
    <row r="10913" spans="1:2" x14ac:dyDescent="0.2">
      <c r="A10913" s="1" t="s">
        <v>17360</v>
      </c>
      <c r="B10913" t="str">
        <f t="shared" si="288"/>
        <v>https://www.udobaer.de/out/media/public/cust/others/s0000159-2021-ch_it.pdf</v>
      </c>
    </row>
    <row r="10914" spans="1:2" x14ac:dyDescent="0.2">
      <c r="A10914" s="1" t="s">
        <v>17361</v>
      </c>
      <c r="B10914" t="str">
        <f t="shared" si="288"/>
        <v>https://www.udobaer.de/out/media/public/cust/others/s0000159-2021-ch_it.pdf</v>
      </c>
    </row>
    <row r="10915" spans="1:2" x14ac:dyDescent="0.2">
      <c r="A10915" s="1" t="s">
        <v>17362</v>
      </c>
      <c r="B10915" t="str">
        <f t="shared" si="288"/>
        <v>https://www.udobaer.de/out/media/public/cust/others/s0000159-2021-ch_it.pdf</v>
      </c>
    </row>
    <row r="10916" spans="1:2" x14ac:dyDescent="0.2">
      <c r="A10916" s="1" t="s">
        <v>17363</v>
      </c>
      <c r="B10916" t="str">
        <f t="shared" si="288"/>
        <v>https://www.udobaer.de/out/media/public/cust/others/s0000159-2021-ch_it.pdf</v>
      </c>
    </row>
    <row r="10917" spans="1:2" x14ac:dyDescent="0.2">
      <c r="A10917" s="1" t="s">
        <v>17364</v>
      </c>
      <c r="B10917" t="str">
        <f t="shared" si="288"/>
        <v>https://www.udobaer.de/out/media/public/cust/others/s0000159-2021-ch_it.pdf</v>
      </c>
    </row>
    <row r="10918" spans="1:2" x14ac:dyDescent="0.2">
      <c r="A10918" s="1" t="s">
        <v>17365</v>
      </c>
      <c r="B10918" t="str">
        <f t="shared" si="288"/>
        <v>https://www.udobaer.de/out/media/public/cust/others/s0000159-2021-ch_it.pdf</v>
      </c>
    </row>
    <row r="10919" spans="1:2" x14ac:dyDescent="0.2">
      <c r="A10919" s="1" t="s">
        <v>17366</v>
      </c>
      <c r="B10919" t="str">
        <f t="shared" si="288"/>
        <v>https://www.udobaer.de/out/media/public/cust/others/s0000159-2021-ch_it.pdf</v>
      </c>
    </row>
    <row r="10920" spans="1:2" x14ac:dyDescent="0.2">
      <c r="A10920" s="1" t="s">
        <v>17367</v>
      </c>
      <c r="B10920" t="str">
        <f t="shared" si="288"/>
        <v>https://www.udobaer.de/out/media/public/cust/others/s0000159-2021-ch_it.pdf</v>
      </c>
    </row>
    <row r="10921" spans="1:2" x14ac:dyDescent="0.2">
      <c r="A10921" s="1" t="s">
        <v>17368</v>
      </c>
      <c r="B10921" t="str">
        <f t="shared" si="288"/>
        <v>https://www.udobaer.de/out/media/public/cust/others/s0000159-2021-ch_it.pdf</v>
      </c>
    </row>
    <row r="10922" spans="1:2" x14ac:dyDescent="0.2">
      <c r="A10922" s="1" t="s">
        <v>17369</v>
      </c>
      <c r="B10922" t="str">
        <f t="shared" si="288"/>
        <v>https://www.udobaer.de/out/media/public/cust/others/s0000159-2021-ch_it.pdf</v>
      </c>
    </row>
    <row r="10923" spans="1:2" x14ac:dyDescent="0.2">
      <c r="A10923" s="1" t="s">
        <v>17370</v>
      </c>
      <c r="B10923" t="str">
        <f t="shared" si="288"/>
        <v>https://www.udobaer.de/out/media/public/cust/others/s0000159-2021-ch_it.pdf</v>
      </c>
    </row>
    <row r="10924" spans="1:2" x14ac:dyDescent="0.2">
      <c r="A10924" s="1" t="s">
        <v>17371</v>
      </c>
      <c r="B10924" t="str">
        <f t="shared" si="288"/>
        <v>https://www.udobaer.de/out/media/public/cust/others/s0000159-2021-ch_it.pdf</v>
      </c>
    </row>
    <row r="10925" spans="1:2" x14ac:dyDescent="0.2">
      <c r="A10925" s="1" t="s">
        <v>17372</v>
      </c>
      <c r="B10925" t="str">
        <f t="shared" si="288"/>
        <v>https://www.udobaer.de/out/media/public/cust/others/s0000159-2021-ch_it.pdf</v>
      </c>
    </row>
    <row r="10926" spans="1:2" x14ac:dyDescent="0.2">
      <c r="A10926" s="1" t="s">
        <v>17373</v>
      </c>
      <c r="B10926" t="str">
        <f t="shared" si="288"/>
        <v>https://www.udobaer.de/out/media/public/cust/others/s0000159-2021-ch_it.pdf</v>
      </c>
    </row>
    <row r="10927" spans="1:2" x14ac:dyDescent="0.2">
      <c r="A10927" s="1" t="s">
        <v>17374</v>
      </c>
      <c r="B10927" t="str">
        <f t="shared" si="288"/>
        <v>https://www.udobaer.de/out/media/public/cust/others/s0000159-2021-ch_it.pdf</v>
      </c>
    </row>
    <row r="10928" spans="1:2" x14ac:dyDescent="0.2">
      <c r="A10928" s="1" t="s">
        <v>17375</v>
      </c>
      <c r="B10928" t="str">
        <f t="shared" si="288"/>
        <v>https://www.udobaer.de/out/media/public/cust/others/s0000159-2021-ch_it.pdf</v>
      </c>
    </row>
    <row r="10929" spans="1:2" x14ac:dyDescent="0.2">
      <c r="A10929" s="1" t="s">
        <v>17376</v>
      </c>
      <c r="B10929" t="str">
        <f t="shared" si="288"/>
        <v>https://www.udobaer.de/out/media/public/cust/others/s0000159-2021-ch_it.pdf</v>
      </c>
    </row>
    <row r="10930" spans="1:2" x14ac:dyDescent="0.2">
      <c r="A10930" s="1" t="s">
        <v>17377</v>
      </c>
      <c r="B10930" t="str">
        <f t="shared" si="288"/>
        <v>https://www.udobaer.de/out/media/public/cust/others/s0000159-2021-ch_it.pdf</v>
      </c>
    </row>
    <row r="10931" spans="1:2" x14ac:dyDescent="0.2">
      <c r="A10931" s="1" t="s">
        <v>17378</v>
      </c>
      <c r="B10931" t="str">
        <f t="shared" si="288"/>
        <v>https://www.udobaer.de/out/media/public/cust/others/s0000159-2021-ch_it.pdf</v>
      </c>
    </row>
    <row r="10932" spans="1:2" x14ac:dyDescent="0.2">
      <c r="A10932" s="1" t="s">
        <v>17379</v>
      </c>
      <c r="B10932" t="str">
        <f t="shared" si="288"/>
        <v>https://www.udobaer.de/out/media/public/cust/others/s0000159-2021-ch_it.pdf</v>
      </c>
    </row>
    <row r="10933" spans="1:2" x14ac:dyDescent="0.2">
      <c r="A10933" s="1" t="s">
        <v>17380</v>
      </c>
      <c r="B10933" t="str">
        <f t="shared" ref="B10933:B10987" si="289">HYPERLINK("https://www.udobaer.de/out/media/public/cust/others/s0000159-2021-ch_it.pdf")</f>
        <v>https://www.udobaer.de/out/media/public/cust/others/s0000159-2021-ch_it.pdf</v>
      </c>
    </row>
    <row r="10934" spans="1:2" x14ac:dyDescent="0.2">
      <c r="A10934" s="1" t="s">
        <v>17381</v>
      </c>
      <c r="B10934" t="str">
        <f t="shared" si="289"/>
        <v>https://www.udobaer.de/out/media/public/cust/others/s0000159-2021-ch_it.pdf</v>
      </c>
    </row>
    <row r="10935" spans="1:2" x14ac:dyDescent="0.2">
      <c r="A10935" s="1" t="s">
        <v>17382</v>
      </c>
      <c r="B10935" t="str">
        <f t="shared" si="289"/>
        <v>https://www.udobaer.de/out/media/public/cust/others/s0000159-2021-ch_it.pdf</v>
      </c>
    </row>
    <row r="10936" spans="1:2" x14ac:dyDescent="0.2">
      <c r="A10936" s="1" t="s">
        <v>17383</v>
      </c>
      <c r="B10936" t="str">
        <f t="shared" si="289"/>
        <v>https://www.udobaer.de/out/media/public/cust/others/s0000159-2021-ch_it.pdf</v>
      </c>
    </row>
    <row r="10937" spans="1:2" x14ac:dyDescent="0.2">
      <c r="A10937" s="1" t="s">
        <v>17384</v>
      </c>
      <c r="B10937" t="str">
        <f t="shared" si="289"/>
        <v>https://www.udobaer.de/out/media/public/cust/others/s0000159-2021-ch_it.pdf</v>
      </c>
    </row>
    <row r="10938" spans="1:2" x14ac:dyDescent="0.2">
      <c r="A10938" s="1" t="s">
        <v>17385</v>
      </c>
      <c r="B10938" t="str">
        <f t="shared" si="289"/>
        <v>https://www.udobaer.de/out/media/public/cust/others/s0000159-2021-ch_it.pdf</v>
      </c>
    </row>
    <row r="10939" spans="1:2" x14ac:dyDescent="0.2">
      <c r="A10939" s="1" t="s">
        <v>17386</v>
      </c>
      <c r="B10939" t="str">
        <f t="shared" si="289"/>
        <v>https://www.udobaer.de/out/media/public/cust/others/s0000159-2021-ch_it.pdf</v>
      </c>
    </row>
    <row r="10940" spans="1:2" x14ac:dyDescent="0.2">
      <c r="A10940" s="1" t="s">
        <v>17387</v>
      </c>
      <c r="B10940" t="str">
        <f t="shared" si="289"/>
        <v>https://www.udobaer.de/out/media/public/cust/others/s0000159-2021-ch_it.pdf</v>
      </c>
    </row>
    <row r="10941" spans="1:2" x14ac:dyDescent="0.2">
      <c r="A10941" s="1" t="s">
        <v>17388</v>
      </c>
      <c r="B10941" t="str">
        <f t="shared" si="289"/>
        <v>https://www.udobaer.de/out/media/public/cust/others/s0000159-2021-ch_it.pdf</v>
      </c>
    </row>
    <row r="10942" spans="1:2" x14ac:dyDescent="0.2">
      <c r="A10942" s="1" t="s">
        <v>17389</v>
      </c>
      <c r="B10942" t="str">
        <f t="shared" si="289"/>
        <v>https://www.udobaer.de/out/media/public/cust/others/s0000159-2021-ch_it.pdf</v>
      </c>
    </row>
    <row r="10943" spans="1:2" x14ac:dyDescent="0.2">
      <c r="A10943" s="1" t="s">
        <v>17390</v>
      </c>
      <c r="B10943" t="str">
        <f t="shared" si="289"/>
        <v>https://www.udobaer.de/out/media/public/cust/others/s0000159-2021-ch_it.pdf</v>
      </c>
    </row>
    <row r="10944" spans="1:2" x14ac:dyDescent="0.2">
      <c r="A10944" s="1" t="s">
        <v>17391</v>
      </c>
      <c r="B10944" t="str">
        <f t="shared" si="289"/>
        <v>https://www.udobaer.de/out/media/public/cust/others/s0000159-2021-ch_it.pdf</v>
      </c>
    </row>
    <row r="10945" spans="1:2" x14ac:dyDescent="0.2">
      <c r="A10945" s="1" t="s">
        <v>17392</v>
      </c>
      <c r="B10945" t="str">
        <f t="shared" si="289"/>
        <v>https://www.udobaer.de/out/media/public/cust/others/s0000159-2021-ch_it.pdf</v>
      </c>
    </row>
    <row r="10946" spans="1:2" x14ac:dyDescent="0.2">
      <c r="A10946" s="1" t="s">
        <v>17393</v>
      </c>
      <c r="B10946" t="str">
        <f t="shared" si="289"/>
        <v>https://www.udobaer.de/out/media/public/cust/others/s0000159-2021-ch_it.pdf</v>
      </c>
    </row>
    <row r="10947" spans="1:2" x14ac:dyDescent="0.2">
      <c r="A10947" s="1" t="s">
        <v>17394</v>
      </c>
      <c r="B10947" t="str">
        <f t="shared" si="289"/>
        <v>https://www.udobaer.de/out/media/public/cust/others/s0000159-2021-ch_it.pdf</v>
      </c>
    </row>
    <row r="10948" spans="1:2" x14ac:dyDescent="0.2">
      <c r="A10948" s="1" t="s">
        <v>17395</v>
      </c>
      <c r="B10948" t="str">
        <f t="shared" si="289"/>
        <v>https://www.udobaer.de/out/media/public/cust/others/s0000159-2021-ch_it.pdf</v>
      </c>
    </row>
    <row r="10949" spans="1:2" x14ac:dyDescent="0.2">
      <c r="A10949" s="1" t="s">
        <v>17396</v>
      </c>
      <c r="B10949" t="str">
        <f t="shared" si="289"/>
        <v>https://www.udobaer.de/out/media/public/cust/others/s0000159-2021-ch_it.pdf</v>
      </c>
    </row>
    <row r="10950" spans="1:2" x14ac:dyDescent="0.2">
      <c r="A10950" s="1" t="s">
        <v>17397</v>
      </c>
      <c r="B10950" t="str">
        <f t="shared" si="289"/>
        <v>https://www.udobaer.de/out/media/public/cust/others/s0000159-2021-ch_it.pdf</v>
      </c>
    </row>
    <row r="10951" spans="1:2" x14ac:dyDescent="0.2">
      <c r="A10951" s="1" t="s">
        <v>17398</v>
      </c>
      <c r="B10951" t="str">
        <f t="shared" si="289"/>
        <v>https://www.udobaer.de/out/media/public/cust/others/s0000159-2021-ch_it.pdf</v>
      </c>
    </row>
    <row r="10952" spans="1:2" x14ac:dyDescent="0.2">
      <c r="A10952" s="1" t="s">
        <v>17399</v>
      </c>
      <c r="B10952" t="str">
        <f t="shared" si="289"/>
        <v>https://www.udobaer.de/out/media/public/cust/others/s0000159-2021-ch_it.pdf</v>
      </c>
    </row>
    <row r="10953" spans="1:2" x14ac:dyDescent="0.2">
      <c r="A10953" s="1" t="s">
        <v>17400</v>
      </c>
      <c r="B10953" t="str">
        <f t="shared" si="289"/>
        <v>https://www.udobaer.de/out/media/public/cust/others/s0000159-2021-ch_it.pdf</v>
      </c>
    </row>
    <row r="10954" spans="1:2" x14ac:dyDescent="0.2">
      <c r="A10954" s="1" t="s">
        <v>17401</v>
      </c>
      <c r="B10954" t="str">
        <f t="shared" si="289"/>
        <v>https://www.udobaer.de/out/media/public/cust/others/s0000159-2021-ch_it.pdf</v>
      </c>
    </row>
    <row r="10955" spans="1:2" x14ac:dyDescent="0.2">
      <c r="A10955" s="1" t="s">
        <v>17402</v>
      </c>
      <c r="B10955" t="str">
        <f t="shared" si="289"/>
        <v>https://www.udobaer.de/out/media/public/cust/others/s0000159-2021-ch_it.pdf</v>
      </c>
    </row>
    <row r="10956" spans="1:2" x14ac:dyDescent="0.2">
      <c r="A10956" s="1" t="s">
        <v>17403</v>
      </c>
      <c r="B10956" t="str">
        <f t="shared" si="289"/>
        <v>https://www.udobaer.de/out/media/public/cust/others/s0000159-2021-ch_it.pdf</v>
      </c>
    </row>
    <row r="10957" spans="1:2" x14ac:dyDescent="0.2">
      <c r="A10957" s="1" t="s">
        <v>17404</v>
      </c>
      <c r="B10957" t="str">
        <f t="shared" si="289"/>
        <v>https://www.udobaer.de/out/media/public/cust/others/s0000159-2021-ch_it.pdf</v>
      </c>
    </row>
    <row r="10958" spans="1:2" x14ac:dyDescent="0.2">
      <c r="A10958" s="1" t="s">
        <v>17405</v>
      </c>
      <c r="B10958" t="str">
        <f t="shared" si="289"/>
        <v>https://www.udobaer.de/out/media/public/cust/others/s0000159-2021-ch_it.pdf</v>
      </c>
    </row>
    <row r="10959" spans="1:2" x14ac:dyDescent="0.2">
      <c r="A10959" s="1" t="s">
        <v>17406</v>
      </c>
      <c r="B10959" t="str">
        <f t="shared" si="289"/>
        <v>https://www.udobaer.de/out/media/public/cust/others/s0000159-2021-ch_it.pdf</v>
      </c>
    </row>
    <row r="10960" spans="1:2" x14ac:dyDescent="0.2">
      <c r="A10960" s="1" t="s">
        <v>17407</v>
      </c>
      <c r="B10960" t="str">
        <f t="shared" si="289"/>
        <v>https://www.udobaer.de/out/media/public/cust/others/s0000159-2021-ch_it.pdf</v>
      </c>
    </row>
    <row r="10961" spans="1:2" x14ac:dyDescent="0.2">
      <c r="A10961" s="1" t="s">
        <v>17408</v>
      </c>
      <c r="B10961" t="str">
        <f t="shared" si="289"/>
        <v>https://www.udobaer.de/out/media/public/cust/others/s0000159-2021-ch_it.pdf</v>
      </c>
    </row>
    <row r="10962" spans="1:2" x14ac:dyDescent="0.2">
      <c r="A10962" s="1" t="s">
        <v>17409</v>
      </c>
      <c r="B10962" t="str">
        <f t="shared" si="289"/>
        <v>https://www.udobaer.de/out/media/public/cust/others/s0000159-2021-ch_it.pdf</v>
      </c>
    </row>
    <row r="10963" spans="1:2" x14ac:dyDescent="0.2">
      <c r="A10963" s="1" t="s">
        <v>17410</v>
      </c>
      <c r="B10963" t="str">
        <f t="shared" si="289"/>
        <v>https://www.udobaer.de/out/media/public/cust/others/s0000159-2021-ch_it.pdf</v>
      </c>
    </row>
    <row r="10964" spans="1:2" x14ac:dyDescent="0.2">
      <c r="A10964" s="1" t="s">
        <v>17411</v>
      </c>
      <c r="B10964" t="str">
        <f t="shared" si="289"/>
        <v>https://www.udobaer.de/out/media/public/cust/others/s0000159-2021-ch_it.pdf</v>
      </c>
    </row>
    <row r="10965" spans="1:2" x14ac:dyDescent="0.2">
      <c r="A10965" s="1" t="s">
        <v>17412</v>
      </c>
      <c r="B10965" t="str">
        <f t="shared" si="289"/>
        <v>https://www.udobaer.de/out/media/public/cust/others/s0000159-2021-ch_it.pdf</v>
      </c>
    </row>
    <row r="10966" spans="1:2" x14ac:dyDescent="0.2">
      <c r="A10966" s="1" t="s">
        <v>17413</v>
      </c>
      <c r="B10966" t="str">
        <f t="shared" si="289"/>
        <v>https://www.udobaer.de/out/media/public/cust/others/s0000159-2021-ch_it.pdf</v>
      </c>
    </row>
    <row r="10967" spans="1:2" x14ac:dyDescent="0.2">
      <c r="A10967" s="1" t="s">
        <v>17414</v>
      </c>
      <c r="B10967" t="str">
        <f t="shared" si="289"/>
        <v>https://www.udobaer.de/out/media/public/cust/others/s0000159-2021-ch_it.pdf</v>
      </c>
    </row>
    <row r="10968" spans="1:2" x14ac:dyDescent="0.2">
      <c r="A10968" s="1" t="s">
        <v>17415</v>
      </c>
      <c r="B10968" t="str">
        <f t="shared" si="289"/>
        <v>https://www.udobaer.de/out/media/public/cust/others/s0000159-2021-ch_it.pdf</v>
      </c>
    </row>
    <row r="10969" spans="1:2" x14ac:dyDescent="0.2">
      <c r="A10969" s="1" t="s">
        <v>17416</v>
      </c>
      <c r="B10969" t="str">
        <f t="shared" si="289"/>
        <v>https://www.udobaer.de/out/media/public/cust/others/s0000159-2021-ch_it.pdf</v>
      </c>
    </row>
    <row r="10970" spans="1:2" x14ac:dyDescent="0.2">
      <c r="A10970" s="1" t="s">
        <v>17417</v>
      </c>
      <c r="B10970" t="str">
        <f t="shared" si="289"/>
        <v>https://www.udobaer.de/out/media/public/cust/others/s0000159-2021-ch_it.pdf</v>
      </c>
    </row>
    <row r="10971" spans="1:2" x14ac:dyDescent="0.2">
      <c r="A10971" s="1" t="s">
        <v>17418</v>
      </c>
      <c r="B10971" t="str">
        <f t="shared" si="289"/>
        <v>https://www.udobaer.de/out/media/public/cust/others/s0000159-2021-ch_it.pdf</v>
      </c>
    </row>
    <row r="10972" spans="1:2" x14ac:dyDescent="0.2">
      <c r="A10972" s="1" t="s">
        <v>17419</v>
      </c>
      <c r="B10972" t="str">
        <f t="shared" si="289"/>
        <v>https://www.udobaer.de/out/media/public/cust/others/s0000159-2021-ch_it.pdf</v>
      </c>
    </row>
    <row r="10973" spans="1:2" x14ac:dyDescent="0.2">
      <c r="A10973" s="1" t="s">
        <v>17420</v>
      </c>
      <c r="B10973" t="str">
        <f t="shared" si="289"/>
        <v>https://www.udobaer.de/out/media/public/cust/others/s0000159-2021-ch_it.pdf</v>
      </c>
    </row>
    <row r="10974" spans="1:2" x14ac:dyDescent="0.2">
      <c r="A10974" s="1" t="s">
        <v>17421</v>
      </c>
      <c r="B10974" t="str">
        <f t="shared" si="289"/>
        <v>https://www.udobaer.de/out/media/public/cust/others/s0000159-2021-ch_it.pdf</v>
      </c>
    </row>
    <row r="10975" spans="1:2" x14ac:dyDescent="0.2">
      <c r="A10975" s="1" t="s">
        <v>17422</v>
      </c>
      <c r="B10975" t="str">
        <f t="shared" si="289"/>
        <v>https://www.udobaer.de/out/media/public/cust/others/s0000159-2021-ch_it.pdf</v>
      </c>
    </row>
    <row r="10976" spans="1:2" x14ac:dyDescent="0.2">
      <c r="A10976" s="1" t="s">
        <v>17423</v>
      </c>
      <c r="B10976" t="str">
        <f t="shared" si="289"/>
        <v>https://www.udobaer.de/out/media/public/cust/others/s0000159-2021-ch_it.pdf</v>
      </c>
    </row>
    <row r="10977" spans="1:2" x14ac:dyDescent="0.2">
      <c r="A10977" s="1" t="s">
        <v>17424</v>
      </c>
      <c r="B10977" t="str">
        <f t="shared" si="289"/>
        <v>https://www.udobaer.de/out/media/public/cust/others/s0000159-2021-ch_it.pdf</v>
      </c>
    </row>
    <row r="10978" spans="1:2" x14ac:dyDescent="0.2">
      <c r="A10978" s="1" t="s">
        <v>17425</v>
      </c>
      <c r="B10978" t="str">
        <f t="shared" si="289"/>
        <v>https://www.udobaer.de/out/media/public/cust/others/s0000159-2021-ch_it.pdf</v>
      </c>
    </row>
    <row r="10979" spans="1:2" x14ac:dyDescent="0.2">
      <c r="A10979" s="1" t="s">
        <v>17426</v>
      </c>
      <c r="B10979" t="str">
        <f t="shared" si="289"/>
        <v>https://www.udobaer.de/out/media/public/cust/others/s0000159-2021-ch_it.pdf</v>
      </c>
    </row>
    <row r="10980" spans="1:2" x14ac:dyDescent="0.2">
      <c r="A10980" s="1" t="s">
        <v>17427</v>
      </c>
      <c r="B10980" t="str">
        <f t="shared" si="289"/>
        <v>https://www.udobaer.de/out/media/public/cust/others/s0000159-2021-ch_it.pdf</v>
      </c>
    </row>
    <row r="10981" spans="1:2" x14ac:dyDescent="0.2">
      <c r="A10981" s="1" t="s">
        <v>17428</v>
      </c>
      <c r="B10981" t="str">
        <f t="shared" si="289"/>
        <v>https://www.udobaer.de/out/media/public/cust/others/s0000159-2021-ch_it.pdf</v>
      </c>
    </row>
    <row r="10982" spans="1:2" x14ac:dyDescent="0.2">
      <c r="A10982" s="1" t="s">
        <v>17429</v>
      </c>
      <c r="B10982" t="str">
        <f t="shared" si="289"/>
        <v>https://www.udobaer.de/out/media/public/cust/others/s0000159-2021-ch_it.pdf</v>
      </c>
    </row>
    <row r="10983" spans="1:2" x14ac:dyDescent="0.2">
      <c r="A10983" s="1" t="s">
        <v>17430</v>
      </c>
      <c r="B10983" t="str">
        <f t="shared" si="289"/>
        <v>https://www.udobaer.de/out/media/public/cust/others/s0000159-2021-ch_it.pdf</v>
      </c>
    </row>
    <row r="10984" spans="1:2" x14ac:dyDescent="0.2">
      <c r="A10984" s="1" t="s">
        <v>17431</v>
      </c>
      <c r="B10984" t="str">
        <f t="shared" si="289"/>
        <v>https://www.udobaer.de/out/media/public/cust/others/s0000159-2021-ch_it.pdf</v>
      </c>
    </row>
    <row r="10985" spans="1:2" x14ac:dyDescent="0.2">
      <c r="A10985" s="1" t="s">
        <v>17432</v>
      </c>
      <c r="B10985" t="str">
        <f t="shared" si="289"/>
        <v>https://www.udobaer.de/out/media/public/cust/others/s0000159-2021-ch_it.pdf</v>
      </c>
    </row>
    <row r="10986" spans="1:2" x14ac:dyDescent="0.2">
      <c r="A10986" s="1" t="s">
        <v>17433</v>
      </c>
      <c r="B10986" t="str">
        <f t="shared" si="289"/>
        <v>https://www.udobaer.de/out/media/public/cust/others/s0000159-2021-ch_it.pdf</v>
      </c>
    </row>
    <row r="10987" spans="1:2" x14ac:dyDescent="0.2">
      <c r="A10987" s="1" t="s">
        <v>17434</v>
      </c>
      <c r="B10987" t="str">
        <f t="shared" si="289"/>
        <v>https://www.udobaer.de/out/media/public/cust/others/s0000159-2021-ch_it.pdf</v>
      </c>
    </row>
    <row r="10988" spans="1:2" x14ac:dyDescent="0.2">
      <c r="A10988" s="1" t="s">
        <v>17435</v>
      </c>
      <c r="B10988" t="str">
        <f t="shared" ref="B10988:B11041" si="290">HYPERLINK("https://www.udobaer.de/out/media/public/cust/others/s0000159-2021-ch_it.pdf")</f>
        <v>https://www.udobaer.de/out/media/public/cust/others/s0000159-2021-ch_it.pdf</v>
      </c>
    </row>
    <row r="10989" spans="1:2" x14ac:dyDescent="0.2">
      <c r="A10989" s="1" t="s">
        <v>17436</v>
      </c>
      <c r="B10989" t="str">
        <f t="shared" si="290"/>
        <v>https://www.udobaer.de/out/media/public/cust/others/s0000159-2021-ch_it.pdf</v>
      </c>
    </row>
    <row r="10990" spans="1:2" x14ac:dyDescent="0.2">
      <c r="A10990" s="1" t="s">
        <v>17437</v>
      </c>
      <c r="B10990" t="str">
        <f t="shared" si="290"/>
        <v>https://www.udobaer.de/out/media/public/cust/others/s0000159-2021-ch_it.pdf</v>
      </c>
    </row>
    <row r="10991" spans="1:2" x14ac:dyDescent="0.2">
      <c r="A10991" s="1" t="s">
        <v>17438</v>
      </c>
      <c r="B10991" t="str">
        <f t="shared" si="290"/>
        <v>https://www.udobaer.de/out/media/public/cust/others/s0000159-2021-ch_it.pdf</v>
      </c>
    </row>
    <row r="10992" spans="1:2" x14ac:dyDescent="0.2">
      <c r="A10992" s="1" t="s">
        <v>17439</v>
      </c>
      <c r="B10992" t="str">
        <f t="shared" si="290"/>
        <v>https://www.udobaer.de/out/media/public/cust/others/s0000159-2021-ch_it.pdf</v>
      </c>
    </row>
    <row r="10993" spans="1:2" x14ac:dyDescent="0.2">
      <c r="A10993" s="1" t="s">
        <v>17440</v>
      </c>
      <c r="B10993" t="str">
        <f t="shared" si="290"/>
        <v>https://www.udobaer.de/out/media/public/cust/others/s0000159-2021-ch_it.pdf</v>
      </c>
    </row>
    <row r="10994" spans="1:2" x14ac:dyDescent="0.2">
      <c r="A10994" s="1" t="s">
        <v>17441</v>
      </c>
      <c r="B10994" t="str">
        <f t="shared" si="290"/>
        <v>https://www.udobaer.de/out/media/public/cust/others/s0000159-2021-ch_it.pdf</v>
      </c>
    </row>
    <row r="10995" spans="1:2" x14ac:dyDescent="0.2">
      <c r="A10995" s="1" t="s">
        <v>17442</v>
      </c>
      <c r="B10995" t="str">
        <f t="shared" si="290"/>
        <v>https://www.udobaer.de/out/media/public/cust/others/s0000159-2021-ch_it.pdf</v>
      </c>
    </row>
    <row r="10996" spans="1:2" x14ac:dyDescent="0.2">
      <c r="A10996" s="1" t="s">
        <v>17443</v>
      </c>
      <c r="B10996" t="str">
        <f t="shared" si="290"/>
        <v>https://www.udobaer.de/out/media/public/cust/others/s0000159-2021-ch_it.pdf</v>
      </c>
    </row>
    <row r="10997" spans="1:2" x14ac:dyDescent="0.2">
      <c r="A10997" s="1" t="s">
        <v>17444</v>
      </c>
      <c r="B10997" t="str">
        <f t="shared" si="290"/>
        <v>https://www.udobaer.de/out/media/public/cust/others/s0000159-2021-ch_it.pdf</v>
      </c>
    </row>
    <row r="10998" spans="1:2" x14ac:dyDescent="0.2">
      <c r="A10998" s="1" t="s">
        <v>17445</v>
      </c>
      <c r="B10998" t="str">
        <f t="shared" si="290"/>
        <v>https://www.udobaer.de/out/media/public/cust/others/s0000159-2021-ch_it.pdf</v>
      </c>
    </row>
    <row r="10999" spans="1:2" x14ac:dyDescent="0.2">
      <c r="A10999" s="1" t="s">
        <v>17446</v>
      </c>
      <c r="B10999" t="str">
        <f t="shared" si="290"/>
        <v>https://www.udobaer.de/out/media/public/cust/others/s0000159-2021-ch_it.pdf</v>
      </c>
    </row>
    <row r="11000" spans="1:2" x14ac:dyDescent="0.2">
      <c r="A11000" s="1" t="s">
        <v>17447</v>
      </c>
      <c r="B11000" t="str">
        <f t="shared" si="290"/>
        <v>https://www.udobaer.de/out/media/public/cust/others/s0000159-2021-ch_it.pdf</v>
      </c>
    </row>
    <row r="11001" spans="1:2" x14ac:dyDescent="0.2">
      <c r="A11001" s="1" t="s">
        <v>17448</v>
      </c>
      <c r="B11001" t="str">
        <f t="shared" si="290"/>
        <v>https://www.udobaer.de/out/media/public/cust/others/s0000159-2021-ch_it.pdf</v>
      </c>
    </row>
    <row r="11002" spans="1:2" x14ac:dyDescent="0.2">
      <c r="A11002" s="1" t="s">
        <v>17449</v>
      </c>
      <c r="B11002" t="str">
        <f t="shared" si="290"/>
        <v>https://www.udobaer.de/out/media/public/cust/others/s0000159-2021-ch_it.pdf</v>
      </c>
    </row>
    <row r="11003" spans="1:2" x14ac:dyDescent="0.2">
      <c r="A11003" s="1" t="s">
        <v>17452</v>
      </c>
      <c r="B11003" t="str">
        <f t="shared" si="290"/>
        <v>https://www.udobaer.de/out/media/public/cust/others/s0000159-2021-ch_it.pdf</v>
      </c>
    </row>
    <row r="11004" spans="1:2" x14ac:dyDescent="0.2">
      <c r="A11004" s="1" t="s">
        <v>17453</v>
      </c>
      <c r="B11004" t="str">
        <f t="shared" si="290"/>
        <v>https://www.udobaer.de/out/media/public/cust/others/s0000159-2021-ch_it.pdf</v>
      </c>
    </row>
    <row r="11005" spans="1:2" x14ac:dyDescent="0.2">
      <c r="A11005" s="1" t="s">
        <v>17454</v>
      </c>
      <c r="B11005" t="str">
        <f t="shared" si="290"/>
        <v>https://www.udobaer.de/out/media/public/cust/others/s0000159-2021-ch_it.pdf</v>
      </c>
    </row>
    <row r="11006" spans="1:2" x14ac:dyDescent="0.2">
      <c r="A11006" s="1" t="s">
        <v>17455</v>
      </c>
      <c r="B11006" t="str">
        <f t="shared" si="290"/>
        <v>https://www.udobaer.de/out/media/public/cust/others/s0000159-2021-ch_it.pdf</v>
      </c>
    </row>
    <row r="11007" spans="1:2" x14ac:dyDescent="0.2">
      <c r="A11007" s="1" t="s">
        <v>17456</v>
      </c>
      <c r="B11007" t="str">
        <f t="shared" si="290"/>
        <v>https://www.udobaer.de/out/media/public/cust/others/s0000159-2021-ch_it.pdf</v>
      </c>
    </row>
    <row r="11008" spans="1:2" x14ac:dyDescent="0.2">
      <c r="A11008" s="1" t="s">
        <v>18966</v>
      </c>
      <c r="B11008" t="str">
        <f t="shared" si="290"/>
        <v>https://www.udobaer.de/out/media/public/cust/others/s0000159-2021-ch_it.pdf</v>
      </c>
    </row>
    <row r="11009" spans="1:2" x14ac:dyDescent="0.2">
      <c r="A11009" s="1" t="s">
        <v>18978</v>
      </c>
      <c r="B11009" t="str">
        <f t="shared" si="290"/>
        <v>https://www.udobaer.de/out/media/public/cust/others/s0000159-2021-ch_it.pdf</v>
      </c>
    </row>
    <row r="11010" spans="1:2" x14ac:dyDescent="0.2">
      <c r="A11010" s="1" t="s">
        <v>18979</v>
      </c>
      <c r="B11010" t="str">
        <f t="shared" si="290"/>
        <v>https://www.udobaer.de/out/media/public/cust/others/s0000159-2021-ch_it.pdf</v>
      </c>
    </row>
    <row r="11011" spans="1:2" x14ac:dyDescent="0.2">
      <c r="A11011" s="1" t="s">
        <v>18980</v>
      </c>
      <c r="B11011" t="str">
        <f t="shared" si="290"/>
        <v>https://www.udobaer.de/out/media/public/cust/others/s0000159-2021-ch_it.pdf</v>
      </c>
    </row>
    <row r="11012" spans="1:2" x14ac:dyDescent="0.2">
      <c r="A11012" s="1" t="s">
        <v>18981</v>
      </c>
      <c r="B11012" t="str">
        <f t="shared" si="290"/>
        <v>https://www.udobaer.de/out/media/public/cust/others/s0000159-2021-ch_it.pdf</v>
      </c>
    </row>
    <row r="11013" spans="1:2" x14ac:dyDescent="0.2">
      <c r="A11013" s="1" t="s">
        <v>18982</v>
      </c>
      <c r="B11013" t="str">
        <f t="shared" si="290"/>
        <v>https://www.udobaer.de/out/media/public/cust/others/s0000159-2021-ch_it.pdf</v>
      </c>
    </row>
    <row r="11014" spans="1:2" x14ac:dyDescent="0.2">
      <c r="A11014" s="1" t="s">
        <v>18983</v>
      </c>
      <c r="B11014" t="str">
        <f t="shared" si="290"/>
        <v>https://www.udobaer.de/out/media/public/cust/others/s0000159-2021-ch_it.pdf</v>
      </c>
    </row>
    <row r="11015" spans="1:2" x14ac:dyDescent="0.2">
      <c r="A11015" s="1" t="s">
        <v>18984</v>
      </c>
      <c r="B11015" t="str">
        <f t="shared" si="290"/>
        <v>https://www.udobaer.de/out/media/public/cust/others/s0000159-2021-ch_it.pdf</v>
      </c>
    </row>
    <row r="11016" spans="1:2" x14ac:dyDescent="0.2">
      <c r="A11016" s="1" t="s">
        <v>18985</v>
      </c>
      <c r="B11016" t="str">
        <f t="shared" si="290"/>
        <v>https://www.udobaer.de/out/media/public/cust/others/s0000159-2021-ch_it.pdf</v>
      </c>
    </row>
    <row r="11017" spans="1:2" x14ac:dyDescent="0.2">
      <c r="A11017" s="1" t="s">
        <v>18986</v>
      </c>
      <c r="B11017" t="str">
        <f t="shared" si="290"/>
        <v>https://www.udobaer.de/out/media/public/cust/others/s0000159-2021-ch_it.pdf</v>
      </c>
    </row>
    <row r="11018" spans="1:2" x14ac:dyDescent="0.2">
      <c r="A11018" s="1" t="s">
        <v>18987</v>
      </c>
      <c r="B11018" t="str">
        <f t="shared" si="290"/>
        <v>https://www.udobaer.de/out/media/public/cust/others/s0000159-2021-ch_it.pdf</v>
      </c>
    </row>
    <row r="11019" spans="1:2" x14ac:dyDescent="0.2">
      <c r="A11019" s="1" t="s">
        <v>18988</v>
      </c>
      <c r="B11019" t="str">
        <f t="shared" si="290"/>
        <v>https://www.udobaer.de/out/media/public/cust/others/s0000159-2021-ch_it.pdf</v>
      </c>
    </row>
    <row r="11020" spans="1:2" x14ac:dyDescent="0.2">
      <c r="A11020" s="1" t="s">
        <v>18989</v>
      </c>
      <c r="B11020" t="str">
        <f t="shared" si="290"/>
        <v>https://www.udobaer.de/out/media/public/cust/others/s0000159-2021-ch_it.pdf</v>
      </c>
    </row>
    <row r="11021" spans="1:2" x14ac:dyDescent="0.2">
      <c r="A11021" s="1" t="s">
        <v>18990</v>
      </c>
      <c r="B11021" t="str">
        <f t="shared" si="290"/>
        <v>https://www.udobaer.de/out/media/public/cust/others/s0000159-2021-ch_it.pdf</v>
      </c>
    </row>
    <row r="11022" spans="1:2" x14ac:dyDescent="0.2">
      <c r="A11022" s="1" t="s">
        <v>18991</v>
      </c>
      <c r="B11022" t="str">
        <f t="shared" si="290"/>
        <v>https://www.udobaer.de/out/media/public/cust/others/s0000159-2021-ch_it.pdf</v>
      </c>
    </row>
    <row r="11023" spans="1:2" x14ac:dyDescent="0.2">
      <c r="A11023" s="1" t="s">
        <v>18992</v>
      </c>
      <c r="B11023" t="str">
        <f t="shared" si="290"/>
        <v>https://www.udobaer.de/out/media/public/cust/others/s0000159-2021-ch_it.pdf</v>
      </c>
    </row>
    <row r="11024" spans="1:2" x14ac:dyDescent="0.2">
      <c r="A11024" s="1" t="s">
        <v>18993</v>
      </c>
      <c r="B11024" t="str">
        <f t="shared" si="290"/>
        <v>https://www.udobaer.de/out/media/public/cust/others/s0000159-2021-ch_it.pdf</v>
      </c>
    </row>
    <row r="11025" spans="1:2" x14ac:dyDescent="0.2">
      <c r="A11025" s="1" t="s">
        <v>18994</v>
      </c>
      <c r="B11025" t="str">
        <f t="shared" si="290"/>
        <v>https://www.udobaer.de/out/media/public/cust/others/s0000159-2021-ch_it.pdf</v>
      </c>
    </row>
    <row r="11026" spans="1:2" x14ac:dyDescent="0.2">
      <c r="A11026" s="1" t="s">
        <v>18995</v>
      </c>
      <c r="B11026" t="str">
        <f t="shared" si="290"/>
        <v>https://www.udobaer.de/out/media/public/cust/others/s0000159-2021-ch_it.pdf</v>
      </c>
    </row>
    <row r="11027" spans="1:2" x14ac:dyDescent="0.2">
      <c r="A11027" s="1" t="s">
        <v>18996</v>
      </c>
      <c r="B11027" t="str">
        <f t="shared" si="290"/>
        <v>https://www.udobaer.de/out/media/public/cust/others/s0000159-2021-ch_it.pdf</v>
      </c>
    </row>
    <row r="11028" spans="1:2" x14ac:dyDescent="0.2">
      <c r="A11028" s="1" t="s">
        <v>18997</v>
      </c>
      <c r="B11028" t="str">
        <f t="shared" si="290"/>
        <v>https://www.udobaer.de/out/media/public/cust/others/s0000159-2021-ch_it.pdf</v>
      </c>
    </row>
    <row r="11029" spans="1:2" x14ac:dyDescent="0.2">
      <c r="A11029" s="1" t="s">
        <v>18998</v>
      </c>
      <c r="B11029" t="str">
        <f t="shared" si="290"/>
        <v>https://www.udobaer.de/out/media/public/cust/others/s0000159-2021-ch_it.pdf</v>
      </c>
    </row>
    <row r="11030" spans="1:2" x14ac:dyDescent="0.2">
      <c r="A11030" s="1" t="s">
        <v>18999</v>
      </c>
      <c r="B11030" t="str">
        <f t="shared" si="290"/>
        <v>https://www.udobaer.de/out/media/public/cust/others/s0000159-2021-ch_it.pdf</v>
      </c>
    </row>
    <row r="11031" spans="1:2" x14ac:dyDescent="0.2">
      <c r="A11031" s="1" t="s">
        <v>19000</v>
      </c>
      <c r="B11031" t="str">
        <f t="shared" si="290"/>
        <v>https://www.udobaer.de/out/media/public/cust/others/s0000159-2021-ch_it.pdf</v>
      </c>
    </row>
    <row r="11032" spans="1:2" x14ac:dyDescent="0.2">
      <c r="A11032" s="1" t="s">
        <v>19001</v>
      </c>
      <c r="B11032" t="str">
        <f t="shared" si="290"/>
        <v>https://www.udobaer.de/out/media/public/cust/others/s0000159-2021-ch_it.pdf</v>
      </c>
    </row>
    <row r="11033" spans="1:2" x14ac:dyDescent="0.2">
      <c r="A11033" s="1" t="s">
        <v>19002</v>
      </c>
      <c r="B11033" t="str">
        <f t="shared" si="290"/>
        <v>https://www.udobaer.de/out/media/public/cust/others/s0000159-2021-ch_it.pdf</v>
      </c>
    </row>
    <row r="11034" spans="1:2" x14ac:dyDescent="0.2">
      <c r="A11034" s="1" t="s">
        <v>19003</v>
      </c>
      <c r="B11034" t="str">
        <f t="shared" si="290"/>
        <v>https://www.udobaer.de/out/media/public/cust/others/s0000159-2021-ch_it.pdf</v>
      </c>
    </row>
    <row r="11035" spans="1:2" x14ac:dyDescent="0.2">
      <c r="A11035" s="1" t="s">
        <v>19004</v>
      </c>
      <c r="B11035" t="str">
        <f t="shared" si="290"/>
        <v>https://www.udobaer.de/out/media/public/cust/others/s0000159-2021-ch_it.pdf</v>
      </c>
    </row>
    <row r="11036" spans="1:2" x14ac:dyDescent="0.2">
      <c r="A11036" s="1" t="s">
        <v>19005</v>
      </c>
      <c r="B11036" t="str">
        <f t="shared" si="290"/>
        <v>https://www.udobaer.de/out/media/public/cust/others/s0000159-2021-ch_it.pdf</v>
      </c>
    </row>
    <row r="11037" spans="1:2" x14ac:dyDescent="0.2">
      <c r="A11037" s="1" t="s">
        <v>19006</v>
      </c>
      <c r="B11037" t="str">
        <f t="shared" si="290"/>
        <v>https://www.udobaer.de/out/media/public/cust/others/s0000159-2021-ch_it.pdf</v>
      </c>
    </row>
    <row r="11038" spans="1:2" x14ac:dyDescent="0.2">
      <c r="A11038" s="1" t="s">
        <v>19007</v>
      </c>
      <c r="B11038" t="str">
        <f t="shared" si="290"/>
        <v>https://www.udobaer.de/out/media/public/cust/others/s0000159-2021-ch_it.pdf</v>
      </c>
    </row>
    <row r="11039" spans="1:2" x14ac:dyDescent="0.2">
      <c r="A11039" s="1" t="s">
        <v>19008</v>
      </c>
      <c r="B11039" t="str">
        <f t="shared" si="290"/>
        <v>https://www.udobaer.de/out/media/public/cust/others/s0000159-2021-ch_it.pdf</v>
      </c>
    </row>
    <row r="11040" spans="1:2" x14ac:dyDescent="0.2">
      <c r="A11040" s="1" t="s">
        <v>19009</v>
      </c>
      <c r="B11040" t="str">
        <f t="shared" si="290"/>
        <v>https://www.udobaer.de/out/media/public/cust/others/s0000159-2021-ch_it.pdf</v>
      </c>
    </row>
    <row r="11041" spans="1:2" x14ac:dyDescent="0.2">
      <c r="A11041" s="1" t="s">
        <v>19010</v>
      </c>
      <c r="B11041" t="str">
        <f t="shared" si="290"/>
        <v>https://www.udobaer.de/out/media/public/cust/others/s0000159-2021-ch_it.pdf</v>
      </c>
    </row>
    <row r="11042" spans="1:2" x14ac:dyDescent="0.2">
      <c r="A11042" s="1" t="s">
        <v>19011</v>
      </c>
      <c r="B11042" t="str">
        <f t="shared" ref="B11042:B11096" si="291">HYPERLINK("https://www.udobaer.de/out/media/public/cust/others/s0000159-2021-ch_it.pdf")</f>
        <v>https://www.udobaer.de/out/media/public/cust/others/s0000159-2021-ch_it.pdf</v>
      </c>
    </row>
    <row r="11043" spans="1:2" x14ac:dyDescent="0.2">
      <c r="A11043" s="1" t="s">
        <v>19012</v>
      </c>
      <c r="B11043" t="str">
        <f t="shared" si="291"/>
        <v>https://www.udobaer.de/out/media/public/cust/others/s0000159-2021-ch_it.pdf</v>
      </c>
    </row>
    <row r="11044" spans="1:2" x14ac:dyDescent="0.2">
      <c r="A11044" s="1" t="s">
        <v>19013</v>
      </c>
      <c r="B11044" t="str">
        <f t="shared" si="291"/>
        <v>https://www.udobaer.de/out/media/public/cust/others/s0000159-2021-ch_it.pdf</v>
      </c>
    </row>
    <row r="11045" spans="1:2" x14ac:dyDescent="0.2">
      <c r="A11045" s="1" t="s">
        <v>19014</v>
      </c>
      <c r="B11045" t="str">
        <f t="shared" si="291"/>
        <v>https://www.udobaer.de/out/media/public/cust/others/s0000159-2021-ch_it.pdf</v>
      </c>
    </row>
    <row r="11046" spans="1:2" x14ac:dyDescent="0.2">
      <c r="A11046" s="1" t="s">
        <v>19015</v>
      </c>
      <c r="B11046" t="str">
        <f t="shared" si="291"/>
        <v>https://www.udobaer.de/out/media/public/cust/others/s0000159-2021-ch_it.pdf</v>
      </c>
    </row>
    <row r="11047" spans="1:2" x14ac:dyDescent="0.2">
      <c r="A11047" s="1" t="s">
        <v>19016</v>
      </c>
      <c r="B11047" t="str">
        <f t="shared" si="291"/>
        <v>https://www.udobaer.de/out/media/public/cust/others/s0000159-2021-ch_it.pdf</v>
      </c>
    </row>
    <row r="11048" spans="1:2" x14ac:dyDescent="0.2">
      <c r="A11048" s="1" t="s">
        <v>19017</v>
      </c>
      <c r="B11048" t="str">
        <f t="shared" si="291"/>
        <v>https://www.udobaer.de/out/media/public/cust/others/s0000159-2021-ch_it.pdf</v>
      </c>
    </row>
    <row r="11049" spans="1:2" x14ac:dyDescent="0.2">
      <c r="A11049" s="1" t="s">
        <v>19018</v>
      </c>
      <c r="B11049" t="str">
        <f t="shared" si="291"/>
        <v>https://www.udobaer.de/out/media/public/cust/others/s0000159-2021-ch_it.pdf</v>
      </c>
    </row>
    <row r="11050" spans="1:2" x14ac:dyDescent="0.2">
      <c r="A11050" s="1" t="s">
        <v>19019</v>
      </c>
      <c r="B11050" t="str">
        <f t="shared" si="291"/>
        <v>https://www.udobaer.de/out/media/public/cust/others/s0000159-2021-ch_it.pdf</v>
      </c>
    </row>
    <row r="11051" spans="1:2" x14ac:dyDescent="0.2">
      <c r="A11051" s="1" t="s">
        <v>19020</v>
      </c>
      <c r="B11051" t="str">
        <f t="shared" si="291"/>
        <v>https://www.udobaer.de/out/media/public/cust/others/s0000159-2021-ch_it.pdf</v>
      </c>
    </row>
    <row r="11052" spans="1:2" x14ac:dyDescent="0.2">
      <c r="A11052" s="1" t="s">
        <v>19021</v>
      </c>
      <c r="B11052" t="str">
        <f t="shared" si="291"/>
        <v>https://www.udobaer.de/out/media/public/cust/others/s0000159-2021-ch_it.pdf</v>
      </c>
    </row>
    <row r="11053" spans="1:2" x14ac:dyDescent="0.2">
      <c r="A11053" s="1" t="s">
        <v>19022</v>
      </c>
      <c r="B11053" t="str">
        <f t="shared" si="291"/>
        <v>https://www.udobaer.de/out/media/public/cust/others/s0000159-2021-ch_it.pdf</v>
      </c>
    </row>
    <row r="11054" spans="1:2" x14ac:dyDescent="0.2">
      <c r="A11054" s="1" t="s">
        <v>19023</v>
      </c>
      <c r="B11054" t="str">
        <f t="shared" si="291"/>
        <v>https://www.udobaer.de/out/media/public/cust/others/s0000159-2021-ch_it.pdf</v>
      </c>
    </row>
    <row r="11055" spans="1:2" x14ac:dyDescent="0.2">
      <c r="A11055" s="1" t="s">
        <v>19036</v>
      </c>
      <c r="B11055" t="str">
        <f t="shared" si="291"/>
        <v>https://www.udobaer.de/out/media/public/cust/others/s0000159-2021-ch_it.pdf</v>
      </c>
    </row>
    <row r="11056" spans="1:2" x14ac:dyDescent="0.2">
      <c r="A11056" s="1" t="s">
        <v>19573</v>
      </c>
      <c r="B11056" t="str">
        <f t="shared" si="291"/>
        <v>https://www.udobaer.de/out/media/public/cust/others/s0000159-2021-ch_it.pdf</v>
      </c>
    </row>
    <row r="11057" spans="1:2" x14ac:dyDescent="0.2">
      <c r="A11057" s="1" t="s">
        <v>19574</v>
      </c>
      <c r="B11057" t="str">
        <f t="shared" si="291"/>
        <v>https://www.udobaer.de/out/media/public/cust/others/s0000159-2021-ch_it.pdf</v>
      </c>
    </row>
    <row r="11058" spans="1:2" x14ac:dyDescent="0.2">
      <c r="A11058" s="1" t="s">
        <v>19575</v>
      </c>
      <c r="B11058" t="str">
        <f t="shared" si="291"/>
        <v>https://www.udobaer.de/out/media/public/cust/others/s0000159-2021-ch_it.pdf</v>
      </c>
    </row>
    <row r="11059" spans="1:2" x14ac:dyDescent="0.2">
      <c r="A11059" s="1" t="s">
        <v>19576</v>
      </c>
      <c r="B11059" t="str">
        <f t="shared" si="291"/>
        <v>https://www.udobaer.de/out/media/public/cust/others/s0000159-2021-ch_it.pdf</v>
      </c>
    </row>
    <row r="11060" spans="1:2" x14ac:dyDescent="0.2">
      <c r="A11060" s="1" t="s">
        <v>19577</v>
      </c>
      <c r="B11060" t="str">
        <f t="shared" si="291"/>
        <v>https://www.udobaer.de/out/media/public/cust/others/s0000159-2021-ch_it.pdf</v>
      </c>
    </row>
    <row r="11061" spans="1:2" x14ac:dyDescent="0.2">
      <c r="A11061" s="1" t="s">
        <v>19578</v>
      </c>
      <c r="B11061" t="str">
        <f t="shared" si="291"/>
        <v>https://www.udobaer.de/out/media/public/cust/others/s0000159-2021-ch_it.pdf</v>
      </c>
    </row>
    <row r="11062" spans="1:2" x14ac:dyDescent="0.2">
      <c r="A11062" s="1" t="s">
        <v>19579</v>
      </c>
      <c r="B11062" t="str">
        <f t="shared" si="291"/>
        <v>https://www.udobaer.de/out/media/public/cust/others/s0000159-2021-ch_it.pdf</v>
      </c>
    </row>
    <row r="11063" spans="1:2" x14ac:dyDescent="0.2">
      <c r="A11063" s="1" t="s">
        <v>19580</v>
      </c>
      <c r="B11063" t="str">
        <f t="shared" si="291"/>
        <v>https://www.udobaer.de/out/media/public/cust/others/s0000159-2021-ch_it.pdf</v>
      </c>
    </row>
    <row r="11064" spans="1:2" x14ac:dyDescent="0.2">
      <c r="A11064" s="1" t="s">
        <v>19581</v>
      </c>
      <c r="B11064" t="str">
        <f t="shared" si="291"/>
        <v>https://www.udobaer.de/out/media/public/cust/others/s0000159-2021-ch_it.pdf</v>
      </c>
    </row>
    <row r="11065" spans="1:2" x14ac:dyDescent="0.2">
      <c r="A11065" s="1" t="s">
        <v>19582</v>
      </c>
      <c r="B11065" t="str">
        <f t="shared" si="291"/>
        <v>https://www.udobaer.de/out/media/public/cust/others/s0000159-2021-ch_it.pdf</v>
      </c>
    </row>
    <row r="11066" spans="1:2" x14ac:dyDescent="0.2">
      <c r="A11066" s="1" t="s">
        <v>19583</v>
      </c>
      <c r="B11066" t="str">
        <f t="shared" si="291"/>
        <v>https://www.udobaer.de/out/media/public/cust/others/s0000159-2021-ch_it.pdf</v>
      </c>
    </row>
    <row r="11067" spans="1:2" x14ac:dyDescent="0.2">
      <c r="A11067" s="1" t="s">
        <v>19584</v>
      </c>
      <c r="B11067" t="str">
        <f t="shared" si="291"/>
        <v>https://www.udobaer.de/out/media/public/cust/others/s0000159-2021-ch_it.pdf</v>
      </c>
    </row>
    <row r="11068" spans="1:2" x14ac:dyDescent="0.2">
      <c r="A11068" s="1" t="s">
        <v>19585</v>
      </c>
      <c r="B11068" t="str">
        <f t="shared" si="291"/>
        <v>https://www.udobaer.de/out/media/public/cust/others/s0000159-2021-ch_it.pdf</v>
      </c>
    </row>
    <row r="11069" spans="1:2" x14ac:dyDescent="0.2">
      <c r="A11069" s="1" t="s">
        <v>19586</v>
      </c>
      <c r="B11069" t="str">
        <f t="shared" si="291"/>
        <v>https://www.udobaer.de/out/media/public/cust/others/s0000159-2021-ch_it.pdf</v>
      </c>
    </row>
    <row r="11070" spans="1:2" x14ac:dyDescent="0.2">
      <c r="A11070" s="1" t="s">
        <v>19587</v>
      </c>
      <c r="B11070" t="str">
        <f t="shared" si="291"/>
        <v>https://www.udobaer.de/out/media/public/cust/others/s0000159-2021-ch_it.pdf</v>
      </c>
    </row>
    <row r="11071" spans="1:2" x14ac:dyDescent="0.2">
      <c r="A11071" s="1" t="s">
        <v>19588</v>
      </c>
      <c r="B11071" t="str">
        <f t="shared" si="291"/>
        <v>https://www.udobaer.de/out/media/public/cust/others/s0000159-2021-ch_it.pdf</v>
      </c>
    </row>
    <row r="11072" spans="1:2" x14ac:dyDescent="0.2">
      <c r="A11072" s="1" t="s">
        <v>19589</v>
      </c>
      <c r="B11072" t="str">
        <f t="shared" si="291"/>
        <v>https://www.udobaer.de/out/media/public/cust/others/s0000159-2021-ch_it.pdf</v>
      </c>
    </row>
    <row r="11073" spans="1:2" x14ac:dyDescent="0.2">
      <c r="A11073" s="1" t="s">
        <v>19590</v>
      </c>
      <c r="B11073" t="str">
        <f t="shared" si="291"/>
        <v>https://www.udobaer.de/out/media/public/cust/others/s0000159-2021-ch_it.pdf</v>
      </c>
    </row>
    <row r="11074" spans="1:2" x14ac:dyDescent="0.2">
      <c r="A11074" s="1" t="s">
        <v>19591</v>
      </c>
      <c r="B11074" t="str">
        <f t="shared" si="291"/>
        <v>https://www.udobaer.de/out/media/public/cust/others/s0000159-2021-ch_it.pdf</v>
      </c>
    </row>
    <row r="11075" spans="1:2" x14ac:dyDescent="0.2">
      <c r="A11075" s="1" t="s">
        <v>19592</v>
      </c>
      <c r="B11075" t="str">
        <f t="shared" si="291"/>
        <v>https://www.udobaer.de/out/media/public/cust/others/s0000159-2021-ch_it.pdf</v>
      </c>
    </row>
    <row r="11076" spans="1:2" x14ac:dyDescent="0.2">
      <c r="A11076" s="1" t="s">
        <v>19593</v>
      </c>
      <c r="B11076" t="str">
        <f t="shared" si="291"/>
        <v>https://www.udobaer.de/out/media/public/cust/others/s0000159-2021-ch_it.pdf</v>
      </c>
    </row>
    <row r="11077" spans="1:2" x14ac:dyDescent="0.2">
      <c r="A11077" s="1" t="s">
        <v>19594</v>
      </c>
      <c r="B11077" t="str">
        <f t="shared" si="291"/>
        <v>https://www.udobaer.de/out/media/public/cust/others/s0000159-2021-ch_it.pdf</v>
      </c>
    </row>
    <row r="11078" spans="1:2" x14ac:dyDescent="0.2">
      <c r="A11078" s="1" t="s">
        <v>19595</v>
      </c>
      <c r="B11078" t="str">
        <f t="shared" si="291"/>
        <v>https://www.udobaer.de/out/media/public/cust/others/s0000159-2021-ch_it.pdf</v>
      </c>
    </row>
    <row r="11079" spans="1:2" x14ac:dyDescent="0.2">
      <c r="A11079" s="1" t="s">
        <v>19596</v>
      </c>
      <c r="B11079" t="str">
        <f t="shared" si="291"/>
        <v>https://www.udobaer.de/out/media/public/cust/others/s0000159-2021-ch_it.pdf</v>
      </c>
    </row>
    <row r="11080" spans="1:2" x14ac:dyDescent="0.2">
      <c r="A11080" s="1" t="s">
        <v>19597</v>
      </c>
      <c r="B11080" t="str">
        <f t="shared" si="291"/>
        <v>https://www.udobaer.de/out/media/public/cust/others/s0000159-2021-ch_it.pdf</v>
      </c>
    </row>
    <row r="11081" spans="1:2" x14ac:dyDescent="0.2">
      <c r="A11081" s="1" t="s">
        <v>19598</v>
      </c>
      <c r="B11081" t="str">
        <f t="shared" si="291"/>
        <v>https://www.udobaer.de/out/media/public/cust/others/s0000159-2021-ch_it.pdf</v>
      </c>
    </row>
    <row r="11082" spans="1:2" x14ac:dyDescent="0.2">
      <c r="A11082" s="1" t="s">
        <v>19599</v>
      </c>
      <c r="B11082" t="str">
        <f t="shared" si="291"/>
        <v>https://www.udobaer.de/out/media/public/cust/others/s0000159-2021-ch_it.pdf</v>
      </c>
    </row>
    <row r="11083" spans="1:2" x14ac:dyDescent="0.2">
      <c r="A11083" s="1" t="s">
        <v>19600</v>
      </c>
      <c r="B11083" t="str">
        <f t="shared" si="291"/>
        <v>https://www.udobaer.de/out/media/public/cust/others/s0000159-2021-ch_it.pdf</v>
      </c>
    </row>
    <row r="11084" spans="1:2" x14ac:dyDescent="0.2">
      <c r="A11084" s="1" t="s">
        <v>19601</v>
      </c>
      <c r="B11084" t="str">
        <f t="shared" si="291"/>
        <v>https://www.udobaer.de/out/media/public/cust/others/s0000159-2021-ch_it.pdf</v>
      </c>
    </row>
    <row r="11085" spans="1:2" x14ac:dyDescent="0.2">
      <c r="A11085" s="1" t="s">
        <v>19602</v>
      </c>
      <c r="B11085" t="str">
        <f t="shared" si="291"/>
        <v>https://www.udobaer.de/out/media/public/cust/others/s0000159-2021-ch_it.pdf</v>
      </c>
    </row>
    <row r="11086" spans="1:2" x14ac:dyDescent="0.2">
      <c r="A11086" s="1" t="s">
        <v>19603</v>
      </c>
      <c r="B11086" t="str">
        <f t="shared" si="291"/>
        <v>https://www.udobaer.de/out/media/public/cust/others/s0000159-2021-ch_it.pdf</v>
      </c>
    </row>
    <row r="11087" spans="1:2" x14ac:dyDescent="0.2">
      <c r="A11087" s="1" t="s">
        <v>19604</v>
      </c>
      <c r="B11087" t="str">
        <f t="shared" si="291"/>
        <v>https://www.udobaer.de/out/media/public/cust/others/s0000159-2021-ch_it.pdf</v>
      </c>
    </row>
    <row r="11088" spans="1:2" x14ac:dyDescent="0.2">
      <c r="A11088" s="1" t="s">
        <v>19605</v>
      </c>
      <c r="B11088" t="str">
        <f t="shared" si="291"/>
        <v>https://www.udobaer.de/out/media/public/cust/others/s0000159-2021-ch_it.pdf</v>
      </c>
    </row>
    <row r="11089" spans="1:2" x14ac:dyDescent="0.2">
      <c r="A11089" s="1" t="s">
        <v>19606</v>
      </c>
      <c r="B11089" t="str">
        <f t="shared" si="291"/>
        <v>https://www.udobaer.de/out/media/public/cust/others/s0000159-2021-ch_it.pdf</v>
      </c>
    </row>
    <row r="11090" spans="1:2" x14ac:dyDescent="0.2">
      <c r="A11090" s="1" t="s">
        <v>19607</v>
      </c>
      <c r="B11090" t="str">
        <f t="shared" si="291"/>
        <v>https://www.udobaer.de/out/media/public/cust/others/s0000159-2021-ch_it.pdf</v>
      </c>
    </row>
    <row r="11091" spans="1:2" x14ac:dyDescent="0.2">
      <c r="A11091" s="1" t="s">
        <v>19608</v>
      </c>
      <c r="B11091" t="str">
        <f t="shared" si="291"/>
        <v>https://www.udobaer.de/out/media/public/cust/others/s0000159-2021-ch_it.pdf</v>
      </c>
    </row>
    <row r="11092" spans="1:2" x14ac:dyDescent="0.2">
      <c r="A11092" s="1" t="s">
        <v>19609</v>
      </c>
      <c r="B11092" t="str">
        <f t="shared" si="291"/>
        <v>https://www.udobaer.de/out/media/public/cust/others/s0000159-2021-ch_it.pdf</v>
      </c>
    </row>
    <row r="11093" spans="1:2" x14ac:dyDescent="0.2">
      <c r="A11093" s="1" t="s">
        <v>19610</v>
      </c>
      <c r="B11093" t="str">
        <f t="shared" si="291"/>
        <v>https://www.udobaer.de/out/media/public/cust/others/s0000159-2021-ch_it.pdf</v>
      </c>
    </row>
    <row r="11094" spans="1:2" x14ac:dyDescent="0.2">
      <c r="A11094" s="1" t="s">
        <v>19611</v>
      </c>
      <c r="B11094" t="str">
        <f t="shared" si="291"/>
        <v>https://www.udobaer.de/out/media/public/cust/others/s0000159-2021-ch_it.pdf</v>
      </c>
    </row>
    <row r="11095" spans="1:2" x14ac:dyDescent="0.2">
      <c r="A11095" s="1" t="s">
        <v>19612</v>
      </c>
      <c r="B11095" t="str">
        <f t="shared" si="291"/>
        <v>https://www.udobaer.de/out/media/public/cust/others/s0000159-2021-ch_it.pdf</v>
      </c>
    </row>
    <row r="11096" spans="1:2" x14ac:dyDescent="0.2">
      <c r="A11096" s="1" t="s">
        <v>19613</v>
      </c>
      <c r="B11096" t="str">
        <f t="shared" si="291"/>
        <v>https://www.udobaer.de/out/media/public/cust/others/s0000159-2021-ch_it.pdf</v>
      </c>
    </row>
    <row r="11097" spans="1:2" x14ac:dyDescent="0.2">
      <c r="A11097" s="1" t="s">
        <v>19614</v>
      </c>
      <c r="B11097" t="str">
        <f t="shared" ref="B11097:B11151" si="292">HYPERLINK("https://www.udobaer.de/out/media/public/cust/others/s0000159-2021-ch_it.pdf")</f>
        <v>https://www.udobaer.de/out/media/public/cust/others/s0000159-2021-ch_it.pdf</v>
      </c>
    </row>
    <row r="11098" spans="1:2" x14ac:dyDescent="0.2">
      <c r="A11098" s="1" t="s">
        <v>19615</v>
      </c>
      <c r="B11098" t="str">
        <f t="shared" si="292"/>
        <v>https://www.udobaer.de/out/media/public/cust/others/s0000159-2021-ch_it.pdf</v>
      </c>
    </row>
    <row r="11099" spans="1:2" x14ac:dyDescent="0.2">
      <c r="A11099" s="1" t="s">
        <v>19616</v>
      </c>
      <c r="B11099" t="str">
        <f t="shared" si="292"/>
        <v>https://www.udobaer.de/out/media/public/cust/others/s0000159-2021-ch_it.pdf</v>
      </c>
    </row>
    <row r="11100" spans="1:2" x14ac:dyDescent="0.2">
      <c r="A11100" s="1" t="s">
        <v>19617</v>
      </c>
      <c r="B11100" t="str">
        <f t="shared" si="292"/>
        <v>https://www.udobaer.de/out/media/public/cust/others/s0000159-2021-ch_it.pdf</v>
      </c>
    </row>
    <row r="11101" spans="1:2" x14ac:dyDescent="0.2">
      <c r="A11101" s="1" t="s">
        <v>19618</v>
      </c>
      <c r="B11101" t="str">
        <f t="shared" si="292"/>
        <v>https://www.udobaer.de/out/media/public/cust/others/s0000159-2021-ch_it.pdf</v>
      </c>
    </row>
    <row r="11102" spans="1:2" x14ac:dyDescent="0.2">
      <c r="A11102" s="1" t="s">
        <v>19619</v>
      </c>
      <c r="B11102" t="str">
        <f t="shared" si="292"/>
        <v>https://www.udobaer.de/out/media/public/cust/others/s0000159-2021-ch_it.pdf</v>
      </c>
    </row>
    <row r="11103" spans="1:2" x14ac:dyDescent="0.2">
      <c r="A11103" s="1" t="s">
        <v>19620</v>
      </c>
      <c r="B11103" t="str">
        <f t="shared" si="292"/>
        <v>https://www.udobaer.de/out/media/public/cust/others/s0000159-2021-ch_it.pdf</v>
      </c>
    </row>
    <row r="11104" spans="1:2" x14ac:dyDescent="0.2">
      <c r="A11104" s="1" t="s">
        <v>19621</v>
      </c>
      <c r="B11104" t="str">
        <f t="shared" si="292"/>
        <v>https://www.udobaer.de/out/media/public/cust/others/s0000159-2021-ch_it.pdf</v>
      </c>
    </row>
    <row r="11105" spans="1:2" x14ac:dyDescent="0.2">
      <c r="A11105" s="1" t="s">
        <v>19622</v>
      </c>
      <c r="B11105" t="str">
        <f t="shared" si="292"/>
        <v>https://www.udobaer.de/out/media/public/cust/others/s0000159-2021-ch_it.pdf</v>
      </c>
    </row>
    <row r="11106" spans="1:2" x14ac:dyDescent="0.2">
      <c r="A11106" s="1" t="s">
        <v>19623</v>
      </c>
      <c r="B11106" t="str">
        <f t="shared" si="292"/>
        <v>https://www.udobaer.de/out/media/public/cust/others/s0000159-2021-ch_it.pdf</v>
      </c>
    </row>
    <row r="11107" spans="1:2" x14ac:dyDescent="0.2">
      <c r="A11107" s="1" t="s">
        <v>19624</v>
      </c>
      <c r="B11107" t="str">
        <f t="shared" si="292"/>
        <v>https://www.udobaer.de/out/media/public/cust/others/s0000159-2021-ch_it.pdf</v>
      </c>
    </row>
    <row r="11108" spans="1:2" x14ac:dyDescent="0.2">
      <c r="A11108" s="1" t="s">
        <v>19625</v>
      </c>
      <c r="B11108" t="str">
        <f t="shared" si="292"/>
        <v>https://www.udobaer.de/out/media/public/cust/others/s0000159-2021-ch_it.pdf</v>
      </c>
    </row>
    <row r="11109" spans="1:2" x14ac:dyDescent="0.2">
      <c r="A11109" s="1" t="s">
        <v>19626</v>
      </c>
      <c r="B11109" t="str">
        <f t="shared" si="292"/>
        <v>https://www.udobaer.de/out/media/public/cust/others/s0000159-2021-ch_it.pdf</v>
      </c>
    </row>
    <row r="11110" spans="1:2" x14ac:dyDescent="0.2">
      <c r="A11110" s="1" t="s">
        <v>19627</v>
      </c>
      <c r="B11110" t="str">
        <f t="shared" si="292"/>
        <v>https://www.udobaer.de/out/media/public/cust/others/s0000159-2021-ch_it.pdf</v>
      </c>
    </row>
    <row r="11111" spans="1:2" x14ac:dyDescent="0.2">
      <c r="A11111" s="1" t="s">
        <v>19628</v>
      </c>
      <c r="B11111" t="str">
        <f t="shared" si="292"/>
        <v>https://www.udobaer.de/out/media/public/cust/others/s0000159-2021-ch_it.pdf</v>
      </c>
    </row>
    <row r="11112" spans="1:2" x14ac:dyDescent="0.2">
      <c r="A11112" s="1" t="s">
        <v>19629</v>
      </c>
      <c r="B11112" t="str">
        <f t="shared" si="292"/>
        <v>https://www.udobaer.de/out/media/public/cust/others/s0000159-2021-ch_it.pdf</v>
      </c>
    </row>
    <row r="11113" spans="1:2" x14ac:dyDescent="0.2">
      <c r="A11113" s="1" t="s">
        <v>19630</v>
      </c>
      <c r="B11113" t="str">
        <f t="shared" si="292"/>
        <v>https://www.udobaer.de/out/media/public/cust/others/s0000159-2021-ch_it.pdf</v>
      </c>
    </row>
    <row r="11114" spans="1:2" x14ac:dyDescent="0.2">
      <c r="A11114" s="1" t="s">
        <v>19631</v>
      </c>
      <c r="B11114" t="str">
        <f t="shared" si="292"/>
        <v>https://www.udobaer.de/out/media/public/cust/others/s0000159-2021-ch_it.pdf</v>
      </c>
    </row>
    <row r="11115" spans="1:2" x14ac:dyDescent="0.2">
      <c r="A11115" s="1" t="s">
        <v>19632</v>
      </c>
      <c r="B11115" t="str">
        <f t="shared" si="292"/>
        <v>https://www.udobaer.de/out/media/public/cust/others/s0000159-2021-ch_it.pdf</v>
      </c>
    </row>
    <row r="11116" spans="1:2" x14ac:dyDescent="0.2">
      <c r="A11116" s="1" t="s">
        <v>19633</v>
      </c>
      <c r="B11116" t="str">
        <f t="shared" si="292"/>
        <v>https://www.udobaer.de/out/media/public/cust/others/s0000159-2021-ch_it.pdf</v>
      </c>
    </row>
    <row r="11117" spans="1:2" x14ac:dyDescent="0.2">
      <c r="A11117" s="1" t="s">
        <v>19634</v>
      </c>
      <c r="B11117" t="str">
        <f t="shared" si="292"/>
        <v>https://www.udobaer.de/out/media/public/cust/others/s0000159-2021-ch_it.pdf</v>
      </c>
    </row>
    <row r="11118" spans="1:2" x14ac:dyDescent="0.2">
      <c r="A11118" s="1" t="s">
        <v>19635</v>
      </c>
      <c r="B11118" t="str">
        <f t="shared" si="292"/>
        <v>https://www.udobaer.de/out/media/public/cust/others/s0000159-2021-ch_it.pdf</v>
      </c>
    </row>
    <row r="11119" spans="1:2" x14ac:dyDescent="0.2">
      <c r="A11119" s="1" t="s">
        <v>19636</v>
      </c>
      <c r="B11119" t="str">
        <f t="shared" si="292"/>
        <v>https://www.udobaer.de/out/media/public/cust/others/s0000159-2021-ch_it.pdf</v>
      </c>
    </row>
    <row r="11120" spans="1:2" x14ac:dyDescent="0.2">
      <c r="A11120" s="1" t="s">
        <v>19637</v>
      </c>
      <c r="B11120" t="str">
        <f t="shared" si="292"/>
        <v>https://www.udobaer.de/out/media/public/cust/others/s0000159-2021-ch_it.pdf</v>
      </c>
    </row>
    <row r="11121" spans="1:2" x14ac:dyDescent="0.2">
      <c r="A11121" s="1" t="s">
        <v>19638</v>
      </c>
      <c r="B11121" t="str">
        <f t="shared" si="292"/>
        <v>https://www.udobaer.de/out/media/public/cust/others/s0000159-2021-ch_it.pdf</v>
      </c>
    </row>
    <row r="11122" spans="1:2" x14ac:dyDescent="0.2">
      <c r="A11122" s="1" t="s">
        <v>19639</v>
      </c>
      <c r="B11122" t="str">
        <f t="shared" si="292"/>
        <v>https://www.udobaer.de/out/media/public/cust/others/s0000159-2021-ch_it.pdf</v>
      </c>
    </row>
    <row r="11123" spans="1:2" x14ac:dyDescent="0.2">
      <c r="A11123" s="1" t="s">
        <v>19640</v>
      </c>
      <c r="B11123" t="str">
        <f t="shared" si="292"/>
        <v>https://www.udobaer.de/out/media/public/cust/others/s0000159-2021-ch_it.pdf</v>
      </c>
    </row>
    <row r="11124" spans="1:2" x14ac:dyDescent="0.2">
      <c r="A11124" s="1" t="s">
        <v>19641</v>
      </c>
      <c r="B11124" t="str">
        <f t="shared" si="292"/>
        <v>https://www.udobaer.de/out/media/public/cust/others/s0000159-2021-ch_it.pdf</v>
      </c>
    </row>
    <row r="11125" spans="1:2" x14ac:dyDescent="0.2">
      <c r="A11125" s="1" t="s">
        <v>19642</v>
      </c>
      <c r="B11125" t="str">
        <f t="shared" si="292"/>
        <v>https://www.udobaer.de/out/media/public/cust/others/s0000159-2021-ch_it.pdf</v>
      </c>
    </row>
    <row r="11126" spans="1:2" x14ac:dyDescent="0.2">
      <c r="A11126" s="1" t="s">
        <v>19643</v>
      </c>
      <c r="B11126" t="str">
        <f t="shared" si="292"/>
        <v>https://www.udobaer.de/out/media/public/cust/others/s0000159-2021-ch_it.pdf</v>
      </c>
    </row>
    <row r="11127" spans="1:2" x14ac:dyDescent="0.2">
      <c r="A11127" s="1" t="s">
        <v>19644</v>
      </c>
      <c r="B11127" t="str">
        <f t="shared" si="292"/>
        <v>https://www.udobaer.de/out/media/public/cust/others/s0000159-2021-ch_it.pdf</v>
      </c>
    </row>
    <row r="11128" spans="1:2" x14ac:dyDescent="0.2">
      <c r="A11128" s="1" t="s">
        <v>19645</v>
      </c>
      <c r="B11128" t="str">
        <f t="shared" si="292"/>
        <v>https://www.udobaer.de/out/media/public/cust/others/s0000159-2021-ch_it.pdf</v>
      </c>
    </row>
    <row r="11129" spans="1:2" x14ac:dyDescent="0.2">
      <c r="A11129" s="1" t="s">
        <v>19646</v>
      </c>
      <c r="B11129" t="str">
        <f t="shared" si="292"/>
        <v>https://www.udobaer.de/out/media/public/cust/others/s0000159-2021-ch_it.pdf</v>
      </c>
    </row>
    <row r="11130" spans="1:2" x14ac:dyDescent="0.2">
      <c r="A11130" s="1" t="s">
        <v>19647</v>
      </c>
      <c r="B11130" t="str">
        <f t="shared" si="292"/>
        <v>https://www.udobaer.de/out/media/public/cust/others/s0000159-2021-ch_it.pdf</v>
      </c>
    </row>
    <row r="11131" spans="1:2" x14ac:dyDescent="0.2">
      <c r="A11131" s="1" t="s">
        <v>19648</v>
      </c>
      <c r="B11131" t="str">
        <f t="shared" si="292"/>
        <v>https://www.udobaer.de/out/media/public/cust/others/s0000159-2021-ch_it.pdf</v>
      </c>
    </row>
    <row r="11132" spans="1:2" x14ac:dyDescent="0.2">
      <c r="A11132" s="1" t="s">
        <v>19649</v>
      </c>
      <c r="B11132" t="str">
        <f t="shared" si="292"/>
        <v>https://www.udobaer.de/out/media/public/cust/others/s0000159-2021-ch_it.pdf</v>
      </c>
    </row>
    <row r="11133" spans="1:2" x14ac:dyDescent="0.2">
      <c r="A11133" s="1" t="s">
        <v>19650</v>
      </c>
      <c r="B11133" t="str">
        <f t="shared" si="292"/>
        <v>https://www.udobaer.de/out/media/public/cust/others/s0000159-2021-ch_it.pdf</v>
      </c>
    </row>
    <row r="11134" spans="1:2" x14ac:dyDescent="0.2">
      <c r="A11134" s="1" t="s">
        <v>19651</v>
      </c>
      <c r="B11134" t="str">
        <f t="shared" si="292"/>
        <v>https://www.udobaer.de/out/media/public/cust/others/s0000159-2021-ch_it.pdf</v>
      </c>
    </row>
    <row r="11135" spans="1:2" x14ac:dyDescent="0.2">
      <c r="A11135" s="1" t="s">
        <v>19652</v>
      </c>
      <c r="B11135" t="str">
        <f t="shared" si="292"/>
        <v>https://www.udobaer.de/out/media/public/cust/others/s0000159-2021-ch_it.pdf</v>
      </c>
    </row>
    <row r="11136" spans="1:2" x14ac:dyDescent="0.2">
      <c r="A11136" s="1" t="s">
        <v>19653</v>
      </c>
      <c r="B11136" t="str">
        <f t="shared" si="292"/>
        <v>https://www.udobaer.de/out/media/public/cust/others/s0000159-2021-ch_it.pdf</v>
      </c>
    </row>
    <row r="11137" spans="1:2" x14ac:dyDescent="0.2">
      <c r="A11137" s="1" t="s">
        <v>19654</v>
      </c>
      <c r="B11137" t="str">
        <f t="shared" si="292"/>
        <v>https://www.udobaer.de/out/media/public/cust/others/s0000159-2021-ch_it.pdf</v>
      </c>
    </row>
    <row r="11138" spans="1:2" x14ac:dyDescent="0.2">
      <c r="A11138" s="1" t="s">
        <v>19655</v>
      </c>
      <c r="B11138" t="str">
        <f t="shared" si="292"/>
        <v>https://www.udobaer.de/out/media/public/cust/others/s0000159-2021-ch_it.pdf</v>
      </c>
    </row>
    <row r="11139" spans="1:2" x14ac:dyDescent="0.2">
      <c r="A11139" s="1" t="s">
        <v>19656</v>
      </c>
      <c r="B11139" t="str">
        <f t="shared" si="292"/>
        <v>https://www.udobaer.de/out/media/public/cust/others/s0000159-2021-ch_it.pdf</v>
      </c>
    </row>
    <row r="11140" spans="1:2" x14ac:dyDescent="0.2">
      <c r="A11140" s="1" t="s">
        <v>19657</v>
      </c>
      <c r="B11140" t="str">
        <f t="shared" si="292"/>
        <v>https://www.udobaer.de/out/media/public/cust/others/s0000159-2021-ch_it.pdf</v>
      </c>
    </row>
    <row r="11141" spans="1:2" x14ac:dyDescent="0.2">
      <c r="A11141" s="1" t="s">
        <v>19658</v>
      </c>
      <c r="B11141" t="str">
        <f t="shared" si="292"/>
        <v>https://www.udobaer.de/out/media/public/cust/others/s0000159-2021-ch_it.pdf</v>
      </c>
    </row>
    <row r="11142" spans="1:2" x14ac:dyDescent="0.2">
      <c r="A11142" s="1" t="s">
        <v>19659</v>
      </c>
      <c r="B11142" t="str">
        <f t="shared" si="292"/>
        <v>https://www.udobaer.de/out/media/public/cust/others/s0000159-2021-ch_it.pdf</v>
      </c>
    </row>
    <row r="11143" spans="1:2" x14ac:dyDescent="0.2">
      <c r="A11143" s="1" t="s">
        <v>19660</v>
      </c>
      <c r="B11143" t="str">
        <f t="shared" si="292"/>
        <v>https://www.udobaer.de/out/media/public/cust/others/s0000159-2021-ch_it.pdf</v>
      </c>
    </row>
    <row r="11144" spans="1:2" x14ac:dyDescent="0.2">
      <c r="A11144" s="1" t="s">
        <v>19661</v>
      </c>
      <c r="B11144" t="str">
        <f t="shared" si="292"/>
        <v>https://www.udobaer.de/out/media/public/cust/others/s0000159-2021-ch_it.pdf</v>
      </c>
    </row>
    <row r="11145" spans="1:2" x14ac:dyDescent="0.2">
      <c r="A11145" s="1" t="s">
        <v>19662</v>
      </c>
      <c r="B11145" t="str">
        <f t="shared" si="292"/>
        <v>https://www.udobaer.de/out/media/public/cust/others/s0000159-2021-ch_it.pdf</v>
      </c>
    </row>
    <row r="11146" spans="1:2" x14ac:dyDescent="0.2">
      <c r="A11146" s="1" t="s">
        <v>19663</v>
      </c>
      <c r="B11146" t="str">
        <f t="shared" si="292"/>
        <v>https://www.udobaer.de/out/media/public/cust/others/s0000159-2021-ch_it.pdf</v>
      </c>
    </row>
    <row r="11147" spans="1:2" x14ac:dyDescent="0.2">
      <c r="A11147" s="1" t="s">
        <v>19664</v>
      </c>
      <c r="B11147" t="str">
        <f t="shared" si="292"/>
        <v>https://www.udobaer.de/out/media/public/cust/others/s0000159-2021-ch_it.pdf</v>
      </c>
    </row>
    <row r="11148" spans="1:2" x14ac:dyDescent="0.2">
      <c r="A11148" s="1" t="s">
        <v>19665</v>
      </c>
      <c r="B11148" t="str">
        <f t="shared" si="292"/>
        <v>https://www.udobaer.de/out/media/public/cust/others/s0000159-2021-ch_it.pdf</v>
      </c>
    </row>
    <row r="11149" spans="1:2" x14ac:dyDescent="0.2">
      <c r="A11149" s="1" t="s">
        <v>19666</v>
      </c>
      <c r="B11149" t="str">
        <f t="shared" si="292"/>
        <v>https://www.udobaer.de/out/media/public/cust/others/s0000159-2021-ch_it.pdf</v>
      </c>
    </row>
    <row r="11150" spans="1:2" x14ac:dyDescent="0.2">
      <c r="A11150" s="1" t="s">
        <v>19667</v>
      </c>
      <c r="B11150" t="str">
        <f t="shared" si="292"/>
        <v>https://www.udobaer.de/out/media/public/cust/others/s0000159-2021-ch_it.pdf</v>
      </c>
    </row>
    <row r="11151" spans="1:2" x14ac:dyDescent="0.2">
      <c r="A11151" s="1" t="s">
        <v>19668</v>
      </c>
      <c r="B11151" t="str">
        <f t="shared" si="292"/>
        <v>https://www.udobaer.de/out/media/public/cust/others/s0000159-2021-ch_it.pdf</v>
      </c>
    </row>
    <row r="11152" spans="1:2" x14ac:dyDescent="0.2">
      <c r="A11152" s="1" t="s">
        <v>19669</v>
      </c>
      <c r="B11152" t="str">
        <f t="shared" ref="B11152:B11187" si="293">HYPERLINK("https://www.udobaer.de/out/media/public/cust/others/s0000159-2021-ch_it.pdf")</f>
        <v>https://www.udobaer.de/out/media/public/cust/others/s0000159-2021-ch_it.pdf</v>
      </c>
    </row>
    <row r="11153" spans="1:2" x14ac:dyDescent="0.2">
      <c r="A11153" s="1" t="s">
        <v>19670</v>
      </c>
      <c r="B11153" t="str">
        <f t="shared" si="293"/>
        <v>https://www.udobaer.de/out/media/public/cust/others/s0000159-2021-ch_it.pdf</v>
      </c>
    </row>
    <row r="11154" spans="1:2" x14ac:dyDescent="0.2">
      <c r="A11154" s="1" t="s">
        <v>19671</v>
      </c>
      <c r="B11154" t="str">
        <f t="shared" si="293"/>
        <v>https://www.udobaer.de/out/media/public/cust/others/s0000159-2021-ch_it.pdf</v>
      </c>
    </row>
    <row r="11155" spans="1:2" x14ac:dyDescent="0.2">
      <c r="A11155" s="1" t="s">
        <v>19672</v>
      </c>
      <c r="B11155" t="str">
        <f t="shared" si="293"/>
        <v>https://www.udobaer.de/out/media/public/cust/others/s0000159-2021-ch_it.pdf</v>
      </c>
    </row>
    <row r="11156" spans="1:2" x14ac:dyDescent="0.2">
      <c r="A11156" s="1" t="s">
        <v>19673</v>
      </c>
      <c r="B11156" t="str">
        <f t="shared" si="293"/>
        <v>https://www.udobaer.de/out/media/public/cust/others/s0000159-2021-ch_it.pdf</v>
      </c>
    </row>
    <row r="11157" spans="1:2" x14ac:dyDescent="0.2">
      <c r="A11157" s="1" t="s">
        <v>19674</v>
      </c>
      <c r="B11157" t="str">
        <f t="shared" si="293"/>
        <v>https://www.udobaer.de/out/media/public/cust/others/s0000159-2021-ch_it.pdf</v>
      </c>
    </row>
    <row r="11158" spans="1:2" x14ac:dyDescent="0.2">
      <c r="A11158" s="1" t="s">
        <v>19675</v>
      </c>
      <c r="B11158" t="str">
        <f t="shared" si="293"/>
        <v>https://www.udobaer.de/out/media/public/cust/others/s0000159-2021-ch_it.pdf</v>
      </c>
    </row>
    <row r="11159" spans="1:2" x14ac:dyDescent="0.2">
      <c r="A11159" s="1" t="s">
        <v>19676</v>
      </c>
      <c r="B11159" t="str">
        <f t="shared" si="293"/>
        <v>https://www.udobaer.de/out/media/public/cust/others/s0000159-2021-ch_it.pdf</v>
      </c>
    </row>
    <row r="11160" spans="1:2" x14ac:dyDescent="0.2">
      <c r="A11160" s="1" t="s">
        <v>19677</v>
      </c>
      <c r="B11160" t="str">
        <f t="shared" si="293"/>
        <v>https://www.udobaer.de/out/media/public/cust/others/s0000159-2021-ch_it.pdf</v>
      </c>
    </row>
    <row r="11161" spans="1:2" x14ac:dyDescent="0.2">
      <c r="A11161" s="1" t="s">
        <v>19678</v>
      </c>
      <c r="B11161" t="str">
        <f t="shared" si="293"/>
        <v>https://www.udobaer.de/out/media/public/cust/others/s0000159-2021-ch_it.pdf</v>
      </c>
    </row>
    <row r="11162" spans="1:2" x14ac:dyDescent="0.2">
      <c r="A11162" s="1" t="s">
        <v>19679</v>
      </c>
      <c r="B11162" t="str">
        <f t="shared" si="293"/>
        <v>https://www.udobaer.de/out/media/public/cust/others/s0000159-2021-ch_it.pdf</v>
      </c>
    </row>
    <row r="11163" spans="1:2" x14ac:dyDescent="0.2">
      <c r="A11163" s="1" t="s">
        <v>19680</v>
      </c>
      <c r="B11163" t="str">
        <f t="shared" si="293"/>
        <v>https://www.udobaer.de/out/media/public/cust/others/s0000159-2021-ch_it.pdf</v>
      </c>
    </row>
    <row r="11164" spans="1:2" x14ac:dyDescent="0.2">
      <c r="A11164" s="1" t="s">
        <v>19681</v>
      </c>
      <c r="B11164" t="str">
        <f t="shared" si="293"/>
        <v>https://www.udobaer.de/out/media/public/cust/others/s0000159-2021-ch_it.pdf</v>
      </c>
    </row>
    <row r="11165" spans="1:2" x14ac:dyDescent="0.2">
      <c r="A11165" s="1" t="s">
        <v>19682</v>
      </c>
      <c r="B11165" t="str">
        <f t="shared" si="293"/>
        <v>https://www.udobaer.de/out/media/public/cust/others/s0000159-2021-ch_it.pdf</v>
      </c>
    </row>
    <row r="11166" spans="1:2" x14ac:dyDescent="0.2">
      <c r="A11166" s="1" t="s">
        <v>19683</v>
      </c>
      <c r="B11166" t="str">
        <f t="shared" si="293"/>
        <v>https://www.udobaer.de/out/media/public/cust/others/s0000159-2021-ch_it.pdf</v>
      </c>
    </row>
    <row r="11167" spans="1:2" x14ac:dyDescent="0.2">
      <c r="A11167" s="1" t="s">
        <v>19684</v>
      </c>
      <c r="B11167" t="str">
        <f t="shared" si="293"/>
        <v>https://www.udobaer.de/out/media/public/cust/others/s0000159-2021-ch_it.pdf</v>
      </c>
    </row>
    <row r="11168" spans="1:2" x14ac:dyDescent="0.2">
      <c r="A11168" s="1" t="s">
        <v>19685</v>
      </c>
      <c r="B11168" t="str">
        <f t="shared" si="293"/>
        <v>https://www.udobaer.de/out/media/public/cust/others/s0000159-2021-ch_it.pdf</v>
      </c>
    </row>
    <row r="11169" spans="1:2" x14ac:dyDescent="0.2">
      <c r="A11169" s="1" t="s">
        <v>19686</v>
      </c>
      <c r="B11169" t="str">
        <f t="shared" si="293"/>
        <v>https://www.udobaer.de/out/media/public/cust/others/s0000159-2021-ch_it.pdf</v>
      </c>
    </row>
    <row r="11170" spans="1:2" x14ac:dyDescent="0.2">
      <c r="A11170" s="1" t="s">
        <v>19687</v>
      </c>
      <c r="B11170" t="str">
        <f t="shared" si="293"/>
        <v>https://www.udobaer.de/out/media/public/cust/others/s0000159-2021-ch_it.pdf</v>
      </c>
    </row>
    <row r="11171" spans="1:2" x14ac:dyDescent="0.2">
      <c r="A11171" s="1" t="s">
        <v>19688</v>
      </c>
      <c r="B11171" t="str">
        <f t="shared" si="293"/>
        <v>https://www.udobaer.de/out/media/public/cust/others/s0000159-2021-ch_it.pdf</v>
      </c>
    </row>
    <row r="11172" spans="1:2" x14ac:dyDescent="0.2">
      <c r="A11172" s="1" t="s">
        <v>19689</v>
      </c>
      <c r="B11172" t="str">
        <f t="shared" si="293"/>
        <v>https://www.udobaer.de/out/media/public/cust/others/s0000159-2021-ch_it.pdf</v>
      </c>
    </row>
    <row r="11173" spans="1:2" x14ac:dyDescent="0.2">
      <c r="A11173" s="1" t="s">
        <v>19690</v>
      </c>
      <c r="B11173" t="str">
        <f t="shared" si="293"/>
        <v>https://www.udobaer.de/out/media/public/cust/others/s0000159-2021-ch_it.pdf</v>
      </c>
    </row>
    <row r="11174" spans="1:2" x14ac:dyDescent="0.2">
      <c r="A11174" s="1" t="s">
        <v>19691</v>
      </c>
      <c r="B11174" t="str">
        <f t="shared" si="293"/>
        <v>https://www.udobaer.de/out/media/public/cust/others/s0000159-2021-ch_it.pdf</v>
      </c>
    </row>
    <row r="11175" spans="1:2" x14ac:dyDescent="0.2">
      <c r="A11175" s="1" t="s">
        <v>19692</v>
      </c>
      <c r="B11175" t="str">
        <f t="shared" si="293"/>
        <v>https://www.udobaer.de/out/media/public/cust/others/s0000159-2021-ch_it.pdf</v>
      </c>
    </row>
    <row r="11176" spans="1:2" x14ac:dyDescent="0.2">
      <c r="A11176" s="1" t="s">
        <v>28304</v>
      </c>
      <c r="B11176" t="str">
        <f t="shared" si="293"/>
        <v>https://www.udobaer.de/out/media/public/cust/others/s0000159-2021-ch_it.pdf</v>
      </c>
    </row>
    <row r="11177" spans="1:2" x14ac:dyDescent="0.2">
      <c r="A11177" s="1" t="s">
        <v>28305</v>
      </c>
      <c r="B11177" t="str">
        <f t="shared" si="293"/>
        <v>https://www.udobaer.de/out/media/public/cust/others/s0000159-2021-ch_it.pdf</v>
      </c>
    </row>
    <row r="11178" spans="1:2" x14ac:dyDescent="0.2">
      <c r="A11178" s="1" t="s">
        <v>28306</v>
      </c>
      <c r="B11178" t="str">
        <f t="shared" si="293"/>
        <v>https://www.udobaer.de/out/media/public/cust/others/s0000159-2021-ch_it.pdf</v>
      </c>
    </row>
    <row r="11179" spans="1:2" x14ac:dyDescent="0.2">
      <c r="A11179" s="1" t="s">
        <v>28307</v>
      </c>
      <c r="B11179" t="str">
        <f t="shared" si="293"/>
        <v>https://www.udobaer.de/out/media/public/cust/others/s0000159-2021-ch_it.pdf</v>
      </c>
    </row>
    <row r="11180" spans="1:2" x14ac:dyDescent="0.2">
      <c r="A11180" s="1" t="s">
        <v>28308</v>
      </c>
      <c r="B11180" t="str">
        <f t="shared" si="293"/>
        <v>https://www.udobaer.de/out/media/public/cust/others/s0000159-2021-ch_it.pdf</v>
      </c>
    </row>
    <row r="11181" spans="1:2" x14ac:dyDescent="0.2">
      <c r="A11181" s="1" t="s">
        <v>28309</v>
      </c>
      <c r="B11181" t="str">
        <f t="shared" si="293"/>
        <v>https://www.udobaer.de/out/media/public/cust/others/s0000159-2021-ch_it.pdf</v>
      </c>
    </row>
    <row r="11182" spans="1:2" x14ac:dyDescent="0.2">
      <c r="A11182" s="1" t="s">
        <v>28310</v>
      </c>
      <c r="B11182" t="str">
        <f t="shared" si="293"/>
        <v>https://www.udobaer.de/out/media/public/cust/others/s0000159-2021-ch_it.pdf</v>
      </c>
    </row>
    <row r="11183" spans="1:2" x14ac:dyDescent="0.2">
      <c r="A11183" s="1" t="s">
        <v>28311</v>
      </c>
      <c r="B11183" t="str">
        <f t="shared" si="293"/>
        <v>https://www.udobaer.de/out/media/public/cust/others/s0000159-2021-ch_it.pdf</v>
      </c>
    </row>
    <row r="11184" spans="1:2" x14ac:dyDescent="0.2">
      <c r="A11184" s="1" t="s">
        <v>28312</v>
      </c>
      <c r="B11184" t="str">
        <f t="shared" si="293"/>
        <v>https://www.udobaer.de/out/media/public/cust/others/s0000159-2021-ch_it.pdf</v>
      </c>
    </row>
    <row r="11185" spans="1:2" x14ac:dyDescent="0.2">
      <c r="A11185" s="1" t="s">
        <v>28313</v>
      </c>
      <c r="B11185" t="str">
        <f t="shared" si="293"/>
        <v>https://www.udobaer.de/out/media/public/cust/others/s0000159-2021-ch_it.pdf</v>
      </c>
    </row>
    <row r="11186" spans="1:2" x14ac:dyDescent="0.2">
      <c r="A11186" s="1" t="s">
        <v>28373</v>
      </c>
      <c r="B11186" t="str">
        <f t="shared" si="293"/>
        <v>https://www.udobaer.de/out/media/public/cust/others/s0000159-2021-ch_it.pdf</v>
      </c>
    </row>
    <row r="11187" spans="1:2" x14ac:dyDescent="0.2">
      <c r="A11187" s="1" t="s">
        <v>28398</v>
      </c>
      <c r="B11187" t="str">
        <f t="shared" si="293"/>
        <v>https://www.udobaer.de/out/media/public/cust/others/s0000159-2021-ch_it.pdf</v>
      </c>
    </row>
    <row r="11188" spans="1:2" x14ac:dyDescent="0.2">
      <c r="A11188" s="1" t="s">
        <v>21202</v>
      </c>
      <c r="B11188" t="str">
        <f t="shared" ref="B11188:B11214" si="294">HYPERLINK("https://www.udobaer.de/out/media/public/cust/others/s0000160-2021-ch_it.pdf")</f>
        <v>https://www.udobaer.de/out/media/public/cust/others/s0000160-2021-ch_it.pdf</v>
      </c>
    </row>
    <row r="11189" spans="1:2" x14ac:dyDescent="0.2">
      <c r="A11189" s="1" t="s">
        <v>21203</v>
      </c>
      <c r="B11189" t="str">
        <f t="shared" si="294"/>
        <v>https://www.udobaer.de/out/media/public/cust/others/s0000160-2021-ch_it.pdf</v>
      </c>
    </row>
    <row r="11190" spans="1:2" x14ac:dyDescent="0.2">
      <c r="A11190" s="1" t="s">
        <v>21204</v>
      </c>
      <c r="B11190" t="str">
        <f t="shared" si="294"/>
        <v>https://www.udobaer.de/out/media/public/cust/others/s0000160-2021-ch_it.pdf</v>
      </c>
    </row>
    <row r="11191" spans="1:2" x14ac:dyDescent="0.2">
      <c r="A11191" s="1" t="s">
        <v>21205</v>
      </c>
      <c r="B11191" t="str">
        <f t="shared" si="294"/>
        <v>https://www.udobaer.de/out/media/public/cust/others/s0000160-2021-ch_it.pdf</v>
      </c>
    </row>
    <row r="11192" spans="1:2" x14ac:dyDescent="0.2">
      <c r="A11192" s="1" t="s">
        <v>21206</v>
      </c>
      <c r="B11192" t="str">
        <f t="shared" si="294"/>
        <v>https://www.udobaer.de/out/media/public/cust/others/s0000160-2021-ch_it.pdf</v>
      </c>
    </row>
    <row r="11193" spans="1:2" x14ac:dyDescent="0.2">
      <c r="A11193" s="1" t="s">
        <v>21207</v>
      </c>
      <c r="B11193" t="str">
        <f t="shared" si="294"/>
        <v>https://www.udobaer.de/out/media/public/cust/others/s0000160-2021-ch_it.pdf</v>
      </c>
    </row>
    <row r="11194" spans="1:2" x14ac:dyDescent="0.2">
      <c r="A11194" s="1" t="s">
        <v>21208</v>
      </c>
      <c r="B11194" t="str">
        <f t="shared" si="294"/>
        <v>https://www.udobaer.de/out/media/public/cust/others/s0000160-2021-ch_it.pdf</v>
      </c>
    </row>
    <row r="11195" spans="1:2" x14ac:dyDescent="0.2">
      <c r="A11195" s="1" t="s">
        <v>21209</v>
      </c>
      <c r="B11195" t="str">
        <f t="shared" si="294"/>
        <v>https://www.udobaer.de/out/media/public/cust/others/s0000160-2021-ch_it.pdf</v>
      </c>
    </row>
    <row r="11196" spans="1:2" x14ac:dyDescent="0.2">
      <c r="A11196" s="1" t="s">
        <v>21210</v>
      </c>
      <c r="B11196" t="str">
        <f t="shared" si="294"/>
        <v>https://www.udobaer.de/out/media/public/cust/others/s0000160-2021-ch_it.pdf</v>
      </c>
    </row>
    <row r="11197" spans="1:2" x14ac:dyDescent="0.2">
      <c r="A11197" s="1" t="s">
        <v>21211</v>
      </c>
      <c r="B11197" t="str">
        <f t="shared" si="294"/>
        <v>https://www.udobaer.de/out/media/public/cust/others/s0000160-2021-ch_it.pdf</v>
      </c>
    </row>
    <row r="11198" spans="1:2" x14ac:dyDescent="0.2">
      <c r="A11198" s="1" t="s">
        <v>21212</v>
      </c>
      <c r="B11198" t="str">
        <f t="shared" si="294"/>
        <v>https://www.udobaer.de/out/media/public/cust/others/s0000160-2021-ch_it.pdf</v>
      </c>
    </row>
    <row r="11199" spans="1:2" x14ac:dyDescent="0.2">
      <c r="A11199" s="1" t="s">
        <v>21213</v>
      </c>
      <c r="B11199" t="str">
        <f t="shared" si="294"/>
        <v>https://www.udobaer.de/out/media/public/cust/others/s0000160-2021-ch_it.pdf</v>
      </c>
    </row>
    <row r="11200" spans="1:2" x14ac:dyDescent="0.2">
      <c r="A11200" s="1" t="s">
        <v>21214</v>
      </c>
      <c r="B11200" t="str">
        <f t="shared" si="294"/>
        <v>https://www.udobaer.de/out/media/public/cust/others/s0000160-2021-ch_it.pdf</v>
      </c>
    </row>
    <row r="11201" spans="1:2" x14ac:dyDescent="0.2">
      <c r="A11201" s="1" t="s">
        <v>21215</v>
      </c>
      <c r="B11201" t="str">
        <f t="shared" si="294"/>
        <v>https://www.udobaer.de/out/media/public/cust/others/s0000160-2021-ch_it.pdf</v>
      </c>
    </row>
    <row r="11202" spans="1:2" x14ac:dyDescent="0.2">
      <c r="A11202" s="1" t="s">
        <v>21258</v>
      </c>
      <c r="B11202" t="str">
        <f t="shared" si="294"/>
        <v>https://www.udobaer.de/out/media/public/cust/others/s0000160-2021-ch_it.pdf</v>
      </c>
    </row>
    <row r="11203" spans="1:2" x14ac:dyDescent="0.2">
      <c r="A11203" s="1" t="s">
        <v>21259</v>
      </c>
      <c r="B11203" t="str">
        <f t="shared" si="294"/>
        <v>https://www.udobaer.de/out/media/public/cust/others/s0000160-2021-ch_it.pdf</v>
      </c>
    </row>
    <row r="11204" spans="1:2" x14ac:dyDescent="0.2">
      <c r="A11204" s="1" t="s">
        <v>21260</v>
      </c>
      <c r="B11204" t="str">
        <f t="shared" si="294"/>
        <v>https://www.udobaer.de/out/media/public/cust/others/s0000160-2021-ch_it.pdf</v>
      </c>
    </row>
    <row r="11205" spans="1:2" x14ac:dyDescent="0.2">
      <c r="A11205" s="1" t="s">
        <v>21261</v>
      </c>
      <c r="B11205" t="str">
        <f t="shared" si="294"/>
        <v>https://www.udobaer.de/out/media/public/cust/others/s0000160-2021-ch_it.pdf</v>
      </c>
    </row>
    <row r="11206" spans="1:2" x14ac:dyDescent="0.2">
      <c r="A11206" s="1" t="s">
        <v>21262</v>
      </c>
      <c r="B11206" t="str">
        <f t="shared" si="294"/>
        <v>https://www.udobaer.de/out/media/public/cust/others/s0000160-2021-ch_it.pdf</v>
      </c>
    </row>
    <row r="11207" spans="1:2" x14ac:dyDescent="0.2">
      <c r="A11207" s="1" t="s">
        <v>21263</v>
      </c>
      <c r="B11207" t="str">
        <f t="shared" si="294"/>
        <v>https://www.udobaer.de/out/media/public/cust/others/s0000160-2021-ch_it.pdf</v>
      </c>
    </row>
    <row r="11208" spans="1:2" x14ac:dyDescent="0.2">
      <c r="A11208" s="1" t="s">
        <v>21264</v>
      </c>
      <c r="B11208" t="str">
        <f t="shared" si="294"/>
        <v>https://www.udobaer.de/out/media/public/cust/others/s0000160-2021-ch_it.pdf</v>
      </c>
    </row>
    <row r="11209" spans="1:2" x14ac:dyDescent="0.2">
      <c r="A11209" s="1" t="s">
        <v>21265</v>
      </c>
      <c r="B11209" t="str">
        <f t="shared" si="294"/>
        <v>https://www.udobaer.de/out/media/public/cust/others/s0000160-2021-ch_it.pdf</v>
      </c>
    </row>
    <row r="11210" spans="1:2" x14ac:dyDescent="0.2">
      <c r="A11210" s="1" t="s">
        <v>21266</v>
      </c>
      <c r="B11210" t="str">
        <f t="shared" si="294"/>
        <v>https://www.udobaer.de/out/media/public/cust/others/s0000160-2021-ch_it.pdf</v>
      </c>
    </row>
    <row r="11211" spans="1:2" x14ac:dyDescent="0.2">
      <c r="A11211" s="1" t="s">
        <v>21267</v>
      </c>
      <c r="B11211" t="str">
        <f t="shared" si="294"/>
        <v>https://www.udobaer.de/out/media/public/cust/others/s0000160-2021-ch_it.pdf</v>
      </c>
    </row>
    <row r="11212" spans="1:2" x14ac:dyDescent="0.2">
      <c r="A11212" s="1" t="s">
        <v>21372</v>
      </c>
      <c r="B11212" t="str">
        <f t="shared" si="294"/>
        <v>https://www.udobaer.de/out/media/public/cust/others/s0000160-2021-ch_it.pdf</v>
      </c>
    </row>
    <row r="11213" spans="1:2" x14ac:dyDescent="0.2">
      <c r="A11213" s="1" t="s">
        <v>21373</v>
      </c>
      <c r="B11213" t="str">
        <f t="shared" si="294"/>
        <v>https://www.udobaer.de/out/media/public/cust/others/s0000160-2021-ch_it.pdf</v>
      </c>
    </row>
    <row r="11214" spans="1:2" x14ac:dyDescent="0.2">
      <c r="A11214" s="1" t="s">
        <v>21374</v>
      </c>
      <c r="B11214" t="str">
        <f t="shared" si="294"/>
        <v>https://www.udobaer.de/out/media/public/cust/others/s0000160-2021-ch_it.pdf</v>
      </c>
    </row>
    <row r="11215" spans="1:2" x14ac:dyDescent="0.2">
      <c r="A11215" s="1" t="s">
        <v>21375</v>
      </c>
      <c r="B11215" t="str">
        <f t="shared" ref="B11215:B11235" si="295">HYPERLINK("https://www.udobaer.de/out/media/public/cust/others/s0000160-2021-ch_it.pdf")</f>
        <v>https://www.udobaer.de/out/media/public/cust/others/s0000160-2021-ch_it.pdf</v>
      </c>
    </row>
    <row r="11216" spans="1:2" x14ac:dyDescent="0.2">
      <c r="A11216" s="1" t="s">
        <v>21376</v>
      </c>
      <c r="B11216" t="str">
        <f t="shared" si="295"/>
        <v>https://www.udobaer.de/out/media/public/cust/others/s0000160-2021-ch_it.pdf</v>
      </c>
    </row>
    <row r="11217" spans="1:2" x14ac:dyDescent="0.2">
      <c r="A11217" s="1" t="s">
        <v>21377</v>
      </c>
      <c r="B11217" t="str">
        <f t="shared" si="295"/>
        <v>https://www.udobaer.de/out/media/public/cust/others/s0000160-2021-ch_it.pdf</v>
      </c>
    </row>
    <row r="11218" spans="1:2" x14ac:dyDescent="0.2">
      <c r="A11218" s="1" t="s">
        <v>21378</v>
      </c>
      <c r="B11218" t="str">
        <f t="shared" si="295"/>
        <v>https://www.udobaer.de/out/media/public/cust/others/s0000160-2021-ch_it.pdf</v>
      </c>
    </row>
    <row r="11219" spans="1:2" x14ac:dyDescent="0.2">
      <c r="A11219" s="1" t="s">
        <v>21379</v>
      </c>
      <c r="B11219" t="str">
        <f t="shared" si="295"/>
        <v>https://www.udobaer.de/out/media/public/cust/others/s0000160-2021-ch_it.pdf</v>
      </c>
    </row>
    <row r="11220" spans="1:2" x14ac:dyDescent="0.2">
      <c r="A11220" s="1" t="s">
        <v>21380</v>
      </c>
      <c r="B11220" t="str">
        <f t="shared" si="295"/>
        <v>https://www.udobaer.de/out/media/public/cust/others/s0000160-2021-ch_it.pdf</v>
      </c>
    </row>
    <row r="11221" spans="1:2" x14ac:dyDescent="0.2">
      <c r="A11221" s="1" t="s">
        <v>21381</v>
      </c>
      <c r="B11221" t="str">
        <f t="shared" si="295"/>
        <v>https://www.udobaer.de/out/media/public/cust/others/s0000160-2021-ch_it.pdf</v>
      </c>
    </row>
    <row r="11222" spans="1:2" x14ac:dyDescent="0.2">
      <c r="A11222" s="1" t="s">
        <v>21382</v>
      </c>
      <c r="B11222" t="str">
        <f t="shared" si="295"/>
        <v>https://www.udobaer.de/out/media/public/cust/others/s0000160-2021-ch_it.pdf</v>
      </c>
    </row>
    <row r="11223" spans="1:2" x14ac:dyDescent="0.2">
      <c r="A11223" s="1" t="s">
        <v>21383</v>
      </c>
      <c r="B11223" t="str">
        <f t="shared" si="295"/>
        <v>https://www.udobaer.de/out/media/public/cust/others/s0000160-2021-ch_it.pdf</v>
      </c>
    </row>
    <row r="11224" spans="1:2" x14ac:dyDescent="0.2">
      <c r="A11224" s="1" t="s">
        <v>21384</v>
      </c>
      <c r="B11224" t="str">
        <f t="shared" si="295"/>
        <v>https://www.udobaer.de/out/media/public/cust/others/s0000160-2021-ch_it.pdf</v>
      </c>
    </row>
    <row r="11225" spans="1:2" x14ac:dyDescent="0.2">
      <c r="A11225" s="1" t="s">
        <v>21385</v>
      </c>
      <c r="B11225" t="str">
        <f t="shared" si="295"/>
        <v>https://www.udobaer.de/out/media/public/cust/others/s0000160-2021-ch_it.pdf</v>
      </c>
    </row>
    <row r="11226" spans="1:2" x14ac:dyDescent="0.2">
      <c r="A11226" s="1" t="s">
        <v>21386</v>
      </c>
      <c r="B11226" t="str">
        <f t="shared" si="295"/>
        <v>https://www.udobaer.de/out/media/public/cust/others/s0000160-2021-ch_it.pdf</v>
      </c>
    </row>
    <row r="11227" spans="1:2" x14ac:dyDescent="0.2">
      <c r="A11227" s="1" t="s">
        <v>21387</v>
      </c>
      <c r="B11227" t="str">
        <f t="shared" si="295"/>
        <v>https://www.udobaer.de/out/media/public/cust/others/s0000160-2021-ch_it.pdf</v>
      </c>
    </row>
    <row r="11228" spans="1:2" x14ac:dyDescent="0.2">
      <c r="A11228" s="1" t="s">
        <v>21388</v>
      </c>
      <c r="B11228" t="str">
        <f t="shared" si="295"/>
        <v>https://www.udobaer.de/out/media/public/cust/others/s0000160-2021-ch_it.pdf</v>
      </c>
    </row>
    <row r="11229" spans="1:2" x14ac:dyDescent="0.2">
      <c r="A11229" s="1" t="s">
        <v>21389</v>
      </c>
      <c r="B11229" t="str">
        <f t="shared" si="295"/>
        <v>https://www.udobaer.de/out/media/public/cust/others/s0000160-2021-ch_it.pdf</v>
      </c>
    </row>
    <row r="11230" spans="1:2" x14ac:dyDescent="0.2">
      <c r="A11230" s="1" t="s">
        <v>21390</v>
      </c>
      <c r="B11230" t="str">
        <f t="shared" si="295"/>
        <v>https://www.udobaer.de/out/media/public/cust/others/s0000160-2021-ch_it.pdf</v>
      </c>
    </row>
    <row r="11231" spans="1:2" x14ac:dyDescent="0.2">
      <c r="A11231" s="1" t="s">
        <v>21391</v>
      </c>
      <c r="B11231" t="str">
        <f t="shared" si="295"/>
        <v>https://www.udobaer.de/out/media/public/cust/others/s0000160-2021-ch_it.pdf</v>
      </c>
    </row>
    <row r="11232" spans="1:2" x14ac:dyDescent="0.2">
      <c r="A11232" s="1" t="s">
        <v>21392</v>
      </c>
      <c r="B11232" t="str">
        <f t="shared" si="295"/>
        <v>https://www.udobaer.de/out/media/public/cust/others/s0000160-2021-ch_it.pdf</v>
      </c>
    </row>
    <row r="11233" spans="1:2" x14ac:dyDescent="0.2">
      <c r="A11233" s="1" t="s">
        <v>21393</v>
      </c>
      <c r="B11233" t="str">
        <f t="shared" si="295"/>
        <v>https://www.udobaer.de/out/media/public/cust/others/s0000160-2021-ch_it.pdf</v>
      </c>
    </row>
    <row r="11234" spans="1:2" x14ac:dyDescent="0.2">
      <c r="A11234" s="1" t="s">
        <v>21394</v>
      </c>
      <c r="B11234" t="str">
        <f t="shared" si="295"/>
        <v>https://www.udobaer.de/out/media/public/cust/others/s0000160-2021-ch_it.pdf</v>
      </c>
    </row>
    <row r="11235" spans="1:2" x14ac:dyDescent="0.2">
      <c r="A11235" s="1" t="s">
        <v>21395</v>
      </c>
      <c r="B11235" t="str">
        <f t="shared" si="295"/>
        <v>https://www.udobaer.de/out/media/public/cust/others/s0000160-2021-ch_it.pdf</v>
      </c>
    </row>
    <row r="11236" spans="1:2" x14ac:dyDescent="0.2">
      <c r="A11236" s="1" t="s">
        <v>21053</v>
      </c>
      <c r="B11236" t="str">
        <f t="shared" ref="B11236:B11262" si="296">HYPERLINK("https://www.udobaer.de/out/media/public/cust/others/s0000161-2021-ch_it.pdf")</f>
        <v>https://www.udobaer.de/out/media/public/cust/others/s0000161-2021-ch_it.pdf</v>
      </c>
    </row>
    <row r="11237" spans="1:2" x14ac:dyDescent="0.2">
      <c r="A11237" s="1" t="s">
        <v>21060</v>
      </c>
      <c r="B11237" t="str">
        <f t="shared" si="296"/>
        <v>https://www.udobaer.de/out/media/public/cust/others/s0000161-2021-ch_it.pdf</v>
      </c>
    </row>
    <row r="11238" spans="1:2" x14ac:dyDescent="0.2">
      <c r="A11238" s="1" t="s">
        <v>21061</v>
      </c>
      <c r="B11238" t="str">
        <f t="shared" si="296"/>
        <v>https://www.udobaer.de/out/media/public/cust/others/s0000161-2021-ch_it.pdf</v>
      </c>
    </row>
    <row r="11239" spans="1:2" x14ac:dyDescent="0.2">
      <c r="A11239" s="1" t="s">
        <v>21068</v>
      </c>
      <c r="B11239" t="str">
        <f t="shared" si="296"/>
        <v>https://www.udobaer.de/out/media/public/cust/others/s0000161-2021-ch_it.pdf</v>
      </c>
    </row>
    <row r="11240" spans="1:2" x14ac:dyDescent="0.2">
      <c r="A11240" s="1" t="s">
        <v>21069</v>
      </c>
      <c r="B11240" t="str">
        <f t="shared" si="296"/>
        <v>https://www.udobaer.de/out/media/public/cust/others/s0000161-2021-ch_it.pdf</v>
      </c>
    </row>
    <row r="11241" spans="1:2" x14ac:dyDescent="0.2">
      <c r="A11241" s="1" t="s">
        <v>21070</v>
      </c>
      <c r="B11241" t="str">
        <f t="shared" si="296"/>
        <v>https://www.udobaer.de/out/media/public/cust/others/s0000161-2021-ch_it.pdf</v>
      </c>
    </row>
    <row r="11242" spans="1:2" x14ac:dyDescent="0.2">
      <c r="A11242" s="1" t="s">
        <v>21071</v>
      </c>
      <c r="B11242" t="str">
        <f t="shared" si="296"/>
        <v>https://www.udobaer.de/out/media/public/cust/others/s0000161-2021-ch_it.pdf</v>
      </c>
    </row>
    <row r="11243" spans="1:2" x14ac:dyDescent="0.2">
      <c r="A11243" s="1" t="s">
        <v>21072</v>
      </c>
      <c r="B11243" t="str">
        <f t="shared" si="296"/>
        <v>https://www.udobaer.de/out/media/public/cust/others/s0000161-2021-ch_it.pdf</v>
      </c>
    </row>
    <row r="11244" spans="1:2" x14ac:dyDescent="0.2">
      <c r="A11244" s="1" t="s">
        <v>21073</v>
      </c>
      <c r="B11244" t="str">
        <f t="shared" si="296"/>
        <v>https://www.udobaer.de/out/media/public/cust/others/s0000161-2021-ch_it.pdf</v>
      </c>
    </row>
    <row r="11245" spans="1:2" x14ac:dyDescent="0.2">
      <c r="A11245" s="1" t="s">
        <v>21074</v>
      </c>
      <c r="B11245" t="str">
        <f t="shared" si="296"/>
        <v>https://www.udobaer.de/out/media/public/cust/others/s0000161-2021-ch_it.pdf</v>
      </c>
    </row>
    <row r="11246" spans="1:2" x14ac:dyDescent="0.2">
      <c r="A11246" s="1" t="s">
        <v>21075</v>
      </c>
      <c r="B11246" t="str">
        <f t="shared" si="296"/>
        <v>https://www.udobaer.de/out/media/public/cust/others/s0000161-2021-ch_it.pdf</v>
      </c>
    </row>
    <row r="11247" spans="1:2" x14ac:dyDescent="0.2">
      <c r="A11247" s="1" t="s">
        <v>21076</v>
      </c>
      <c r="B11247" t="str">
        <f t="shared" si="296"/>
        <v>https://www.udobaer.de/out/media/public/cust/others/s0000161-2021-ch_it.pdf</v>
      </c>
    </row>
    <row r="11248" spans="1:2" x14ac:dyDescent="0.2">
      <c r="A11248" s="1" t="s">
        <v>21077</v>
      </c>
      <c r="B11248" t="str">
        <f t="shared" si="296"/>
        <v>https://www.udobaer.de/out/media/public/cust/others/s0000161-2021-ch_it.pdf</v>
      </c>
    </row>
    <row r="11249" spans="1:2" x14ac:dyDescent="0.2">
      <c r="A11249" s="1" t="s">
        <v>21078</v>
      </c>
      <c r="B11249" t="str">
        <f t="shared" si="296"/>
        <v>https://www.udobaer.de/out/media/public/cust/others/s0000161-2021-ch_it.pdf</v>
      </c>
    </row>
    <row r="11250" spans="1:2" x14ac:dyDescent="0.2">
      <c r="A11250" s="1" t="s">
        <v>21079</v>
      </c>
      <c r="B11250" t="str">
        <f t="shared" si="296"/>
        <v>https://www.udobaer.de/out/media/public/cust/others/s0000161-2021-ch_it.pdf</v>
      </c>
    </row>
    <row r="11251" spans="1:2" x14ac:dyDescent="0.2">
      <c r="A11251" s="1" t="s">
        <v>21080</v>
      </c>
      <c r="B11251" t="str">
        <f t="shared" si="296"/>
        <v>https://www.udobaer.de/out/media/public/cust/others/s0000161-2021-ch_it.pdf</v>
      </c>
    </row>
    <row r="11252" spans="1:2" x14ac:dyDescent="0.2">
      <c r="A11252" s="1" t="s">
        <v>21081</v>
      </c>
      <c r="B11252" t="str">
        <f t="shared" si="296"/>
        <v>https://www.udobaer.de/out/media/public/cust/others/s0000161-2021-ch_it.pdf</v>
      </c>
    </row>
    <row r="11253" spans="1:2" x14ac:dyDescent="0.2">
      <c r="A11253" s="1" t="s">
        <v>21082</v>
      </c>
      <c r="B11253" t="str">
        <f t="shared" si="296"/>
        <v>https://www.udobaer.de/out/media/public/cust/others/s0000161-2021-ch_it.pdf</v>
      </c>
    </row>
    <row r="11254" spans="1:2" x14ac:dyDescent="0.2">
      <c r="A11254" s="1" t="s">
        <v>21083</v>
      </c>
      <c r="B11254" t="str">
        <f t="shared" si="296"/>
        <v>https://www.udobaer.de/out/media/public/cust/others/s0000161-2021-ch_it.pdf</v>
      </c>
    </row>
    <row r="11255" spans="1:2" x14ac:dyDescent="0.2">
      <c r="A11255" s="1" t="s">
        <v>21084</v>
      </c>
      <c r="B11255" t="str">
        <f t="shared" si="296"/>
        <v>https://www.udobaer.de/out/media/public/cust/others/s0000161-2021-ch_it.pdf</v>
      </c>
    </row>
    <row r="11256" spans="1:2" x14ac:dyDescent="0.2">
      <c r="A11256" s="1" t="s">
        <v>21085</v>
      </c>
      <c r="B11256" t="str">
        <f t="shared" si="296"/>
        <v>https://www.udobaer.de/out/media/public/cust/others/s0000161-2021-ch_it.pdf</v>
      </c>
    </row>
    <row r="11257" spans="1:2" x14ac:dyDescent="0.2">
      <c r="A11257" s="1" t="s">
        <v>21086</v>
      </c>
      <c r="B11257" t="str">
        <f t="shared" si="296"/>
        <v>https://www.udobaer.de/out/media/public/cust/others/s0000161-2021-ch_it.pdf</v>
      </c>
    </row>
    <row r="11258" spans="1:2" x14ac:dyDescent="0.2">
      <c r="A11258" s="1" t="s">
        <v>21087</v>
      </c>
      <c r="B11258" t="str">
        <f t="shared" si="296"/>
        <v>https://www.udobaer.de/out/media/public/cust/others/s0000161-2021-ch_it.pdf</v>
      </c>
    </row>
    <row r="11259" spans="1:2" x14ac:dyDescent="0.2">
      <c r="A11259" s="1" t="s">
        <v>21088</v>
      </c>
      <c r="B11259" t="str">
        <f t="shared" si="296"/>
        <v>https://www.udobaer.de/out/media/public/cust/others/s0000161-2021-ch_it.pdf</v>
      </c>
    </row>
    <row r="11260" spans="1:2" x14ac:dyDescent="0.2">
      <c r="A11260" s="1" t="s">
        <v>21089</v>
      </c>
      <c r="B11260" t="str">
        <f t="shared" si="296"/>
        <v>https://www.udobaer.de/out/media/public/cust/others/s0000161-2021-ch_it.pdf</v>
      </c>
    </row>
    <row r="11261" spans="1:2" x14ac:dyDescent="0.2">
      <c r="A11261" s="1" t="s">
        <v>21090</v>
      </c>
      <c r="B11261" t="str">
        <f t="shared" si="296"/>
        <v>https://www.udobaer.de/out/media/public/cust/others/s0000161-2021-ch_it.pdf</v>
      </c>
    </row>
    <row r="11262" spans="1:2" x14ac:dyDescent="0.2">
      <c r="A11262" s="1" t="s">
        <v>21091</v>
      </c>
      <c r="B11262" t="str">
        <f t="shared" si="296"/>
        <v>https://www.udobaer.de/out/media/public/cust/others/s0000161-2021-ch_it.pdf</v>
      </c>
    </row>
    <row r="11263" spans="1:2" x14ac:dyDescent="0.2">
      <c r="A11263" s="1" t="s">
        <v>21092</v>
      </c>
      <c r="B11263" t="str">
        <f t="shared" ref="B11263:B11290" si="297">HYPERLINK("https://www.udobaer.de/out/media/public/cust/others/s0000161-2021-ch_it.pdf")</f>
        <v>https://www.udobaer.de/out/media/public/cust/others/s0000161-2021-ch_it.pdf</v>
      </c>
    </row>
    <row r="11264" spans="1:2" x14ac:dyDescent="0.2">
      <c r="A11264" s="1" t="s">
        <v>21093</v>
      </c>
      <c r="B11264" t="str">
        <f t="shared" si="297"/>
        <v>https://www.udobaer.de/out/media/public/cust/others/s0000161-2021-ch_it.pdf</v>
      </c>
    </row>
    <row r="11265" spans="1:2" x14ac:dyDescent="0.2">
      <c r="A11265" s="1" t="s">
        <v>21094</v>
      </c>
      <c r="B11265" t="str">
        <f t="shared" si="297"/>
        <v>https://www.udobaer.de/out/media/public/cust/others/s0000161-2021-ch_it.pdf</v>
      </c>
    </row>
    <row r="11266" spans="1:2" x14ac:dyDescent="0.2">
      <c r="A11266" s="1" t="s">
        <v>21095</v>
      </c>
      <c r="B11266" t="str">
        <f t="shared" si="297"/>
        <v>https://www.udobaer.de/out/media/public/cust/others/s0000161-2021-ch_it.pdf</v>
      </c>
    </row>
    <row r="11267" spans="1:2" x14ac:dyDescent="0.2">
      <c r="A11267" s="1" t="s">
        <v>21096</v>
      </c>
      <c r="B11267" t="str">
        <f t="shared" si="297"/>
        <v>https://www.udobaer.de/out/media/public/cust/others/s0000161-2021-ch_it.pdf</v>
      </c>
    </row>
    <row r="11268" spans="1:2" x14ac:dyDescent="0.2">
      <c r="A11268" s="1" t="s">
        <v>21097</v>
      </c>
      <c r="B11268" t="str">
        <f t="shared" si="297"/>
        <v>https://www.udobaer.de/out/media/public/cust/others/s0000161-2021-ch_it.pdf</v>
      </c>
    </row>
    <row r="11269" spans="1:2" x14ac:dyDescent="0.2">
      <c r="A11269" s="1" t="s">
        <v>21098</v>
      </c>
      <c r="B11269" t="str">
        <f t="shared" si="297"/>
        <v>https://www.udobaer.de/out/media/public/cust/others/s0000161-2021-ch_it.pdf</v>
      </c>
    </row>
    <row r="11270" spans="1:2" x14ac:dyDescent="0.2">
      <c r="A11270" s="1" t="s">
        <v>21099</v>
      </c>
      <c r="B11270" t="str">
        <f t="shared" si="297"/>
        <v>https://www.udobaer.de/out/media/public/cust/others/s0000161-2021-ch_it.pdf</v>
      </c>
    </row>
    <row r="11271" spans="1:2" x14ac:dyDescent="0.2">
      <c r="A11271" s="1" t="s">
        <v>21100</v>
      </c>
      <c r="B11271" t="str">
        <f t="shared" si="297"/>
        <v>https://www.udobaer.de/out/media/public/cust/others/s0000161-2021-ch_it.pdf</v>
      </c>
    </row>
    <row r="11272" spans="1:2" x14ac:dyDescent="0.2">
      <c r="A11272" s="1" t="s">
        <v>21101</v>
      </c>
      <c r="B11272" t="str">
        <f t="shared" si="297"/>
        <v>https://www.udobaer.de/out/media/public/cust/others/s0000161-2021-ch_it.pdf</v>
      </c>
    </row>
    <row r="11273" spans="1:2" x14ac:dyDescent="0.2">
      <c r="A11273" s="1" t="s">
        <v>21102</v>
      </c>
      <c r="B11273" t="str">
        <f t="shared" si="297"/>
        <v>https://www.udobaer.de/out/media/public/cust/others/s0000161-2021-ch_it.pdf</v>
      </c>
    </row>
    <row r="11274" spans="1:2" x14ac:dyDescent="0.2">
      <c r="A11274" s="1" t="s">
        <v>21103</v>
      </c>
      <c r="B11274" t="str">
        <f t="shared" si="297"/>
        <v>https://www.udobaer.de/out/media/public/cust/others/s0000161-2021-ch_it.pdf</v>
      </c>
    </row>
    <row r="11275" spans="1:2" x14ac:dyDescent="0.2">
      <c r="A11275" s="1" t="s">
        <v>21104</v>
      </c>
      <c r="B11275" t="str">
        <f t="shared" si="297"/>
        <v>https://www.udobaer.de/out/media/public/cust/others/s0000161-2021-ch_it.pdf</v>
      </c>
    </row>
    <row r="11276" spans="1:2" x14ac:dyDescent="0.2">
      <c r="A11276" s="1" t="s">
        <v>21105</v>
      </c>
      <c r="B11276" t="str">
        <f t="shared" si="297"/>
        <v>https://www.udobaer.de/out/media/public/cust/others/s0000161-2021-ch_it.pdf</v>
      </c>
    </row>
    <row r="11277" spans="1:2" x14ac:dyDescent="0.2">
      <c r="A11277" s="1" t="s">
        <v>21106</v>
      </c>
      <c r="B11277" t="str">
        <f t="shared" si="297"/>
        <v>https://www.udobaer.de/out/media/public/cust/others/s0000161-2021-ch_it.pdf</v>
      </c>
    </row>
    <row r="11278" spans="1:2" x14ac:dyDescent="0.2">
      <c r="A11278" s="1" t="s">
        <v>21107</v>
      </c>
      <c r="B11278" t="str">
        <f t="shared" si="297"/>
        <v>https://www.udobaer.de/out/media/public/cust/others/s0000161-2021-ch_it.pdf</v>
      </c>
    </row>
    <row r="11279" spans="1:2" x14ac:dyDescent="0.2">
      <c r="A11279" s="1" t="s">
        <v>21108</v>
      </c>
      <c r="B11279" t="str">
        <f t="shared" si="297"/>
        <v>https://www.udobaer.de/out/media/public/cust/others/s0000161-2021-ch_it.pdf</v>
      </c>
    </row>
    <row r="11280" spans="1:2" x14ac:dyDescent="0.2">
      <c r="A11280" s="1" t="s">
        <v>21109</v>
      </c>
      <c r="B11280" t="str">
        <f t="shared" si="297"/>
        <v>https://www.udobaer.de/out/media/public/cust/others/s0000161-2021-ch_it.pdf</v>
      </c>
    </row>
    <row r="11281" spans="1:2" x14ac:dyDescent="0.2">
      <c r="A11281" s="1" t="s">
        <v>21110</v>
      </c>
      <c r="B11281" t="str">
        <f t="shared" si="297"/>
        <v>https://www.udobaer.de/out/media/public/cust/others/s0000161-2021-ch_it.pdf</v>
      </c>
    </row>
    <row r="11282" spans="1:2" x14ac:dyDescent="0.2">
      <c r="A11282" s="1" t="s">
        <v>21111</v>
      </c>
      <c r="B11282" t="str">
        <f t="shared" si="297"/>
        <v>https://www.udobaer.de/out/media/public/cust/others/s0000161-2021-ch_it.pdf</v>
      </c>
    </row>
    <row r="11283" spans="1:2" x14ac:dyDescent="0.2">
      <c r="A11283" s="1" t="s">
        <v>21112</v>
      </c>
      <c r="B11283" t="str">
        <f t="shared" si="297"/>
        <v>https://www.udobaer.de/out/media/public/cust/others/s0000161-2021-ch_it.pdf</v>
      </c>
    </row>
    <row r="11284" spans="1:2" x14ac:dyDescent="0.2">
      <c r="A11284" s="1" t="s">
        <v>21113</v>
      </c>
      <c r="B11284" t="str">
        <f t="shared" si="297"/>
        <v>https://www.udobaer.de/out/media/public/cust/others/s0000161-2021-ch_it.pdf</v>
      </c>
    </row>
    <row r="11285" spans="1:2" x14ac:dyDescent="0.2">
      <c r="A11285" s="1" t="s">
        <v>21114</v>
      </c>
      <c r="B11285" t="str">
        <f t="shared" si="297"/>
        <v>https://www.udobaer.de/out/media/public/cust/others/s0000161-2021-ch_it.pdf</v>
      </c>
    </row>
    <row r="11286" spans="1:2" x14ac:dyDescent="0.2">
      <c r="A11286" s="1" t="s">
        <v>21116</v>
      </c>
      <c r="B11286" t="str">
        <f t="shared" si="297"/>
        <v>https://www.udobaer.de/out/media/public/cust/others/s0000161-2021-ch_it.pdf</v>
      </c>
    </row>
    <row r="11287" spans="1:2" x14ac:dyDescent="0.2">
      <c r="A11287" s="1" t="s">
        <v>21117</v>
      </c>
      <c r="B11287" t="str">
        <f t="shared" si="297"/>
        <v>https://www.udobaer.de/out/media/public/cust/others/s0000161-2021-ch_it.pdf</v>
      </c>
    </row>
    <row r="11288" spans="1:2" x14ac:dyDescent="0.2">
      <c r="A11288" s="1" t="s">
        <v>21118</v>
      </c>
      <c r="B11288" t="str">
        <f t="shared" si="297"/>
        <v>https://www.udobaer.de/out/media/public/cust/others/s0000161-2021-ch_it.pdf</v>
      </c>
    </row>
    <row r="11289" spans="1:2" x14ac:dyDescent="0.2">
      <c r="A11289" s="1" t="s">
        <v>21119</v>
      </c>
      <c r="B11289" t="str">
        <f t="shared" si="297"/>
        <v>https://www.udobaer.de/out/media/public/cust/others/s0000161-2021-ch_it.pdf</v>
      </c>
    </row>
    <row r="11290" spans="1:2" x14ac:dyDescent="0.2">
      <c r="A11290" s="1" t="s">
        <v>21120</v>
      </c>
      <c r="B11290" t="str">
        <f t="shared" si="297"/>
        <v>https://www.udobaer.de/out/media/public/cust/others/s0000161-2021-ch_it.pdf</v>
      </c>
    </row>
    <row r="11291" spans="1:2" x14ac:dyDescent="0.2">
      <c r="A11291" s="1" t="s">
        <v>21121</v>
      </c>
      <c r="B11291" t="str">
        <f t="shared" ref="B11291:B11307" si="298">HYPERLINK("https://www.udobaer.de/out/media/public/cust/others/s0000161-2021-ch_it.pdf")</f>
        <v>https://www.udobaer.de/out/media/public/cust/others/s0000161-2021-ch_it.pdf</v>
      </c>
    </row>
    <row r="11292" spans="1:2" x14ac:dyDescent="0.2">
      <c r="A11292" s="1" t="s">
        <v>21123</v>
      </c>
      <c r="B11292" t="str">
        <f t="shared" si="298"/>
        <v>https://www.udobaer.de/out/media/public/cust/others/s0000161-2021-ch_it.pdf</v>
      </c>
    </row>
    <row r="11293" spans="1:2" x14ac:dyDescent="0.2">
      <c r="A11293" s="1" t="s">
        <v>21124</v>
      </c>
      <c r="B11293" t="str">
        <f t="shared" si="298"/>
        <v>https://www.udobaer.de/out/media/public/cust/others/s0000161-2021-ch_it.pdf</v>
      </c>
    </row>
    <row r="11294" spans="1:2" x14ac:dyDescent="0.2">
      <c r="A11294" s="1" t="s">
        <v>21125</v>
      </c>
      <c r="B11294" t="str">
        <f t="shared" si="298"/>
        <v>https://www.udobaer.de/out/media/public/cust/others/s0000161-2021-ch_it.pdf</v>
      </c>
    </row>
    <row r="11295" spans="1:2" x14ac:dyDescent="0.2">
      <c r="A11295" s="1" t="s">
        <v>21126</v>
      </c>
      <c r="B11295" t="str">
        <f t="shared" si="298"/>
        <v>https://www.udobaer.de/out/media/public/cust/others/s0000161-2021-ch_it.pdf</v>
      </c>
    </row>
    <row r="11296" spans="1:2" x14ac:dyDescent="0.2">
      <c r="A11296" s="1" t="s">
        <v>21127</v>
      </c>
      <c r="B11296" t="str">
        <f t="shared" si="298"/>
        <v>https://www.udobaer.de/out/media/public/cust/others/s0000161-2021-ch_it.pdf</v>
      </c>
    </row>
    <row r="11297" spans="1:2" x14ac:dyDescent="0.2">
      <c r="A11297" s="1" t="s">
        <v>21128</v>
      </c>
      <c r="B11297" t="str">
        <f t="shared" si="298"/>
        <v>https://www.udobaer.de/out/media/public/cust/others/s0000161-2021-ch_it.pdf</v>
      </c>
    </row>
    <row r="11298" spans="1:2" x14ac:dyDescent="0.2">
      <c r="A11298" s="1" t="s">
        <v>21129</v>
      </c>
      <c r="B11298" t="str">
        <f t="shared" si="298"/>
        <v>https://www.udobaer.de/out/media/public/cust/others/s0000161-2021-ch_it.pdf</v>
      </c>
    </row>
    <row r="11299" spans="1:2" x14ac:dyDescent="0.2">
      <c r="A11299" s="1" t="s">
        <v>21130</v>
      </c>
      <c r="B11299" t="str">
        <f t="shared" si="298"/>
        <v>https://www.udobaer.de/out/media/public/cust/others/s0000161-2021-ch_it.pdf</v>
      </c>
    </row>
    <row r="11300" spans="1:2" x14ac:dyDescent="0.2">
      <c r="A11300" s="1" t="s">
        <v>21131</v>
      </c>
      <c r="B11300" t="str">
        <f t="shared" si="298"/>
        <v>https://www.udobaer.de/out/media/public/cust/others/s0000161-2021-ch_it.pdf</v>
      </c>
    </row>
    <row r="11301" spans="1:2" x14ac:dyDescent="0.2">
      <c r="A11301" s="1" t="s">
        <v>21132</v>
      </c>
      <c r="B11301" t="str">
        <f t="shared" si="298"/>
        <v>https://www.udobaer.de/out/media/public/cust/others/s0000161-2021-ch_it.pdf</v>
      </c>
    </row>
    <row r="11302" spans="1:2" x14ac:dyDescent="0.2">
      <c r="A11302" s="1" t="s">
        <v>21137</v>
      </c>
      <c r="B11302" t="str">
        <f t="shared" si="298"/>
        <v>https://www.udobaer.de/out/media/public/cust/others/s0000161-2021-ch_it.pdf</v>
      </c>
    </row>
    <row r="11303" spans="1:2" x14ac:dyDescent="0.2">
      <c r="A11303" s="1" t="s">
        <v>21168</v>
      </c>
      <c r="B11303" t="str">
        <f t="shared" si="298"/>
        <v>https://www.udobaer.de/out/media/public/cust/others/s0000161-2021-ch_it.pdf</v>
      </c>
    </row>
    <row r="11304" spans="1:2" x14ac:dyDescent="0.2">
      <c r="A11304" s="1" t="s">
        <v>21169</v>
      </c>
      <c r="B11304" t="str">
        <f t="shared" si="298"/>
        <v>https://www.udobaer.de/out/media/public/cust/others/s0000161-2021-ch_it.pdf</v>
      </c>
    </row>
    <row r="11305" spans="1:2" x14ac:dyDescent="0.2">
      <c r="A11305" s="1" t="s">
        <v>21170</v>
      </c>
      <c r="B11305" t="str">
        <f t="shared" si="298"/>
        <v>https://www.udobaer.de/out/media/public/cust/others/s0000161-2021-ch_it.pdf</v>
      </c>
    </row>
    <row r="11306" spans="1:2" x14ac:dyDescent="0.2">
      <c r="A11306" s="1" t="s">
        <v>21171</v>
      </c>
      <c r="B11306" t="str">
        <f t="shared" si="298"/>
        <v>https://www.udobaer.de/out/media/public/cust/others/s0000161-2021-ch_it.pdf</v>
      </c>
    </row>
    <row r="11307" spans="1:2" x14ac:dyDescent="0.2">
      <c r="A11307" s="1" t="s">
        <v>21172</v>
      </c>
      <c r="B11307" t="str">
        <f t="shared" si="298"/>
        <v>https://www.udobaer.de/out/media/public/cust/others/s0000161-2021-ch_it.pdf</v>
      </c>
    </row>
    <row r="11308" spans="1:2" x14ac:dyDescent="0.2">
      <c r="A11308" s="1" t="s">
        <v>14955</v>
      </c>
      <c r="B11308" t="str">
        <f t="shared" ref="B11308:B11334" si="299">HYPERLINK("https://www.udobaer.de/out/media/public/cust/others/s0000162-2021-ch_it.pdf")</f>
        <v>https://www.udobaer.de/out/media/public/cust/others/s0000162-2021-ch_it.pdf</v>
      </c>
    </row>
    <row r="11309" spans="1:2" x14ac:dyDescent="0.2">
      <c r="A11309" s="1" t="s">
        <v>14956</v>
      </c>
      <c r="B11309" t="str">
        <f t="shared" si="299"/>
        <v>https://www.udobaer.de/out/media/public/cust/others/s0000162-2021-ch_it.pdf</v>
      </c>
    </row>
    <row r="11310" spans="1:2" x14ac:dyDescent="0.2">
      <c r="A11310" s="1" t="s">
        <v>14957</v>
      </c>
      <c r="B11310" t="str">
        <f t="shared" si="299"/>
        <v>https://www.udobaer.de/out/media/public/cust/others/s0000162-2021-ch_it.pdf</v>
      </c>
    </row>
    <row r="11311" spans="1:2" x14ac:dyDescent="0.2">
      <c r="A11311" s="1" t="s">
        <v>14958</v>
      </c>
      <c r="B11311" t="str">
        <f t="shared" si="299"/>
        <v>https://www.udobaer.de/out/media/public/cust/others/s0000162-2021-ch_it.pdf</v>
      </c>
    </row>
    <row r="11312" spans="1:2" x14ac:dyDescent="0.2">
      <c r="A11312" s="1" t="s">
        <v>14959</v>
      </c>
      <c r="B11312" t="str">
        <f t="shared" si="299"/>
        <v>https://www.udobaer.de/out/media/public/cust/others/s0000162-2021-ch_it.pdf</v>
      </c>
    </row>
    <row r="11313" spans="1:2" x14ac:dyDescent="0.2">
      <c r="A11313" s="1" t="s">
        <v>14960</v>
      </c>
      <c r="B11313" t="str">
        <f t="shared" si="299"/>
        <v>https://www.udobaer.de/out/media/public/cust/others/s0000162-2021-ch_it.pdf</v>
      </c>
    </row>
    <row r="11314" spans="1:2" x14ac:dyDescent="0.2">
      <c r="A11314" s="1" t="s">
        <v>18935</v>
      </c>
      <c r="B11314" t="str">
        <f t="shared" si="299"/>
        <v>https://www.udobaer.de/out/media/public/cust/others/s0000162-2021-ch_it.pdf</v>
      </c>
    </row>
    <row r="11315" spans="1:2" x14ac:dyDescent="0.2">
      <c r="A11315" s="1" t="s">
        <v>18942</v>
      </c>
      <c r="B11315" t="str">
        <f t="shared" si="299"/>
        <v>https://www.udobaer.de/out/media/public/cust/others/s0000162-2021-ch_it.pdf</v>
      </c>
    </row>
    <row r="11316" spans="1:2" x14ac:dyDescent="0.2">
      <c r="A11316" s="1" t="s">
        <v>18961</v>
      </c>
      <c r="B11316" t="str">
        <f t="shared" si="299"/>
        <v>https://www.udobaer.de/out/media/public/cust/others/s0000162-2021-ch_it.pdf</v>
      </c>
    </row>
    <row r="11317" spans="1:2" x14ac:dyDescent="0.2">
      <c r="A11317" s="1" t="s">
        <v>18962</v>
      </c>
      <c r="B11317" t="str">
        <f t="shared" si="299"/>
        <v>https://www.udobaer.de/out/media/public/cust/others/s0000162-2021-ch_it.pdf</v>
      </c>
    </row>
    <row r="11318" spans="1:2" x14ac:dyDescent="0.2">
      <c r="A11318" s="1" t="s">
        <v>18963</v>
      </c>
      <c r="B11318" t="str">
        <f t="shared" si="299"/>
        <v>https://www.udobaer.de/out/media/public/cust/others/s0000162-2021-ch_it.pdf</v>
      </c>
    </row>
    <row r="11319" spans="1:2" x14ac:dyDescent="0.2">
      <c r="A11319" s="1" t="s">
        <v>18964</v>
      </c>
      <c r="B11319" t="str">
        <f t="shared" si="299"/>
        <v>https://www.udobaer.de/out/media/public/cust/others/s0000162-2021-ch_it.pdf</v>
      </c>
    </row>
    <row r="11320" spans="1:2" x14ac:dyDescent="0.2">
      <c r="A11320" s="1" t="s">
        <v>18965</v>
      </c>
      <c r="B11320" t="str">
        <f t="shared" si="299"/>
        <v>https://www.udobaer.de/out/media/public/cust/others/s0000162-2021-ch_it.pdf</v>
      </c>
    </row>
    <row r="11321" spans="1:2" x14ac:dyDescent="0.2">
      <c r="A11321" s="1" t="s">
        <v>18967</v>
      </c>
      <c r="B11321" t="str">
        <f t="shared" si="299"/>
        <v>https://www.udobaer.de/out/media/public/cust/others/s0000162-2021-ch_it.pdf</v>
      </c>
    </row>
    <row r="11322" spans="1:2" x14ac:dyDescent="0.2">
      <c r="A11322" s="1" t="s">
        <v>18968</v>
      </c>
      <c r="B11322" t="str">
        <f t="shared" si="299"/>
        <v>https://www.udobaer.de/out/media/public/cust/others/s0000162-2021-ch_it.pdf</v>
      </c>
    </row>
    <row r="11323" spans="1:2" x14ac:dyDescent="0.2">
      <c r="A11323" s="1" t="s">
        <v>18969</v>
      </c>
      <c r="B11323" t="str">
        <f t="shared" si="299"/>
        <v>https://www.udobaer.de/out/media/public/cust/others/s0000162-2021-ch_it.pdf</v>
      </c>
    </row>
    <row r="11324" spans="1:2" x14ac:dyDescent="0.2">
      <c r="A11324" s="1" t="s">
        <v>18970</v>
      </c>
      <c r="B11324" t="str">
        <f t="shared" si="299"/>
        <v>https://www.udobaer.de/out/media/public/cust/others/s0000162-2021-ch_it.pdf</v>
      </c>
    </row>
    <row r="11325" spans="1:2" x14ac:dyDescent="0.2">
      <c r="A11325" s="1" t="s">
        <v>18971</v>
      </c>
      <c r="B11325" t="str">
        <f t="shared" si="299"/>
        <v>https://www.udobaer.de/out/media/public/cust/others/s0000162-2021-ch_it.pdf</v>
      </c>
    </row>
    <row r="11326" spans="1:2" x14ac:dyDescent="0.2">
      <c r="A11326" s="1" t="s">
        <v>18972</v>
      </c>
      <c r="B11326" t="str">
        <f t="shared" si="299"/>
        <v>https://www.udobaer.de/out/media/public/cust/others/s0000162-2021-ch_it.pdf</v>
      </c>
    </row>
    <row r="11327" spans="1:2" x14ac:dyDescent="0.2">
      <c r="A11327" s="1" t="s">
        <v>18973</v>
      </c>
      <c r="B11327" t="str">
        <f t="shared" si="299"/>
        <v>https://www.udobaer.de/out/media/public/cust/others/s0000162-2021-ch_it.pdf</v>
      </c>
    </row>
    <row r="11328" spans="1:2" x14ac:dyDescent="0.2">
      <c r="A11328" s="1" t="s">
        <v>18974</v>
      </c>
      <c r="B11328" t="str">
        <f t="shared" si="299"/>
        <v>https://www.udobaer.de/out/media/public/cust/others/s0000162-2021-ch_it.pdf</v>
      </c>
    </row>
    <row r="11329" spans="1:2" x14ac:dyDescent="0.2">
      <c r="A11329" s="1" t="s">
        <v>18975</v>
      </c>
      <c r="B11329" t="str">
        <f t="shared" si="299"/>
        <v>https://www.udobaer.de/out/media/public/cust/others/s0000162-2021-ch_it.pdf</v>
      </c>
    </row>
    <row r="11330" spans="1:2" x14ac:dyDescent="0.2">
      <c r="A11330" s="1" t="s">
        <v>18976</v>
      </c>
      <c r="B11330" t="str">
        <f t="shared" si="299"/>
        <v>https://www.udobaer.de/out/media/public/cust/others/s0000162-2021-ch_it.pdf</v>
      </c>
    </row>
    <row r="11331" spans="1:2" x14ac:dyDescent="0.2">
      <c r="A11331" s="1" t="s">
        <v>18977</v>
      </c>
      <c r="B11331" t="str">
        <f t="shared" si="299"/>
        <v>https://www.udobaer.de/out/media/public/cust/others/s0000162-2021-ch_it.pdf</v>
      </c>
    </row>
    <row r="11332" spans="1:2" x14ac:dyDescent="0.2">
      <c r="A11332" s="1" t="s">
        <v>21257</v>
      </c>
      <c r="B11332" t="str">
        <f t="shared" si="299"/>
        <v>https://www.udobaer.de/out/media/public/cust/others/s0000162-2021-ch_it.pdf</v>
      </c>
    </row>
    <row r="11333" spans="1:2" x14ac:dyDescent="0.2">
      <c r="A11333" s="1" t="s">
        <v>21268</v>
      </c>
      <c r="B11333" t="str">
        <f t="shared" si="299"/>
        <v>https://www.udobaer.de/out/media/public/cust/others/s0000162-2021-ch_it.pdf</v>
      </c>
    </row>
    <row r="11334" spans="1:2" x14ac:dyDescent="0.2">
      <c r="A11334" s="1" t="s">
        <v>21269</v>
      </c>
      <c r="B11334" t="str">
        <f t="shared" si="299"/>
        <v>https://www.udobaer.de/out/media/public/cust/others/s0000162-2021-ch_it.pdf</v>
      </c>
    </row>
    <row r="11335" spans="1:2" x14ac:dyDescent="0.2">
      <c r="A11335" s="1" t="s">
        <v>21270</v>
      </c>
      <c r="B11335" t="str">
        <f t="shared" ref="B11335:B11355" si="300">HYPERLINK("https://www.udobaer.de/out/media/public/cust/others/s0000162-2021-ch_it.pdf")</f>
        <v>https://www.udobaer.de/out/media/public/cust/others/s0000162-2021-ch_it.pdf</v>
      </c>
    </row>
    <row r="11336" spans="1:2" x14ac:dyDescent="0.2">
      <c r="A11336" s="1" t="s">
        <v>21271</v>
      </c>
      <c r="B11336" t="str">
        <f t="shared" si="300"/>
        <v>https://www.udobaer.de/out/media/public/cust/others/s0000162-2021-ch_it.pdf</v>
      </c>
    </row>
    <row r="11337" spans="1:2" x14ac:dyDescent="0.2">
      <c r="A11337" s="1" t="s">
        <v>21272</v>
      </c>
      <c r="B11337" t="str">
        <f t="shared" si="300"/>
        <v>https://www.udobaer.de/out/media/public/cust/others/s0000162-2021-ch_it.pdf</v>
      </c>
    </row>
    <row r="11338" spans="1:2" x14ac:dyDescent="0.2">
      <c r="A11338" s="1" t="s">
        <v>21273</v>
      </c>
      <c r="B11338" t="str">
        <f t="shared" si="300"/>
        <v>https://www.udobaer.de/out/media/public/cust/others/s0000162-2021-ch_it.pdf</v>
      </c>
    </row>
    <row r="11339" spans="1:2" x14ac:dyDescent="0.2">
      <c r="A11339" s="1" t="s">
        <v>21275</v>
      </c>
      <c r="B11339" t="str">
        <f t="shared" si="300"/>
        <v>https://www.udobaer.de/out/media/public/cust/others/s0000162-2021-ch_it.pdf</v>
      </c>
    </row>
    <row r="11340" spans="1:2" x14ac:dyDescent="0.2">
      <c r="A11340" s="1" t="s">
        <v>21276</v>
      </c>
      <c r="B11340" t="str">
        <f t="shared" si="300"/>
        <v>https://www.udobaer.de/out/media/public/cust/others/s0000162-2021-ch_it.pdf</v>
      </c>
    </row>
    <row r="11341" spans="1:2" x14ac:dyDescent="0.2">
      <c r="A11341" s="1" t="s">
        <v>21277</v>
      </c>
      <c r="B11341" t="str">
        <f t="shared" si="300"/>
        <v>https://www.udobaer.de/out/media/public/cust/others/s0000162-2021-ch_it.pdf</v>
      </c>
    </row>
    <row r="11342" spans="1:2" x14ac:dyDescent="0.2">
      <c r="A11342" s="1" t="s">
        <v>21278</v>
      </c>
      <c r="B11342" t="str">
        <f t="shared" si="300"/>
        <v>https://www.udobaer.de/out/media/public/cust/others/s0000162-2021-ch_it.pdf</v>
      </c>
    </row>
    <row r="11343" spans="1:2" x14ac:dyDescent="0.2">
      <c r="A11343" s="1" t="s">
        <v>21279</v>
      </c>
      <c r="B11343" t="str">
        <f t="shared" si="300"/>
        <v>https://www.udobaer.de/out/media/public/cust/others/s0000162-2021-ch_it.pdf</v>
      </c>
    </row>
    <row r="11344" spans="1:2" x14ac:dyDescent="0.2">
      <c r="A11344" s="1" t="s">
        <v>21416</v>
      </c>
      <c r="B11344" t="str">
        <f t="shared" si="300"/>
        <v>https://www.udobaer.de/out/media/public/cust/others/s0000162-2021-ch_it.pdf</v>
      </c>
    </row>
    <row r="11345" spans="1:2" x14ac:dyDescent="0.2">
      <c r="A11345" s="1" t="s">
        <v>21417</v>
      </c>
      <c r="B11345" t="str">
        <f t="shared" si="300"/>
        <v>https://www.udobaer.de/out/media/public/cust/others/s0000162-2021-ch_it.pdf</v>
      </c>
    </row>
    <row r="11346" spans="1:2" x14ac:dyDescent="0.2">
      <c r="A11346" s="1" t="s">
        <v>21418</v>
      </c>
      <c r="B11346" t="str">
        <f t="shared" si="300"/>
        <v>https://www.udobaer.de/out/media/public/cust/others/s0000162-2021-ch_it.pdf</v>
      </c>
    </row>
    <row r="11347" spans="1:2" x14ac:dyDescent="0.2">
      <c r="A11347" s="1" t="s">
        <v>21419</v>
      </c>
      <c r="B11347" t="str">
        <f t="shared" si="300"/>
        <v>https://www.udobaer.de/out/media/public/cust/others/s0000162-2021-ch_it.pdf</v>
      </c>
    </row>
    <row r="11348" spans="1:2" x14ac:dyDescent="0.2">
      <c r="A11348" s="1" t="s">
        <v>21420</v>
      </c>
      <c r="B11348" t="str">
        <f t="shared" si="300"/>
        <v>https://www.udobaer.de/out/media/public/cust/others/s0000162-2021-ch_it.pdf</v>
      </c>
    </row>
    <row r="11349" spans="1:2" x14ac:dyDescent="0.2">
      <c r="A11349" s="1" t="s">
        <v>21445</v>
      </c>
      <c r="B11349" t="str">
        <f t="shared" si="300"/>
        <v>https://www.udobaer.de/out/media/public/cust/others/s0000162-2021-ch_it.pdf</v>
      </c>
    </row>
    <row r="11350" spans="1:2" x14ac:dyDescent="0.2">
      <c r="A11350" s="1" t="s">
        <v>22507</v>
      </c>
      <c r="B11350" t="str">
        <f t="shared" si="300"/>
        <v>https://www.udobaer.de/out/media/public/cust/others/s0000162-2021-ch_it.pdf</v>
      </c>
    </row>
    <row r="11351" spans="1:2" x14ac:dyDescent="0.2">
      <c r="A11351" s="1" t="s">
        <v>22514</v>
      </c>
      <c r="B11351" t="str">
        <f t="shared" si="300"/>
        <v>https://www.udobaer.de/out/media/public/cust/others/s0000162-2021-ch_it.pdf</v>
      </c>
    </row>
    <row r="11352" spans="1:2" x14ac:dyDescent="0.2">
      <c r="A11352" s="1" t="s">
        <v>22515</v>
      </c>
      <c r="B11352" t="str">
        <f t="shared" si="300"/>
        <v>https://www.udobaer.de/out/media/public/cust/others/s0000162-2021-ch_it.pdf</v>
      </c>
    </row>
    <row r="11353" spans="1:2" x14ac:dyDescent="0.2">
      <c r="A11353" s="1" t="s">
        <v>22516</v>
      </c>
      <c r="B11353" t="str">
        <f t="shared" si="300"/>
        <v>https://www.udobaer.de/out/media/public/cust/others/s0000162-2021-ch_it.pdf</v>
      </c>
    </row>
    <row r="11354" spans="1:2" x14ac:dyDescent="0.2">
      <c r="A11354" s="1" t="s">
        <v>22517</v>
      </c>
      <c r="B11354" t="str">
        <f t="shared" si="300"/>
        <v>https://www.udobaer.de/out/media/public/cust/others/s0000162-2021-ch_it.pdf</v>
      </c>
    </row>
    <row r="11355" spans="1:2" x14ac:dyDescent="0.2">
      <c r="A11355" s="1" t="s">
        <v>22518</v>
      </c>
      <c r="B11355" t="str">
        <f t="shared" si="300"/>
        <v>https://www.udobaer.de/out/media/public/cust/others/s0000162-2021-ch_it.pdf</v>
      </c>
    </row>
    <row r="11356" spans="1:2" x14ac:dyDescent="0.2">
      <c r="A11356" s="1" t="s">
        <v>17206</v>
      </c>
      <c r="B11356" t="str">
        <f>HYPERLINK("https://www.udobaer.de/out/media/public/cust/others/s0000163-2021-ch_it.pdf")</f>
        <v>https://www.udobaer.de/out/media/public/cust/others/s0000163-2021-ch_it.pdf</v>
      </c>
    </row>
    <row r="11357" spans="1:2" x14ac:dyDescent="0.2">
      <c r="A11357" s="1" t="s">
        <v>18603</v>
      </c>
      <c r="B11357" t="str">
        <f t="shared" ref="B11357:B11413" si="301">HYPERLINK("https://www.udobaer.de/out/media/public/cust/others/s0000165-2021-ch_it.pdf")</f>
        <v>https://www.udobaer.de/out/media/public/cust/others/s0000165-2021-ch_it.pdf</v>
      </c>
    </row>
    <row r="11358" spans="1:2" x14ac:dyDescent="0.2">
      <c r="A11358" s="1" t="s">
        <v>18604</v>
      </c>
      <c r="B11358" t="str">
        <f t="shared" si="301"/>
        <v>https://www.udobaer.de/out/media/public/cust/others/s0000165-2021-ch_it.pdf</v>
      </c>
    </row>
    <row r="11359" spans="1:2" x14ac:dyDescent="0.2">
      <c r="A11359" s="1" t="s">
        <v>18606</v>
      </c>
      <c r="B11359" t="str">
        <f t="shared" si="301"/>
        <v>https://www.udobaer.de/out/media/public/cust/others/s0000165-2021-ch_it.pdf</v>
      </c>
    </row>
    <row r="11360" spans="1:2" x14ac:dyDescent="0.2">
      <c r="A11360" s="1" t="s">
        <v>18607</v>
      </c>
      <c r="B11360" t="str">
        <f t="shared" si="301"/>
        <v>https://www.udobaer.de/out/media/public/cust/others/s0000165-2021-ch_it.pdf</v>
      </c>
    </row>
    <row r="11361" spans="1:2" x14ac:dyDescent="0.2">
      <c r="A11361" s="1" t="s">
        <v>18608</v>
      </c>
      <c r="B11361" t="str">
        <f t="shared" si="301"/>
        <v>https://www.udobaer.de/out/media/public/cust/others/s0000165-2021-ch_it.pdf</v>
      </c>
    </row>
    <row r="11362" spans="1:2" x14ac:dyDescent="0.2">
      <c r="A11362" s="1" t="s">
        <v>18609</v>
      </c>
      <c r="B11362" t="str">
        <f t="shared" si="301"/>
        <v>https://www.udobaer.de/out/media/public/cust/others/s0000165-2021-ch_it.pdf</v>
      </c>
    </row>
    <row r="11363" spans="1:2" x14ac:dyDescent="0.2">
      <c r="A11363" s="1" t="s">
        <v>18610</v>
      </c>
      <c r="B11363" t="str">
        <f t="shared" si="301"/>
        <v>https://www.udobaer.de/out/media/public/cust/others/s0000165-2021-ch_it.pdf</v>
      </c>
    </row>
    <row r="11364" spans="1:2" x14ac:dyDescent="0.2">
      <c r="A11364" s="1" t="s">
        <v>18611</v>
      </c>
      <c r="B11364" t="str">
        <f t="shared" si="301"/>
        <v>https://www.udobaer.de/out/media/public/cust/others/s0000165-2021-ch_it.pdf</v>
      </c>
    </row>
    <row r="11365" spans="1:2" x14ac:dyDescent="0.2">
      <c r="A11365" s="1" t="s">
        <v>18612</v>
      </c>
      <c r="B11365" t="str">
        <f t="shared" si="301"/>
        <v>https://www.udobaer.de/out/media/public/cust/others/s0000165-2021-ch_it.pdf</v>
      </c>
    </row>
    <row r="11366" spans="1:2" x14ac:dyDescent="0.2">
      <c r="A11366" s="1" t="s">
        <v>18613</v>
      </c>
      <c r="B11366" t="str">
        <f t="shared" si="301"/>
        <v>https://www.udobaer.de/out/media/public/cust/others/s0000165-2021-ch_it.pdf</v>
      </c>
    </row>
    <row r="11367" spans="1:2" x14ac:dyDescent="0.2">
      <c r="A11367" s="1" t="s">
        <v>18614</v>
      </c>
      <c r="B11367" t="str">
        <f t="shared" si="301"/>
        <v>https://www.udobaer.de/out/media/public/cust/others/s0000165-2021-ch_it.pdf</v>
      </c>
    </row>
    <row r="11368" spans="1:2" x14ac:dyDescent="0.2">
      <c r="A11368" s="1" t="s">
        <v>18615</v>
      </c>
      <c r="B11368" t="str">
        <f t="shared" si="301"/>
        <v>https://www.udobaer.de/out/media/public/cust/others/s0000165-2021-ch_it.pdf</v>
      </c>
    </row>
    <row r="11369" spans="1:2" x14ac:dyDescent="0.2">
      <c r="A11369" s="1" t="s">
        <v>18616</v>
      </c>
      <c r="B11369" t="str">
        <f t="shared" si="301"/>
        <v>https://www.udobaer.de/out/media/public/cust/others/s0000165-2021-ch_it.pdf</v>
      </c>
    </row>
    <row r="11370" spans="1:2" x14ac:dyDescent="0.2">
      <c r="A11370" s="1" t="s">
        <v>18617</v>
      </c>
      <c r="B11370" t="str">
        <f t="shared" si="301"/>
        <v>https://www.udobaer.de/out/media/public/cust/others/s0000165-2021-ch_it.pdf</v>
      </c>
    </row>
    <row r="11371" spans="1:2" x14ac:dyDescent="0.2">
      <c r="A11371" s="1" t="s">
        <v>18618</v>
      </c>
      <c r="B11371" t="str">
        <f t="shared" si="301"/>
        <v>https://www.udobaer.de/out/media/public/cust/others/s0000165-2021-ch_it.pdf</v>
      </c>
    </row>
    <row r="11372" spans="1:2" x14ac:dyDescent="0.2">
      <c r="A11372" s="1" t="s">
        <v>18619</v>
      </c>
      <c r="B11372" t="str">
        <f t="shared" si="301"/>
        <v>https://www.udobaer.de/out/media/public/cust/others/s0000165-2021-ch_it.pdf</v>
      </c>
    </row>
    <row r="11373" spans="1:2" x14ac:dyDescent="0.2">
      <c r="A11373" s="1" t="s">
        <v>18620</v>
      </c>
      <c r="B11373" t="str">
        <f t="shared" si="301"/>
        <v>https://www.udobaer.de/out/media/public/cust/others/s0000165-2021-ch_it.pdf</v>
      </c>
    </row>
    <row r="11374" spans="1:2" x14ac:dyDescent="0.2">
      <c r="A11374" s="1" t="s">
        <v>18621</v>
      </c>
      <c r="B11374" t="str">
        <f t="shared" si="301"/>
        <v>https://www.udobaer.de/out/media/public/cust/others/s0000165-2021-ch_it.pdf</v>
      </c>
    </row>
    <row r="11375" spans="1:2" x14ac:dyDescent="0.2">
      <c r="A11375" s="1" t="s">
        <v>18622</v>
      </c>
      <c r="B11375" t="str">
        <f t="shared" si="301"/>
        <v>https://www.udobaer.de/out/media/public/cust/others/s0000165-2021-ch_it.pdf</v>
      </c>
    </row>
    <row r="11376" spans="1:2" x14ac:dyDescent="0.2">
      <c r="A11376" s="1" t="s">
        <v>18623</v>
      </c>
      <c r="B11376" t="str">
        <f t="shared" si="301"/>
        <v>https://www.udobaer.de/out/media/public/cust/others/s0000165-2021-ch_it.pdf</v>
      </c>
    </row>
    <row r="11377" spans="1:2" x14ac:dyDescent="0.2">
      <c r="A11377" s="1" t="s">
        <v>18624</v>
      </c>
      <c r="B11377" t="str">
        <f t="shared" si="301"/>
        <v>https://www.udobaer.de/out/media/public/cust/others/s0000165-2021-ch_it.pdf</v>
      </c>
    </row>
    <row r="11378" spans="1:2" x14ac:dyDescent="0.2">
      <c r="A11378" s="1" t="s">
        <v>18625</v>
      </c>
      <c r="B11378" t="str">
        <f t="shared" si="301"/>
        <v>https://www.udobaer.de/out/media/public/cust/others/s0000165-2021-ch_it.pdf</v>
      </c>
    </row>
    <row r="11379" spans="1:2" x14ac:dyDescent="0.2">
      <c r="A11379" s="1" t="s">
        <v>18626</v>
      </c>
      <c r="B11379" t="str">
        <f t="shared" si="301"/>
        <v>https://www.udobaer.de/out/media/public/cust/others/s0000165-2021-ch_it.pdf</v>
      </c>
    </row>
    <row r="11380" spans="1:2" x14ac:dyDescent="0.2">
      <c r="A11380" s="1" t="s">
        <v>18627</v>
      </c>
      <c r="B11380" t="str">
        <f t="shared" si="301"/>
        <v>https://www.udobaer.de/out/media/public/cust/others/s0000165-2021-ch_it.pdf</v>
      </c>
    </row>
    <row r="11381" spans="1:2" x14ac:dyDescent="0.2">
      <c r="A11381" s="1" t="s">
        <v>18628</v>
      </c>
      <c r="B11381" t="str">
        <f t="shared" si="301"/>
        <v>https://www.udobaer.de/out/media/public/cust/others/s0000165-2021-ch_it.pdf</v>
      </c>
    </row>
    <row r="11382" spans="1:2" x14ac:dyDescent="0.2">
      <c r="A11382" s="1" t="s">
        <v>18629</v>
      </c>
      <c r="B11382" t="str">
        <f t="shared" si="301"/>
        <v>https://www.udobaer.de/out/media/public/cust/others/s0000165-2021-ch_it.pdf</v>
      </c>
    </row>
    <row r="11383" spans="1:2" x14ac:dyDescent="0.2">
      <c r="A11383" s="1" t="s">
        <v>18630</v>
      </c>
      <c r="B11383" t="str">
        <f t="shared" si="301"/>
        <v>https://www.udobaer.de/out/media/public/cust/others/s0000165-2021-ch_it.pdf</v>
      </c>
    </row>
    <row r="11384" spans="1:2" x14ac:dyDescent="0.2">
      <c r="A11384" s="1" t="s">
        <v>18631</v>
      </c>
      <c r="B11384" t="str">
        <f t="shared" si="301"/>
        <v>https://www.udobaer.de/out/media/public/cust/others/s0000165-2021-ch_it.pdf</v>
      </c>
    </row>
    <row r="11385" spans="1:2" x14ac:dyDescent="0.2">
      <c r="A11385" s="1" t="s">
        <v>18632</v>
      </c>
      <c r="B11385" t="str">
        <f t="shared" si="301"/>
        <v>https://www.udobaer.de/out/media/public/cust/others/s0000165-2021-ch_it.pdf</v>
      </c>
    </row>
    <row r="11386" spans="1:2" x14ac:dyDescent="0.2">
      <c r="A11386" s="1" t="s">
        <v>18633</v>
      </c>
      <c r="B11386" t="str">
        <f t="shared" si="301"/>
        <v>https://www.udobaer.de/out/media/public/cust/others/s0000165-2021-ch_it.pdf</v>
      </c>
    </row>
    <row r="11387" spans="1:2" x14ac:dyDescent="0.2">
      <c r="A11387" s="1" t="s">
        <v>18634</v>
      </c>
      <c r="B11387" t="str">
        <f t="shared" si="301"/>
        <v>https://www.udobaer.de/out/media/public/cust/others/s0000165-2021-ch_it.pdf</v>
      </c>
    </row>
    <row r="11388" spans="1:2" x14ac:dyDescent="0.2">
      <c r="A11388" s="1" t="s">
        <v>18635</v>
      </c>
      <c r="B11388" t="str">
        <f t="shared" si="301"/>
        <v>https://www.udobaer.de/out/media/public/cust/others/s0000165-2021-ch_it.pdf</v>
      </c>
    </row>
    <row r="11389" spans="1:2" x14ac:dyDescent="0.2">
      <c r="A11389" s="1" t="s">
        <v>18636</v>
      </c>
      <c r="B11389" t="str">
        <f t="shared" si="301"/>
        <v>https://www.udobaer.de/out/media/public/cust/others/s0000165-2021-ch_it.pdf</v>
      </c>
    </row>
    <row r="11390" spans="1:2" x14ac:dyDescent="0.2">
      <c r="A11390" s="1" t="s">
        <v>18637</v>
      </c>
      <c r="B11390" t="str">
        <f t="shared" si="301"/>
        <v>https://www.udobaer.de/out/media/public/cust/others/s0000165-2021-ch_it.pdf</v>
      </c>
    </row>
    <row r="11391" spans="1:2" x14ac:dyDescent="0.2">
      <c r="A11391" s="1" t="s">
        <v>18638</v>
      </c>
      <c r="B11391" t="str">
        <f t="shared" si="301"/>
        <v>https://www.udobaer.de/out/media/public/cust/others/s0000165-2021-ch_it.pdf</v>
      </c>
    </row>
    <row r="11392" spans="1:2" x14ac:dyDescent="0.2">
      <c r="A11392" s="1" t="s">
        <v>18639</v>
      </c>
      <c r="B11392" t="str">
        <f t="shared" si="301"/>
        <v>https://www.udobaer.de/out/media/public/cust/others/s0000165-2021-ch_it.pdf</v>
      </c>
    </row>
    <row r="11393" spans="1:2" x14ac:dyDescent="0.2">
      <c r="A11393" s="1" t="s">
        <v>18640</v>
      </c>
      <c r="B11393" t="str">
        <f t="shared" si="301"/>
        <v>https://www.udobaer.de/out/media/public/cust/others/s0000165-2021-ch_it.pdf</v>
      </c>
    </row>
    <row r="11394" spans="1:2" x14ac:dyDescent="0.2">
      <c r="A11394" s="1" t="s">
        <v>18641</v>
      </c>
      <c r="B11394" t="str">
        <f t="shared" si="301"/>
        <v>https://www.udobaer.de/out/media/public/cust/others/s0000165-2021-ch_it.pdf</v>
      </c>
    </row>
    <row r="11395" spans="1:2" x14ac:dyDescent="0.2">
      <c r="A11395" s="1" t="s">
        <v>18642</v>
      </c>
      <c r="B11395" t="str">
        <f t="shared" si="301"/>
        <v>https://www.udobaer.de/out/media/public/cust/others/s0000165-2021-ch_it.pdf</v>
      </c>
    </row>
    <row r="11396" spans="1:2" x14ac:dyDescent="0.2">
      <c r="A11396" s="1" t="s">
        <v>18643</v>
      </c>
      <c r="B11396" t="str">
        <f t="shared" si="301"/>
        <v>https://www.udobaer.de/out/media/public/cust/others/s0000165-2021-ch_it.pdf</v>
      </c>
    </row>
    <row r="11397" spans="1:2" x14ac:dyDescent="0.2">
      <c r="A11397" s="1" t="s">
        <v>18644</v>
      </c>
      <c r="B11397" t="str">
        <f t="shared" si="301"/>
        <v>https://www.udobaer.de/out/media/public/cust/others/s0000165-2021-ch_it.pdf</v>
      </c>
    </row>
    <row r="11398" spans="1:2" x14ac:dyDescent="0.2">
      <c r="A11398" s="1" t="s">
        <v>18645</v>
      </c>
      <c r="B11398" t="str">
        <f t="shared" si="301"/>
        <v>https://www.udobaer.de/out/media/public/cust/others/s0000165-2021-ch_it.pdf</v>
      </c>
    </row>
    <row r="11399" spans="1:2" x14ac:dyDescent="0.2">
      <c r="A11399" s="1" t="s">
        <v>18646</v>
      </c>
      <c r="B11399" t="str">
        <f t="shared" si="301"/>
        <v>https://www.udobaer.de/out/media/public/cust/others/s0000165-2021-ch_it.pdf</v>
      </c>
    </row>
    <row r="11400" spans="1:2" x14ac:dyDescent="0.2">
      <c r="A11400" s="1" t="s">
        <v>18647</v>
      </c>
      <c r="B11400" t="str">
        <f t="shared" si="301"/>
        <v>https://www.udobaer.de/out/media/public/cust/others/s0000165-2021-ch_it.pdf</v>
      </c>
    </row>
    <row r="11401" spans="1:2" x14ac:dyDescent="0.2">
      <c r="A11401" s="1" t="s">
        <v>18648</v>
      </c>
      <c r="B11401" t="str">
        <f t="shared" si="301"/>
        <v>https://www.udobaer.de/out/media/public/cust/others/s0000165-2021-ch_it.pdf</v>
      </c>
    </row>
    <row r="11402" spans="1:2" x14ac:dyDescent="0.2">
      <c r="A11402" s="1" t="s">
        <v>18649</v>
      </c>
      <c r="B11402" t="str">
        <f t="shared" si="301"/>
        <v>https://www.udobaer.de/out/media/public/cust/others/s0000165-2021-ch_it.pdf</v>
      </c>
    </row>
    <row r="11403" spans="1:2" x14ac:dyDescent="0.2">
      <c r="A11403" s="1" t="s">
        <v>18650</v>
      </c>
      <c r="B11403" t="str">
        <f t="shared" si="301"/>
        <v>https://www.udobaer.de/out/media/public/cust/others/s0000165-2021-ch_it.pdf</v>
      </c>
    </row>
    <row r="11404" spans="1:2" x14ac:dyDescent="0.2">
      <c r="A11404" s="1" t="s">
        <v>18651</v>
      </c>
      <c r="B11404" t="str">
        <f t="shared" si="301"/>
        <v>https://www.udobaer.de/out/media/public/cust/others/s0000165-2021-ch_it.pdf</v>
      </c>
    </row>
    <row r="11405" spans="1:2" x14ac:dyDescent="0.2">
      <c r="A11405" s="1" t="s">
        <v>18652</v>
      </c>
      <c r="B11405" t="str">
        <f t="shared" si="301"/>
        <v>https://www.udobaer.de/out/media/public/cust/others/s0000165-2021-ch_it.pdf</v>
      </c>
    </row>
    <row r="11406" spans="1:2" x14ac:dyDescent="0.2">
      <c r="A11406" s="1" t="s">
        <v>18653</v>
      </c>
      <c r="B11406" t="str">
        <f t="shared" si="301"/>
        <v>https://www.udobaer.de/out/media/public/cust/others/s0000165-2021-ch_it.pdf</v>
      </c>
    </row>
    <row r="11407" spans="1:2" x14ac:dyDescent="0.2">
      <c r="A11407" s="1" t="s">
        <v>18654</v>
      </c>
      <c r="B11407" t="str">
        <f t="shared" si="301"/>
        <v>https://www.udobaer.de/out/media/public/cust/others/s0000165-2021-ch_it.pdf</v>
      </c>
    </row>
    <row r="11408" spans="1:2" x14ac:dyDescent="0.2">
      <c r="A11408" s="1" t="s">
        <v>18655</v>
      </c>
      <c r="B11408" t="str">
        <f t="shared" si="301"/>
        <v>https://www.udobaer.de/out/media/public/cust/others/s0000165-2021-ch_it.pdf</v>
      </c>
    </row>
    <row r="11409" spans="1:2" x14ac:dyDescent="0.2">
      <c r="A11409" s="1" t="s">
        <v>18656</v>
      </c>
      <c r="B11409" t="str">
        <f t="shared" si="301"/>
        <v>https://www.udobaer.de/out/media/public/cust/others/s0000165-2021-ch_it.pdf</v>
      </c>
    </row>
    <row r="11410" spans="1:2" x14ac:dyDescent="0.2">
      <c r="A11410" s="1" t="s">
        <v>18657</v>
      </c>
      <c r="B11410" t="str">
        <f t="shared" si="301"/>
        <v>https://www.udobaer.de/out/media/public/cust/others/s0000165-2021-ch_it.pdf</v>
      </c>
    </row>
    <row r="11411" spans="1:2" x14ac:dyDescent="0.2">
      <c r="A11411" s="1" t="s">
        <v>18658</v>
      </c>
      <c r="B11411" t="str">
        <f t="shared" si="301"/>
        <v>https://www.udobaer.de/out/media/public/cust/others/s0000165-2021-ch_it.pdf</v>
      </c>
    </row>
    <row r="11412" spans="1:2" x14ac:dyDescent="0.2">
      <c r="A11412" s="1" t="s">
        <v>18659</v>
      </c>
      <c r="B11412" t="str">
        <f t="shared" si="301"/>
        <v>https://www.udobaer.de/out/media/public/cust/others/s0000165-2021-ch_it.pdf</v>
      </c>
    </row>
    <row r="11413" spans="1:2" x14ac:dyDescent="0.2">
      <c r="A11413" s="1" t="s">
        <v>18660</v>
      </c>
      <c r="B11413" t="str">
        <f t="shared" si="301"/>
        <v>https://www.udobaer.de/out/media/public/cust/others/s0000165-2021-ch_it.pdf</v>
      </c>
    </row>
    <row r="11414" spans="1:2" x14ac:dyDescent="0.2">
      <c r="A11414" s="1" t="s">
        <v>18661</v>
      </c>
      <c r="B11414" t="str">
        <f t="shared" ref="B11414:B11439" si="302">HYPERLINK("https://www.udobaer.de/out/media/public/cust/others/s0000165-2021-ch_it.pdf")</f>
        <v>https://www.udobaer.de/out/media/public/cust/others/s0000165-2021-ch_it.pdf</v>
      </c>
    </row>
    <row r="11415" spans="1:2" x14ac:dyDescent="0.2">
      <c r="A11415" s="1" t="s">
        <v>18662</v>
      </c>
      <c r="B11415" t="str">
        <f t="shared" si="302"/>
        <v>https://www.udobaer.de/out/media/public/cust/others/s0000165-2021-ch_it.pdf</v>
      </c>
    </row>
    <row r="11416" spans="1:2" x14ac:dyDescent="0.2">
      <c r="A11416" s="1" t="s">
        <v>18663</v>
      </c>
      <c r="B11416" t="str">
        <f t="shared" si="302"/>
        <v>https://www.udobaer.de/out/media/public/cust/others/s0000165-2021-ch_it.pdf</v>
      </c>
    </row>
    <row r="11417" spans="1:2" x14ac:dyDescent="0.2">
      <c r="A11417" s="1" t="s">
        <v>18664</v>
      </c>
      <c r="B11417" t="str">
        <f t="shared" si="302"/>
        <v>https://www.udobaer.de/out/media/public/cust/others/s0000165-2021-ch_it.pdf</v>
      </c>
    </row>
    <row r="11418" spans="1:2" x14ac:dyDescent="0.2">
      <c r="A11418" s="1" t="s">
        <v>18665</v>
      </c>
      <c r="B11418" t="str">
        <f t="shared" si="302"/>
        <v>https://www.udobaer.de/out/media/public/cust/others/s0000165-2021-ch_it.pdf</v>
      </c>
    </row>
    <row r="11419" spans="1:2" x14ac:dyDescent="0.2">
      <c r="A11419" s="1" t="s">
        <v>18666</v>
      </c>
      <c r="B11419" t="str">
        <f t="shared" si="302"/>
        <v>https://www.udobaer.de/out/media/public/cust/others/s0000165-2021-ch_it.pdf</v>
      </c>
    </row>
    <row r="11420" spans="1:2" x14ac:dyDescent="0.2">
      <c r="A11420" s="1" t="s">
        <v>18667</v>
      </c>
      <c r="B11420" t="str">
        <f t="shared" si="302"/>
        <v>https://www.udobaer.de/out/media/public/cust/others/s0000165-2021-ch_it.pdf</v>
      </c>
    </row>
    <row r="11421" spans="1:2" x14ac:dyDescent="0.2">
      <c r="A11421" s="1" t="s">
        <v>18668</v>
      </c>
      <c r="B11421" t="str">
        <f t="shared" si="302"/>
        <v>https://www.udobaer.de/out/media/public/cust/others/s0000165-2021-ch_it.pdf</v>
      </c>
    </row>
    <row r="11422" spans="1:2" x14ac:dyDescent="0.2">
      <c r="A11422" s="1" t="s">
        <v>18669</v>
      </c>
      <c r="B11422" t="str">
        <f t="shared" si="302"/>
        <v>https://www.udobaer.de/out/media/public/cust/others/s0000165-2021-ch_it.pdf</v>
      </c>
    </row>
    <row r="11423" spans="1:2" x14ac:dyDescent="0.2">
      <c r="A11423" s="1" t="s">
        <v>18670</v>
      </c>
      <c r="B11423" t="str">
        <f t="shared" si="302"/>
        <v>https://www.udobaer.de/out/media/public/cust/others/s0000165-2021-ch_it.pdf</v>
      </c>
    </row>
    <row r="11424" spans="1:2" x14ac:dyDescent="0.2">
      <c r="A11424" s="1" t="s">
        <v>18671</v>
      </c>
      <c r="B11424" t="str">
        <f t="shared" si="302"/>
        <v>https://www.udobaer.de/out/media/public/cust/others/s0000165-2021-ch_it.pdf</v>
      </c>
    </row>
    <row r="11425" spans="1:2" x14ac:dyDescent="0.2">
      <c r="A11425" s="1" t="s">
        <v>18672</v>
      </c>
      <c r="B11425" t="str">
        <f t="shared" si="302"/>
        <v>https://www.udobaer.de/out/media/public/cust/others/s0000165-2021-ch_it.pdf</v>
      </c>
    </row>
    <row r="11426" spans="1:2" x14ac:dyDescent="0.2">
      <c r="A11426" s="1" t="s">
        <v>18673</v>
      </c>
      <c r="B11426" t="str">
        <f t="shared" si="302"/>
        <v>https://www.udobaer.de/out/media/public/cust/others/s0000165-2021-ch_it.pdf</v>
      </c>
    </row>
    <row r="11427" spans="1:2" x14ac:dyDescent="0.2">
      <c r="A11427" s="1" t="s">
        <v>18674</v>
      </c>
      <c r="B11427" t="str">
        <f t="shared" si="302"/>
        <v>https://www.udobaer.de/out/media/public/cust/others/s0000165-2021-ch_it.pdf</v>
      </c>
    </row>
    <row r="11428" spans="1:2" x14ac:dyDescent="0.2">
      <c r="A11428" s="1" t="s">
        <v>18675</v>
      </c>
      <c r="B11428" t="str">
        <f t="shared" si="302"/>
        <v>https://www.udobaer.de/out/media/public/cust/others/s0000165-2021-ch_it.pdf</v>
      </c>
    </row>
    <row r="11429" spans="1:2" x14ac:dyDescent="0.2">
      <c r="A11429" s="1" t="s">
        <v>18676</v>
      </c>
      <c r="B11429" t="str">
        <f t="shared" si="302"/>
        <v>https://www.udobaer.de/out/media/public/cust/others/s0000165-2021-ch_it.pdf</v>
      </c>
    </row>
    <row r="11430" spans="1:2" x14ac:dyDescent="0.2">
      <c r="A11430" s="1" t="s">
        <v>18677</v>
      </c>
      <c r="B11430" t="str">
        <f t="shared" si="302"/>
        <v>https://www.udobaer.de/out/media/public/cust/others/s0000165-2021-ch_it.pdf</v>
      </c>
    </row>
    <row r="11431" spans="1:2" x14ac:dyDescent="0.2">
      <c r="A11431" s="1" t="s">
        <v>18678</v>
      </c>
      <c r="B11431" t="str">
        <f t="shared" si="302"/>
        <v>https://www.udobaer.de/out/media/public/cust/others/s0000165-2021-ch_it.pdf</v>
      </c>
    </row>
    <row r="11432" spans="1:2" x14ac:dyDescent="0.2">
      <c r="A11432" s="1" t="s">
        <v>18679</v>
      </c>
      <c r="B11432" t="str">
        <f t="shared" si="302"/>
        <v>https://www.udobaer.de/out/media/public/cust/others/s0000165-2021-ch_it.pdf</v>
      </c>
    </row>
    <row r="11433" spans="1:2" x14ac:dyDescent="0.2">
      <c r="A11433" s="1" t="s">
        <v>18680</v>
      </c>
      <c r="B11433" t="str">
        <f t="shared" si="302"/>
        <v>https://www.udobaer.de/out/media/public/cust/others/s0000165-2021-ch_it.pdf</v>
      </c>
    </row>
    <row r="11434" spans="1:2" x14ac:dyDescent="0.2">
      <c r="A11434" s="1" t="s">
        <v>18681</v>
      </c>
      <c r="B11434" t="str">
        <f t="shared" si="302"/>
        <v>https://www.udobaer.de/out/media/public/cust/others/s0000165-2021-ch_it.pdf</v>
      </c>
    </row>
    <row r="11435" spans="1:2" x14ac:dyDescent="0.2">
      <c r="A11435" s="1" t="s">
        <v>18682</v>
      </c>
      <c r="B11435" t="str">
        <f t="shared" si="302"/>
        <v>https://www.udobaer.de/out/media/public/cust/others/s0000165-2021-ch_it.pdf</v>
      </c>
    </row>
    <row r="11436" spans="1:2" x14ac:dyDescent="0.2">
      <c r="A11436" s="1" t="s">
        <v>18683</v>
      </c>
      <c r="B11436" t="str">
        <f t="shared" si="302"/>
        <v>https://www.udobaer.de/out/media/public/cust/others/s0000165-2021-ch_it.pdf</v>
      </c>
    </row>
    <row r="11437" spans="1:2" x14ac:dyDescent="0.2">
      <c r="A11437" s="1" t="s">
        <v>18684</v>
      </c>
      <c r="B11437" t="str">
        <f t="shared" si="302"/>
        <v>https://www.udobaer.de/out/media/public/cust/others/s0000165-2021-ch_it.pdf</v>
      </c>
    </row>
    <row r="11438" spans="1:2" x14ac:dyDescent="0.2">
      <c r="A11438" s="1" t="s">
        <v>18685</v>
      </c>
      <c r="B11438" t="str">
        <f t="shared" si="302"/>
        <v>https://www.udobaer.de/out/media/public/cust/others/s0000165-2021-ch_it.pdf</v>
      </c>
    </row>
    <row r="11439" spans="1:2" x14ac:dyDescent="0.2">
      <c r="A11439" s="1" t="s">
        <v>18686</v>
      </c>
      <c r="B11439" t="str">
        <f t="shared" si="302"/>
        <v>https://www.udobaer.de/out/media/public/cust/others/s0000165-2021-ch_it.pdf</v>
      </c>
    </row>
    <row r="11440" spans="1:2" x14ac:dyDescent="0.2">
      <c r="A11440" s="1" t="s">
        <v>18687</v>
      </c>
      <c r="B11440" t="str">
        <f t="shared" ref="B11440:B11465" si="303">HYPERLINK("https://www.udobaer.de/out/media/public/cust/others/s0000165-2021-ch_it.pdf")</f>
        <v>https://www.udobaer.de/out/media/public/cust/others/s0000165-2021-ch_it.pdf</v>
      </c>
    </row>
    <row r="11441" spans="1:2" x14ac:dyDescent="0.2">
      <c r="A11441" s="1" t="s">
        <v>18688</v>
      </c>
      <c r="B11441" t="str">
        <f t="shared" si="303"/>
        <v>https://www.udobaer.de/out/media/public/cust/others/s0000165-2021-ch_it.pdf</v>
      </c>
    </row>
    <row r="11442" spans="1:2" x14ac:dyDescent="0.2">
      <c r="A11442" s="1" t="s">
        <v>18689</v>
      </c>
      <c r="B11442" t="str">
        <f t="shared" si="303"/>
        <v>https://www.udobaer.de/out/media/public/cust/others/s0000165-2021-ch_it.pdf</v>
      </c>
    </row>
    <row r="11443" spans="1:2" x14ac:dyDescent="0.2">
      <c r="A11443" s="1" t="s">
        <v>18690</v>
      </c>
      <c r="B11443" t="str">
        <f t="shared" si="303"/>
        <v>https://www.udobaer.de/out/media/public/cust/others/s0000165-2021-ch_it.pdf</v>
      </c>
    </row>
    <row r="11444" spans="1:2" x14ac:dyDescent="0.2">
      <c r="A11444" s="1" t="s">
        <v>18691</v>
      </c>
      <c r="B11444" t="str">
        <f t="shared" si="303"/>
        <v>https://www.udobaer.de/out/media/public/cust/others/s0000165-2021-ch_it.pdf</v>
      </c>
    </row>
    <row r="11445" spans="1:2" x14ac:dyDescent="0.2">
      <c r="A11445" s="1" t="s">
        <v>18692</v>
      </c>
      <c r="B11445" t="str">
        <f t="shared" si="303"/>
        <v>https://www.udobaer.de/out/media/public/cust/others/s0000165-2021-ch_it.pdf</v>
      </c>
    </row>
    <row r="11446" spans="1:2" x14ac:dyDescent="0.2">
      <c r="A11446" s="1" t="s">
        <v>18693</v>
      </c>
      <c r="B11446" t="str">
        <f t="shared" si="303"/>
        <v>https://www.udobaer.de/out/media/public/cust/others/s0000165-2021-ch_it.pdf</v>
      </c>
    </row>
    <row r="11447" spans="1:2" x14ac:dyDescent="0.2">
      <c r="A11447" s="1" t="s">
        <v>18694</v>
      </c>
      <c r="B11447" t="str">
        <f t="shared" si="303"/>
        <v>https://www.udobaer.de/out/media/public/cust/others/s0000165-2021-ch_it.pdf</v>
      </c>
    </row>
    <row r="11448" spans="1:2" x14ac:dyDescent="0.2">
      <c r="A11448" s="1" t="s">
        <v>18695</v>
      </c>
      <c r="B11448" t="str">
        <f t="shared" si="303"/>
        <v>https://www.udobaer.de/out/media/public/cust/others/s0000165-2021-ch_it.pdf</v>
      </c>
    </row>
    <row r="11449" spans="1:2" x14ac:dyDescent="0.2">
      <c r="A11449" s="1" t="s">
        <v>18696</v>
      </c>
      <c r="B11449" t="str">
        <f t="shared" si="303"/>
        <v>https://www.udobaer.de/out/media/public/cust/others/s0000165-2021-ch_it.pdf</v>
      </c>
    </row>
    <row r="11450" spans="1:2" x14ac:dyDescent="0.2">
      <c r="A11450" s="1" t="s">
        <v>18697</v>
      </c>
      <c r="B11450" t="str">
        <f t="shared" si="303"/>
        <v>https://www.udobaer.de/out/media/public/cust/others/s0000165-2021-ch_it.pdf</v>
      </c>
    </row>
    <row r="11451" spans="1:2" x14ac:dyDescent="0.2">
      <c r="A11451" s="1" t="s">
        <v>18698</v>
      </c>
      <c r="B11451" t="str">
        <f t="shared" si="303"/>
        <v>https://www.udobaer.de/out/media/public/cust/others/s0000165-2021-ch_it.pdf</v>
      </c>
    </row>
    <row r="11452" spans="1:2" x14ac:dyDescent="0.2">
      <c r="A11452" s="1" t="s">
        <v>18699</v>
      </c>
      <c r="B11452" t="str">
        <f t="shared" si="303"/>
        <v>https://www.udobaer.de/out/media/public/cust/others/s0000165-2021-ch_it.pdf</v>
      </c>
    </row>
    <row r="11453" spans="1:2" x14ac:dyDescent="0.2">
      <c r="A11453" s="1" t="s">
        <v>18700</v>
      </c>
      <c r="B11453" t="str">
        <f t="shared" si="303"/>
        <v>https://www.udobaer.de/out/media/public/cust/others/s0000165-2021-ch_it.pdf</v>
      </c>
    </row>
    <row r="11454" spans="1:2" x14ac:dyDescent="0.2">
      <c r="A11454" s="1" t="s">
        <v>18701</v>
      </c>
      <c r="B11454" t="str">
        <f t="shared" si="303"/>
        <v>https://www.udobaer.de/out/media/public/cust/others/s0000165-2021-ch_it.pdf</v>
      </c>
    </row>
    <row r="11455" spans="1:2" x14ac:dyDescent="0.2">
      <c r="A11455" s="1" t="s">
        <v>18702</v>
      </c>
      <c r="B11455" t="str">
        <f t="shared" si="303"/>
        <v>https://www.udobaer.de/out/media/public/cust/others/s0000165-2021-ch_it.pdf</v>
      </c>
    </row>
    <row r="11456" spans="1:2" x14ac:dyDescent="0.2">
      <c r="A11456" s="1" t="s">
        <v>18703</v>
      </c>
      <c r="B11456" t="str">
        <f t="shared" si="303"/>
        <v>https://www.udobaer.de/out/media/public/cust/others/s0000165-2021-ch_it.pdf</v>
      </c>
    </row>
    <row r="11457" spans="1:2" x14ac:dyDescent="0.2">
      <c r="A11457" s="1" t="s">
        <v>18704</v>
      </c>
      <c r="B11457" t="str">
        <f t="shared" si="303"/>
        <v>https://www.udobaer.de/out/media/public/cust/others/s0000165-2021-ch_it.pdf</v>
      </c>
    </row>
    <row r="11458" spans="1:2" x14ac:dyDescent="0.2">
      <c r="A11458" s="1" t="s">
        <v>18705</v>
      </c>
      <c r="B11458" t="str">
        <f t="shared" si="303"/>
        <v>https://www.udobaer.de/out/media/public/cust/others/s0000165-2021-ch_it.pdf</v>
      </c>
    </row>
    <row r="11459" spans="1:2" x14ac:dyDescent="0.2">
      <c r="A11459" s="1" t="s">
        <v>18706</v>
      </c>
      <c r="B11459" t="str">
        <f t="shared" si="303"/>
        <v>https://www.udobaer.de/out/media/public/cust/others/s0000165-2021-ch_it.pdf</v>
      </c>
    </row>
    <row r="11460" spans="1:2" x14ac:dyDescent="0.2">
      <c r="A11460" s="1" t="s">
        <v>18707</v>
      </c>
      <c r="B11460" t="str">
        <f t="shared" si="303"/>
        <v>https://www.udobaer.de/out/media/public/cust/others/s0000165-2021-ch_it.pdf</v>
      </c>
    </row>
    <row r="11461" spans="1:2" x14ac:dyDescent="0.2">
      <c r="A11461" s="1" t="s">
        <v>18708</v>
      </c>
      <c r="B11461" t="str">
        <f t="shared" si="303"/>
        <v>https://www.udobaer.de/out/media/public/cust/others/s0000165-2021-ch_it.pdf</v>
      </c>
    </row>
    <row r="11462" spans="1:2" x14ac:dyDescent="0.2">
      <c r="A11462" s="1" t="s">
        <v>18709</v>
      </c>
      <c r="B11462" t="str">
        <f t="shared" si="303"/>
        <v>https://www.udobaer.de/out/media/public/cust/others/s0000165-2021-ch_it.pdf</v>
      </c>
    </row>
    <row r="11463" spans="1:2" x14ac:dyDescent="0.2">
      <c r="A11463" s="1" t="s">
        <v>18710</v>
      </c>
      <c r="B11463" t="str">
        <f t="shared" si="303"/>
        <v>https://www.udobaer.de/out/media/public/cust/others/s0000165-2021-ch_it.pdf</v>
      </c>
    </row>
    <row r="11464" spans="1:2" x14ac:dyDescent="0.2">
      <c r="A11464" s="1" t="s">
        <v>18711</v>
      </c>
      <c r="B11464" t="str">
        <f t="shared" si="303"/>
        <v>https://www.udobaer.de/out/media/public/cust/others/s0000165-2021-ch_it.pdf</v>
      </c>
    </row>
    <row r="11465" spans="1:2" x14ac:dyDescent="0.2">
      <c r="A11465" s="1" t="s">
        <v>18712</v>
      </c>
      <c r="B11465" t="str">
        <f t="shared" si="303"/>
        <v>https://www.udobaer.de/out/media/public/cust/others/s0000165-2021-ch_it.pdf</v>
      </c>
    </row>
    <row r="11466" spans="1:2" x14ac:dyDescent="0.2">
      <c r="A11466" s="1" t="s">
        <v>18713</v>
      </c>
      <c r="B11466" t="str">
        <f t="shared" ref="B11466:B11489" si="304">HYPERLINK("https://www.udobaer.de/out/media/public/cust/others/s0000165-2021-ch_it.pdf")</f>
        <v>https://www.udobaer.de/out/media/public/cust/others/s0000165-2021-ch_it.pdf</v>
      </c>
    </row>
    <row r="11467" spans="1:2" x14ac:dyDescent="0.2">
      <c r="A11467" s="1" t="s">
        <v>18714</v>
      </c>
      <c r="B11467" t="str">
        <f t="shared" si="304"/>
        <v>https://www.udobaer.de/out/media/public/cust/others/s0000165-2021-ch_it.pdf</v>
      </c>
    </row>
    <row r="11468" spans="1:2" x14ac:dyDescent="0.2">
      <c r="A11468" s="1" t="s">
        <v>18715</v>
      </c>
      <c r="B11468" t="str">
        <f t="shared" si="304"/>
        <v>https://www.udobaer.de/out/media/public/cust/others/s0000165-2021-ch_it.pdf</v>
      </c>
    </row>
    <row r="11469" spans="1:2" x14ac:dyDescent="0.2">
      <c r="A11469" s="1" t="s">
        <v>18716</v>
      </c>
      <c r="B11469" t="str">
        <f t="shared" si="304"/>
        <v>https://www.udobaer.de/out/media/public/cust/others/s0000165-2021-ch_it.pdf</v>
      </c>
    </row>
    <row r="11470" spans="1:2" x14ac:dyDescent="0.2">
      <c r="A11470" s="1" t="s">
        <v>18717</v>
      </c>
      <c r="B11470" t="str">
        <f t="shared" si="304"/>
        <v>https://www.udobaer.de/out/media/public/cust/others/s0000165-2021-ch_it.pdf</v>
      </c>
    </row>
    <row r="11471" spans="1:2" x14ac:dyDescent="0.2">
      <c r="A11471" s="1" t="s">
        <v>18718</v>
      </c>
      <c r="B11471" t="str">
        <f t="shared" si="304"/>
        <v>https://www.udobaer.de/out/media/public/cust/others/s0000165-2021-ch_it.pdf</v>
      </c>
    </row>
    <row r="11472" spans="1:2" x14ac:dyDescent="0.2">
      <c r="A11472" s="1" t="s">
        <v>18779</v>
      </c>
      <c r="B11472" t="str">
        <f t="shared" si="304"/>
        <v>https://www.udobaer.de/out/media/public/cust/others/s0000165-2021-ch_it.pdf</v>
      </c>
    </row>
    <row r="11473" spans="1:2" x14ac:dyDescent="0.2">
      <c r="A11473" s="1" t="s">
        <v>18780</v>
      </c>
      <c r="B11473" t="str">
        <f t="shared" si="304"/>
        <v>https://www.udobaer.de/out/media/public/cust/others/s0000165-2021-ch_it.pdf</v>
      </c>
    </row>
    <row r="11474" spans="1:2" x14ac:dyDescent="0.2">
      <c r="A11474" s="1" t="s">
        <v>18781</v>
      </c>
      <c r="B11474" t="str">
        <f t="shared" si="304"/>
        <v>https://www.udobaer.de/out/media/public/cust/others/s0000165-2021-ch_it.pdf</v>
      </c>
    </row>
    <row r="11475" spans="1:2" x14ac:dyDescent="0.2">
      <c r="A11475" s="1" t="s">
        <v>18782</v>
      </c>
      <c r="B11475" t="str">
        <f t="shared" si="304"/>
        <v>https://www.udobaer.de/out/media/public/cust/others/s0000165-2021-ch_it.pdf</v>
      </c>
    </row>
    <row r="11476" spans="1:2" x14ac:dyDescent="0.2">
      <c r="A11476" s="1" t="s">
        <v>18783</v>
      </c>
      <c r="B11476" t="str">
        <f t="shared" si="304"/>
        <v>https://www.udobaer.de/out/media/public/cust/others/s0000165-2021-ch_it.pdf</v>
      </c>
    </row>
    <row r="11477" spans="1:2" x14ac:dyDescent="0.2">
      <c r="A11477" s="1" t="s">
        <v>18784</v>
      </c>
      <c r="B11477" t="str">
        <f t="shared" si="304"/>
        <v>https://www.udobaer.de/out/media/public/cust/others/s0000165-2021-ch_it.pdf</v>
      </c>
    </row>
    <row r="11478" spans="1:2" x14ac:dyDescent="0.2">
      <c r="A11478" s="1" t="s">
        <v>18785</v>
      </c>
      <c r="B11478" t="str">
        <f t="shared" si="304"/>
        <v>https://www.udobaer.de/out/media/public/cust/others/s0000165-2021-ch_it.pdf</v>
      </c>
    </row>
    <row r="11479" spans="1:2" x14ac:dyDescent="0.2">
      <c r="A11479" s="1" t="s">
        <v>18786</v>
      </c>
      <c r="B11479" t="str">
        <f t="shared" si="304"/>
        <v>https://www.udobaer.de/out/media/public/cust/others/s0000165-2021-ch_it.pdf</v>
      </c>
    </row>
    <row r="11480" spans="1:2" x14ac:dyDescent="0.2">
      <c r="A11480" s="1" t="s">
        <v>18787</v>
      </c>
      <c r="B11480" t="str">
        <f t="shared" si="304"/>
        <v>https://www.udobaer.de/out/media/public/cust/others/s0000165-2021-ch_it.pdf</v>
      </c>
    </row>
    <row r="11481" spans="1:2" x14ac:dyDescent="0.2">
      <c r="A11481" s="1" t="s">
        <v>18788</v>
      </c>
      <c r="B11481" t="str">
        <f t="shared" si="304"/>
        <v>https://www.udobaer.de/out/media/public/cust/others/s0000165-2021-ch_it.pdf</v>
      </c>
    </row>
    <row r="11482" spans="1:2" x14ac:dyDescent="0.2">
      <c r="A11482" s="1" t="s">
        <v>18789</v>
      </c>
      <c r="B11482" t="str">
        <f t="shared" si="304"/>
        <v>https://www.udobaer.de/out/media/public/cust/others/s0000165-2021-ch_it.pdf</v>
      </c>
    </row>
    <row r="11483" spans="1:2" x14ac:dyDescent="0.2">
      <c r="A11483" s="1" t="s">
        <v>18790</v>
      </c>
      <c r="B11483" t="str">
        <f t="shared" si="304"/>
        <v>https://www.udobaer.de/out/media/public/cust/others/s0000165-2021-ch_it.pdf</v>
      </c>
    </row>
    <row r="11484" spans="1:2" x14ac:dyDescent="0.2">
      <c r="A11484" s="1" t="s">
        <v>18791</v>
      </c>
      <c r="B11484" t="str">
        <f t="shared" si="304"/>
        <v>https://www.udobaer.de/out/media/public/cust/others/s0000165-2021-ch_it.pdf</v>
      </c>
    </row>
    <row r="11485" spans="1:2" x14ac:dyDescent="0.2">
      <c r="A11485" s="1" t="s">
        <v>18792</v>
      </c>
      <c r="B11485" t="str">
        <f t="shared" si="304"/>
        <v>https://www.udobaer.de/out/media/public/cust/others/s0000165-2021-ch_it.pdf</v>
      </c>
    </row>
    <row r="11486" spans="1:2" x14ac:dyDescent="0.2">
      <c r="A11486" s="1" t="s">
        <v>18793</v>
      </c>
      <c r="B11486" t="str">
        <f t="shared" si="304"/>
        <v>https://www.udobaer.de/out/media/public/cust/others/s0000165-2021-ch_it.pdf</v>
      </c>
    </row>
    <row r="11487" spans="1:2" x14ac:dyDescent="0.2">
      <c r="A11487" s="1" t="s">
        <v>18794</v>
      </c>
      <c r="B11487" t="str">
        <f t="shared" si="304"/>
        <v>https://www.udobaer.de/out/media/public/cust/others/s0000165-2021-ch_it.pdf</v>
      </c>
    </row>
    <row r="11488" spans="1:2" x14ac:dyDescent="0.2">
      <c r="A11488" s="1" t="s">
        <v>18795</v>
      </c>
      <c r="B11488" t="str">
        <f t="shared" si="304"/>
        <v>https://www.udobaer.de/out/media/public/cust/others/s0000165-2021-ch_it.pdf</v>
      </c>
    </row>
    <row r="11489" spans="1:2" x14ac:dyDescent="0.2">
      <c r="A11489" s="1" t="s">
        <v>18796</v>
      </c>
      <c r="B11489" t="str">
        <f t="shared" si="304"/>
        <v>https://www.udobaer.de/out/media/public/cust/others/s0000165-2021-ch_it.pdf</v>
      </c>
    </row>
    <row r="11490" spans="1:2" x14ac:dyDescent="0.2">
      <c r="A11490" s="1" t="s">
        <v>18797</v>
      </c>
      <c r="B11490" t="str">
        <f t="shared" ref="B11490:B11516" si="305">HYPERLINK("https://www.udobaer.de/out/media/public/cust/others/s0000165-2021-ch_it.pdf")</f>
        <v>https://www.udobaer.de/out/media/public/cust/others/s0000165-2021-ch_it.pdf</v>
      </c>
    </row>
    <row r="11491" spans="1:2" x14ac:dyDescent="0.2">
      <c r="A11491" s="1" t="s">
        <v>18798</v>
      </c>
      <c r="B11491" t="str">
        <f t="shared" si="305"/>
        <v>https://www.udobaer.de/out/media/public/cust/others/s0000165-2021-ch_it.pdf</v>
      </c>
    </row>
    <row r="11492" spans="1:2" x14ac:dyDescent="0.2">
      <c r="A11492" s="1" t="s">
        <v>18799</v>
      </c>
      <c r="B11492" t="str">
        <f t="shared" si="305"/>
        <v>https://www.udobaer.de/out/media/public/cust/others/s0000165-2021-ch_it.pdf</v>
      </c>
    </row>
    <row r="11493" spans="1:2" x14ac:dyDescent="0.2">
      <c r="A11493" s="1" t="s">
        <v>18800</v>
      </c>
      <c r="B11493" t="str">
        <f t="shared" si="305"/>
        <v>https://www.udobaer.de/out/media/public/cust/others/s0000165-2021-ch_it.pdf</v>
      </c>
    </row>
    <row r="11494" spans="1:2" x14ac:dyDescent="0.2">
      <c r="A11494" s="1" t="s">
        <v>18801</v>
      </c>
      <c r="B11494" t="str">
        <f t="shared" si="305"/>
        <v>https://www.udobaer.de/out/media/public/cust/others/s0000165-2021-ch_it.pdf</v>
      </c>
    </row>
    <row r="11495" spans="1:2" x14ac:dyDescent="0.2">
      <c r="A11495" s="1" t="s">
        <v>18802</v>
      </c>
      <c r="B11495" t="str">
        <f t="shared" si="305"/>
        <v>https://www.udobaer.de/out/media/public/cust/others/s0000165-2021-ch_it.pdf</v>
      </c>
    </row>
    <row r="11496" spans="1:2" x14ac:dyDescent="0.2">
      <c r="A11496" s="1" t="s">
        <v>18803</v>
      </c>
      <c r="B11496" t="str">
        <f t="shared" si="305"/>
        <v>https://www.udobaer.de/out/media/public/cust/others/s0000165-2021-ch_it.pdf</v>
      </c>
    </row>
    <row r="11497" spans="1:2" x14ac:dyDescent="0.2">
      <c r="A11497" s="1" t="s">
        <v>18804</v>
      </c>
      <c r="B11497" t="str">
        <f t="shared" si="305"/>
        <v>https://www.udobaer.de/out/media/public/cust/others/s0000165-2021-ch_it.pdf</v>
      </c>
    </row>
    <row r="11498" spans="1:2" x14ac:dyDescent="0.2">
      <c r="A11498" s="1" t="s">
        <v>18805</v>
      </c>
      <c r="B11498" t="str">
        <f t="shared" si="305"/>
        <v>https://www.udobaer.de/out/media/public/cust/others/s0000165-2021-ch_it.pdf</v>
      </c>
    </row>
    <row r="11499" spans="1:2" x14ac:dyDescent="0.2">
      <c r="A11499" s="1" t="s">
        <v>18806</v>
      </c>
      <c r="B11499" t="str">
        <f t="shared" si="305"/>
        <v>https://www.udobaer.de/out/media/public/cust/others/s0000165-2021-ch_it.pdf</v>
      </c>
    </row>
    <row r="11500" spans="1:2" x14ac:dyDescent="0.2">
      <c r="A11500" s="1" t="s">
        <v>18807</v>
      </c>
      <c r="B11500" t="str">
        <f t="shared" si="305"/>
        <v>https://www.udobaer.de/out/media/public/cust/others/s0000165-2021-ch_it.pdf</v>
      </c>
    </row>
    <row r="11501" spans="1:2" x14ac:dyDescent="0.2">
      <c r="A11501" s="1" t="s">
        <v>18808</v>
      </c>
      <c r="B11501" t="str">
        <f t="shared" si="305"/>
        <v>https://www.udobaer.de/out/media/public/cust/others/s0000165-2021-ch_it.pdf</v>
      </c>
    </row>
    <row r="11502" spans="1:2" x14ac:dyDescent="0.2">
      <c r="A11502" s="1" t="s">
        <v>18809</v>
      </c>
      <c r="B11502" t="str">
        <f t="shared" si="305"/>
        <v>https://www.udobaer.de/out/media/public/cust/others/s0000165-2021-ch_it.pdf</v>
      </c>
    </row>
    <row r="11503" spans="1:2" x14ac:dyDescent="0.2">
      <c r="A11503" s="1" t="s">
        <v>18810</v>
      </c>
      <c r="B11503" t="str">
        <f t="shared" si="305"/>
        <v>https://www.udobaer.de/out/media/public/cust/others/s0000165-2021-ch_it.pdf</v>
      </c>
    </row>
    <row r="11504" spans="1:2" x14ac:dyDescent="0.2">
      <c r="A11504" s="1" t="s">
        <v>18811</v>
      </c>
      <c r="B11504" t="str">
        <f t="shared" si="305"/>
        <v>https://www.udobaer.de/out/media/public/cust/others/s0000165-2021-ch_it.pdf</v>
      </c>
    </row>
    <row r="11505" spans="1:2" x14ac:dyDescent="0.2">
      <c r="A11505" s="1" t="s">
        <v>18812</v>
      </c>
      <c r="B11505" t="str">
        <f t="shared" si="305"/>
        <v>https://www.udobaer.de/out/media/public/cust/others/s0000165-2021-ch_it.pdf</v>
      </c>
    </row>
    <row r="11506" spans="1:2" x14ac:dyDescent="0.2">
      <c r="A11506" s="1" t="s">
        <v>18813</v>
      </c>
      <c r="B11506" t="str">
        <f t="shared" si="305"/>
        <v>https://www.udobaer.de/out/media/public/cust/others/s0000165-2021-ch_it.pdf</v>
      </c>
    </row>
    <row r="11507" spans="1:2" x14ac:dyDescent="0.2">
      <c r="A11507" s="1" t="s">
        <v>18814</v>
      </c>
      <c r="B11507" t="str">
        <f t="shared" si="305"/>
        <v>https://www.udobaer.de/out/media/public/cust/others/s0000165-2021-ch_it.pdf</v>
      </c>
    </row>
    <row r="11508" spans="1:2" x14ac:dyDescent="0.2">
      <c r="A11508" s="1" t="s">
        <v>18815</v>
      </c>
      <c r="B11508" t="str">
        <f t="shared" si="305"/>
        <v>https://www.udobaer.de/out/media/public/cust/others/s0000165-2021-ch_it.pdf</v>
      </c>
    </row>
    <row r="11509" spans="1:2" x14ac:dyDescent="0.2">
      <c r="A11509" s="1" t="s">
        <v>18816</v>
      </c>
      <c r="B11509" t="str">
        <f t="shared" si="305"/>
        <v>https://www.udobaer.de/out/media/public/cust/others/s0000165-2021-ch_it.pdf</v>
      </c>
    </row>
    <row r="11510" spans="1:2" x14ac:dyDescent="0.2">
      <c r="A11510" s="1" t="s">
        <v>18817</v>
      </c>
      <c r="B11510" t="str">
        <f t="shared" si="305"/>
        <v>https://www.udobaer.de/out/media/public/cust/others/s0000165-2021-ch_it.pdf</v>
      </c>
    </row>
    <row r="11511" spans="1:2" x14ac:dyDescent="0.2">
      <c r="A11511" s="1" t="s">
        <v>18818</v>
      </c>
      <c r="B11511" t="str">
        <f t="shared" si="305"/>
        <v>https://www.udobaer.de/out/media/public/cust/others/s0000165-2021-ch_it.pdf</v>
      </c>
    </row>
    <row r="11512" spans="1:2" x14ac:dyDescent="0.2">
      <c r="A11512" s="1" t="s">
        <v>18819</v>
      </c>
      <c r="B11512" t="str">
        <f t="shared" si="305"/>
        <v>https://www.udobaer.de/out/media/public/cust/others/s0000165-2021-ch_it.pdf</v>
      </c>
    </row>
    <row r="11513" spans="1:2" x14ac:dyDescent="0.2">
      <c r="A11513" s="1" t="s">
        <v>18820</v>
      </c>
      <c r="B11513" t="str">
        <f t="shared" si="305"/>
        <v>https://www.udobaer.de/out/media/public/cust/others/s0000165-2021-ch_it.pdf</v>
      </c>
    </row>
    <row r="11514" spans="1:2" x14ac:dyDescent="0.2">
      <c r="A11514" s="1" t="s">
        <v>18821</v>
      </c>
      <c r="B11514" t="str">
        <f t="shared" si="305"/>
        <v>https://www.udobaer.de/out/media/public/cust/others/s0000165-2021-ch_it.pdf</v>
      </c>
    </row>
    <row r="11515" spans="1:2" x14ac:dyDescent="0.2">
      <c r="A11515" s="1" t="s">
        <v>18822</v>
      </c>
      <c r="B11515" t="str">
        <f t="shared" si="305"/>
        <v>https://www.udobaer.de/out/media/public/cust/others/s0000165-2021-ch_it.pdf</v>
      </c>
    </row>
    <row r="11516" spans="1:2" x14ac:dyDescent="0.2">
      <c r="A11516" s="1" t="s">
        <v>18823</v>
      </c>
      <c r="B11516" t="str">
        <f t="shared" si="305"/>
        <v>https://www.udobaer.de/out/media/public/cust/others/s0000165-2021-ch_it.pdf</v>
      </c>
    </row>
    <row r="11517" spans="1:2" x14ac:dyDescent="0.2">
      <c r="A11517" s="1" t="s">
        <v>18824</v>
      </c>
      <c r="B11517" t="str">
        <f t="shared" ref="B11517:B11542" si="306">HYPERLINK("https://www.udobaer.de/out/media/public/cust/others/s0000165-2021-ch_it.pdf")</f>
        <v>https://www.udobaer.de/out/media/public/cust/others/s0000165-2021-ch_it.pdf</v>
      </c>
    </row>
    <row r="11518" spans="1:2" x14ac:dyDescent="0.2">
      <c r="A11518" s="1" t="s">
        <v>18825</v>
      </c>
      <c r="B11518" t="str">
        <f t="shared" si="306"/>
        <v>https://www.udobaer.de/out/media/public/cust/others/s0000165-2021-ch_it.pdf</v>
      </c>
    </row>
    <row r="11519" spans="1:2" x14ac:dyDescent="0.2">
      <c r="A11519" s="1" t="s">
        <v>18826</v>
      </c>
      <c r="B11519" t="str">
        <f t="shared" si="306"/>
        <v>https://www.udobaer.de/out/media/public/cust/others/s0000165-2021-ch_it.pdf</v>
      </c>
    </row>
    <row r="11520" spans="1:2" x14ac:dyDescent="0.2">
      <c r="A11520" s="1" t="s">
        <v>18827</v>
      </c>
      <c r="B11520" t="str">
        <f t="shared" si="306"/>
        <v>https://www.udobaer.de/out/media/public/cust/others/s0000165-2021-ch_it.pdf</v>
      </c>
    </row>
    <row r="11521" spans="1:2" x14ac:dyDescent="0.2">
      <c r="A11521" s="1" t="s">
        <v>18828</v>
      </c>
      <c r="B11521" t="str">
        <f t="shared" si="306"/>
        <v>https://www.udobaer.de/out/media/public/cust/others/s0000165-2021-ch_it.pdf</v>
      </c>
    </row>
    <row r="11522" spans="1:2" x14ac:dyDescent="0.2">
      <c r="A11522" s="1" t="s">
        <v>18829</v>
      </c>
      <c r="B11522" t="str">
        <f t="shared" si="306"/>
        <v>https://www.udobaer.de/out/media/public/cust/others/s0000165-2021-ch_it.pdf</v>
      </c>
    </row>
    <row r="11523" spans="1:2" x14ac:dyDescent="0.2">
      <c r="A11523" s="1" t="s">
        <v>18830</v>
      </c>
      <c r="B11523" t="str">
        <f t="shared" si="306"/>
        <v>https://www.udobaer.de/out/media/public/cust/others/s0000165-2021-ch_it.pdf</v>
      </c>
    </row>
    <row r="11524" spans="1:2" x14ac:dyDescent="0.2">
      <c r="A11524" s="1" t="s">
        <v>18831</v>
      </c>
      <c r="B11524" t="str">
        <f t="shared" si="306"/>
        <v>https://www.udobaer.de/out/media/public/cust/others/s0000165-2021-ch_it.pdf</v>
      </c>
    </row>
    <row r="11525" spans="1:2" x14ac:dyDescent="0.2">
      <c r="A11525" s="1" t="s">
        <v>18832</v>
      </c>
      <c r="B11525" t="str">
        <f t="shared" si="306"/>
        <v>https://www.udobaer.de/out/media/public/cust/others/s0000165-2021-ch_it.pdf</v>
      </c>
    </row>
    <row r="11526" spans="1:2" x14ac:dyDescent="0.2">
      <c r="A11526" s="1" t="s">
        <v>18833</v>
      </c>
      <c r="B11526" t="str">
        <f t="shared" si="306"/>
        <v>https://www.udobaer.de/out/media/public/cust/others/s0000165-2021-ch_it.pdf</v>
      </c>
    </row>
    <row r="11527" spans="1:2" x14ac:dyDescent="0.2">
      <c r="A11527" s="1" t="s">
        <v>18834</v>
      </c>
      <c r="B11527" t="str">
        <f t="shared" si="306"/>
        <v>https://www.udobaer.de/out/media/public/cust/others/s0000165-2021-ch_it.pdf</v>
      </c>
    </row>
    <row r="11528" spans="1:2" x14ac:dyDescent="0.2">
      <c r="A11528" s="1" t="s">
        <v>18835</v>
      </c>
      <c r="B11528" t="str">
        <f t="shared" si="306"/>
        <v>https://www.udobaer.de/out/media/public/cust/others/s0000165-2021-ch_it.pdf</v>
      </c>
    </row>
    <row r="11529" spans="1:2" x14ac:dyDescent="0.2">
      <c r="A11529" s="1" t="s">
        <v>18836</v>
      </c>
      <c r="B11529" t="str">
        <f t="shared" si="306"/>
        <v>https://www.udobaer.de/out/media/public/cust/others/s0000165-2021-ch_it.pdf</v>
      </c>
    </row>
    <row r="11530" spans="1:2" x14ac:dyDescent="0.2">
      <c r="A11530" s="1" t="s">
        <v>18837</v>
      </c>
      <c r="B11530" t="str">
        <f t="shared" si="306"/>
        <v>https://www.udobaer.de/out/media/public/cust/others/s0000165-2021-ch_it.pdf</v>
      </c>
    </row>
    <row r="11531" spans="1:2" x14ac:dyDescent="0.2">
      <c r="A11531" s="1" t="s">
        <v>18838</v>
      </c>
      <c r="B11531" t="str">
        <f t="shared" si="306"/>
        <v>https://www.udobaer.de/out/media/public/cust/others/s0000165-2021-ch_it.pdf</v>
      </c>
    </row>
    <row r="11532" spans="1:2" x14ac:dyDescent="0.2">
      <c r="A11532" s="1" t="s">
        <v>18839</v>
      </c>
      <c r="B11532" t="str">
        <f t="shared" si="306"/>
        <v>https://www.udobaer.de/out/media/public/cust/others/s0000165-2021-ch_it.pdf</v>
      </c>
    </row>
    <row r="11533" spans="1:2" x14ac:dyDescent="0.2">
      <c r="A11533" s="1" t="s">
        <v>18840</v>
      </c>
      <c r="B11533" t="str">
        <f t="shared" si="306"/>
        <v>https://www.udobaer.de/out/media/public/cust/others/s0000165-2021-ch_it.pdf</v>
      </c>
    </row>
    <row r="11534" spans="1:2" x14ac:dyDescent="0.2">
      <c r="A11534" s="1" t="s">
        <v>18841</v>
      </c>
      <c r="B11534" t="str">
        <f t="shared" si="306"/>
        <v>https://www.udobaer.de/out/media/public/cust/others/s0000165-2021-ch_it.pdf</v>
      </c>
    </row>
    <row r="11535" spans="1:2" x14ac:dyDescent="0.2">
      <c r="A11535" s="1" t="s">
        <v>18842</v>
      </c>
      <c r="B11535" t="str">
        <f t="shared" si="306"/>
        <v>https://www.udobaer.de/out/media/public/cust/others/s0000165-2021-ch_it.pdf</v>
      </c>
    </row>
    <row r="11536" spans="1:2" x14ac:dyDescent="0.2">
      <c r="A11536" s="1" t="s">
        <v>18843</v>
      </c>
      <c r="B11536" t="str">
        <f t="shared" si="306"/>
        <v>https://www.udobaer.de/out/media/public/cust/others/s0000165-2021-ch_it.pdf</v>
      </c>
    </row>
    <row r="11537" spans="1:2" x14ac:dyDescent="0.2">
      <c r="A11537" s="1" t="s">
        <v>18844</v>
      </c>
      <c r="B11537" t="str">
        <f t="shared" si="306"/>
        <v>https://www.udobaer.de/out/media/public/cust/others/s0000165-2021-ch_it.pdf</v>
      </c>
    </row>
    <row r="11538" spans="1:2" x14ac:dyDescent="0.2">
      <c r="A11538" s="1" t="s">
        <v>18845</v>
      </c>
      <c r="B11538" t="str">
        <f t="shared" si="306"/>
        <v>https://www.udobaer.de/out/media/public/cust/others/s0000165-2021-ch_it.pdf</v>
      </c>
    </row>
    <row r="11539" spans="1:2" x14ac:dyDescent="0.2">
      <c r="A11539" s="1" t="s">
        <v>18846</v>
      </c>
      <c r="B11539" t="str">
        <f t="shared" si="306"/>
        <v>https://www.udobaer.de/out/media/public/cust/others/s0000165-2021-ch_it.pdf</v>
      </c>
    </row>
    <row r="11540" spans="1:2" x14ac:dyDescent="0.2">
      <c r="A11540" s="1" t="s">
        <v>18847</v>
      </c>
      <c r="B11540" t="str">
        <f t="shared" si="306"/>
        <v>https://www.udobaer.de/out/media/public/cust/others/s0000165-2021-ch_it.pdf</v>
      </c>
    </row>
    <row r="11541" spans="1:2" x14ac:dyDescent="0.2">
      <c r="A11541" s="1" t="s">
        <v>18848</v>
      </c>
      <c r="B11541" t="str">
        <f t="shared" si="306"/>
        <v>https://www.udobaer.de/out/media/public/cust/others/s0000165-2021-ch_it.pdf</v>
      </c>
    </row>
    <row r="11542" spans="1:2" x14ac:dyDescent="0.2">
      <c r="A11542" s="1" t="s">
        <v>18849</v>
      </c>
      <c r="B11542" t="str">
        <f t="shared" si="306"/>
        <v>https://www.udobaer.de/out/media/public/cust/others/s0000165-2021-ch_it.pdf</v>
      </c>
    </row>
    <row r="11543" spans="1:2" x14ac:dyDescent="0.2">
      <c r="A11543" s="1" t="s">
        <v>18850</v>
      </c>
      <c r="B11543" t="str">
        <f t="shared" ref="B11543:B11567" si="307">HYPERLINK("https://www.udobaer.de/out/media/public/cust/others/s0000165-2021-ch_it.pdf")</f>
        <v>https://www.udobaer.de/out/media/public/cust/others/s0000165-2021-ch_it.pdf</v>
      </c>
    </row>
    <row r="11544" spans="1:2" x14ac:dyDescent="0.2">
      <c r="A11544" s="1" t="s">
        <v>18851</v>
      </c>
      <c r="B11544" t="str">
        <f t="shared" si="307"/>
        <v>https://www.udobaer.de/out/media/public/cust/others/s0000165-2021-ch_it.pdf</v>
      </c>
    </row>
    <row r="11545" spans="1:2" x14ac:dyDescent="0.2">
      <c r="A11545" s="1" t="s">
        <v>18852</v>
      </c>
      <c r="B11545" t="str">
        <f t="shared" si="307"/>
        <v>https://www.udobaer.de/out/media/public/cust/others/s0000165-2021-ch_it.pdf</v>
      </c>
    </row>
    <row r="11546" spans="1:2" x14ac:dyDescent="0.2">
      <c r="A11546" s="1" t="s">
        <v>18853</v>
      </c>
      <c r="B11546" t="str">
        <f t="shared" si="307"/>
        <v>https://www.udobaer.de/out/media/public/cust/others/s0000165-2021-ch_it.pdf</v>
      </c>
    </row>
    <row r="11547" spans="1:2" x14ac:dyDescent="0.2">
      <c r="A11547" s="1" t="s">
        <v>18854</v>
      </c>
      <c r="B11547" t="str">
        <f t="shared" si="307"/>
        <v>https://www.udobaer.de/out/media/public/cust/others/s0000165-2021-ch_it.pdf</v>
      </c>
    </row>
    <row r="11548" spans="1:2" x14ac:dyDescent="0.2">
      <c r="A11548" s="1" t="s">
        <v>18855</v>
      </c>
      <c r="B11548" t="str">
        <f t="shared" si="307"/>
        <v>https://www.udobaer.de/out/media/public/cust/others/s0000165-2021-ch_it.pdf</v>
      </c>
    </row>
    <row r="11549" spans="1:2" x14ac:dyDescent="0.2">
      <c r="A11549" s="1" t="s">
        <v>18856</v>
      </c>
      <c r="B11549" t="str">
        <f t="shared" si="307"/>
        <v>https://www.udobaer.de/out/media/public/cust/others/s0000165-2021-ch_it.pdf</v>
      </c>
    </row>
    <row r="11550" spans="1:2" x14ac:dyDescent="0.2">
      <c r="A11550" s="1" t="s">
        <v>18943</v>
      </c>
      <c r="B11550" t="str">
        <f t="shared" si="307"/>
        <v>https://www.udobaer.de/out/media/public/cust/others/s0000165-2021-ch_it.pdf</v>
      </c>
    </row>
    <row r="11551" spans="1:2" x14ac:dyDescent="0.2">
      <c r="A11551" s="1" t="s">
        <v>18944</v>
      </c>
      <c r="B11551" t="str">
        <f t="shared" si="307"/>
        <v>https://www.udobaer.de/out/media/public/cust/others/s0000165-2021-ch_it.pdf</v>
      </c>
    </row>
    <row r="11552" spans="1:2" x14ac:dyDescent="0.2">
      <c r="A11552" s="1" t="s">
        <v>18945</v>
      </c>
      <c r="B11552" t="str">
        <f t="shared" si="307"/>
        <v>https://www.udobaer.de/out/media/public/cust/others/s0000165-2021-ch_it.pdf</v>
      </c>
    </row>
    <row r="11553" spans="1:2" x14ac:dyDescent="0.2">
      <c r="A11553" s="1" t="s">
        <v>18946</v>
      </c>
      <c r="B11553" t="str">
        <f t="shared" si="307"/>
        <v>https://www.udobaer.de/out/media/public/cust/others/s0000165-2021-ch_it.pdf</v>
      </c>
    </row>
    <row r="11554" spans="1:2" x14ac:dyDescent="0.2">
      <c r="A11554" s="1" t="s">
        <v>18947</v>
      </c>
      <c r="B11554" t="str">
        <f t="shared" si="307"/>
        <v>https://www.udobaer.de/out/media/public/cust/others/s0000165-2021-ch_it.pdf</v>
      </c>
    </row>
    <row r="11555" spans="1:2" x14ac:dyDescent="0.2">
      <c r="A11555" s="1" t="s">
        <v>18948</v>
      </c>
      <c r="B11555" t="str">
        <f t="shared" si="307"/>
        <v>https://www.udobaer.de/out/media/public/cust/others/s0000165-2021-ch_it.pdf</v>
      </c>
    </row>
    <row r="11556" spans="1:2" x14ac:dyDescent="0.2">
      <c r="A11556" s="1" t="s">
        <v>19024</v>
      </c>
      <c r="B11556" t="str">
        <f t="shared" si="307"/>
        <v>https://www.udobaer.de/out/media/public/cust/others/s0000165-2021-ch_it.pdf</v>
      </c>
    </row>
    <row r="11557" spans="1:2" x14ac:dyDescent="0.2">
      <c r="A11557" s="1" t="s">
        <v>19025</v>
      </c>
      <c r="B11557" t="str">
        <f t="shared" si="307"/>
        <v>https://www.udobaer.de/out/media/public/cust/others/s0000165-2021-ch_it.pdf</v>
      </c>
    </row>
    <row r="11558" spans="1:2" x14ac:dyDescent="0.2">
      <c r="A11558" s="1" t="s">
        <v>19026</v>
      </c>
      <c r="B11558" t="str">
        <f t="shared" si="307"/>
        <v>https://www.udobaer.de/out/media/public/cust/others/s0000165-2021-ch_it.pdf</v>
      </c>
    </row>
    <row r="11559" spans="1:2" x14ac:dyDescent="0.2">
      <c r="A11559" s="1" t="s">
        <v>19027</v>
      </c>
      <c r="B11559" t="str">
        <f t="shared" si="307"/>
        <v>https://www.udobaer.de/out/media/public/cust/others/s0000165-2021-ch_it.pdf</v>
      </c>
    </row>
    <row r="11560" spans="1:2" x14ac:dyDescent="0.2">
      <c r="A11560" s="1" t="s">
        <v>19028</v>
      </c>
      <c r="B11560" t="str">
        <f t="shared" si="307"/>
        <v>https://www.udobaer.de/out/media/public/cust/others/s0000165-2021-ch_it.pdf</v>
      </c>
    </row>
    <row r="11561" spans="1:2" x14ac:dyDescent="0.2">
      <c r="A11561" s="1" t="s">
        <v>19029</v>
      </c>
      <c r="B11561" t="str">
        <f t="shared" si="307"/>
        <v>https://www.udobaer.de/out/media/public/cust/others/s0000165-2021-ch_it.pdf</v>
      </c>
    </row>
    <row r="11562" spans="1:2" x14ac:dyDescent="0.2">
      <c r="A11562" s="1" t="s">
        <v>19030</v>
      </c>
      <c r="B11562" t="str">
        <f t="shared" si="307"/>
        <v>https://www.udobaer.de/out/media/public/cust/others/s0000165-2021-ch_it.pdf</v>
      </c>
    </row>
    <row r="11563" spans="1:2" x14ac:dyDescent="0.2">
      <c r="A11563" s="1" t="s">
        <v>19031</v>
      </c>
      <c r="B11563" t="str">
        <f t="shared" si="307"/>
        <v>https://www.udobaer.de/out/media/public/cust/others/s0000165-2021-ch_it.pdf</v>
      </c>
    </row>
    <row r="11564" spans="1:2" x14ac:dyDescent="0.2">
      <c r="A11564" s="1" t="s">
        <v>19032</v>
      </c>
      <c r="B11564" t="str">
        <f t="shared" si="307"/>
        <v>https://www.udobaer.de/out/media/public/cust/others/s0000165-2021-ch_it.pdf</v>
      </c>
    </row>
    <row r="11565" spans="1:2" x14ac:dyDescent="0.2">
      <c r="A11565" s="1" t="s">
        <v>19033</v>
      </c>
      <c r="B11565" t="str">
        <f t="shared" si="307"/>
        <v>https://www.udobaer.de/out/media/public/cust/others/s0000165-2021-ch_it.pdf</v>
      </c>
    </row>
    <row r="11566" spans="1:2" x14ac:dyDescent="0.2">
      <c r="A11566" s="1" t="s">
        <v>19034</v>
      </c>
      <c r="B11566" t="str">
        <f t="shared" si="307"/>
        <v>https://www.udobaer.de/out/media/public/cust/others/s0000165-2021-ch_it.pdf</v>
      </c>
    </row>
    <row r="11567" spans="1:2" x14ac:dyDescent="0.2">
      <c r="A11567" s="1" t="s">
        <v>19035</v>
      </c>
      <c r="B11567" t="str">
        <f t="shared" si="307"/>
        <v>https://www.udobaer.de/out/media/public/cust/others/s0000165-2021-ch_it.pdf</v>
      </c>
    </row>
    <row r="11568" spans="1:2" x14ac:dyDescent="0.2">
      <c r="A11568" s="1" t="s">
        <v>19037</v>
      </c>
      <c r="B11568" t="str">
        <f t="shared" ref="B11568:B11592" si="308">HYPERLINK("https://www.udobaer.de/out/media/public/cust/others/s0000165-2021-ch_it.pdf")</f>
        <v>https://www.udobaer.de/out/media/public/cust/others/s0000165-2021-ch_it.pdf</v>
      </c>
    </row>
    <row r="11569" spans="1:2" x14ac:dyDescent="0.2">
      <c r="A11569" s="1" t="s">
        <v>19038</v>
      </c>
      <c r="B11569" t="str">
        <f t="shared" si="308"/>
        <v>https://www.udobaer.de/out/media/public/cust/others/s0000165-2021-ch_it.pdf</v>
      </c>
    </row>
    <row r="11570" spans="1:2" x14ac:dyDescent="0.2">
      <c r="A11570" s="1" t="s">
        <v>19039</v>
      </c>
      <c r="B11570" t="str">
        <f t="shared" si="308"/>
        <v>https://www.udobaer.de/out/media/public/cust/others/s0000165-2021-ch_it.pdf</v>
      </c>
    </row>
    <row r="11571" spans="1:2" x14ac:dyDescent="0.2">
      <c r="A11571" s="1" t="s">
        <v>19040</v>
      </c>
      <c r="B11571" t="str">
        <f t="shared" si="308"/>
        <v>https://www.udobaer.de/out/media/public/cust/others/s0000165-2021-ch_it.pdf</v>
      </c>
    </row>
    <row r="11572" spans="1:2" x14ac:dyDescent="0.2">
      <c r="A11572" s="1" t="s">
        <v>19041</v>
      </c>
      <c r="B11572" t="str">
        <f t="shared" si="308"/>
        <v>https://www.udobaer.de/out/media/public/cust/others/s0000165-2021-ch_it.pdf</v>
      </c>
    </row>
    <row r="11573" spans="1:2" x14ac:dyDescent="0.2">
      <c r="A11573" s="1" t="s">
        <v>19042</v>
      </c>
      <c r="B11573" t="str">
        <f t="shared" si="308"/>
        <v>https://www.udobaer.de/out/media/public/cust/others/s0000165-2021-ch_it.pdf</v>
      </c>
    </row>
    <row r="11574" spans="1:2" x14ac:dyDescent="0.2">
      <c r="A11574" s="1" t="s">
        <v>19043</v>
      </c>
      <c r="B11574" t="str">
        <f t="shared" si="308"/>
        <v>https://www.udobaer.de/out/media/public/cust/others/s0000165-2021-ch_it.pdf</v>
      </c>
    </row>
    <row r="11575" spans="1:2" x14ac:dyDescent="0.2">
      <c r="A11575" s="1" t="s">
        <v>19044</v>
      </c>
      <c r="B11575" t="str">
        <f t="shared" si="308"/>
        <v>https://www.udobaer.de/out/media/public/cust/others/s0000165-2021-ch_it.pdf</v>
      </c>
    </row>
    <row r="11576" spans="1:2" x14ac:dyDescent="0.2">
      <c r="A11576" s="1" t="s">
        <v>19045</v>
      </c>
      <c r="B11576" t="str">
        <f t="shared" si="308"/>
        <v>https://www.udobaer.de/out/media/public/cust/others/s0000165-2021-ch_it.pdf</v>
      </c>
    </row>
    <row r="11577" spans="1:2" x14ac:dyDescent="0.2">
      <c r="A11577" s="1" t="s">
        <v>19046</v>
      </c>
      <c r="B11577" t="str">
        <f t="shared" si="308"/>
        <v>https://www.udobaer.de/out/media/public/cust/others/s0000165-2021-ch_it.pdf</v>
      </c>
    </row>
    <row r="11578" spans="1:2" x14ac:dyDescent="0.2">
      <c r="A11578" s="1" t="s">
        <v>19047</v>
      </c>
      <c r="B11578" t="str">
        <f t="shared" si="308"/>
        <v>https://www.udobaer.de/out/media/public/cust/others/s0000165-2021-ch_it.pdf</v>
      </c>
    </row>
    <row r="11579" spans="1:2" x14ac:dyDescent="0.2">
      <c r="A11579" s="1" t="s">
        <v>19048</v>
      </c>
      <c r="B11579" t="str">
        <f t="shared" si="308"/>
        <v>https://www.udobaer.de/out/media/public/cust/others/s0000165-2021-ch_it.pdf</v>
      </c>
    </row>
    <row r="11580" spans="1:2" x14ac:dyDescent="0.2">
      <c r="A11580" s="1" t="s">
        <v>19049</v>
      </c>
      <c r="B11580" t="str">
        <f t="shared" si="308"/>
        <v>https://www.udobaer.de/out/media/public/cust/others/s0000165-2021-ch_it.pdf</v>
      </c>
    </row>
    <row r="11581" spans="1:2" x14ac:dyDescent="0.2">
      <c r="A11581" s="1" t="s">
        <v>19050</v>
      </c>
      <c r="B11581" t="str">
        <f t="shared" si="308"/>
        <v>https://www.udobaer.de/out/media/public/cust/others/s0000165-2021-ch_it.pdf</v>
      </c>
    </row>
    <row r="11582" spans="1:2" x14ac:dyDescent="0.2">
      <c r="A11582" s="1" t="s">
        <v>19051</v>
      </c>
      <c r="B11582" t="str">
        <f t="shared" si="308"/>
        <v>https://www.udobaer.de/out/media/public/cust/others/s0000165-2021-ch_it.pdf</v>
      </c>
    </row>
    <row r="11583" spans="1:2" x14ac:dyDescent="0.2">
      <c r="A11583" s="1" t="s">
        <v>19052</v>
      </c>
      <c r="B11583" t="str">
        <f t="shared" si="308"/>
        <v>https://www.udobaer.de/out/media/public/cust/others/s0000165-2021-ch_it.pdf</v>
      </c>
    </row>
    <row r="11584" spans="1:2" x14ac:dyDescent="0.2">
      <c r="A11584" s="1" t="s">
        <v>19053</v>
      </c>
      <c r="B11584" t="str">
        <f t="shared" si="308"/>
        <v>https://www.udobaer.de/out/media/public/cust/others/s0000165-2021-ch_it.pdf</v>
      </c>
    </row>
    <row r="11585" spans="1:2" x14ac:dyDescent="0.2">
      <c r="A11585" s="1" t="s">
        <v>19054</v>
      </c>
      <c r="B11585" t="str">
        <f t="shared" si="308"/>
        <v>https://www.udobaer.de/out/media/public/cust/others/s0000165-2021-ch_it.pdf</v>
      </c>
    </row>
    <row r="11586" spans="1:2" x14ac:dyDescent="0.2">
      <c r="A11586" s="1" t="s">
        <v>19055</v>
      </c>
      <c r="B11586" t="str">
        <f t="shared" si="308"/>
        <v>https://www.udobaer.de/out/media/public/cust/others/s0000165-2021-ch_it.pdf</v>
      </c>
    </row>
    <row r="11587" spans="1:2" x14ac:dyDescent="0.2">
      <c r="A11587" s="1" t="s">
        <v>19056</v>
      </c>
      <c r="B11587" t="str">
        <f t="shared" si="308"/>
        <v>https://www.udobaer.de/out/media/public/cust/others/s0000165-2021-ch_it.pdf</v>
      </c>
    </row>
    <row r="11588" spans="1:2" x14ac:dyDescent="0.2">
      <c r="A11588" s="1" t="s">
        <v>19057</v>
      </c>
      <c r="B11588" t="str">
        <f t="shared" si="308"/>
        <v>https://www.udobaer.de/out/media/public/cust/others/s0000165-2021-ch_it.pdf</v>
      </c>
    </row>
    <row r="11589" spans="1:2" x14ac:dyDescent="0.2">
      <c r="A11589" s="1" t="s">
        <v>19058</v>
      </c>
      <c r="B11589" t="str">
        <f t="shared" si="308"/>
        <v>https://www.udobaer.de/out/media/public/cust/others/s0000165-2021-ch_it.pdf</v>
      </c>
    </row>
    <row r="11590" spans="1:2" x14ac:dyDescent="0.2">
      <c r="A11590" s="1" t="s">
        <v>19059</v>
      </c>
      <c r="B11590" t="str">
        <f t="shared" si="308"/>
        <v>https://www.udobaer.de/out/media/public/cust/others/s0000165-2021-ch_it.pdf</v>
      </c>
    </row>
    <row r="11591" spans="1:2" x14ac:dyDescent="0.2">
      <c r="A11591" s="1" t="s">
        <v>19060</v>
      </c>
      <c r="B11591" t="str">
        <f t="shared" si="308"/>
        <v>https://www.udobaer.de/out/media/public/cust/others/s0000165-2021-ch_it.pdf</v>
      </c>
    </row>
    <row r="11592" spans="1:2" x14ac:dyDescent="0.2">
      <c r="A11592" s="1" t="s">
        <v>19061</v>
      </c>
      <c r="B11592" t="str">
        <f t="shared" si="308"/>
        <v>https://www.udobaer.de/out/media/public/cust/others/s0000165-2021-ch_it.pdf</v>
      </c>
    </row>
    <row r="11593" spans="1:2" x14ac:dyDescent="0.2">
      <c r="A11593" s="1" t="s">
        <v>19062</v>
      </c>
      <c r="B11593" t="str">
        <f t="shared" ref="B11593:B11619" si="309">HYPERLINK("https://www.udobaer.de/out/media/public/cust/others/s0000165-2021-ch_it.pdf")</f>
        <v>https://www.udobaer.de/out/media/public/cust/others/s0000165-2021-ch_it.pdf</v>
      </c>
    </row>
    <row r="11594" spans="1:2" x14ac:dyDescent="0.2">
      <c r="A11594" s="1" t="s">
        <v>19063</v>
      </c>
      <c r="B11594" t="str">
        <f t="shared" si="309"/>
        <v>https://www.udobaer.de/out/media/public/cust/others/s0000165-2021-ch_it.pdf</v>
      </c>
    </row>
    <row r="11595" spans="1:2" x14ac:dyDescent="0.2">
      <c r="A11595" s="1" t="s">
        <v>19064</v>
      </c>
      <c r="B11595" t="str">
        <f t="shared" si="309"/>
        <v>https://www.udobaer.de/out/media/public/cust/others/s0000165-2021-ch_it.pdf</v>
      </c>
    </row>
    <row r="11596" spans="1:2" x14ac:dyDescent="0.2">
      <c r="A11596" s="1" t="s">
        <v>19065</v>
      </c>
      <c r="B11596" t="str">
        <f t="shared" si="309"/>
        <v>https://www.udobaer.de/out/media/public/cust/others/s0000165-2021-ch_it.pdf</v>
      </c>
    </row>
    <row r="11597" spans="1:2" x14ac:dyDescent="0.2">
      <c r="A11597" s="1" t="s">
        <v>19066</v>
      </c>
      <c r="B11597" t="str">
        <f t="shared" si="309"/>
        <v>https://www.udobaer.de/out/media/public/cust/others/s0000165-2021-ch_it.pdf</v>
      </c>
    </row>
    <row r="11598" spans="1:2" x14ac:dyDescent="0.2">
      <c r="A11598" s="1" t="s">
        <v>19067</v>
      </c>
      <c r="B11598" t="str">
        <f t="shared" si="309"/>
        <v>https://www.udobaer.de/out/media/public/cust/others/s0000165-2021-ch_it.pdf</v>
      </c>
    </row>
    <row r="11599" spans="1:2" x14ac:dyDescent="0.2">
      <c r="A11599" s="1" t="s">
        <v>19068</v>
      </c>
      <c r="B11599" t="str">
        <f t="shared" si="309"/>
        <v>https://www.udobaer.de/out/media/public/cust/others/s0000165-2021-ch_it.pdf</v>
      </c>
    </row>
    <row r="11600" spans="1:2" x14ac:dyDescent="0.2">
      <c r="A11600" s="1" t="s">
        <v>19069</v>
      </c>
      <c r="B11600" t="str">
        <f t="shared" si="309"/>
        <v>https://www.udobaer.de/out/media/public/cust/others/s0000165-2021-ch_it.pdf</v>
      </c>
    </row>
    <row r="11601" spans="1:2" x14ac:dyDescent="0.2">
      <c r="A11601" s="1" t="s">
        <v>19070</v>
      </c>
      <c r="B11601" t="str">
        <f t="shared" si="309"/>
        <v>https://www.udobaer.de/out/media/public/cust/others/s0000165-2021-ch_it.pdf</v>
      </c>
    </row>
    <row r="11602" spans="1:2" x14ac:dyDescent="0.2">
      <c r="A11602" s="1" t="s">
        <v>19071</v>
      </c>
      <c r="B11602" t="str">
        <f t="shared" si="309"/>
        <v>https://www.udobaer.de/out/media/public/cust/others/s0000165-2021-ch_it.pdf</v>
      </c>
    </row>
    <row r="11603" spans="1:2" x14ac:dyDescent="0.2">
      <c r="A11603" s="1" t="s">
        <v>19072</v>
      </c>
      <c r="B11603" t="str">
        <f t="shared" si="309"/>
        <v>https://www.udobaer.de/out/media/public/cust/others/s0000165-2021-ch_it.pdf</v>
      </c>
    </row>
    <row r="11604" spans="1:2" x14ac:dyDescent="0.2">
      <c r="A11604" s="1" t="s">
        <v>19073</v>
      </c>
      <c r="B11604" t="str">
        <f t="shared" si="309"/>
        <v>https://www.udobaer.de/out/media/public/cust/others/s0000165-2021-ch_it.pdf</v>
      </c>
    </row>
    <row r="11605" spans="1:2" x14ac:dyDescent="0.2">
      <c r="A11605" s="1" t="s">
        <v>19074</v>
      </c>
      <c r="B11605" t="str">
        <f t="shared" si="309"/>
        <v>https://www.udobaer.de/out/media/public/cust/others/s0000165-2021-ch_it.pdf</v>
      </c>
    </row>
    <row r="11606" spans="1:2" x14ac:dyDescent="0.2">
      <c r="A11606" s="1" t="s">
        <v>19075</v>
      </c>
      <c r="B11606" t="str">
        <f t="shared" si="309"/>
        <v>https://www.udobaer.de/out/media/public/cust/others/s0000165-2021-ch_it.pdf</v>
      </c>
    </row>
    <row r="11607" spans="1:2" x14ac:dyDescent="0.2">
      <c r="A11607" s="1" t="s">
        <v>19076</v>
      </c>
      <c r="B11607" t="str">
        <f t="shared" si="309"/>
        <v>https://www.udobaer.de/out/media/public/cust/others/s0000165-2021-ch_it.pdf</v>
      </c>
    </row>
    <row r="11608" spans="1:2" x14ac:dyDescent="0.2">
      <c r="A11608" s="1" t="s">
        <v>19077</v>
      </c>
      <c r="B11608" t="str">
        <f t="shared" si="309"/>
        <v>https://www.udobaer.de/out/media/public/cust/others/s0000165-2021-ch_it.pdf</v>
      </c>
    </row>
    <row r="11609" spans="1:2" x14ac:dyDescent="0.2">
      <c r="A11609" s="1" t="s">
        <v>19078</v>
      </c>
      <c r="B11609" t="str">
        <f t="shared" si="309"/>
        <v>https://www.udobaer.de/out/media/public/cust/others/s0000165-2021-ch_it.pdf</v>
      </c>
    </row>
    <row r="11610" spans="1:2" x14ac:dyDescent="0.2">
      <c r="A11610" s="1" t="s">
        <v>19079</v>
      </c>
      <c r="B11610" t="str">
        <f t="shared" si="309"/>
        <v>https://www.udobaer.de/out/media/public/cust/others/s0000165-2021-ch_it.pdf</v>
      </c>
    </row>
    <row r="11611" spans="1:2" x14ac:dyDescent="0.2">
      <c r="A11611" s="1" t="s">
        <v>19080</v>
      </c>
      <c r="B11611" t="str">
        <f t="shared" si="309"/>
        <v>https://www.udobaer.de/out/media/public/cust/others/s0000165-2021-ch_it.pdf</v>
      </c>
    </row>
    <row r="11612" spans="1:2" x14ac:dyDescent="0.2">
      <c r="A11612" s="1" t="s">
        <v>19081</v>
      </c>
      <c r="B11612" t="str">
        <f t="shared" si="309"/>
        <v>https://www.udobaer.de/out/media/public/cust/others/s0000165-2021-ch_it.pdf</v>
      </c>
    </row>
    <row r="11613" spans="1:2" x14ac:dyDescent="0.2">
      <c r="A11613" s="1" t="s">
        <v>19082</v>
      </c>
      <c r="B11613" t="str">
        <f t="shared" si="309"/>
        <v>https://www.udobaer.de/out/media/public/cust/others/s0000165-2021-ch_it.pdf</v>
      </c>
    </row>
    <row r="11614" spans="1:2" x14ac:dyDescent="0.2">
      <c r="A11614" s="1" t="s">
        <v>19083</v>
      </c>
      <c r="B11614" t="str">
        <f t="shared" si="309"/>
        <v>https://www.udobaer.de/out/media/public/cust/others/s0000165-2021-ch_it.pdf</v>
      </c>
    </row>
    <row r="11615" spans="1:2" x14ac:dyDescent="0.2">
      <c r="A11615" s="1" t="s">
        <v>19084</v>
      </c>
      <c r="B11615" t="str">
        <f t="shared" si="309"/>
        <v>https://www.udobaer.de/out/media/public/cust/others/s0000165-2021-ch_it.pdf</v>
      </c>
    </row>
    <row r="11616" spans="1:2" x14ac:dyDescent="0.2">
      <c r="A11616" s="1" t="s">
        <v>19085</v>
      </c>
      <c r="B11616" t="str">
        <f t="shared" si="309"/>
        <v>https://www.udobaer.de/out/media/public/cust/others/s0000165-2021-ch_it.pdf</v>
      </c>
    </row>
    <row r="11617" spans="1:2" x14ac:dyDescent="0.2">
      <c r="A11617" s="1" t="s">
        <v>19086</v>
      </c>
      <c r="B11617" t="str">
        <f t="shared" si="309"/>
        <v>https://www.udobaer.de/out/media/public/cust/others/s0000165-2021-ch_it.pdf</v>
      </c>
    </row>
    <row r="11618" spans="1:2" x14ac:dyDescent="0.2">
      <c r="A11618" s="1" t="s">
        <v>19087</v>
      </c>
      <c r="B11618" t="str">
        <f t="shared" si="309"/>
        <v>https://www.udobaer.de/out/media/public/cust/others/s0000165-2021-ch_it.pdf</v>
      </c>
    </row>
    <row r="11619" spans="1:2" x14ac:dyDescent="0.2">
      <c r="A11619" s="1" t="s">
        <v>19088</v>
      </c>
      <c r="B11619" t="str">
        <f t="shared" si="309"/>
        <v>https://www.udobaer.de/out/media/public/cust/others/s0000165-2021-ch_it.pdf</v>
      </c>
    </row>
    <row r="11620" spans="1:2" x14ac:dyDescent="0.2">
      <c r="A11620" s="1" t="s">
        <v>19089</v>
      </c>
      <c r="B11620" t="str">
        <f t="shared" ref="B11620:B11645" si="310">HYPERLINK("https://www.udobaer.de/out/media/public/cust/others/s0000165-2021-ch_it.pdf")</f>
        <v>https://www.udobaer.de/out/media/public/cust/others/s0000165-2021-ch_it.pdf</v>
      </c>
    </row>
    <row r="11621" spans="1:2" x14ac:dyDescent="0.2">
      <c r="A11621" s="1" t="s">
        <v>19090</v>
      </c>
      <c r="B11621" t="str">
        <f t="shared" si="310"/>
        <v>https://www.udobaer.de/out/media/public/cust/others/s0000165-2021-ch_it.pdf</v>
      </c>
    </row>
    <row r="11622" spans="1:2" x14ac:dyDescent="0.2">
      <c r="A11622" s="1" t="s">
        <v>19091</v>
      </c>
      <c r="B11622" t="str">
        <f t="shared" si="310"/>
        <v>https://www.udobaer.de/out/media/public/cust/others/s0000165-2021-ch_it.pdf</v>
      </c>
    </row>
    <row r="11623" spans="1:2" x14ac:dyDescent="0.2">
      <c r="A11623" s="1" t="s">
        <v>19092</v>
      </c>
      <c r="B11623" t="str">
        <f t="shared" si="310"/>
        <v>https://www.udobaer.de/out/media/public/cust/others/s0000165-2021-ch_it.pdf</v>
      </c>
    </row>
    <row r="11624" spans="1:2" x14ac:dyDescent="0.2">
      <c r="A11624" s="1" t="s">
        <v>19093</v>
      </c>
      <c r="B11624" t="str">
        <f t="shared" si="310"/>
        <v>https://www.udobaer.de/out/media/public/cust/others/s0000165-2021-ch_it.pdf</v>
      </c>
    </row>
    <row r="11625" spans="1:2" x14ac:dyDescent="0.2">
      <c r="A11625" s="1" t="s">
        <v>19094</v>
      </c>
      <c r="B11625" t="str">
        <f t="shared" si="310"/>
        <v>https://www.udobaer.de/out/media/public/cust/others/s0000165-2021-ch_it.pdf</v>
      </c>
    </row>
    <row r="11626" spans="1:2" x14ac:dyDescent="0.2">
      <c r="A11626" s="1" t="s">
        <v>19095</v>
      </c>
      <c r="B11626" t="str">
        <f t="shared" si="310"/>
        <v>https://www.udobaer.de/out/media/public/cust/others/s0000165-2021-ch_it.pdf</v>
      </c>
    </row>
    <row r="11627" spans="1:2" x14ac:dyDescent="0.2">
      <c r="A11627" s="1" t="s">
        <v>19096</v>
      </c>
      <c r="B11627" t="str">
        <f t="shared" si="310"/>
        <v>https://www.udobaer.de/out/media/public/cust/others/s0000165-2021-ch_it.pdf</v>
      </c>
    </row>
    <row r="11628" spans="1:2" x14ac:dyDescent="0.2">
      <c r="A11628" s="1" t="s">
        <v>19097</v>
      </c>
      <c r="B11628" t="str">
        <f t="shared" si="310"/>
        <v>https://www.udobaer.de/out/media/public/cust/others/s0000165-2021-ch_it.pdf</v>
      </c>
    </row>
    <row r="11629" spans="1:2" x14ac:dyDescent="0.2">
      <c r="A11629" s="1" t="s">
        <v>19098</v>
      </c>
      <c r="B11629" t="str">
        <f t="shared" si="310"/>
        <v>https://www.udobaer.de/out/media/public/cust/others/s0000165-2021-ch_it.pdf</v>
      </c>
    </row>
    <row r="11630" spans="1:2" x14ac:dyDescent="0.2">
      <c r="A11630" s="1" t="s">
        <v>19099</v>
      </c>
      <c r="B11630" t="str">
        <f t="shared" si="310"/>
        <v>https://www.udobaer.de/out/media/public/cust/others/s0000165-2021-ch_it.pdf</v>
      </c>
    </row>
    <row r="11631" spans="1:2" x14ac:dyDescent="0.2">
      <c r="A11631" s="1" t="s">
        <v>19100</v>
      </c>
      <c r="B11631" t="str">
        <f t="shared" si="310"/>
        <v>https://www.udobaer.de/out/media/public/cust/others/s0000165-2021-ch_it.pdf</v>
      </c>
    </row>
    <row r="11632" spans="1:2" x14ac:dyDescent="0.2">
      <c r="A11632" s="1" t="s">
        <v>19101</v>
      </c>
      <c r="B11632" t="str">
        <f t="shared" si="310"/>
        <v>https://www.udobaer.de/out/media/public/cust/others/s0000165-2021-ch_it.pdf</v>
      </c>
    </row>
    <row r="11633" spans="1:2" x14ac:dyDescent="0.2">
      <c r="A11633" s="1" t="s">
        <v>19102</v>
      </c>
      <c r="B11633" t="str">
        <f t="shared" si="310"/>
        <v>https://www.udobaer.de/out/media/public/cust/others/s0000165-2021-ch_it.pdf</v>
      </c>
    </row>
    <row r="11634" spans="1:2" x14ac:dyDescent="0.2">
      <c r="A11634" s="1" t="s">
        <v>19103</v>
      </c>
      <c r="B11634" t="str">
        <f t="shared" si="310"/>
        <v>https://www.udobaer.de/out/media/public/cust/others/s0000165-2021-ch_it.pdf</v>
      </c>
    </row>
    <row r="11635" spans="1:2" x14ac:dyDescent="0.2">
      <c r="A11635" s="1" t="s">
        <v>19104</v>
      </c>
      <c r="B11635" t="str">
        <f t="shared" si="310"/>
        <v>https://www.udobaer.de/out/media/public/cust/others/s0000165-2021-ch_it.pdf</v>
      </c>
    </row>
    <row r="11636" spans="1:2" x14ac:dyDescent="0.2">
      <c r="A11636" s="1" t="s">
        <v>19105</v>
      </c>
      <c r="B11636" t="str">
        <f t="shared" si="310"/>
        <v>https://www.udobaer.de/out/media/public/cust/others/s0000165-2021-ch_it.pdf</v>
      </c>
    </row>
    <row r="11637" spans="1:2" x14ac:dyDescent="0.2">
      <c r="A11637" s="1" t="s">
        <v>19106</v>
      </c>
      <c r="B11637" t="str">
        <f t="shared" si="310"/>
        <v>https://www.udobaer.de/out/media/public/cust/others/s0000165-2021-ch_it.pdf</v>
      </c>
    </row>
    <row r="11638" spans="1:2" x14ac:dyDescent="0.2">
      <c r="A11638" s="1" t="s">
        <v>19107</v>
      </c>
      <c r="B11638" t="str">
        <f t="shared" si="310"/>
        <v>https://www.udobaer.de/out/media/public/cust/others/s0000165-2021-ch_it.pdf</v>
      </c>
    </row>
    <row r="11639" spans="1:2" x14ac:dyDescent="0.2">
      <c r="A11639" s="1" t="s">
        <v>19108</v>
      </c>
      <c r="B11639" t="str">
        <f t="shared" si="310"/>
        <v>https://www.udobaer.de/out/media/public/cust/others/s0000165-2021-ch_it.pdf</v>
      </c>
    </row>
    <row r="11640" spans="1:2" x14ac:dyDescent="0.2">
      <c r="A11640" s="1" t="s">
        <v>19283</v>
      </c>
      <c r="B11640" t="str">
        <f t="shared" si="310"/>
        <v>https://www.udobaer.de/out/media/public/cust/others/s0000165-2021-ch_it.pdf</v>
      </c>
    </row>
    <row r="11641" spans="1:2" x14ac:dyDescent="0.2">
      <c r="A11641" s="1" t="s">
        <v>19284</v>
      </c>
      <c r="B11641" t="str">
        <f t="shared" si="310"/>
        <v>https://www.udobaer.de/out/media/public/cust/others/s0000165-2021-ch_it.pdf</v>
      </c>
    </row>
    <row r="11642" spans="1:2" x14ac:dyDescent="0.2">
      <c r="A11642" s="1" t="s">
        <v>19285</v>
      </c>
      <c r="B11642" t="str">
        <f t="shared" si="310"/>
        <v>https://www.udobaer.de/out/media/public/cust/others/s0000165-2021-ch_it.pdf</v>
      </c>
    </row>
    <row r="11643" spans="1:2" x14ac:dyDescent="0.2">
      <c r="A11643" s="1" t="s">
        <v>19286</v>
      </c>
      <c r="B11643" t="str">
        <f t="shared" si="310"/>
        <v>https://www.udobaer.de/out/media/public/cust/others/s0000165-2021-ch_it.pdf</v>
      </c>
    </row>
    <row r="11644" spans="1:2" x14ac:dyDescent="0.2">
      <c r="A11644" s="1" t="s">
        <v>19287</v>
      </c>
      <c r="B11644" t="str">
        <f t="shared" si="310"/>
        <v>https://www.udobaer.de/out/media/public/cust/others/s0000165-2021-ch_it.pdf</v>
      </c>
    </row>
    <row r="11645" spans="1:2" x14ac:dyDescent="0.2">
      <c r="A11645" s="1" t="s">
        <v>19288</v>
      </c>
      <c r="B11645" t="str">
        <f t="shared" si="310"/>
        <v>https://www.udobaer.de/out/media/public/cust/others/s0000165-2021-ch_it.pdf</v>
      </c>
    </row>
    <row r="11646" spans="1:2" x14ac:dyDescent="0.2">
      <c r="A11646" s="1" t="s">
        <v>19289</v>
      </c>
      <c r="B11646" t="str">
        <f t="shared" ref="B11646:B11669" si="311">HYPERLINK("https://www.udobaer.de/out/media/public/cust/others/s0000165-2021-ch_it.pdf")</f>
        <v>https://www.udobaer.de/out/media/public/cust/others/s0000165-2021-ch_it.pdf</v>
      </c>
    </row>
    <row r="11647" spans="1:2" x14ac:dyDescent="0.2">
      <c r="A11647" s="1" t="s">
        <v>19290</v>
      </c>
      <c r="B11647" t="str">
        <f t="shared" si="311"/>
        <v>https://www.udobaer.de/out/media/public/cust/others/s0000165-2021-ch_it.pdf</v>
      </c>
    </row>
    <row r="11648" spans="1:2" x14ac:dyDescent="0.2">
      <c r="A11648" s="1" t="s">
        <v>19291</v>
      </c>
      <c r="B11648" t="str">
        <f t="shared" si="311"/>
        <v>https://www.udobaer.de/out/media/public/cust/others/s0000165-2021-ch_it.pdf</v>
      </c>
    </row>
    <row r="11649" spans="1:2" x14ac:dyDescent="0.2">
      <c r="A11649" s="1" t="s">
        <v>19292</v>
      </c>
      <c r="B11649" t="str">
        <f t="shared" si="311"/>
        <v>https://www.udobaer.de/out/media/public/cust/others/s0000165-2021-ch_it.pdf</v>
      </c>
    </row>
    <row r="11650" spans="1:2" x14ac:dyDescent="0.2">
      <c r="A11650" s="1" t="s">
        <v>19293</v>
      </c>
      <c r="B11650" t="str">
        <f t="shared" si="311"/>
        <v>https://www.udobaer.de/out/media/public/cust/others/s0000165-2021-ch_it.pdf</v>
      </c>
    </row>
    <row r="11651" spans="1:2" x14ac:dyDescent="0.2">
      <c r="A11651" s="1" t="s">
        <v>19294</v>
      </c>
      <c r="B11651" t="str">
        <f t="shared" si="311"/>
        <v>https://www.udobaer.de/out/media/public/cust/others/s0000165-2021-ch_it.pdf</v>
      </c>
    </row>
    <row r="11652" spans="1:2" x14ac:dyDescent="0.2">
      <c r="A11652" s="1" t="s">
        <v>19295</v>
      </c>
      <c r="B11652" t="str">
        <f t="shared" si="311"/>
        <v>https://www.udobaer.de/out/media/public/cust/others/s0000165-2021-ch_it.pdf</v>
      </c>
    </row>
    <row r="11653" spans="1:2" x14ac:dyDescent="0.2">
      <c r="A11653" s="1" t="s">
        <v>19296</v>
      </c>
      <c r="B11653" t="str">
        <f t="shared" si="311"/>
        <v>https://www.udobaer.de/out/media/public/cust/others/s0000165-2021-ch_it.pdf</v>
      </c>
    </row>
    <row r="11654" spans="1:2" x14ac:dyDescent="0.2">
      <c r="A11654" s="1" t="s">
        <v>19297</v>
      </c>
      <c r="B11654" t="str">
        <f t="shared" si="311"/>
        <v>https://www.udobaer.de/out/media/public/cust/others/s0000165-2021-ch_it.pdf</v>
      </c>
    </row>
    <row r="11655" spans="1:2" x14ac:dyDescent="0.2">
      <c r="A11655" s="1" t="s">
        <v>19298</v>
      </c>
      <c r="B11655" t="str">
        <f t="shared" si="311"/>
        <v>https://www.udobaer.de/out/media/public/cust/others/s0000165-2021-ch_it.pdf</v>
      </c>
    </row>
    <row r="11656" spans="1:2" x14ac:dyDescent="0.2">
      <c r="A11656" s="1" t="s">
        <v>19299</v>
      </c>
      <c r="B11656" t="str">
        <f t="shared" si="311"/>
        <v>https://www.udobaer.de/out/media/public/cust/others/s0000165-2021-ch_it.pdf</v>
      </c>
    </row>
    <row r="11657" spans="1:2" x14ac:dyDescent="0.2">
      <c r="A11657" s="1" t="s">
        <v>19300</v>
      </c>
      <c r="B11657" t="str">
        <f t="shared" si="311"/>
        <v>https://www.udobaer.de/out/media/public/cust/others/s0000165-2021-ch_it.pdf</v>
      </c>
    </row>
    <row r="11658" spans="1:2" x14ac:dyDescent="0.2">
      <c r="A11658" s="1" t="s">
        <v>19307</v>
      </c>
      <c r="B11658" t="str">
        <f t="shared" si="311"/>
        <v>https://www.udobaer.de/out/media/public/cust/others/s0000165-2021-ch_it.pdf</v>
      </c>
    </row>
    <row r="11659" spans="1:2" x14ac:dyDescent="0.2">
      <c r="A11659" s="1" t="s">
        <v>19308</v>
      </c>
      <c r="B11659" t="str">
        <f t="shared" si="311"/>
        <v>https://www.udobaer.de/out/media/public/cust/others/s0000165-2021-ch_it.pdf</v>
      </c>
    </row>
    <row r="11660" spans="1:2" x14ac:dyDescent="0.2">
      <c r="A11660" s="1" t="s">
        <v>19309</v>
      </c>
      <c r="B11660" t="str">
        <f t="shared" si="311"/>
        <v>https://www.udobaer.de/out/media/public/cust/others/s0000165-2021-ch_it.pdf</v>
      </c>
    </row>
    <row r="11661" spans="1:2" x14ac:dyDescent="0.2">
      <c r="A11661" s="1" t="s">
        <v>19310</v>
      </c>
      <c r="B11661" t="str">
        <f t="shared" si="311"/>
        <v>https://www.udobaer.de/out/media/public/cust/others/s0000165-2021-ch_it.pdf</v>
      </c>
    </row>
    <row r="11662" spans="1:2" x14ac:dyDescent="0.2">
      <c r="A11662" s="1" t="s">
        <v>19311</v>
      </c>
      <c r="B11662" t="str">
        <f t="shared" si="311"/>
        <v>https://www.udobaer.de/out/media/public/cust/others/s0000165-2021-ch_it.pdf</v>
      </c>
    </row>
    <row r="11663" spans="1:2" x14ac:dyDescent="0.2">
      <c r="A11663" s="1" t="s">
        <v>19312</v>
      </c>
      <c r="B11663" t="str">
        <f t="shared" si="311"/>
        <v>https://www.udobaer.de/out/media/public/cust/others/s0000165-2021-ch_it.pdf</v>
      </c>
    </row>
    <row r="11664" spans="1:2" x14ac:dyDescent="0.2">
      <c r="A11664" s="1" t="s">
        <v>19319</v>
      </c>
      <c r="B11664" t="str">
        <f t="shared" si="311"/>
        <v>https://www.udobaer.de/out/media/public/cust/others/s0000165-2021-ch_it.pdf</v>
      </c>
    </row>
    <row r="11665" spans="1:2" x14ac:dyDescent="0.2">
      <c r="A11665" s="1" t="s">
        <v>19320</v>
      </c>
      <c r="B11665" t="str">
        <f t="shared" si="311"/>
        <v>https://www.udobaer.de/out/media/public/cust/others/s0000165-2021-ch_it.pdf</v>
      </c>
    </row>
    <row r="11666" spans="1:2" x14ac:dyDescent="0.2">
      <c r="A11666" s="1" t="s">
        <v>19321</v>
      </c>
      <c r="B11666" t="str">
        <f t="shared" si="311"/>
        <v>https://www.udobaer.de/out/media/public/cust/others/s0000165-2021-ch_it.pdf</v>
      </c>
    </row>
    <row r="11667" spans="1:2" x14ac:dyDescent="0.2">
      <c r="A11667" s="1" t="s">
        <v>19322</v>
      </c>
      <c r="B11667" t="str">
        <f t="shared" si="311"/>
        <v>https://www.udobaer.de/out/media/public/cust/others/s0000165-2021-ch_it.pdf</v>
      </c>
    </row>
    <row r="11668" spans="1:2" x14ac:dyDescent="0.2">
      <c r="A11668" s="1" t="s">
        <v>19323</v>
      </c>
      <c r="B11668" t="str">
        <f t="shared" si="311"/>
        <v>https://www.udobaer.de/out/media/public/cust/others/s0000165-2021-ch_it.pdf</v>
      </c>
    </row>
    <row r="11669" spans="1:2" x14ac:dyDescent="0.2">
      <c r="A11669" s="1" t="s">
        <v>19324</v>
      </c>
      <c r="B11669" t="str">
        <f t="shared" si="311"/>
        <v>https://www.udobaer.de/out/media/public/cust/others/s0000165-2021-ch_it.pdf</v>
      </c>
    </row>
    <row r="11670" spans="1:2" x14ac:dyDescent="0.2">
      <c r="A11670" s="1" t="s">
        <v>19325</v>
      </c>
      <c r="B11670" t="str">
        <f t="shared" ref="B11670:B11694" si="312">HYPERLINK("https://www.udobaer.de/out/media/public/cust/others/s0000165-2021-ch_it.pdf")</f>
        <v>https://www.udobaer.de/out/media/public/cust/others/s0000165-2021-ch_it.pdf</v>
      </c>
    </row>
    <row r="11671" spans="1:2" x14ac:dyDescent="0.2">
      <c r="A11671" s="1" t="s">
        <v>19326</v>
      </c>
      <c r="B11671" t="str">
        <f t="shared" si="312"/>
        <v>https://www.udobaer.de/out/media/public/cust/others/s0000165-2021-ch_it.pdf</v>
      </c>
    </row>
    <row r="11672" spans="1:2" x14ac:dyDescent="0.2">
      <c r="A11672" s="1" t="s">
        <v>19327</v>
      </c>
      <c r="B11672" t="str">
        <f t="shared" si="312"/>
        <v>https://www.udobaer.de/out/media/public/cust/others/s0000165-2021-ch_it.pdf</v>
      </c>
    </row>
    <row r="11673" spans="1:2" x14ac:dyDescent="0.2">
      <c r="A11673" s="1" t="s">
        <v>19328</v>
      </c>
      <c r="B11673" t="str">
        <f t="shared" si="312"/>
        <v>https://www.udobaer.de/out/media/public/cust/others/s0000165-2021-ch_it.pdf</v>
      </c>
    </row>
    <row r="11674" spans="1:2" x14ac:dyDescent="0.2">
      <c r="A11674" s="1" t="s">
        <v>19329</v>
      </c>
      <c r="B11674" t="str">
        <f t="shared" si="312"/>
        <v>https://www.udobaer.de/out/media/public/cust/others/s0000165-2021-ch_it.pdf</v>
      </c>
    </row>
    <row r="11675" spans="1:2" x14ac:dyDescent="0.2">
      <c r="A11675" s="1" t="s">
        <v>19330</v>
      </c>
      <c r="B11675" t="str">
        <f t="shared" si="312"/>
        <v>https://www.udobaer.de/out/media/public/cust/others/s0000165-2021-ch_it.pdf</v>
      </c>
    </row>
    <row r="11676" spans="1:2" x14ac:dyDescent="0.2">
      <c r="A11676" s="1" t="s">
        <v>19331</v>
      </c>
      <c r="B11676" t="str">
        <f t="shared" si="312"/>
        <v>https://www.udobaer.de/out/media/public/cust/others/s0000165-2021-ch_it.pdf</v>
      </c>
    </row>
    <row r="11677" spans="1:2" x14ac:dyDescent="0.2">
      <c r="A11677" s="1" t="s">
        <v>19332</v>
      </c>
      <c r="B11677" t="str">
        <f t="shared" si="312"/>
        <v>https://www.udobaer.de/out/media/public/cust/others/s0000165-2021-ch_it.pdf</v>
      </c>
    </row>
    <row r="11678" spans="1:2" x14ac:dyDescent="0.2">
      <c r="A11678" s="1" t="s">
        <v>19333</v>
      </c>
      <c r="B11678" t="str">
        <f t="shared" si="312"/>
        <v>https://www.udobaer.de/out/media/public/cust/others/s0000165-2021-ch_it.pdf</v>
      </c>
    </row>
    <row r="11679" spans="1:2" x14ac:dyDescent="0.2">
      <c r="A11679" s="1" t="s">
        <v>19334</v>
      </c>
      <c r="B11679" t="str">
        <f t="shared" si="312"/>
        <v>https://www.udobaer.de/out/media/public/cust/others/s0000165-2021-ch_it.pdf</v>
      </c>
    </row>
    <row r="11680" spans="1:2" x14ac:dyDescent="0.2">
      <c r="A11680" s="1" t="s">
        <v>19335</v>
      </c>
      <c r="B11680" t="str">
        <f t="shared" si="312"/>
        <v>https://www.udobaer.de/out/media/public/cust/others/s0000165-2021-ch_it.pdf</v>
      </c>
    </row>
    <row r="11681" spans="1:2" x14ac:dyDescent="0.2">
      <c r="A11681" s="1" t="s">
        <v>19336</v>
      </c>
      <c r="B11681" t="str">
        <f t="shared" si="312"/>
        <v>https://www.udobaer.de/out/media/public/cust/others/s0000165-2021-ch_it.pdf</v>
      </c>
    </row>
    <row r="11682" spans="1:2" x14ac:dyDescent="0.2">
      <c r="A11682" s="1" t="s">
        <v>19337</v>
      </c>
      <c r="B11682" t="str">
        <f t="shared" si="312"/>
        <v>https://www.udobaer.de/out/media/public/cust/others/s0000165-2021-ch_it.pdf</v>
      </c>
    </row>
    <row r="11683" spans="1:2" x14ac:dyDescent="0.2">
      <c r="A11683" s="1" t="s">
        <v>19338</v>
      </c>
      <c r="B11683" t="str">
        <f t="shared" si="312"/>
        <v>https://www.udobaer.de/out/media/public/cust/others/s0000165-2021-ch_it.pdf</v>
      </c>
    </row>
    <row r="11684" spans="1:2" x14ac:dyDescent="0.2">
      <c r="A11684" s="1" t="s">
        <v>19339</v>
      </c>
      <c r="B11684" t="str">
        <f t="shared" si="312"/>
        <v>https://www.udobaer.de/out/media/public/cust/others/s0000165-2021-ch_it.pdf</v>
      </c>
    </row>
    <row r="11685" spans="1:2" x14ac:dyDescent="0.2">
      <c r="A11685" s="1" t="s">
        <v>19340</v>
      </c>
      <c r="B11685" t="str">
        <f t="shared" si="312"/>
        <v>https://www.udobaer.de/out/media/public/cust/others/s0000165-2021-ch_it.pdf</v>
      </c>
    </row>
    <row r="11686" spans="1:2" x14ac:dyDescent="0.2">
      <c r="A11686" s="1" t="s">
        <v>19341</v>
      </c>
      <c r="B11686" t="str">
        <f t="shared" si="312"/>
        <v>https://www.udobaer.de/out/media/public/cust/others/s0000165-2021-ch_it.pdf</v>
      </c>
    </row>
    <row r="11687" spans="1:2" x14ac:dyDescent="0.2">
      <c r="A11687" s="1" t="s">
        <v>19342</v>
      </c>
      <c r="B11687" t="str">
        <f t="shared" si="312"/>
        <v>https://www.udobaer.de/out/media/public/cust/others/s0000165-2021-ch_it.pdf</v>
      </c>
    </row>
    <row r="11688" spans="1:2" x14ac:dyDescent="0.2">
      <c r="A11688" s="1" t="s">
        <v>19343</v>
      </c>
      <c r="B11688" t="str">
        <f t="shared" si="312"/>
        <v>https://www.udobaer.de/out/media/public/cust/others/s0000165-2021-ch_it.pdf</v>
      </c>
    </row>
    <row r="11689" spans="1:2" x14ac:dyDescent="0.2">
      <c r="A11689" s="1" t="s">
        <v>19344</v>
      </c>
      <c r="B11689" t="str">
        <f t="shared" si="312"/>
        <v>https://www.udobaer.de/out/media/public/cust/others/s0000165-2021-ch_it.pdf</v>
      </c>
    </row>
    <row r="11690" spans="1:2" x14ac:dyDescent="0.2">
      <c r="A11690" s="1" t="s">
        <v>19345</v>
      </c>
      <c r="B11690" t="str">
        <f t="shared" si="312"/>
        <v>https://www.udobaer.de/out/media/public/cust/others/s0000165-2021-ch_it.pdf</v>
      </c>
    </row>
    <row r="11691" spans="1:2" x14ac:dyDescent="0.2">
      <c r="A11691" s="1" t="s">
        <v>19346</v>
      </c>
      <c r="B11691" t="str">
        <f t="shared" si="312"/>
        <v>https://www.udobaer.de/out/media/public/cust/others/s0000165-2021-ch_it.pdf</v>
      </c>
    </row>
    <row r="11692" spans="1:2" x14ac:dyDescent="0.2">
      <c r="A11692" s="1" t="s">
        <v>19347</v>
      </c>
      <c r="B11692" t="str">
        <f t="shared" si="312"/>
        <v>https://www.udobaer.de/out/media/public/cust/others/s0000165-2021-ch_it.pdf</v>
      </c>
    </row>
    <row r="11693" spans="1:2" x14ac:dyDescent="0.2">
      <c r="A11693" s="1" t="s">
        <v>19348</v>
      </c>
      <c r="B11693" t="str">
        <f t="shared" si="312"/>
        <v>https://www.udobaer.de/out/media/public/cust/others/s0000165-2021-ch_it.pdf</v>
      </c>
    </row>
    <row r="11694" spans="1:2" x14ac:dyDescent="0.2">
      <c r="A11694" s="1" t="s">
        <v>19349</v>
      </c>
      <c r="B11694" t="str">
        <f t="shared" si="312"/>
        <v>https://www.udobaer.de/out/media/public/cust/others/s0000165-2021-ch_it.pdf</v>
      </c>
    </row>
    <row r="11695" spans="1:2" x14ac:dyDescent="0.2">
      <c r="A11695" s="1" t="s">
        <v>19350</v>
      </c>
      <c r="B11695" t="str">
        <f t="shared" ref="B11695:B11721" si="313">HYPERLINK("https://www.udobaer.de/out/media/public/cust/others/s0000165-2021-ch_it.pdf")</f>
        <v>https://www.udobaer.de/out/media/public/cust/others/s0000165-2021-ch_it.pdf</v>
      </c>
    </row>
    <row r="11696" spans="1:2" x14ac:dyDescent="0.2">
      <c r="A11696" s="1" t="s">
        <v>19351</v>
      </c>
      <c r="B11696" t="str">
        <f t="shared" si="313"/>
        <v>https://www.udobaer.de/out/media/public/cust/others/s0000165-2021-ch_it.pdf</v>
      </c>
    </row>
    <row r="11697" spans="1:2" x14ac:dyDescent="0.2">
      <c r="A11697" s="1" t="s">
        <v>19352</v>
      </c>
      <c r="B11697" t="str">
        <f t="shared" si="313"/>
        <v>https://www.udobaer.de/out/media/public/cust/others/s0000165-2021-ch_it.pdf</v>
      </c>
    </row>
    <row r="11698" spans="1:2" x14ac:dyDescent="0.2">
      <c r="A11698" s="1" t="s">
        <v>19353</v>
      </c>
      <c r="B11698" t="str">
        <f t="shared" si="313"/>
        <v>https://www.udobaer.de/out/media/public/cust/others/s0000165-2021-ch_it.pdf</v>
      </c>
    </row>
    <row r="11699" spans="1:2" x14ac:dyDescent="0.2">
      <c r="A11699" s="1" t="s">
        <v>19354</v>
      </c>
      <c r="B11699" t="str">
        <f t="shared" si="313"/>
        <v>https://www.udobaer.de/out/media/public/cust/others/s0000165-2021-ch_it.pdf</v>
      </c>
    </row>
    <row r="11700" spans="1:2" x14ac:dyDescent="0.2">
      <c r="A11700" s="1" t="s">
        <v>19355</v>
      </c>
      <c r="B11700" t="str">
        <f t="shared" si="313"/>
        <v>https://www.udobaer.de/out/media/public/cust/others/s0000165-2021-ch_it.pdf</v>
      </c>
    </row>
    <row r="11701" spans="1:2" x14ac:dyDescent="0.2">
      <c r="A11701" s="1" t="s">
        <v>19356</v>
      </c>
      <c r="B11701" t="str">
        <f t="shared" si="313"/>
        <v>https://www.udobaer.de/out/media/public/cust/others/s0000165-2021-ch_it.pdf</v>
      </c>
    </row>
    <row r="11702" spans="1:2" x14ac:dyDescent="0.2">
      <c r="A11702" s="1" t="s">
        <v>19357</v>
      </c>
      <c r="B11702" t="str">
        <f t="shared" si="313"/>
        <v>https://www.udobaer.de/out/media/public/cust/others/s0000165-2021-ch_it.pdf</v>
      </c>
    </row>
    <row r="11703" spans="1:2" x14ac:dyDescent="0.2">
      <c r="A11703" s="1" t="s">
        <v>19358</v>
      </c>
      <c r="B11703" t="str">
        <f t="shared" si="313"/>
        <v>https://www.udobaer.de/out/media/public/cust/others/s0000165-2021-ch_it.pdf</v>
      </c>
    </row>
    <row r="11704" spans="1:2" x14ac:dyDescent="0.2">
      <c r="A11704" s="1" t="s">
        <v>19359</v>
      </c>
      <c r="B11704" t="str">
        <f t="shared" si="313"/>
        <v>https://www.udobaer.de/out/media/public/cust/others/s0000165-2021-ch_it.pdf</v>
      </c>
    </row>
    <row r="11705" spans="1:2" x14ac:dyDescent="0.2">
      <c r="A11705" s="1" t="s">
        <v>19360</v>
      </c>
      <c r="B11705" t="str">
        <f t="shared" si="313"/>
        <v>https://www.udobaer.de/out/media/public/cust/others/s0000165-2021-ch_it.pdf</v>
      </c>
    </row>
    <row r="11706" spans="1:2" x14ac:dyDescent="0.2">
      <c r="A11706" s="1" t="s">
        <v>19361</v>
      </c>
      <c r="B11706" t="str">
        <f t="shared" si="313"/>
        <v>https://www.udobaer.de/out/media/public/cust/others/s0000165-2021-ch_it.pdf</v>
      </c>
    </row>
    <row r="11707" spans="1:2" x14ac:dyDescent="0.2">
      <c r="A11707" s="1" t="s">
        <v>19362</v>
      </c>
      <c r="B11707" t="str">
        <f t="shared" si="313"/>
        <v>https://www.udobaer.de/out/media/public/cust/others/s0000165-2021-ch_it.pdf</v>
      </c>
    </row>
    <row r="11708" spans="1:2" x14ac:dyDescent="0.2">
      <c r="A11708" s="1" t="s">
        <v>19363</v>
      </c>
      <c r="B11708" t="str">
        <f t="shared" si="313"/>
        <v>https://www.udobaer.de/out/media/public/cust/others/s0000165-2021-ch_it.pdf</v>
      </c>
    </row>
    <row r="11709" spans="1:2" x14ac:dyDescent="0.2">
      <c r="A11709" s="1" t="s">
        <v>19364</v>
      </c>
      <c r="B11709" t="str">
        <f t="shared" si="313"/>
        <v>https://www.udobaer.de/out/media/public/cust/others/s0000165-2021-ch_it.pdf</v>
      </c>
    </row>
    <row r="11710" spans="1:2" x14ac:dyDescent="0.2">
      <c r="A11710" s="1" t="s">
        <v>19365</v>
      </c>
      <c r="B11710" t="str">
        <f t="shared" si="313"/>
        <v>https://www.udobaer.de/out/media/public/cust/others/s0000165-2021-ch_it.pdf</v>
      </c>
    </row>
    <row r="11711" spans="1:2" x14ac:dyDescent="0.2">
      <c r="A11711" s="1" t="s">
        <v>19366</v>
      </c>
      <c r="B11711" t="str">
        <f t="shared" si="313"/>
        <v>https://www.udobaer.de/out/media/public/cust/others/s0000165-2021-ch_it.pdf</v>
      </c>
    </row>
    <row r="11712" spans="1:2" x14ac:dyDescent="0.2">
      <c r="A11712" s="1" t="s">
        <v>19367</v>
      </c>
      <c r="B11712" t="str">
        <f t="shared" si="313"/>
        <v>https://www.udobaer.de/out/media/public/cust/others/s0000165-2021-ch_it.pdf</v>
      </c>
    </row>
    <row r="11713" spans="1:2" x14ac:dyDescent="0.2">
      <c r="A11713" s="1" t="s">
        <v>19368</v>
      </c>
      <c r="B11713" t="str">
        <f t="shared" si="313"/>
        <v>https://www.udobaer.de/out/media/public/cust/others/s0000165-2021-ch_it.pdf</v>
      </c>
    </row>
    <row r="11714" spans="1:2" x14ac:dyDescent="0.2">
      <c r="A11714" s="1" t="s">
        <v>19369</v>
      </c>
      <c r="B11714" t="str">
        <f t="shared" si="313"/>
        <v>https://www.udobaer.de/out/media/public/cust/others/s0000165-2021-ch_it.pdf</v>
      </c>
    </row>
    <row r="11715" spans="1:2" x14ac:dyDescent="0.2">
      <c r="A11715" s="1" t="s">
        <v>19370</v>
      </c>
      <c r="B11715" t="str">
        <f t="shared" si="313"/>
        <v>https://www.udobaer.de/out/media/public/cust/others/s0000165-2021-ch_it.pdf</v>
      </c>
    </row>
    <row r="11716" spans="1:2" x14ac:dyDescent="0.2">
      <c r="A11716" s="1" t="s">
        <v>19371</v>
      </c>
      <c r="B11716" t="str">
        <f t="shared" si="313"/>
        <v>https://www.udobaer.de/out/media/public/cust/others/s0000165-2021-ch_it.pdf</v>
      </c>
    </row>
    <row r="11717" spans="1:2" x14ac:dyDescent="0.2">
      <c r="A11717" s="1" t="s">
        <v>19372</v>
      </c>
      <c r="B11717" t="str">
        <f t="shared" si="313"/>
        <v>https://www.udobaer.de/out/media/public/cust/others/s0000165-2021-ch_it.pdf</v>
      </c>
    </row>
    <row r="11718" spans="1:2" x14ac:dyDescent="0.2">
      <c r="A11718" s="1" t="s">
        <v>19373</v>
      </c>
      <c r="B11718" t="str">
        <f t="shared" si="313"/>
        <v>https://www.udobaer.de/out/media/public/cust/others/s0000165-2021-ch_it.pdf</v>
      </c>
    </row>
    <row r="11719" spans="1:2" x14ac:dyDescent="0.2">
      <c r="A11719" s="1" t="s">
        <v>19374</v>
      </c>
      <c r="B11719" t="str">
        <f t="shared" si="313"/>
        <v>https://www.udobaer.de/out/media/public/cust/others/s0000165-2021-ch_it.pdf</v>
      </c>
    </row>
    <row r="11720" spans="1:2" x14ac:dyDescent="0.2">
      <c r="A11720" s="1" t="s">
        <v>19375</v>
      </c>
      <c r="B11720" t="str">
        <f t="shared" si="313"/>
        <v>https://www.udobaer.de/out/media/public/cust/others/s0000165-2021-ch_it.pdf</v>
      </c>
    </row>
    <row r="11721" spans="1:2" x14ac:dyDescent="0.2">
      <c r="A11721" s="1" t="s">
        <v>19376</v>
      </c>
      <c r="B11721" t="str">
        <f t="shared" si="313"/>
        <v>https://www.udobaer.de/out/media/public/cust/others/s0000165-2021-ch_it.pdf</v>
      </c>
    </row>
    <row r="11722" spans="1:2" x14ac:dyDescent="0.2">
      <c r="A11722" s="1" t="s">
        <v>19377</v>
      </c>
      <c r="B11722" t="str">
        <f t="shared" ref="B11722:B11748" si="314">HYPERLINK("https://www.udobaer.de/out/media/public/cust/others/s0000165-2021-ch_it.pdf")</f>
        <v>https://www.udobaer.de/out/media/public/cust/others/s0000165-2021-ch_it.pdf</v>
      </c>
    </row>
    <row r="11723" spans="1:2" x14ac:dyDescent="0.2">
      <c r="A11723" s="1" t="s">
        <v>19378</v>
      </c>
      <c r="B11723" t="str">
        <f t="shared" si="314"/>
        <v>https://www.udobaer.de/out/media/public/cust/others/s0000165-2021-ch_it.pdf</v>
      </c>
    </row>
    <row r="11724" spans="1:2" x14ac:dyDescent="0.2">
      <c r="A11724" s="1" t="s">
        <v>19379</v>
      </c>
      <c r="B11724" t="str">
        <f t="shared" si="314"/>
        <v>https://www.udobaer.de/out/media/public/cust/others/s0000165-2021-ch_it.pdf</v>
      </c>
    </row>
    <row r="11725" spans="1:2" x14ac:dyDescent="0.2">
      <c r="A11725" s="1" t="s">
        <v>19380</v>
      </c>
      <c r="B11725" t="str">
        <f t="shared" si="314"/>
        <v>https://www.udobaer.de/out/media/public/cust/others/s0000165-2021-ch_it.pdf</v>
      </c>
    </row>
    <row r="11726" spans="1:2" x14ac:dyDescent="0.2">
      <c r="A11726" s="1" t="s">
        <v>19381</v>
      </c>
      <c r="B11726" t="str">
        <f t="shared" si="314"/>
        <v>https://www.udobaer.de/out/media/public/cust/others/s0000165-2021-ch_it.pdf</v>
      </c>
    </row>
    <row r="11727" spans="1:2" x14ac:dyDescent="0.2">
      <c r="A11727" s="1" t="s">
        <v>19382</v>
      </c>
      <c r="B11727" t="str">
        <f t="shared" si="314"/>
        <v>https://www.udobaer.de/out/media/public/cust/others/s0000165-2021-ch_it.pdf</v>
      </c>
    </row>
    <row r="11728" spans="1:2" x14ac:dyDescent="0.2">
      <c r="A11728" s="1" t="s">
        <v>19383</v>
      </c>
      <c r="B11728" t="str">
        <f t="shared" si="314"/>
        <v>https://www.udobaer.de/out/media/public/cust/others/s0000165-2021-ch_it.pdf</v>
      </c>
    </row>
    <row r="11729" spans="1:2" x14ac:dyDescent="0.2">
      <c r="A11729" s="1" t="s">
        <v>19384</v>
      </c>
      <c r="B11729" t="str">
        <f t="shared" si="314"/>
        <v>https://www.udobaer.de/out/media/public/cust/others/s0000165-2021-ch_it.pdf</v>
      </c>
    </row>
    <row r="11730" spans="1:2" x14ac:dyDescent="0.2">
      <c r="A11730" s="1" t="s">
        <v>19385</v>
      </c>
      <c r="B11730" t="str">
        <f t="shared" si="314"/>
        <v>https://www.udobaer.de/out/media/public/cust/others/s0000165-2021-ch_it.pdf</v>
      </c>
    </row>
    <row r="11731" spans="1:2" x14ac:dyDescent="0.2">
      <c r="A11731" s="1" t="s">
        <v>19386</v>
      </c>
      <c r="B11731" t="str">
        <f t="shared" si="314"/>
        <v>https://www.udobaer.de/out/media/public/cust/others/s0000165-2021-ch_it.pdf</v>
      </c>
    </row>
    <row r="11732" spans="1:2" x14ac:dyDescent="0.2">
      <c r="A11732" s="1" t="s">
        <v>19387</v>
      </c>
      <c r="B11732" t="str">
        <f t="shared" si="314"/>
        <v>https://www.udobaer.de/out/media/public/cust/others/s0000165-2021-ch_it.pdf</v>
      </c>
    </row>
    <row r="11733" spans="1:2" x14ac:dyDescent="0.2">
      <c r="A11733" s="1" t="s">
        <v>19388</v>
      </c>
      <c r="B11733" t="str">
        <f t="shared" si="314"/>
        <v>https://www.udobaer.de/out/media/public/cust/others/s0000165-2021-ch_it.pdf</v>
      </c>
    </row>
    <row r="11734" spans="1:2" x14ac:dyDescent="0.2">
      <c r="A11734" s="1" t="s">
        <v>19389</v>
      </c>
      <c r="B11734" t="str">
        <f t="shared" si="314"/>
        <v>https://www.udobaer.de/out/media/public/cust/others/s0000165-2021-ch_it.pdf</v>
      </c>
    </row>
    <row r="11735" spans="1:2" x14ac:dyDescent="0.2">
      <c r="A11735" s="1" t="s">
        <v>19390</v>
      </c>
      <c r="B11735" t="str">
        <f t="shared" si="314"/>
        <v>https://www.udobaer.de/out/media/public/cust/others/s0000165-2021-ch_it.pdf</v>
      </c>
    </row>
    <row r="11736" spans="1:2" x14ac:dyDescent="0.2">
      <c r="A11736" s="1" t="s">
        <v>19391</v>
      </c>
      <c r="B11736" t="str">
        <f t="shared" si="314"/>
        <v>https://www.udobaer.de/out/media/public/cust/others/s0000165-2021-ch_it.pdf</v>
      </c>
    </row>
    <row r="11737" spans="1:2" x14ac:dyDescent="0.2">
      <c r="A11737" s="1" t="s">
        <v>19392</v>
      </c>
      <c r="B11737" t="str">
        <f t="shared" si="314"/>
        <v>https://www.udobaer.de/out/media/public/cust/others/s0000165-2021-ch_it.pdf</v>
      </c>
    </row>
    <row r="11738" spans="1:2" x14ac:dyDescent="0.2">
      <c r="A11738" s="1" t="s">
        <v>19393</v>
      </c>
      <c r="B11738" t="str">
        <f t="shared" si="314"/>
        <v>https://www.udobaer.de/out/media/public/cust/others/s0000165-2021-ch_it.pdf</v>
      </c>
    </row>
    <row r="11739" spans="1:2" x14ac:dyDescent="0.2">
      <c r="A11739" s="1" t="s">
        <v>19394</v>
      </c>
      <c r="B11739" t="str">
        <f t="shared" si="314"/>
        <v>https://www.udobaer.de/out/media/public/cust/others/s0000165-2021-ch_it.pdf</v>
      </c>
    </row>
    <row r="11740" spans="1:2" x14ac:dyDescent="0.2">
      <c r="A11740" s="1" t="s">
        <v>19395</v>
      </c>
      <c r="B11740" t="str">
        <f t="shared" si="314"/>
        <v>https://www.udobaer.de/out/media/public/cust/others/s0000165-2021-ch_it.pdf</v>
      </c>
    </row>
    <row r="11741" spans="1:2" x14ac:dyDescent="0.2">
      <c r="A11741" s="1" t="s">
        <v>19396</v>
      </c>
      <c r="B11741" t="str">
        <f t="shared" si="314"/>
        <v>https://www.udobaer.de/out/media/public/cust/others/s0000165-2021-ch_it.pdf</v>
      </c>
    </row>
    <row r="11742" spans="1:2" x14ac:dyDescent="0.2">
      <c r="A11742" s="1" t="s">
        <v>19403</v>
      </c>
      <c r="B11742" t="str">
        <f t="shared" si="314"/>
        <v>https://www.udobaer.de/out/media/public/cust/others/s0000165-2021-ch_it.pdf</v>
      </c>
    </row>
    <row r="11743" spans="1:2" x14ac:dyDescent="0.2">
      <c r="A11743" s="1" t="s">
        <v>19404</v>
      </c>
      <c r="B11743" t="str">
        <f t="shared" si="314"/>
        <v>https://www.udobaer.de/out/media/public/cust/others/s0000165-2021-ch_it.pdf</v>
      </c>
    </row>
    <row r="11744" spans="1:2" x14ac:dyDescent="0.2">
      <c r="A11744" s="1" t="s">
        <v>19405</v>
      </c>
      <c r="B11744" t="str">
        <f t="shared" si="314"/>
        <v>https://www.udobaer.de/out/media/public/cust/others/s0000165-2021-ch_it.pdf</v>
      </c>
    </row>
    <row r="11745" spans="1:2" x14ac:dyDescent="0.2">
      <c r="A11745" s="1" t="s">
        <v>19406</v>
      </c>
      <c r="B11745" t="str">
        <f t="shared" si="314"/>
        <v>https://www.udobaer.de/out/media/public/cust/others/s0000165-2021-ch_it.pdf</v>
      </c>
    </row>
    <row r="11746" spans="1:2" x14ac:dyDescent="0.2">
      <c r="A11746" s="1" t="s">
        <v>19407</v>
      </c>
      <c r="B11746" t="str">
        <f t="shared" si="314"/>
        <v>https://www.udobaer.de/out/media/public/cust/others/s0000165-2021-ch_it.pdf</v>
      </c>
    </row>
    <row r="11747" spans="1:2" x14ac:dyDescent="0.2">
      <c r="A11747" s="1" t="s">
        <v>19408</v>
      </c>
      <c r="B11747" t="str">
        <f t="shared" si="314"/>
        <v>https://www.udobaer.de/out/media/public/cust/others/s0000165-2021-ch_it.pdf</v>
      </c>
    </row>
    <row r="11748" spans="1:2" x14ac:dyDescent="0.2">
      <c r="A11748" s="1" t="s">
        <v>28326</v>
      </c>
      <c r="B11748" t="str">
        <f t="shared" si="314"/>
        <v>https://www.udobaer.de/out/media/public/cust/others/s0000165-2021-ch_it.pdf</v>
      </c>
    </row>
    <row r="11749" spans="1:2" x14ac:dyDescent="0.2">
      <c r="A11749" s="1" t="s">
        <v>28327</v>
      </c>
      <c r="B11749" t="str">
        <f t="shared" ref="B11749:B11754" si="315">HYPERLINK("https://www.udobaer.de/out/media/public/cust/others/s0000165-2021-ch_it.pdf")</f>
        <v>https://www.udobaer.de/out/media/public/cust/others/s0000165-2021-ch_it.pdf</v>
      </c>
    </row>
    <row r="11750" spans="1:2" x14ac:dyDescent="0.2">
      <c r="A11750" s="1" t="s">
        <v>28344</v>
      </c>
      <c r="B11750" t="str">
        <f t="shared" si="315"/>
        <v>https://www.udobaer.de/out/media/public/cust/others/s0000165-2021-ch_it.pdf</v>
      </c>
    </row>
    <row r="11751" spans="1:2" x14ac:dyDescent="0.2">
      <c r="A11751" s="1" t="s">
        <v>28361</v>
      </c>
      <c r="B11751" t="str">
        <f t="shared" si="315"/>
        <v>https://www.udobaer.de/out/media/public/cust/others/s0000165-2021-ch_it.pdf</v>
      </c>
    </row>
    <row r="11752" spans="1:2" x14ac:dyDescent="0.2">
      <c r="A11752" s="1" t="s">
        <v>28362</v>
      </c>
      <c r="B11752" t="str">
        <f t="shared" si="315"/>
        <v>https://www.udobaer.de/out/media/public/cust/others/s0000165-2021-ch_it.pdf</v>
      </c>
    </row>
    <row r="11753" spans="1:2" x14ac:dyDescent="0.2">
      <c r="A11753" s="1" t="s">
        <v>28363</v>
      </c>
      <c r="B11753" t="str">
        <f t="shared" si="315"/>
        <v>https://www.udobaer.de/out/media/public/cust/others/s0000165-2021-ch_it.pdf</v>
      </c>
    </row>
    <row r="11754" spans="1:2" x14ac:dyDescent="0.2">
      <c r="A11754" s="1" t="s">
        <v>28364</v>
      </c>
      <c r="B11754" t="str">
        <f t="shared" si="315"/>
        <v>https://www.udobaer.de/out/media/public/cust/others/s0000165-2021-ch_it.pdf</v>
      </c>
    </row>
    <row r="11755" spans="1:2" x14ac:dyDescent="0.2">
      <c r="A11755" s="1" t="s">
        <v>18541</v>
      </c>
      <c r="B11755" t="str">
        <f t="shared" ref="B11755:B11811" si="316">HYPERLINK("https://www.udobaer.de/out/media/public/cust/others/s0000166-2021-ch_it.pdf")</f>
        <v>https://www.udobaer.de/out/media/public/cust/others/s0000166-2021-ch_it.pdf</v>
      </c>
    </row>
    <row r="11756" spans="1:2" x14ac:dyDescent="0.2">
      <c r="A11756" s="1" t="s">
        <v>18542</v>
      </c>
      <c r="B11756" t="str">
        <f t="shared" si="316"/>
        <v>https://www.udobaer.de/out/media/public/cust/others/s0000166-2021-ch_it.pdf</v>
      </c>
    </row>
    <row r="11757" spans="1:2" x14ac:dyDescent="0.2">
      <c r="A11757" s="1" t="s">
        <v>18543</v>
      </c>
      <c r="B11757" t="str">
        <f t="shared" si="316"/>
        <v>https://www.udobaer.de/out/media/public/cust/others/s0000166-2021-ch_it.pdf</v>
      </c>
    </row>
    <row r="11758" spans="1:2" x14ac:dyDescent="0.2">
      <c r="A11758" s="1" t="s">
        <v>18550</v>
      </c>
      <c r="B11758" t="str">
        <f t="shared" si="316"/>
        <v>https://www.udobaer.de/out/media/public/cust/others/s0000166-2021-ch_it.pdf</v>
      </c>
    </row>
    <row r="11759" spans="1:2" x14ac:dyDescent="0.2">
      <c r="A11759" s="1" t="s">
        <v>18551</v>
      </c>
      <c r="B11759" t="str">
        <f t="shared" si="316"/>
        <v>https://www.udobaer.de/out/media/public/cust/others/s0000166-2021-ch_it.pdf</v>
      </c>
    </row>
    <row r="11760" spans="1:2" x14ac:dyDescent="0.2">
      <c r="A11760" s="1" t="s">
        <v>18552</v>
      </c>
      <c r="B11760" t="str">
        <f t="shared" si="316"/>
        <v>https://www.udobaer.de/out/media/public/cust/others/s0000166-2021-ch_it.pdf</v>
      </c>
    </row>
    <row r="11761" spans="1:2" x14ac:dyDescent="0.2">
      <c r="A11761" s="1" t="s">
        <v>18553</v>
      </c>
      <c r="B11761" t="str">
        <f t="shared" si="316"/>
        <v>https://www.udobaer.de/out/media/public/cust/others/s0000166-2021-ch_it.pdf</v>
      </c>
    </row>
    <row r="11762" spans="1:2" x14ac:dyDescent="0.2">
      <c r="A11762" s="1" t="s">
        <v>18554</v>
      </c>
      <c r="B11762" t="str">
        <f t="shared" si="316"/>
        <v>https://www.udobaer.de/out/media/public/cust/others/s0000166-2021-ch_it.pdf</v>
      </c>
    </row>
    <row r="11763" spans="1:2" x14ac:dyDescent="0.2">
      <c r="A11763" s="1" t="s">
        <v>18555</v>
      </c>
      <c r="B11763" t="str">
        <f t="shared" si="316"/>
        <v>https://www.udobaer.de/out/media/public/cust/others/s0000166-2021-ch_it.pdf</v>
      </c>
    </row>
    <row r="11764" spans="1:2" x14ac:dyDescent="0.2">
      <c r="A11764" s="1" t="s">
        <v>18556</v>
      </c>
      <c r="B11764" t="str">
        <f t="shared" si="316"/>
        <v>https://www.udobaer.de/out/media/public/cust/others/s0000166-2021-ch_it.pdf</v>
      </c>
    </row>
    <row r="11765" spans="1:2" x14ac:dyDescent="0.2">
      <c r="A11765" s="1" t="s">
        <v>18557</v>
      </c>
      <c r="B11765" t="str">
        <f t="shared" si="316"/>
        <v>https://www.udobaer.de/out/media/public/cust/others/s0000166-2021-ch_it.pdf</v>
      </c>
    </row>
    <row r="11766" spans="1:2" x14ac:dyDescent="0.2">
      <c r="A11766" s="1" t="s">
        <v>18558</v>
      </c>
      <c r="B11766" t="str">
        <f t="shared" si="316"/>
        <v>https://www.udobaer.de/out/media/public/cust/others/s0000166-2021-ch_it.pdf</v>
      </c>
    </row>
    <row r="11767" spans="1:2" x14ac:dyDescent="0.2">
      <c r="A11767" s="1" t="s">
        <v>18559</v>
      </c>
      <c r="B11767" t="str">
        <f t="shared" si="316"/>
        <v>https://www.udobaer.de/out/media/public/cust/others/s0000166-2021-ch_it.pdf</v>
      </c>
    </row>
    <row r="11768" spans="1:2" x14ac:dyDescent="0.2">
      <c r="A11768" s="1" t="s">
        <v>18560</v>
      </c>
      <c r="B11768" t="str">
        <f t="shared" si="316"/>
        <v>https://www.udobaer.de/out/media/public/cust/others/s0000166-2021-ch_it.pdf</v>
      </c>
    </row>
    <row r="11769" spans="1:2" x14ac:dyDescent="0.2">
      <c r="A11769" s="1" t="s">
        <v>18561</v>
      </c>
      <c r="B11769" t="str">
        <f t="shared" si="316"/>
        <v>https://www.udobaer.de/out/media/public/cust/others/s0000166-2021-ch_it.pdf</v>
      </c>
    </row>
    <row r="11770" spans="1:2" x14ac:dyDescent="0.2">
      <c r="A11770" s="1" t="s">
        <v>18562</v>
      </c>
      <c r="B11770" t="str">
        <f t="shared" si="316"/>
        <v>https://www.udobaer.de/out/media/public/cust/others/s0000166-2021-ch_it.pdf</v>
      </c>
    </row>
    <row r="11771" spans="1:2" x14ac:dyDescent="0.2">
      <c r="A11771" s="1" t="s">
        <v>18563</v>
      </c>
      <c r="B11771" t="str">
        <f t="shared" si="316"/>
        <v>https://www.udobaer.de/out/media/public/cust/others/s0000166-2021-ch_it.pdf</v>
      </c>
    </row>
    <row r="11772" spans="1:2" x14ac:dyDescent="0.2">
      <c r="A11772" s="1" t="s">
        <v>18564</v>
      </c>
      <c r="B11772" t="str">
        <f t="shared" si="316"/>
        <v>https://www.udobaer.de/out/media/public/cust/others/s0000166-2021-ch_it.pdf</v>
      </c>
    </row>
    <row r="11773" spans="1:2" x14ac:dyDescent="0.2">
      <c r="A11773" s="1" t="s">
        <v>18565</v>
      </c>
      <c r="B11773" t="str">
        <f t="shared" si="316"/>
        <v>https://www.udobaer.de/out/media/public/cust/others/s0000166-2021-ch_it.pdf</v>
      </c>
    </row>
    <row r="11774" spans="1:2" x14ac:dyDescent="0.2">
      <c r="A11774" s="1" t="s">
        <v>18566</v>
      </c>
      <c r="B11774" t="str">
        <f t="shared" si="316"/>
        <v>https://www.udobaer.de/out/media/public/cust/others/s0000166-2021-ch_it.pdf</v>
      </c>
    </row>
    <row r="11775" spans="1:2" x14ac:dyDescent="0.2">
      <c r="A11775" s="1" t="s">
        <v>18567</v>
      </c>
      <c r="B11775" t="str">
        <f t="shared" si="316"/>
        <v>https://www.udobaer.de/out/media/public/cust/others/s0000166-2021-ch_it.pdf</v>
      </c>
    </row>
    <row r="11776" spans="1:2" x14ac:dyDescent="0.2">
      <c r="A11776" s="1" t="s">
        <v>18568</v>
      </c>
      <c r="B11776" t="str">
        <f t="shared" si="316"/>
        <v>https://www.udobaer.de/out/media/public/cust/others/s0000166-2021-ch_it.pdf</v>
      </c>
    </row>
    <row r="11777" spans="1:2" x14ac:dyDescent="0.2">
      <c r="A11777" s="1" t="s">
        <v>18569</v>
      </c>
      <c r="B11777" t="str">
        <f t="shared" si="316"/>
        <v>https://www.udobaer.de/out/media/public/cust/others/s0000166-2021-ch_it.pdf</v>
      </c>
    </row>
    <row r="11778" spans="1:2" x14ac:dyDescent="0.2">
      <c r="A11778" s="1" t="s">
        <v>18570</v>
      </c>
      <c r="B11778" t="str">
        <f t="shared" si="316"/>
        <v>https://www.udobaer.de/out/media/public/cust/others/s0000166-2021-ch_it.pdf</v>
      </c>
    </row>
    <row r="11779" spans="1:2" x14ac:dyDescent="0.2">
      <c r="A11779" s="1" t="s">
        <v>18571</v>
      </c>
      <c r="B11779" t="str">
        <f t="shared" si="316"/>
        <v>https://www.udobaer.de/out/media/public/cust/others/s0000166-2021-ch_it.pdf</v>
      </c>
    </row>
    <row r="11780" spans="1:2" x14ac:dyDescent="0.2">
      <c r="A11780" s="1" t="s">
        <v>18572</v>
      </c>
      <c r="B11780" t="str">
        <f t="shared" si="316"/>
        <v>https://www.udobaer.de/out/media/public/cust/others/s0000166-2021-ch_it.pdf</v>
      </c>
    </row>
    <row r="11781" spans="1:2" x14ac:dyDescent="0.2">
      <c r="A11781" s="1" t="s">
        <v>18573</v>
      </c>
      <c r="B11781" t="str">
        <f t="shared" si="316"/>
        <v>https://www.udobaer.de/out/media/public/cust/others/s0000166-2021-ch_it.pdf</v>
      </c>
    </row>
    <row r="11782" spans="1:2" x14ac:dyDescent="0.2">
      <c r="A11782" s="1" t="s">
        <v>18574</v>
      </c>
      <c r="B11782" t="str">
        <f t="shared" si="316"/>
        <v>https://www.udobaer.de/out/media/public/cust/others/s0000166-2021-ch_it.pdf</v>
      </c>
    </row>
    <row r="11783" spans="1:2" x14ac:dyDescent="0.2">
      <c r="A11783" s="1" t="s">
        <v>18575</v>
      </c>
      <c r="B11783" t="str">
        <f t="shared" si="316"/>
        <v>https://www.udobaer.de/out/media/public/cust/others/s0000166-2021-ch_it.pdf</v>
      </c>
    </row>
    <row r="11784" spans="1:2" x14ac:dyDescent="0.2">
      <c r="A11784" s="1" t="s">
        <v>18576</v>
      </c>
      <c r="B11784" t="str">
        <f t="shared" si="316"/>
        <v>https://www.udobaer.de/out/media/public/cust/others/s0000166-2021-ch_it.pdf</v>
      </c>
    </row>
    <row r="11785" spans="1:2" x14ac:dyDescent="0.2">
      <c r="A11785" s="1" t="s">
        <v>18577</v>
      </c>
      <c r="B11785" t="str">
        <f t="shared" si="316"/>
        <v>https://www.udobaer.de/out/media/public/cust/others/s0000166-2021-ch_it.pdf</v>
      </c>
    </row>
    <row r="11786" spans="1:2" x14ac:dyDescent="0.2">
      <c r="A11786" s="1" t="s">
        <v>18578</v>
      </c>
      <c r="B11786" t="str">
        <f t="shared" si="316"/>
        <v>https://www.udobaer.de/out/media/public/cust/others/s0000166-2021-ch_it.pdf</v>
      </c>
    </row>
    <row r="11787" spans="1:2" x14ac:dyDescent="0.2">
      <c r="A11787" s="1" t="s">
        <v>18579</v>
      </c>
      <c r="B11787" t="str">
        <f t="shared" si="316"/>
        <v>https://www.udobaer.de/out/media/public/cust/others/s0000166-2021-ch_it.pdf</v>
      </c>
    </row>
    <row r="11788" spans="1:2" x14ac:dyDescent="0.2">
      <c r="A11788" s="1" t="s">
        <v>18580</v>
      </c>
      <c r="B11788" t="str">
        <f t="shared" si="316"/>
        <v>https://www.udobaer.de/out/media/public/cust/others/s0000166-2021-ch_it.pdf</v>
      </c>
    </row>
    <row r="11789" spans="1:2" x14ac:dyDescent="0.2">
      <c r="A11789" s="1" t="s">
        <v>18581</v>
      </c>
      <c r="B11789" t="str">
        <f t="shared" si="316"/>
        <v>https://www.udobaer.de/out/media/public/cust/others/s0000166-2021-ch_it.pdf</v>
      </c>
    </row>
    <row r="11790" spans="1:2" x14ac:dyDescent="0.2">
      <c r="A11790" s="1" t="s">
        <v>18582</v>
      </c>
      <c r="B11790" t="str">
        <f t="shared" si="316"/>
        <v>https://www.udobaer.de/out/media/public/cust/others/s0000166-2021-ch_it.pdf</v>
      </c>
    </row>
    <row r="11791" spans="1:2" x14ac:dyDescent="0.2">
      <c r="A11791" s="1" t="s">
        <v>18583</v>
      </c>
      <c r="B11791" t="str">
        <f t="shared" si="316"/>
        <v>https://www.udobaer.de/out/media/public/cust/others/s0000166-2021-ch_it.pdf</v>
      </c>
    </row>
    <row r="11792" spans="1:2" x14ac:dyDescent="0.2">
      <c r="A11792" s="1" t="s">
        <v>18584</v>
      </c>
      <c r="B11792" t="str">
        <f t="shared" si="316"/>
        <v>https://www.udobaer.de/out/media/public/cust/others/s0000166-2021-ch_it.pdf</v>
      </c>
    </row>
    <row r="11793" spans="1:2" x14ac:dyDescent="0.2">
      <c r="A11793" s="1" t="s">
        <v>18585</v>
      </c>
      <c r="B11793" t="str">
        <f t="shared" si="316"/>
        <v>https://www.udobaer.de/out/media/public/cust/others/s0000166-2021-ch_it.pdf</v>
      </c>
    </row>
    <row r="11794" spans="1:2" x14ac:dyDescent="0.2">
      <c r="A11794" s="1" t="s">
        <v>18586</v>
      </c>
      <c r="B11794" t="str">
        <f t="shared" si="316"/>
        <v>https://www.udobaer.de/out/media/public/cust/others/s0000166-2021-ch_it.pdf</v>
      </c>
    </row>
    <row r="11795" spans="1:2" x14ac:dyDescent="0.2">
      <c r="A11795" s="1" t="s">
        <v>18587</v>
      </c>
      <c r="B11795" t="str">
        <f t="shared" si="316"/>
        <v>https://www.udobaer.de/out/media/public/cust/others/s0000166-2021-ch_it.pdf</v>
      </c>
    </row>
    <row r="11796" spans="1:2" x14ac:dyDescent="0.2">
      <c r="A11796" s="1" t="s">
        <v>18588</v>
      </c>
      <c r="B11796" t="str">
        <f t="shared" si="316"/>
        <v>https://www.udobaer.de/out/media/public/cust/others/s0000166-2021-ch_it.pdf</v>
      </c>
    </row>
    <row r="11797" spans="1:2" x14ac:dyDescent="0.2">
      <c r="A11797" s="1" t="s">
        <v>18589</v>
      </c>
      <c r="B11797" t="str">
        <f t="shared" si="316"/>
        <v>https://www.udobaer.de/out/media/public/cust/others/s0000166-2021-ch_it.pdf</v>
      </c>
    </row>
    <row r="11798" spans="1:2" x14ac:dyDescent="0.2">
      <c r="A11798" s="1" t="s">
        <v>18590</v>
      </c>
      <c r="B11798" t="str">
        <f t="shared" si="316"/>
        <v>https://www.udobaer.de/out/media/public/cust/others/s0000166-2021-ch_it.pdf</v>
      </c>
    </row>
    <row r="11799" spans="1:2" x14ac:dyDescent="0.2">
      <c r="A11799" s="1" t="s">
        <v>18591</v>
      </c>
      <c r="B11799" t="str">
        <f t="shared" si="316"/>
        <v>https://www.udobaer.de/out/media/public/cust/others/s0000166-2021-ch_it.pdf</v>
      </c>
    </row>
    <row r="11800" spans="1:2" x14ac:dyDescent="0.2">
      <c r="A11800" s="1" t="s">
        <v>18592</v>
      </c>
      <c r="B11800" t="str">
        <f t="shared" si="316"/>
        <v>https://www.udobaer.de/out/media/public/cust/others/s0000166-2021-ch_it.pdf</v>
      </c>
    </row>
    <row r="11801" spans="1:2" x14ac:dyDescent="0.2">
      <c r="A11801" s="1" t="s">
        <v>18593</v>
      </c>
      <c r="B11801" t="str">
        <f t="shared" si="316"/>
        <v>https://www.udobaer.de/out/media/public/cust/others/s0000166-2021-ch_it.pdf</v>
      </c>
    </row>
    <row r="11802" spans="1:2" x14ac:dyDescent="0.2">
      <c r="A11802" s="1" t="s">
        <v>18594</v>
      </c>
      <c r="B11802" t="str">
        <f t="shared" si="316"/>
        <v>https://www.udobaer.de/out/media/public/cust/others/s0000166-2021-ch_it.pdf</v>
      </c>
    </row>
    <row r="11803" spans="1:2" x14ac:dyDescent="0.2">
      <c r="A11803" s="1" t="s">
        <v>18595</v>
      </c>
      <c r="B11803" t="str">
        <f t="shared" si="316"/>
        <v>https://www.udobaer.de/out/media/public/cust/others/s0000166-2021-ch_it.pdf</v>
      </c>
    </row>
    <row r="11804" spans="1:2" x14ac:dyDescent="0.2">
      <c r="A11804" s="1" t="s">
        <v>18596</v>
      </c>
      <c r="B11804" t="str">
        <f t="shared" si="316"/>
        <v>https://www.udobaer.de/out/media/public/cust/others/s0000166-2021-ch_it.pdf</v>
      </c>
    </row>
    <row r="11805" spans="1:2" x14ac:dyDescent="0.2">
      <c r="A11805" s="1" t="s">
        <v>18597</v>
      </c>
      <c r="B11805" t="str">
        <f t="shared" si="316"/>
        <v>https://www.udobaer.de/out/media/public/cust/others/s0000166-2021-ch_it.pdf</v>
      </c>
    </row>
    <row r="11806" spans="1:2" x14ac:dyDescent="0.2">
      <c r="A11806" s="1" t="s">
        <v>18598</v>
      </c>
      <c r="B11806" t="str">
        <f t="shared" si="316"/>
        <v>https://www.udobaer.de/out/media/public/cust/others/s0000166-2021-ch_it.pdf</v>
      </c>
    </row>
    <row r="11807" spans="1:2" x14ac:dyDescent="0.2">
      <c r="A11807" s="1" t="s">
        <v>18599</v>
      </c>
      <c r="B11807" t="str">
        <f t="shared" si="316"/>
        <v>https://www.udobaer.de/out/media/public/cust/others/s0000166-2021-ch_it.pdf</v>
      </c>
    </row>
    <row r="11808" spans="1:2" x14ac:dyDescent="0.2">
      <c r="A11808" s="1" t="s">
        <v>18600</v>
      </c>
      <c r="B11808" t="str">
        <f t="shared" si="316"/>
        <v>https://www.udobaer.de/out/media/public/cust/others/s0000166-2021-ch_it.pdf</v>
      </c>
    </row>
    <row r="11809" spans="1:2" x14ac:dyDescent="0.2">
      <c r="A11809" s="1" t="s">
        <v>18601</v>
      </c>
      <c r="B11809" t="str">
        <f t="shared" si="316"/>
        <v>https://www.udobaer.de/out/media/public/cust/others/s0000166-2021-ch_it.pdf</v>
      </c>
    </row>
    <row r="11810" spans="1:2" x14ac:dyDescent="0.2">
      <c r="A11810" s="1" t="s">
        <v>18602</v>
      </c>
      <c r="B11810" t="str">
        <f t="shared" si="316"/>
        <v>https://www.udobaer.de/out/media/public/cust/others/s0000166-2021-ch_it.pdf</v>
      </c>
    </row>
    <row r="11811" spans="1:2" x14ac:dyDescent="0.2">
      <c r="A11811" s="1" t="s">
        <v>18719</v>
      </c>
      <c r="B11811" t="str">
        <f t="shared" si="316"/>
        <v>https://www.udobaer.de/out/media/public/cust/others/s0000166-2021-ch_it.pdf</v>
      </c>
    </row>
    <row r="11812" spans="1:2" x14ac:dyDescent="0.2">
      <c r="A11812" s="1" t="s">
        <v>18720</v>
      </c>
      <c r="B11812" t="str">
        <f t="shared" ref="B11812:B11838" si="317">HYPERLINK("https://www.udobaer.de/out/media/public/cust/others/s0000166-2021-ch_it.pdf")</f>
        <v>https://www.udobaer.de/out/media/public/cust/others/s0000166-2021-ch_it.pdf</v>
      </c>
    </row>
    <row r="11813" spans="1:2" x14ac:dyDescent="0.2">
      <c r="A11813" s="1" t="s">
        <v>18721</v>
      </c>
      <c r="B11813" t="str">
        <f t="shared" si="317"/>
        <v>https://www.udobaer.de/out/media/public/cust/others/s0000166-2021-ch_it.pdf</v>
      </c>
    </row>
    <row r="11814" spans="1:2" x14ac:dyDescent="0.2">
      <c r="A11814" s="1" t="s">
        <v>18722</v>
      </c>
      <c r="B11814" t="str">
        <f t="shared" si="317"/>
        <v>https://www.udobaer.de/out/media/public/cust/others/s0000166-2021-ch_it.pdf</v>
      </c>
    </row>
    <row r="11815" spans="1:2" x14ac:dyDescent="0.2">
      <c r="A11815" s="1" t="s">
        <v>18723</v>
      </c>
      <c r="B11815" t="str">
        <f t="shared" si="317"/>
        <v>https://www.udobaer.de/out/media/public/cust/others/s0000166-2021-ch_it.pdf</v>
      </c>
    </row>
    <row r="11816" spans="1:2" x14ac:dyDescent="0.2">
      <c r="A11816" s="1" t="s">
        <v>18724</v>
      </c>
      <c r="B11816" t="str">
        <f t="shared" si="317"/>
        <v>https://www.udobaer.de/out/media/public/cust/others/s0000166-2021-ch_it.pdf</v>
      </c>
    </row>
    <row r="11817" spans="1:2" x14ac:dyDescent="0.2">
      <c r="A11817" s="1" t="s">
        <v>18725</v>
      </c>
      <c r="B11817" t="str">
        <f t="shared" si="317"/>
        <v>https://www.udobaer.de/out/media/public/cust/others/s0000166-2021-ch_it.pdf</v>
      </c>
    </row>
    <row r="11818" spans="1:2" x14ac:dyDescent="0.2">
      <c r="A11818" s="1" t="s">
        <v>18726</v>
      </c>
      <c r="B11818" t="str">
        <f t="shared" si="317"/>
        <v>https://www.udobaer.de/out/media/public/cust/others/s0000166-2021-ch_it.pdf</v>
      </c>
    </row>
    <row r="11819" spans="1:2" x14ac:dyDescent="0.2">
      <c r="A11819" s="1" t="s">
        <v>18727</v>
      </c>
      <c r="B11819" t="str">
        <f t="shared" si="317"/>
        <v>https://www.udobaer.de/out/media/public/cust/others/s0000166-2021-ch_it.pdf</v>
      </c>
    </row>
    <row r="11820" spans="1:2" x14ac:dyDescent="0.2">
      <c r="A11820" s="1" t="s">
        <v>18728</v>
      </c>
      <c r="B11820" t="str">
        <f t="shared" si="317"/>
        <v>https://www.udobaer.de/out/media/public/cust/others/s0000166-2021-ch_it.pdf</v>
      </c>
    </row>
    <row r="11821" spans="1:2" x14ac:dyDescent="0.2">
      <c r="A11821" s="1" t="s">
        <v>18729</v>
      </c>
      <c r="B11821" t="str">
        <f t="shared" si="317"/>
        <v>https://www.udobaer.de/out/media/public/cust/others/s0000166-2021-ch_it.pdf</v>
      </c>
    </row>
    <row r="11822" spans="1:2" x14ac:dyDescent="0.2">
      <c r="A11822" s="1" t="s">
        <v>18730</v>
      </c>
      <c r="B11822" t="str">
        <f t="shared" si="317"/>
        <v>https://www.udobaer.de/out/media/public/cust/others/s0000166-2021-ch_it.pdf</v>
      </c>
    </row>
    <row r="11823" spans="1:2" x14ac:dyDescent="0.2">
      <c r="A11823" s="1" t="s">
        <v>18731</v>
      </c>
      <c r="B11823" t="str">
        <f t="shared" si="317"/>
        <v>https://www.udobaer.de/out/media/public/cust/others/s0000166-2021-ch_it.pdf</v>
      </c>
    </row>
    <row r="11824" spans="1:2" x14ac:dyDescent="0.2">
      <c r="A11824" s="1" t="s">
        <v>18732</v>
      </c>
      <c r="B11824" t="str">
        <f t="shared" si="317"/>
        <v>https://www.udobaer.de/out/media/public/cust/others/s0000166-2021-ch_it.pdf</v>
      </c>
    </row>
    <row r="11825" spans="1:2" x14ac:dyDescent="0.2">
      <c r="A11825" s="1" t="s">
        <v>18733</v>
      </c>
      <c r="B11825" t="str">
        <f t="shared" si="317"/>
        <v>https://www.udobaer.de/out/media/public/cust/others/s0000166-2021-ch_it.pdf</v>
      </c>
    </row>
    <row r="11826" spans="1:2" x14ac:dyDescent="0.2">
      <c r="A11826" s="1" t="s">
        <v>18734</v>
      </c>
      <c r="B11826" t="str">
        <f t="shared" si="317"/>
        <v>https://www.udobaer.de/out/media/public/cust/others/s0000166-2021-ch_it.pdf</v>
      </c>
    </row>
    <row r="11827" spans="1:2" x14ac:dyDescent="0.2">
      <c r="A11827" s="1" t="s">
        <v>18735</v>
      </c>
      <c r="B11827" t="str">
        <f t="shared" si="317"/>
        <v>https://www.udobaer.de/out/media/public/cust/others/s0000166-2021-ch_it.pdf</v>
      </c>
    </row>
    <row r="11828" spans="1:2" x14ac:dyDescent="0.2">
      <c r="A11828" s="1" t="s">
        <v>18736</v>
      </c>
      <c r="B11828" t="str">
        <f t="shared" si="317"/>
        <v>https://www.udobaer.de/out/media/public/cust/others/s0000166-2021-ch_it.pdf</v>
      </c>
    </row>
    <row r="11829" spans="1:2" x14ac:dyDescent="0.2">
      <c r="A11829" s="1" t="s">
        <v>18737</v>
      </c>
      <c r="B11829" t="str">
        <f t="shared" si="317"/>
        <v>https://www.udobaer.de/out/media/public/cust/others/s0000166-2021-ch_it.pdf</v>
      </c>
    </row>
    <row r="11830" spans="1:2" x14ac:dyDescent="0.2">
      <c r="A11830" s="1" t="s">
        <v>18738</v>
      </c>
      <c r="B11830" t="str">
        <f t="shared" si="317"/>
        <v>https://www.udobaer.de/out/media/public/cust/others/s0000166-2021-ch_it.pdf</v>
      </c>
    </row>
    <row r="11831" spans="1:2" x14ac:dyDescent="0.2">
      <c r="A11831" s="1" t="s">
        <v>18739</v>
      </c>
      <c r="B11831" t="str">
        <f t="shared" si="317"/>
        <v>https://www.udobaer.de/out/media/public/cust/others/s0000166-2021-ch_it.pdf</v>
      </c>
    </row>
    <row r="11832" spans="1:2" x14ac:dyDescent="0.2">
      <c r="A11832" s="1" t="s">
        <v>18740</v>
      </c>
      <c r="B11832" t="str">
        <f t="shared" si="317"/>
        <v>https://www.udobaer.de/out/media/public/cust/others/s0000166-2021-ch_it.pdf</v>
      </c>
    </row>
    <row r="11833" spans="1:2" x14ac:dyDescent="0.2">
      <c r="A11833" s="1" t="s">
        <v>18741</v>
      </c>
      <c r="B11833" t="str">
        <f t="shared" si="317"/>
        <v>https://www.udobaer.de/out/media/public/cust/others/s0000166-2021-ch_it.pdf</v>
      </c>
    </row>
    <row r="11834" spans="1:2" x14ac:dyDescent="0.2">
      <c r="A11834" s="1" t="s">
        <v>18742</v>
      </c>
      <c r="B11834" t="str">
        <f t="shared" si="317"/>
        <v>https://www.udobaer.de/out/media/public/cust/others/s0000166-2021-ch_it.pdf</v>
      </c>
    </row>
    <row r="11835" spans="1:2" x14ac:dyDescent="0.2">
      <c r="A11835" s="1" t="s">
        <v>18743</v>
      </c>
      <c r="B11835" t="str">
        <f t="shared" si="317"/>
        <v>https://www.udobaer.de/out/media/public/cust/others/s0000166-2021-ch_it.pdf</v>
      </c>
    </row>
    <row r="11836" spans="1:2" x14ac:dyDescent="0.2">
      <c r="A11836" s="1" t="s">
        <v>18744</v>
      </c>
      <c r="B11836" t="str">
        <f t="shared" si="317"/>
        <v>https://www.udobaer.de/out/media/public/cust/others/s0000166-2021-ch_it.pdf</v>
      </c>
    </row>
    <row r="11837" spans="1:2" x14ac:dyDescent="0.2">
      <c r="A11837" s="1" t="s">
        <v>18745</v>
      </c>
      <c r="B11837" t="str">
        <f t="shared" si="317"/>
        <v>https://www.udobaer.de/out/media/public/cust/others/s0000166-2021-ch_it.pdf</v>
      </c>
    </row>
    <row r="11838" spans="1:2" x14ac:dyDescent="0.2">
      <c r="A11838" s="1" t="s">
        <v>18746</v>
      </c>
      <c r="B11838" t="str">
        <f t="shared" si="317"/>
        <v>https://www.udobaer.de/out/media/public/cust/others/s0000166-2021-ch_it.pdf</v>
      </c>
    </row>
    <row r="11839" spans="1:2" x14ac:dyDescent="0.2">
      <c r="A11839" s="1" t="s">
        <v>18747</v>
      </c>
      <c r="B11839" t="str">
        <f t="shared" ref="B11839:B11864" si="318">HYPERLINK("https://www.udobaer.de/out/media/public/cust/others/s0000166-2021-ch_it.pdf")</f>
        <v>https://www.udobaer.de/out/media/public/cust/others/s0000166-2021-ch_it.pdf</v>
      </c>
    </row>
    <row r="11840" spans="1:2" x14ac:dyDescent="0.2">
      <c r="A11840" s="1" t="s">
        <v>18748</v>
      </c>
      <c r="B11840" t="str">
        <f t="shared" si="318"/>
        <v>https://www.udobaer.de/out/media/public/cust/others/s0000166-2021-ch_it.pdf</v>
      </c>
    </row>
    <row r="11841" spans="1:2" x14ac:dyDescent="0.2">
      <c r="A11841" s="1" t="s">
        <v>18749</v>
      </c>
      <c r="B11841" t="str">
        <f t="shared" si="318"/>
        <v>https://www.udobaer.de/out/media/public/cust/others/s0000166-2021-ch_it.pdf</v>
      </c>
    </row>
    <row r="11842" spans="1:2" x14ac:dyDescent="0.2">
      <c r="A11842" s="1" t="s">
        <v>18750</v>
      </c>
      <c r="B11842" t="str">
        <f t="shared" si="318"/>
        <v>https://www.udobaer.de/out/media/public/cust/others/s0000166-2021-ch_it.pdf</v>
      </c>
    </row>
    <row r="11843" spans="1:2" x14ac:dyDescent="0.2">
      <c r="A11843" s="1" t="s">
        <v>18751</v>
      </c>
      <c r="B11843" t="str">
        <f t="shared" si="318"/>
        <v>https://www.udobaer.de/out/media/public/cust/others/s0000166-2021-ch_it.pdf</v>
      </c>
    </row>
    <row r="11844" spans="1:2" x14ac:dyDescent="0.2">
      <c r="A11844" s="1" t="s">
        <v>18752</v>
      </c>
      <c r="B11844" t="str">
        <f t="shared" si="318"/>
        <v>https://www.udobaer.de/out/media/public/cust/others/s0000166-2021-ch_it.pdf</v>
      </c>
    </row>
    <row r="11845" spans="1:2" x14ac:dyDescent="0.2">
      <c r="A11845" s="1" t="s">
        <v>18753</v>
      </c>
      <c r="B11845" t="str">
        <f t="shared" si="318"/>
        <v>https://www.udobaer.de/out/media/public/cust/others/s0000166-2021-ch_it.pdf</v>
      </c>
    </row>
    <row r="11846" spans="1:2" x14ac:dyDescent="0.2">
      <c r="A11846" s="1" t="s">
        <v>18754</v>
      </c>
      <c r="B11846" t="str">
        <f t="shared" si="318"/>
        <v>https://www.udobaer.de/out/media/public/cust/others/s0000166-2021-ch_it.pdf</v>
      </c>
    </row>
    <row r="11847" spans="1:2" x14ac:dyDescent="0.2">
      <c r="A11847" s="1" t="s">
        <v>18755</v>
      </c>
      <c r="B11847" t="str">
        <f t="shared" si="318"/>
        <v>https://www.udobaer.de/out/media/public/cust/others/s0000166-2021-ch_it.pdf</v>
      </c>
    </row>
    <row r="11848" spans="1:2" x14ac:dyDescent="0.2">
      <c r="A11848" s="1" t="s">
        <v>18756</v>
      </c>
      <c r="B11848" t="str">
        <f t="shared" si="318"/>
        <v>https://www.udobaer.de/out/media/public/cust/others/s0000166-2021-ch_it.pdf</v>
      </c>
    </row>
    <row r="11849" spans="1:2" x14ac:dyDescent="0.2">
      <c r="A11849" s="1" t="s">
        <v>18757</v>
      </c>
      <c r="B11849" t="str">
        <f t="shared" si="318"/>
        <v>https://www.udobaer.de/out/media/public/cust/others/s0000166-2021-ch_it.pdf</v>
      </c>
    </row>
    <row r="11850" spans="1:2" x14ac:dyDescent="0.2">
      <c r="A11850" s="1" t="s">
        <v>18758</v>
      </c>
      <c r="B11850" t="str">
        <f t="shared" si="318"/>
        <v>https://www.udobaer.de/out/media/public/cust/others/s0000166-2021-ch_it.pdf</v>
      </c>
    </row>
    <row r="11851" spans="1:2" x14ac:dyDescent="0.2">
      <c r="A11851" s="1" t="s">
        <v>18759</v>
      </c>
      <c r="B11851" t="str">
        <f t="shared" si="318"/>
        <v>https://www.udobaer.de/out/media/public/cust/others/s0000166-2021-ch_it.pdf</v>
      </c>
    </row>
    <row r="11852" spans="1:2" x14ac:dyDescent="0.2">
      <c r="A11852" s="1" t="s">
        <v>18760</v>
      </c>
      <c r="B11852" t="str">
        <f t="shared" si="318"/>
        <v>https://www.udobaer.de/out/media/public/cust/others/s0000166-2021-ch_it.pdf</v>
      </c>
    </row>
    <row r="11853" spans="1:2" x14ac:dyDescent="0.2">
      <c r="A11853" s="1" t="s">
        <v>18761</v>
      </c>
      <c r="B11853" t="str">
        <f t="shared" si="318"/>
        <v>https://www.udobaer.de/out/media/public/cust/others/s0000166-2021-ch_it.pdf</v>
      </c>
    </row>
    <row r="11854" spans="1:2" x14ac:dyDescent="0.2">
      <c r="A11854" s="1" t="s">
        <v>18762</v>
      </c>
      <c r="B11854" t="str">
        <f t="shared" si="318"/>
        <v>https://www.udobaer.de/out/media/public/cust/others/s0000166-2021-ch_it.pdf</v>
      </c>
    </row>
    <row r="11855" spans="1:2" x14ac:dyDescent="0.2">
      <c r="A11855" s="1" t="s">
        <v>18763</v>
      </c>
      <c r="B11855" t="str">
        <f t="shared" si="318"/>
        <v>https://www.udobaer.de/out/media/public/cust/others/s0000166-2021-ch_it.pdf</v>
      </c>
    </row>
    <row r="11856" spans="1:2" x14ac:dyDescent="0.2">
      <c r="A11856" s="1" t="s">
        <v>18764</v>
      </c>
      <c r="B11856" t="str">
        <f t="shared" si="318"/>
        <v>https://www.udobaer.de/out/media/public/cust/others/s0000166-2021-ch_it.pdf</v>
      </c>
    </row>
    <row r="11857" spans="1:2" x14ac:dyDescent="0.2">
      <c r="A11857" s="1" t="s">
        <v>18765</v>
      </c>
      <c r="B11857" t="str">
        <f t="shared" si="318"/>
        <v>https://www.udobaer.de/out/media/public/cust/others/s0000166-2021-ch_it.pdf</v>
      </c>
    </row>
    <row r="11858" spans="1:2" x14ac:dyDescent="0.2">
      <c r="A11858" s="1" t="s">
        <v>18766</v>
      </c>
      <c r="B11858" t="str">
        <f t="shared" si="318"/>
        <v>https://www.udobaer.de/out/media/public/cust/others/s0000166-2021-ch_it.pdf</v>
      </c>
    </row>
    <row r="11859" spans="1:2" x14ac:dyDescent="0.2">
      <c r="A11859" s="1" t="s">
        <v>18767</v>
      </c>
      <c r="B11859" t="str">
        <f t="shared" si="318"/>
        <v>https://www.udobaer.de/out/media/public/cust/others/s0000166-2021-ch_it.pdf</v>
      </c>
    </row>
    <row r="11860" spans="1:2" x14ac:dyDescent="0.2">
      <c r="A11860" s="1" t="s">
        <v>18768</v>
      </c>
      <c r="B11860" t="str">
        <f t="shared" si="318"/>
        <v>https://www.udobaer.de/out/media/public/cust/others/s0000166-2021-ch_it.pdf</v>
      </c>
    </row>
    <row r="11861" spans="1:2" x14ac:dyDescent="0.2">
      <c r="A11861" s="1" t="s">
        <v>18769</v>
      </c>
      <c r="B11861" t="str">
        <f t="shared" si="318"/>
        <v>https://www.udobaer.de/out/media/public/cust/others/s0000166-2021-ch_it.pdf</v>
      </c>
    </row>
    <row r="11862" spans="1:2" x14ac:dyDescent="0.2">
      <c r="A11862" s="1" t="s">
        <v>18770</v>
      </c>
      <c r="B11862" t="str">
        <f t="shared" si="318"/>
        <v>https://www.udobaer.de/out/media/public/cust/others/s0000166-2021-ch_it.pdf</v>
      </c>
    </row>
    <row r="11863" spans="1:2" x14ac:dyDescent="0.2">
      <c r="A11863" s="1" t="s">
        <v>18771</v>
      </c>
      <c r="B11863" t="str">
        <f t="shared" si="318"/>
        <v>https://www.udobaer.de/out/media/public/cust/others/s0000166-2021-ch_it.pdf</v>
      </c>
    </row>
    <row r="11864" spans="1:2" x14ac:dyDescent="0.2">
      <c r="A11864" s="1" t="s">
        <v>18772</v>
      </c>
      <c r="B11864" t="str">
        <f t="shared" si="318"/>
        <v>https://www.udobaer.de/out/media/public/cust/others/s0000166-2021-ch_it.pdf</v>
      </c>
    </row>
    <row r="11865" spans="1:2" x14ac:dyDescent="0.2">
      <c r="A11865" s="1" t="s">
        <v>18773</v>
      </c>
      <c r="B11865" t="str">
        <f t="shared" ref="B11865:B11888" si="319">HYPERLINK("https://www.udobaer.de/out/media/public/cust/others/s0000166-2021-ch_it.pdf")</f>
        <v>https://www.udobaer.de/out/media/public/cust/others/s0000166-2021-ch_it.pdf</v>
      </c>
    </row>
    <row r="11866" spans="1:2" x14ac:dyDescent="0.2">
      <c r="A11866" s="1" t="s">
        <v>18774</v>
      </c>
      <c r="B11866" t="str">
        <f t="shared" si="319"/>
        <v>https://www.udobaer.de/out/media/public/cust/others/s0000166-2021-ch_it.pdf</v>
      </c>
    </row>
    <row r="11867" spans="1:2" x14ac:dyDescent="0.2">
      <c r="A11867" s="1" t="s">
        <v>18775</v>
      </c>
      <c r="B11867" t="str">
        <f t="shared" si="319"/>
        <v>https://www.udobaer.de/out/media/public/cust/others/s0000166-2021-ch_it.pdf</v>
      </c>
    </row>
    <row r="11868" spans="1:2" x14ac:dyDescent="0.2">
      <c r="A11868" s="1" t="s">
        <v>18776</v>
      </c>
      <c r="B11868" t="str">
        <f t="shared" si="319"/>
        <v>https://www.udobaer.de/out/media/public/cust/others/s0000166-2021-ch_it.pdf</v>
      </c>
    </row>
    <row r="11869" spans="1:2" x14ac:dyDescent="0.2">
      <c r="A11869" s="1" t="s">
        <v>18777</v>
      </c>
      <c r="B11869" t="str">
        <f t="shared" si="319"/>
        <v>https://www.udobaer.de/out/media/public/cust/others/s0000166-2021-ch_it.pdf</v>
      </c>
    </row>
    <row r="11870" spans="1:2" x14ac:dyDescent="0.2">
      <c r="A11870" s="1" t="s">
        <v>18778</v>
      </c>
      <c r="B11870" t="str">
        <f t="shared" si="319"/>
        <v>https://www.udobaer.de/out/media/public/cust/others/s0000166-2021-ch_it.pdf</v>
      </c>
    </row>
    <row r="11871" spans="1:2" x14ac:dyDescent="0.2">
      <c r="A11871" s="1" t="s">
        <v>18857</v>
      </c>
      <c r="B11871" t="str">
        <f t="shared" si="319"/>
        <v>https://www.udobaer.de/out/media/public/cust/others/s0000166-2021-ch_it.pdf</v>
      </c>
    </row>
    <row r="11872" spans="1:2" x14ac:dyDescent="0.2">
      <c r="A11872" s="1" t="s">
        <v>18858</v>
      </c>
      <c r="B11872" t="str">
        <f t="shared" si="319"/>
        <v>https://www.udobaer.de/out/media/public/cust/others/s0000166-2021-ch_it.pdf</v>
      </c>
    </row>
    <row r="11873" spans="1:2" x14ac:dyDescent="0.2">
      <c r="A11873" s="1" t="s">
        <v>18859</v>
      </c>
      <c r="B11873" t="str">
        <f t="shared" si="319"/>
        <v>https://www.udobaer.de/out/media/public/cust/others/s0000166-2021-ch_it.pdf</v>
      </c>
    </row>
    <row r="11874" spans="1:2" x14ac:dyDescent="0.2">
      <c r="A11874" s="1" t="s">
        <v>18860</v>
      </c>
      <c r="B11874" t="str">
        <f t="shared" si="319"/>
        <v>https://www.udobaer.de/out/media/public/cust/others/s0000166-2021-ch_it.pdf</v>
      </c>
    </row>
    <row r="11875" spans="1:2" x14ac:dyDescent="0.2">
      <c r="A11875" s="1" t="s">
        <v>18861</v>
      </c>
      <c r="B11875" t="str">
        <f t="shared" si="319"/>
        <v>https://www.udobaer.de/out/media/public/cust/others/s0000166-2021-ch_it.pdf</v>
      </c>
    </row>
    <row r="11876" spans="1:2" x14ac:dyDescent="0.2">
      <c r="A11876" s="1" t="s">
        <v>18862</v>
      </c>
      <c r="B11876" t="str">
        <f t="shared" si="319"/>
        <v>https://www.udobaer.de/out/media/public/cust/others/s0000166-2021-ch_it.pdf</v>
      </c>
    </row>
    <row r="11877" spans="1:2" x14ac:dyDescent="0.2">
      <c r="A11877" s="1" t="s">
        <v>18863</v>
      </c>
      <c r="B11877" t="str">
        <f t="shared" si="319"/>
        <v>https://www.udobaer.de/out/media/public/cust/others/s0000166-2021-ch_it.pdf</v>
      </c>
    </row>
    <row r="11878" spans="1:2" x14ac:dyDescent="0.2">
      <c r="A11878" s="1" t="s">
        <v>18864</v>
      </c>
      <c r="B11878" t="str">
        <f t="shared" si="319"/>
        <v>https://www.udobaer.de/out/media/public/cust/others/s0000166-2021-ch_it.pdf</v>
      </c>
    </row>
    <row r="11879" spans="1:2" x14ac:dyDescent="0.2">
      <c r="A11879" s="1" t="s">
        <v>18865</v>
      </c>
      <c r="B11879" t="str">
        <f t="shared" si="319"/>
        <v>https://www.udobaer.de/out/media/public/cust/others/s0000166-2021-ch_it.pdf</v>
      </c>
    </row>
    <row r="11880" spans="1:2" x14ac:dyDescent="0.2">
      <c r="A11880" s="1" t="s">
        <v>18866</v>
      </c>
      <c r="B11880" t="str">
        <f t="shared" si="319"/>
        <v>https://www.udobaer.de/out/media/public/cust/others/s0000166-2021-ch_it.pdf</v>
      </c>
    </row>
    <row r="11881" spans="1:2" x14ac:dyDescent="0.2">
      <c r="A11881" s="1" t="s">
        <v>18867</v>
      </c>
      <c r="B11881" t="str">
        <f t="shared" si="319"/>
        <v>https://www.udobaer.de/out/media/public/cust/others/s0000166-2021-ch_it.pdf</v>
      </c>
    </row>
    <row r="11882" spans="1:2" x14ac:dyDescent="0.2">
      <c r="A11882" s="1" t="s">
        <v>18868</v>
      </c>
      <c r="B11882" t="str">
        <f t="shared" si="319"/>
        <v>https://www.udobaer.de/out/media/public/cust/others/s0000166-2021-ch_it.pdf</v>
      </c>
    </row>
    <row r="11883" spans="1:2" x14ac:dyDescent="0.2">
      <c r="A11883" s="1" t="s">
        <v>18869</v>
      </c>
      <c r="B11883" t="str">
        <f t="shared" si="319"/>
        <v>https://www.udobaer.de/out/media/public/cust/others/s0000166-2021-ch_it.pdf</v>
      </c>
    </row>
    <row r="11884" spans="1:2" x14ac:dyDescent="0.2">
      <c r="A11884" s="1" t="s">
        <v>18870</v>
      </c>
      <c r="B11884" t="str">
        <f t="shared" si="319"/>
        <v>https://www.udobaer.de/out/media/public/cust/others/s0000166-2021-ch_it.pdf</v>
      </c>
    </row>
    <row r="11885" spans="1:2" x14ac:dyDescent="0.2">
      <c r="A11885" s="1" t="s">
        <v>18871</v>
      </c>
      <c r="B11885" t="str">
        <f t="shared" si="319"/>
        <v>https://www.udobaer.de/out/media/public/cust/others/s0000166-2021-ch_it.pdf</v>
      </c>
    </row>
    <row r="11886" spans="1:2" x14ac:dyDescent="0.2">
      <c r="A11886" s="1" t="s">
        <v>18872</v>
      </c>
      <c r="B11886" t="str">
        <f t="shared" si="319"/>
        <v>https://www.udobaer.de/out/media/public/cust/others/s0000166-2021-ch_it.pdf</v>
      </c>
    </row>
    <row r="11887" spans="1:2" x14ac:dyDescent="0.2">
      <c r="A11887" s="1" t="s">
        <v>18873</v>
      </c>
      <c r="B11887" t="str">
        <f t="shared" si="319"/>
        <v>https://www.udobaer.de/out/media/public/cust/others/s0000166-2021-ch_it.pdf</v>
      </c>
    </row>
    <row r="11888" spans="1:2" x14ac:dyDescent="0.2">
      <c r="A11888" s="1" t="s">
        <v>18874</v>
      </c>
      <c r="B11888" t="str">
        <f t="shared" si="319"/>
        <v>https://www.udobaer.de/out/media/public/cust/others/s0000166-2021-ch_it.pdf</v>
      </c>
    </row>
    <row r="11889" spans="1:2" x14ac:dyDescent="0.2">
      <c r="A11889" s="1" t="s">
        <v>18875</v>
      </c>
      <c r="B11889" t="str">
        <f t="shared" ref="B11889:B11914" si="320">HYPERLINK("https://www.udobaer.de/out/media/public/cust/others/s0000166-2021-ch_it.pdf")</f>
        <v>https://www.udobaer.de/out/media/public/cust/others/s0000166-2021-ch_it.pdf</v>
      </c>
    </row>
    <row r="11890" spans="1:2" x14ac:dyDescent="0.2">
      <c r="A11890" s="1" t="s">
        <v>18876</v>
      </c>
      <c r="B11890" t="str">
        <f t="shared" si="320"/>
        <v>https://www.udobaer.de/out/media/public/cust/others/s0000166-2021-ch_it.pdf</v>
      </c>
    </row>
    <row r="11891" spans="1:2" x14ac:dyDescent="0.2">
      <c r="A11891" s="1" t="s">
        <v>18877</v>
      </c>
      <c r="B11891" t="str">
        <f t="shared" si="320"/>
        <v>https://www.udobaer.de/out/media/public/cust/others/s0000166-2021-ch_it.pdf</v>
      </c>
    </row>
    <row r="11892" spans="1:2" x14ac:dyDescent="0.2">
      <c r="A11892" s="1" t="s">
        <v>18878</v>
      </c>
      <c r="B11892" t="str">
        <f t="shared" si="320"/>
        <v>https://www.udobaer.de/out/media/public/cust/others/s0000166-2021-ch_it.pdf</v>
      </c>
    </row>
    <row r="11893" spans="1:2" x14ac:dyDescent="0.2">
      <c r="A11893" s="1" t="s">
        <v>18879</v>
      </c>
      <c r="B11893" t="str">
        <f t="shared" si="320"/>
        <v>https://www.udobaer.de/out/media/public/cust/others/s0000166-2021-ch_it.pdf</v>
      </c>
    </row>
    <row r="11894" spans="1:2" x14ac:dyDescent="0.2">
      <c r="A11894" s="1" t="s">
        <v>18880</v>
      </c>
      <c r="B11894" t="str">
        <f t="shared" si="320"/>
        <v>https://www.udobaer.de/out/media/public/cust/others/s0000166-2021-ch_it.pdf</v>
      </c>
    </row>
    <row r="11895" spans="1:2" x14ac:dyDescent="0.2">
      <c r="A11895" s="1" t="s">
        <v>18881</v>
      </c>
      <c r="B11895" t="str">
        <f t="shared" si="320"/>
        <v>https://www.udobaer.de/out/media/public/cust/others/s0000166-2021-ch_it.pdf</v>
      </c>
    </row>
    <row r="11896" spans="1:2" x14ac:dyDescent="0.2">
      <c r="A11896" s="1" t="s">
        <v>18882</v>
      </c>
      <c r="B11896" t="str">
        <f t="shared" si="320"/>
        <v>https://www.udobaer.de/out/media/public/cust/others/s0000166-2021-ch_it.pdf</v>
      </c>
    </row>
    <row r="11897" spans="1:2" x14ac:dyDescent="0.2">
      <c r="A11897" s="1" t="s">
        <v>18883</v>
      </c>
      <c r="B11897" t="str">
        <f t="shared" si="320"/>
        <v>https://www.udobaer.de/out/media/public/cust/others/s0000166-2021-ch_it.pdf</v>
      </c>
    </row>
    <row r="11898" spans="1:2" x14ac:dyDescent="0.2">
      <c r="A11898" s="1" t="s">
        <v>18884</v>
      </c>
      <c r="B11898" t="str">
        <f t="shared" si="320"/>
        <v>https://www.udobaer.de/out/media/public/cust/others/s0000166-2021-ch_it.pdf</v>
      </c>
    </row>
    <row r="11899" spans="1:2" x14ac:dyDescent="0.2">
      <c r="A11899" s="1" t="s">
        <v>18885</v>
      </c>
      <c r="B11899" t="str">
        <f t="shared" si="320"/>
        <v>https://www.udobaer.de/out/media/public/cust/others/s0000166-2021-ch_it.pdf</v>
      </c>
    </row>
    <row r="11900" spans="1:2" x14ac:dyDescent="0.2">
      <c r="A11900" s="1" t="s">
        <v>18886</v>
      </c>
      <c r="B11900" t="str">
        <f t="shared" si="320"/>
        <v>https://www.udobaer.de/out/media/public/cust/others/s0000166-2021-ch_it.pdf</v>
      </c>
    </row>
    <row r="11901" spans="1:2" x14ac:dyDescent="0.2">
      <c r="A11901" s="1" t="s">
        <v>18887</v>
      </c>
      <c r="B11901" t="str">
        <f t="shared" si="320"/>
        <v>https://www.udobaer.de/out/media/public/cust/others/s0000166-2021-ch_it.pdf</v>
      </c>
    </row>
    <row r="11902" spans="1:2" x14ac:dyDescent="0.2">
      <c r="A11902" s="1" t="s">
        <v>18888</v>
      </c>
      <c r="B11902" t="str">
        <f t="shared" si="320"/>
        <v>https://www.udobaer.de/out/media/public/cust/others/s0000166-2021-ch_it.pdf</v>
      </c>
    </row>
    <row r="11903" spans="1:2" x14ac:dyDescent="0.2">
      <c r="A11903" s="1" t="s">
        <v>18889</v>
      </c>
      <c r="B11903" t="str">
        <f t="shared" si="320"/>
        <v>https://www.udobaer.de/out/media/public/cust/others/s0000166-2021-ch_it.pdf</v>
      </c>
    </row>
    <row r="11904" spans="1:2" x14ac:dyDescent="0.2">
      <c r="A11904" s="1" t="s">
        <v>18890</v>
      </c>
      <c r="B11904" t="str">
        <f t="shared" si="320"/>
        <v>https://www.udobaer.de/out/media/public/cust/others/s0000166-2021-ch_it.pdf</v>
      </c>
    </row>
    <row r="11905" spans="1:2" x14ac:dyDescent="0.2">
      <c r="A11905" s="1" t="s">
        <v>18891</v>
      </c>
      <c r="B11905" t="str">
        <f t="shared" si="320"/>
        <v>https://www.udobaer.de/out/media/public/cust/others/s0000166-2021-ch_it.pdf</v>
      </c>
    </row>
    <row r="11906" spans="1:2" x14ac:dyDescent="0.2">
      <c r="A11906" s="1" t="s">
        <v>18892</v>
      </c>
      <c r="B11906" t="str">
        <f t="shared" si="320"/>
        <v>https://www.udobaer.de/out/media/public/cust/others/s0000166-2021-ch_it.pdf</v>
      </c>
    </row>
    <row r="11907" spans="1:2" x14ac:dyDescent="0.2">
      <c r="A11907" s="1" t="s">
        <v>18893</v>
      </c>
      <c r="B11907" t="str">
        <f t="shared" si="320"/>
        <v>https://www.udobaer.de/out/media/public/cust/others/s0000166-2021-ch_it.pdf</v>
      </c>
    </row>
    <row r="11908" spans="1:2" x14ac:dyDescent="0.2">
      <c r="A11908" s="1" t="s">
        <v>18894</v>
      </c>
      <c r="B11908" t="str">
        <f t="shared" si="320"/>
        <v>https://www.udobaer.de/out/media/public/cust/others/s0000166-2021-ch_it.pdf</v>
      </c>
    </row>
    <row r="11909" spans="1:2" x14ac:dyDescent="0.2">
      <c r="A11909" s="1" t="s">
        <v>18895</v>
      </c>
      <c r="B11909" t="str">
        <f t="shared" si="320"/>
        <v>https://www.udobaer.de/out/media/public/cust/others/s0000166-2021-ch_it.pdf</v>
      </c>
    </row>
    <row r="11910" spans="1:2" x14ac:dyDescent="0.2">
      <c r="A11910" s="1" t="s">
        <v>18896</v>
      </c>
      <c r="B11910" t="str">
        <f t="shared" si="320"/>
        <v>https://www.udobaer.de/out/media/public/cust/others/s0000166-2021-ch_it.pdf</v>
      </c>
    </row>
    <row r="11911" spans="1:2" x14ac:dyDescent="0.2">
      <c r="A11911" s="1" t="s">
        <v>18897</v>
      </c>
      <c r="B11911" t="str">
        <f t="shared" si="320"/>
        <v>https://www.udobaer.de/out/media/public/cust/others/s0000166-2021-ch_it.pdf</v>
      </c>
    </row>
    <row r="11912" spans="1:2" x14ac:dyDescent="0.2">
      <c r="A11912" s="1" t="s">
        <v>18898</v>
      </c>
      <c r="B11912" t="str">
        <f t="shared" si="320"/>
        <v>https://www.udobaer.de/out/media/public/cust/others/s0000166-2021-ch_it.pdf</v>
      </c>
    </row>
    <row r="11913" spans="1:2" x14ac:dyDescent="0.2">
      <c r="A11913" s="1" t="s">
        <v>18899</v>
      </c>
      <c r="B11913" t="str">
        <f t="shared" si="320"/>
        <v>https://www.udobaer.de/out/media/public/cust/others/s0000166-2021-ch_it.pdf</v>
      </c>
    </row>
    <row r="11914" spans="1:2" x14ac:dyDescent="0.2">
      <c r="A11914" s="1" t="s">
        <v>18900</v>
      </c>
      <c r="B11914" t="str">
        <f t="shared" si="320"/>
        <v>https://www.udobaer.de/out/media/public/cust/others/s0000166-2021-ch_it.pdf</v>
      </c>
    </row>
    <row r="11915" spans="1:2" x14ac:dyDescent="0.2">
      <c r="A11915" s="1" t="s">
        <v>18901</v>
      </c>
      <c r="B11915" t="str">
        <f t="shared" ref="B11915:B11940" si="321">HYPERLINK("https://www.udobaer.de/out/media/public/cust/others/s0000166-2021-ch_it.pdf")</f>
        <v>https://www.udobaer.de/out/media/public/cust/others/s0000166-2021-ch_it.pdf</v>
      </c>
    </row>
    <row r="11916" spans="1:2" x14ac:dyDescent="0.2">
      <c r="A11916" s="1" t="s">
        <v>18902</v>
      </c>
      <c r="B11916" t="str">
        <f t="shared" si="321"/>
        <v>https://www.udobaer.de/out/media/public/cust/others/s0000166-2021-ch_it.pdf</v>
      </c>
    </row>
    <row r="11917" spans="1:2" x14ac:dyDescent="0.2">
      <c r="A11917" s="1" t="s">
        <v>18903</v>
      </c>
      <c r="B11917" t="str">
        <f t="shared" si="321"/>
        <v>https://www.udobaer.de/out/media/public/cust/others/s0000166-2021-ch_it.pdf</v>
      </c>
    </row>
    <row r="11918" spans="1:2" x14ac:dyDescent="0.2">
      <c r="A11918" s="1" t="s">
        <v>18904</v>
      </c>
      <c r="B11918" t="str">
        <f t="shared" si="321"/>
        <v>https://www.udobaer.de/out/media/public/cust/others/s0000166-2021-ch_it.pdf</v>
      </c>
    </row>
    <row r="11919" spans="1:2" x14ac:dyDescent="0.2">
      <c r="A11919" s="1" t="s">
        <v>18905</v>
      </c>
      <c r="B11919" t="str">
        <f t="shared" si="321"/>
        <v>https://www.udobaer.de/out/media/public/cust/others/s0000166-2021-ch_it.pdf</v>
      </c>
    </row>
    <row r="11920" spans="1:2" x14ac:dyDescent="0.2">
      <c r="A11920" s="1" t="s">
        <v>18906</v>
      </c>
      <c r="B11920" t="str">
        <f t="shared" si="321"/>
        <v>https://www.udobaer.de/out/media/public/cust/others/s0000166-2021-ch_it.pdf</v>
      </c>
    </row>
    <row r="11921" spans="1:2" x14ac:dyDescent="0.2">
      <c r="A11921" s="1" t="s">
        <v>18907</v>
      </c>
      <c r="B11921" t="str">
        <f t="shared" si="321"/>
        <v>https://www.udobaer.de/out/media/public/cust/others/s0000166-2021-ch_it.pdf</v>
      </c>
    </row>
    <row r="11922" spans="1:2" x14ac:dyDescent="0.2">
      <c r="A11922" s="1" t="s">
        <v>18908</v>
      </c>
      <c r="B11922" t="str">
        <f t="shared" si="321"/>
        <v>https://www.udobaer.de/out/media/public/cust/others/s0000166-2021-ch_it.pdf</v>
      </c>
    </row>
    <row r="11923" spans="1:2" x14ac:dyDescent="0.2">
      <c r="A11923" s="1" t="s">
        <v>18909</v>
      </c>
      <c r="B11923" t="str">
        <f t="shared" si="321"/>
        <v>https://www.udobaer.de/out/media/public/cust/others/s0000166-2021-ch_it.pdf</v>
      </c>
    </row>
    <row r="11924" spans="1:2" x14ac:dyDescent="0.2">
      <c r="A11924" s="1" t="s">
        <v>18910</v>
      </c>
      <c r="B11924" t="str">
        <f t="shared" si="321"/>
        <v>https://www.udobaer.de/out/media/public/cust/others/s0000166-2021-ch_it.pdf</v>
      </c>
    </row>
    <row r="11925" spans="1:2" x14ac:dyDescent="0.2">
      <c r="A11925" s="1" t="s">
        <v>18911</v>
      </c>
      <c r="B11925" t="str">
        <f t="shared" si="321"/>
        <v>https://www.udobaer.de/out/media/public/cust/others/s0000166-2021-ch_it.pdf</v>
      </c>
    </row>
    <row r="11926" spans="1:2" x14ac:dyDescent="0.2">
      <c r="A11926" s="1" t="s">
        <v>18912</v>
      </c>
      <c r="B11926" t="str">
        <f t="shared" si="321"/>
        <v>https://www.udobaer.de/out/media/public/cust/others/s0000166-2021-ch_it.pdf</v>
      </c>
    </row>
    <row r="11927" spans="1:2" x14ac:dyDescent="0.2">
      <c r="A11927" s="1" t="s">
        <v>18913</v>
      </c>
      <c r="B11927" t="str">
        <f t="shared" si="321"/>
        <v>https://www.udobaer.de/out/media/public/cust/others/s0000166-2021-ch_it.pdf</v>
      </c>
    </row>
    <row r="11928" spans="1:2" x14ac:dyDescent="0.2">
      <c r="A11928" s="1" t="s">
        <v>18914</v>
      </c>
      <c r="B11928" t="str">
        <f t="shared" si="321"/>
        <v>https://www.udobaer.de/out/media/public/cust/others/s0000166-2021-ch_it.pdf</v>
      </c>
    </row>
    <row r="11929" spans="1:2" x14ac:dyDescent="0.2">
      <c r="A11929" s="1" t="s">
        <v>18915</v>
      </c>
      <c r="B11929" t="str">
        <f t="shared" si="321"/>
        <v>https://www.udobaer.de/out/media/public/cust/others/s0000166-2021-ch_it.pdf</v>
      </c>
    </row>
    <row r="11930" spans="1:2" x14ac:dyDescent="0.2">
      <c r="A11930" s="1" t="s">
        <v>18916</v>
      </c>
      <c r="B11930" t="str">
        <f t="shared" si="321"/>
        <v>https://www.udobaer.de/out/media/public/cust/others/s0000166-2021-ch_it.pdf</v>
      </c>
    </row>
    <row r="11931" spans="1:2" x14ac:dyDescent="0.2">
      <c r="A11931" s="1" t="s">
        <v>18917</v>
      </c>
      <c r="B11931" t="str">
        <f t="shared" si="321"/>
        <v>https://www.udobaer.de/out/media/public/cust/others/s0000166-2021-ch_it.pdf</v>
      </c>
    </row>
    <row r="11932" spans="1:2" x14ac:dyDescent="0.2">
      <c r="A11932" s="1" t="s">
        <v>18918</v>
      </c>
      <c r="B11932" t="str">
        <f t="shared" si="321"/>
        <v>https://www.udobaer.de/out/media/public/cust/others/s0000166-2021-ch_it.pdf</v>
      </c>
    </row>
    <row r="11933" spans="1:2" x14ac:dyDescent="0.2">
      <c r="A11933" s="1" t="s">
        <v>18919</v>
      </c>
      <c r="B11933" t="str">
        <f t="shared" si="321"/>
        <v>https://www.udobaer.de/out/media/public/cust/others/s0000166-2021-ch_it.pdf</v>
      </c>
    </row>
    <row r="11934" spans="1:2" x14ac:dyDescent="0.2">
      <c r="A11934" s="1" t="s">
        <v>18920</v>
      </c>
      <c r="B11934" t="str">
        <f t="shared" si="321"/>
        <v>https://www.udobaer.de/out/media/public/cust/others/s0000166-2021-ch_it.pdf</v>
      </c>
    </row>
    <row r="11935" spans="1:2" x14ac:dyDescent="0.2">
      <c r="A11935" s="1" t="s">
        <v>18921</v>
      </c>
      <c r="B11935" t="str">
        <f t="shared" si="321"/>
        <v>https://www.udobaer.de/out/media/public/cust/others/s0000166-2021-ch_it.pdf</v>
      </c>
    </row>
    <row r="11936" spans="1:2" x14ac:dyDescent="0.2">
      <c r="A11936" s="1" t="s">
        <v>18922</v>
      </c>
      <c r="B11936" t="str">
        <f t="shared" si="321"/>
        <v>https://www.udobaer.de/out/media/public/cust/others/s0000166-2021-ch_it.pdf</v>
      </c>
    </row>
    <row r="11937" spans="1:2" x14ac:dyDescent="0.2">
      <c r="A11937" s="1" t="s">
        <v>18923</v>
      </c>
      <c r="B11937" t="str">
        <f t="shared" si="321"/>
        <v>https://www.udobaer.de/out/media/public/cust/others/s0000166-2021-ch_it.pdf</v>
      </c>
    </row>
    <row r="11938" spans="1:2" x14ac:dyDescent="0.2">
      <c r="A11938" s="1" t="s">
        <v>18924</v>
      </c>
      <c r="B11938" t="str">
        <f t="shared" si="321"/>
        <v>https://www.udobaer.de/out/media/public/cust/others/s0000166-2021-ch_it.pdf</v>
      </c>
    </row>
    <row r="11939" spans="1:2" x14ac:dyDescent="0.2">
      <c r="A11939" s="1" t="s">
        <v>18925</v>
      </c>
      <c r="B11939" t="str">
        <f t="shared" si="321"/>
        <v>https://www.udobaer.de/out/media/public/cust/others/s0000166-2021-ch_it.pdf</v>
      </c>
    </row>
    <row r="11940" spans="1:2" x14ac:dyDescent="0.2">
      <c r="A11940" s="1" t="s">
        <v>18926</v>
      </c>
      <c r="B11940" t="str">
        <f t="shared" si="321"/>
        <v>https://www.udobaer.de/out/media/public/cust/others/s0000166-2021-ch_it.pdf</v>
      </c>
    </row>
    <row r="11941" spans="1:2" x14ac:dyDescent="0.2">
      <c r="A11941" s="1" t="s">
        <v>18927</v>
      </c>
      <c r="B11941" t="str">
        <f t="shared" ref="B11941:B11966" si="322">HYPERLINK("https://www.udobaer.de/out/media/public/cust/others/s0000166-2021-ch_it.pdf")</f>
        <v>https://www.udobaer.de/out/media/public/cust/others/s0000166-2021-ch_it.pdf</v>
      </c>
    </row>
    <row r="11942" spans="1:2" x14ac:dyDescent="0.2">
      <c r="A11942" s="1" t="s">
        <v>18928</v>
      </c>
      <c r="B11942" t="str">
        <f t="shared" si="322"/>
        <v>https://www.udobaer.de/out/media/public/cust/others/s0000166-2021-ch_it.pdf</v>
      </c>
    </row>
    <row r="11943" spans="1:2" x14ac:dyDescent="0.2">
      <c r="A11943" s="1" t="s">
        <v>18929</v>
      </c>
      <c r="B11943" t="str">
        <f t="shared" si="322"/>
        <v>https://www.udobaer.de/out/media/public/cust/others/s0000166-2021-ch_it.pdf</v>
      </c>
    </row>
    <row r="11944" spans="1:2" x14ac:dyDescent="0.2">
      <c r="A11944" s="1" t="s">
        <v>18930</v>
      </c>
      <c r="B11944" t="str">
        <f t="shared" si="322"/>
        <v>https://www.udobaer.de/out/media/public/cust/others/s0000166-2021-ch_it.pdf</v>
      </c>
    </row>
    <row r="11945" spans="1:2" x14ac:dyDescent="0.2">
      <c r="A11945" s="1" t="s">
        <v>18931</v>
      </c>
      <c r="B11945" t="str">
        <f t="shared" si="322"/>
        <v>https://www.udobaer.de/out/media/public/cust/others/s0000166-2021-ch_it.pdf</v>
      </c>
    </row>
    <row r="11946" spans="1:2" x14ac:dyDescent="0.2">
      <c r="A11946" s="1" t="s">
        <v>18932</v>
      </c>
      <c r="B11946" t="str">
        <f t="shared" si="322"/>
        <v>https://www.udobaer.de/out/media/public/cust/others/s0000166-2021-ch_it.pdf</v>
      </c>
    </row>
    <row r="11947" spans="1:2" x14ac:dyDescent="0.2">
      <c r="A11947" s="1" t="s">
        <v>18933</v>
      </c>
      <c r="B11947" t="str">
        <f t="shared" si="322"/>
        <v>https://www.udobaer.de/out/media/public/cust/others/s0000166-2021-ch_it.pdf</v>
      </c>
    </row>
    <row r="11948" spans="1:2" x14ac:dyDescent="0.2">
      <c r="A11948" s="1" t="s">
        <v>18934</v>
      </c>
      <c r="B11948" t="str">
        <f t="shared" si="322"/>
        <v>https://www.udobaer.de/out/media/public/cust/others/s0000166-2021-ch_it.pdf</v>
      </c>
    </row>
    <row r="11949" spans="1:2" x14ac:dyDescent="0.2">
      <c r="A11949" s="1" t="s">
        <v>18949</v>
      </c>
      <c r="B11949" t="str">
        <f t="shared" si="322"/>
        <v>https://www.udobaer.de/out/media/public/cust/others/s0000166-2021-ch_it.pdf</v>
      </c>
    </row>
    <row r="11950" spans="1:2" x14ac:dyDescent="0.2">
      <c r="A11950" s="1" t="s">
        <v>18950</v>
      </c>
      <c r="B11950" t="str">
        <f t="shared" si="322"/>
        <v>https://www.udobaer.de/out/media/public/cust/others/s0000166-2021-ch_it.pdf</v>
      </c>
    </row>
    <row r="11951" spans="1:2" x14ac:dyDescent="0.2">
      <c r="A11951" s="1" t="s">
        <v>18951</v>
      </c>
      <c r="B11951" t="str">
        <f t="shared" si="322"/>
        <v>https://www.udobaer.de/out/media/public/cust/others/s0000166-2021-ch_it.pdf</v>
      </c>
    </row>
    <row r="11952" spans="1:2" x14ac:dyDescent="0.2">
      <c r="A11952" s="1" t="s">
        <v>18952</v>
      </c>
      <c r="B11952" t="str">
        <f t="shared" si="322"/>
        <v>https://www.udobaer.de/out/media/public/cust/others/s0000166-2021-ch_it.pdf</v>
      </c>
    </row>
    <row r="11953" spans="1:2" x14ac:dyDescent="0.2">
      <c r="A11953" s="1" t="s">
        <v>18953</v>
      </c>
      <c r="B11953" t="str">
        <f t="shared" si="322"/>
        <v>https://www.udobaer.de/out/media/public/cust/others/s0000166-2021-ch_it.pdf</v>
      </c>
    </row>
    <row r="11954" spans="1:2" x14ac:dyDescent="0.2">
      <c r="A11954" s="1" t="s">
        <v>18954</v>
      </c>
      <c r="B11954" t="str">
        <f t="shared" si="322"/>
        <v>https://www.udobaer.de/out/media/public/cust/others/s0000166-2021-ch_it.pdf</v>
      </c>
    </row>
    <row r="11955" spans="1:2" x14ac:dyDescent="0.2">
      <c r="A11955" s="1" t="s">
        <v>19211</v>
      </c>
      <c r="B11955" t="str">
        <f t="shared" si="322"/>
        <v>https://www.udobaer.de/out/media/public/cust/others/s0000166-2021-ch_it.pdf</v>
      </c>
    </row>
    <row r="11956" spans="1:2" x14ac:dyDescent="0.2">
      <c r="A11956" s="1" t="s">
        <v>19212</v>
      </c>
      <c r="B11956" t="str">
        <f t="shared" si="322"/>
        <v>https://www.udobaer.de/out/media/public/cust/others/s0000166-2021-ch_it.pdf</v>
      </c>
    </row>
    <row r="11957" spans="1:2" x14ac:dyDescent="0.2">
      <c r="A11957" s="1" t="s">
        <v>19213</v>
      </c>
      <c r="B11957" t="str">
        <f t="shared" si="322"/>
        <v>https://www.udobaer.de/out/media/public/cust/others/s0000166-2021-ch_it.pdf</v>
      </c>
    </row>
    <row r="11958" spans="1:2" x14ac:dyDescent="0.2">
      <c r="A11958" s="1" t="s">
        <v>19214</v>
      </c>
      <c r="B11958" t="str">
        <f t="shared" si="322"/>
        <v>https://www.udobaer.de/out/media/public/cust/others/s0000166-2021-ch_it.pdf</v>
      </c>
    </row>
    <row r="11959" spans="1:2" x14ac:dyDescent="0.2">
      <c r="A11959" s="1" t="s">
        <v>19215</v>
      </c>
      <c r="B11959" t="str">
        <f t="shared" si="322"/>
        <v>https://www.udobaer.de/out/media/public/cust/others/s0000166-2021-ch_it.pdf</v>
      </c>
    </row>
    <row r="11960" spans="1:2" x14ac:dyDescent="0.2">
      <c r="A11960" s="1" t="s">
        <v>19216</v>
      </c>
      <c r="B11960" t="str">
        <f t="shared" si="322"/>
        <v>https://www.udobaer.de/out/media/public/cust/others/s0000166-2021-ch_it.pdf</v>
      </c>
    </row>
    <row r="11961" spans="1:2" x14ac:dyDescent="0.2">
      <c r="A11961" s="1" t="s">
        <v>19217</v>
      </c>
      <c r="B11961" t="str">
        <f t="shared" si="322"/>
        <v>https://www.udobaer.de/out/media/public/cust/others/s0000166-2021-ch_it.pdf</v>
      </c>
    </row>
    <row r="11962" spans="1:2" x14ac:dyDescent="0.2">
      <c r="A11962" s="1" t="s">
        <v>19218</v>
      </c>
      <c r="B11962" t="str">
        <f t="shared" si="322"/>
        <v>https://www.udobaer.de/out/media/public/cust/others/s0000166-2021-ch_it.pdf</v>
      </c>
    </row>
    <row r="11963" spans="1:2" x14ac:dyDescent="0.2">
      <c r="A11963" s="1" t="s">
        <v>19219</v>
      </c>
      <c r="B11963" t="str">
        <f t="shared" si="322"/>
        <v>https://www.udobaer.de/out/media/public/cust/others/s0000166-2021-ch_it.pdf</v>
      </c>
    </row>
    <row r="11964" spans="1:2" x14ac:dyDescent="0.2">
      <c r="A11964" s="1" t="s">
        <v>19220</v>
      </c>
      <c r="B11964" t="str">
        <f t="shared" si="322"/>
        <v>https://www.udobaer.de/out/media/public/cust/others/s0000166-2021-ch_it.pdf</v>
      </c>
    </row>
    <row r="11965" spans="1:2" x14ac:dyDescent="0.2">
      <c r="A11965" s="1" t="s">
        <v>19221</v>
      </c>
      <c r="B11965" t="str">
        <f t="shared" si="322"/>
        <v>https://www.udobaer.de/out/media/public/cust/others/s0000166-2021-ch_it.pdf</v>
      </c>
    </row>
    <row r="11966" spans="1:2" x14ac:dyDescent="0.2">
      <c r="A11966" s="1" t="s">
        <v>19222</v>
      </c>
      <c r="B11966" t="str">
        <f t="shared" si="322"/>
        <v>https://www.udobaer.de/out/media/public/cust/others/s0000166-2021-ch_it.pdf</v>
      </c>
    </row>
    <row r="11967" spans="1:2" x14ac:dyDescent="0.2">
      <c r="A11967" s="1" t="s">
        <v>19223</v>
      </c>
      <c r="B11967" t="str">
        <f t="shared" ref="B11967:B11990" si="323">HYPERLINK("https://www.udobaer.de/out/media/public/cust/others/s0000166-2021-ch_it.pdf")</f>
        <v>https://www.udobaer.de/out/media/public/cust/others/s0000166-2021-ch_it.pdf</v>
      </c>
    </row>
    <row r="11968" spans="1:2" x14ac:dyDescent="0.2">
      <c r="A11968" s="1" t="s">
        <v>19224</v>
      </c>
      <c r="B11968" t="str">
        <f t="shared" si="323"/>
        <v>https://www.udobaer.de/out/media/public/cust/others/s0000166-2021-ch_it.pdf</v>
      </c>
    </row>
    <row r="11969" spans="1:2" x14ac:dyDescent="0.2">
      <c r="A11969" s="1" t="s">
        <v>19225</v>
      </c>
      <c r="B11969" t="str">
        <f t="shared" si="323"/>
        <v>https://www.udobaer.de/out/media/public/cust/others/s0000166-2021-ch_it.pdf</v>
      </c>
    </row>
    <row r="11970" spans="1:2" x14ac:dyDescent="0.2">
      <c r="A11970" s="1" t="s">
        <v>19226</v>
      </c>
      <c r="B11970" t="str">
        <f t="shared" si="323"/>
        <v>https://www.udobaer.de/out/media/public/cust/others/s0000166-2021-ch_it.pdf</v>
      </c>
    </row>
    <row r="11971" spans="1:2" x14ac:dyDescent="0.2">
      <c r="A11971" s="1" t="s">
        <v>19227</v>
      </c>
      <c r="B11971" t="str">
        <f t="shared" si="323"/>
        <v>https://www.udobaer.de/out/media/public/cust/others/s0000166-2021-ch_it.pdf</v>
      </c>
    </row>
    <row r="11972" spans="1:2" x14ac:dyDescent="0.2">
      <c r="A11972" s="1" t="s">
        <v>19228</v>
      </c>
      <c r="B11972" t="str">
        <f t="shared" si="323"/>
        <v>https://www.udobaer.de/out/media/public/cust/others/s0000166-2021-ch_it.pdf</v>
      </c>
    </row>
    <row r="11973" spans="1:2" x14ac:dyDescent="0.2">
      <c r="A11973" s="1" t="s">
        <v>19229</v>
      </c>
      <c r="B11973" t="str">
        <f t="shared" si="323"/>
        <v>https://www.udobaer.de/out/media/public/cust/others/s0000166-2021-ch_it.pdf</v>
      </c>
    </row>
    <row r="11974" spans="1:2" x14ac:dyDescent="0.2">
      <c r="A11974" s="1" t="s">
        <v>19230</v>
      </c>
      <c r="B11974" t="str">
        <f t="shared" si="323"/>
        <v>https://www.udobaer.de/out/media/public/cust/others/s0000166-2021-ch_it.pdf</v>
      </c>
    </row>
    <row r="11975" spans="1:2" x14ac:dyDescent="0.2">
      <c r="A11975" s="1" t="s">
        <v>19231</v>
      </c>
      <c r="B11975" t="str">
        <f t="shared" si="323"/>
        <v>https://www.udobaer.de/out/media/public/cust/others/s0000166-2021-ch_it.pdf</v>
      </c>
    </row>
    <row r="11976" spans="1:2" x14ac:dyDescent="0.2">
      <c r="A11976" s="1" t="s">
        <v>19232</v>
      </c>
      <c r="B11976" t="str">
        <f t="shared" si="323"/>
        <v>https://www.udobaer.de/out/media/public/cust/others/s0000166-2021-ch_it.pdf</v>
      </c>
    </row>
    <row r="11977" spans="1:2" x14ac:dyDescent="0.2">
      <c r="A11977" s="1" t="s">
        <v>19233</v>
      </c>
      <c r="B11977" t="str">
        <f t="shared" si="323"/>
        <v>https://www.udobaer.de/out/media/public/cust/others/s0000166-2021-ch_it.pdf</v>
      </c>
    </row>
    <row r="11978" spans="1:2" x14ac:dyDescent="0.2">
      <c r="A11978" s="1" t="s">
        <v>19234</v>
      </c>
      <c r="B11978" t="str">
        <f t="shared" si="323"/>
        <v>https://www.udobaer.de/out/media/public/cust/others/s0000166-2021-ch_it.pdf</v>
      </c>
    </row>
    <row r="11979" spans="1:2" x14ac:dyDescent="0.2">
      <c r="A11979" s="1" t="s">
        <v>19235</v>
      </c>
      <c r="B11979" t="str">
        <f t="shared" si="323"/>
        <v>https://www.udobaer.de/out/media/public/cust/others/s0000166-2021-ch_it.pdf</v>
      </c>
    </row>
    <row r="11980" spans="1:2" x14ac:dyDescent="0.2">
      <c r="A11980" s="1" t="s">
        <v>19236</v>
      </c>
      <c r="B11980" t="str">
        <f t="shared" si="323"/>
        <v>https://www.udobaer.de/out/media/public/cust/others/s0000166-2021-ch_it.pdf</v>
      </c>
    </row>
    <row r="11981" spans="1:2" x14ac:dyDescent="0.2">
      <c r="A11981" s="1" t="s">
        <v>19237</v>
      </c>
      <c r="B11981" t="str">
        <f t="shared" si="323"/>
        <v>https://www.udobaer.de/out/media/public/cust/others/s0000166-2021-ch_it.pdf</v>
      </c>
    </row>
    <row r="11982" spans="1:2" x14ac:dyDescent="0.2">
      <c r="A11982" s="1" t="s">
        <v>19238</v>
      </c>
      <c r="B11982" t="str">
        <f t="shared" si="323"/>
        <v>https://www.udobaer.de/out/media/public/cust/others/s0000166-2021-ch_it.pdf</v>
      </c>
    </row>
    <row r="11983" spans="1:2" x14ac:dyDescent="0.2">
      <c r="A11983" s="1" t="s">
        <v>19239</v>
      </c>
      <c r="B11983" t="str">
        <f t="shared" si="323"/>
        <v>https://www.udobaer.de/out/media/public/cust/others/s0000166-2021-ch_it.pdf</v>
      </c>
    </row>
    <row r="11984" spans="1:2" x14ac:dyDescent="0.2">
      <c r="A11984" s="1" t="s">
        <v>19240</v>
      </c>
      <c r="B11984" t="str">
        <f t="shared" si="323"/>
        <v>https://www.udobaer.de/out/media/public/cust/others/s0000166-2021-ch_it.pdf</v>
      </c>
    </row>
    <row r="11985" spans="1:2" x14ac:dyDescent="0.2">
      <c r="A11985" s="1" t="s">
        <v>19241</v>
      </c>
      <c r="B11985" t="str">
        <f t="shared" si="323"/>
        <v>https://www.udobaer.de/out/media/public/cust/others/s0000166-2021-ch_it.pdf</v>
      </c>
    </row>
    <row r="11986" spans="1:2" x14ac:dyDescent="0.2">
      <c r="A11986" s="1" t="s">
        <v>19242</v>
      </c>
      <c r="B11986" t="str">
        <f t="shared" si="323"/>
        <v>https://www.udobaer.de/out/media/public/cust/others/s0000166-2021-ch_it.pdf</v>
      </c>
    </row>
    <row r="11987" spans="1:2" x14ac:dyDescent="0.2">
      <c r="A11987" s="1" t="s">
        <v>19243</v>
      </c>
      <c r="B11987" t="str">
        <f t="shared" si="323"/>
        <v>https://www.udobaer.de/out/media/public/cust/others/s0000166-2021-ch_it.pdf</v>
      </c>
    </row>
    <row r="11988" spans="1:2" x14ac:dyDescent="0.2">
      <c r="A11988" s="1" t="s">
        <v>19244</v>
      </c>
      <c r="B11988" t="str">
        <f t="shared" si="323"/>
        <v>https://www.udobaer.de/out/media/public/cust/others/s0000166-2021-ch_it.pdf</v>
      </c>
    </row>
    <row r="11989" spans="1:2" x14ac:dyDescent="0.2">
      <c r="A11989" s="1" t="s">
        <v>19245</v>
      </c>
      <c r="B11989" t="str">
        <f t="shared" si="323"/>
        <v>https://www.udobaer.de/out/media/public/cust/others/s0000166-2021-ch_it.pdf</v>
      </c>
    </row>
    <row r="11990" spans="1:2" x14ac:dyDescent="0.2">
      <c r="A11990" s="1" t="s">
        <v>19246</v>
      </c>
      <c r="B11990" t="str">
        <f t="shared" si="323"/>
        <v>https://www.udobaer.de/out/media/public/cust/others/s0000166-2021-ch_it.pdf</v>
      </c>
    </row>
    <row r="11991" spans="1:2" x14ac:dyDescent="0.2">
      <c r="A11991" s="1" t="s">
        <v>19247</v>
      </c>
      <c r="B11991" t="str">
        <f t="shared" ref="B11991:B12017" si="324">HYPERLINK("https://www.udobaer.de/out/media/public/cust/others/s0000166-2021-ch_it.pdf")</f>
        <v>https://www.udobaer.de/out/media/public/cust/others/s0000166-2021-ch_it.pdf</v>
      </c>
    </row>
    <row r="11992" spans="1:2" x14ac:dyDescent="0.2">
      <c r="A11992" s="1" t="s">
        <v>19248</v>
      </c>
      <c r="B11992" t="str">
        <f t="shared" si="324"/>
        <v>https://www.udobaer.de/out/media/public/cust/others/s0000166-2021-ch_it.pdf</v>
      </c>
    </row>
    <row r="11993" spans="1:2" x14ac:dyDescent="0.2">
      <c r="A11993" s="1" t="s">
        <v>19249</v>
      </c>
      <c r="B11993" t="str">
        <f t="shared" si="324"/>
        <v>https://www.udobaer.de/out/media/public/cust/others/s0000166-2021-ch_it.pdf</v>
      </c>
    </row>
    <row r="11994" spans="1:2" x14ac:dyDescent="0.2">
      <c r="A11994" s="1" t="s">
        <v>19250</v>
      </c>
      <c r="B11994" t="str">
        <f t="shared" si="324"/>
        <v>https://www.udobaer.de/out/media/public/cust/others/s0000166-2021-ch_it.pdf</v>
      </c>
    </row>
    <row r="11995" spans="1:2" x14ac:dyDescent="0.2">
      <c r="A11995" s="1" t="s">
        <v>19251</v>
      </c>
      <c r="B11995" t="str">
        <f t="shared" si="324"/>
        <v>https://www.udobaer.de/out/media/public/cust/others/s0000166-2021-ch_it.pdf</v>
      </c>
    </row>
    <row r="11996" spans="1:2" x14ac:dyDescent="0.2">
      <c r="A11996" s="1" t="s">
        <v>19252</v>
      </c>
      <c r="B11996" t="str">
        <f t="shared" si="324"/>
        <v>https://www.udobaer.de/out/media/public/cust/others/s0000166-2021-ch_it.pdf</v>
      </c>
    </row>
    <row r="11997" spans="1:2" x14ac:dyDescent="0.2">
      <c r="A11997" s="1" t="s">
        <v>19253</v>
      </c>
      <c r="B11997" t="str">
        <f t="shared" si="324"/>
        <v>https://www.udobaer.de/out/media/public/cust/others/s0000166-2021-ch_it.pdf</v>
      </c>
    </row>
    <row r="11998" spans="1:2" x14ac:dyDescent="0.2">
      <c r="A11998" s="1" t="s">
        <v>19254</v>
      </c>
      <c r="B11998" t="str">
        <f t="shared" si="324"/>
        <v>https://www.udobaer.de/out/media/public/cust/others/s0000166-2021-ch_it.pdf</v>
      </c>
    </row>
    <row r="11999" spans="1:2" x14ac:dyDescent="0.2">
      <c r="A11999" s="1" t="s">
        <v>19255</v>
      </c>
      <c r="B11999" t="str">
        <f t="shared" si="324"/>
        <v>https://www.udobaer.de/out/media/public/cust/others/s0000166-2021-ch_it.pdf</v>
      </c>
    </row>
    <row r="12000" spans="1:2" x14ac:dyDescent="0.2">
      <c r="A12000" s="1" t="s">
        <v>19256</v>
      </c>
      <c r="B12000" t="str">
        <f t="shared" si="324"/>
        <v>https://www.udobaer.de/out/media/public/cust/others/s0000166-2021-ch_it.pdf</v>
      </c>
    </row>
    <row r="12001" spans="1:2" x14ac:dyDescent="0.2">
      <c r="A12001" s="1" t="s">
        <v>19257</v>
      </c>
      <c r="B12001" t="str">
        <f t="shared" si="324"/>
        <v>https://www.udobaer.de/out/media/public/cust/others/s0000166-2021-ch_it.pdf</v>
      </c>
    </row>
    <row r="12002" spans="1:2" x14ac:dyDescent="0.2">
      <c r="A12002" s="1" t="s">
        <v>19258</v>
      </c>
      <c r="B12002" t="str">
        <f t="shared" si="324"/>
        <v>https://www.udobaer.de/out/media/public/cust/others/s0000166-2021-ch_it.pdf</v>
      </c>
    </row>
    <row r="12003" spans="1:2" x14ac:dyDescent="0.2">
      <c r="A12003" s="1" t="s">
        <v>19259</v>
      </c>
      <c r="B12003" t="str">
        <f t="shared" si="324"/>
        <v>https://www.udobaer.de/out/media/public/cust/others/s0000166-2021-ch_it.pdf</v>
      </c>
    </row>
    <row r="12004" spans="1:2" x14ac:dyDescent="0.2">
      <c r="A12004" s="1" t="s">
        <v>19260</v>
      </c>
      <c r="B12004" t="str">
        <f t="shared" si="324"/>
        <v>https://www.udobaer.de/out/media/public/cust/others/s0000166-2021-ch_it.pdf</v>
      </c>
    </row>
    <row r="12005" spans="1:2" x14ac:dyDescent="0.2">
      <c r="A12005" s="1" t="s">
        <v>19261</v>
      </c>
      <c r="B12005" t="str">
        <f t="shared" si="324"/>
        <v>https://www.udobaer.de/out/media/public/cust/others/s0000166-2021-ch_it.pdf</v>
      </c>
    </row>
    <row r="12006" spans="1:2" x14ac:dyDescent="0.2">
      <c r="A12006" s="1" t="s">
        <v>19262</v>
      </c>
      <c r="B12006" t="str">
        <f t="shared" si="324"/>
        <v>https://www.udobaer.de/out/media/public/cust/others/s0000166-2021-ch_it.pdf</v>
      </c>
    </row>
    <row r="12007" spans="1:2" x14ac:dyDescent="0.2">
      <c r="A12007" s="1" t="s">
        <v>19263</v>
      </c>
      <c r="B12007" t="str">
        <f t="shared" si="324"/>
        <v>https://www.udobaer.de/out/media/public/cust/others/s0000166-2021-ch_it.pdf</v>
      </c>
    </row>
    <row r="12008" spans="1:2" x14ac:dyDescent="0.2">
      <c r="A12008" s="1" t="s">
        <v>19264</v>
      </c>
      <c r="B12008" t="str">
        <f t="shared" si="324"/>
        <v>https://www.udobaer.de/out/media/public/cust/others/s0000166-2021-ch_it.pdf</v>
      </c>
    </row>
    <row r="12009" spans="1:2" x14ac:dyDescent="0.2">
      <c r="A12009" s="1" t="s">
        <v>19265</v>
      </c>
      <c r="B12009" t="str">
        <f t="shared" si="324"/>
        <v>https://www.udobaer.de/out/media/public/cust/others/s0000166-2021-ch_it.pdf</v>
      </c>
    </row>
    <row r="12010" spans="1:2" x14ac:dyDescent="0.2">
      <c r="A12010" s="1" t="s">
        <v>19266</v>
      </c>
      <c r="B12010" t="str">
        <f t="shared" si="324"/>
        <v>https://www.udobaer.de/out/media/public/cust/others/s0000166-2021-ch_it.pdf</v>
      </c>
    </row>
    <row r="12011" spans="1:2" x14ac:dyDescent="0.2">
      <c r="A12011" s="1" t="s">
        <v>19267</v>
      </c>
      <c r="B12011" t="str">
        <f t="shared" si="324"/>
        <v>https://www.udobaer.de/out/media/public/cust/others/s0000166-2021-ch_it.pdf</v>
      </c>
    </row>
    <row r="12012" spans="1:2" x14ac:dyDescent="0.2">
      <c r="A12012" s="1" t="s">
        <v>19268</v>
      </c>
      <c r="B12012" t="str">
        <f t="shared" si="324"/>
        <v>https://www.udobaer.de/out/media/public/cust/others/s0000166-2021-ch_it.pdf</v>
      </c>
    </row>
    <row r="12013" spans="1:2" x14ac:dyDescent="0.2">
      <c r="A12013" s="1" t="s">
        <v>19269</v>
      </c>
      <c r="B12013" t="str">
        <f t="shared" si="324"/>
        <v>https://www.udobaer.de/out/media/public/cust/others/s0000166-2021-ch_it.pdf</v>
      </c>
    </row>
    <row r="12014" spans="1:2" x14ac:dyDescent="0.2">
      <c r="A12014" s="1" t="s">
        <v>19270</v>
      </c>
      <c r="B12014" t="str">
        <f t="shared" si="324"/>
        <v>https://www.udobaer.de/out/media/public/cust/others/s0000166-2021-ch_it.pdf</v>
      </c>
    </row>
    <row r="12015" spans="1:2" x14ac:dyDescent="0.2">
      <c r="A12015" s="1" t="s">
        <v>19271</v>
      </c>
      <c r="B12015" t="str">
        <f t="shared" si="324"/>
        <v>https://www.udobaer.de/out/media/public/cust/others/s0000166-2021-ch_it.pdf</v>
      </c>
    </row>
    <row r="12016" spans="1:2" x14ac:dyDescent="0.2">
      <c r="A12016" s="1" t="s">
        <v>19272</v>
      </c>
      <c r="B12016" t="str">
        <f t="shared" si="324"/>
        <v>https://www.udobaer.de/out/media/public/cust/others/s0000166-2021-ch_it.pdf</v>
      </c>
    </row>
    <row r="12017" spans="1:2" x14ac:dyDescent="0.2">
      <c r="A12017" s="1" t="s">
        <v>19273</v>
      </c>
      <c r="B12017" t="str">
        <f t="shared" si="324"/>
        <v>https://www.udobaer.de/out/media/public/cust/others/s0000166-2021-ch_it.pdf</v>
      </c>
    </row>
    <row r="12018" spans="1:2" x14ac:dyDescent="0.2">
      <c r="A12018" s="1" t="s">
        <v>19274</v>
      </c>
      <c r="B12018" t="str">
        <f t="shared" ref="B12018:B12043" si="325">HYPERLINK("https://www.udobaer.de/out/media/public/cust/others/s0000166-2021-ch_it.pdf")</f>
        <v>https://www.udobaer.de/out/media/public/cust/others/s0000166-2021-ch_it.pdf</v>
      </c>
    </row>
    <row r="12019" spans="1:2" x14ac:dyDescent="0.2">
      <c r="A12019" s="1" t="s">
        <v>19275</v>
      </c>
      <c r="B12019" t="str">
        <f t="shared" si="325"/>
        <v>https://www.udobaer.de/out/media/public/cust/others/s0000166-2021-ch_it.pdf</v>
      </c>
    </row>
    <row r="12020" spans="1:2" x14ac:dyDescent="0.2">
      <c r="A12020" s="1" t="s">
        <v>19276</v>
      </c>
      <c r="B12020" t="str">
        <f t="shared" si="325"/>
        <v>https://www.udobaer.de/out/media/public/cust/others/s0000166-2021-ch_it.pdf</v>
      </c>
    </row>
    <row r="12021" spans="1:2" x14ac:dyDescent="0.2">
      <c r="A12021" s="1" t="s">
        <v>19277</v>
      </c>
      <c r="B12021" t="str">
        <f t="shared" si="325"/>
        <v>https://www.udobaer.de/out/media/public/cust/others/s0000166-2021-ch_it.pdf</v>
      </c>
    </row>
    <row r="12022" spans="1:2" x14ac:dyDescent="0.2">
      <c r="A12022" s="1" t="s">
        <v>19278</v>
      </c>
      <c r="B12022" t="str">
        <f t="shared" si="325"/>
        <v>https://www.udobaer.de/out/media/public/cust/others/s0000166-2021-ch_it.pdf</v>
      </c>
    </row>
    <row r="12023" spans="1:2" x14ac:dyDescent="0.2">
      <c r="A12023" s="1" t="s">
        <v>19279</v>
      </c>
      <c r="B12023" t="str">
        <f t="shared" si="325"/>
        <v>https://www.udobaer.de/out/media/public/cust/others/s0000166-2021-ch_it.pdf</v>
      </c>
    </row>
    <row r="12024" spans="1:2" x14ac:dyDescent="0.2">
      <c r="A12024" s="1" t="s">
        <v>19280</v>
      </c>
      <c r="B12024" t="str">
        <f t="shared" si="325"/>
        <v>https://www.udobaer.de/out/media/public/cust/others/s0000166-2021-ch_it.pdf</v>
      </c>
    </row>
    <row r="12025" spans="1:2" x14ac:dyDescent="0.2">
      <c r="A12025" s="1" t="s">
        <v>19281</v>
      </c>
      <c r="B12025" t="str">
        <f t="shared" si="325"/>
        <v>https://www.udobaer.de/out/media/public/cust/others/s0000166-2021-ch_it.pdf</v>
      </c>
    </row>
    <row r="12026" spans="1:2" x14ac:dyDescent="0.2">
      <c r="A12026" s="1" t="s">
        <v>19282</v>
      </c>
      <c r="B12026" t="str">
        <f t="shared" si="325"/>
        <v>https://www.udobaer.de/out/media/public/cust/others/s0000166-2021-ch_it.pdf</v>
      </c>
    </row>
    <row r="12027" spans="1:2" x14ac:dyDescent="0.2">
      <c r="A12027" s="1" t="s">
        <v>19301</v>
      </c>
      <c r="B12027" t="str">
        <f t="shared" si="325"/>
        <v>https://www.udobaer.de/out/media/public/cust/others/s0000166-2021-ch_it.pdf</v>
      </c>
    </row>
    <row r="12028" spans="1:2" x14ac:dyDescent="0.2">
      <c r="A12028" s="1" t="s">
        <v>19302</v>
      </c>
      <c r="B12028" t="str">
        <f t="shared" si="325"/>
        <v>https://www.udobaer.de/out/media/public/cust/others/s0000166-2021-ch_it.pdf</v>
      </c>
    </row>
    <row r="12029" spans="1:2" x14ac:dyDescent="0.2">
      <c r="A12029" s="1" t="s">
        <v>19303</v>
      </c>
      <c r="B12029" t="str">
        <f t="shared" si="325"/>
        <v>https://www.udobaer.de/out/media/public/cust/others/s0000166-2021-ch_it.pdf</v>
      </c>
    </row>
    <row r="12030" spans="1:2" x14ac:dyDescent="0.2">
      <c r="A12030" s="1" t="s">
        <v>19304</v>
      </c>
      <c r="B12030" t="str">
        <f t="shared" si="325"/>
        <v>https://www.udobaer.de/out/media/public/cust/others/s0000166-2021-ch_it.pdf</v>
      </c>
    </row>
    <row r="12031" spans="1:2" x14ac:dyDescent="0.2">
      <c r="A12031" s="1" t="s">
        <v>19305</v>
      </c>
      <c r="B12031" t="str">
        <f t="shared" si="325"/>
        <v>https://www.udobaer.de/out/media/public/cust/others/s0000166-2021-ch_it.pdf</v>
      </c>
    </row>
    <row r="12032" spans="1:2" x14ac:dyDescent="0.2">
      <c r="A12032" s="1" t="s">
        <v>19306</v>
      </c>
      <c r="B12032" t="str">
        <f t="shared" si="325"/>
        <v>https://www.udobaer.de/out/media/public/cust/others/s0000166-2021-ch_it.pdf</v>
      </c>
    </row>
    <row r="12033" spans="1:2" x14ac:dyDescent="0.2">
      <c r="A12033" s="1" t="s">
        <v>19313</v>
      </c>
      <c r="B12033" t="str">
        <f t="shared" si="325"/>
        <v>https://www.udobaer.de/out/media/public/cust/others/s0000166-2021-ch_it.pdf</v>
      </c>
    </row>
    <row r="12034" spans="1:2" x14ac:dyDescent="0.2">
      <c r="A12034" s="1" t="s">
        <v>19314</v>
      </c>
      <c r="B12034" t="str">
        <f t="shared" si="325"/>
        <v>https://www.udobaer.de/out/media/public/cust/others/s0000166-2021-ch_it.pdf</v>
      </c>
    </row>
    <row r="12035" spans="1:2" x14ac:dyDescent="0.2">
      <c r="A12035" s="1" t="s">
        <v>19315</v>
      </c>
      <c r="B12035" t="str">
        <f t="shared" si="325"/>
        <v>https://www.udobaer.de/out/media/public/cust/others/s0000166-2021-ch_it.pdf</v>
      </c>
    </row>
    <row r="12036" spans="1:2" x14ac:dyDescent="0.2">
      <c r="A12036" s="1" t="s">
        <v>19316</v>
      </c>
      <c r="B12036" t="str">
        <f t="shared" si="325"/>
        <v>https://www.udobaer.de/out/media/public/cust/others/s0000166-2021-ch_it.pdf</v>
      </c>
    </row>
    <row r="12037" spans="1:2" x14ac:dyDescent="0.2">
      <c r="A12037" s="1" t="s">
        <v>19317</v>
      </c>
      <c r="B12037" t="str">
        <f t="shared" si="325"/>
        <v>https://www.udobaer.de/out/media/public/cust/others/s0000166-2021-ch_it.pdf</v>
      </c>
    </row>
    <row r="12038" spans="1:2" x14ac:dyDescent="0.2">
      <c r="A12038" s="1" t="s">
        <v>19318</v>
      </c>
      <c r="B12038" t="str">
        <f t="shared" si="325"/>
        <v>https://www.udobaer.de/out/media/public/cust/others/s0000166-2021-ch_it.pdf</v>
      </c>
    </row>
    <row r="12039" spans="1:2" x14ac:dyDescent="0.2">
      <c r="A12039" s="1" t="s">
        <v>19409</v>
      </c>
      <c r="B12039" t="str">
        <f t="shared" si="325"/>
        <v>https://www.udobaer.de/out/media/public/cust/others/s0000166-2021-ch_it.pdf</v>
      </c>
    </row>
    <row r="12040" spans="1:2" x14ac:dyDescent="0.2">
      <c r="A12040" s="1" t="s">
        <v>19410</v>
      </c>
      <c r="B12040" t="str">
        <f t="shared" si="325"/>
        <v>https://www.udobaer.de/out/media/public/cust/others/s0000166-2021-ch_it.pdf</v>
      </c>
    </row>
    <row r="12041" spans="1:2" x14ac:dyDescent="0.2">
      <c r="A12041" s="1" t="s">
        <v>19411</v>
      </c>
      <c r="B12041" t="str">
        <f t="shared" si="325"/>
        <v>https://www.udobaer.de/out/media/public/cust/others/s0000166-2021-ch_it.pdf</v>
      </c>
    </row>
    <row r="12042" spans="1:2" x14ac:dyDescent="0.2">
      <c r="A12042" s="1" t="s">
        <v>19412</v>
      </c>
      <c r="B12042" t="str">
        <f t="shared" si="325"/>
        <v>https://www.udobaer.de/out/media/public/cust/others/s0000166-2021-ch_it.pdf</v>
      </c>
    </row>
    <row r="12043" spans="1:2" x14ac:dyDescent="0.2">
      <c r="A12043" s="1" t="s">
        <v>19413</v>
      </c>
      <c r="B12043" t="str">
        <f t="shared" si="325"/>
        <v>https://www.udobaer.de/out/media/public/cust/others/s0000166-2021-ch_it.pdf</v>
      </c>
    </row>
    <row r="12044" spans="1:2" x14ac:dyDescent="0.2">
      <c r="A12044" s="1" t="s">
        <v>19414</v>
      </c>
      <c r="B12044" t="str">
        <f t="shared" ref="B12044:B12068" si="326">HYPERLINK("https://www.udobaer.de/out/media/public/cust/others/s0000166-2021-ch_it.pdf")</f>
        <v>https://www.udobaer.de/out/media/public/cust/others/s0000166-2021-ch_it.pdf</v>
      </c>
    </row>
    <row r="12045" spans="1:2" x14ac:dyDescent="0.2">
      <c r="A12045" s="1" t="s">
        <v>19415</v>
      </c>
      <c r="B12045" t="str">
        <f t="shared" si="326"/>
        <v>https://www.udobaer.de/out/media/public/cust/others/s0000166-2021-ch_it.pdf</v>
      </c>
    </row>
    <row r="12046" spans="1:2" x14ac:dyDescent="0.2">
      <c r="A12046" s="1" t="s">
        <v>19416</v>
      </c>
      <c r="B12046" t="str">
        <f t="shared" si="326"/>
        <v>https://www.udobaer.de/out/media/public/cust/others/s0000166-2021-ch_it.pdf</v>
      </c>
    </row>
    <row r="12047" spans="1:2" x14ac:dyDescent="0.2">
      <c r="A12047" s="1" t="s">
        <v>19417</v>
      </c>
      <c r="B12047" t="str">
        <f t="shared" si="326"/>
        <v>https://www.udobaer.de/out/media/public/cust/others/s0000166-2021-ch_it.pdf</v>
      </c>
    </row>
    <row r="12048" spans="1:2" x14ac:dyDescent="0.2">
      <c r="A12048" s="1" t="s">
        <v>19418</v>
      </c>
      <c r="B12048" t="str">
        <f t="shared" si="326"/>
        <v>https://www.udobaer.de/out/media/public/cust/others/s0000166-2021-ch_it.pdf</v>
      </c>
    </row>
    <row r="12049" spans="1:2" x14ac:dyDescent="0.2">
      <c r="A12049" s="1" t="s">
        <v>19419</v>
      </c>
      <c r="B12049" t="str">
        <f t="shared" si="326"/>
        <v>https://www.udobaer.de/out/media/public/cust/others/s0000166-2021-ch_it.pdf</v>
      </c>
    </row>
    <row r="12050" spans="1:2" x14ac:dyDescent="0.2">
      <c r="A12050" s="1" t="s">
        <v>19420</v>
      </c>
      <c r="B12050" t="str">
        <f t="shared" si="326"/>
        <v>https://www.udobaer.de/out/media/public/cust/others/s0000166-2021-ch_it.pdf</v>
      </c>
    </row>
    <row r="12051" spans="1:2" x14ac:dyDescent="0.2">
      <c r="A12051" s="1" t="s">
        <v>19421</v>
      </c>
      <c r="B12051" t="str">
        <f t="shared" si="326"/>
        <v>https://www.udobaer.de/out/media/public/cust/others/s0000166-2021-ch_it.pdf</v>
      </c>
    </row>
    <row r="12052" spans="1:2" x14ac:dyDescent="0.2">
      <c r="A12052" s="1" t="s">
        <v>19422</v>
      </c>
      <c r="B12052" t="str">
        <f t="shared" si="326"/>
        <v>https://www.udobaer.de/out/media/public/cust/others/s0000166-2021-ch_it.pdf</v>
      </c>
    </row>
    <row r="12053" spans="1:2" x14ac:dyDescent="0.2">
      <c r="A12053" s="1" t="s">
        <v>19423</v>
      </c>
      <c r="B12053" t="str">
        <f t="shared" si="326"/>
        <v>https://www.udobaer.de/out/media/public/cust/others/s0000166-2021-ch_it.pdf</v>
      </c>
    </row>
    <row r="12054" spans="1:2" x14ac:dyDescent="0.2">
      <c r="A12054" s="1" t="s">
        <v>19424</v>
      </c>
      <c r="B12054" t="str">
        <f t="shared" si="326"/>
        <v>https://www.udobaer.de/out/media/public/cust/others/s0000166-2021-ch_it.pdf</v>
      </c>
    </row>
    <row r="12055" spans="1:2" x14ac:dyDescent="0.2">
      <c r="A12055" s="1" t="s">
        <v>19425</v>
      </c>
      <c r="B12055" t="str">
        <f t="shared" si="326"/>
        <v>https://www.udobaer.de/out/media/public/cust/others/s0000166-2021-ch_it.pdf</v>
      </c>
    </row>
    <row r="12056" spans="1:2" x14ac:dyDescent="0.2">
      <c r="A12056" s="1" t="s">
        <v>19426</v>
      </c>
      <c r="B12056" t="str">
        <f t="shared" si="326"/>
        <v>https://www.udobaer.de/out/media/public/cust/others/s0000166-2021-ch_it.pdf</v>
      </c>
    </row>
    <row r="12057" spans="1:2" x14ac:dyDescent="0.2">
      <c r="A12057" s="1" t="s">
        <v>19427</v>
      </c>
      <c r="B12057" t="str">
        <f t="shared" si="326"/>
        <v>https://www.udobaer.de/out/media/public/cust/others/s0000166-2021-ch_it.pdf</v>
      </c>
    </row>
    <row r="12058" spans="1:2" x14ac:dyDescent="0.2">
      <c r="A12058" s="1" t="s">
        <v>19428</v>
      </c>
      <c r="B12058" t="str">
        <f t="shared" si="326"/>
        <v>https://www.udobaer.de/out/media/public/cust/others/s0000166-2021-ch_it.pdf</v>
      </c>
    </row>
    <row r="12059" spans="1:2" x14ac:dyDescent="0.2">
      <c r="A12059" s="1" t="s">
        <v>19429</v>
      </c>
      <c r="B12059" t="str">
        <f t="shared" si="326"/>
        <v>https://www.udobaer.de/out/media/public/cust/others/s0000166-2021-ch_it.pdf</v>
      </c>
    </row>
    <row r="12060" spans="1:2" x14ac:dyDescent="0.2">
      <c r="A12060" s="1" t="s">
        <v>19430</v>
      </c>
      <c r="B12060" t="str">
        <f t="shared" si="326"/>
        <v>https://www.udobaer.de/out/media/public/cust/others/s0000166-2021-ch_it.pdf</v>
      </c>
    </row>
    <row r="12061" spans="1:2" x14ac:dyDescent="0.2">
      <c r="A12061" s="1" t="s">
        <v>19431</v>
      </c>
      <c r="B12061" t="str">
        <f t="shared" si="326"/>
        <v>https://www.udobaer.de/out/media/public/cust/others/s0000166-2021-ch_it.pdf</v>
      </c>
    </row>
    <row r="12062" spans="1:2" x14ac:dyDescent="0.2">
      <c r="A12062" s="1" t="s">
        <v>19432</v>
      </c>
      <c r="B12062" t="str">
        <f t="shared" si="326"/>
        <v>https://www.udobaer.de/out/media/public/cust/others/s0000166-2021-ch_it.pdf</v>
      </c>
    </row>
    <row r="12063" spans="1:2" x14ac:dyDescent="0.2">
      <c r="A12063" s="1" t="s">
        <v>19433</v>
      </c>
      <c r="B12063" t="str">
        <f t="shared" si="326"/>
        <v>https://www.udobaer.de/out/media/public/cust/others/s0000166-2021-ch_it.pdf</v>
      </c>
    </row>
    <row r="12064" spans="1:2" x14ac:dyDescent="0.2">
      <c r="A12064" s="1" t="s">
        <v>19434</v>
      </c>
      <c r="B12064" t="str">
        <f t="shared" si="326"/>
        <v>https://www.udobaer.de/out/media/public/cust/others/s0000166-2021-ch_it.pdf</v>
      </c>
    </row>
    <row r="12065" spans="1:2" x14ac:dyDescent="0.2">
      <c r="A12065" s="1" t="s">
        <v>19435</v>
      </c>
      <c r="B12065" t="str">
        <f t="shared" si="326"/>
        <v>https://www.udobaer.de/out/media/public/cust/others/s0000166-2021-ch_it.pdf</v>
      </c>
    </row>
    <row r="12066" spans="1:2" x14ac:dyDescent="0.2">
      <c r="A12066" s="1" t="s">
        <v>19436</v>
      </c>
      <c r="B12066" t="str">
        <f t="shared" si="326"/>
        <v>https://www.udobaer.de/out/media/public/cust/others/s0000166-2021-ch_it.pdf</v>
      </c>
    </row>
    <row r="12067" spans="1:2" x14ac:dyDescent="0.2">
      <c r="A12067" s="1" t="s">
        <v>19437</v>
      </c>
      <c r="B12067" t="str">
        <f t="shared" si="326"/>
        <v>https://www.udobaer.de/out/media/public/cust/others/s0000166-2021-ch_it.pdf</v>
      </c>
    </row>
    <row r="12068" spans="1:2" x14ac:dyDescent="0.2">
      <c r="A12068" s="1" t="s">
        <v>19438</v>
      </c>
      <c r="B12068" t="str">
        <f t="shared" si="326"/>
        <v>https://www.udobaer.de/out/media/public/cust/others/s0000166-2021-ch_it.pdf</v>
      </c>
    </row>
    <row r="12069" spans="1:2" x14ac:dyDescent="0.2">
      <c r="A12069" s="1" t="s">
        <v>19439</v>
      </c>
      <c r="B12069" t="str">
        <f t="shared" ref="B12069:B12093" si="327">HYPERLINK("https://www.udobaer.de/out/media/public/cust/others/s0000166-2021-ch_it.pdf")</f>
        <v>https://www.udobaer.de/out/media/public/cust/others/s0000166-2021-ch_it.pdf</v>
      </c>
    </row>
    <row r="12070" spans="1:2" x14ac:dyDescent="0.2">
      <c r="A12070" s="1" t="s">
        <v>19440</v>
      </c>
      <c r="B12070" t="str">
        <f t="shared" si="327"/>
        <v>https://www.udobaer.de/out/media/public/cust/others/s0000166-2021-ch_it.pdf</v>
      </c>
    </row>
    <row r="12071" spans="1:2" x14ac:dyDescent="0.2">
      <c r="A12071" s="1" t="s">
        <v>19441</v>
      </c>
      <c r="B12071" t="str">
        <f t="shared" si="327"/>
        <v>https://www.udobaer.de/out/media/public/cust/others/s0000166-2021-ch_it.pdf</v>
      </c>
    </row>
    <row r="12072" spans="1:2" x14ac:dyDescent="0.2">
      <c r="A12072" s="1" t="s">
        <v>19442</v>
      </c>
      <c r="B12072" t="str">
        <f t="shared" si="327"/>
        <v>https://www.udobaer.de/out/media/public/cust/others/s0000166-2021-ch_it.pdf</v>
      </c>
    </row>
    <row r="12073" spans="1:2" x14ac:dyDescent="0.2">
      <c r="A12073" s="1" t="s">
        <v>19443</v>
      </c>
      <c r="B12073" t="str">
        <f t="shared" si="327"/>
        <v>https://www.udobaer.de/out/media/public/cust/others/s0000166-2021-ch_it.pdf</v>
      </c>
    </row>
    <row r="12074" spans="1:2" x14ac:dyDescent="0.2">
      <c r="A12074" s="1" t="s">
        <v>19444</v>
      </c>
      <c r="B12074" t="str">
        <f t="shared" si="327"/>
        <v>https://www.udobaer.de/out/media/public/cust/others/s0000166-2021-ch_it.pdf</v>
      </c>
    </row>
    <row r="12075" spans="1:2" x14ac:dyDescent="0.2">
      <c r="A12075" s="1" t="s">
        <v>19445</v>
      </c>
      <c r="B12075" t="str">
        <f t="shared" si="327"/>
        <v>https://www.udobaer.de/out/media/public/cust/others/s0000166-2021-ch_it.pdf</v>
      </c>
    </row>
    <row r="12076" spans="1:2" x14ac:dyDescent="0.2">
      <c r="A12076" s="1" t="s">
        <v>19446</v>
      </c>
      <c r="B12076" t="str">
        <f t="shared" si="327"/>
        <v>https://www.udobaer.de/out/media/public/cust/others/s0000166-2021-ch_it.pdf</v>
      </c>
    </row>
    <row r="12077" spans="1:2" x14ac:dyDescent="0.2">
      <c r="A12077" s="1" t="s">
        <v>19447</v>
      </c>
      <c r="B12077" t="str">
        <f t="shared" si="327"/>
        <v>https://www.udobaer.de/out/media/public/cust/others/s0000166-2021-ch_it.pdf</v>
      </c>
    </row>
    <row r="12078" spans="1:2" x14ac:dyDescent="0.2">
      <c r="A12078" s="1" t="s">
        <v>19448</v>
      </c>
      <c r="B12078" t="str">
        <f t="shared" si="327"/>
        <v>https://www.udobaer.de/out/media/public/cust/others/s0000166-2021-ch_it.pdf</v>
      </c>
    </row>
    <row r="12079" spans="1:2" x14ac:dyDescent="0.2">
      <c r="A12079" s="1" t="s">
        <v>19449</v>
      </c>
      <c r="B12079" t="str">
        <f t="shared" si="327"/>
        <v>https://www.udobaer.de/out/media/public/cust/others/s0000166-2021-ch_it.pdf</v>
      </c>
    </row>
    <row r="12080" spans="1:2" x14ac:dyDescent="0.2">
      <c r="A12080" s="1" t="s">
        <v>19450</v>
      </c>
      <c r="B12080" t="str">
        <f t="shared" si="327"/>
        <v>https://www.udobaer.de/out/media/public/cust/others/s0000166-2021-ch_it.pdf</v>
      </c>
    </row>
    <row r="12081" spans="1:2" x14ac:dyDescent="0.2">
      <c r="A12081" s="1" t="s">
        <v>19451</v>
      </c>
      <c r="B12081" t="str">
        <f t="shared" si="327"/>
        <v>https://www.udobaer.de/out/media/public/cust/others/s0000166-2021-ch_it.pdf</v>
      </c>
    </row>
    <row r="12082" spans="1:2" x14ac:dyDescent="0.2">
      <c r="A12082" s="1" t="s">
        <v>19452</v>
      </c>
      <c r="B12082" t="str">
        <f t="shared" si="327"/>
        <v>https://www.udobaer.de/out/media/public/cust/others/s0000166-2021-ch_it.pdf</v>
      </c>
    </row>
    <row r="12083" spans="1:2" x14ac:dyDescent="0.2">
      <c r="A12083" s="1" t="s">
        <v>19453</v>
      </c>
      <c r="B12083" t="str">
        <f t="shared" si="327"/>
        <v>https://www.udobaer.de/out/media/public/cust/others/s0000166-2021-ch_it.pdf</v>
      </c>
    </row>
    <row r="12084" spans="1:2" x14ac:dyDescent="0.2">
      <c r="A12084" s="1" t="s">
        <v>19454</v>
      </c>
      <c r="B12084" t="str">
        <f t="shared" si="327"/>
        <v>https://www.udobaer.de/out/media/public/cust/others/s0000166-2021-ch_it.pdf</v>
      </c>
    </row>
    <row r="12085" spans="1:2" x14ac:dyDescent="0.2">
      <c r="A12085" s="1" t="s">
        <v>19455</v>
      </c>
      <c r="B12085" t="str">
        <f t="shared" si="327"/>
        <v>https://www.udobaer.de/out/media/public/cust/others/s0000166-2021-ch_it.pdf</v>
      </c>
    </row>
    <row r="12086" spans="1:2" x14ac:dyDescent="0.2">
      <c r="A12086" s="1" t="s">
        <v>19456</v>
      </c>
      <c r="B12086" t="str">
        <f t="shared" si="327"/>
        <v>https://www.udobaer.de/out/media/public/cust/others/s0000166-2021-ch_it.pdf</v>
      </c>
    </row>
    <row r="12087" spans="1:2" x14ac:dyDescent="0.2">
      <c r="A12087" s="1" t="s">
        <v>19457</v>
      </c>
      <c r="B12087" t="str">
        <f t="shared" si="327"/>
        <v>https://www.udobaer.de/out/media/public/cust/others/s0000166-2021-ch_it.pdf</v>
      </c>
    </row>
    <row r="12088" spans="1:2" x14ac:dyDescent="0.2">
      <c r="A12088" s="1" t="s">
        <v>19458</v>
      </c>
      <c r="B12088" t="str">
        <f t="shared" si="327"/>
        <v>https://www.udobaer.de/out/media/public/cust/others/s0000166-2021-ch_it.pdf</v>
      </c>
    </row>
    <row r="12089" spans="1:2" x14ac:dyDescent="0.2">
      <c r="A12089" s="1" t="s">
        <v>19459</v>
      </c>
      <c r="B12089" t="str">
        <f t="shared" si="327"/>
        <v>https://www.udobaer.de/out/media/public/cust/others/s0000166-2021-ch_it.pdf</v>
      </c>
    </row>
    <row r="12090" spans="1:2" x14ac:dyDescent="0.2">
      <c r="A12090" s="1" t="s">
        <v>19460</v>
      </c>
      <c r="B12090" t="str">
        <f t="shared" si="327"/>
        <v>https://www.udobaer.de/out/media/public/cust/others/s0000166-2021-ch_it.pdf</v>
      </c>
    </row>
    <row r="12091" spans="1:2" x14ac:dyDescent="0.2">
      <c r="A12091" s="1" t="s">
        <v>19461</v>
      </c>
      <c r="B12091" t="str">
        <f t="shared" si="327"/>
        <v>https://www.udobaer.de/out/media/public/cust/others/s0000166-2021-ch_it.pdf</v>
      </c>
    </row>
    <row r="12092" spans="1:2" x14ac:dyDescent="0.2">
      <c r="A12092" s="1" t="s">
        <v>19462</v>
      </c>
      <c r="B12092" t="str">
        <f t="shared" si="327"/>
        <v>https://www.udobaer.de/out/media/public/cust/others/s0000166-2021-ch_it.pdf</v>
      </c>
    </row>
    <row r="12093" spans="1:2" x14ac:dyDescent="0.2">
      <c r="A12093" s="1" t="s">
        <v>19463</v>
      </c>
      <c r="B12093" t="str">
        <f t="shared" si="327"/>
        <v>https://www.udobaer.de/out/media/public/cust/others/s0000166-2021-ch_it.pdf</v>
      </c>
    </row>
    <row r="12094" spans="1:2" x14ac:dyDescent="0.2">
      <c r="A12094" s="1" t="s">
        <v>19464</v>
      </c>
      <c r="B12094" t="str">
        <f t="shared" ref="B12094:B12120" si="328">HYPERLINK("https://www.udobaer.de/out/media/public/cust/others/s0000166-2021-ch_it.pdf")</f>
        <v>https://www.udobaer.de/out/media/public/cust/others/s0000166-2021-ch_it.pdf</v>
      </c>
    </row>
    <row r="12095" spans="1:2" x14ac:dyDescent="0.2">
      <c r="A12095" s="1" t="s">
        <v>19465</v>
      </c>
      <c r="B12095" t="str">
        <f t="shared" si="328"/>
        <v>https://www.udobaer.de/out/media/public/cust/others/s0000166-2021-ch_it.pdf</v>
      </c>
    </row>
    <row r="12096" spans="1:2" x14ac:dyDescent="0.2">
      <c r="A12096" s="1" t="s">
        <v>19466</v>
      </c>
      <c r="B12096" t="str">
        <f t="shared" si="328"/>
        <v>https://www.udobaer.de/out/media/public/cust/others/s0000166-2021-ch_it.pdf</v>
      </c>
    </row>
    <row r="12097" spans="1:2" x14ac:dyDescent="0.2">
      <c r="A12097" s="1" t="s">
        <v>19467</v>
      </c>
      <c r="B12097" t="str">
        <f t="shared" si="328"/>
        <v>https://www.udobaer.de/out/media/public/cust/others/s0000166-2021-ch_it.pdf</v>
      </c>
    </row>
    <row r="12098" spans="1:2" x14ac:dyDescent="0.2">
      <c r="A12098" s="1" t="s">
        <v>19468</v>
      </c>
      <c r="B12098" t="str">
        <f t="shared" si="328"/>
        <v>https://www.udobaer.de/out/media/public/cust/others/s0000166-2021-ch_it.pdf</v>
      </c>
    </row>
    <row r="12099" spans="1:2" x14ac:dyDescent="0.2">
      <c r="A12099" s="1" t="s">
        <v>19469</v>
      </c>
      <c r="B12099" t="str">
        <f t="shared" si="328"/>
        <v>https://www.udobaer.de/out/media/public/cust/others/s0000166-2021-ch_it.pdf</v>
      </c>
    </row>
    <row r="12100" spans="1:2" x14ac:dyDescent="0.2">
      <c r="A12100" s="1" t="s">
        <v>19470</v>
      </c>
      <c r="B12100" t="str">
        <f t="shared" si="328"/>
        <v>https://www.udobaer.de/out/media/public/cust/others/s0000166-2021-ch_it.pdf</v>
      </c>
    </row>
    <row r="12101" spans="1:2" x14ac:dyDescent="0.2">
      <c r="A12101" s="1" t="s">
        <v>19471</v>
      </c>
      <c r="B12101" t="str">
        <f t="shared" si="328"/>
        <v>https://www.udobaer.de/out/media/public/cust/others/s0000166-2021-ch_it.pdf</v>
      </c>
    </row>
    <row r="12102" spans="1:2" x14ac:dyDescent="0.2">
      <c r="A12102" s="1" t="s">
        <v>19472</v>
      </c>
      <c r="B12102" t="str">
        <f t="shared" si="328"/>
        <v>https://www.udobaer.de/out/media/public/cust/others/s0000166-2021-ch_it.pdf</v>
      </c>
    </row>
    <row r="12103" spans="1:2" x14ac:dyDescent="0.2">
      <c r="A12103" s="1" t="s">
        <v>19473</v>
      </c>
      <c r="B12103" t="str">
        <f t="shared" si="328"/>
        <v>https://www.udobaer.de/out/media/public/cust/others/s0000166-2021-ch_it.pdf</v>
      </c>
    </row>
    <row r="12104" spans="1:2" x14ac:dyDescent="0.2">
      <c r="A12104" s="1" t="s">
        <v>19474</v>
      </c>
      <c r="B12104" t="str">
        <f t="shared" si="328"/>
        <v>https://www.udobaer.de/out/media/public/cust/others/s0000166-2021-ch_it.pdf</v>
      </c>
    </row>
    <row r="12105" spans="1:2" x14ac:dyDescent="0.2">
      <c r="A12105" s="1" t="s">
        <v>19475</v>
      </c>
      <c r="B12105" t="str">
        <f t="shared" si="328"/>
        <v>https://www.udobaer.de/out/media/public/cust/others/s0000166-2021-ch_it.pdf</v>
      </c>
    </row>
    <row r="12106" spans="1:2" x14ac:dyDescent="0.2">
      <c r="A12106" s="1" t="s">
        <v>19476</v>
      </c>
      <c r="B12106" t="str">
        <f t="shared" si="328"/>
        <v>https://www.udobaer.de/out/media/public/cust/others/s0000166-2021-ch_it.pdf</v>
      </c>
    </row>
    <row r="12107" spans="1:2" x14ac:dyDescent="0.2">
      <c r="A12107" s="1" t="s">
        <v>19477</v>
      </c>
      <c r="B12107" t="str">
        <f t="shared" si="328"/>
        <v>https://www.udobaer.de/out/media/public/cust/others/s0000166-2021-ch_it.pdf</v>
      </c>
    </row>
    <row r="12108" spans="1:2" x14ac:dyDescent="0.2">
      <c r="A12108" s="1" t="s">
        <v>19478</v>
      </c>
      <c r="B12108" t="str">
        <f t="shared" si="328"/>
        <v>https://www.udobaer.de/out/media/public/cust/others/s0000166-2021-ch_it.pdf</v>
      </c>
    </row>
    <row r="12109" spans="1:2" x14ac:dyDescent="0.2">
      <c r="A12109" s="1" t="s">
        <v>19479</v>
      </c>
      <c r="B12109" t="str">
        <f t="shared" si="328"/>
        <v>https://www.udobaer.de/out/media/public/cust/others/s0000166-2021-ch_it.pdf</v>
      </c>
    </row>
    <row r="12110" spans="1:2" x14ac:dyDescent="0.2">
      <c r="A12110" s="1" t="s">
        <v>19480</v>
      </c>
      <c r="B12110" t="str">
        <f t="shared" si="328"/>
        <v>https://www.udobaer.de/out/media/public/cust/others/s0000166-2021-ch_it.pdf</v>
      </c>
    </row>
    <row r="12111" spans="1:2" x14ac:dyDescent="0.2">
      <c r="A12111" s="1" t="s">
        <v>19481</v>
      </c>
      <c r="B12111" t="str">
        <f t="shared" si="328"/>
        <v>https://www.udobaer.de/out/media/public/cust/others/s0000166-2021-ch_it.pdf</v>
      </c>
    </row>
    <row r="12112" spans="1:2" x14ac:dyDescent="0.2">
      <c r="A12112" s="1" t="s">
        <v>19482</v>
      </c>
      <c r="B12112" t="str">
        <f t="shared" si="328"/>
        <v>https://www.udobaer.de/out/media/public/cust/others/s0000166-2021-ch_it.pdf</v>
      </c>
    </row>
    <row r="12113" spans="1:2" x14ac:dyDescent="0.2">
      <c r="A12113" s="1" t="s">
        <v>19483</v>
      </c>
      <c r="B12113" t="str">
        <f t="shared" si="328"/>
        <v>https://www.udobaer.de/out/media/public/cust/others/s0000166-2021-ch_it.pdf</v>
      </c>
    </row>
    <row r="12114" spans="1:2" x14ac:dyDescent="0.2">
      <c r="A12114" s="1" t="s">
        <v>19484</v>
      </c>
      <c r="B12114" t="str">
        <f t="shared" si="328"/>
        <v>https://www.udobaer.de/out/media/public/cust/others/s0000166-2021-ch_it.pdf</v>
      </c>
    </row>
    <row r="12115" spans="1:2" x14ac:dyDescent="0.2">
      <c r="A12115" s="1" t="s">
        <v>19485</v>
      </c>
      <c r="B12115" t="str">
        <f t="shared" si="328"/>
        <v>https://www.udobaer.de/out/media/public/cust/others/s0000166-2021-ch_it.pdf</v>
      </c>
    </row>
    <row r="12116" spans="1:2" x14ac:dyDescent="0.2">
      <c r="A12116" s="1" t="s">
        <v>19486</v>
      </c>
      <c r="B12116" t="str">
        <f t="shared" si="328"/>
        <v>https://www.udobaer.de/out/media/public/cust/others/s0000166-2021-ch_it.pdf</v>
      </c>
    </row>
    <row r="12117" spans="1:2" x14ac:dyDescent="0.2">
      <c r="A12117" s="1" t="s">
        <v>19487</v>
      </c>
      <c r="B12117" t="str">
        <f t="shared" si="328"/>
        <v>https://www.udobaer.de/out/media/public/cust/others/s0000166-2021-ch_it.pdf</v>
      </c>
    </row>
    <row r="12118" spans="1:2" x14ac:dyDescent="0.2">
      <c r="A12118" s="1" t="s">
        <v>19488</v>
      </c>
      <c r="B12118" t="str">
        <f t="shared" si="328"/>
        <v>https://www.udobaer.de/out/media/public/cust/others/s0000166-2021-ch_it.pdf</v>
      </c>
    </row>
    <row r="12119" spans="1:2" x14ac:dyDescent="0.2">
      <c r="A12119" s="1" t="s">
        <v>19489</v>
      </c>
      <c r="B12119" t="str">
        <f t="shared" si="328"/>
        <v>https://www.udobaer.de/out/media/public/cust/others/s0000166-2021-ch_it.pdf</v>
      </c>
    </row>
    <row r="12120" spans="1:2" x14ac:dyDescent="0.2">
      <c r="A12120" s="1" t="s">
        <v>19490</v>
      </c>
      <c r="B12120" t="str">
        <f t="shared" si="328"/>
        <v>https://www.udobaer.de/out/media/public/cust/others/s0000166-2021-ch_it.pdf</v>
      </c>
    </row>
    <row r="12121" spans="1:2" x14ac:dyDescent="0.2">
      <c r="A12121" s="1" t="s">
        <v>19491</v>
      </c>
      <c r="B12121" t="str">
        <f t="shared" ref="B12121:B12146" si="329">HYPERLINK("https://www.udobaer.de/out/media/public/cust/others/s0000166-2021-ch_it.pdf")</f>
        <v>https://www.udobaer.de/out/media/public/cust/others/s0000166-2021-ch_it.pdf</v>
      </c>
    </row>
    <row r="12122" spans="1:2" x14ac:dyDescent="0.2">
      <c r="A12122" s="1" t="s">
        <v>19492</v>
      </c>
      <c r="B12122" t="str">
        <f t="shared" si="329"/>
        <v>https://www.udobaer.de/out/media/public/cust/others/s0000166-2021-ch_it.pdf</v>
      </c>
    </row>
    <row r="12123" spans="1:2" x14ac:dyDescent="0.2">
      <c r="A12123" s="1" t="s">
        <v>19493</v>
      </c>
      <c r="B12123" t="str">
        <f t="shared" si="329"/>
        <v>https://www.udobaer.de/out/media/public/cust/others/s0000166-2021-ch_it.pdf</v>
      </c>
    </row>
    <row r="12124" spans="1:2" x14ac:dyDescent="0.2">
      <c r="A12124" s="1" t="s">
        <v>19494</v>
      </c>
      <c r="B12124" t="str">
        <f t="shared" si="329"/>
        <v>https://www.udobaer.de/out/media/public/cust/others/s0000166-2021-ch_it.pdf</v>
      </c>
    </row>
    <row r="12125" spans="1:2" x14ac:dyDescent="0.2">
      <c r="A12125" s="1" t="s">
        <v>19495</v>
      </c>
      <c r="B12125" t="str">
        <f t="shared" si="329"/>
        <v>https://www.udobaer.de/out/media/public/cust/others/s0000166-2021-ch_it.pdf</v>
      </c>
    </row>
    <row r="12126" spans="1:2" x14ac:dyDescent="0.2">
      <c r="A12126" s="1" t="s">
        <v>19496</v>
      </c>
      <c r="B12126" t="str">
        <f t="shared" si="329"/>
        <v>https://www.udobaer.de/out/media/public/cust/others/s0000166-2021-ch_it.pdf</v>
      </c>
    </row>
    <row r="12127" spans="1:2" x14ac:dyDescent="0.2">
      <c r="A12127" s="1" t="s">
        <v>19497</v>
      </c>
      <c r="B12127" t="str">
        <f t="shared" si="329"/>
        <v>https://www.udobaer.de/out/media/public/cust/others/s0000166-2021-ch_it.pdf</v>
      </c>
    </row>
    <row r="12128" spans="1:2" x14ac:dyDescent="0.2">
      <c r="A12128" s="1" t="s">
        <v>19498</v>
      </c>
      <c r="B12128" t="str">
        <f t="shared" si="329"/>
        <v>https://www.udobaer.de/out/media/public/cust/others/s0000166-2021-ch_it.pdf</v>
      </c>
    </row>
    <row r="12129" spans="1:2" x14ac:dyDescent="0.2">
      <c r="A12129" s="1" t="s">
        <v>19499</v>
      </c>
      <c r="B12129" t="str">
        <f t="shared" si="329"/>
        <v>https://www.udobaer.de/out/media/public/cust/others/s0000166-2021-ch_it.pdf</v>
      </c>
    </row>
    <row r="12130" spans="1:2" x14ac:dyDescent="0.2">
      <c r="A12130" s="1" t="s">
        <v>19500</v>
      </c>
      <c r="B12130" t="str">
        <f t="shared" si="329"/>
        <v>https://www.udobaer.de/out/media/public/cust/others/s0000166-2021-ch_it.pdf</v>
      </c>
    </row>
    <row r="12131" spans="1:2" x14ac:dyDescent="0.2">
      <c r="A12131" s="1" t="s">
        <v>19501</v>
      </c>
      <c r="B12131" t="str">
        <f t="shared" si="329"/>
        <v>https://www.udobaer.de/out/media/public/cust/others/s0000166-2021-ch_it.pdf</v>
      </c>
    </row>
    <row r="12132" spans="1:2" x14ac:dyDescent="0.2">
      <c r="A12132" s="1" t="s">
        <v>19502</v>
      </c>
      <c r="B12132" t="str">
        <f t="shared" si="329"/>
        <v>https://www.udobaer.de/out/media/public/cust/others/s0000166-2021-ch_it.pdf</v>
      </c>
    </row>
    <row r="12133" spans="1:2" x14ac:dyDescent="0.2">
      <c r="A12133" s="1" t="s">
        <v>19503</v>
      </c>
      <c r="B12133" t="str">
        <f t="shared" si="329"/>
        <v>https://www.udobaer.de/out/media/public/cust/others/s0000166-2021-ch_it.pdf</v>
      </c>
    </row>
    <row r="12134" spans="1:2" x14ac:dyDescent="0.2">
      <c r="A12134" s="1" t="s">
        <v>19504</v>
      </c>
      <c r="B12134" t="str">
        <f t="shared" si="329"/>
        <v>https://www.udobaer.de/out/media/public/cust/others/s0000166-2021-ch_it.pdf</v>
      </c>
    </row>
    <row r="12135" spans="1:2" x14ac:dyDescent="0.2">
      <c r="A12135" s="1" t="s">
        <v>19505</v>
      </c>
      <c r="B12135" t="str">
        <f t="shared" si="329"/>
        <v>https://www.udobaer.de/out/media/public/cust/others/s0000166-2021-ch_it.pdf</v>
      </c>
    </row>
    <row r="12136" spans="1:2" x14ac:dyDescent="0.2">
      <c r="A12136" s="1" t="s">
        <v>19506</v>
      </c>
      <c r="B12136" t="str">
        <f t="shared" si="329"/>
        <v>https://www.udobaer.de/out/media/public/cust/others/s0000166-2021-ch_it.pdf</v>
      </c>
    </row>
    <row r="12137" spans="1:2" x14ac:dyDescent="0.2">
      <c r="A12137" s="1" t="s">
        <v>19507</v>
      </c>
      <c r="B12137" t="str">
        <f t="shared" si="329"/>
        <v>https://www.udobaer.de/out/media/public/cust/others/s0000166-2021-ch_it.pdf</v>
      </c>
    </row>
    <row r="12138" spans="1:2" x14ac:dyDescent="0.2">
      <c r="A12138" s="1" t="s">
        <v>19508</v>
      </c>
      <c r="B12138" t="str">
        <f t="shared" si="329"/>
        <v>https://www.udobaer.de/out/media/public/cust/others/s0000166-2021-ch_it.pdf</v>
      </c>
    </row>
    <row r="12139" spans="1:2" x14ac:dyDescent="0.2">
      <c r="A12139" s="1" t="s">
        <v>19509</v>
      </c>
      <c r="B12139" t="str">
        <f t="shared" si="329"/>
        <v>https://www.udobaer.de/out/media/public/cust/others/s0000166-2021-ch_it.pdf</v>
      </c>
    </row>
    <row r="12140" spans="1:2" x14ac:dyDescent="0.2">
      <c r="A12140" s="1" t="s">
        <v>19510</v>
      </c>
      <c r="B12140" t="str">
        <f t="shared" si="329"/>
        <v>https://www.udobaer.de/out/media/public/cust/others/s0000166-2021-ch_it.pdf</v>
      </c>
    </row>
    <row r="12141" spans="1:2" x14ac:dyDescent="0.2">
      <c r="A12141" s="1" t="s">
        <v>19523</v>
      </c>
      <c r="B12141" t="str">
        <f t="shared" si="329"/>
        <v>https://www.udobaer.de/out/media/public/cust/others/s0000166-2021-ch_it.pdf</v>
      </c>
    </row>
    <row r="12142" spans="1:2" x14ac:dyDescent="0.2">
      <c r="A12142" s="1" t="s">
        <v>19524</v>
      </c>
      <c r="B12142" t="str">
        <f t="shared" si="329"/>
        <v>https://www.udobaer.de/out/media/public/cust/others/s0000166-2021-ch_it.pdf</v>
      </c>
    </row>
    <row r="12143" spans="1:2" x14ac:dyDescent="0.2">
      <c r="A12143" s="1" t="s">
        <v>19525</v>
      </c>
      <c r="B12143" t="str">
        <f t="shared" si="329"/>
        <v>https://www.udobaer.de/out/media/public/cust/others/s0000166-2021-ch_it.pdf</v>
      </c>
    </row>
    <row r="12144" spans="1:2" x14ac:dyDescent="0.2">
      <c r="A12144" s="1" t="s">
        <v>19526</v>
      </c>
      <c r="B12144" t="str">
        <f t="shared" si="329"/>
        <v>https://www.udobaer.de/out/media/public/cust/others/s0000166-2021-ch_it.pdf</v>
      </c>
    </row>
    <row r="12145" spans="1:2" x14ac:dyDescent="0.2">
      <c r="A12145" s="1" t="s">
        <v>19527</v>
      </c>
      <c r="B12145" t="str">
        <f t="shared" si="329"/>
        <v>https://www.udobaer.de/out/media/public/cust/others/s0000166-2021-ch_it.pdf</v>
      </c>
    </row>
    <row r="12146" spans="1:2" x14ac:dyDescent="0.2">
      <c r="A12146" s="1" t="s">
        <v>19528</v>
      </c>
      <c r="B12146" t="str">
        <f t="shared" si="329"/>
        <v>https://www.udobaer.de/out/media/public/cust/others/s0000166-2021-ch_it.pdf</v>
      </c>
    </row>
    <row r="12147" spans="1:2" x14ac:dyDescent="0.2">
      <c r="A12147" s="1" t="s">
        <v>20525</v>
      </c>
      <c r="B12147" t="str">
        <f t="shared" ref="B12147:B12186" si="330">HYPERLINK("https://www.udobaer.de/out/media/public/cust/others/s0000166-2021-ch_it.pdf")</f>
        <v>https://www.udobaer.de/out/media/public/cust/others/s0000166-2021-ch_it.pdf</v>
      </c>
    </row>
    <row r="12148" spans="1:2" x14ac:dyDescent="0.2">
      <c r="A12148" s="1" t="s">
        <v>20526</v>
      </c>
      <c r="B12148" t="str">
        <f t="shared" si="330"/>
        <v>https://www.udobaer.de/out/media/public/cust/others/s0000166-2021-ch_it.pdf</v>
      </c>
    </row>
    <row r="12149" spans="1:2" x14ac:dyDescent="0.2">
      <c r="A12149" s="1" t="s">
        <v>20527</v>
      </c>
      <c r="B12149" t="str">
        <f t="shared" si="330"/>
        <v>https://www.udobaer.de/out/media/public/cust/others/s0000166-2021-ch_it.pdf</v>
      </c>
    </row>
    <row r="12150" spans="1:2" x14ac:dyDescent="0.2">
      <c r="A12150" s="1" t="s">
        <v>20528</v>
      </c>
      <c r="B12150" t="str">
        <f t="shared" si="330"/>
        <v>https://www.udobaer.de/out/media/public/cust/others/s0000166-2021-ch_it.pdf</v>
      </c>
    </row>
    <row r="12151" spans="1:2" x14ac:dyDescent="0.2">
      <c r="A12151" s="1" t="s">
        <v>20529</v>
      </c>
      <c r="B12151" t="str">
        <f t="shared" si="330"/>
        <v>https://www.udobaer.de/out/media/public/cust/others/s0000166-2021-ch_it.pdf</v>
      </c>
    </row>
    <row r="12152" spans="1:2" x14ac:dyDescent="0.2">
      <c r="A12152" s="1" t="s">
        <v>20530</v>
      </c>
      <c r="B12152" t="str">
        <f t="shared" si="330"/>
        <v>https://www.udobaer.de/out/media/public/cust/others/s0000166-2021-ch_it.pdf</v>
      </c>
    </row>
    <row r="12153" spans="1:2" x14ac:dyDescent="0.2">
      <c r="A12153" s="1" t="s">
        <v>20531</v>
      </c>
      <c r="B12153" t="str">
        <f t="shared" si="330"/>
        <v>https://www.udobaer.de/out/media/public/cust/others/s0000166-2021-ch_it.pdf</v>
      </c>
    </row>
    <row r="12154" spans="1:2" x14ac:dyDescent="0.2">
      <c r="A12154" s="1" t="s">
        <v>20532</v>
      </c>
      <c r="B12154" t="str">
        <f t="shared" si="330"/>
        <v>https://www.udobaer.de/out/media/public/cust/others/s0000166-2021-ch_it.pdf</v>
      </c>
    </row>
    <row r="12155" spans="1:2" x14ac:dyDescent="0.2">
      <c r="A12155" s="1" t="s">
        <v>20533</v>
      </c>
      <c r="B12155" t="str">
        <f t="shared" si="330"/>
        <v>https://www.udobaer.de/out/media/public/cust/others/s0000166-2021-ch_it.pdf</v>
      </c>
    </row>
    <row r="12156" spans="1:2" x14ac:dyDescent="0.2">
      <c r="A12156" s="1" t="s">
        <v>20534</v>
      </c>
      <c r="B12156" t="str">
        <f t="shared" si="330"/>
        <v>https://www.udobaer.de/out/media/public/cust/others/s0000166-2021-ch_it.pdf</v>
      </c>
    </row>
    <row r="12157" spans="1:2" x14ac:dyDescent="0.2">
      <c r="A12157" s="1" t="s">
        <v>20535</v>
      </c>
      <c r="B12157" t="str">
        <f t="shared" si="330"/>
        <v>https://www.udobaer.de/out/media/public/cust/others/s0000166-2021-ch_it.pdf</v>
      </c>
    </row>
    <row r="12158" spans="1:2" x14ac:dyDescent="0.2">
      <c r="A12158" s="1" t="s">
        <v>20536</v>
      </c>
      <c r="B12158" t="str">
        <f t="shared" si="330"/>
        <v>https://www.udobaer.de/out/media/public/cust/others/s0000166-2021-ch_it.pdf</v>
      </c>
    </row>
    <row r="12159" spans="1:2" x14ac:dyDescent="0.2">
      <c r="A12159" s="1" t="s">
        <v>20537</v>
      </c>
      <c r="B12159" t="str">
        <f t="shared" si="330"/>
        <v>https://www.udobaer.de/out/media/public/cust/others/s0000166-2021-ch_it.pdf</v>
      </c>
    </row>
    <row r="12160" spans="1:2" x14ac:dyDescent="0.2">
      <c r="A12160" s="1" t="s">
        <v>20538</v>
      </c>
      <c r="B12160" t="str">
        <f t="shared" si="330"/>
        <v>https://www.udobaer.de/out/media/public/cust/others/s0000166-2021-ch_it.pdf</v>
      </c>
    </row>
    <row r="12161" spans="1:2" x14ac:dyDescent="0.2">
      <c r="A12161" s="1" t="s">
        <v>20539</v>
      </c>
      <c r="B12161" t="str">
        <f t="shared" si="330"/>
        <v>https://www.udobaer.de/out/media/public/cust/others/s0000166-2021-ch_it.pdf</v>
      </c>
    </row>
    <row r="12162" spans="1:2" x14ac:dyDescent="0.2">
      <c r="A12162" s="1" t="s">
        <v>20540</v>
      </c>
      <c r="B12162" t="str">
        <f t="shared" si="330"/>
        <v>https://www.udobaer.de/out/media/public/cust/others/s0000166-2021-ch_it.pdf</v>
      </c>
    </row>
    <row r="12163" spans="1:2" x14ac:dyDescent="0.2">
      <c r="A12163" s="1" t="s">
        <v>20541</v>
      </c>
      <c r="B12163" t="str">
        <f t="shared" si="330"/>
        <v>https://www.udobaer.de/out/media/public/cust/others/s0000166-2021-ch_it.pdf</v>
      </c>
    </row>
    <row r="12164" spans="1:2" x14ac:dyDescent="0.2">
      <c r="A12164" s="1" t="s">
        <v>20542</v>
      </c>
      <c r="B12164" t="str">
        <f t="shared" si="330"/>
        <v>https://www.udobaer.de/out/media/public/cust/others/s0000166-2021-ch_it.pdf</v>
      </c>
    </row>
    <row r="12165" spans="1:2" x14ac:dyDescent="0.2">
      <c r="A12165" s="1" t="s">
        <v>20543</v>
      </c>
      <c r="B12165" t="str">
        <f t="shared" si="330"/>
        <v>https://www.udobaer.de/out/media/public/cust/others/s0000166-2021-ch_it.pdf</v>
      </c>
    </row>
    <row r="12166" spans="1:2" x14ac:dyDescent="0.2">
      <c r="A12166" s="1" t="s">
        <v>20544</v>
      </c>
      <c r="B12166" t="str">
        <f t="shared" si="330"/>
        <v>https://www.udobaer.de/out/media/public/cust/others/s0000166-2021-ch_it.pdf</v>
      </c>
    </row>
    <row r="12167" spans="1:2" x14ac:dyDescent="0.2">
      <c r="A12167" s="1" t="s">
        <v>20545</v>
      </c>
      <c r="B12167" t="str">
        <f t="shared" si="330"/>
        <v>https://www.udobaer.de/out/media/public/cust/others/s0000166-2021-ch_it.pdf</v>
      </c>
    </row>
    <row r="12168" spans="1:2" x14ac:dyDescent="0.2">
      <c r="A12168" s="1" t="s">
        <v>20546</v>
      </c>
      <c r="B12168" t="str">
        <f t="shared" si="330"/>
        <v>https://www.udobaer.de/out/media/public/cust/others/s0000166-2021-ch_it.pdf</v>
      </c>
    </row>
    <row r="12169" spans="1:2" x14ac:dyDescent="0.2">
      <c r="A12169" s="1" t="s">
        <v>20547</v>
      </c>
      <c r="B12169" t="str">
        <f t="shared" si="330"/>
        <v>https://www.udobaer.de/out/media/public/cust/others/s0000166-2021-ch_it.pdf</v>
      </c>
    </row>
    <row r="12170" spans="1:2" x14ac:dyDescent="0.2">
      <c r="A12170" s="1" t="s">
        <v>20548</v>
      </c>
      <c r="B12170" t="str">
        <f t="shared" si="330"/>
        <v>https://www.udobaer.de/out/media/public/cust/others/s0000166-2021-ch_it.pdf</v>
      </c>
    </row>
    <row r="12171" spans="1:2" x14ac:dyDescent="0.2">
      <c r="A12171" s="1" t="s">
        <v>20549</v>
      </c>
      <c r="B12171" t="str">
        <f t="shared" si="330"/>
        <v>https://www.udobaer.de/out/media/public/cust/others/s0000166-2021-ch_it.pdf</v>
      </c>
    </row>
    <row r="12172" spans="1:2" x14ac:dyDescent="0.2">
      <c r="A12172" s="1" t="s">
        <v>20550</v>
      </c>
      <c r="B12172" t="str">
        <f t="shared" si="330"/>
        <v>https://www.udobaer.de/out/media/public/cust/others/s0000166-2021-ch_it.pdf</v>
      </c>
    </row>
    <row r="12173" spans="1:2" x14ac:dyDescent="0.2">
      <c r="A12173" s="1" t="s">
        <v>20551</v>
      </c>
      <c r="B12173" t="str">
        <f t="shared" si="330"/>
        <v>https://www.udobaer.de/out/media/public/cust/others/s0000166-2021-ch_it.pdf</v>
      </c>
    </row>
    <row r="12174" spans="1:2" x14ac:dyDescent="0.2">
      <c r="A12174" s="1" t="s">
        <v>20582</v>
      </c>
      <c r="B12174" t="str">
        <f t="shared" si="330"/>
        <v>https://www.udobaer.de/out/media/public/cust/others/s0000166-2021-ch_it.pdf</v>
      </c>
    </row>
    <row r="12175" spans="1:2" x14ac:dyDescent="0.2">
      <c r="A12175" s="1" t="s">
        <v>20835</v>
      </c>
      <c r="B12175" t="str">
        <f t="shared" si="330"/>
        <v>https://www.udobaer.de/out/media/public/cust/others/s0000166-2021-ch_it.pdf</v>
      </c>
    </row>
    <row r="12176" spans="1:2" x14ac:dyDescent="0.2">
      <c r="A12176" s="1" t="s">
        <v>20836</v>
      </c>
      <c r="B12176" t="str">
        <f t="shared" si="330"/>
        <v>https://www.udobaer.de/out/media/public/cust/others/s0000166-2021-ch_it.pdf</v>
      </c>
    </row>
    <row r="12177" spans="1:2" x14ac:dyDescent="0.2">
      <c r="A12177" s="1" t="s">
        <v>20837</v>
      </c>
      <c r="B12177" t="str">
        <f t="shared" si="330"/>
        <v>https://www.udobaer.de/out/media/public/cust/others/s0000166-2021-ch_it.pdf</v>
      </c>
    </row>
    <row r="12178" spans="1:2" x14ac:dyDescent="0.2">
      <c r="A12178" s="1" t="s">
        <v>20838</v>
      </c>
      <c r="B12178" t="str">
        <f t="shared" si="330"/>
        <v>https://www.udobaer.de/out/media/public/cust/others/s0000166-2021-ch_it.pdf</v>
      </c>
    </row>
    <row r="12179" spans="1:2" x14ac:dyDescent="0.2">
      <c r="A12179" s="1" t="s">
        <v>20839</v>
      </c>
      <c r="B12179" t="str">
        <f t="shared" si="330"/>
        <v>https://www.udobaer.de/out/media/public/cust/others/s0000166-2021-ch_it.pdf</v>
      </c>
    </row>
    <row r="12180" spans="1:2" x14ac:dyDescent="0.2">
      <c r="A12180" s="1" t="s">
        <v>20840</v>
      </c>
      <c r="B12180" t="str">
        <f t="shared" si="330"/>
        <v>https://www.udobaer.de/out/media/public/cust/others/s0000166-2021-ch_it.pdf</v>
      </c>
    </row>
    <row r="12181" spans="1:2" x14ac:dyDescent="0.2">
      <c r="A12181" s="1" t="s">
        <v>20847</v>
      </c>
      <c r="B12181" t="str">
        <f t="shared" si="330"/>
        <v>https://www.udobaer.de/out/media/public/cust/others/s0000166-2021-ch_it.pdf</v>
      </c>
    </row>
    <row r="12182" spans="1:2" x14ac:dyDescent="0.2">
      <c r="A12182" s="1" t="s">
        <v>20848</v>
      </c>
      <c r="B12182" t="str">
        <f t="shared" si="330"/>
        <v>https://www.udobaer.de/out/media/public/cust/others/s0000166-2021-ch_it.pdf</v>
      </c>
    </row>
    <row r="12183" spans="1:2" x14ac:dyDescent="0.2">
      <c r="A12183" s="1" t="s">
        <v>20849</v>
      </c>
      <c r="B12183" t="str">
        <f t="shared" si="330"/>
        <v>https://www.udobaer.de/out/media/public/cust/others/s0000166-2021-ch_it.pdf</v>
      </c>
    </row>
    <row r="12184" spans="1:2" x14ac:dyDescent="0.2">
      <c r="A12184" s="1" t="s">
        <v>20850</v>
      </c>
      <c r="B12184" t="str">
        <f t="shared" si="330"/>
        <v>https://www.udobaer.de/out/media/public/cust/others/s0000166-2021-ch_it.pdf</v>
      </c>
    </row>
    <row r="12185" spans="1:2" x14ac:dyDescent="0.2">
      <c r="A12185" s="1" t="s">
        <v>20851</v>
      </c>
      <c r="B12185" t="str">
        <f t="shared" si="330"/>
        <v>https://www.udobaer.de/out/media/public/cust/others/s0000166-2021-ch_it.pdf</v>
      </c>
    </row>
    <row r="12186" spans="1:2" x14ac:dyDescent="0.2">
      <c r="A12186" s="1" t="s">
        <v>20852</v>
      </c>
      <c r="B12186" t="str">
        <f t="shared" si="330"/>
        <v>https://www.udobaer.de/out/media/public/cust/others/s0000166-2021-ch_it.pdf</v>
      </c>
    </row>
    <row r="12187" spans="1:2" x14ac:dyDescent="0.2">
      <c r="A12187" s="1" t="s">
        <v>20853</v>
      </c>
      <c r="B12187" t="str">
        <f t="shared" ref="B12187:B12213" si="331">HYPERLINK("https://www.udobaer.de/out/media/public/cust/others/s0000166-2021-ch_it.pdf")</f>
        <v>https://www.udobaer.de/out/media/public/cust/others/s0000166-2021-ch_it.pdf</v>
      </c>
    </row>
    <row r="12188" spans="1:2" x14ac:dyDescent="0.2">
      <c r="A12188" s="1" t="s">
        <v>20854</v>
      </c>
      <c r="B12188" t="str">
        <f t="shared" si="331"/>
        <v>https://www.udobaer.de/out/media/public/cust/others/s0000166-2021-ch_it.pdf</v>
      </c>
    </row>
    <row r="12189" spans="1:2" x14ac:dyDescent="0.2">
      <c r="A12189" s="1" t="s">
        <v>20855</v>
      </c>
      <c r="B12189" t="str">
        <f t="shared" si="331"/>
        <v>https://www.udobaer.de/out/media/public/cust/others/s0000166-2021-ch_it.pdf</v>
      </c>
    </row>
    <row r="12190" spans="1:2" x14ac:dyDescent="0.2">
      <c r="A12190" s="1" t="s">
        <v>20856</v>
      </c>
      <c r="B12190" t="str">
        <f t="shared" si="331"/>
        <v>https://www.udobaer.de/out/media/public/cust/others/s0000166-2021-ch_it.pdf</v>
      </c>
    </row>
    <row r="12191" spans="1:2" x14ac:dyDescent="0.2">
      <c r="A12191" s="1" t="s">
        <v>20857</v>
      </c>
      <c r="B12191" t="str">
        <f t="shared" si="331"/>
        <v>https://www.udobaer.de/out/media/public/cust/others/s0000166-2021-ch_it.pdf</v>
      </c>
    </row>
    <row r="12192" spans="1:2" x14ac:dyDescent="0.2">
      <c r="A12192" s="1" t="s">
        <v>20858</v>
      </c>
      <c r="B12192" t="str">
        <f t="shared" si="331"/>
        <v>https://www.udobaer.de/out/media/public/cust/others/s0000166-2021-ch_it.pdf</v>
      </c>
    </row>
    <row r="12193" spans="1:2" x14ac:dyDescent="0.2">
      <c r="A12193" s="1" t="s">
        <v>20859</v>
      </c>
      <c r="B12193" t="str">
        <f t="shared" si="331"/>
        <v>https://www.udobaer.de/out/media/public/cust/others/s0000166-2021-ch_it.pdf</v>
      </c>
    </row>
    <row r="12194" spans="1:2" x14ac:dyDescent="0.2">
      <c r="A12194" s="1" t="s">
        <v>20860</v>
      </c>
      <c r="B12194" t="str">
        <f t="shared" si="331"/>
        <v>https://www.udobaer.de/out/media/public/cust/others/s0000166-2021-ch_it.pdf</v>
      </c>
    </row>
    <row r="12195" spans="1:2" x14ac:dyDescent="0.2">
      <c r="A12195" s="1" t="s">
        <v>20861</v>
      </c>
      <c r="B12195" t="str">
        <f t="shared" si="331"/>
        <v>https://www.udobaer.de/out/media/public/cust/others/s0000166-2021-ch_it.pdf</v>
      </c>
    </row>
    <row r="12196" spans="1:2" x14ac:dyDescent="0.2">
      <c r="A12196" s="1" t="s">
        <v>20862</v>
      </c>
      <c r="B12196" t="str">
        <f t="shared" si="331"/>
        <v>https://www.udobaer.de/out/media/public/cust/others/s0000166-2021-ch_it.pdf</v>
      </c>
    </row>
    <row r="12197" spans="1:2" x14ac:dyDescent="0.2">
      <c r="A12197" s="1" t="s">
        <v>20863</v>
      </c>
      <c r="B12197" t="str">
        <f t="shared" si="331"/>
        <v>https://www.udobaer.de/out/media/public/cust/others/s0000166-2021-ch_it.pdf</v>
      </c>
    </row>
    <row r="12198" spans="1:2" x14ac:dyDescent="0.2">
      <c r="A12198" s="1" t="s">
        <v>20864</v>
      </c>
      <c r="B12198" t="str">
        <f t="shared" si="331"/>
        <v>https://www.udobaer.de/out/media/public/cust/others/s0000166-2021-ch_it.pdf</v>
      </c>
    </row>
    <row r="12199" spans="1:2" x14ac:dyDescent="0.2">
      <c r="A12199" s="1" t="s">
        <v>20865</v>
      </c>
      <c r="B12199" t="str">
        <f t="shared" si="331"/>
        <v>https://www.udobaer.de/out/media/public/cust/others/s0000166-2021-ch_it.pdf</v>
      </c>
    </row>
    <row r="12200" spans="1:2" x14ac:dyDescent="0.2">
      <c r="A12200" s="1" t="s">
        <v>20866</v>
      </c>
      <c r="B12200" t="str">
        <f t="shared" si="331"/>
        <v>https://www.udobaer.de/out/media/public/cust/others/s0000166-2021-ch_it.pdf</v>
      </c>
    </row>
    <row r="12201" spans="1:2" x14ac:dyDescent="0.2">
      <c r="A12201" s="1" t="s">
        <v>20867</v>
      </c>
      <c r="B12201" t="str">
        <f t="shared" si="331"/>
        <v>https://www.udobaer.de/out/media/public/cust/others/s0000166-2021-ch_it.pdf</v>
      </c>
    </row>
    <row r="12202" spans="1:2" x14ac:dyDescent="0.2">
      <c r="A12202" s="1" t="s">
        <v>20868</v>
      </c>
      <c r="B12202" t="str">
        <f t="shared" si="331"/>
        <v>https://www.udobaer.de/out/media/public/cust/others/s0000166-2021-ch_it.pdf</v>
      </c>
    </row>
    <row r="12203" spans="1:2" x14ac:dyDescent="0.2">
      <c r="A12203" s="1" t="s">
        <v>20869</v>
      </c>
      <c r="B12203" t="str">
        <f t="shared" si="331"/>
        <v>https://www.udobaer.de/out/media/public/cust/others/s0000166-2021-ch_it.pdf</v>
      </c>
    </row>
    <row r="12204" spans="1:2" x14ac:dyDescent="0.2">
      <c r="A12204" s="1" t="s">
        <v>20870</v>
      </c>
      <c r="B12204" t="str">
        <f t="shared" si="331"/>
        <v>https://www.udobaer.de/out/media/public/cust/others/s0000166-2021-ch_it.pdf</v>
      </c>
    </row>
    <row r="12205" spans="1:2" x14ac:dyDescent="0.2">
      <c r="A12205" s="1" t="s">
        <v>20871</v>
      </c>
      <c r="B12205" t="str">
        <f t="shared" si="331"/>
        <v>https://www.udobaer.de/out/media/public/cust/others/s0000166-2021-ch_it.pdf</v>
      </c>
    </row>
    <row r="12206" spans="1:2" x14ac:dyDescent="0.2">
      <c r="A12206" s="1" t="s">
        <v>20872</v>
      </c>
      <c r="B12206" t="str">
        <f t="shared" si="331"/>
        <v>https://www.udobaer.de/out/media/public/cust/others/s0000166-2021-ch_it.pdf</v>
      </c>
    </row>
    <row r="12207" spans="1:2" x14ac:dyDescent="0.2">
      <c r="A12207" s="1" t="s">
        <v>20873</v>
      </c>
      <c r="B12207" t="str">
        <f t="shared" si="331"/>
        <v>https://www.udobaer.de/out/media/public/cust/others/s0000166-2021-ch_it.pdf</v>
      </c>
    </row>
    <row r="12208" spans="1:2" x14ac:dyDescent="0.2">
      <c r="A12208" s="1" t="s">
        <v>20874</v>
      </c>
      <c r="B12208" t="str">
        <f t="shared" si="331"/>
        <v>https://www.udobaer.de/out/media/public/cust/others/s0000166-2021-ch_it.pdf</v>
      </c>
    </row>
    <row r="12209" spans="1:2" x14ac:dyDescent="0.2">
      <c r="A12209" s="1" t="s">
        <v>20875</v>
      </c>
      <c r="B12209" t="str">
        <f t="shared" si="331"/>
        <v>https://www.udobaer.de/out/media/public/cust/others/s0000166-2021-ch_it.pdf</v>
      </c>
    </row>
    <row r="12210" spans="1:2" x14ac:dyDescent="0.2">
      <c r="A12210" s="1" t="s">
        <v>20876</v>
      </c>
      <c r="B12210" t="str">
        <f t="shared" si="331"/>
        <v>https://www.udobaer.de/out/media/public/cust/others/s0000166-2021-ch_it.pdf</v>
      </c>
    </row>
    <row r="12211" spans="1:2" x14ac:dyDescent="0.2">
      <c r="A12211" s="1" t="s">
        <v>20877</v>
      </c>
      <c r="B12211" t="str">
        <f t="shared" si="331"/>
        <v>https://www.udobaer.de/out/media/public/cust/others/s0000166-2021-ch_it.pdf</v>
      </c>
    </row>
    <row r="12212" spans="1:2" x14ac:dyDescent="0.2">
      <c r="A12212" s="1" t="s">
        <v>20878</v>
      </c>
      <c r="B12212" t="str">
        <f t="shared" si="331"/>
        <v>https://www.udobaer.de/out/media/public/cust/others/s0000166-2021-ch_it.pdf</v>
      </c>
    </row>
    <row r="12213" spans="1:2" x14ac:dyDescent="0.2">
      <c r="A12213" s="1" t="s">
        <v>20879</v>
      </c>
      <c r="B12213" t="str">
        <f t="shared" si="331"/>
        <v>https://www.udobaer.de/out/media/public/cust/others/s0000166-2021-ch_it.pdf</v>
      </c>
    </row>
    <row r="12214" spans="1:2" x14ac:dyDescent="0.2">
      <c r="A12214" s="1" t="s">
        <v>20880</v>
      </c>
      <c r="B12214" t="str">
        <f t="shared" ref="B12214:B12239" si="332">HYPERLINK("https://www.udobaer.de/out/media/public/cust/others/s0000166-2021-ch_it.pdf")</f>
        <v>https://www.udobaer.de/out/media/public/cust/others/s0000166-2021-ch_it.pdf</v>
      </c>
    </row>
    <row r="12215" spans="1:2" x14ac:dyDescent="0.2">
      <c r="A12215" s="1" t="s">
        <v>20881</v>
      </c>
      <c r="B12215" t="str">
        <f t="shared" si="332"/>
        <v>https://www.udobaer.de/out/media/public/cust/others/s0000166-2021-ch_it.pdf</v>
      </c>
    </row>
    <row r="12216" spans="1:2" x14ac:dyDescent="0.2">
      <c r="A12216" s="1" t="s">
        <v>20882</v>
      </c>
      <c r="B12216" t="str">
        <f t="shared" si="332"/>
        <v>https://www.udobaer.de/out/media/public/cust/others/s0000166-2021-ch_it.pdf</v>
      </c>
    </row>
    <row r="12217" spans="1:2" x14ac:dyDescent="0.2">
      <c r="A12217" s="1" t="s">
        <v>20883</v>
      </c>
      <c r="B12217" t="str">
        <f t="shared" si="332"/>
        <v>https://www.udobaer.de/out/media/public/cust/others/s0000166-2021-ch_it.pdf</v>
      </c>
    </row>
    <row r="12218" spans="1:2" x14ac:dyDescent="0.2">
      <c r="A12218" s="1" t="s">
        <v>20884</v>
      </c>
      <c r="B12218" t="str">
        <f t="shared" si="332"/>
        <v>https://www.udobaer.de/out/media/public/cust/others/s0000166-2021-ch_it.pdf</v>
      </c>
    </row>
    <row r="12219" spans="1:2" x14ac:dyDescent="0.2">
      <c r="A12219" s="1" t="s">
        <v>20885</v>
      </c>
      <c r="B12219" t="str">
        <f t="shared" si="332"/>
        <v>https://www.udobaer.de/out/media/public/cust/others/s0000166-2021-ch_it.pdf</v>
      </c>
    </row>
    <row r="12220" spans="1:2" x14ac:dyDescent="0.2">
      <c r="A12220" s="1" t="s">
        <v>20886</v>
      </c>
      <c r="B12220" t="str">
        <f t="shared" si="332"/>
        <v>https://www.udobaer.de/out/media/public/cust/others/s0000166-2021-ch_it.pdf</v>
      </c>
    </row>
    <row r="12221" spans="1:2" x14ac:dyDescent="0.2">
      <c r="A12221" s="1" t="s">
        <v>20887</v>
      </c>
      <c r="B12221" t="str">
        <f t="shared" si="332"/>
        <v>https://www.udobaer.de/out/media/public/cust/others/s0000166-2021-ch_it.pdf</v>
      </c>
    </row>
    <row r="12222" spans="1:2" x14ac:dyDescent="0.2">
      <c r="A12222" s="1" t="s">
        <v>20888</v>
      </c>
      <c r="B12222" t="str">
        <f t="shared" si="332"/>
        <v>https://www.udobaer.de/out/media/public/cust/others/s0000166-2021-ch_it.pdf</v>
      </c>
    </row>
    <row r="12223" spans="1:2" x14ac:dyDescent="0.2">
      <c r="A12223" s="1" t="s">
        <v>20889</v>
      </c>
      <c r="B12223" t="str">
        <f t="shared" si="332"/>
        <v>https://www.udobaer.de/out/media/public/cust/others/s0000166-2021-ch_it.pdf</v>
      </c>
    </row>
    <row r="12224" spans="1:2" x14ac:dyDescent="0.2">
      <c r="A12224" s="1" t="s">
        <v>20890</v>
      </c>
      <c r="B12224" t="str">
        <f t="shared" si="332"/>
        <v>https://www.udobaer.de/out/media/public/cust/others/s0000166-2021-ch_it.pdf</v>
      </c>
    </row>
    <row r="12225" spans="1:2" x14ac:dyDescent="0.2">
      <c r="A12225" s="1" t="s">
        <v>20891</v>
      </c>
      <c r="B12225" t="str">
        <f t="shared" si="332"/>
        <v>https://www.udobaer.de/out/media/public/cust/others/s0000166-2021-ch_it.pdf</v>
      </c>
    </row>
    <row r="12226" spans="1:2" x14ac:dyDescent="0.2">
      <c r="A12226" s="1" t="s">
        <v>20892</v>
      </c>
      <c r="B12226" t="str">
        <f t="shared" si="332"/>
        <v>https://www.udobaer.de/out/media/public/cust/others/s0000166-2021-ch_it.pdf</v>
      </c>
    </row>
    <row r="12227" spans="1:2" x14ac:dyDescent="0.2">
      <c r="A12227" s="1" t="s">
        <v>20893</v>
      </c>
      <c r="B12227" t="str">
        <f t="shared" si="332"/>
        <v>https://www.udobaer.de/out/media/public/cust/others/s0000166-2021-ch_it.pdf</v>
      </c>
    </row>
    <row r="12228" spans="1:2" x14ac:dyDescent="0.2">
      <c r="A12228" s="1" t="s">
        <v>20894</v>
      </c>
      <c r="B12228" t="str">
        <f t="shared" si="332"/>
        <v>https://www.udobaer.de/out/media/public/cust/others/s0000166-2021-ch_it.pdf</v>
      </c>
    </row>
    <row r="12229" spans="1:2" x14ac:dyDescent="0.2">
      <c r="A12229" s="1" t="s">
        <v>20895</v>
      </c>
      <c r="B12229" t="str">
        <f t="shared" si="332"/>
        <v>https://www.udobaer.de/out/media/public/cust/others/s0000166-2021-ch_it.pdf</v>
      </c>
    </row>
    <row r="12230" spans="1:2" x14ac:dyDescent="0.2">
      <c r="A12230" s="1" t="s">
        <v>20896</v>
      </c>
      <c r="B12230" t="str">
        <f t="shared" si="332"/>
        <v>https://www.udobaer.de/out/media/public/cust/others/s0000166-2021-ch_it.pdf</v>
      </c>
    </row>
    <row r="12231" spans="1:2" x14ac:dyDescent="0.2">
      <c r="A12231" s="1" t="s">
        <v>20897</v>
      </c>
      <c r="B12231" t="str">
        <f t="shared" si="332"/>
        <v>https://www.udobaer.de/out/media/public/cust/others/s0000166-2021-ch_it.pdf</v>
      </c>
    </row>
    <row r="12232" spans="1:2" x14ac:dyDescent="0.2">
      <c r="A12232" s="1" t="s">
        <v>20898</v>
      </c>
      <c r="B12232" t="str">
        <f t="shared" si="332"/>
        <v>https://www.udobaer.de/out/media/public/cust/others/s0000166-2021-ch_it.pdf</v>
      </c>
    </row>
    <row r="12233" spans="1:2" x14ac:dyDescent="0.2">
      <c r="A12233" s="1" t="s">
        <v>20899</v>
      </c>
      <c r="B12233" t="str">
        <f t="shared" si="332"/>
        <v>https://www.udobaer.de/out/media/public/cust/others/s0000166-2021-ch_it.pdf</v>
      </c>
    </row>
    <row r="12234" spans="1:2" x14ac:dyDescent="0.2">
      <c r="A12234" s="1" t="s">
        <v>20900</v>
      </c>
      <c r="B12234" t="str">
        <f t="shared" si="332"/>
        <v>https://www.udobaer.de/out/media/public/cust/others/s0000166-2021-ch_it.pdf</v>
      </c>
    </row>
    <row r="12235" spans="1:2" x14ac:dyDescent="0.2">
      <c r="A12235" s="1" t="s">
        <v>20901</v>
      </c>
      <c r="B12235" t="str">
        <f t="shared" si="332"/>
        <v>https://www.udobaer.de/out/media/public/cust/others/s0000166-2021-ch_it.pdf</v>
      </c>
    </row>
    <row r="12236" spans="1:2" x14ac:dyDescent="0.2">
      <c r="A12236" s="1" t="s">
        <v>20902</v>
      </c>
      <c r="B12236" t="str">
        <f t="shared" si="332"/>
        <v>https://www.udobaer.de/out/media/public/cust/others/s0000166-2021-ch_it.pdf</v>
      </c>
    </row>
    <row r="12237" spans="1:2" x14ac:dyDescent="0.2">
      <c r="A12237" s="1" t="s">
        <v>20903</v>
      </c>
      <c r="B12237" t="str">
        <f t="shared" si="332"/>
        <v>https://www.udobaer.de/out/media/public/cust/others/s0000166-2021-ch_it.pdf</v>
      </c>
    </row>
    <row r="12238" spans="1:2" x14ac:dyDescent="0.2">
      <c r="A12238" s="1" t="s">
        <v>20904</v>
      </c>
      <c r="B12238" t="str">
        <f t="shared" si="332"/>
        <v>https://www.udobaer.de/out/media/public/cust/others/s0000166-2021-ch_it.pdf</v>
      </c>
    </row>
    <row r="12239" spans="1:2" x14ac:dyDescent="0.2">
      <c r="A12239" s="1" t="s">
        <v>20905</v>
      </c>
      <c r="B12239" t="str">
        <f t="shared" si="332"/>
        <v>https://www.udobaer.de/out/media/public/cust/others/s0000166-2021-ch_it.pdf</v>
      </c>
    </row>
    <row r="12240" spans="1:2" x14ac:dyDescent="0.2">
      <c r="A12240" s="1" t="s">
        <v>20906</v>
      </c>
      <c r="B12240" t="str">
        <f t="shared" ref="B12240:B12264" si="333">HYPERLINK("https://www.udobaer.de/out/media/public/cust/others/s0000166-2021-ch_it.pdf")</f>
        <v>https://www.udobaer.de/out/media/public/cust/others/s0000166-2021-ch_it.pdf</v>
      </c>
    </row>
    <row r="12241" spans="1:2" x14ac:dyDescent="0.2">
      <c r="A12241" s="1" t="s">
        <v>20907</v>
      </c>
      <c r="B12241" t="str">
        <f t="shared" si="333"/>
        <v>https://www.udobaer.de/out/media/public/cust/others/s0000166-2021-ch_it.pdf</v>
      </c>
    </row>
    <row r="12242" spans="1:2" x14ac:dyDescent="0.2">
      <c r="A12242" s="1" t="s">
        <v>20908</v>
      </c>
      <c r="B12242" t="str">
        <f t="shared" si="333"/>
        <v>https://www.udobaer.de/out/media/public/cust/others/s0000166-2021-ch_it.pdf</v>
      </c>
    </row>
    <row r="12243" spans="1:2" x14ac:dyDescent="0.2">
      <c r="A12243" s="1" t="s">
        <v>20909</v>
      </c>
      <c r="B12243" t="str">
        <f t="shared" si="333"/>
        <v>https://www.udobaer.de/out/media/public/cust/others/s0000166-2021-ch_it.pdf</v>
      </c>
    </row>
    <row r="12244" spans="1:2" x14ac:dyDescent="0.2">
      <c r="A12244" s="1" t="s">
        <v>20910</v>
      </c>
      <c r="B12244" t="str">
        <f t="shared" si="333"/>
        <v>https://www.udobaer.de/out/media/public/cust/others/s0000166-2021-ch_it.pdf</v>
      </c>
    </row>
    <row r="12245" spans="1:2" x14ac:dyDescent="0.2">
      <c r="A12245" s="1" t="s">
        <v>20911</v>
      </c>
      <c r="B12245" t="str">
        <f t="shared" si="333"/>
        <v>https://www.udobaer.de/out/media/public/cust/others/s0000166-2021-ch_it.pdf</v>
      </c>
    </row>
    <row r="12246" spans="1:2" x14ac:dyDescent="0.2">
      <c r="A12246" s="1" t="s">
        <v>20912</v>
      </c>
      <c r="B12246" t="str">
        <f t="shared" si="333"/>
        <v>https://www.udobaer.de/out/media/public/cust/others/s0000166-2021-ch_it.pdf</v>
      </c>
    </row>
    <row r="12247" spans="1:2" x14ac:dyDescent="0.2">
      <c r="A12247" s="1" t="s">
        <v>20913</v>
      </c>
      <c r="B12247" t="str">
        <f t="shared" si="333"/>
        <v>https://www.udobaer.de/out/media/public/cust/others/s0000166-2021-ch_it.pdf</v>
      </c>
    </row>
    <row r="12248" spans="1:2" x14ac:dyDescent="0.2">
      <c r="A12248" s="1" t="s">
        <v>20914</v>
      </c>
      <c r="B12248" t="str">
        <f t="shared" si="333"/>
        <v>https://www.udobaer.de/out/media/public/cust/others/s0000166-2021-ch_it.pdf</v>
      </c>
    </row>
    <row r="12249" spans="1:2" x14ac:dyDescent="0.2">
      <c r="A12249" s="1" t="s">
        <v>20915</v>
      </c>
      <c r="B12249" t="str">
        <f t="shared" si="333"/>
        <v>https://www.udobaer.de/out/media/public/cust/others/s0000166-2021-ch_it.pdf</v>
      </c>
    </row>
    <row r="12250" spans="1:2" x14ac:dyDescent="0.2">
      <c r="A12250" s="1" t="s">
        <v>20916</v>
      </c>
      <c r="B12250" t="str">
        <f t="shared" si="333"/>
        <v>https://www.udobaer.de/out/media/public/cust/others/s0000166-2021-ch_it.pdf</v>
      </c>
    </row>
    <row r="12251" spans="1:2" x14ac:dyDescent="0.2">
      <c r="A12251" s="1" t="s">
        <v>20917</v>
      </c>
      <c r="B12251" t="str">
        <f t="shared" si="333"/>
        <v>https://www.udobaer.de/out/media/public/cust/others/s0000166-2021-ch_it.pdf</v>
      </c>
    </row>
    <row r="12252" spans="1:2" x14ac:dyDescent="0.2">
      <c r="A12252" s="1" t="s">
        <v>20918</v>
      </c>
      <c r="B12252" t="str">
        <f t="shared" si="333"/>
        <v>https://www.udobaer.de/out/media/public/cust/others/s0000166-2021-ch_it.pdf</v>
      </c>
    </row>
    <row r="12253" spans="1:2" x14ac:dyDescent="0.2">
      <c r="A12253" s="1" t="s">
        <v>20919</v>
      </c>
      <c r="B12253" t="str">
        <f t="shared" si="333"/>
        <v>https://www.udobaer.de/out/media/public/cust/others/s0000166-2021-ch_it.pdf</v>
      </c>
    </row>
    <row r="12254" spans="1:2" x14ac:dyDescent="0.2">
      <c r="A12254" s="1" t="s">
        <v>20920</v>
      </c>
      <c r="B12254" t="str">
        <f t="shared" si="333"/>
        <v>https://www.udobaer.de/out/media/public/cust/others/s0000166-2021-ch_it.pdf</v>
      </c>
    </row>
    <row r="12255" spans="1:2" x14ac:dyDescent="0.2">
      <c r="A12255" s="1" t="s">
        <v>20921</v>
      </c>
      <c r="B12255" t="str">
        <f t="shared" si="333"/>
        <v>https://www.udobaer.de/out/media/public/cust/others/s0000166-2021-ch_it.pdf</v>
      </c>
    </row>
    <row r="12256" spans="1:2" x14ac:dyDescent="0.2">
      <c r="A12256" s="1" t="s">
        <v>20922</v>
      </c>
      <c r="B12256" t="str">
        <f t="shared" si="333"/>
        <v>https://www.udobaer.de/out/media/public/cust/others/s0000166-2021-ch_it.pdf</v>
      </c>
    </row>
    <row r="12257" spans="1:2" x14ac:dyDescent="0.2">
      <c r="A12257" s="1" t="s">
        <v>20923</v>
      </c>
      <c r="B12257" t="str">
        <f t="shared" si="333"/>
        <v>https://www.udobaer.de/out/media/public/cust/others/s0000166-2021-ch_it.pdf</v>
      </c>
    </row>
    <row r="12258" spans="1:2" x14ac:dyDescent="0.2">
      <c r="A12258" s="1" t="s">
        <v>20924</v>
      </c>
      <c r="B12258" t="str">
        <f t="shared" si="333"/>
        <v>https://www.udobaer.de/out/media/public/cust/others/s0000166-2021-ch_it.pdf</v>
      </c>
    </row>
    <row r="12259" spans="1:2" x14ac:dyDescent="0.2">
      <c r="A12259" s="1" t="s">
        <v>20925</v>
      </c>
      <c r="B12259" t="str">
        <f t="shared" si="333"/>
        <v>https://www.udobaer.de/out/media/public/cust/others/s0000166-2021-ch_it.pdf</v>
      </c>
    </row>
    <row r="12260" spans="1:2" x14ac:dyDescent="0.2">
      <c r="A12260" s="1" t="s">
        <v>20926</v>
      </c>
      <c r="B12260" t="str">
        <f t="shared" si="333"/>
        <v>https://www.udobaer.de/out/media/public/cust/others/s0000166-2021-ch_it.pdf</v>
      </c>
    </row>
    <row r="12261" spans="1:2" x14ac:dyDescent="0.2">
      <c r="A12261" s="1" t="s">
        <v>20927</v>
      </c>
      <c r="B12261" t="str">
        <f t="shared" si="333"/>
        <v>https://www.udobaer.de/out/media/public/cust/others/s0000166-2021-ch_it.pdf</v>
      </c>
    </row>
    <row r="12262" spans="1:2" x14ac:dyDescent="0.2">
      <c r="A12262" s="1" t="s">
        <v>20928</v>
      </c>
      <c r="B12262" t="str">
        <f t="shared" si="333"/>
        <v>https://www.udobaer.de/out/media/public/cust/others/s0000166-2021-ch_it.pdf</v>
      </c>
    </row>
    <row r="12263" spans="1:2" x14ac:dyDescent="0.2">
      <c r="A12263" s="1" t="s">
        <v>20929</v>
      </c>
      <c r="B12263" t="str">
        <f t="shared" si="333"/>
        <v>https://www.udobaer.de/out/media/public/cust/others/s0000166-2021-ch_it.pdf</v>
      </c>
    </row>
    <row r="12264" spans="1:2" x14ac:dyDescent="0.2">
      <c r="A12264" s="1" t="s">
        <v>20930</v>
      </c>
      <c r="B12264" t="str">
        <f t="shared" si="333"/>
        <v>https://www.udobaer.de/out/media/public/cust/others/s0000166-2021-ch_it.pdf</v>
      </c>
    </row>
    <row r="12265" spans="1:2" x14ac:dyDescent="0.2">
      <c r="A12265" s="1" t="s">
        <v>20931</v>
      </c>
      <c r="B12265" t="str">
        <f t="shared" ref="B12265:B12289" si="334">HYPERLINK("https://www.udobaer.de/out/media/public/cust/others/s0000166-2021-ch_it.pdf")</f>
        <v>https://www.udobaer.de/out/media/public/cust/others/s0000166-2021-ch_it.pdf</v>
      </c>
    </row>
    <row r="12266" spans="1:2" x14ac:dyDescent="0.2">
      <c r="A12266" s="1" t="s">
        <v>20932</v>
      </c>
      <c r="B12266" t="str">
        <f t="shared" si="334"/>
        <v>https://www.udobaer.de/out/media/public/cust/others/s0000166-2021-ch_it.pdf</v>
      </c>
    </row>
    <row r="12267" spans="1:2" x14ac:dyDescent="0.2">
      <c r="A12267" s="1" t="s">
        <v>20933</v>
      </c>
      <c r="B12267" t="str">
        <f t="shared" si="334"/>
        <v>https://www.udobaer.de/out/media/public/cust/others/s0000166-2021-ch_it.pdf</v>
      </c>
    </row>
    <row r="12268" spans="1:2" x14ac:dyDescent="0.2">
      <c r="A12268" s="1" t="s">
        <v>20934</v>
      </c>
      <c r="B12268" t="str">
        <f t="shared" si="334"/>
        <v>https://www.udobaer.de/out/media/public/cust/others/s0000166-2021-ch_it.pdf</v>
      </c>
    </row>
    <row r="12269" spans="1:2" x14ac:dyDescent="0.2">
      <c r="A12269" s="1" t="s">
        <v>20935</v>
      </c>
      <c r="B12269" t="str">
        <f t="shared" si="334"/>
        <v>https://www.udobaer.de/out/media/public/cust/others/s0000166-2021-ch_it.pdf</v>
      </c>
    </row>
    <row r="12270" spans="1:2" x14ac:dyDescent="0.2">
      <c r="A12270" s="1" t="s">
        <v>20936</v>
      </c>
      <c r="B12270" t="str">
        <f t="shared" si="334"/>
        <v>https://www.udobaer.de/out/media/public/cust/others/s0000166-2021-ch_it.pdf</v>
      </c>
    </row>
    <row r="12271" spans="1:2" x14ac:dyDescent="0.2">
      <c r="A12271" s="1" t="s">
        <v>20937</v>
      </c>
      <c r="B12271" t="str">
        <f t="shared" si="334"/>
        <v>https://www.udobaer.de/out/media/public/cust/others/s0000166-2021-ch_it.pdf</v>
      </c>
    </row>
    <row r="12272" spans="1:2" x14ac:dyDescent="0.2">
      <c r="A12272" s="1" t="s">
        <v>20938</v>
      </c>
      <c r="B12272" t="str">
        <f t="shared" si="334"/>
        <v>https://www.udobaer.de/out/media/public/cust/others/s0000166-2021-ch_it.pdf</v>
      </c>
    </row>
    <row r="12273" spans="1:2" x14ac:dyDescent="0.2">
      <c r="A12273" s="1" t="s">
        <v>20939</v>
      </c>
      <c r="B12273" t="str">
        <f t="shared" si="334"/>
        <v>https://www.udobaer.de/out/media/public/cust/others/s0000166-2021-ch_it.pdf</v>
      </c>
    </row>
    <row r="12274" spans="1:2" x14ac:dyDescent="0.2">
      <c r="A12274" s="1" t="s">
        <v>20940</v>
      </c>
      <c r="B12274" t="str">
        <f t="shared" si="334"/>
        <v>https://www.udobaer.de/out/media/public/cust/others/s0000166-2021-ch_it.pdf</v>
      </c>
    </row>
    <row r="12275" spans="1:2" x14ac:dyDescent="0.2">
      <c r="A12275" s="1" t="s">
        <v>20941</v>
      </c>
      <c r="B12275" t="str">
        <f t="shared" si="334"/>
        <v>https://www.udobaer.de/out/media/public/cust/others/s0000166-2021-ch_it.pdf</v>
      </c>
    </row>
    <row r="12276" spans="1:2" x14ac:dyDescent="0.2">
      <c r="A12276" s="1" t="s">
        <v>20942</v>
      </c>
      <c r="B12276" t="str">
        <f t="shared" si="334"/>
        <v>https://www.udobaer.de/out/media/public/cust/others/s0000166-2021-ch_it.pdf</v>
      </c>
    </row>
    <row r="12277" spans="1:2" x14ac:dyDescent="0.2">
      <c r="A12277" s="1" t="s">
        <v>20943</v>
      </c>
      <c r="B12277" t="str">
        <f t="shared" si="334"/>
        <v>https://www.udobaer.de/out/media/public/cust/others/s0000166-2021-ch_it.pdf</v>
      </c>
    </row>
    <row r="12278" spans="1:2" x14ac:dyDescent="0.2">
      <c r="A12278" s="1" t="s">
        <v>20944</v>
      </c>
      <c r="B12278" t="str">
        <f t="shared" si="334"/>
        <v>https://www.udobaer.de/out/media/public/cust/others/s0000166-2021-ch_it.pdf</v>
      </c>
    </row>
    <row r="12279" spans="1:2" x14ac:dyDescent="0.2">
      <c r="A12279" s="1" t="s">
        <v>20945</v>
      </c>
      <c r="B12279" t="str">
        <f t="shared" si="334"/>
        <v>https://www.udobaer.de/out/media/public/cust/others/s0000166-2021-ch_it.pdf</v>
      </c>
    </row>
    <row r="12280" spans="1:2" x14ac:dyDescent="0.2">
      <c r="A12280" s="1" t="s">
        <v>20946</v>
      </c>
      <c r="B12280" t="str">
        <f t="shared" si="334"/>
        <v>https://www.udobaer.de/out/media/public/cust/others/s0000166-2021-ch_it.pdf</v>
      </c>
    </row>
    <row r="12281" spans="1:2" x14ac:dyDescent="0.2">
      <c r="A12281" s="1" t="s">
        <v>20947</v>
      </c>
      <c r="B12281" t="str">
        <f t="shared" si="334"/>
        <v>https://www.udobaer.de/out/media/public/cust/others/s0000166-2021-ch_it.pdf</v>
      </c>
    </row>
    <row r="12282" spans="1:2" x14ac:dyDescent="0.2">
      <c r="A12282" s="1" t="s">
        <v>20948</v>
      </c>
      <c r="B12282" t="str">
        <f t="shared" si="334"/>
        <v>https://www.udobaer.de/out/media/public/cust/others/s0000166-2021-ch_it.pdf</v>
      </c>
    </row>
    <row r="12283" spans="1:2" x14ac:dyDescent="0.2">
      <c r="A12283" s="1" t="s">
        <v>20949</v>
      </c>
      <c r="B12283" t="str">
        <f t="shared" si="334"/>
        <v>https://www.udobaer.de/out/media/public/cust/others/s0000166-2021-ch_it.pdf</v>
      </c>
    </row>
    <row r="12284" spans="1:2" x14ac:dyDescent="0.2">
      <c r="A12284" s="1" t="s">
        <v>20950</v>
      </c>
      <c r="B12284" t="str">
        <f t="shared" si="334"/>
        <v>https://www.udobaer.de/out/media/public/cust/others/s0000166-2021-ch_it.pdf</v>
      </c>
    </row>
    <row r="12285" spans="1:2" x14ac:dyDescent="0.2">
      <c r="A12285" s="1" t="s">
        <v>20951</v>
      </c>
      <c r="B12285" t="str">
        <f t="shared" si="334"/>
        <v>https://www.udobaer.de/out/media/public/cust/others/s0000166-2021-ch_it.pdf</v>
      </c>
    </row>
    <row r="12286" spans="1:2" x14ac:dyDescent="0.2">
      <c r="A12286" s="1" t="s">
        <v>20952</v>
      </c>
      <c r="B12286" t="str">
        <f t="shared" si="334"/>
        <v>https://www.udobaer.de/out/media/public/cust/others/s0000166-2021-ch_it.pdf</v>
      </c>
    </row>
    <row r="12287" spans="1:2" x14ac:dyDescent="0.2">
      <c r="A12287" s="1" t="s">
        <v>20953</v>
      </c>
      <c r="B12287" t="str">
        <f t="shared" si="334"/>
        <v>https://www.udobaer.de/out/media/public/cust/others/s0000166-2021-ch_it.pdf</v>
      </c>
    </row>
    <row r="12288" spans="1:2" x14ac:dyDescent="0.2">
      <c r="A12288" s="1" t="s">
        <v>20954</v>
      </c>
      <c r="B12288" t="str">
        <f t="shared" si="334"/>
        <v>https://www.udobaer.de/out/media/public/cust/others/s0000166-2021-ch_it.pdf</v>
      </c>
    </row>
    <row r="12289" spans="1:2" x14ac:dyDescent="0.2">
      <c r="A12289" s="1" t="s">
        <v>20955</v>
      </c>
      <c r="B12289" t="str">
        <f t="shared" si="334"/>
        <v>https://www.udobaer.de/out/media/public/cust/others/s0000166-2021-ch_it.pdf</v>
      </c>
    </row>
    <row r="12290" spans="1:2" x14ac:dyDescent="0.2">
      <c r="A12290" s="1" t="s">
        <v>20956</v>
      </c>
      <c r="B12290" t="str">
        <f t="shared" ref="B12290:B12316" si="335">HYPERLINK("https://www.udobaer.de/out/media/public/cust/others/s0000166-2021-ch_it.pdf")</f>
        <v>https://www.udobaer.de/out/media/public/cust/others/s0000166-2021-ch_it.pdf</v>
      </c>
    </row>
    <row r="12291" spans="1:2" x14ac:dyDescent="0.2">
      <c r="A12291" s="1" t="s">
        <v>20957</v>
      </c>
      <c r="B12291" t="str">
        <f t="shared" si="335"/>
        <v>https://www.udobaer.de/out/media/public/cust/others/s0000166-2021-ch_it.pdf</v>
      </c>
    </row>
    <row r="12292" spans="1:2" x14ac:dyDescent="0.2">
      <c r="A12292" s="1" t="s">
        <v>20958</v>
      </c>
      <c r="B12292" t="str">
        <f t="shared" si="335"/>
        <v>https://www.udobaer.de/out/media/public/cust/others/s0000166-2021-ch_it.pdf</v>
      </c>
    </row>
    <row r="12293" spans="1:2" x14ac:dyDescent="0.2">
      <c r="A12293" s="1" t="s">
        <v>20959</v>
      </c>
      <c r="B12293" t="str">
        <f t="shared" si="335"/>
        <v>https://www.udobaer.de/out/media/public/cust/others/s0000166-2021-ch_it.pdf</v>
      </c>
    </row>
    <row r="12294" spans="1:2" x14ac:dyDescent="0.2">
      <c r="A12294" s="1" t="s">
        <v>20960</v>
      </c>
      <c r="B12294" t="str">
        <f t="shared" si="335"/>
        <v>https://www.udobaer.de/out/media/public/cust/others/s0000166-2021-ch_it.pdf</v>
      </c>
    </row>
    <row r="12295" spans="1:2" x14ac:dyDescent="0.2">
      <c r="A12295" s="1" t="s">
        <v>20961</v>
      </c>
      <c r="B12295" t="str">
        <f t="shared" si="335"/>
        <v>https://www.udobaer.de/out/media/public/cust/others/s0000166-2021-ch_it.pdf</v>
      </c>
    </row>
    <row r="12296" spans="1:2" x14ac:dyDescent="0.2">
      <c r="A12296" s="1" t="s">
        <v>20962</v>
      </c>
      <c r="B12296" t="str">
        <f t="shared" si="335"/>
        <v>https://www.udobaer.de/out/media/public/cust/others/s0000166-2021-ch_it.pdf</v>
      </c>
    </row>
    <row r="12297" spans="1:2" x14ac:dyDescent="0.2">
      <c r="A12297" s="1" t="s">
        <v>20963</v>
      </c>
      <c r="B12297" t="str">
        <f t="shared" si="335"/>
        <v>https://www.udobaer.de/out/media/public/cust/others/s0000166-2021-ch_it.pdf</v>
      </c>
    </row>
    <row r="12298" spans="1:2" x14ac:dyDescent="0.2">
      <c r="A12298" s="1" t="s">
        <v>20964</v>
      </c>
      <c r="B12298" t="str">
        <f t="shared" si="335"/>
        <v>https://www.udobaer.de/out/media/public/cust/others/s0000166-2021-ch_it.pdf</v>
      </c>
    </row>
    <row r="12299" spans="1:2" x14ac:dyDescent="0.2">
      <c r="A12299" s="1" t="s">
        <v>20965</v>
      </c>
      <c r="B12299" t="str">
        <f t="shared" si="335"/>
        <v>https://www.udobaer.de/out/media/public/cust/others/s0000166-2021-ch_it.pdf</v>
      </c>
    </row>
    <row r="12300" spans="1:2" x14ac:dyDescent="0.2">
      <c r="A12300" s="1" t="s">
        <v>20966</v>
      </c>
      <c r="B12300" t="str">
        <f t="shared" si="335"/>
        <v>https://www.udobaer.de/out/media/public/cust/others/s0000166-2021-ch_it.pdf</v>
      </c>
    </row>
    <row r="12301" spans="1:2" x14ac:dyDescent="0.2">
      <c r="A12301" s="1" t="s">
        <v>20967</v>
      </c>
      <c r="B12301" t="str">
        <f t="shared" si="335"/>
        <v>https://www.udobaer.de/out/media/public/cust/others/s0000166-2021-ch_it.pdf</v>
      </c>
    </row>
    <row r="12302" spans="1:2" x14ac:dyDescent="0.2">
      <c r="A12302" s="1" t="s">
        <v>20968</v>
      </c>
      <c r="B12302" t="str">
        <f t="shared" si="335"/>
        <v>https://www.udobaer.de/out/media/public/cust/others/s0000166-2021-ch_it.pdf</v>
      </c>
    </row>
    <row r="12303" spans="1:2" x14ac:dyDescent="0.2">
      <c r="A12303" s="1" t="s">
        <v>20969</v>
      </c>
      <c r="B12303" t="str">
        <f t="shared" si="335"/>
        <v>https://www.udobaer.de/out/media/public/cust/others/s0000166-2021-ch_it.pdf</v>
      </c>
    </row>
    <row r="12304" spans="1:2" x14ac:dyDescent="0.2">
      <c r="A12304" s="1" t="s">
        <v>20970</v>
      </c>
      <c r="B12304" t="str">
        <f t="shared" si="335"/>
        <v>https://www.udobaer.de/out/media/public/cust/others/s0000166-2021-ch_it.pdf</v>
      </c>
    </row>
    <row r="12305" spans="1:2" x14ac:dyDescent="0.2">
      <c r="A12305" s="1" t="s">
        <v>20971</v>
      </c>
      <c r="B12305" t="str">
        <f t="shared" si="335"/>
        <v>https://www.udobaer.de/out/media/public/cust/others/s0000166-2021-ch_it.pdf</v>
      </c>
    </row>
    <row r="12306" spans="1:2" x14ac:dyDescent="0.2">
      <c r="A12306" s="1" t="s">
        <v>20972</v>
      </c>
      <c r="B12306" t="str">
        <f t="shared" si="335"/>
        <v>https://www.udobaer.de/out/media/public/cust/others/s0000166-2021-ch_it.pdf</v>
      </c>
    </row>
    <row r="12307" spans="1:2" x14ac:dyDescent="0.2">
      <c r="A12307" s="1" t="s">
        <v>20973</v>
      </c>
      <c r="B12307" t="str">
        <f t="shared" si="335"/>
        <v>https://www.udobaer.de/out/media/public/cust/others/s0000166-2021-ch_it.pdf</v>
      </c>
    </row>
    <row r="12308" spans="1:2" x14ac:dyDescent="0.2">
      <c r="A12308" s="1" t="s">
        <v>20974</v>
      </c>
      <c r="B12308" t="str">
        <f t="shared" si="335"/>
        <v>https://www.udobaer.de/out/media/public/cust/others/s0000166-2021-ch_it.pdf</v>
      </c>
    </row>
    <row r="12309" spans="1:2" x14ac:dyDescent="0.2">
      <c r="A12309" s="1" t="s">
        <v>20975</v>
      </c>
      <c r="B12309" t="str">
        <f t="shared" si="335"/>
        <v>https://www.udobaer.de/out/media/public/cust/others/s0000166-2021-ch_it.pdf</v>
      </c>
    </row>
    <row r="12310" spans="1:2" x14ac:dyDescent="0.2">
      <c r="A12310" s="1" t="s">
        <v>20976</v>
      </c>
      <c r="B12310" t="str">
        <f t="shared" si="335"/>
        <v>https://www.udobaer.de/out/media/public/cust/others/s0000166-2021-ch_it.pdf</v>
      </c>
    </row>
    <row r="12311" spans="1:2" x14ac:dyDescent="0.2">
      <c r="A12311" s="1" t="s">
        <v>20977</v>
      </c>
      <c r="B12311" t="str">
        <f t="shared" si="335"/>
        <v>https://www.udobaer.de/out/media/public/cust/others/s0000166-2021-ch_it.pdf</v>
      </c>
    </row>
    <row r="12312" spans="1:2" x14ac:dyDescent="0.2">
      <c r="A12312" s="1" t="s">
        <v>20978</v>
      </c>
      <c r="B12312" t="str">
        <f t="shared" si="335"/>
        <v>https://www.udobaer.de/out/media/public/cust/others/s0000166-2021-ch_it.pdf</v>
      </c>
    </row>
    <row r="12313" spans="1:2" x14ac:dyDescent="0.2">
      <c r="A12313" s="1" t="s">
        <v>20979</v>
      </c>
      <c r="B12313" t="str">
        <f t="shared" si="335"/>
        <v>https://www.udobaer.de/out/media/public/cust/others/s0000166-2021-ch_it.pdf</v>
      </c>
    </row>
    <row r="12314" spans="1:2" x14ac:dyDescent="0.2">
      <c r="A12314" s="1" t="s">
        <v>20980</v>
      </c>
      <c r="B12314" t="str">
        <f t="shared" si="335"/>
        <v>https://www.udobaer.de/out/media/public/cust/others/s0000166-2021-ch_it.pdf</v>
      </c>
    </row>
    <row r="12315" spans="1:2" x14ac:dyDescent="0.2">
      <c r="A12315" s="1" t="s">
        <v>20981</v>
      </c>
      <c r="B12315" t="str">
        <f t="shared" si="335"/>
        <v>https://www.udobaer.de/out/media/public/cust/others/s0000166-2021-ch_it.pdf</v>
      </c>
    </row>
    <row r="12316" spans="1:2" x14ac:dyDescent="0.2">
      <c r="A12316" s="1" t="s">
        <v>20982</v>
      </c>
      <c r="B12316" t="str">
        <f t="shared" si="335"/>
        <v>https://www.udobaer.de/out/media/public/cust/others/s0000166-2021-ch_it.pdf</v>
      </c>
    </row>
    <row r="12317" spans="1:2" x14ac:dyDescent="0.2">
      <c r="A12317" s="1" t="s">
        <v>20983</v>
      </c>
      <c r="B12317" t="str">
        <f t="shared" ref="B12317:B12342" si="336">HYPERLINK("https://www.udobaer.de/out/media/public/cust/others/s0000166-2021-ch_it.pdf")</f>
        <v>https://www.udobaer.de/out/media/public/cust/others/s0000166-2021-ch_it.pdf</v>
      </c>
    </row>
    <row r="12318" spans="1:2" x14ac:dyDescent="0.2">
      <c r="A12318" s="1" t="s">
        <v>20984</v>
      </c>
      <c r="B12318" t="str">
        <f t="shared" si="336"/>
        <v>https://www.udobaer.de/out/media/public/cust/others/s0000166-2021-ch_it.pdf</v>
      </c>
    </row>
    <row r="12319" spans="1:2" x14ac:dyDescent="0.2">
      <c r="A12319" s="1" t="s">
        <v>20985</v>
      </c>
      <c r="B12319" t="str">
        <f t="shared" si="336"/>
        <v>https://www.udobaer.de/out/media/public/cust/others/s0000166-2021-ch_it.pdf</v>
      </c>
    </row>
    <row r="12320" spans="1:2" x14ac:dyDescent="0.2">
      <c r="A12320" s="1" t="s">
        <v>20986</v>
      </c>
      <c r="B12320" t="str">
        <f t="shared" si="336"/>
        <v>https://www.udobaer.de/out/media/public/cust/others/s0000166-2021-ch_it.pdf</v>
      </c>
    </row>
    <row r="12321" spans="1:2" x14ac:dyDescent="0.2">
      <c r="A12321" s="1" t="s">
        <v>20987</v>
      </c>
      <c r="B12321" t="str">
        <f t="shared" si="336"/>
        <v>https://www.udobaer.de/out/media/public/cust/others/s0000166-2021-ch_it.pdf</v>
      </c>
    </row>
    <row r="12322" spans="1:2" x14ac:dyDescent="0.2">
      <c r="A12322" s="1" t="s">
        <v>20988</v>
      </c>
      <c r="B12322" t="str">
        <f t="shared" si="336"/>
        <v>https://www.udobaer.de/out/media/public/cust/others/s0000166-2021-ch_it.pdf</v>
      </c>
    </row>
    <row r="12323" spans="1:2" x14ac:dyDescent="0.2">
      <c r="A12323" s="1" t="s">
        <v>20989</v>
      </c>
      <c r="B12323" t="str">
        <f t="shared" si="336"/>
        <v>https://www.udobaer.de/out/media/public/cust/others/s0000166-2021-ch_it.pdf</v>
      </c>
    </row>
    <row r="12324" spans="1:2" x14ac:dyDescent="0.2">
      <c r="A12324" s="1" t="s">
        <v>20990</v>
      </c>
      <c r="B12324" t="str">
        <f t="shared" si="336"/>
        <v>https://www.udobaer.de/out/media/public/cust/others/s0000166-2021-ch_it.pdf</v>
      </c>
    </row>
    <row r="12325" spans="1:2" x14ac:dyDescent="0.2">
      <c r="A12325" s="1" t="s">
        <v>20991</v>
      </c>
      <c r="B12325" t="str">
        <f t="shared" si="336"/>
        <v>https://www.udobaer.de/out/media/public/cust/others/s0000166-2021-ch_it.pdf</v>
      </c>
    </row>
    <row r="12326" spans="1:2" x14ac:dyDescent="0.2">
      <c r="A12326" s="1" t="s">
        <v>20992</v>
      </c>
      <c r="B12326" t="str">
        <f t="shared" si="336"/>
        <v>https://www.udobaer.de/out/media/public/cust/others/s0000166-2021-ch_it.pdf</v>
      </c>
    </row>
    <row r="12327" spans="1:2" x14ac:dyDescent="0.2">
      <c r="A12327" s="1" t="s">
        <v>20993</v>
      </c>
      <c r="B12327" t="str">
        <f t="shared" si="336"/>
        <v>https://www.udobaer.de/out/media/public/cust/others/s0000166-2021-ch_it.pdf</v>
      </c>
    </row>
    <row r="12328" spans="1:2" x14ac:dyDescent="0.2">
      <c r="A12328" s="1" t="s">
        <v>20994</v>
      </c>
      <c r="B12328" t="str">
        <f t="shared" si="336"/>
        <v>https://www.udobaer.de/out/media/public/cust/others/s0000166-2021-ch_it.pdf</v>
      </c>
    </row>
    <row r="12329" spans="1:2" x14ac:dyDescent="0.2">
      <c r="A12329" s="1" t="s">
        <v>20995</v>
      </c>
      <c r="B12329" t="str">
        <f t="shared" si="336"/>
        <v>https://www.udobaer.de/out/media/public/cust/others/s0000166-2021-ch_it.pdf</v>
      </c>
    </row>
    <row r="12330" spans="1:2" x14ac:dyDescent="0.2">
      <c r="A12330" s="1" t="s">
        <v>20996</v>
      </c>
      <c r="B12330" t="str">
        <f t="shared" si="336"/>
        <v>https://www.udobaer.de/out/media/public/cust/others/s0000166-2021-ch_it.pdf</v>
      </c>
    </row>
    <row r="12331" spans="1:2" x14ac:dyDescent="0.2">
      <c r="A12331" s="1" t="s">
        <v>20998</v>
      </c>
      <c r="B12331" t="str">
        <f t="shared" si="336"/>
        <v>https://www.udobaer.de/out/media/public/cust/others/s0000166-2021-ch_it.pdf</v>
      </c>
    </row>
    <row r="12332" spans="1:2" x14ac:dyDescent="0.2">
      <c r="A12332" s="1" t="s">
        <v>20999</v>
      </c>
      <c r="B12332" t="str">
        <f t="shared" si="336"/>
        <v>https://www.udobaer.de/out/media/public/cust/others/s0000166-2021-ch_it.pdf</v>
      </c>
    </row>
    <row r="12333" spans="1:2" x14ac:dyDescent="0.2">
      <c r="A12333" s="1" t="s">
        <v>21000</v>
      </c>
      <c r="B12333" t="str">
        <f t="shared" si="336"/>
        <v>https://www.udobaer.de/out/media/public/cust/others/s0000166-2021-ch_it.pdf</v>
      </c>
    </row>
    <row r="12334" spans="1:2" x14ac:dyDescent="0.2">
      <c r="A12334" s="1" t="s">
        <v>21001</v>
      </c>
      <c r="B12334" t="str">
        <f t="shared" si="336"/>
        <v>https://www.udobaer.de/out/media/public/cust/others/s0000166-2021-ch_it.pdf</v>
      </c>
    </row>
    <row r="12335" spans="1:2" x14ac:dyDescent="0.2">
      <c r="A12335" s="1" t="s">
        <v>21002</v>
      </c>
      <c r="B12335" t="str">
        <f t="shared" si="336"/>
        <v>https://www.udobaer.de/out/media/public/cust/others/s0000166-2021-ch_it.pdf</v>
      </c>
    </row>
    <row r="12336" spans="1:2" x14ac:dyDescent="0.2">
      <c r="A12336" s="1" t="s">
        <v>21003</v>
      </c>
      <c r="B12336" t="str">
        <f t="shared" si="336"/>
        <v>https://www.udobaer.de/out/media/public/cust/others/s0000166-2021-ch_it.pdf</v>
      </c>
    </row>
    <row r="12337" spans="1:2" x14ac:dyDescent="0.2">
      <c r="A12337" s="1" t="s">
        <v>21017</v>
      </c>
      <c r="B12337" t="str">
        <f t="shared" si="336"/>
        <v>https://www.udobaer.de/out/media/public/cust/others/s0000166-2021-ch_it.pdf</v>
      </c>
    </row>
    <row r="12338" spans="1:2" x14ac:dyDescent="0.2">
      <c r="A12338" s="1" t="s">
        <v>21018</v>
      </c>
      <c r="B12338" t="str">
        <f t="shared" si="336"/>
        <v>https://www.udobaer.de/out/media/public/cust/others/s0000166-2021-ch_it.pdf</v>
      </c>
    </row>
    <row r="12339" spans="1:2" x14ac:dyDescent="0.2">
      <c r="A12339" s="1" t="s">
        <v>21019</v>
      </c>
      <c r="B12339" t="str">
        <f t="shared" si="336"/>
        <v>https://www.udobaer.de/out/media/public/cust/others/s0000166-2021-ch_it.pdf</v>
      </c>
    </row>
    <row r="12340" spans="1:2" x14ac:dyDescent="0.2">
      <c r="A12340" s="1" t="s">
        <v>21020</v>
      </c>
      <c r="B12340" t="str">
        <f t="shared" si="336"/>
        <v>https://www.udobaer.de/out/media/public/cust/others/s0000166-2021-ch_it.pdf</v>
      </c>
    </row>
    <row r="12341" spans="1:2" x14ac:dyDescent="0.2">
      <c r="A12341" s="1" t="s">
        <v>21021</v>
      </c>
      <c r="B12341" t="str">
        <f t="shared" si="336"/>
        <v>https://www.udobaer.de/out/media/public/cust/others/s0000166-2021-ch_it.pdf</v>
      </c>
    </row>
    <row r="12342" spans="1:2" x14ac:dyDescent="0.2">
      <c r="A12342" s="1" t="s">
        <v>21022</v>
      </c>
      <c r="B12342" t="str">
        <f t="shared" si="336"/>
        <v>https://www.udobaer.de/out/media/public/cust/others/s0000166-2021-ch_it.pdf</v>
      </c>
    </row>
    <row r="12343" spans="1:2" x14ac:dyDescent="0.2">
      <c r="A12343" s="1" t="s">
        <v>28273</v>
      </c>
      <c r="B12343" t="str">
        <f t="shared" ref="B12343:B12356" si="337">HYPERLINK("https://www.udobaer.de/out/media/public/cust/others/s0000166-2021-ch_it.pdf")</f>
        <v>https://www.udobaer.de/out/media/public/cust/others/s0000166-2021-ch_it.pdf</v>
      </c>
    </row>
    <row r="12344" spans="1:2" x14ac:dyDescent="0.2">
      <c r="A12344" s="1" t="s">
        <v>28274</v>
      </c>
      <c r="B12344" t="str">
        <f t="shared" si="337"/>
        <v>https://www.udobaer.de/out/media/public/cust/others/s0000166-2021-ch_it.pdf</v>
      </c>
    </row>
    <row r="12345" spans="1:2" x14ac:dyDescent="0.2">
      <c r="A12345" s="1" t="s">
        <v>28275</v>
      </c>
      <c r="B12345" t="str">
        <f t="shared" si="337"/>
        <v>https://www.udobaer.de/out/media/public/cust/others/s0000166-2021-ch_it.pdf</v>
      </c>
    </row>
    <row r="12346" spans="1:2" x14ac:dyDescent="0.2">
      <c r="A12346" s="1" t="s">
        <v>28276</v>
      </c>
      <c r="B12346" t="str">
        <f t="shared" si="337"/>
        <v>https://www.udobaer.de/out/media/public/cust/others/s0000166-2021-ch_it.pdf</v>
      </c>
    </row>
    <row r="12347" spans="1:2" x14ac:dyDescent="0.2">
      <c r="A12347" s="1" t="s">
        <v>28277</v>
      </c>
      <c r="B12347" t="str">
        <f t="shared" si="337"/>
        <v>https://www.udobaer.de/out/media/public/cust/others/s0000166-2021-ch_it.pdf</v>
      </c>
    </row>
    <row r="12348" spans="1:2" x14ac:dyDescent="0.2">
      <c r="A12348" s="1" t="s">
        <v>28278</v>
      </c>
      <c r="B12348" t="str">
        <f t="shared" si="337"/>
        <v>https://www.udobaer.de/out/media/public/cust/others/s0000166-2021-ch_it.pdf</v>
      </c>
    </row>
    <row r="12349" spans="1:2" x14ac:dyDescent="0.2">
      <c r="A12349" s="1" t="s">
        <v>28279</v>
      </c>
      <c r="B12349" t="str">
        <f t="shared" si="337"/>
        <v>https://www.udobaer.de/out/media/public/cust/others/s0000166-2021-ch_it.pdf</v>
      </c>
    </row>
    <row r="12350" spans="1:2" x14ac:dyDescent="0.2">
      <c r="A12350" s="1" t="s">
        <v>28318</v>
      </c>
      <c r="B12350" t="str">
        <f t="shared" si="337"/>
        <v>https://www.udobaer.de/out/media/public/cust/others/s0000166-2021-ch_it.pdf</v>
      </c>
    </row>
    <row r="12351" spans="1:2" x14ac:dyDescent="0.2">
      <c r="A12351" s="1" t="s">
        <v>28319</v>
      </c>
      <c r="B12351" t="str">
        <f t="shared" si="337"/>
        <v>https://www.udobaer.de/out/media/public/cust/others/s0000166-2021-ch_it.pdf</v>
      </c>
    </row>
    <row r="12352" spans="1:2" x14ac:dyDescent="0.2">
      <c r="A12352" s="1" t="s">
        <v>28320</v>
      </c>
      <c r="B12352" t="str">
        <f t="shared" si="337"/>
        <v>https://www.udobaer.de/out/media/public/cust/others/s0000166-2021-ch_it.pdf</v>
      </c>
    </row>
    <row r="12353" spans="1:2" x14ac:dyDescent="0.2">
      <c r="A12353" s="1" t="s">
        <v>28321</v>
      </c>
      <c r="B12353" t="str">
        <f t="shared" si="337"/>
        <v>https://www.udobaer.de/out/media/public/cust/others/s0000166-2021-ch_it.pdf</v>
      </c>
    </row>
    <row r="12354" spans="1:2" x14ac:dyDescent="0.2">
      <c r="A12354" s="1" t="s">
        <v>28322</v>
      </c>
      <c r="B12354" t="str">
        <f t="shared" si="337"/>
        <v>https://www.udobaer.de/out/media/public/cust/others/s0000166-2021-ch_it.pdf</v>
      </c>
    </row>
    <row r="12355" spans="1:2" x14ac:dyDescent="0.2">
      <c r="A12355" s="1" t="s">
        <v>28323</v>
      </c>
      <c r="B12355" t="str">
        <f t="shared" si="337"/>
        <v>https://www.udobaer.de/out/media/public/cust/others/s0000166-2021-ch_it.pdf</v>
      </c>
    </row>
    <row r="12356" spans="1:2" x14ac:dyDescent="0.2">
      <c r="A12356" s="1" t="s">
        <v>28324</v>
      </c>
      <c r="B12356" t="str">
        <f t="shared" si="337"/>
        <v>https://www.udobaer.de/out/media/public/cust/others/s0000166-2021-ch_it.pdf</v>
      </c>
    </row>
    <row r="12357" spans="1:2" x14ac:dyDescent="0.2">
      <c r="A12357" s="1" t="s">
        <v>18401</v>
      </c>
      <c r="B12357" t="str">
        <f t="shared" ref="B12357:B12395" si="338">HYPERLINK("https://www.udobaer.de/out/media/public/cust/others/s0000167-2021-ch_it.pdf")</f>
        <v>https://www.udobaer.de/out/media/public/cust/others/s0000167-2021-ch_it.pdf</v>
      </c>
    </row>
    <row r="12358" spans="1:2" x14ac:dyDescent="0.2">
      <c r="A12358" s="1" t="s">
        <v>18415</v>
      </c>
      <c r="B12358" t="str">
        <f t="shared" si="338"/>
        <v>https://www.udobaer.de/out/media/public/cust/others/s0000167-2021-ch_it.pdf</v>
      </c>
    </row>
    <row r="12359" spans="1:2" x14ac:dyDescent="0.2">
      <c r="A12359" s="1" t="s">
        <v>18417</v>
      </c>
      <c r="B12359" t="str">
        <f t="shared" si="338"/>
        <v>https://www.udobaer.de/out/media/public/cust/others/s0000167-2021-ch_it.pdf</v>
      </c>
    </row>
    <row r="12360" spans="1:2" x14ac:dyDescent="0.2">
      <c r="A12360" s="1" t="s">
        <v>18418</v>
      </c>
      <c r="B12360" t="str">
        <f t="shared" si="338"/>
        <v>https://www.udobaer.de/out/media/public/cust/others/s0000167-2021-ch_it.pdf</v>
      </c>
    </row>
    <row r="12361" spans="1:2" x14ac:dyDescent="0.2">
      <c r="A12361" s="1" t="s">
        <v>18419</v>
      </c>
      <c r="B12361" t="str">
        <f t="shared" si="338"/>
        <v>https://www.udobaer.de/out/media/public/cust/others/s0000167-2021-ch_it.pdf</v>
      </c>
    </row>
    <row r="12362" spans="1:2" x14ac:dyDescent="0.2">
      <c r="A12362" s="1" t="s">
        <v>18420</v>
      </c>
      <c r="B12362" t="str">
        <f t="shared" si="338"/>
        <v>https://www.udobaer.de/out/media/public/cust/others/s0000167-2021-ch_it.pdf</v>
      </c>
    </row>
    <row r="12363" spans="1:2" x14ac:dyDescent="0.2">
      <c r="A12363" s="1" t="s">
        <v>18421</v>
      </c>
      <c r="B12363" t="str">
        <f t="shared" si="338"/>
        <v>https://www.udobaer.de/out/media/public/cust/others/s0000167-2021-ch_it.pdf</v>
      </c>
    </row>
    <row r="12364" spans="1:2" x14ac:dyDescent="0.2">
      <c r="A12364" s="1" t="s">
        <v>18422</v>
      </c>
      <c r="B12364" t="str">
        <f t="shared" si="338"/>
        <v>https://www.udobaer.de/out/media/public/cust/others/s0000167-2021-ch_it.pdf</v>
      </c>
    </row>
    <row r="12365" spans="1:2" x14ac:dyDescent="0.2">
      <c r="A12365" s="1" t="s">
        <v>18423</v>
      </c>
      <c r="B12365" t="str">
        <f t="shared" si="338"/>
        <v>https://www.udobaer.de/out/media/public/cust/others/s0000167-2021-ch_it.pdf</v>
      </c>
    </row>
    <row r="12366" spans="1:2" x14ac:dyDescent="0.2">
      <c r="A12366" s="1" t="s">
        <v>18424</v>
      </c>
      <c r="B12366" t="str">
        <f t="shared" si="338"/>
        <v>https://www.udobaer.de/out/media/public/cust/others/s0000167-2021-ch_it.pdf</v>
      </c>
    </row>
    <row r="12367" spans="1:2" x14ac:dyDescent="0.2">
      <c r="A12367" s="1" t="s">
        <v>18425</v>
      </c>
      <c r="B12367" t="str">
        <f t="shared" si="338"/>
        <v>https://www.udobaer.de/out/media/public/cust/others/s0000167-2021-ch_it.pdf</v>
      </c>
    </row>
    <row r="12368" spans="1:2" x14ac:dyDescent="0.2">
      <c r="A12368" s="1" t="s">
        <v>18426</v>
      </c>
      <c r="B12368" t="str">
        <f t="shared" si="338"/>
        <v>https://www.udobaer.de/out/media/public/cust/others/s0000167-2021-ch_it.pdf</v>
      </c>
    </row>
    <row r="12369" spans="1:2" x14ac:dyDescent="0.2">
      <c r="A12369" s="1" t="s">
        <v>18427</v>
      </c>
      <c r="B12369" t="str">
        <f t="shared" si="338"/>
        <v>https://www.udobaer.de/out/media/public/cust/others/s0000167-2021-ch_it.pdf</v>
      </c>
    </row>
    <row r="12370" spans="1:2" x14ac:dyDescent="0.2">
      <c r="A12370" s="1" t="s">
        <v>18428</v>
      </c>
      <c r="B12370" t="str">
        <f t="shared" si="338"/>
        <v>https://www.udobaer.de/out/media/public/cust/others/s0000167-2021-ch_it.pdf</v>
      </c>
    </row>
    <row r="12371" spans="1:2" x14ac:dyDescent="0.2">
      <c r="A12371" s="1" t="s">
        <v>18429</v>
      </c>
      <c r="B12371" t="str">
        <f t="shared" si="338"/>
        <v>https://www.udobaer.de/out/media/public/cust/others/s0000167-2021-ch_it.pdf</v>
      </c>
    </row>
    <row r="12372" spans="1:2" x14ac:dyDescent="0.2">
      <c r="A12372" s="1" t="s">
        <v>18430</v>
      </c>
      <c r="B12372" t="str">
        <f t="shared" si="338"/>
        <v>https://www.udobaer.de/out/media/public/cust/others/s0000167-2021-ch_it.pdf</v>
      </c>
    </row>
    <row r="12373" spans="1:2" x14ac:dyDescent="0.2">
      <c r="A12373" s="1" t="s">
        <v>18431</v>
      </c>
      <c r="B12373" t="str">
        <f t="shared" si="338"/>
        <v>https://www.udobaer.de/out/media/public/cust/others/s0000167-2021-ch_it.pdf</v>
      </c>
    </row>
    <row r="12374" spans="1:2" x14ac:dyDescent="0.2">
      <c r="A12374" s="1" t="s">
        <v>18432</v>
      </c>
      <c r="B12374" t="str">
        <f t="shared" si="338"/>
        <v>https://www.udobaer.de/out/media/public/cust/others/s0000167-2021-ch_it.pdf</v>
      </c>
    </row>
    <row r="12375" spans="1:2" x14ac:dyDescent="0.2">
      <c r="A12375" s="1" t="s">
        <v>18433</v>
      </c>
      <c r="B12375" t="str">
        <f t="shared" si="338"/>
        <v>https://www.udobaer.de/out/media/public/cust/others/s0000167-2021-ch_it.pdf</v>
      </c>
    </row>
    <row r="12376" spans="1:2" x14ac:dyDescent="0.2">
      <c r="A12376" s="1" t="s">
        <v>18434</v>
      </c>
      <c r="B12376" t="str">
        <f t="shared" si="338"/>
        <v>https://www.udobaer.de/out/media/public/cust/others/s0000167-2021-ch_it.pdf</v>
      </c>
    </row>
    <row r="12377" spans="1:2" x14ac:dyDescent="0.2">
      <c r="A12377" s="1" t="s">
        <v>18435</v>
      </c>
      <c r="B12377" t="str">
        <f t="shared" si="338"/>
        <v>https://www.udobaer.de/out/media/public/cust/others/s0000167-2021-ch_it.pdf</v>
      </c>
    </row>
    <row r="12378" spans="1:2" x14ac:dyDescent="0.2">
      <c r="A12378" s="1" t="s">
        <v>18436</v>
      </c>
      <c r="B12378" t="str">
        <f t="shared" si="338"/>
        <v>https://www.udobaer.de/out/media/public/cust/others/s0000167-2021-ch_it.pdf</v>
      </c>
    </row>
    <row r="12379" spans="1:2" x14ac:dyDescent="0.2">
      <c r="A12379" s="1" t="s">
        <v>18437</v>
      </c>
      <c r="B12379" t="str">
        <f t="shared" si="338"/>
        <v>https://www.udobaer.de/out/media/public/cust/others/s0000167-2021-ch_it.pdf</v>
      </c>
    </row>
    <row r="12380" spans="1:2" x14ac:dyDescent="0.2">
      <c r="A12380" s="1" t="s">
        <v>18438</v>
      </c>
      <c r="B12380" t="str">
        <f t="shared" si="338"/>
        <v>https://www.udobaer.de/out/media/public/cust/others/s0000167-2021-ch_it.pdf</v>
      </c>
    </row>
    <row r="12381" spans="1:2" x14ac:dyDescent="0.2">
      <c r="A12381" s="1" t="s">
        <v>18439</v>
      </c>
      <c r="B12381" t="str">
        <f t="shared" si="338"/>
        <v>https://www.udobaer.de/out/media/public/cust/others/s0000167-2021-ch_it.pdf</v>
      </c>
    </row>
    <row r="12382" spans="1:2" x14ac:dyDescent="0.2">
      <c r="A12382" s="1" t="s">
        <v>18440</v>
      </c>
      <c r="B12382" t="str">
        <f t="shared" si="338"/>
        <v>https://www.udobaer.de/out/media/public/cust/others/s0000167-2021-ch_it.pdf</v>
      </c>
    </row>
    <row r="12383" spans="1:2" x14ac:dyDescent="0.2">
      <c r="A12383" s="1" t="s">
        <v>18441</v>
      </c>
      <c r="B12383" t="str">
        <f t="shared" si="338"/>
        <v>https://www.udobaer.de/out/media/public/cust/others/s0000167-2021-ch_it.pdf</v>
      </c>
    </row>
    <row r="12384" spans="1:2" x14ac:dyDescent="0.2">
      <c r="A12384" s="1" t="s">
        <v>18442</v>
      </c>
      <c r="B12384" t="str">
        <f t="shared" si="338"/>
        <v>https://www.udobaer.de/out/media/public/cust/others/s0000167-2021-ch_it.pdf</v>
      </c>
    </row>
    <row r="12385" spans="1:2" x14ac:dyDescent="0.2">
      <c r="A12385" s="1" t="s">
        <v>18443</v>
      </c>
      <c r="B12385" t="str">
        <f t="shared" si="338"/>
        <v>https://www.udobaer.de/out/media/public/cust/others/s0000167-2021-ch_it.pdf</v>
      </c>
    </row>
    <row r="12386" spans="1:2" x14ac:dyDescent="0.2">
      <c r="A12386" s="1" t="s">
        <v>18444</v>
      </c>
      <c r="B12386" t="str">
        <f t="shared" si="338"/>
        <v>https://www.udobaer.de/out/media/public/cust/others/s0000167-2021-ch_it.pdf</v>
      </c>
    </row>
    <row r="12387" spans="1:2" x14ac:dyDescent="0.2">
      <c r="A12387" s="1" t="s">
        <v>18445</v>
      </c>
      <c r="B12387" t="str">
        <f t="shared" si="338"/>
        <v>https://www.udobaer.de/out/media/public/cust/others/s0000167-2021-ch_it.pdf</v>
      </c>
    </row>
    <row r="12388" spans="1:2" x14ac:dyDescent="0.2">
      <c r="A12388" s="1" t="s">
        <v>18446</v>
      </c>
      <c r="B12388" t="str">
        <f t="shared" si="338"/>
        <v>https://www.udobaer.de/out/media/public/cust/others/s0000167-2021-ch_it.pdf</v>
      </c>
    </row>
    <row r="12389" spans="1:2" x14ac:dyDescent="0.2">
      <c r="A12389" s="1" t="s">
        <v>18447</v>
      </c>
      <c r="B12389" t="str">
        <f t="shared" si="338"/>
        <v>https://www.udobaer.de/out/media/public/cust/others/s0000167-2021-ch_it.pdf</v>
      </c>
    </row>
    <row r="12390" spans="1:2" x14ac:dyDescent="0.2">
      <c r="A12390" s="1" t="s">
        <v>18448</v>
      </c>
      <c r="B12390" t="str">
        <f t="shared" si="338"/>
        <v>https://www.udobaer.de/out/media/public/cust/others/s0000167-2021-ch_it.pdf</v>
      </c>
    </row>
    <row r="12391" spans="1:2" x14ac:dyDescent="0.2">
      <c r="A12391" s="1" t="s">
        <v>18449</v>
      </c>
      <c r="B12391" t="str">
        <f t="shared" si="338"/>
        <v>https://www.udobaer.de/out/media/public/cust/others/s0000167-2021-ch_it.pdf</v>
      </c>
    </row>
    <row r="12392" spans="1:2" x14ac:dyDescent="0.2">
      <c r="A12392" s="1" t="s">
        <v>18450</v>
      </c>
      <c r="B12392" t="str">
        <f t="shared" si="338"/>
        <v>https://www.udobaer.de/out/media/public/cust/others/s0000167-2021-ch_it.pdf</v>
      </c>
    </row>
    <row r="12393" spans="1:2" x14ac:dyDescent="0.2">
      <c r="A12393" s="1" t="s">
        <v>18451</v>
      </c>
      <c r="B12393" t="str">
        <f t="shared" si="338"/>
        <v>https://www.udobaer.de/out/media/public/cust/others/s0000167-2021-ch_it.pdf</v>
      </c>
    </row>
    <row r="12394" spans="1:2" x14ac:dyDescent="0.2">
      <c r="A12394" s="1" t="s">
        <v>18452</v>
      </c>
      <c r="B12394" t="str">
        <f t="shared" si="338"/>
        <v>https://www.udobaer.de/out/media/public/cust/others/s0000167-2021-ch_it.pdf</v>
      </c>
    </row>
    <row r="12395" spans="1:2" x14ac:dyDescent="0.2">
      <c r="A12395" s="1" t="s">
        <v>18453</v>
      </c>
      <c r="B12395" t="str">
        <f t="shared" si="338"/>
        <v>https://www.udobaer.de/out/media/public/cust/others/s0000167-2021-ch_it.pdf</v>
      </c>
    </row>
    <row r="12396" spans="1:2" x14ac:dyDescent="0.2">
      <c r="A12396" s="1" t="s">
        <v>18454</v>
      </c>
      <c r="B12396" t="str">
        <f t="shared" ref="B12396:B12424" si="339">HYPERLINK("https://www.udobaer.de/out/media/public/cust/others/s0000167-2021-ch_it.pdf")</f>
        <v>https://www.udobaer.de/out/media/public/cust/others/s0000167-2021-ch_it.pdf</v>
      </c>
    </row>
    <row r="12397" spans="1:2" x14ac:dyDescent="0.2">
      <c r="A12397" s="1" t="s">
        <v>18455</v>
      </c>
      <c r="B12397" t="str">
        <f t="shared" si="339"/>
        <v>https://www.udobaer.de/out/media/public/cust/others/s0000167-2021-ch_it.pdf</v>
      </c>
    </row>
    <row r="12398" spans="1:2" x14ac:dyDescent="0.2">
      <c r="A12398" s="1" t="s">
        <v>18456</v>
      </c>
      <c r="B12398" t="str">
        <f t="shared" si="339"/>
        <v>https://www.udobaer.de/out/media/public/cust/others/s0000167-2021-ch_it.pdf</v>
      </c>
    </row>
    <row r="12399" spans="1:2" x14ac:dyDescent="0.2">
      <c r="A12399" s="1" t="s">
        <v>18457</v>
      </c>
      <c r="B12399" t="str">
        <f t="shared" si="339"/>
        <v>https://www.udobaer.de/out/media/public/cust/others/s0000167-2021-ch_it.pdf</v>
      </c>
    </row>
    <row r="12400" spans="1:2" x14ac:dyDescent="0.2">
      <c r="A12400" s="1" t="s">
        <v>18458</v>
      </c>
      <c r="B12400" t="str">
        <f t="shared" si="339"/>
        <v>https://www.udobaer.de/out/media/public/cust/others/s0000167-2021-ch_it.pdf</v>
      </c>
    </row>
    <row r="12401" spans="1:2" x14ac:dyDescent="0.2">
      <c r="A12401" s="1" t="s">
        <v>18459</v>
      </c>
      <c r="B12401" t="str">
        <f t="shared" si="339"/>
        <v>https://www.udobaer.de/out/media/public/cust/others/s0000167-2021-ch_it.pdf</v>
      </c>
    </row>
    <row r="12402" spans="1:2" x14ac:dyDescent="0.2">
      <c r="A12402" s="1" t="s">
        <v>18460</v>
      </c>
      <c r="B12402" t="str">
        <f t="shared" si="339"/>
        <v>https://www.udobaer.de/out/media/public/cust/others/s0000167-2021-ch_it.pdf</v>
      </c>
    </row>
    <row r="12403" spans="1:2" x14ac:dyDescent="0.2">
      <c r="A12403" s="1" t="s">
        <v>18461</v>
      </c>
      <c r="B12403" t="str">
        <f t="shared" si="339"/>
        <v>https://www.udobaer.de/out/media/public/cust/others/s0000167-2021-ch_it.pdf</v>
      </c>
    </row>
    <row r="12404" spans="1:2" x14ac:dyDescent="0.2">
      <c r="A12404" s="1" t="s">
        <v>18462</v>
      </c>
      <c r="B12404" t="str">
        <f t="shared" si="339"/>
        <v>https://www.udobaer.de/out/media/public/cust/others/s0000167-2021-ch_it.pdf</v>
      </c>
    </row>
    <row r="12405" spans="1:2" x14ac:dyDescent="0.2">
      <c r="A12405" s="1" t="s">
        <v>18463</v>
      </c>
      <c r="B12405" t="str">
        <f t="shared" si="339"/>
        <v>https://www.udobaer.de/out/media/public/cust/others/s0000167-2021-ch_it.pdf</v>
      </c>
    </row>
    <row r="12406" spans="1:2" x14ac:dyDescent="0.2">
      <c r="A12406" s="1" t="s">
        <v>18464</v>
      </c>
      <c r="B12406" t="str">
        <f t="shared" si="339"/>
        <v>https://www.udobaer.de/out/media/public/cust/others/s0000167-2021-ch_it.pdf</v>
      </c>
    </row>
    <row r="12407" spans="1:2" x14ac:dyDescent="0.2">
      <c r="A12407" s="1" t="s">
        <v>18465</v>
      </c>
      <c r="B12407" t="str">
        <f t="shared" si="339"/>
        <v>https://www.udobaer.de/out/media/public/cust/others/s0000167-2021-ch_it.pdf</v>
      </c>
    </row>
    <row r="12408" spans="1:2" x14ac:dyDescent="0.2">
      <c r="A12408" s="1" t="s">
        <v>18466</v>
      </c>
      <c r="B12408" t="str">
        <f t="shared" si="339"/>
        <v>https://www.udobaer.de/out/media/public/cust/others/s0000167-2021-ch_it.pdf</v>
      </c>
    </row>
    <row r="12409" spans="1:2" x14ac:dyDescent="0.2">
      <c r="A12409" s="1" t="s">
        <v>18467</v>
      </c>
      <c r="B12409" t="str">
        <f t="shared" si="339"/>
        <v>https://www.udobaer.de/out/media/public/cust/others/s0000167-2021-ch_it.pdf</v>
      </c>
    </row>
    <row r="12410" spans="1:2" x14ac:dyDescent="0.2">
      <c r="A12410" s="1" t="s">
        <v>18468</v>
      </c>
      <c r="B12410" t="str">
        <f t="shared" si="339"/>
        <v>https://www.udobaer.de/out/media/public/cust/others/s0000167-2021-ch_it.pdf</v>
      </c>
    </row>
    <row r="12411" spans="1:2" x14ac:dyDescent="0.2">
      <c r="A12411" s="1" t="s">
        <v>18469</v>
      </c>
      <c r="B12411" t="str">
        <f t="shared" si="339"/>
        <v>https://www.udobaer.de/out/media/public/cust/others/s0000167-2021-ch_it.pdf</v>
      </c>
    </row>
    <row r="12412" spans="1:2" x14ac:dyDescent="0.2">
      <c r="A12412" s="1" t="s">
        <v>18470</v>
      </c>
      <c r="B12412" t="str">
        <f t="shared" si="339"/>
        <v>https://www.udobaer.de/out/media/public/cust/others/s0000167-2021-ch_it.pdf</v>
      </c>
    </row>
    <row r="12413" spans="1:2" x14ac:dyDescent="0.2">
      <c r="A12413" s="1" t="s">
        <v>18471</v>
      </c>
      <c r="B12413" t="str">
        <f t="shared" si="339"/>
        <v>https://www.udobaer.de/out/media/public/cust/others/s0000167-2021-ch_it.pdf</v>
      </c>
    </row>
    <row r="12414" spans="1:2" x14ac:dyDescent="0.2">
      <c r="A12414" s="1" t="s">
        <v>18472</v>
      </c>
      <c r="B12414" t="str">
        <f t="shared" si="339"/>
        <v>https://www.udobaer.de/out/media/public/cust/others/s0000167-2021-ch_it.pdf</v>
      </c>
    </row>
    <row r="12415" spans="1:2" x14ac:dyDescent="0.2">
      <c r="A12415" s="1" t="s">
        <v>18473</v>
      </c>
      <c r="B12415" t="str">
        <f t="shared" si="339"/>
        <v>https://www.udobaer.de/out/media/public/cust/others/s0000167-2021-ch_it.pdf</v>
      </c>
    </row>
    <row r="12416" spans="1:2" x14ac:dyDescent="0.2">
      <c r="A12416" s="1" t="s">
        <v>18474</v>
      </c>
      <c r="B12416" t="str">
        <f t="shared" si="339"/>
        <v>https://www.udobaer.de/out/media/public/cust/others/s0000167-2021-ch_it.pdf</v>
      </c>
    </row>
    <row r="12417" spans="1:2" x14ac:dyDescent="0.2">
      <c r="A12417" s="1" t="s">
        <v>18475</v>
      </c>
      <c r="B12417" t="str">
        <f t="shared" si="339"/>
        <v>https://www.udobaer.de/out/media/public/cust/others/s0000167-2021-ch_it.pdf</v>
      </c>
    </row>
    <row r="12418" spans="1:2" x14ac:dyDescent="0.2">
      <c r="A12418" s="1" t="s">
        <v>18476</v>
      </c>
      <c r="B12418" t="str">
        <f t="shared" si="339"/>
        <v>https://www.udobaer.de/out/media/public/cust/others/s0000167-2021-ch_it.pdf</v>
      </c>
    </row>
    <row r="12419" spans="1:2" x14ac:dyDescent="0.2">
      <c r="A12419" s="1" t="s">
        <v>18477</v>
      </c>
      <c r="B12419" t="str">
        <f t="shared" si="339"/>
        <v>https://www.udobaer.de/out/media/public/cust/others/s0000167-2021-ch_it.pdf</v>
      </c>
    </row>
    <row r="12420" spans="1:2" x14ac:dyDescent="0.2">
      <c r="A12420" s="1" t="s">
        <v>18478</v>
      </c>
      <c r="B12420" t="str">
        <f t="shared" si="339"/>
        <v>https://www.udobaer.de/out/media/public/cust/others/s0000167-2021-ch_it.pdf</v>
      </c>
    </row>
    <row r="12421" spans="1:2" x14ac:dyDescent="0.2">
      <c r="A12421" s="1" t="s">
        <v>18479</v>
      </c>
      <c r="B12421" t="str">
        <f t="shared" si="339"/>
        <v>https://www.udobaer.de/out/media/public/cust/others/s0000167-2021-ch_it.pdf</v>
      </c>
    </row>
    <row r="12422" spans="1:2" x14ac:dyDescent="0.2">
      <c r="A12422" s="1" t="s">
        <v>18480</v>
      </c>
      <c r="B12422" t="str">
        <f t="shared" si="339"/>
        <v>https://www.udobaer.de/out/media/public/cust/others/s0000167-2021-ch_it.pdf</v>
      </c>
    </row>
    <row r="12423" spans="1:2" x14ac:dyDescent="0.2">
      <c r="A12423" s="1" t="s">
        <v>18481</v>
      </c>
      <c r="B12423" t="str">
        <f t="shared" si="339"/>
        <v>https://www.udobaer.de/out/media/public/cust/others/s0000167-2021-ch_it.pdf</v>
      </c>
    </row>
    <row r="12424" spans="1:2" x14ac:dyDescent="0.2">
      <c r="A12424" s="1" t="s">
        <v>18482</v>
      </c>
      <c r="B12424" t="str">
        <f t="shared" si="339"/>
        <v>https://www.udobaer.de/out/media/public/cust/others/s0000167-2021-ch_it.pdf</v>
      </c>
    </row>
    <row r="12425" spans="1:2" x14ac:dyDescent="0.2">
      <c r="A12425" s="1" t="s">
        <v>18483</v>
      </c>
      <c r="B12425" t="str">
        <f t="shared" ref="B12425:B12451" si="340">HYPERLINK("https://www.udobaer.de/out/media/public/cust/others/s0000167-2021-ch_it.pdf")</f>
        <v>https://www.udobaer.de/out/media/public/cust/others/s0000167-2021-ch_it.pdf</v>
      </c>
    </row>
    <row r="12426" spans="1:2" x14ac:dyDescent="0.2">
      <c r="A12426" s="1" t="s">
        <v>18484</v>
      </c>
      <c r="B12426" t="str">
        <f t="shared" si="340"/>
        <v>https://www.udobaer.de/out/media/public/cust/others/s0000167-2021-ch_it.pdf</v>
      </c>
    </row>
    <row r="12427" spans="1:2" x14ac:dyDescent="0.2">
      <c r="A12427" s="1" t="s">
        <v>18485</v>
      </c>
      <c r="B12427" t="str">
        <f t="shared" si="340"/>
        <v>https://www.udobaer.de/out/media/public/cust/others/s0000167-2021-ch_it.pdf</v>
      </c>
    </row>
    <row r="12428" spans="1:2" x14ac:dyDescent="0.2">
      <c r="A12428" s="1" t="s">
        <v>18486</v>
      </c>
      <c r="B12428" t="str">
        <f t="shared" si="340"/>
        <v>https://www.udobaer.de/out/media/public/cust/others/s0000167-2021-ch_it.pdf</v>
      </c>
    </row>
    <row r="12429" spans="1:2" x14ac:dyDescent="0.2">
      <c r="A12429" s="1" t="s">
        <v>18487</v>
      </c>
      <c r="B12429" t="str">
        <f t="shared" si="340"/>
        <v>https://www.udobaer.de/out/media/public/cust/others/s0000167-2021-ch_it.pdf</v>
      </c>
    </row>
    <row r="12430" spans="1:2" x14ac:dyDescent="0.2">
      <c r="A12430" s="1" t="s">
        <v>18488</v>
      </c>
      <c r="B12430" t="str">
        <f t="shared" si="340"/>
        <v>https://www.udobaer.de/out/media/public/cust/others/s0000167-2021-ch_it.pdf</v>
      </c>
    </row>
    <row r="12431" spans="1:2" x14ac:dyDescent="0.2">
      <c r="A12431" s="1" t="s">
        <v>18489</v>
      </c>
      <c r="B12431" t="str">
        <f t="shared" si="340"/>
        <v>https://www.udobaer.de/out/media/public/cust/others/s0000167-2021-ch_it.pdf</v>
      </c>
    </row>
    <row r="12432" spans="1:2" x14ac:dyDescent="0.2">
      <c r="A12432" s="1" t="s">
        <v>18490</v>
      </c>
      <c r="B12432" t="str">
        <f t="shared" si="340"/>
        <v>https://www.udobaer.de/out/media/public/cust/others/s0000167-2021-ch_it.pdf</v>
      </c>
    </row>
    <row r="12433" spans="1:2" x14ac:dyDescent="0.2">
      <c r="A12433" s="1" t="s">
        <v>18491</v>
      </c>
      <c r="B12433" t="str">
        <f t="shared" si="340"/>
        <v>https://www.udobaer.de/out/media/public/cust/others/s0000167-2021-ch_it.pdf</v>
      </c>
    </row>
    <row r="12434" spans="1:2" x14ac:dyDescent="0.2">
      <c r="A12434" s="1" t="s">
        <v>18492</v>
      </c>
      <c r="B12434" t="str">
        <f t="shared" si="340"/>
        <v>https://www.udobaer.de/out/media/public/cust/others/s0000167-2021-ch_it.pdf</v>
      </c>
    </row>
    <row r="12435" spans="1:2" x14ac:dyDescent="0.2">
      <c r="A12435" s="1" t="s">
        <v>18493</v>
      </c>
      <c r="B12435" t="str">
        <f t="shared" si="340"/>
        <v>https://www.udobaer.de/out/media/public/cust/others/s0000167-2021-ch_it.pdf</v>
      </c>
    </row>
    <row r="12436" spans="1:2" x14ac:dyDescent="0.2">
      <c r="A12436" s="1" t="s">
        <v>18494</v>
      </c>
      <c r="B12436" t="str">
        <f t="shared" si="340"/>
        <v>https://www.udobaer.de/out/media/public/cust/others/s0000167-2021-ch_it.pdf</v>
      </c>
    </row>
    <row r="12437" spans="1:2" x14ac:dyDescent="0.2">
      <c r="A12437" s="1" t="s">
        <v>18495</v>
      </c>
      <c r="B12437" t="str">
        <f t="shared" si="340"/>
        <v>https://www.udobaer.de/out/media/public/cust/others/s0000167-2021-ch_it.pdf</v>
      </c>
    </row>
    <row r="12438" spans="1:2" x14ac:dyDescent="0.2">
      <c r="A12438" s="1" t="s">
        <v>18496</v>
      </c>
      <c r="B12438" t="str">
        <f t="shared" si="340"/>
        <v>https://www.udobaer.de/out/media/public/cust/others/s0000167-2021-ch_it.pdf</v>
      </c>
    </row>
    <row r="12439" spans="1:2" x14ac:dyDescent="0.2">
      <c r="A12439" s="1" t="s">
        <v>18497</v>
      </c>
      <c r="B12439" t="str">
        <f t="shared" si="340"/>
        <v>https://www.udobaer.de/out/media/public/cust/others/s0000167-2021-ch_it.pdf</v>
      </c>
    </row>
    <row r="12440" spans="1:2" x14ac:dyDescent="0.2">
      <c r="A12440" s="1" t="s">
        <v>18498</v>
      </c>
      <c r="B12440" t="str">
        <f t="shared" si="340"/>
        <v>https://www.udobaer.de/out/media/public/cust/others/s0000167-2021-ch_it.pdf</v>
      </c>
    </row>
    <row r="12441" spans="1:2" x14ac:dyDescent="0.2">
      <c r="A12441" s="1" t="s">
        <v>18499</v>
      </c>
      <c r="B12441" t="str">
        <f t="shared" si="340"/>
        <v>https://www.udobaer.de/out/media/public/cust/others/s0000167-2021-ch_it.pdf</v>
      </c>
    </row>
    <row r="12442" spans="1:2" x14ac:dyDescent="0.2">
      <c r="A12442" s="1" t="s">
        <v>18500</v>
      </c>
      <c r="B12442" t="str">
        <f t="shared" si="340"/>
        <v>https://www.udobaer.de/out/media/public/cust/others/s0000167-2021-ch_it.pdf</v>
      </c>
    </row>
    <row r="12443" spans="1:2" x14ac:dyDescent="0.2">
      <c r="A12443" s="1" t="s">
        <v>18501</v>
      </c>
      <c r="B12443" t="str">
        <f t="shared" si="340"/>
        <v>https://www.udobaer.de/out/media/public/cust/others/s0000167-2021-ch_it.pdf</v>
      </c>
    </row>
    <row r="12444" spans="1:2" x14ac:dyDescent="0.2">
      <c r="A12444" s="1" t="s">
        <v>18502</v>
      </c>
      <c r="B12444" t="str">
        <f t="shared" si="340"/>
        <v>https://www.udobaer.de/out/media/public/cust/others/s0000167-2021-ch_it.pdf</v>
      </c>
    </row>
    <row r="12445" spans="1:2" x14ac:dyDescent="0.2">
      <c r="A12445" s="1" t="s">
        <v>18503</v>
      </c>
      <c r="B12445" t="str">
        <f t="shared" si="340"/>
        <v>https://www.udobaer.de/out/media/public/cust/others/s0000167-2021-ch_it.pdf</v>
      </c>
    </row>
    <row r="12446" spans="1:2" x14ac:dyDescent="0.2">
      <c r="A12446" s="1" t="s">
        <v>18504</v>
      </c>
      <c r="B12446" t="str">
        <f t="shared" si="340"/>
        <v>https://www.udobaer.de/out/media/public/cust/others/s0000167-2021-ch_it.pdf</v>
      </c>
    </row>
    <row r="12447" spans="1:2" x14ac:dyDescent="0.2">
      <c r="A12447" s="1" t="s">
        <v>18505</v>
      </c>
      <c r="B12447" t="str">
        <f t="shared" si="340"/>
        <v>https://www.udobaer.de/out/media/public/cust/others/s0000167-2021-ch_it.pdf</v>
      </c>
    </row>
    <row r="12448" spans="1:2" x14ac:dyDescent="0.2">
      <c r="A12448" s="1" t="s">
        <v>18506</v>
      </c>
      <c r="B12448" t="str">
        <f t="shared" si="340"/>
        <v>https://www.udobaer.de/out/media/public/cust/others/s0000167-2021-ch_it.pdf</v>
      </c>
    </row>
    <row r="12449" spans="1:2" x14ac:dyDescent="0.2">
      <c r="A12449" s="1" t="s">
        <v>18507</v>
      </c>
      <c r="B12449" t="str">
        <f t="shared" si="340"/>
        <v>https://www.udobaer.de/out/media/public/cust/others/s0000167-2021-ch_it.pdf</v>
      </c>
    </row>
    <row r="12450" spans="1:2" x14ac:dyDescent="0.2">
      <c r="A12450" s="1" t="s">
        <v>18508</v>
      </c>
      <c r="B12450" t="str">
        <f t="shared" si="340"/>
        <v>https://www.udobaer.de/out/media/public/cust/others/s0000167-2021-ch_it.pdf</v>
      </c>
    </row>
    <row r="12451" spans="1:2" x14ac:dyDescent="0.2">
      <c r="A12451" s="1" t="s">
        <v>18509</v>
      </c>
      <c r="B12451" t="str">
        <f t="shared" si="340"/>
        <v>https://www.udobaer.de/out/media/public/cust/others/s0000167-2021-ch_it.pdf</v>
      </c>
    </row>
    <row r="12452" spans="1:2" x14ac:dyDescent="0.2">
      <c r="A12452" s="1" t="s">
        <v>18510</v>
      </c>
      <c r="B12452" t="str">
        <f t="shared" ref="B12452:B12479" si="341">HYPERLINK("https://www.udobaer.de/out/media/public/cust/others/s0000167-2021-ch_it.pdf")</f>
        <v>https://www.udobaer.de/out/media/public/cust/others/s0000167-2021-ch_it.pdf</v>
      </c>
    </row>
    <row r="12453" spans="1:2" x14ac:dyDescent="0.2">
      <c r="A12453" s="1" t="s">
        <v>18511</v>
      </c>
      <c r="B12453" t="str">
        <f t="shared" si="341"/>
        <v>https://www.udobaer.de/out/media/public/cust/others/s0000167-2021-ch_it.pdf</v>
      </c>
    </row>
    <row r="12454" spans="1:2" x14ac:dyDescent="0.2">
      <c r="A12454" s="1" t="s">
        <v>18512</v>
      </c>
      <c r="B12454" t="str">
        <f t="shared" si="341"/>
        <v>https://www.udobaer.de/out/media/public/cust/others/s0000167-2021-ch_it.pdf</v>
      </c>
    </row>
    <row r="12455" spans="1:2" x14ac:dyDescent="0.2">
      <c r="A12455" s="1" t="s">
        <v>18513</v>
      </c>
      <c r="B12455" t="str">
        <f t="shared" si="341"/>
        <v>https://www.udobaer.de/out/media/public/cust/others/s0000167-2021-ch_it.pdf</v>
      </c>
    </row>
    <row r="12456" spans="1:2" x14ac:dyDescent="0.2">
      <c r="A12456" s="1" t="s">
        <v>18514</v>
      </c>
      <c r="B12456" t="str">
        <f t="shared" si="341"/>
        <v>https://www.udobaer.de/out/media/public/cust/others/s0000167-2021-ch_it.pdf</v>
      </c>
    </row>
    <row r="12457" spans="1:2" x14ac:dyDescent="0.2">
      <c r="A12457" s="1" t="s">
        <v>18515</v>
      </c>
      <c r="B12457" t="str">
        <f t="shared" si="341"/>
        <v>https://www.udobaer.de/out/media/public/cust/others/s0000167-2021-ch_it.pdf</v>
      </c>
    </row>
    <row r="12458" spans="1:2" x14ac:dyDescent="0.2">
      <c r="A12458" s="1" t="s">
        <v>18516</v>
      </c>
      <c r="B12458" t="str">
        <f t="shared" si="341"/>
        <v>https://www.udobaer.de/out/media/public/cust/others/s0000167-2021-ch_it.pdf</v>
      </c>
    </row>
    <row r="12459" spans="1:2" x14ac:dyDescent="0.2">
      <c r="A12459" s="1" t="s">
        <v>18517</v>
      </c>
      <c r="B12459" t="str">
        <f t="shared" si="341"/>
        <v>https://www.udobaer.de/out/media/public/cust/others/s0000167-2021-ch_it.pdf</v>
      </c>
    </row>
    <row r="12460" spans="1:2" x14ac:dyDescent="0.2">
      <c r="A12460" s="1" t="s">
        <v>18518</v>
      </c>
      <c r="B12460" t="str">
        <f t="shared" si="341"/>
        <v>https://www.udobaer.de/out/media/public/cust/others/s0000167-2021-ch_it.pdf</v>
      </c>
    </row>
    <row r="12461" spans="1:2" x14ac:dyDescent="0.2">
      <c r="A12461" s="1" t="s">
        <v>18519</v>
      </c>
      <c r="B12461" t="str">
        <f t="shared" si="341"/>
        <v>https://www.udobaer.de/out/media/public/cust/others/s0000167-2021-ch_it.pdf</v>
      </c>
    </row>
    <row r="12462" spans="1:2" x14ac:dyDescent="0.2">
      <c r="A12462" s="1" t="s">
        <v>18520</v>
      </c>
      <c r="B12462" t="str">
        <f t="shared" si="341"/>
        <v>https://www.udobaer.de/out/media/public/cust/others/s0000167-2021-ch_it.pdf</v>
      </c>
    </row>
    <row r="12463" spans="1:2" x14ac:dyDescent="0.2">
      <c r="A12463" s="1" t="s">
        <v>18521</v>
      </c>
      <c r="B12463" t="str">
        <f t="shared" si="341"/>
        <v>https://www.udobaer.de/out/media/public/cust/others/s0000167-2021-ch_it.pdf</v>
      </c>
    </row>
    <row r="12464" spans="1:2" x14ac:dyDescent="0.2">
      <c r="A12464" s="1" t="s">
        <v>18522</v>
      </c>
      <c r="B12464" t="str">
        <f t="shared" si="341"/>
        <v>https://www.udobaer.de/out/media/public/cust/others/s0000167-2021-ch_it.pdf</v>
      </c>
    </row>
    <row r="12465" spans="1:2" x14ac:dyDescent="0.2">
      <c r="A12465" s="1" t="s">
        <v>18523</v>
      </c>
      <c r="B12465" t="str">
        <f t="shared" si="341"/>
        <v>https://www.udobaer.de/out/media/public/cust/others/s0000167-2021-ch_it.pdf</v>
      </c>
    </row>
    <row r="12466" spans="1:2" x14ac:dyDescent="0.2">
      <c r="A12466" s="1" t="s">
        <v>18524</v>
      </c>
      <c r="B12466" t="str">
        <f t="shared" si="341"/>
        <v>https://www.udobaer.de/out/media/public/cust/others/s0000167-2021-ch_it.pdf</v>
      </c>
    </row>
    <row r="12467" spans="1:2" x14ac:dyDescent="0.2">
      <c r="A12467" s="1" t="s">
        <v>18525</v>
      </c>
      <c r="B12467" t="str">
        <f t="shared" si="341"/>
        <v>https://www.udobaer.de/out/media/public/cust/others/s0000167-2021-ch_it.pdf</v>
      </c>
    </row>
    <row r="12468" spans="1:2" x14ac:dyDescent="0.2">
      <c r="A12468" s="1" t="s">
        <v>18526</v>
      </c>
      <c r="B12468" t="str">
        <f t="shared" si="341"/>
        <v>https://www.udobaer.de/out/media/public/cust/others/s0000167-2021-ch_it.pdf</v>
      </c>
    </row>
    <row r="12469" spans="1:2" x14ac:dyDescent="0.2">
      <c r="A12469" s="1" t="s">
        <v>18527</v>
      </c>
      <c r="B12469" t="str">
        <f t="shared" si="341"/>
        <v>https://www.udobaer.de/out/media/public/cust/others/s0000167-2021-ch_it.pdf</v>
      </c>
    </row>
    <row r="12470" spans="1:2" x14ac:dyDescent="0.2">
      <c r="A12470" s="1" t="s">
        <v>18528</v>
      </c>
      <c r="B12470" t="str">
        <f t="shared" si="341"/>
        <v>https://www.udobaer.de/out/media/public/cust/others/s0000167-2021-ch_it.pdf</v>
      </c>
    </row>
    <row r="12471" spans="1:2" x14ac:dyDescent="0.2">
      <c r="A12471" s="1" t="s">
        <v>18529</v>
      </c>
      <c r="B12471" t="str">
        <f t="shared" si="341"/>
        <v>https://www.udobaer.de/out/media/public/cust/others/s0000167-2021-ch_it.pdf</v>
      </c>
    </row>
    <row r="12472" spans="1:2" x14ac:dyDescent="0.2">
      <c r="A12472" s="1" t="s">
        <v>18530</v>
      </c>
      <c r="B12472" t="str">
        <f t="shared" si="341"/>
        <v>https://www.udobaer.de/out/media/public/cust/others/s0000167-2021-ch_it.pdf</v>
      </c>
    </row>
    <row r="12473" spans="1:2" x14ac:dyDescent="0.2">
      <c r="A12473" s="1" t="s">
        <v>18531</v>
      </c>
      <c r="B12473" t="str">
        <f t="shared" si="341"/>
        <v>https://www.udobaer.de/out/media/public/cust/others/s0000167-2021-ch_it.pdf</v>
      </c>
    </row>
    <row r="12474" spans="1:2" x14ac:dyDescent="0.2">
      <c r="A12474" s="1" t="s">
        <v>18532</v>
      </c>
      <c r="B12474" t="str">
        <f t="shared" si="341"/>
        <v>https://www.udobaer.de/out/media/public/cust/others/s0000167-2021-ch_it.pdf</v>
      </c>
    </row>
    <row r="12475" spans="1:2" x14ac:dyDescent="0.2">
      <c r="A12475" s="1" t="s">
        <v>18533</v>
      </c>
      <c r="B12475" t="str">
        <f t="shared" si="341"/>
        <v>https://www.udobaer.de/out/media/public/cust/others/s0000167-2021-ch_it.pdf</v>
      </c>
    </row>
    <row r="12476" spans="1:2" x14ac:dyDescent="0.2">
      <c r="A12476" s="1" t="s">
        <v>18534</v>
      </c>
      <c r="B12476" t="str">
        <f t="shared" si="341"/>
        <v>https://www.udobaer.de/out/media/public/cust/others/s0000167-2021-ch_it.pdf</v>
      </c>
    </row>
    <row r="12477" spans="1:2" x14ac:dyDescent="0.2">
      <c r="A12477" s="1" t="s">
        <v>18535</v>
      </c>
      <c r="B12477" t="str">
        <f t="shared" si="341"/>
        <v>https://www.udobaer.de/out/media/public/cust/others/s0000167-2021-ch_it.pdf</v>
      </c>
    </row>
    <row r="12478" spans="1:2" x14ac:dyDescent="0.2">
      <c r="A12478" s="1" t="s">
        <v>18536</v>
      </c>
      <c r="B12478" t="str">
        <f t="shared" si="341"/>
        <v>https://www.udobaer.de/out/media/public/cust/others/s0000167-2021-ch_it.pdf</v>
      </c>
    </row>
    <row r="12479" spans="1:2" x14ac:dyDescent="0.2">
      <c r="A12479" s="1" t="s">
        <v>18537</v>
      </c>
      <c r="B12479" t="str">
        <f t="shared" si="341"/>
        <v>https://www.udobaer.de/out/media/public/cust/others/s0000167-2021-ch_it.pdf</v>
      </c>
    </row>
    <row r="12480" spans="1:2" x14ac:dyDescent="0.2">
      <c r="A12480" s="1" t="s">
        <v>18538</v>
      </c>
      <c r="B12480" t="str">
        <f t="shared" ref="B12480:B12505" si="342">HYPERLINK("https://www.udobaer.de/out/media/public/cust/others/s0000167-2021-ch_it.pdf")</f>
        <v>https://www.udobaer.de/out/media/public/cust/others/s0000167-2021-ch_it.pdf</v>
      </c>
    </row>
    <row r="12481" spans="1:2" x14ac:dyDescent="0.2">
      <c r="A12481" s="1" t="s">
        <v>18539</v>
      </c>
      <c r="B12481" t="str">
        <f t="shared" si="342"/>
        <v>https://www.udobaer.de/out/media/public/cust/others/s0000167-2021-ch_it.pdf</v>
      </c>
    </row>
    <row r="12482" spans="1:2" x14ac:dyDescent="0.2">
      <c r="A12482" s="1" t="s">
        <v>18540</v>
      </c>
      <c r="B12482" t="str">
        <f t="shared" si="342"/>
        <v>https://www.udobaer.de/out/media/public/cust/others/s0000167-2021-ch_it.pdf</v>
      </c>
    </row>
    <row r="12483" spans="1:2" x14ac:dyDescent="0.2">
      <c r="A12483" s="1" t="s">
        <v>18544</v>
      </c>
      <c r="B12483" t="str">
        <f t="shared" si="342"/>
        <v>https://www.udobaer.de/out/media/public/cust/others/s0000167-2021-ch_it.pdf</v>
      </c>
    </row>
    <row r="12484" spans="1:2" x14ac:dyDescent="0.2">
      <c r="A12484" s="1" t="s">
        <v>18545</v>
      </c>
      <c r="B12484" t="str">
        <f t="shared" si="342"/>
        <v>https://www.udobaer.de/out/media/public/cust/others/s0000167-2021-ch_it.pdf</v>
      </c>
    </row>
    <row r="12485" spans="1:2" x14ac:dyDescent="0.2">
      <c r="A12485" s="1" t="s">
        <v>18546</v>
      </c>
      <c r="B12485" t="str">
        <f t="shared" si="342"/>
        <v>https://www.udobaer.de/out/media/public/cust/others/s0000167-2021-ch_it.pdf</v>
      </c>
    </row>
    <row r="12486" spans="1:2" x14ac:dyDescent="0.2">
      <c r="A12486" s="1" t="s">
        <v>18547</v>
      </c>
      <c r="B12486" t="str">
        <f t="shared" si="342"/>
        <v>https://www.udobaer.de/out/media/public/cust/others/s0000167-2021-ch_it.pdf</v>
      </c>
    </row>
    <row r="12487" spans="1:2" x14ac:dyDescent="0.2">
      <c r="A12487" s="1" t="s">
        <v>18548</v>
      </c>
      <c r="B12487" t="str">
        <f t="shared" si="342"/>
        <v>https://www.udobaer.de/out/media/public/cust/others/s0000167-2021-ch_it.pdf</v>
      </c>
    </row>
    <row r="12488" spans="1:2" x14ac:dyDescent="0.2">
      <c r="A12488" s="1" t="s">
        <v>18549</v>
      </c>
      <c r="B12488" t="str">
        <f t="shared" si="342"/>
        <v>https://www.udobaer.de/out/media/public/cust/others/s0000167-2021-ch_it.pdf</v>
      </c>
    </row>
    <row r="12489" spans="1:2" x14ac:dyDescent="0.2">
      <c r="A12489" s="1" t="s">
        <v>18936</v>
      </c>
      <c r="B12489" t="str">
        <f t="shared" si="342"/>
        <v>https://www.udobaer.de/out/media/public/cust/others/s0000167-2021-ch_it.pdf</v>
      </c>
    </row>
    <row r="12490" spans="1:2" x14ac:dyDescent="0.2">
      <c r="A12490" s="1" t="s">
        <v>18937</v>
      </c>
      <c r="B12490" t="str">
        <f t="shared" si="342"/>
        <v>https://www.udobaer.de/out/media/public/cust/others/s0000167-2021-ch_it.pdf</v>
      </c>
    </row>
    <row r="12491" spans="1:2" x14ac:dyDescent="0.2">
      <c r="A12491" s="1" t="s">
        <v>18938</v>
      </c>
      <c r="B12491" t="str">
        <f t="shared" si="342"/>
        <v>https://www.udobaer.de/out/media/public/cust/others/s0000167-2021-ch_it.pdf</v>
      </c>
    </row>
    <row r="12492" spans="1:2" x14ac:dyDescent="0.2">
      <c r="A12492" s="1" t="s">
        <v>18939</v>
      </c>
      <c r="B12492" t="str">
        <f t="shared" si="342"/>
        <v>https://www.udobaer.de/out/media/public/cust/others/s0000167-2021-ch_it.pdf</v>
      </c>
    </row>
    <row r="12493" spans="1:2" x14ac:dyDescent="0.2">
      <c r="A12493" s="1" t="s">
        <v>18940</v>
      </c>
      <c r="B12493" t="str">
        <f t="shared" si="342"/>
        <v>https://www.udobaer.de/out/media/public/cust/others/s0000167-2021-ch_it.pdf</v>
      </c>
    </row>
    <row r="12494" spans="1:2" x14ac:dyDescent="0.2">
      <c r="A12494" s="1" t="s">
        <v>18941</v>
      </c>
      <c r="B12494" t="str">
        <f t="shared" si="342"/>
        <v>https://www.udobaer.de/out/media/public/cust/others/s0000167-2021-ch_it.pdf</v>
      </c>
    </row>
    <row r="12495" spans="1:2" x14ac:dyDescent="0.2">
      <c r="A12495" s="1" t="s">
        <v>18955</v>
      </c>
      <c r="B12495" t="str">
        <f t="shared" si="342"/>
        <v>https://www.udobaer.de/out/media/public/cust/others/s0000167-2021-ch_it.pdf</v>
      </c>
    </row>
    <row r="12496" spans="1:2" x14ac:dyDescent="0.2">
      <c r="A12496" s="1" t="s">
        <v>18956</v>
      </c>
      <c r="B12496" t="str">
        <f t="shared" si="342"/>
        <v>https://www.udobaer.de/out/media/public/cust/others/s0000167-2021-ch_it.pdf</v>
      </c>
    </row>
    <row r="12497" spans="1:2" x14ac:dyDescent="0.2">
      <c r="A12497" s="1" t="s">
        <v>18957</v>
      </c>
      <c r="B12497" t="str">
        <f t="shared" si="342"/>
        <v>https://www.udobaer.de/out/media/public/cust/others/s0000167-2021-ch_it.pdf</v>
      </c>
    </row>
    <row r="12498" spans="1:2" x14ac:dyDescent="0.2">
      <c r="A12498" s="1" t="s">
        <v>18958</v>
      </c>
      <c r="B12498" t="str">
        <f t="shared" si="342"/>
        <v>https://www.udobaer.de/out/media/public/cust/others/s0000167-2021-ch_it.pdf</v>
      </c>
    </row>
    <row r="12499" spans="1:2" x14ac:dyDescent="0.2">
      <c r="A12499" s="1" t="s">
        <v>18959</v>
      </c>
      <c r="B12499" t="str">
        <f t="shared" si="342"/>
        <v>https://www.udobaer.de/out/media/public/cust/others/s0000167-2021-ch_it.pdf</v>
      </c>
    </row>
    <row r="12500" spans="1:2" x14ac:dyDescent="0.2">
      <c r="A12500" s="1" t="s">
        <v>18960</v>
      </c>
      <c r="B12500" t="str">
        <f t="shared" si="342"/>
        <v>https://www.udobaer.de/out/media/public/cust/others/s0000167-2021-ch_it.pdf</v>
      </c>
    </row>
    <row r="12501" spans="1:2" x14ac:dyDescent="0.2">
      <c r="A12501" s="1" t="s">
        <v>19109</v>
      </c>
      <c r="B12501" t="str">
        <f t="shared" si="342"/>
        <v>https://www.udobaer.de/out/media/public/cust/others/s0000167-2021-ch_it.pdf</v>
      </c>
    </row>
    <row r="12502" spans="1:2" x14ac:dyDescent="0.2">
      <c r="A12502" s="1" t="s">
        <v>19110</v>
      </c>
      <c r="B12502" t="str">
        <f t="shared" si="342"/>
        <v>https://www.udobaer.de/out/media/public/cust/others/s0000167-2021-ch_it.pdf</v>
      </c>
    </row>
    <row r="12503" spans="1:2" x14ac:dyDescent="0.2">
      <c r="A12503" s="1" t="s">
        <v>19111</v>
      </c>
      <c r="B12503" t="str">
        <f t="shared" si="342"/>
        <v>https://www.udobaer.de/out/media/public/cust/others/s0000167-2021-ch_it.pdf</v>
      </c>
    </row>
    <row r="12504" spans="1:2" x14ac:dyDescent="0.2">
      <c r="A12504" s="1" t="s">
        <v>19112</v>
      </c>
      <c r="B12504" t="str">
        <f t="shared" si="342"/>
        <v>https://www.udobaer.de/out/media/public/cust/others/s0000167-2021-ch_it.pdf</v>
      </c>
    </row>
    <row r="12505" spans="1:2" x14ac:dyDescent="0.2">
      <c r="A12505" s="1" t="s">
        <v>19113</v>
      </c>
      <c r="B12505" t="str">
        <f t="shared" si="342"/>
        <v>https://www.udobaer.de/out/media/public/cust/others/s0000167-2021-ch_it.pdf</v>
      </c>
    </row>
    <row r="12506" spans="1:2" x14ac:dyDescent="0.2">
      <c r="A12506" s="1" t="s">
        <v>19114</v>
      </c>
      <c r="B12506" t="str">
        <f t="shared" ref="B12506:B12530" si="343">HYPERLINK("https://www.udobaer.de/out/media/public/cust/others/s0000167-2021-ch_it.pdf")</f>
        <v>https://www.udobaer.de/out/media/public/cust/others/s0000167-2021-ch_it.pdf</v>
      </c>
    </row>
    <row r="12507" spans="1:2" x14ac:dyDescent="0.2">
      <c r="A12507" s="1" t="s">
        <v>19115</v>
      </c>
      <c r="B12507" t="str">
        <f t="shared" si="343"/>
        <v>https://www.udobaer.de/out/media/public/cust/others/s0000167-2021-ch_it.pdf</v>
      </c>
    </row>
    <row r="12508" spans="1:2" x14ac:dyDescent="0.2">
      <c r="A12508" s="1" t="s">
        <v>19116</v>
      </c>
      <c r="B12508" t="str">
        <f t="shared" si="343"/>
        <v>https://www.udobaer.de/out/media/public/cust/others/s0000167-2021-ch_it.pdf</v>
      </c>
    </row>
    <row r="12509" spans="1:2" x14ac:dyDescent="0.2">
      <c r="A12509" s="1" t="s">
        <v>19117</v>
      </c>
      <c r="B12509" t="str">
        <f t="shared" si="343"/>
        <v>https://www.udobaer.de/out/media/public/cust/others/s0000167-2021-ch_it.pdf</v>
      </c>
    </row>
    <row r="12510" spans="1:2" x14ac:dyDescent="0.2">
      <c r="A12510" s="1" t="s">
        <v>19118</v>
      </c>
      <c r="B12510" t="str">
        <f t="shared" si="343"/>
        <v>https://www.udobaer.de/out/media/public/cust/others/s0000167-2021-ch_it.pdf</v>
      </c>
    </row>
    <row r="12511" spans="1:2" x14ac:dyDescent="0.2">
      <c r="A12511" s="1" t="s">
        <v>19119</v>
      </c>
      <c r="B12511" t="str">
        <f t="shared" si="343"/>
        <v>https://www.udobaer.de/out/media/public/cust/others/s0000167-2021-ch_it.pdf</v>
      </c>
    </row>
    <row r="12512" spans="1:2" x14ac:dyDescent="0.2">
      <c r="A12512" s="1" t="s">
        <v>19120</v>
      </c>
      <c r="B12512" t="str">
        <f t="shared" si="343"/>
        <v>https://www.udobaer.de/out/media/public/cust/others/s0000167-2021-ch_it.pdf</v>
      </c>
    </row>
    <row r="12513" spans="1:2" x14ac:dyDescent="0.2">
      <c r="A12513" s="1" t="s">
        <v>19121</v>
      </c>
      <c r="B12513" t="str">
        <f t="shared" si="343"/>
        <v>https://www.udobaer.de/out/media/public/cust/others/s0000167-2021-ch_it.pdf</v>
      </c>
    </row>
    <row r="12514" spans="1:2" x14ac:dyDescent="0.2">
      <c r="A12514" s="1" t="s">
        <v>19122</v>
      </c>
      <c r="B12514" t="str">
        <f t="shared" si="343"/>
        <v>https://www.udobaer.de/out/media/public/cust/others/s0000167-2021-ch_it.pdf</v>
      </c>
    </row>
    <row r="12515" spans="1:2" x14ac:dyDescent="0.2">
      <c r="A12515" s="1" t="s">
        <v>19123</v>
      </c>
      <c r="B12515" t="str">
        <f t="shared" si="343"/>
        <v>https://www.udobaer.de/out/media/public/cust/others/s0000167-2021-ch_it.pdf</v>
      </c>
    </row>
    <row r="12516" spans="1:2" x14ac:dyDescent="0.2">
      <c r="A12516" s="1" t="s">
        <v>19124</v>
      </c>
      <c r="B12516" t="str">
        <f t="shared" si="343"/>
        <v>https://www.udobaer.de/out/media/public/cust/others/s0000167-2021-ch_it.pdf</v>
      </c>
    </row>
    <row r="12517" spans="1:2" x14ac:dyDescent="0.2">
      <c r="A12517" s="1" t="s">
        <v>19125</v>
      </c>
      <c r="B12517" t="str">
        <f t="shared" si="343"/>
        <v>https://www.udobaer.de/out/media/public/cust/others/s0000167-2021-ch_it.pdf</v>
      </c>
    </row>
    <row r="12518" spans="1:2" x14ac:dyDescent="0.2">
      <c r="A12518" s="1" t="s">
        <v>19126</v>
      </c>
      <c r="B12518" t="str">
        <f t="shared" si="343"/>
        <v>https://www.udobaer.de/out/media/public/cust/others/s0000167-2021-ch_it.pdf</v>
      </c>
    </row>
    <row r="12519" spans="1:2" x14ac:dyDescent="0.2">
      <c r="A12519" s="1" t="s">
        <v>19127</v>
      </c>
      <c r="B12519" t="str">
        <f t="shared" si="343"/>
        <v>https://www.udobaer.de/out/media/public/cust/others/s0000167-2021-ch_it.pdf</v>
      </c>
    </row>
    <row r="12520" spans="1:2" x14ac:dyDescent="0.2">
      <c r="A12520" s="1" t="s">
        <v>19128</v>
      </c>
      <c r="B12520" t="str">
        <f t="shared" si="343"/>
        <v>https://www.udobaer.de/out/media/public/cust/others/s0000167-2021-ch_it.pdf</v>
      </c>
    </row>
    <row r="12521" spans="1:2" x14ac:dyDescent="0.2">
      <c r="A12521" s="1" t="s">
        <v>19129</v>
      </c>
      <c r="B12521" t="str">
        <f t="shared" si="343"/>
        <v>https://www.udobaer.de/out/media/public/cust/others/s0000167-2021-ch_it.pdf</v>
      </c>
    </row>
    <row r="12522" spans="1:2" x14ac:dyDescent="0.2">
      <c r="A12522" s="1" t="s">
        <v>19130</v>
      </c>
      <c r="B12522" t="str">
        <f t="shared" si="343"/>
        <v>https://www.udobaer.de/out/media/public/cust/others/s0000167-2021-ch_it.pdf</v>
      </c>
    </row>
    <row r="12523" spans="1:2" x14ac:dyDescent="0.2">
      <c r="A12523" s="1" t="s">
        <v>19131</v>
      </c>
      <c r="B12523" t="str">
        <f t="shared" si="343"/>
        <v>https://www.udobaer.de/out/media/public/cust/others/s0000167-2021-ch_it.pdf</v>
      </c>
    </row>
    <row r="12524" spans="1:2" x14ac:dyDescent="0.2">
      <c r="A12524" s="1" t="s">
        <v>19132</v>
      </c>
      <c r="B12524" t="str">
        <f t="shared" si="343"/>
        <v>https://www.udobaer.de/out/media/public/cust/others/s0000167-2021-ch_it.pdf</v>
      </c>
    </row>
    <row r="12525" spans="1:2" x14ac:dyDescent="0.2">
      <c r="A12525" s="1" t="s">
        <v>19133</v>
      </c>
      <c r="B12525" t="str">
        <f t="shared" si="343"/>
        <v>https://www.udobaer.de/out/media/public/cust/others/s0000167-2021-ch_it.pdf</v>
      </c>
    </row>
    <row r="12526" spans="1:2" x14ac:dyDescent="0.2">
      <c r="A12526" s="1" t="s">
        <v>19134</v>
      </c>
      <c r="B12526" t="str">
        <f t="shared" si="343"/>
        <v>https://www.udobaer.de/out/media/public/cust/others/s0000167-2021-ch_it.pdf</v>
      </c>
    </row>
    <row r="12527" spans="1:2" x14ac:dyDescent="0.2">
      <c r="A12527" s="1" t="s">
        <v>19135</v>
      </c>
      <c r="B12527" t="str">
        <f t="shared" si="343"/>
        <v>https://www.udobaer.de/out/media/public/cust/others/s0000167-2021-ch_it.pdf</v>
      </c>
    </row>
    <row r="12528" spans="1:2" x14ac:dyDescent="0.2">
      <c r="A12528" s="1" t="s">
        <v>19136</v>
      </c>
      <c r="B12528" t="str">
        <f t="shared" si="343"/>
        <v>https://www.udobaer.de/out/media/public/cust/others/s0000167-2021-ch_it.pdf</v>
      </c>
    </row>
    <row r="12529" spans="1:2" x14ac:dyDescent="0.2">
      <c r="A12529" s="1" t="s">
        <v>19137</v>
      </c>
      <c r="B12529" t="str">
        <f t="shared" si="343"/>
        <v>https://www.udobaer.de/out/media/public/cust/others/s0000167-2021-ch_it.pdf</v>
      </c>
    </row>
    <row r="12530" spans="1:2" x14ac:dyDescent="0.2">
      <c r="A12530" s="1" t="s">
        <v>19138</v>
      </c>
      <c r="B12530" t="str">
        <f t="shared" si="343"/>
        <v>https://www.udobaer.de/out/media/public/cust/others/s0000167-2021-ch_it.pdf</v>
      </c>
    </row>
    <row r="12531" spans="1:2" x14ac:dyDescent="0.2">
      <c r="A12531" s="1" t="s">
        <v>19139</v>
      </c>
      <c r="B12531" t="str">
        <f t="shared" ref="B12531:B12555" si="344">HYPERLINK("https://www.udobaer.de/out/media/public/cust/others/s0000167-2021-ch_it.pdf")</f>
        <v>https://www.udobaer.de/out/media/public/cust/others/s0000167-2021-ch_it.pdf</v>
      </c>
    </row>
    <row r="12532" spans="1:2" x14ac:dyDescent="0.2">
      <c r="A12532" s="1" t="s">
        <v>19140</v>
      </c>
      <c r="B12532" t="str">
        <f t="shared" si="344"/>
        <v>https://www.udobaer.de/out/media/public/cust/others/s0000167-2021-ch_it.pdf</v>
      </c>
    </row>
    <row r="12533" spans="1:2" x14ac:dyDescent="0.2">
      <c r="A12533" s="1" t="s">
        <v>19141</v>
      </c>
      <c r="B12533" t="str">
        <f t="shared" si="344"/>
        <v>https://www.udobaer.de/out/media/public/cust/others/s0000167-2021-ch_it.pdf</v>
      </c>
    </row>
    <row r="12534" spans="1:2" x14ac:dyDescent="0.2">
      <c r="A12534" s="1" t="s">
        <v>19142</v>
      </c>
      <c r="B12534" t="str">
        <f t="shared" si="344"/>
        <v>https://www.udobaer.de/out/media/public/cust/others/s0000167-2021-ch_it.pdf</v>
      </c>
    </row>
    <row r="12535" spans="1:2" x14ac:dyDescent="0.2">
      <c r="A12535" s="1" t="s">
        <v>19143</v>
      </c>
      <c r="B12535" t="str">
        <f t="shared" si="344"/>
        <v>https://www.udobaer.de/out/media/public/cust/others/s0000167-2021-ch_it.pdf</v>
      </c>
    </row>
    <row r="12536" spans="1:2" x14ac:dyDescent="0.2">
      <c r="A12536" s="1" t="s">
        <v>19144</v>
      </c>
      <c r="B12536" t="str">
        <f t="shared" si="344"/>
        <v>https://www.udobaer.de/out/media/public/cust/others/s0000167-2021-ch_it.pdf</v>
      </c>
    </row>
    <row r="12537" spans="1:2" x14ac:dyDescent="0.2">
      <c r="A12537" s="1" t="s">
        <v>19145</v>
      </c>
      <c r="B12537" t="str">
        <f t="shared" si="344"/>
        <v>https://www.udobaer.de/out/media/public/cust/others/s0000167-2021-ch_it.pdf</v>
      </c>
    </row>
    <row r="12538" spans="1:2" x14ac:dyDescent="0.2">
      <c r="A12538" s="1" t="s">
        <v>19146</v>
      </c>
      <c r="B12538" t="str">
        <f t="shared" si="344"/>
        <v>https://www.udobaer.de/out/media/public/cust/others/s0000167-2021-ch_it.pdf</v>
      </c>
    </row>
    <row r="12539" spans="1:2" x14ac:dyDescent="0.2">
      <c r="A12539" s="1" t="s">
        <v>19147</v>
      </c>
      <c r="B12539" t="str">
        <f t="shared" si="344"/>
        <v>https://www.udobaer.de/out/media/public/cust/others/s0000167-2021-ch_it.pdf</v>
      </c>
    </row>
    <row r="12540" spans="1:2" x14ac:dyDescent="0.2">
      <c r="A12540" s="1" t="s">
        <v>19148</v>
      </c>
      <c r="B12540" t="str">
        <f t="shared" si="344"/>
        <v>https://www.udobaer.de/out/media/public/cust/others/s0000167-2021-ch_it.pdf</v>
      </c>
    </row>
    <row r="12541" spans="1:2" x14ac:dyDescent="0.2">
      <c r="A12541" s="1" t="s">
        <v>19149</v>
      </c>
      <c r="B12541" t="str">
        <f t="shared" si="344"/>
        <v>https://www.udobaer.de/out/media/public/cust/others/s0000167-2021-ch_it.pdf</v>
      </c>
    </row>
    <row r="12542" spans="1:2" x14ac:dyDescent="0.2">
      <c r="A12542" s="1" t="s">
        <v>19150</v>
      </c>
      <c r="B12542" t="str">
        <f t="shared" si="344"/>
        <v>https://www.udobaer.de/out/media/public/cust/others/s0000167-2021-ch_it.pdf</v>
      </c>
    </row>
    <row r="12543" spans="1:2" x14ac:dyDescent="0.2">
      <c r="A12543" s="1" t="s">
        <v>19151</v>
      </c>
      <c r="B12543" t="str">
        <f t="shared" si="344"/>
        <v>https://www.udobaer.de/out/media/public/cust/others/s0000167-2021-ch_it.pdf</v>
      </c>
    </row>
    <row r="12544" spans="1:2" x14ac:dyDescent="0.2">
      <c r="A12544" s="1" t="s">
        <v>19152</v>
      </c>
      <c r="B12544" t="str">
        <f t="shared" si="344"/>
        <v>https://www.udobaer.de/out/media/public/cust/others/s0000167-2021-ch_it.pdf</v>
      </c>
    </row>
    <row r="12545" spans="1:2" x14ac:dyDescent="0.2">
      <c r="A12545" s="1" t="s">
        <v>19153</v>
      </c>
      <c r="B12545" t="str">
        <f t="shared" si="344"/>
        <v>https://www.udobaer.de/out/media/public/cust/others/s0000167-2021-ch_it.pdf</v>
      </c>
    </row>
    <row r="12546" spans="1:2" x14ac:dyDescent="0.2">
      <c r="A12546" s="1" t="s">
        <v>19154</v>
      </c>
      <c r="B12546" t="str">
        <f t="shared" si="344"/>
        <v>https://www.udobaer.de/out/media/public/cust/others/s0000167-2021-ch_it.pdf</v>
      </c>
    </row>
    <row r="12547" spans="1:2" x14ac:dyDescent="0.2">
      <c r="A12547" s="1" t="s">
        <v>19155</v>
      </c>
      <c r="B12547" t="str">
        <f t="shared" si="344"/>
        <v>https://www.udobaer.de/out/media/public/cust/others/s0000167-2021-ch_it.pdf</v>
      </c>
    </row>
    <row r="12548" spans="1:2" x14ac:dyDescent="0.2">
      <c r="A12548" s="1" t="s">
        <v>19156</v>
      </c>
      <c r="B12548" t="str">
        <f t="shared" si="344"/>
        <v>https://www.udobaer.de/out/media/public/cust/others/s0000167-2021-ch_it.pdf</v>
      </c>
    </row>
    <row r="12549" spans="1:2" x14ac:dyDescent="0.2">
      <c r="A12549" s="1" t="s">
        <v>19157</v>
      </c>
      <c r="B12549" t="str">
        <f t="shared" si="344"/>
        <v>https://www.udobaer.de/out/media/public/cust/others/s0000167-2021-ch_it.pdf</v>
      </c>
    </row>
    <row r="12550" spans="1:2" x14ac:dyDescent="0.2">
      <c r="A12550" s="1" t="s">
        <v>19158</v>
      </c>
      <c r="B12550" t="str">
        <f t="shared" si="344"/>
        <v>https://www.udobaer.de/out/media/public/cust/others/s0000167-2021-ch_it.pdf</v>
      </c>
    </row>
    <row r="12551" spans="1:2" x14ac:dyDescent="0.2">
      <c r="A12551" s="1" t="s">
        <v>19159</v>
      </c>
      <c r="B12551" t="str">
        <f t="shared" si="344"/>
        <v>https://www.udobaer.de/out/media/public/cust/others/s0000167-2021-ch_it.pdf</v>
      </c>
    </row>
    <row r="12552" spans="1:2" x14ac:dyDescent="0.2">
      <c r="A12552" s="1" t="s">
        <v>19160</v>
      </c>
      <c r="B12552" t="str">
        <f t="shared" si="344"/>
        <v>https://www.udobaer.de/out/media/public/cust/others/s0000167-2021-ch_it.pdf</v>
      </c>
    </row>
    <row r="12553" spans="1:2" x14ac:dyDescent="0.2">
      <c r="A12553" s="1" t="s">
        <v>19161</v>
      </c>
      <c r="B12553" t="str">
        <f t="shared" si="344"/>
        <v>https://www.udobaer.de/out/media/public/cust/others/s0000167-2021-ch_it.pdf</v>
      </c>
    </row>
    <row r="12554" spans="1:2" x14ac:dyDescent="0.2">
      <c r="A12554" s="1" t="s">
        <v>19162</v>
      </c>
      <c r="B12554" t="str">
        <f t="shared" si="344"/>
        <v>https://www.udobaer.de/out/media/public/cust/others/s0000167-2021-ch_it.pdf</v>
      </c>
    </row>
    <row r="12555" spans="1:2" x14ac:dyDescent="0.2">
      <c r="A12555" s="1" t="s">
        <v>19163</v>
      </c>
      <c r="B12555" t="str">
        <f t="shared" si="344"/>
        <v>https://www.udobaer.de/out/media/public/cust/others/s0000167-2021-ch_it.pdf</v>
      </c>
    </row>
    <row r="12556" spans="1:2" x14ac:dyDescent="0.2">
      <c r="A12556" s="1" t="s">
        <v>19164</v>
      </c>
      <c r="B12556" t="str">
        <f t="shared" ref="B12556:B12582" si="345">HYPERLINK("https://www.udobaer.de/out/media/public/cust/others/s0000167-2021-ch_it.pdf")</f>
        <v>https://www.udobaer.de/out/media/public/cust/others/s0000167-2021-ch_it.pdf</v>
      </c>
    </row>
    <row r="12557" spans="1:2" x14ac:dyDescent="0.2">
      <c r="A12557" s="1" t="s">
        <v>19165</v>
      </c>
      <c r="B12557" t="str">
        <f t="shared" si="345"/>
        <v>https://www.udobaer.de/out/media/public/cust/others/s0000167-2021-ch_it.pdf</v>
      </c>
    </row>
    <row r="12558" spans="1:2" x14ac:dyDescent="0.2">
      <c r="A12558" s="1" t="s">
        <v>19166</v>
      </c>
      <c r="B12558" t="str">
        <f t="shared" si="345"/>
        <v>https://www.udobaer.de/out/media/public/cust/others/s0000167-2021-ch_it.pdf</v>
      </c>
    </row>
    <row r="12559" spans="1:2" x14ac:dyDescent="0.2">
      <c r="A12559" s="1" t="s">
        <v>19167</v>
      </c>
      <c r="B12559" t="str">
        <f t="shared" si="345"/>
        <v>https://www.udobaer.de/out/media/public/cust/others/s0000167-2021-ch_it.pdf</v>
      </c>
    </row>
    <row r="12560" spans="1:2" x14ac:dyDescent="0.2">
      <c r="A12560" s="1" t="s">
        <v>19168</v>
      </c>
      <c r="B12560" t="str">
        <f t="shared" si="345"/>
        <v>https://www.udobaer.de/out/media/public/cust/others/s0000167-2021-ch_it.pdf</v>
      </c>
    </row>
    <row r="12561" spans="1:2" x14ac:dyDescent="0.2">
      <c r="A12561" s="1" t="s">
        <v>19169</v>
      </c>
      <c r="B12561" t="str">
        <f t="shared" si="345"/>
        <v>https://www.udobaer.de/out/media/public/cust/others/s0000167-2021-ch_it.pdf</v>
      </c>
    </row>
    <row r="12562" spans="1:2" x14ac:dyDescent="0.2">
      <c r="A12562" s="1" t="s">
        <v>19170</v>
      </c>
      <c r="B12562" t="str">
        <f t="shared" si="345"/>
        <v>https://www.udobaer.de/out/media/public/cust/others/s0000167-2021-ch_it.pdf</v>
      </c>
    </row>
    <row r="12563" spans="1:2" x14ac:dyDescent="0.2">
      <c r="A12563" s="1" t="s">
        <v>19171</v>
      </c>
      <c r="B12563" t="str">
        <f t="shared" si="345"/>
        <v>https://www.udobaer.de/out/media/public/cust/others/s0000167-2021-ch_it.pdf</v>
      </c>
    </row>
    <row r="12564" spans="1:2" x14ac:dyDescent="0.2">
      <c r="A12564" s="1" t="s">
        <v>19172</v>
      </c>
      <c r="B12564" t="str">
        <f t="shared" si="345"/>
        <v>https://www.udobaer.de/out/media/public/cust/others/s0000167-2021-ch_it.pdf</v>
      </c>
    </row>
    <row r="12565" spans="1:2" x14ac:dyDescent="0.2">
      <c r="A12565" s="1" t="s">
        <v>19173</v>
      </c>
      <c r="B12565" t="str">
        <f t="shared" si="345"/>
        <v>https://www.udobaer.de/out/media/public/cust/others/s0000167-2021-ch_it.pdf</v>
      </c>
    </row>
    <row r="12566" spans="1:2" x14ac:dyDescent="0.2">
      <c r="A12566" s="1" t="s">
        <v>19174</v>
      </c>
      <c r="B12566" t="str">
        <f t="shared" si="345"/>
        <v>https://www.udobaer.de/out/media/public/cust/others/s0000167-2021-ch_it.pdf</v>
      </c>
    </row>
    <row r="12567" spans="1:2" x14ac:dyDescent="0.2">
      <c r="A12567" s="1" t="s">
        <v>19175</v>
      </c>
      <c r="B12567" t="str">
        <f t="shared" si="345"/>
        <v>https://www.udobaer.de/out/media/public/cust/others/s0000167-2021-ch_it.pdf</v>
      </c>
    </row>
    <row r="12568" spans="1:2" x14ac:dyDescent="0.2">
      <c r="A12568" s="1" t="s">
        <v>19176</v>
      </c>
      <c r="B12568" t="str">
        <f t="shared" si="345"/>
        <v>https://www.udobaer.de/out/media/public/cust/others/s0000167-2021-ch_it.pdf</v>
      </c>
    </row>
    <row r="12569" spans="1:2" x14ac:dyDescent="0.2">
      <c r="A12569" s="1" t="s">
        <v>19177</v>
      </c>
      <c r="B12569" t="str">
        <f t="shared" si="345"/>
        <v>https://www.udobaer.de/out/media/public/cust/others/s0000167-2021-ch_it.pdf</v>
      </c>
    </row>
    <row r="12570" spans="1:2" x14ac:dyDescent="0.2">
      <c r="A12570" s="1" t="s">
        <v>19178</v>
      </c>
      <c r="B12570" t="str">
        <f t="shared" si="345"/>
        <v>https://www.udobaer.de/out/media/public/cust/others/s0000167-2021-ch_it.pdf</v>
      </c>
    </row>
    <row r="12571" spans="1:2" x14ac:dyDescent="0.2">
      <c r="A12571" s="1" t="s">
        <v>19179</v>
      </c>
      <c r="B12571" t="str">
        <f t="shared" si="345"/>
        <v>https://www.udobaer.de/out/media/public/cust/others/s0000167-2021-ch_it.pdf</v>
      </c>
    </row>
    <row r="12572" spans="1:2" x14ac:dyDescent="0.2">
      <c r="A12572" s="1" t="s">
        <v>19180</v>
      </c>
      <c r="B12572" t="str">
        <f t="shared" si="345"/>
        <v>https://www.udobaer.de/out/media/public/cust/others/s0000167-2021-ch_it.pdf</v>
      </c>
    </row>
    <row r="12573" spans="1:2" x14ac:dyDescent="0.2">
      <c r="A12573" s="1" t="s">
        <v>19181</v>
      </c>
      <c r="B12573" t="str">
        <f t="shared" si="345"/>
        <v>https://www.udobaer.de/out/media/public/cust/others/s0000167-2021-ch_it.pdf</v>
      </c>
    </row>
    <row r="12574" spans="1:2" x14ac:dyDescent="0.2">
      <c r="A12574" s="1" t="s">
        <v>19182</v>
      </c>
      <c r="B12574" t="str">
        <f t="shared" si="345"/>
        <v>https://www.udobaer.de/out/media/public/cust/others/s0000167-2021-ch_it.pdf</v>
      </c>
    </row>
    <row r="12575" spans="1:2" x14ac:dyDescent="0.2">
      <c r="A12575" s="1" t="s">
        <v>19183</v>
      </c>
      <c r="B12575" t="str">
        <f t="shared" si="345"/>
        <v>https://www.udobaer.de/out/media/public/cust/others/s0000167-2021-ch_it.pdf</v>
      </c>
    </row>
    <row r="12576" spans="1:2" x14ac:dyDescent="0.2">
      <c r="A12576" s="1" t="s">
        <v>19184</v>
      </c>
      <c r="B12576" t="str">
        <f t="shared" si="345"/>
        <v>https://www.udobaer.de/out/media/public/cust/others/s0000167-2021-ch_it.pdf</v>
      </c>
    </row>
    <row r="12577" spans="1:2" x14ac:dyDescent="0.2">
      <c r="A12577" s="1" t="s">
        <v>19185</v>
      </c>
      <c r="B12577" t="str">
        <f t="shared" si="345"/>
        <v>https://www.udobaer.de/out/media/public/cust/others/s0000167-2021-ch_it.pdf</v>
      </c>
    </row>
    <row r="12578" spans="1:2" x14ac:dyDescent="0.2">
      <c r="A12578" s="1" t="s">
        <v>19186</v>
      </c>
      <c r="B12578" t="str">
        <f t="shared" si="345"/>
        <v>https://www.udobaer.de/out/media/public/cust/others/s0000167-2021-ch_it.pdf</v>
      </c>
    </row>
    <row r="12579" spans="1:2" x14ac:dyDescent="0.2">
      <c r="A12579" s="1" t="s">
        <v>19187</v>
      </c>
      <c r="B12579" t="str">
        <f t="shared" si="345"/>
        <v>https://www.udobaer.de/out/media/public/cust/others/s0000167-2021-ch_it.pdf</v>
      </c>
    </row>
    <row r="12580" spans="1:2" x14ac:dyDescent="0.2">
      <c r="A12580" s="1" t="s">
        <v>19188</v>
      </c>
      <c r="B12580" t="str">
        <f t="shared" si="345"/>
        <v>https://www.udobaer.de/out/media/public/cust/others/s0000167-2021-ch_it.pdf</v>
      </c>
    </row>
    <row r="12581" spans="1:2" x14ac:dyDescent="0.2">
      <c r="A12581" s="1" t="s">
        <v>19189</v>
      </c>
      <c r="B12581" t="str">
        <f t="shared" si="345"/>
        <v>https://www.udobaer.de/out/media/public/cust/others/s0000167-2021-ch_it.pdf</v>
      </c>
    </row>
    <row r="12582" spans="1:2" x14ac:dyDescent="0.2">
      <c r="A12582" s="1" t="s">
        <v>19190</v>
      </c>
      <c r="B12582" t="str">
        <f t="shared" si="345"/>
        <v>https://www.udobaer.de/out/media/public/cust/others/s0000167-2021-ch_it.pdf</v>
      </c>
    </row>
    <row r="12583" spans="1:2" x14ac:dyDescent="0.2">
      <c r="A12583" s="1" t="s">
        <v>19191</v>
      </c>
      <c r="B12583" t="str">
        <f t="shared" ref="B12583:B12612" si="346">HYPERLINK("https://www.udobaer.de/out/media/public/cust/others/s0000167-2021-ch_it.pdf")</f>
        <v>https://www.udobaer.de/out/media/public/cust/others/s0000167-2021-ch_it.pdf</v>
      </c>
    </row>
    <row r="12584" spans="1:2" x14ac:dyDescent="0.2">
      <c r="A12584" s="1" t="s">
        <v>19192</v>
      </c>
      <c r="B12584" t="str">
        <f t="shared" si="346"/>
        <v>https://www.udobaer.de/out/media/public/cust/others/s0000167-2021-ch_it.pdf</v>
      </c>
    </row>
    <row r="12585" spans="1:2" x14ac:dyDescent="0.2">
      <c r="A12585" s="1" t="s">
        <v>19193</v>
      </c>
      <c r="B12585" t="str">
        <f t="shared" si="346"/>
        <v>https://www.udobaer.de/out/media/public/cust/others/s0000167-2021-ch_it.pdf</v>
      </c>
    </row>
    <row r="12586" spans="1:2" x14ac:dyDescent="0.2">
      <c r="A12586" s="1" t="s">
        <v>19194</v>
      </c>
      <c r="B12586" t="str">
        <f t="shared" si="346"/>
        <v>https://www.udobaer.de/out/media/public/cust/others/s0000167-2021-ch_it.pdf</v>
      </c>
    </row>
    <row r="12587" spans="1:2" x14ac:dyDescent="0.2">
      <c r="A12587" s="1" t="s">
        <v>19195</v>
      </c>
      <c r="B12587" t="str">
        <f t="shared" si="346"/>
        <v>https://www.udobaer.de/out/media/public/cust/others/s0000167-2021-ch_it.pdf</v>
      </c>
    </row>
    <row r="12588" spans="1:2" x14ac:dyDescent="0.2">
      <c r="A12588" s="1" t="s">
        <v>19196</v>
      </c>
      <c r="B12588" t="str">
        <f t="shared" si="346"/>
        <v>https://www.udobaer.de/out/media/public/cust/others/s0000167-2021-ch_it.pdf</v>
      </c>
    </row>
    <row r="12589" spans="1:2" x14ac:dyDescent="0.2">
      <c r="A12589" s="1" t="s">
        <v>19197</v>
      </c>
      <c r="B12589" t="str">
        <f t="shared" si="346"/>
        <v>https://www.udobaer.de/out/media/public/cust/others/s0000167-2021-ch_it.pdf</v>
      </c>
    </row>
    <row r="12590" spans="1:2" x14ac:dyDescent="0.2">
      <c r="A12590" s="1" t="s">
        <v>19198</v>
      </c>
      <c r="B12590" t="str">
        <f t="shared" si="346"/>
        <v>https://www.udobaer.de/out/media/public/cust/others/s0000167-2021-ch_it.pdf</v>
      </c>
    </row>
    <row r="12591" spans="1:2" x14ac:dyDescent="0.2">
      <c r="A12591" s="1" t="s">
        <v>19199</v>
      </c>
      <c r="B12591" t="str">
        <f t="shared" si="346"/>
        <v>https://www.udobaer.de/out/media/public/cust/others/s0000167-2021-ch_it.pdf</v>
      </c>
    </row>
    <row r="12592" spans="1:2" x14ac:dyDescent="0.2">
      <c r="A12592" s="1" t="s">
        <v>19200</v>
      </c>
      <c r="B12592" t="str">
        <f t="shared" si="346"/>
        <v>https://www.udobaer.de/out/media/public/cust/others/s0000167-2021-ch_it.pdf</v>
      </c>
    </row>
    <row r="12593" spans="1:2" x14ac:dyDescent="0.2">
      <c r="A12593" s="1" t="s">
        <v>19201</v>
      </c>
      <c r="B12593" t="str">
        <f t="shared" si="346"/>
        <v>https://www.udobaer.de/out/media/public/cust/others/s0000167-2021-ch_it.pdf</v>
      </c>
    </row>
    <row r="12594" spans="1:2" x14ac:dyDescent="0.2">
      <c r="A12594" s="1" t="s">
        <v>19202</v>
      </c>
      <c r="B12594" t="str">
        <f t="shared" si="346"/>
        <v>https://www.udobaer.de/out/media/public/cust/others/s0000167-2021-ch_it.pdf</v>
      </c>
    </row>
    <row r="12595" spans="1:2" x14ac:dyDescent="0.2">
      <c r="A12595" s="1" t="s">
        <v>19203</v>
      </c>
      <c r="B12595" t="str">
        <f t="shared" si="346"/>
        <v>https://www.udobaer.de/out/media/public/cust/others/s0000167-2021-ch_it.pdf</v>
      </c>
    </row>
    <row r="12596" spans="1:2" x14ac:dyDescent="0.2">
      <c r="A12596" s="1" t="s">
        <v>19204</v>
      </c>
      <c r="B12596" t="str">
        <f t="shared" si="346"/>
        <v>https://www.udobaer.de/out/media/public/cust/others/s0000167-2021-ch_it.pdf</v>
      </c>
    </row>
    <row r="12597" spans="1:2" x14ac:dyDescent="0.2">
      <c r="A12597" s="1" t="s">
        <v>19205</v>
      </c>
      <c r="B12597" t="str">
        <f t="shared" si="346"/>
        <v>https://www.udobaer.de/out/media/public/cust/others/s0000167-2021-ch_it.pdf</v>
      </c>
    </row>
    <row r="12598" spans="1:2" x14ac:dyDescent="0.2">
      <c r="A12598" s="1" t="s">
        <v>19206</v>
      </c>
      <c r="B12598" t="str">
        <f t="shared" si="346"/>
        <v>https://www.udobaer.de/out/media/public/cust/others/s0000167-2021-ch_it.pdf</v>
      </c>
    </row>
    <row r="12599" spans="1:2" x14ac:dyDescent="0.2">
      <c r="A12599" s="1" t="s">
        <v>19207</v>
      </c>
      <c r="B12599" t="str">
        <f t="shared" si="346"/>
        <v>https://www.udobaer.de/out/media/public/cust/others/s0000167-2021-ch_it.pdf</v>
      </c>
    </row>
    <row r="12600" spans="1:2" x14ac:dyDescent="0.2">
      <c r="A12600" s="1" t="s">
        <v>19208</v>
      </c>
      <c r="B12600" t="str">
        <f t="shared" si="346"/>
        <v>https://www.udobaer.de/out/media/public/cust/others/s0000167-2021-ch_it.pdf</v>
      </c>
    </row>
    <row r="12601" spans="1:2" x14ac:dyDescent="0.2">
      <c r="A12601" s="1" t="s">
        <v>19209</v>
      </c>
      <c r="B12601" t="str">
        <f t="shared" si="346"/>
        <v>https://www.udobaer.de/out/media/public/cust/others/s0000167-2021-ch_it.pdf</v>
      </c>
    </row>
    <row r="12602" spans="1:2" x14ac:dyDescent="0.2">
      <c r="A12602" s="1" t="s">
        <v>19210</v>
      </c>
      <c r="B12602" t="str">
        <f t="shared" si="346"/>
        <v>https://www.udobaer.de/out/media/public/cust/others/s0000167-2021-ch_it.pdf</v>
      </c>
    </row>
    <row r="12603" spans="1:2" x14ac:dyDescent="0.2">
      <c r="A12603" s="1" t="s">
        <v>19397</v>
      </c>
      <c r="B12603" t="str">
        <f t="shared" si="346"/>
        <v>https://www.udobaer.de/out/media/public/cust/others/s0000167-2021-ch_it.pdf</v>
      </c>
    </row>
    <row r="12604" spans="1:2" x14ac:dyDescent="0.2">
      <c r="A12604" s="1" t="s">
        <v>19398</v>
      </c>
      <c r="B12604" t="str">
        <f t="shared" si="346"/>
        <v>https://www.udobaer.de/out/media/public/cust/others/s0000167-2021-ch_it.pdf</v>
      </c>
    </row>
    <row r="12605" spans="1:2" x14ac:dyDescent="0.2">
      <c r="A12605" s="1" t="s">
        <v>19399</v>
      </c>
      <c r="B12605" t="str">
        <f t="shared" si="346"/>
        <v>https://www.udobaer.de/out/media/public/cust/others/s0000167-2021-ch_it.pdf</v>
      </c>
    </row>
    <row r="12606" spans="1:2" x14ac:dyDescent="0.2">
      <c r="A12606" s="1" t="s">
        <v>19400</v>
      </c>
      <c r="B12606" t="str">
        <f t="shared" si="346"/>
        <v>https://www.udobaer.de/out/media/public/cust/others/s0000167-2021-ch_it.pdf</v>
      </c>
    </row>
    <row r="12607" spans="1:2" x14ac:dyDescent="0.2">
      <c r="A12607" s="1" t="s">
        <v>19401</v>
      </c>
      <c r="B12607" t="str">
        <f t="shared" si="346"/>
        <v>https://www.udobaer.de/out/media/public/cust/others/s0000167-2021-ch_it.pdf</v>
      </c>
    </row>
    <row r="12608" spans="1:2" x14ac:dyDescent="0.2">
      <c r="A12608" s="1" t="s">
        <v>19402</v>
      </c>
      <c r="B12608" t="str">
        <f t="shared" si="346"/>
        <v>https://www.udobaer.de/out/media/public/cust/others/s0000167-2021-ch_it.pdf</v>
      </c>
    </row>
    <row r="12609" spans="1:2" x14ac:dyDescent="0.2">
      <c r="A12609" s="1" t="s">
        <v>28314</v>
      </c>
      <c r="B12609" t="str">
        <f t="shared" si="346"/>
        <v>https://www.udobaer.de/out/media/public/cust/others/s0000167-2021-ch_it.pdf</v>
      </c>
    </row>
    <row r="12610" spans="1:2" x14ac:dyDescent="0.2">
      <c r="A12610" s="1" t="s">
        <v>28315</v>
      </c>
      <c r="B12610" t="str">
        <f t="shared" si="346"/>
        <v>https://www.udobaer.de/out/media/public/cust/others/s0000167-2021-ch_it.pdf</v>
      </c>
    </row>
    <row r="12611" spans="1:2" x14ac:dyDescent="0.2">
      <c r="A12611" s="1" t="s">
        <v>28316</v>
      </c>
      <c r="B12611" t="str">
        <f t="shared" si="346"/>
        <v>https://www.udobaer.de/out/media/public/cust/others/s0000167-2021-ch_it.pdf</v>
      </c>
    </row>
    <row r="12612" spans="1:2" x14ac:dyDescent="0.2">
      <c r="A12612" s="1" t="s">
        <v>28317</v>
      </c>
      <c r="B12612" t="str">
        <f t="shared" si="346"/>
        <v>https://www.udobaer.de/out/media/public/cust/others/s0000167-2021-ch_it.pdf</v>
      </c>
    </row>
    <row r="12613" spans="1:2" x14ac:dyDescent="0.2">
      <c r="A12613" s="1" t="s">
        <v>20451</v>
      </c>
      <c r="B12613" t="str">
        <f t="shared" ref="B12613:B12666" si="347">HYPERLINK("https://www.udobaer.de/out/media/public/cust/others/s0000168-2021-ch_it.pdf")</f>
        <v>https://www.udobaer.de/out/media/public/cust/others/s0000168-2021-ch_it.pdf</v>
      </c>
    </row>
    <row r="12614" spans="1:2" x14ac:dyDescent="0.2">
      <c r="A12614" s="1" t="s">
        <v>20472</v>
      </c>
      <c r="B12614" t="str">
        <f t="shared" si="347"/>
        <v>https://www.udobaer.de/out/media/public/cust/others/s0000168-2021-ch_it.pdf</v>
      </c>
    </row>
    <row r="12615" spans="1:2" x14ac:dyDescent="0.2">
      <c r="A12615" s="1" t="s">
        <v>20473</v>
      </c>
      <c r="B12615" t="str">
        <f t="shared" si="347"/>
        <v>https://www.udobaer.de/out/media/public/cust/others/s0000168-2021-ch_it.pdf</v>
      </c>
    </row>
    <row r="12616" spans="1:2" x14ac:dyDescent="0.2">
      <c r="A12616" s="1" t="s">
        <v>20480</v>
      </c>
      <c r="B12616" t="str">
        <f t="shared" si="347"/>
        <v>https://www.udobaer.de/out/media/public/cust/others/s0000168-2021-ch_it.pdf</v>
      </c>
    </row>
    <row r="12617" spans="1:2" x14ac:dyDescent="0.2">
      <c r="A12617" s="1" t="s">
        <v>20481</v>
      </c>
      <c r="B12617" t="str">
        <f t="shared" si="347"/>
        <v>https://www.udobaer.de/out/media/public/cust/others/s0000168-2021-ch_it.pdf</v>
      </c>
    </row>
    <row r="12618" spans="1:2" x14ac:dyDescent="0.2">
      <c r="A12618" s="1" t="s">
        <v>20482</v>
      </c>
      <c r="B12618" t="str">
        <f t="shared" si="347"/>
        <v>https://www.udobaer.de/out/media/public/cust/others/s0000168-2021-ch_it.pdf</v>
      </c>
    </row>
    <row r="12619" spans="1:2" x14ac:dyDescent="0.2">
      <c r="A12619" s="1" t="s">
        <v>20483</v>
      </c>
      <c r="B12619" t="str">
        <f t="shared" si="347"/>
        <v>https://www.udobaer.de/out/media/public/cust/others/s0000168-2021-ch_it.pdf</v>
      </c>
    </row>
    <row r="12620" spans="1:2" x14ac:dyDescent="0.2">
      <c r="A12620" s="1" t="s">
        <v>20484</v>
      </c>
      <c r="B12620" t="str">
        <f t="shared" si="347"/>
        <v>https://www.udobaer.de/out/media/public/cust/others/s0000168-2021-ch_it.pdf</v>
      </c>
    </row>
    <row r="12621" spans="1:2" x14ac:dyDescent="0.2">
      <c r="A12621" s="1" t="s">
        <v>20485</v>
      </c>
      <c r="B12621" t="str">
        <f t="shared" si="347"/>
        <v>https://www.udobaer.de/out/media/public/cust/others/s0000168-2021-ch_it.pdf</v>
      </c>
    </row>
    <row r="12622" spans="1:2" x14ac:dyDescent="0.2">
      <c r="A12622" s="1" t="s">
        <v>20486</v>
      </c>
      <c r="B12622" t="str">
        <f t="shared" si="347"/>
        <v>https://www.udobaer.de/out/media/public/cust/others/s0000168-2021-ch_it.pdf</v>
      </c>
    </row>
    <row r="12623" spans="1:2" x14ac:dyDescent="0.2">
      <c r="A12623" s="1" t="s">
        <v>20487</v>
      </c>
      <c r="B12623" t="str">
        <f t="shared" si="347"/>
        <v>https://www.udobaer.de/out/media/public/cust/others/s0000168-2021-ch_it.pdf</v>
      </c>
    </row>
    <row r="12624" spans="1:2" x14ac:dyDescent="0.2">
      <c r="A12624" s="1" t="s">
        <v>20488</v>
      </c>
      <c r="B12624" t="str">
        <f t="shared" si="347"/>
        <v>https://www.udobaer.de/out/media/public/cust/others/s0000168-2021-ch_it.pdf</v>
      </c>
    </row>
    <row r="12625" spans="1:2" x14ac:dyDescent="0.2">
      <c r="A12625" s="1" t="s">
        <v>20489</v>
      </c>
      <c r="B12625" t="str">
        <f t="shared" si="347"/>
        <v>https://www.udobaer.de/out/media/public/cust/others/s0000168-2021-ch_it.pdf</v>
      </c>
    </row>
    <row r="12626" spans="1:2" x14ac:dyDescent="0.2">
      <c r="A12626" s="1" t="s">
        <v>20490</v>
      </c>
      <c r="B12626" t="str">
        <f t="shared" si="347"/>
        <v>https://www.udobaer.de/out/media/public/cust/others/s0000168-2021-ch_it.pdf</v>
      </c>
    </row>
    <row r="12627" spans="1:2" x14ac:dyDescent="0.2">
      <c r="A12627" s="1" t="s">
        <v>20491</v>
      </c>
      <c r="B12627" t="str">
        <f t="shared" si="347"/>
        <v>https://www.udobaer.de/out/media/public/cust/others/s0000168-2021-ch_it.pdf</v>
      </c>
    </row>
    <row r="12628" spans="1:2" x14ac:dyDescent="0.2">
      <c r="A12628" s="1" t="s">
        <v>20492</v>
      </c>
      <c r="B12628" t="str">
        <f t="shared" si="347"/>
        <v>https://www.udobaer.de/out/media/public/cust/others/s0000168-2021-ch_it.pdf</v>
      </c>
    </row>
    <row r="12629" spans="1:2" x14ac:dyDescent="0.2">
      <c r="A12629" s="1" t="s">
        <v>20493</v>
      </c>
      <c r="B12629" t="str">
        <f t="shared" si="347"/>
        <v>https://www.udobaer.de/out/media/public/cust/others/s0000168-2021-ch_it.pdf</v>
      </c>
    </row>
    <row r="12630" spans="1:2" x14ac:dyDescent="0.2">
      <c r="A12630" s="1" t="s">
        <v>20494</v>
      </c>
      <c r="B12630" t="str">
        <f t="shared" si="347"/>
        <v>https://www.udobaer.de/out/media/public/cust/others/s0000168-2021-ch_it.pdf</v>
      </c>
    </row>
    <row r="12631" spans="1:2" x14ac:dyDescent="0.2">
      <c r="A12631" s="1" t="s">
        <v>20495</v>
      </c>
      <c r="B12631" t="str">
        <f t="shared" si="347"/>
        <v>https://www.udobaer.de/out/media/public/cust/others/s0000168-2021-ch_it.pdf</v>
      </c>
    </row>
    <row r="12632" spans="1:2" x14ac:dyDescent="0.2">
      <c r="A12632" s="1" t="s">
        <v>20496</v>
      </c>
      <c r="B12632" t="str">
        <f t="shared" si="347"/>
        <v>https://www.udobaer.de/out/media/public/cust/others/s0000168-2021-ch_it.pdf</v>
      </c>
    </row>
    <row r="12633" spans="1:2" x14ac:dyDescent="0.2">
      <c r="A12633" s="1" t="s">
        <v>20497</v>
      </c>
      <c r="B12633" t="str">
        <f t="shared" si="347"/>
        <v>https://www.udobaer.de/out/media/public/cust/others/s0000168-2021-ch_it.pdf</v>
      </c>
    </row>
    <row r="12634" spans="1:2" x14ac:dyDescent="0.2">
      <c r="A12634" s="1" t="s">
        <v>20498</v>
      </c>
      <c r="B12634" t="str">
        <f t="shared" si="347"/>
        <v>https://www.udobaer.de/out/media/public/cust/others/s0000168-2021-ch_it.pdf</v>
      </c>
    </row>
    <row r="12635" spans="1:2" x14ac:dyDescent="0.2">
      <c r="A12635" s="1" t="s">
        <v>20499</v>
      </c>
      <c r="B12635" t="str">
        <f t="shared" si="347"/>
        <v>https://www.udobaer.de/out/media/public/cust/others/s0000168-2021-ch_it.pdf</v>
      </c>
    </row>
    <row r="12636" spans="1:2" x14ac:dyDescent="0.2">
      <c r="A12636" s="1" t="s">
        <v>20500</v>
      </c>
      <c r="B12636" t="str">
        <f t="shared" si="347"/>
        <v>https://www.udobaer.de/out/media/public/cust/others/s0000168-2021-ch_it.pdf</v>
      </c>
    </row>
    <row r="12637" spans="1:2" x14ac:dyDescent="0.2">
      <c r="A12637" s="1" t="s">
        <v>20501</v>
      </c>
      <c r="B12637" t="str">
        <f t="shared" si="347"/>
        <v>https://www.udobaer.de/out/media/public/cust/others/s0000168-2021-ch_it.pdf</v>
      </c>
    </row>
    <row r="12638" spans="1:2" x14ac:dyDescent="0.2">
      <c r="A12638" s="1" t="s">
        <v>20502</v>
      </c>
      <c r="B12638" t="str">
        <f t="shared" si="347"/>
        <v>https://www.udobaer.de/out/media/public/cust/others/s0000168-2021-ch_it.pdf</v>
      </c>
    </row>
    <row r="12639" spans="1:2" x14ac:dyDescent="0.2">
      <c r="A12639" s="1" t="s">
        <v>20503</v>
      </c>
      <c r="B12639" t="str">
        <f t="shared" si="347"/>
        <v>https://www.udobaer.de/out/media/public/cust/others/s0000168-2021-ch_it.pdf</v>
      </c>
    </row>
    <row r="12640" spans="1:2" x14ac:dyDescent="0.2">
      <c r="A12640" s="1" t="s">
        <v>20504</v>
      </c>
      <c r="B12640" t="str">
        <f t="shared" si="347"/>
        <v>https://www.udobaer.de/out/media/public/cust/others/s0000168-2021-ch_it.pdf</v>
      </c>
    </row>
    <row r="12641" spans="1:2" x14ac:dyDescent="0.2">
      <c r="A12641" s="1" t="s">
        <v>20505</v>
      </c>
      <c r="B12641" t="str">
        <f t="shared" si="347"/>
        <v>https://www.udobaer.de/out/media/public/cust/others/s0000168-2021-ch_it.pdf</v>
      </c>
    </row>
    <row r="12642" spans="1:2" x14ac:dyDescent="0.2">
      <c r="A12642" s="1" t="s">
        <v>20506</v>
      </c>
      <c r="B12642" t="str">
        <f t="shared" si="347"/>
        <v>https://www.udobaer.de/out/media/public/cust/others/s0000168-2021-ch_it.pdf</v>
      </c>
    </row>
    <row r="12643" spans="1:2" x14ac:dyDescent="0.2">
      <c r="A12643" s="1" t="s">
        <v>20507</v>
      </c>
      <c r="B12643" t="str">
        <f t="shared" si="347"/>
        <v>https://www.udobaer.de/out/media/public/cust/others/s0000168-2021-ch_it.pdf</v>
      </c>
    </row>
    <row r="12644" spans="1:2" x14ac:dyDescent="0.2">
      <c r="A12644" s="1" t="s">
        <v>20508</v>
      </c>
      <c r="B12644" t="str">
        <f t="shared" si="347"/>
        <v>https://www.udobaer.de/out/media/public/cust/others/s0000168-2021-ch_it.pdf</v>
      </c>
    </row>
    <row r="12645" spans="1:2" x14ac:dyDescent="0.2">
      <c r="A12645" s="1" t="s">
        <v>20509</v>
      </c>
      <c r="B12645" t="str">
        <f t="shared" si="347"/>
        <v>https://www.udobaer.de/out/media/public/cust/others/s0000168-2021-ch_it.pdf</v>
      </c>
    </row>
    <row r="12646" spans="1:2" x14ac:dyDescent="0.2">
      <c r="A12646" s="1" t="s">
        <v>20510</v>
      </c>
      <c r="B12646" t="str">
        <f t="shared" si="347"/>
        <v>https://www.udobaer.de/out/media/public/cust/others/s0000168-2021-ch_it.pdf</v>
      </c>
    </row>
    <row r="12647" spans="1:2" x14ac:dyDescent="0.2">
      <c r="A12647" s="1" t="s">
        <v>20511</v>
      </c>
      <c r="B12647" t="str">
        <f t="shared" si="347"/>
        <v>https://www.udobaer.de/out/media/public/cust/others/s0000168-2021-ch_it.pdf</v>
      </c>
    </row>
    <row r="12648" spans="1:2" x14ac:dyDescent="0.2">
      <c r="A12648" s="1" t="s">
        <v>20512</v>
      </c>
      <c r="B12648" t="str">
        <f t="shared" si="347"/>
        <v>https://www.udobaer.de/out/media/public/cust/others/s0000168-2021-ch_it.pdf</v>
      </c>
    </row>
    <row r="12649" spans="1:2" x14ac:dyDescent="0.2">
      <c r="A12649" s="1" t="s">
        <v>20513</v>
      </c>
      <c r="B12649" t="str">
        <f t="shared" si="347"/>
        <v>https://www.udobaer.de/out/media/public/cust/others/s0000168-2021-ch_it.pdf</v>
      </c>
    </row>
    <row r="12650" spans="1:2" x14ac:dyDescent="0.2">
      <c r="A12650" s="1" t="s">
        <v>20514</v>
      </c>
      <c r="B12650" t="str">
        <f t="shared" si="347"/>
        <v>https://www.udobaer.de/out/media/public/cust/others/s0000168-2021-ch_it.pdf</v>
      </c>
    </row>
    <row r="12651" spans="1:2" x14ac:dyDescent="0.2">
      <c r="A12651" s="1" t="s">
        <v>20515</v>
      </c>
      <c r="B12651" t="str">
        <f t="shared" si="347"/>
        <v>https://www.udobaer.de/out/media/public/cust/others/s0000168-2021-ch_it.pdf</v>
      </c>
    </row>
    <row r="12652" spans="1:2" x14ac:dyDescent="0.2">
      <c r="A12652" s="1" t="s">
        <v>20516</v>
      </c>
      <c r="B12652" t="str">
        <f t="shared" si="347"/>
        <v>https://www.udobaer.de/out/media/public/cust/others/s0000168-2021-ch_it.pdf</v>
      </c>
    </row>
    <row r="12653" spans="1:2" x14ac:dyDescent="0.2">
      <c r="A12653" s="1" t="s">
        <v>20517</v>
      </c>
      <c r="B12653" t="str">
        <f t="shared" si="347"/>
        <v>https://www.udobaer.de/out/media/public/cust/others/s0000168-2021-ch_it.pdf</v>
      </c>
    </row>
    <row r="12654" spans="1:2" x14ac:dyDescent="0.2">
      <c r="A12654" s="1" t="s">
        <v>20518</v>
      </c>
      <c r="B12654" t="str">
        <f t="shared" si="347"/>
        <v>https://www.udobaer.de/out/media/public/cust/others/s0000168-2021-ch_it.pdf</v>
      </c>
    </row>
    <row r="12655" spans="1:2" x14ac:dyDescent="0.2">
      <c r="A12655" s="1" t="s">
        <v>20519</v>
      </c>
      <c r="B12655" t="str">
        <f t="shared" si="347"/>
        <v>https://www.udobaer.de/out/media/public/cust/others/s0000168-2021-ch_it.pdf</v>
      </c>
    </row>
    <row r="12656" spans="1:2" x14ac:dyDescent="0.2">
      <c r="A12656" s="1" t="s">
        <v>20520</v>
      </c>
      <c r="B12656" t="str">
        <f t="shared" si="347"/>
        <v>https://www.udobaer.de/out/media/public/cust/others/s0000168-2021-ch_it.pdf</v>
      </c>
    </row>
    <row r="12657" spans="1:2" x14ac:dyDescent="0.2">
      <c r="A12657" s="1" t="s">
        <v>20521</v>
      </c>
      <c r="B12657" t="str">
        <f t="shared" si="347"/>
        <v>https://www.udobaer.de/out/media/public/cust/others/s0000168-2021-ch_it.pdf</v>
      </c>
    </row>
    <row r="12658" spans="1:2" x14ac:dyDescent="0.2">
      <c r="A12658" s="1" t="s">
        <v>20522</v>
      </c>
      <c r="B12658" t="str">
        <f t="shared" si="347"/>
        <v>https://www.udobaer.de/out/media/public/cust/others/s0000168-2021-ch_it.pdf</v>
      </c>
    </row>
    <row r="12659" spans="1:2" x14ac:dyDescent="0.2">
      <c r="A12659" s="1" t="s">
        <v>20523</v>
      </c>
      <c r="B12659" t="str">
        <f t="shared" si="347"/>
        <v>https://www.udobaer.de/out/media/public/cust/others/s0000168-2021-ch_it.pdf</v>
      </c>
    </row>
    <row r="12660" spans="1:2" x14ac:dyDescent="0.2">
      <c r="A12660" s="1" t="s">
        <v>20524</v>
      </c>
      <c r="B12660" t="str">
        <f t="shared" si="347"/>
        <v>https://www.udobaer.de/out/media/public/cust/others/s0000168-2021-ch_it.pdf</v>
      </c>
    </row>
    <row r="12661" spans="1:2" x14ac:dyDescent="0.2">
      <c r="A12661" s="1" t="s">
        <v>20552</v>
      </c>
      <c r="B12661" t="str">
        <f t="shared" si="347"/>
        <v>https://www.udobaer.de/out/media/public/cust/others/s0000168-2021-ch_it.pdf</v>
      </c>
    </row>
    <row r="12662" spans="1:2" x14ac:dyDescent="0.2">
      <c r="A12662" s="1" t="s">
        <v>20553</v>
      </c>
      <c r="B12662" t="str">
        <f t="shared" si="347"/>
        <v>https://www.udobaer.de/out/media/public/cust/others/s0000168-2021-ch_it.pdf</v>
      </c>
    </row>
    <row r="12663" spans="1:2" x14ac:dyDescent="0.2">
      <c r="A12663" s="1" t="s">
        <v>20554</v>
      </c>
      <c r="B12663" t="str">
        <f t="shared" si="347"/>
        <v>https://www.udobaer.de/out/media/public/cust/others/s0000168-2021-ch_it.pdf</v>
      </c>
    </row>
    <row r="12664" spans="1:2" x14ac:dyDescent="0.2">
      <c r="A12664" s="1" t="s">
        <v>20555</v>
      </c>
      <c r="B12664" t="str">
        <f t="shared" si="347"/>
        <v>https://www.udobaer.de/out/media/public/cust/others/s0000168-2021-ch_it.pdf</v>
      </c>
    </row>
    <row r="12665" spans="1:2" x14ac:dyDescent="0.2">
      <c r="A12665" s="1" t="s">
        <v>20556</v>
      </c>
      <c r="B12665" t="str">
        <f t="shared" si="347"/>
        <v>https://www.udobaer.de/out/media/public/cust/others/s0000168-2021-ch_it.pdf</v>
      </c>
    </row>
    <row r="12666" spans="1:2" x14ac:dyDescent="0.2">
      <c r="A12666" s="1" t="s">
        <v>20557</v>
      </c>
      <c r="B12666" t="str">
        <f t="shared" si="347"/>
        <v>https://www.udobaer.de/out/media/public/cust/others/s0000168-2021-ch_it.pdf</v>
      </c>
    </row>
    <row r="12667" spans="1:2" x14ac:dyDescent="0.2">
      <c r="A12667" s="1" t="s">
        <v>20558</v>
      </c>
      <c r="B12667" t="str">
        <f t="shared" ref="B12667:B12690" si="348">HYPERLINK("https://www.udobaer.de/out/media/public/cust/others/s0000168-2021-ch_it.pdf")</f>
        <v>https://www.udobaer.de/out/media/public/cust/others/s0000168-2021-ch_it.pdf</v>
      </c>
    </row>
    <row r="12668" spans="1:2" x14ac:dyDescent="0.2">
      <c r="A12668" s="1" t="s">
        <v>20559</v>
      </c>
      <c r="B12668" t="str">
        <f t="shared" si="348"/>
        <v>https://www.udobaer.de/out/media/public/cust/others/s0000168-2021-ch_it.pdf</v>
      </c>
    </row>
    <row r="12669" spans="1:2" x14ac:dyDescent="0.2">
      <c r="A12669" s="1" t="s">
        <v>20560</v>
      </c>
      <c r="B12669" t="str">
        <f t="shared" si="348"/>
        <v>https://www.udobaer.de/out/media/public/cust/others/s0000168-2021-ch_it.pdf</v>
      </c>
    </row>
    <row r="12670" spans="1:2" x14ac:dyDescent="0.2">
      <c r="A12670" s="1" t="s">
        <v>20561</v>
      </c>
      <c r="B12670" t="str">
        <f t="shared" si="348"/>
        <v>https://www.udobaer.de/out/media/public/cust/others/s0000168-2021-ch_it.pdf</v>
      </c>
    </row>
    <row r="12671" spans="1:2" x14ac:dyDescent="0.2">
      <c r="A12671" s="1" t="s">
        <v>20562</v>
      </c>
      <c r="B12671" t="str">
        <f t="shared" si="348"/>
        <v>https://www.udobaer.de/out/media/public/cust/others/s0000168-2021-ch_it.pdf</v>
      </c>
    </row>
    <row r="12672" spans="1:2" x14ac:dyDescent="0.2">
      <c r="A12672" s="1" t="s">
        <v>20563</v>
      </c>
      <c r="B12672" t="str">
        <f t="shared" si="348"/>
        <v>https://www.udobaer.de/out/media/public/cust/others/s0000168-2021-ch_it.pdf</v>
      </c>
    </row>
    <row r="12673" spans="1:2" x14ac:dyDescent="0.2">
      <c r="A12673" s="1" t="s">
        <v>20564</v>
      </c>
      <c r="B12673" t="str">
        <f t="shared" si="348"/>
        <v>https://www.udobaer.de/out/media/public/cust/others/s0000168-2021-ch_it.pdf</v>
      </c>
    </row>
    <row r="12674" spans="1:2" x14ac:dyDescent="0.2">
      <c r="A12674" s="1" t="s">
        <v>20565</v>
      </c>
      <c r="B12674" t="str">
        <f t="shared" si="348"/>
        <v>https://www.udobaer.de/out/media/public/cust/others/s0000168-2021-ch_it.pdf</v>
      </c>
    </row>
    <row r="12675" spans="1:2" x14ac:dyDescent="0.2">
      <c r="A12675" s="1" t="s">
        <v>20566</v>
      </c>
      <c r="B12675" t="str">
        <f t="shared" si="348"/>
        <v>https://www.udobaer.de/out/media/public/cust/others/s0000168-2021-ch_it.pdf</v>
      </c>
    </row>
    <row r="12676" spans="1:2" x14ac:dyDescent="0.2">
      <c r="A12676" s="1" t="s">
        <v>20567</v>
      </c>
      <c r="B12676" t="str">
        <f t="shared" si="348"/>
        <v>https://www.udobaer.de/out/media/public/cust/others/s0000168-2021-ch_it.pdf</v>
      </c>
    </row>
    <row r="12677" spans="1:2" x14ac:dyDescent="0.2">
      <c r="A12677" s="1" t="s">
        <v>20568</v>
      </c>
      <c r="B12677" t="str">
        <f t="shared" si="348"/>
        <v>https://www.udobaer.de/out/media/public/cust/others/s0000168-2021-ch_it.pdf</v>
      </c>
    </row>
    <row r="12678" spans="1:2" x14ac:dyDescent="0.2">
      <c r="A12678" s="1" t="s">
        <v>20569</v>
      </c>
      <c r="B12678" t="str">
        <f t="shared" si="348"/>
        <v>https://www.udobaer.de/out/media/public/cust/others/s0000168-2021-ch_it.pdf</v>
      </c>
    </row>
    <row r="12679" spans="1:2" x14ac:dyDescent="0.2">
      <c r="A12679" s="1" t="s">
        <v>20570</v>
      </c>
      <c r="B12679" t="str">
        <f t="shared" si="348"/>
        <v>https://www.udobaer.de/out/media/public/cust/others/s0000168-2021-ch_it.pdf</v>
      </c>
    </row>
    <row r="12680" spans="1:2" x14ac:dyDescent="0.2">
      <c r="A12680" s="1" t="s">
        <v>20571</v>
      </c>
      <c r="B12680" t="str">
        <f t="shared" si="348"/>
        <v>https://www.udobaer.de/out/media/public/cust/others/s0000168-2021-ch_it.pdf</v>
      </c>
    </row>
    <row r="12681" spans="1:2" x14ac:dyDescent="0.2">
      <c r="A12681" s="1" t="s">
        <v>20572</v>
      </c>
      <c r="B12681" t="str">
        <f t="shared" si="348"/>
        <v>https://www.udobaer.de/out/media/public/cust/others/s0000168-2021-ch_it.pdf</v>
      </c>
    </row>
    <row r="12682" spans="1:2" x14ac:dyDescent="0.2">
      <c r="A12682" s="1" t="s">
        <v>20573</v>
      </c>
      <c r="B12682" t="str">
        <f t="shared" si="348"/>
        <v>https://www.udobaer.de/out/media/public/cust/others/s0000168-2021-ch_it.pdf</v>
      </c>
    </row>
    <row r="12683" spans="1:2" x14ac:dyDescent="0.2">
      <c r="A12683" s="1" t="s">
        <v>20574</v>
      </c>
      <c r="B12683" t="str">
        <f t="shared" si="348"/>
        <v>https://www.udobaer.de/out/media/public/cust/others/s0000168-2021-ch_it.pdf</v>
      </c>
    </row>
    <row r="12684" spans="1:2" x14ac:dyDescent="0.2">
      <c r="A12684" s="1" t="s">
        <v>20575</v>
      </c>
      <c r="B12684" t="str">
        <f t="shared" si="348"/>
        <v>https://www.udobaer.de/out/media/public/cust/others/s0000168-2021-ch_it.pdf</v>
      </c>
    </row>
    <row r="12685" spans="1:2" x14ac:dyDescent="0.2">
      <c r="A12685" s="1" t="s">
        <v>20576</v>
      </c>
      <c r="B12685" t="str">
        <f t="shared" si="348"/>
        <v>https://www.udobaer.de/out/media/public/cust/others/s0000168-2021-ch_it.pdf</v>
      </c>
    </row>
    <row r="12686" spans="1:2" x14ac:dyDescent="0.2">
      <c r="A12686" s="1" t="s">
        <v>20577</v>
      </c>
      <c r="B12686" t="str">
        <f t="shared" si="348"/>
        <v>https://www.udobaer.de/out/media/public/cust/others/s0000168-2021-ch_it.pdf</v>
      </c>
    </row>
    <row r="12687" spans="1:2" x14ac:dyDescent="0.2">
      <c r="A12687" s="1" t="s">
        <v>20578</v>
      </c>
      <c r="B12687" t="str">
        <f t="shared" si="348"/>
        <v>https://www.udobaer.de/out/media/public/cust/others/s0000168-2021-ch_it.pdf</v>
      </c>
    </row>
    <row r="12688" spans="1:2" x14ac:dyDescent="0.2">
      <c r="A12688" s="1" t="s">
        <v>20579</v>
      </c>
      <c r="B12688" t="str">
        <f t="shared" si="348"/>
        <v>https://www.udobaer.de/out/media/public/cust/others/s0000168-2021-ch_it.pdf</v>
      </c>
    </row>
    <row r="12689" spans="1:2" x14ac:dyDescent="0.2">
      <c r="A12689" s="1" t="s">
        <v>20580</v>
      </c>
      <c r="B12689" t="str">
        <f t="shared" si="348"/>
        <v>https://www.udobaer.de/out/media/public/cust/others/s0000168-2021-ch_it.pdf</v>
      </c>
    </row>
    <row r="12690" spans="1:2" x14ac:dyDescent="0.2">
      <c r="A12690" s="1" t="s">
        <v>20581</v>
      </c>
      <c r="B12690" t="str">
        <f t="shared" si="348"/>
        <v>https://www.udobaer.de/out/media/public/cust/others/s0000168-2021-ch_it.pdf</v>
      </c>
    </row>
    <row r="12691" spans="1:2" x14ac:dyDescent="0.2">
      <c r="A12691" s="1" t="s">
        <v>20583</v>
      </c>
      <c r="B12691" t="str">
        <f t="shared" ref="B12691:B12716" si="349">HYPERLINK("https://www.udobaer.de/out/media/public/cust/others/s0000168-2021-ch_it.pdf")</f>
        <v>https://www.udobaer.de/out/media/public/cust/others/s0000168-2021-ch_it.pdf</v>
      </c>
    </row>
    <row r="12692" spans="1:2" x14ac:dyDescent="0.2">
      <c r="A12692" s="1" t="s">
        <v>20584</v>
      </c>
      <c r="B12692" t="str">
        <f t="shared" si="349"/>
        <v>https://www.udobaer.de/out/media/public/cust/others/s0000168-2021-ch_it.pdf</v>
      </c>
    </row>
    <row r="12693" spans="1:2" x14ac:dyDescent="0.2">
      <c r="A12693" s="1" t="s">
        <v>20585</v>
      </c>
      <c r="B12693" t="str">
        <f t="shared" si="349"/>
        <v>https://www.udobaer.de/out/media/public/cust/others/s0000168-2021-ch_it.pdf</v>
      </c>
    </row>
    <row r="12694" spans="1:2" x14ac:dyDescent="0.2">
      <c r="A12694" s="1" t="s">
        <v>20586</v>
      </c>
      <c r="B12694" t="str">
        <f t="shared" si="349"/>
        <v>https://www.udobaer.de/out/media/public/cust/others/s0000168-2021-ch_it.pdf</v>
      </c>
    </row>
    <row r="12695" spans="1:2" x14ac:dyDescent="0.2">
      <c r="A12695" s="1" t="s">
        <v>20587</v>
      </c>
      <c r="B12695" t="str">
        <f t="shared" si="349"/>
        <v>https://www.udobaer.de/out/media/public/cust/others/s0000168-2021-ch_it.pdf</v>
      </c>
    </row>
    <row r="12696" spans="1:2" x14ac:dyDescent="0.2">
      <c r="A12696" s="1" t="s">
        <v>20588</v>
      </c>
      <c r="B12696" t="str">
        <f t="shared" si="349"/>
        <v>https://www.udobaer.de/out/media/public/cust/others/s0000168-2021-ch_it.pdf</v>
      </c>
    </row>
    <row r="12697" spans="1:2" x14ac:dyDescent="0.2">
      <c r="A12697" s="1" t="s">
        <v>20589</v>
      </c>
      <c r="B12697" t="str">
        <f t="shared" si="349"/>
        <v>https://www.udobaer.de/out/media/public/cust/others/s0000168-2021-ch_it.pdf</v>
      </c>
    </row>
    <row r="12698" spans="1:2" x14ac:dyDescent="0.2">
      <c r="A12698" s="1" t="s">
        <v>20590</v>
      </c>
      <c r="B12698" t="str">
        <f t="shared" si="349"/>
        <v>https://www.udobaer.de/out/media/public/cust/others/s0000168-2021-ch_it.pdf</v>
      </c>
    </row>
    <row r="12699" spans="1:2" x14ac:dyDescent="0.2">
      <c r="A12699" s="1" t="s">
        <v>20591</v>
      </c>
      <c r="B12699" t="str">
        <f t="shared" si="349"/>
        <v>https://www.udobaer.de/out/media/public/cust/others/s0000168-2021-ch_it.pdf</v>
      </c>
    </row>
    <row r="12700" spans="1:2" x14ac:dyDescent="0.2">
      <c r="A12700" s="1" t="s">
        <v>20592</v>
      </c>
      <c r="B12700" t="str">
        <f t="shared" si="349"/>
        <v>https://www.udobaer.de/out/media/public/cust/others/s0000168-2021-ch_it.pdf</v>
      </c>
    </row>
    <row r="12701" spans="1:2" x14ac:dyDescent="0.2">
      <c r="A12701" s="1" t="s">
        <v>20593</v>
      </c>
      <c r="B12701" t="str">
        <f t="shared" si="349"/>
        <v>https://www.udobaer.de/out/media/public/cust/others/s0000168-2021-ch_it.pdf</v>
      </c>
    </row>
    <row r="12702" spans="1:2" x14ac:dyDescent="0.2">
      <c r="A12702" s="1" t="s">
        <v>20594</v>
      </c>
      <c r="B12702" t="str">
        <f t="shared" si="349"/>
        <v>https://www.udobaer.de/out/media/public/cust/others/s0000168-2021-ch_it.pdf</v>
      </c>
    </row>
    <row r="12703" spans="1:2" x14ac:dyDescent="0.2">
      <c r="A12703" s="1" t="s">
        <v>20595</v>
      </c>
      <c r="B12703" t="str">
        <f t="shared" si="349"/>
        <v>https://www.udobaer.de/out/media/public/cust/others/s0000168-2021-ch_it.pdf</v>
      </c>
    </row>
    <row r="12704" spans="1:2" x14ac:dyDescent="0.2">
      <c r="A12704" s="1" t="s">
        <v>20596</v>
      </c>
      <c r="B12704" t="str">
        <f t="shared" si="349"/>
        <v>https://www.udobaer.de/out/media/public/cust/others/s0000168-2021-ch_it.pdf</v>
      </c>
    </row>
    <row r="12705" spans="1:2" x14ac:dyDescent="0.2">
      <c r="A12705" s="1" t="s">
        <v>20597</v>
      </c>
      <c r="B12705" t="str">
        <f t="shared" si="349"/>
        <v>https://www.udobaer.de/out/media/public/cust/others/s0000168-2021-ch_it.pdf</v>
      </c>
    </row>
    <row r="12706" spans="1:2" x14ac:dyDescent="0.2">
      <c r="A12706" s="1" t="s">
        <v>20598</v>
      </c>
      <c r="B12706" t="str">
        <f t="shared" si="349"/>
        <v>https://www.udobaer.de/out/media/public/cust/others/s0000168-2021-ch_it.pdf</v>
      </c>
    </row>
    <row r="12707" spans="1:2" x14ac:dyDescent="0.2">
      <c r="A12707" s="1" t="s">
        <v>20599</v>
      </c>
      <c r="B12707" t="str">
        <f t="shared" si="349"/>
        <v>https://www.udobaer.de/out/media/public/cust/others/s0000168-2021-ch_it.pdf</v>
      </c>
    </row>
    <row r="12708" spans="1:2" x14ac:dyDescent="0.2">
      <c r="A12708" s="1" t="s">
        <v>20600</v>
      </c>
      <c r="B12708" t="str">
        <f t="shared" si="349"/>
        <v>https://www.udobaer.de/out/media/public/cust/others/s0000168-2021-ch_it.pdf</v>
      </c>
    </row>
    <row r="12709" spans="1:2" x14ac:dyDescent="0.2">
      <c r="A12709" s="1" t="s">
        <v>20601</v>
      </c>
      <c r="B12709" t="str">
        <f t="shared" si="349"/>
        <v>https://www.udobaer.de/out/media/public/cust/others/s0000168-2021-ch_it.pdf</v>
      </c>
    </row>
    <row r="12710" spans="1:2" x14ac:dyDescent="0.2">
      <c r="A12710" s="1" t="s">
        <v>20602</v>
      </c>
      <c r="B12710" t="str">
        <f t="shared" si="349"/>
        <v>https://www.udobaer.de/out/media/public/cust/others/s0000168-2021-ch_it.pdf</v>
      </c>
    </row>
    <row r="12711" spans="1:2" x14ac:dyDescent="0.2">
      <c r="A12711" s="1" t="s">
        <v>20603</v>
      </c>
      <c r="B12711" t="str">
        <f t="shared" si="349"/>
        <v>https://www.udobaer.de/out/media/public/cust/others/s0000168-2021-ch_it.pdf</v>
      </c>
    </row>
    <row r="12712" spans="1:2" x14ac:dyDescent="0.2">
      <c r="A12712" s="1" t="s">
        <v>20604</v>
      </c>
      <c r="B12712" t="str">
        <f t="shared" si="349"/>
        <v>https://www.udobaer.de/out/media/public/cust/others/s0000168-2021-ch_it.pdf</v>
      </c>
    </row>
    <row r="12713" spans="1:2" x14ac:dyDescent="0.2">
      <c r="A12713" s="1" t="s">
        <v>20605</v>
      </c>
      <c r="B12713" t="str">
        <f t="shared" si="349"/>
        <v>https://www.udobaer.de/out/media/public/cust/others/s0000168-2021-ch_it.pdf</v>
      </c>
    </row>
    <row r="12714" spans="1:2" x14ac:dyDescent="0.2">
      <c r="A12714" s="1" t="s">
        <v>20606</v>
      </c>
      <c r="B12714" t="str">
        <f t="shared" si="349"/>
        <v>https://www.udobaer.de/out/media/public/cust/others/s0000168-2021-ch_it.pdf</v>
      </c>
    </row>
    <row r="12715" spans="1:2" x14ac:dyDescent="0.2">
      <c r="A12715" s="1" t="s">
        <v>20607</v>
      </c>
      <c r="B12715" t="str">
        <f t="shared" si="349"/>
        <v>https://www.udobaer.de/out/media/public/cust/others/s0000168-2021-ch_it.pdf</v>
      </c>
    </row>
    <row r="12716" spans="1:2" x14ac:dyDescent="0.2">
      <c r="A12716" s="1" t="s">
        <v>20608</v>
      </c>
      <c r="B12716" t="str">
        <f t="shared" si="349"/>
        <v>https://www.udobaer.de/out/media/public/cust/others/s0000168-2021-ch_it.pdf</v>
      </c>
    </row>
    <row r="12717" spans="1:2" x14ac:dyDescent="0.2">
      <c r="A12717" s="1" t="s">
        <v>20609</v>
      </c>
      <c r="B12717" t="str">
        <f t="shared" ref="B12717:B12742" si="350">HYPERLINK("https://www.udobaer.de/out/media/public/cust/others/s0000168-2021-ch_it.pdf")</f>
        <v>https://www.udobaer.de/out/media/public/cust/others/s0000168-2021-ch_it.pdf</v>
      </c>
    </row>
    <row r="12718" spans="1:2" x14ac:dyDescent="0.2">
      <c r="A12718" s="1" t="s">
        <v>20610</v>
      </c>
      <c r="B12718" t="str">
        <f t="shared" si="350"/>
        <v>https://www.udobaer.de/out/media/public/cust/others/s0000168-2021-ch_it.pdf</v>
      </c>
    </row>
    <row r="12719" spans="1:2" x14ac:dyDescent="0.2">
      <c r="A12719" s="1" t="s">
        <v>20611</v>
      </c>
      <c r="B12719" t="str">
        <f t="shared" si="350"/>
        <v>https://www.udobaer.de/out/media/public/cust/others/s0000168-2021-ch_it.pdf</v>
      </c>
    </row>
    <row r="12720" spans="1:2" x14ac:dyDescent="0.2">
      <c r="A12720" s="1" t="s">
        <v>20612</v>
      </c>
      <c r="B12720" t="str">
        <f t="shared" si="350"/>
        <v>https://www.udobaer.de/out/media/public/cust/others/s0000168-2021-ch_it.pdf</v>
      </c>
    </row>
    <row r="12721" spans="1:2" x14ac:dyDescent="0.2">
      <c r="A12721" s="1" t="s">
        <v>20613</v>
      </c>
      <c r="B12721" t="str">
        <f t="shared" si="350"/>
        <v>https://www.udobaer.de/out/media/public/cust/others/s0000168-2021-ch_it.pdf</v>
      </c>
    </row>
    <row r="12722" spans="1:2" x14ac:dyDescent="0.2">
      <c r="A12722" s="1" t="s">
        <v>20614</v>
      </c>
      <c r="B12722" t="str">
        <f t="shared" si="350"/>
        <v>https://www.udobaer.de/out/media/public/cust/others/s0000168-2021-ch_it.pdf</v>
      </c>
    </row>
    <row r="12723" spans="1:2" x14ac:dyDescent="0.2">
      <c r="A12723" s="1" t="s">
        <v>20615</v>
      </c>
      <c r="B12723" t="str">
        <f t="shared" si="350"/>
        <v>https://www.udobaer.de/out/media/public/cust/others/s0000168-2021-ch_it.pdf</v>
      </c>
    </row>
    <row r="12724" spans="1:2" x14ac:dyDescent="0.2">
      <c r="A12724" s="1" t="s">
        <v>20616</v>
      </c>
      <c r="B12724" t="str">
        <f t="shared" si="350"/>
        <v>https://www.udobaer.de/out/media/public/cust/others/s0000168-2021-ch_it.pdf</v>
      </c>
    </row>
    <row r="12725" spans="1:2" x14ac:dyDescent="0.2">
      <c r="A12725" s="1" t="s">
        <v>20617</v>
      </c>
      <c r="B12725" t="str">
        <f t="shared" si="350"/>
        <v>https://www.udobaer.de/out/media/public/cust/others/s0000168-2021-ch_it.pdf</v>
      </c>
    </row>
    <row r="12726" spans="1:2" x14ac:dyDescent="0.2">
      <c r="A12726" s="1" t="s">
        <v>20618</v>
      </c>
      <c r="B12726" t="str">
        <f t="shared" si="350"/>
        <v>https://www.udobaer.de/out/media/public/cust/others/s0000168-2021-ch_it.pdf</v>
      </c>
    </row>
    <row r="12727" spans="1:2" x14ac:dyDescent="0.2">
      <c r="A12727" s="1" t="s">
        <v>20619</v>
      </c>
      <c r="B12727" t="str">
        <f t="shared" si="350"/>
        <v>https://www.udobaer.de/out/media/public/cust/others/s0000168-2021-ch_it.pdf</v>
      </c>
    </row>
    <row r="12728" spans="1:2" x14ac:dyDescent="0.2">
      <c r="A12728" s="1" t="s">
        <v>20620</v>
      </c>
      <c r="B12728" t="str">
        <f t="shared" si="350"/>
        <v>https://www.udobaer.de/out/media/public/cust/others/s0000168-2021-ch_it.pdf</v>
      </c>
    </row>
    <row r="12729" spans="1:2" x14ac:dyDescent="0.2">
      <c r="A12729" s="1" t="s">
        <v>20621</v>
      </c>
      <c r="B12729" t="str">
        <f t="shared" si="350"/>
        <v>https://www.udobaer.de/out/media/public/cust/others/s0000168-2021-ch_it.pdf</v>
      </c>
    </row>
    <row r="12730" spans="1:2" x14ac:dyDescent="0.2">
      <c r="A12730" s="1" t="s">
        <v>20622</v>
      </c>
      <c r="B12730" t="str">
        <f t="shared" si="350"/>
        <v>https://www.udobaer.de/out/media/public/cust/others/s0000168-2021-ch_it.pdf</v>
      </c>
    </row>
    <row r="12731" spans="1:2" x14ac:dyDescent="0.2">
      <c r="A12731" s="1" t="s">
        <v>20623</v>
      </c>
      <c r="B12731" t="str">
        <f t="shared" si="350"/>
        <v>https://www.udobaer.de/out/media/public/cust/others/s0000168-2021-ch_it.pdf</v>
      </c>
    </row>
    <row r="12732" spans="1:2" x14ac:dyDescent="0.2">
      <c r="A12732" s="1" t="s">
        <v>20624</v>
      </c>
      <c r="B12732" t="str">
        <f t="shared" si="350"/>
        <v>https://www.udobaer.de/out/media/public/cust/others/s0000168-2021-ch_it.pdf</v>
      </c>
    </row>
    <row r="12733" spans="1:2" x14ac:dyDescent="0.2">
      <c r="A12733" s="1" t="s">
        <v>20625</v>
      </c>
      <c r="B12733" t="str">
        <f t="shared" si="350"/>
        <v>https://www.udobaer.de/out/media/public/cust/others/s0000168-2021-ch_it.pdf</v>
      </c>
    </row>
    <row r="12734" spans="1:2" x14ac:dyDescent="0.2">
      <c r="A12734" s="1" t="s">
        <v>20626</v>
      </c>
      <c r="B12734" t="str">
        <f t="shared" si="350"/>
        <v>https://www.udobaer.de/out/media/public/cust/others/s0000168-2021-ch_it.pdf</v>
      </c>
    </row>
    <row r="12735" spans="1:2" x14ac:dyDescent="0.2">
      <c r="A12735" s="1" t="s">
        <v>20627</v>
      </c>
      <c r="B12735" t="str">
        <f t="shared" si="350"/>
        <v>https://www.udobaer.de/out/media/public/cust/others/s0000168-2021-ch_it.pdf</v>
      </c>
    </row>
    <row r="12736" spans="1:2" x14ac:dyDescent="0.2">
      <c r="A12736" s="1" t="s">
        <v>20628</v>
      </c>
      <c r="B12736" t="str">
        <f t="shared" si="350"/>
        <v>https://www.udobaer.de/out/media/public/cust/others/s0000168-2021-ch_it.pdf</v>
      </c>
    </row>
    <row r="12737" spans="1:2" x14ac:dyDescent="0.2">
      <c r="A12737" s="1" t="s">
        <v>20629</v>
      </c>
      <c r="B12737" t="str">
        <f t="shared" si="350"/>
        <v>https://www.udobaer.de/out/media/public/cust/others/s0000168-2021-ch_it.pdf</v>
      </c>
    </row>
    <row r="12738" spans="1:2" x14ac:dyDescent="0.2">
      <c r="A12738" s="1" t="s">
        <v>20630</v>
      </c>
      <c r="B12738" t="str">
        <f t="shared" si="350"/>
        <v>https://www.udobaer.de/out/media/public/cust/others/s0000168-2021-ch_it.pdf</v>
      </c>
    </row>
    <row r="12739" spans="1:2" x14ac:dyDescent="0.2">
      <c r="A12739" s="1" t="s">
        <v>20631</v>
      </c>
      <c r="B12739" t="str">
        <f t="shared" si="350"/>
        <v>https://www.udobaer.de/out/media/public/cust/others/s0000168-2021-ch_it.pdf</v>
      </c>
    </row>
    <row r="12740" spans="1:2" x14ac:dyDescent="0.2">
      <c r="A12740" s="1" t="s">
        <v>20632</v>
      </c>
      <c r="B12740" t="str">
        <f t="shared" si="350"/>
        <v>https://www.udobaer.de/out/media/public/cust/others/s0000168-2021-ch_it.pdf</v>
      </c>
    </row>
    <row r="12741" spans="1:2" x14ac:dyDescent="0.2">
      <c r="A12741" s="1" t="s">
        <v>20633</v>
      </c>
      <c r="B12741" t="str">
        <f t="shared" si="350"/>
        <v>https://www.udobaer.de/out/media/public/cust/others/s0000168-2021-ch_it.pdf</v>
      </c>
    </row>
    <row r="12742" spans="1:2" x14ac:dyDescent="0.2">
      <c r="A12742" s="1" t="s">
        <v>20634</v>
      </c>
      <c r="B12742" t="str">
        <f t="shared" si="350"/>
        <v>https://www.udobaer.de/out/media/public/cust/others/s0000168-2021-ch_it.pdf</v>
      </c>
    </row>
    <row r="12743" spans="1:2" x14ac:dyDescent="0.2">
      <c r="A12743" s="1" t="s">
        <v>20635</v>
      </c>
      <c r="B12743" t="str">
        <f t="shared" ref="B12743:B12768" si="351">HYPERLINK("https://www.udobaer.de/out/media/public/cust/others/s0000168-2021-ch_it.pdf")</f>
        <v>https://www.udobaer.de/out/media/public/cust/others/s0000168-2021-ch_it.pdf</v>
      </c>
    </row>
    <row r="12744" spans="1:2" x14ac:dyDescent="0.2">
      <c r="A12744" s="1" t="s">
        <v>20636</v>
      </c>
      <c r="B12744" t="str">
        <f t="shared" si="351"/>
        <v>https://www.udobaer.de/out/media/public/cust/others/s0000168-2021-ch_it.pdf</v>
      </c>
    </row>
    <row r="12745" spans="1:2" x14ac:dyDescent="0.2">
      <c r="A12745" s="1" t="s">
        <v>20637</v>
      </c>
      <c r="B12745" t="str">
        <f t="shared" si="351"/>
        <v>https://www.udobaer.de/out/media/public/cust/others/s0000168-2021-ch_it.pdf</v>
      </c>
    </row>
    <row r="12746" spans="1:2" x14ac:dyDescent="0.2">
      <c r="A12746" s="1" t="s">
        <v>20638</v>
      </c>
      <c r="B12746" t="str">
        <f t="shared" si="351"/>
        <v>https://www.udobaer.de/out/media/public/cust/others/s0000168-2021-ch_it.pdf</v>
      </c>
    </row>
    <row r="12747" spans="1:2" x14ac:dyDescent="0.2">
      <c r="A12747" s="1" t="s">
        <v>20639</v>
      </c>
      <c r="B12747" t="str">
        <f t="shared" si="351"/>
        <v>https://www.udobaer.de/out/media/public/cust/others/s0000168-2021-ch_it.pdf</v>
      </c>
    </row>
    <row r="12748" spans="1:2" x14ac:dyDescent="0.2">
      <c r="A12748" s="1" t="s">
        <v>20640</v>
      </c>
      <c r="B12748" t="str">
        <f t="shared" si="351"/>
        <v>https://www.udobaer.de/out/media/public/cust/others/s0000168-2021-ch_it.pdf</v>
      </c>
    </row>
    <row r="12749" spans="1:2" x14ac:dyDescent="0.2">
      <c r="A12749" s="1" t="s">
        <v>20641</v>
      </c>
      <c r="B12749" t="str">
        <f t="shared" si="351"/>
        <v>https://www.udobaer.de/out/media/public/cust/others/s0000168-2021-ch_it.pdf</v>
      </c>
    </row>
    <row r="12750" spans="1:2" x14ac:dyDescent="0.2">
      <c r="A12750" s="1" t="s">
        <v>20642</v>
      </c>
      <c r="B12750" t="str">
        <f t="shared" si="351"/>
        <v>https://www.udobaer.de/out/media/public/cust/others/s0000168-2021-ch_it.pdf</v>
      </c>
    </row>
    <row r="12751" spans="1:2" x14ac:dyDescent="0.2">
      <c r="A12751" s="1" t="s">
        <v>20643</v>
      </c>
      <c r="B12751" t="str">
        <f t="shared" si="351"/>
        <v>https://www.udobaer.de/out/media/public/cust/others/s0000168-2021-ch_it.pdf</v>
      </c>
    </row>
    <row r="12752" spans="1:2" x14ac:dyDescent="0.2">
      <c r="A12752" s="1" t="s">
        <v>20644</v>
      </c>
      <c r="B12752" t="str">
        <f t="shared" si="351"/>
        <v>https://www.udobaer.de/out/media/public/cust/others/s0000168-2021-ch_it.pdf</v>
      </c>
    </row>
    <row r="12753" spans="1:2" x14ac:dyDescent="0.2">
      <c r="A12753" s="1" t="s">
        <v>20645</v>
      </c>
      <c r="B12753" t="str">
        <f t="shared" si="351"/>
        <v>https://www.udobaer.de/out/media/public/cust/others/s0000168-2021-ch_it.pdf</v>
      </c>
    </row>
    <row r="12754" spans="1:2" x14ac:dyDescent="0.2">
      <c r="A12754" s="1" t="s">
        <v>20646</v>
      </c>
      <c r="B12754" t="str">
        <f t="shared" si="351"/>
        <v>https://www.udobaer.de/out/media/public/cust/others/s0000168-2021-ch_it.pdf</v>
      </c>
    </row>
    <row r="12755" spans="1:2" x14ac:dyDescent="0.2">
      <c r="A12755" s="1" t="s">
        <v>20647</v>
      </c>
      <c r="B12755" t="str">
        <f t="shared" si="351"/>
        <v>https://www.udobaer.de/out/media/public/cust/others/s0000168-2021-ch_it.pdf</v>
      </c>
    </row>
    <row r="12756" spans="1:2" x14ac:dyDescent="0.2">
      <c r="A12756" s="1" t="s">
        <v>20648</v>
      </c>
      <c r="B12756" t="str">
        <f t="shared" si="351"/>
        <v>https://www.udobaer.de/out/media/public/cust/others/s0000168-2021-ch_it.pdf</v>
      </c>
    </row>
    <row r="12757" spans="1:2" x14ac:dyDescent="0.2">
      <c r="A12757" s="1" t="s">
        <v>20649</v>
      </c>
      <c r="B12757" t="str">
        <f t="shared" si="351"/>
        <v>https://www.udobaer.de/out/media/public/cust/others/s0000168-2021-ch_it.pdf</v>
      </c>
    </row>
    <row r="12758" spans="1:2" x14ac:dyDescent="0.2">
      <c r="A12758" s="1" t="s">
        <v>20650</v>
      </c>
      <c r="B12758" t="str">
        <f t="shared" si="351"/>
        <v>https://www.udobaer.de/out/media/public/cust/others/s0000168-2021-ch_it.pdf</v>
      </c>
    </row>
    <row r="12759" spans="1:2" x14ac:dyDescent="0.2">
      <c r="A12759" s="1" t="s">
        <v>20651</v>
      </c>
      <c r="B12759" t="str">
        <f t="shared" si="351"/>
        <v>https://www.udobaer.de/out/media/public/cust/others/s0000168-2021-ch_it.pdf</v>
      </c>
    </row>
    <row r="12760" spans="1:2" x14ac:dyDescent="0.2">
      <c r="A12760" s="1" t="s">
        <v>20652</v>
      </c>
      <c r="B12760" t="str">
        <f t="shared" si="351"/>
        <v>https://www.udobaer.de/out/media/public/cust/others/s0000168-2021-ch_it.pdf</v>
      </c>
    </row>
    <row r="12761" spans="1:2" x14ac:dyDescent="0.2">
      <c r="A12761" s="1" t="s">
        <v>20653</v>
      </c>
      <c r="B12761" t="str">
        <f t="shared" si="351"/>
        <v>https://www.udobaer.de/out/media/public/cust/others/s0000168-2021-ch_it.pdf</v>
      </c>
    </row>
    <row r="12762" spans="1:2" x14ac:dyDescent="0.2">
      <c r="A12762" s="1" t="s">
        <v>20654</v>
      </c>
      <c r="B12762" t="str">
        <f t="shared" si="351"/>
        <v>https://www.udobaer.de/out/media/public/cust/others/s0000168-2021-ch_it.pdf</v>
      </c>
    </row>
    <row r="12763" spans="1:2" x14ac:dyDescent="0.2">
      <c r="A12763" s="1" t="s">
        <v>20655</v>
      </c>
      <c r="B12763" t="str">
        <f t="shared" si="351"/>
        <v>https://www.udobaer.de/out/media/public/cust/others/s0000168-2021-ch_it.pdf</v>
      </c>
    </row>
    <row r="12764" spans="1:2" x14ac:dyDescent="0.2">
      <c r="A12764" s="1" t="s">
        <v>20656</v>
      </c>
      <c r="B12764" t="str">
        <f t="shared" si="351"/>
        <v>https://www.udobaer.de/out/media/public/cust/others/s0000168-2021-ch_it.pdf</v>
      </c>
    </row>
    <row r="12765" spans="1:2" x14ac:dyDescent="0.2">
      <c r="A12765" s="1" t="s">
        <v>20657</v>
      </c>
      <c r="B12765" t="str">
        <f t="shared" si="351"/>
        <v>https://www.udobaer.de/out/media/public/cust/others/s0000168-2021-ch_it.pdf</v>
      </c>
    </row>
    <row r="12766" spans="1:2" x14ac:dyDescent="0.2">
      <c r="A12766" s="1" t="s">
        <v>20658</v>
      </c>
      <c r="B12766" t="str">
        <f t="shared" si="351"/>
        <v>https://www.udobaer.de/out/media/public/cust/others/s0000168-2021-ch_it.pdf</v>
      </c>
    </row>
    <row r="12767" spans="1:2" x14ac:dyDescent="0.2">
      <c r="A12767" s="1" t="s">
        <v>20659</v>
      </c>
      <c r="B12767" t="str">
        <f t="shared" si="351"/>
        <v>https://www.udobaer.de/out/media/public/cust/others/s0000168-2021-ch_it.pdf</v>
      </c>
    </row>
    <row r="12768" spans="1:2" x14ac:dyDescent="0.2">
      <c r="A12768" s="1" t="s">
        <v>20660</v>
      </c>
      <c r="B12768" t="str">
        <f t="shared" si="351"/>
        <v>https://www.udobaer.de/out/media/public/cust/others/s0000168-2021-ch_it.pdf</v>
      </c>
    </row>
    <row r="12769" spans="1:2" x14ac:dyDescent="0.2">
      <c r="A12769" s="1" t="s">
        <v>20661</v>
      </c>
      <c r="B12769" t="str">
        <f t="shared" ref="B12769:B12792" si="352">HYPERLINK("https://www.udobaer.de/out/media/public/cust/others/s0000168-2021-ch_it.pdf")</f>
        <v>https://www.udobaer.de/out/media/public/cust/others/s0000168-2021-ch_it.pdf</v>
      </c>
    </row>
    <row r="12770" spans="1:2" x14ac:dyDescent="0.2">
      <c r="A12770" s="1" t="s">
        <v>20662</v>
      </c>
      <c r="B12770" t="str">
        <f t="shared" si="352"/>
        <v>https://www.udobaer.de/out/media/public/cust/others/s0000168-2021-ch_it.pdf</v>
      </c>
    </row>
    <row r="12771" spans="1:2" x14ac:dyDescent="0.2">
      <c r="A12771" s="1" t="s">
        <v>20663</v>
      </c>
      <c r="B12771" t="str">
        <f t="shared" si="352"/>
        <v>https://www.udobaer.de/out/media/public/cust/others/s0000168-2021-ch_it.pdf</v>
      </c>
    </row>
    <row r="12772" spans="1:2" x14ac:dyDescent="0.2">
      <c r="A12772" s="1" t="s">
        <v>20664</v>
      </c>
      <c r="B12772" t="str">
        <f t="shared" si="352"/>
        <v>https://www.udobaer.de/out/media/public/cust/others/s0000168-2021-ch_it.pdf</v>
      </c>
    </row>
    <row r="12773" spans="1:2" x14ac:dyDescent="0.2">
      <c r="A12773" s="1" t="s">
        <v>20665</v>
      </c>
      <c r="B12773" t="str">
        <f t="shared" si="352"/>
        <v>https://www.udobaer.de/out/media/public/cust/others/s0000168-2021-ch_it.pdf</v>
      </c>
    </row>
    <row r="12774" spans="1:2" x14ac:dyDescent="0.2">
      <c r="A12774" s="1" t="s">
        <v>20666</v>
      </c>
      <c r="B12774" t="str">
        <f t="shared" si="352"/>
        <v>https://www.udobaer.de/out/media/public/cust/others/s0000168-2021-ch_it.pdf</v>
      </c>
    </row>
    <row r="12775" spans="1:2" x14ac:dyDescent="0.2">
      <c r="A12775" s="1" t="s">
        <v>20667</v>
      </c>
      <c r="B12775" t="str">
        <f t="shared" si="352"/>
        <v>https://www.udobaer.de/out/media/public/cust/others/s0000168-2021-ch_it.pdf</v>
      </c>
    </row>
    <row r="12776" spans="1:2" x14ac:dyDescent="0.2">
      <c r="A12776" s="1" t="s">
        <v>20668</v>
      </c>
      <c r="B12776" t="str">
        <f t="shared" si="352"/>
        <v>https://www.udobaer.de/out/media/public/cust/others/s0000168-2021-ch_it.pdf</v>
      </c>
    </row>
    <row r="12777" spans="1:2" x14ac:dyDescent="0.2">
      <c r="A12777" s="1" t="s">
        <v>20669</v>
      </c>
      <c r="B12777" t="str">
        <f t="shared" si="352"/>
        <v>https://www.udobaer.de/out/media/public/cust/others/s0000168-2021-ch_it.pdf</v>
      </c>
    </row>
    <row r="12778" spans="1:2" x14ac:dyDescent="0.2">
      <c r="A12778" s="1" t="s">
        <v>20670</v>
      </c>
      <c r="B12778" t="str">
        <f t="shared" si="352"/>
        <v>https://www.udobaer.de/out/media/public/cust/others/s0000168-2021-ch_it.pdf</v>
      </c>
    </row>
    <row r="12779" spans="1:2" x14ac:dyDescent="0.2">
      <c r="A12779" s="1" t="s">
        <v>20671</v>
      </c>
      <c r="B12779" t="str">
        <f t="shared" si="352"/>
        <v>https://www.udobaer.de/out/media/public/cust/others/s0000168-2021-ch_it.pdf</v>
      </c>
    </row>
    <row r="12780" spans="1:2" x14ac:dyDescent="0.2">
      <c r="A12780" s="1" t="s">
        <v>20672</v>
      </c>
      <c r="B12780" t="str">
        <f t="shared" si="352"/>
        <v>https://www.udobaer.de/out/media/public/cust/others/s0000168-2021-ch_it.pdf</v>
      </c>
    </row>
    <row r="12781" spans="1:2" x14ac:dyDescent="0.2">
      <c r="A12781" s="1" t="s">
        <v>20673</v>
      </c>
      <c r="B12781" t="str">
        <f t="shared" si="352"/>
        <v>https://www.udobaer.de/out/media/public/cust/others/s0000168-2021-ch_it.pdf</v>
      </c>
    </row>
    <row r="12782" spans="1:2" x14ac:dyDescent="0.2">
      <c r="A12782" s="1" t="s">
        <v>20674</v>
      </c>
      <c r="B12782" t="str">
        <f t="shared" si="352"/>
        <v>https://www.udobaer.de/out/media/public/cust/others/s0000168-2021-ch_it.pdf</v>
      </c>
    </row>
    <row r="12783" spans="1:2" x14ac:dyDescent="0.2">
      <c r="A12783" s="1" t="s">
        <v>20675</v>
      </c>
      <c r="B12783" t="str">
        <f t="shared" si="352"/>
        <v>https://www.udobaer.de/out/media/public/cust/others/s0000168-2021-ch_it.pdf</v>
      </c>
    </row>
    <row r="12784" spans="1:2" x14ac:dyDescent="0.2">
      <c r="A12784" s="1" t="s">
        <v>20676</v>
      </c>
      <c r="B12784" t="str">
        <f t="shared" si="352"/>
        <v>https://www.udobaer.de/out/media/public/cust/others/s0000168-2021-ch_it.pdf</v>
      </c>
    </row>
    <row r="12785" spans="1:2" x14ac:dyDescent="0.2">
      <c r="A12785" s="1" t="s">
        <v>20677</v>
      </c>
      <c r="B12785" t="str">
        <f t="shared" si="352"/>
        <v>https://www.udobaer.de/out/media/public/cust/others/s0000168-2021-ch_it.pdf</v>
      </c>
    </row>
    <row r="12786" spans="1:2" x14ac:dyDescent="0.2">
      <c r="A12786" s="1" t="s">
        <v>20678</v>
      </c>
      <c r="B12786" t="str">
        <f t="shared" si="352"/>
        <v>https://www.udobaer.de/out/media/public/cust/others/s0000168-2021-ch_it.pdf</v>
      </c>
    </row>
    <row r="12787" spans="1:2" x14ac:dyDescent="0.2">
      <c r="A12787" s="1" t="s">
        <v>20679</v>
      </c>
      <c r="B12787" t="str">
        <f t="shared" si="352"/>
        <v>https://www.udobaer.de/out/media/public/cust/others/s0000168-2021-ch_it.pdf</v>
      </c>
    </row>
    <row r="12788" spans="1:2" x14ac:dyDescent="0.2">
      <c r="A12788" s="1" t="s">
        <v>20680</v>
      </c>
      <c r="B12788" t="str">
        <f t="shared" si="352"/>
        <v>https://www.udobaer.de/out/media/public/cust/others/s0000168-2021-ch_it.pdf</v>
      </c>
    </row>
    <row r="12789" spans="1:2" x14ac:dyDescent="0.2">
      <c r="A12789" s="1" t="s">
        <v>20681</v>
      </c>
      <c r="B12789" t="str">
        <f t="shared" si="352"/>
        <v>https://www.udobaer.de/out/media/public/cust/others/s0000168-2021-ch_it.pdf</v>
      </c>
    </row>
    <row r="12790" spans="1:2" x14ac:dyDescent="0.2">
      <c r="A12790" s="1" t="s">
        <v>20682</v>
      </c>
      <c r="B12790" t="str">
        <f t="shared" si="352"/>
        <v>https://www.udobaer.de/out/media/public/cust/others/s0000168-2021-ch_it.pdf</v>
      </c>
    </row>
    <row r="12791" spans="1:2" x14ac:dyDescent="0.2">
      <c r="A12791" s="1" t="s">
        <v>20683</v>
      </c>
      <c r="B12791" t="str">
        <f t="shared" si="352"/>
        <v>https://www.udobaer.de/out/media/public/cust/others/s0000168-2021-ch_it.pdf</v>
      </c>
    </row>
    <row r="12792" spans="1:2" x14ac:dyDescent="0.2">
      <c r="A12792" s="1" t="s">
        <v>20684</v>
      </c>
      <c r="B12792" t="str">
        <f t="shared" si="352"/>
        <v>https://www.udobaer.de/out/media/public/cust/others/s0000168-2021-ch_it.pdf</v>
      </c>
    </row>
    <row r="12793" spans="1:2" x14ac:dyDescent="0.2">
      <c r="A12793" s="1" t="s">
        <v>20685</v>
      </c>
      <c r="B12793" t="str">
        <f t="shared" ref="B12793:B12819" si="353">HYPERLINK("https://www.udobaer.de/out/media/public/cust/others/s0000168-2021-ch_it.pdf")</f>
        <v>https://www.udobaer.de/out/media/public/cust/others/s0000168-2021-ch_it.pdf</v>
      </c>
    </row>
    <row r="12794" spans="1:2" x14ac:dyDescent="0.2">
      <c r="A12794" s="1" t="s">
        <v>20686</v>
      </c>
      <c r="B12794" t="str">
        <f t="shared" si="353"/>
        <v>https://www.udobaer.de/out/media/public/cust/others/s0000168-2021-ch_it.pdf</v>
      </c>
    </row>
    <row r="12795" spans="1:2" x14ac:dyDescent="0.2">
      <c r="A12795" s="1" t="s">
        <v>20687</v>
      </c>
      <c r="B12795" t="str">
        <f t="shared" si="353"/>
        <v>https://www.udobaer.de/out/media/public/cust/others/s0000168-2021-ch_it.pdf</v>
      </c>
    </row>
    <row r="12796" spans="1:2" x14ac:dyDescent="0.2">
      <c r="A12796" s="1" t="s">
        <v>20688</v>
      </c>
      <c r="B12796" t="str">
        <f t="shared" si="353"/>
        <v>https://www.udobaer.de/out/media/public/cust/others/s0000168-2021-ch_it.pdf</v>
      </c>
    </row>
    <row r="12797" spans="1:2" x14ac:dyDescent="0.2">
      <c r="A12797" s="1" t="s">
        <v>20689</v>
      </c>
      <c r="B12797" t="str">
        <f t="shared" si="353"/>
        <v>https://www.udobaer.de/out/media/public/cust/others/s0000168-2021-ch_it.pdf</v>
      </c>
    </row>
    <row r="12798" spans="1:2" x14ac:dyDescent="0.2">
      <c r="A12798" s="1" t="s">
        <v>20690</v>
      </c>
      <c r="B12798" t="str">
        <f t="shared" si="353"/>
        <v>https://www.udobaer.de/out/media/public/cust/others/s0000168-2021-ch_it.pdf</v>
      </c>
    </row>
    <row r="12799" spans="1:2" x14ac:dyDescent="0.2">
      <c r="A12799" s="1" t="s">
        <v>20691</v>
      </c>
      <c r="B12799" t="str">
        <f t="shared" si="353"/>
        <v>https://www.udobaer.de/out/media/public/cust/others/s0000168-2021-ch_it.pdf</v>
      </c>
    </row>
    <row r="12800" spans="1:2" x14ac:dyDescent="0.2">
      <c r="A12800" s="1" t="s">
        <v>20692</v>
      </c>
      <c r="B12800" t="str">
        <f t="shared" si="353"/>
        <v>https://www.udobaer.de/out/media/public/cust/others/s0000168-2021-ch_it.pdf</v>
      </c>
    </row>
    <row r="12801" spans="1:2" x14ac:dyDescent="0.2">
      <c r="A12801" s="1" t="s">
        <v>20693</v>
      </c>
      <c r="B12801" t="str">
        <f t="shared" si="353"/>
        <v>https://www.udobaer.de/out/media/public/cust/others/s0000168-2021-ch_it.pdf</v>
      </c>
    </row>
    <row r="12802" spans="1:2" x14ac:dyDescent="0.2">
      <c r="A12802" s="1" t="s">
        <v>20694</v>
      </c>
      <c r="B12802" t="str">
        <f t="shared" si="353"/>
        <v>https://www.udobaer.de/out/media/public/cust/others/s0000168-2021-ch_it.pdf</v>
      </c>
    </row>
    <row r="12803" spans="1:2" x14ac:dyDescent="0.2">
      <c r="A12803" s="1" t="s">
        <v>20695</v>
      </c>
      <c r="B12803" t="str">
        <f t="shared" si="353"/>
        <v>https://www.udobaer.de/out/media/public/cust/others/s0000168-2021-ch_it.pdf</v>
      </c>
    </row>
    <row r="12804" spans="1:2" x14ac:dyDescent="0.2">
      <c r="A12804" s="1" t="s">
        <v>20696</v>
      </c>
      <c r="B12804" t="str">
        <f t="shared" si="353"/>
        <v>https://www.udobaer.de/out/media/public/cust/others/s0000168-2021-ch_it.pdf</v>
      </c>
    </row>
    <row r="12805" spans="1:2" x14ac:dyDescent="0.2">
      <c r="A12805" s="1" t="s">
        <v>20697</v>
      </c>
      <c r="B12805" t="str">
        <f t="shared" si="353"/>
        <v>https://www.udobaer.de/out/media/public/cust/others/s0000168-2021-ch_it.pdf</v>
      </c>
    </row>
    <row r="12806" spans="1:2" x14ac:dyDescent="0.2">
      <c r="A12806" s="1" t="s">
        <v>20698</v>
      </c>
      <c r="B12806" t="str">
        <f t="shared" si="353"/>
        <v>https://www.udobaer.de/out/media/public/cust/others/s0000168-2021-ch_it.pdf</v>
      </c>
    </row>
    <row r="12807" spans="1:2" x14ac:dyDescent="0.2">
      <c r="A12807" s="1" t="s">
        <v>20699</v>
      </c>
      <c r="B12807" t="str">
        <f t="shared" si="353"/>
        <v>https://www.udobaer.de/out/media/public/cust/others/s0000168-2021-ch_it.pdf</v>
      </c>
    </row>
    <row r="12808" spans="1:2" x14ac:dyDescent="0.2">
      <c r="A12808" s="1" t="s">
        <v>20700</v>
      </c>
      <c r="B12808" t="str">
        <f t="shared" si="353"/>
        <v>https://www.udobaer.de/out/media/public/cust/others/s0000168-2021-ch_it.pdf</v>
      </c>
    </row>
    <row r="12809" spans="1:2" x14ac:dyDescent="0.2">
      <c r="A12809" s="1" t="s">
        <v>20701</v>
      </c>
      <c r="B12809" t="str">
        <f t="shared" si="353"/>
        <v>https://www.udobaer.de/out/media/public/cust/others/s0000168-2021-ch_it.pdf</v>
      </c>
    </row>
    <row r="12810" spans="1:2" x14ac:dyDescent="0.2">
      <c r="A12810" s="1" t="s">
        <v>20702</v>
      </c>
      <c r="B12810" t="str">
        <f t="shared" si="353"/>
        <v>https://www.udobaer.de/out/media/public/cust/others/s0000168-2021-ch_it.pdf</v>
      </c>
    </row>
    <row r="12811" spans="1:2" x14ac:dyDescent="0.2">
      <c r="A12811" s="1" t="s">
        <v>20703</v>
      </c>
      <c r="B12811" t="str">
        <f t="shared" si="353"/>
        <v>https://www.udobaer.de/out/media/public/cust/others/s0000168-2021-ch_it.pdf</v>
      </c>
    </row>
    <row r="12812" spans="1:2" x14ac:dyDescent="0.2">
      <c r="A12812" s="1" t="s">
        <v>20704</v>
      </c>
      <c r="B12812" t="str">
        <f t="shared" si="353"/>
        <v>https://www.udobaer.de/out/media/public/cust/others/s0000168-2021-ch_it.pdf</v>
      </c>
    </row>
    <row r="12813" spans="1:2" x14ac:dyDescent="0.2">
      <c r="A12813" s="1" t="s">
        <v>20705</v>
      </c>
      <c r="B12813" t="str">
        <f t="shared" si="353"/>
        <v>https://www.udobaer.de/out/media/public/cust/others/s0000168-2021-ch_it.pdf</v>
      </c>
    </row>
    <row r="12814" spans="1:2" x14ac:dyDescent="0.2">
      <c r="A12814" s="1" t="s">
        <v>20706</v>
      </c>
      <c r="B12814" t="str">
        <f t="shared" si="353"/>
        <v>https://www.udobaer.de/out/media/public/cust/others/s0000168-2021-ch_it.pdf</v>
      </c>
    </row>
    <row r="12815" spans="1:2" x14ac:dyDescent="0.2">
      <c r="A12815" s="1" t="s">
        <v>20707</v>
      </c>
      <c r="B12815" t="str">
        <f t="shared" si="353"/>
        <v>https://www.udobaer.de/out/media/public/cust/others/s0000168-2021-ch_it.pdf</v>
      </c>
    </row>
    <row r="12816" spans="1:2" x14ac:dyDescent="0.2">
      <c r="A12816" s="1" t="s">
        <v>20708</v>
      </c>
      <c r="B12816" t="str">
        <f t="shared" si="353"/>
        <v>https://www.udobaer.de/out/media/public/cust/others/s0000168-2021-ch_it.pdf</v>
      </c>
    </row>
    <row r="12817" spans="1:2" x14ac:dyDescent="0.2">
      <c r="A12817" s="1" t="s">
        <v>20709</v>
      </c>
      <c r="B12817" t="str">
        <f t="shared" si="353"/>
        <v>https://www.udobaer.de/out/media/public/cust/others/s0000168-2021-ch_it.pdf</v>
      </c>
    </row>
    <row r="12818" spans="1:2" x14ac:dyDescent="0.2">
      <c r="A12818" s="1" t="s">
        <v>20710</v>
      </c>
      <c r="B12818" t="str">
        <f t="shared" si="353"/>
        <v>https://www.udobaer.de/out/media/public/cust/others/s0000168-2021-ch_it.pdf</v>
      </c>
    </row>
    <row r="12819" spans="1:2" x14ac:dyDescent="0.2">
      <c r="A12819" s="1" t="s">
        <v>20711</v>
      </c>
      <c r="B12819" t="str">
        <f t="shared" si="353"/>
        <v>https://www.udobaer.de/out/media/public/cust/others/s0000168-2021-ch_it.pdf</v>
      </c>
    </row>
    <row r="12820" spans="1:2" x14ac:dyDescent="0.2">
      <c r="A12820" s="1" t="s">
        <v>20712</v>
      </c>
      <c r="B12820" t="str">
        <f t="shared" ref="B12820:B12845" si="354">HYPERLINK("https://www.udobaer.de/out/media/public/cust/others/s0000168-2021-ch_it.pdf")</f>
        <v>https://www.udobaer.de/out/media/public/cust/others/s0000168-2021-ch_it.pdf</v>
      </c>
    </row>
    <row r="12821" spans="1:2" x14ac:dyDescent="0.2">
      <c r="A12821" s="1" t="s">
        <v>20713</v>
      </c>
      <c r="B12821" t="str">
        <f t="shared" si="354"/>
        <v>https://www.udobaer.de/out/media/public/cust/others/s0000168-2021-ch_it.pdf</v>
      </c>
    </row>
    <row r="12822" spans="1:2" x14ac:dyDescent="0.2">
      <c r="A12822" s="1" t="s">
        <v>20714</v>
      </c>
      <c r="B12822" t="str">
        <f t="shared" si="354"/>
        <v>https://www.udobaer.de/out/media/public/cust/others/s0000168-2021-ch_it.pdf</v>
      </c>
    </row>
    <row r="12823" spans="1:2" x14ac:dyDescent="0.2">
      <c r="A12823" s="1" t="s">
        <v>20715</v>
      </c>
      <c r="B12823" t="str">
        <f t="shared" si="354"/>
        <v>https://www.udobaer.de/out/media/public/cust/others/s0000168-2021-ch_it.pdf</v>
      </c>
    </row>
    <row r="12824" spans="1:2" x14ac:dyDescent="0.2">
      <c r="A12824" s="1" t="s">
        <v>20716</v>
      </c>
      <c r="B12824" t="str">
        <f t="shared" si="354"/>
        <v>https://www.udobaer.de/out/media/public/cust/others/s0000168-2021-ch_it.pdf</v>
      </c>
    </row>
    <row r="12825" spans="1:2" x14ac:dyDescent="0.2">
      <c r="A12825" s="1" t="s">
        <v>20717</v>
      </c>
      <c r="B12825" t="str">
        <f t="shared" si="354"/>
        <v>https://www.udobaer.de/out/media/public/cust/others/s0000168-2021-ch_it.pdf</v>
      </c>
    </row>
    <row r="12826" spans="1:2" x14ac:dyDescent="0.2">
      <c r="A12826" s="1" t="s">
        <v>20718</v>
      </c>
      <c r="B12826" t="str">
        <f t="shared" si="354"/>
        <v>https://www.udobaer.de/out/media/public/cust/others/s0000168-2021-ch_it.pdf</v>
      </c>
    </row>
    <row r="12827" spans="1:2" x14ac:dyDescent="0.2">
      <c r="A12827" s="1" t="s">
        <v>20719</v>
      </c>
      <c r="B12827" t="str">
        <f t="shared" si="354"/>
        <v>https://www.udobaer.de/out/media/public/cust/others/s0000168-2021-ch_it.pdf</v>
      </c>
    </row>
    <row r="12828" spans="1:2" x14ac:dyDescent="0.2">
      <c r="A12828" s="1" t="s">
        <v>20720</v>
      </c>
      <c r="B12828" t="str">
        <f t="shared" si="354"/>
        <v>https://www.udobaer.de/out/media/public/cust/others/s0000168-2021-ch_it.pdf</v>
      </c>
    </row>
    <row r="12829" spans="1:2" x14ac:dyDescent="0.2">
      <c r="A12829" s="1" t="s">
        <v>20721</v>
      </c>
      <c r="B12829" t="str">
        <f t="shared" si="354"/>
        <v>https://www.udobaer.de/out/media/public/cust/others/s0000168-2021-ch_it.pdf</v>
      </c>
    </row>
    <row r="12830" spans="1:2" x14ac:dyDescent="0.2">
      <c r="A12830" s="1" t="s">
        <v>20722</v>
      </c>
      <c r="B12830" t="str">
        <f t="shared" si="354"/>
        <v>https://www.udobaer.de/out/media/public/cust/others/s0000168-2021-ch_it.pdf</v>
      </c>
    </row>
    <row r="12831" spans="1:2" x14ac:dyDescent="0.2">
      <c r="A12831" s="1" t="s">
        <v>20723</v>
      </c>
      <c r="B12831" t="str">
        <f t="shared" si="354"/>
        <v>https://www.udobaer.de/out/media/public/cust/others/s0000168-2021-ch_it.pdf</v>
      </c>
    </row>
    <row r="12832" spans="1:2" x14ac:dyDescent="0.2">
      <c r="A12832" s="1" t="s">
        <v>20724</v>
      </c>
      <c r="B12832" t="str">
        <f t="shared" si="354"/>
        <v>https://www.udobaer.de/out/media/public/cust/others/s0000168-2021-ch_it.pdf</v>
      </c>
    </row>
    <row r="12833" spans="1:2" x14ac:dyDescent="0.2">
      <c r="A12833" s="1" t="s">
        <v>20725</v>
      </c>
      <c r="B12833" t="str">
        <f t="shared" si="354"/>
        <v>https://www.udobaer.de/out/media/public/cust/others/s0000168-2021-ch_it.pdf</v>
      </c>
    </row>
    <row r="12834" spans="1:2" x14ac:dyDescent="0.2">
      <c r="A12834" s="1" t="s">
        <v>20726</v>
      </c>
      <c r="B12834" t="str">
        <f t="shared" si="354"/>
        <v>https://www.udobaer.de/out/media/public/cust/others/s0000168-2021-ch_it.pdf</v>
      </c>
    </row>
    <row r="12835" spans="1:2" x14ac:dyDescent="0.2">
      <c r="A12835" s="1" t="s">
        <v>20727</v>
      </c>
      <c r="B12835" t="str">
        <f t="shared" si="354"/>
        <v>https://www.udobaer.de/out/media/public/cust/others/s0000168-2021-ch_it.pdf</v>
      </c>
    </row>
    <row r="12836" spans="1:2" x14ac:dyDescent="0.2">
      <c r="A12836" s="1" t="s">
        <v>20728</v>
      </c>
      <c r="B12836" t="str">
        <f t="shared" si="354"/>
        <v>https://www.udobaer.de/out/media/public/cust/others/s0000168-2021-ch_it.pdf</v>
      </c>
    </row>
    <row r="12837" spans="1:2" x14ac:dyDescent="0.2">
      <c r="A12837" s="1" t="s">
        <v>20729</v>
      </c>
      <c r="B12837" t="str">
        <f t="shared" si="354"/>
        <v>https://www.udobaer.de/out/media/public/cust/others/s0000168-2021-ch_it.pdf</v>
      </c>
    </row>
    <row r="12838" spans="1:2" x14ac:dyDescent="0.2">
      <c r="A12838" s="1" t="s">
        <v>20730</v>
      </c>
      <c r="B12838" t="str">
        <f t="shared" si="354"/>
        <v>https://www.udobaer.de/out/media/public/cust/others/s0000168-2021-ch_it.pdf</v>
      </c>
    </row>
    <row r="12839" spans="1:2" x14ac:dyDescent="0.2">
      <c r="A12839" s="1" t="s">
        <v>20731</v>
      </c>
      <c r="B12839" t="str">
        <f t="shared" si="354"/>
        <v>https://www.udobaer.de/out/media/public/cust/others/s0000168-2021-ch_it.pdf</v>
      </c>
    </row>
    <row r="12840" spans="1:2" x14ac:dyDescent="0.2">
      <c r="A12840" s="1" t="s">
        <v>20732</v>
      </c>
      <c r="B12840" t="str">
        <f t="shared" si="354"/>
        <v>https://www.udobaer.de/out/media/public/cust/others/s0000168-2021-ch_it.pdf</v>
      </c>
    </row>
    <row r="12841" spans="1:2" x14ac:dyDescent="0.2">
      <c r="A12841" s="1" t="s">
        <v>20733</v>
      </c>
      <c r="B12841" t="str">
        <f t="shared" si="354"/>
        <v>https://www.udobaer.de/out/media/public/cust/others/s0000168-2021-ch_it.pdf</v>
      </c>
    </row>
    <row r="12842" spans="1:2" x14ac:dyDescent="0.2">
      <c r="A12842" s="1" t="s">
        <v>20734</v>
      </c>
      <c r="B12842" t="str">
        <f t="shared" si="354"/>
        <v>https://www.udobaer.de/out/media/public/cust/others/s0000168-2021-ch_it.pdf</v>
      </c>
    </row>
    <row r="12843" spans="1:2" x14ac:dyDescent="0.2">
      <c r="A12843" s="1" t="s">
        <v>20735</v>
      </c>
      <c r="B12843" t="str">
        <f t="shared" si="354"/>
        <v>https://www.udobaer.de/out/media/public/cust/others/s0000168-2021-ch_it.pdf</v>
      </c>
    </row>
    <row r="12844" spans="1:2" x14ac:dyDescent="0.2">
      <c r="A12844" s="1" t="s">
        <v>20736</v>
      </c>
      <c r="B12844" t="str">
        <f t="shared" si="354"/>
        <v>https://www.udobaer.de/out/media/public/cust/others/s0000168-2021-ch_it.pdf</v>
      </c>
    </row>
    <row r="12845" spans="1:2" x14ac:dyDescent="0.2">
      <c r="A12845" s="1" t="s">
        <v>20737</v>
      </c>
      <c r="B12845" t="str">
        <f t="shared" si="354"/>
        <v>https://www.udobaer.de/out/media/public/cust/others/s0000168-2021-ch_it.pdf</v>
      </c>
    </row>
    <row r="12846" spans="1:2" x14ac:dyDescent="0.2">
      <c r="A12846" s="1" t="s">
        <v>20738</v>
      </c>
      <c r="B12846" t="str">
        <f t="shared" ref="B12846:B12870" si="355">HYPERLINK("https://www.udobaer.de/out/media/public/cust/others/s0000168-2021-ch_it.pdf")</f>
        <v>https://www.udobaer.de/out/media/public/cust/others/s0000168-2021-ch_it.pdf</v>
      </c>
    </row>
    <row r="12847" spans="1:2" x14ac:dyDescent="0.2">
      <c r="A12847" s="1" t="s">
        <v>20739</v>
      </c>
      <c r="B12847" t="str">
        <f t="shared" si="355"/>
        <v>https://www.udobaer.de/out/media/public/cust/others/s0000168-2021-ch_it.pdf</v>
      </c>
    </row>
    <row r="12848" spans="1:2" x14ac:dyDescent="0.2">
      <c r="A12848" s="1" t="s">
        <v>20740</v>
      </c>
      <c r="B12848" t="str">
        <f t="shared" si="355"/>
        <v>https://www.udobaer.de/out/media/public/cust/others/s0000168-2021-ch_it.pdf</v>
      </c>
    </row>
    <row r="12849" spans="1:2" x14ac:dyDescent="0.2">
      <c r="A12849" s="1" t="s">
        <v>20741</v>
      </c>
      <c r="B12849" t="str">
        <f t="shared" si="355"/>
        <v>https://www.udobaer.de/out/media/public/cust/others/s0000168-2021-ch_it.pdf</v>
      </c>
    </row>
    <row r="12850" spans="1:2" x14ac:dyDescent="0.2">
      <c r="A12850" s="1" t="s">
        <v>20742</v>
      </c>
      <c r="B12850" t="str">
        <f t="shared" si="355"/>
        <v>https://www.udobaer.de/out/media/public/cust/others/s0000168-2021-ch_it.pdf</v>
      </c>
    </row>
    <row r="12851" spans="1:2" x14ac:dyDescent="0.2">
      <c r="A12851" s="1" t="s">
        <v>20743</v>
      </c>
      <c r="B12851" t="str">
        <f t="shared" si="355"/>
        <v>https://www.udobaer.de/out/media/public/cust/others/s0000168-2021-ch_it.pdf</v>
      </c>
    </row>
    <row r="12852" spans="1:2" x14ac:dyDescent="0.2">
      <c r="A12852" s="1" t="s">
        <v>20744</v>
      </c>
      <c r="B12852" t="str">
        <f t="shared" si="355"/>
        <v>https://www.udobaer.de/out/media/public/cust/others/s0000168-2021-ch_it.pdf</v>
      </c>
    </row>
    <row r="12853" spans="1:2" x14ac:dyDescent="0.2">
      <c r="A12853" s="1" t="s">
        <v>20745</v>
      </c>
      <c r="B12853" t="str">
        <f t="shared" si="355"/>
        <v>https://www.udobaer.de/out/media/public/cust/others/s0000168-2021-ch_it.pdf</v>
      </c>
    </row>
    <row r="12854" spans="1:2" x14ac:dyDescent="0.2">
      <c r="A12854" s="1" t="s">
        <v>20746</v>
      </c>
      <c r="B12854" t="str">
        <f t="shared" si="355"/>
        <v>https://www.udobaer.de/out/media/public/cust/others/s0000168-2021-ch_it.pdf</v>
      </c>
    </row>
    <row r="12855" spans="1:2" x14ac:dyDescent="0.2">
      <c r="A12855" s="1" t="s">
        <v>20747</v>
      </c>
      <c r="B12855" t="str">
        <f t="shared" si="355"/>
        <v>https://www.udobaer.de/out/media/public/cust/others/s0000168-2021-ch_it.pdf</v>
      </c>
    </row>
    <row r="12856" spans="1:2" x14ac:dyDescent="0.2">
      <c r="A12856" s="1" t="s">
        <v>20748</v>
      </c>
      <c r="B12856" t="str">
        <f t="shared" si="355"/>
        <v>https://www.udobaer.de/out/media/public/cust/others/s0000168-2021-ch_it.pdf</v>
      </c>
    </row>
    <row r="12857" spans="1:2" x14ac:dyDescent="0.2">
      <c r="A12857" s="1" t="s">
        <v>20749</v>
      </c>
      <c r="B12857" t="str">
        <f t="shared" si="355"/>
        <v>https://www.udobaer.de/out/media/public/cust/others/s0000168-2021-ch_it.pdf</v>
      </c>
    </row>
    <row r="12858" spans="1:2" x14ac:dyDescent="0.2">
      <c r="A12858" s="1" t="s">
        <v>20750</v>
      </c>
      <c r="B12858" t="str">
        <f t="shared" si="355"/>
        <v>https://www.udobaer.de/out/media/public/cust/others/s0000168-2021-ch_it.pdf</v>
      </c>
    </row>
    <row r="12859" spans="1:2" x14ac:dyDescent="0.2">
      <c r="A12859" s="1" t="s">
        <v>20751</v>
      </c>
      <c r="B12859" t="str">
        <f t="shared" si="355"/>
        <v>https://www.udobaer.de/out/media/public/cust/others/s0000168-2021-ch_it.pdf</v>
      </c>
    </row>
    <row r="12860" spans="1:2" x14ac:dyDescent="0.2">
      <c r="A12860" s="1" t="s">
        <v>20752</v>
      </c>
      <c r="B12860" t="str">
        <f t="shared" si="355"/>
        <v>https://www.udobaer.de/out/media/public/cust/others/s0000168-2021-ch_it.pdf</v>
      </c>
    </row>
    <row r="12861" spans="1:2" x14ac:dyDescent="0.2">
      <c r="A12861" s="1" t="s">
        <v>20753</v>
      </c>
      <c r="B12861" t="str">
        <f t="shared" si="355"/>
        <v>https://www.udobaer.de/out/media/public/cust/others/s0000168-2021-ch_it.pdf</v>
      </c>
    </row>
    <row r="12862" spans="1:2" x14ac:dyDescent="0.2">
      <c r="A12862" s="1" t="s">
        <v>20754</v>
      </c>
      <c r="B12862" t="str">
        <f t="shared" si="355"/>
        <v>https://www.udobaer.de/out/media/public/cust/others/s0000168-2021-ch_it.pdf</v>
      </c>
    </row>
    <row r="12863" spans="1:2" x14ac:dyDescent="0.2">
      <c r="A12863" s="1" t="s">
        <v>20755</v>
      </c>
      <c r="B12863" t="str">
        <f t="shared" si="355"/>
        <v>https://www.udobaer.de/out/media/public/cust/others/s0000168-2021-ch_it.pdf</v>
      </c>
    </row>
    <row r="12864" spans="1:2" x14ac:dyDescent="0.2">
      <c r="A12864" s="1" t="s">
        <v>20756</v>
      </c>
      <c r="B12864" t="str">
        <f t="shared" si="355"/>
        <v>https://www.udobaer.de/out/media/public/cust/others/s0000168-2021-ch_it.pdf</v>
      </c>
    </row>
    <row r="12865" spans="1:2" x14ac:dyDescent="0.2">
      <c r="A12865" s="1" t="s">
        <v>20757</v>
      </c>
      <c r="B12865" t="str">
        <f t="shared" si="355"/>
        <v>https://www.udobaer.de/out/media/public/cust/others/s0000168-2021-ch_it.pdf</v>
      </c>
    </row>
    <row r="12866" spans="1:2" x14ac:dyDescent="0.2">
      <c r="A12866" s="1" t="s">
        <v>20758</v>
      </c>
      <c r="B12866" t="str">
        <f t="shared" si="355"/>
        <v>https://www.udobaer.de/out/media/public/cust/others/s0000168-2021-ch_it.pdf</v>
      </c>
    </row>
    <row r="12867" spans="1:2" x14ac:dyDescent="0.2">
      <c r="A12867" s="1" t="s">
        <v>20759</v>
      </c>
      <c r="B12867" t="str">
        <f t="shared" si="355"/>
        <v>https://www.udobaer.de/out/media/public/cust/others/s0000168-2021-ch_it.pdf</v>
      </c>
    </row>
    <row r="12868" spans="1:2" x14ac:dyDescent="0.2">
      <c r="A12868" s="1" t="s">
        <v>20760</v>
      </c>
      <c r="B12868" t="str">
        <f t="shared" si="355"/>
        <v>https://www.udobaer.de/out/media/public/cust/others/s0000168-2021-ch_it.pdf</v>
      </c>
    </row>
    <row r="12869" spans="1:2" x14ac:dyDescent="0.2">
      <c r="A12869" s="1" t="s">
        <v>20761</v>
      </c>
      <c r="B12869" t="str">
        <f t="shared" si="355"/>
        <v>https://www.udobaer.de/out/media/public/cust/others/s0000168-2021-ch_it.pdf</v>
      </c>
    </row>
    <row r="12870" spans="1:2" x14ac:dyDescent="0.2">
      <c r="A12870" s="1" t="s">
        <v>20762</v>
      </c>
      <c r="B12870" t="str">
        <f t="shared" si="355"/>
        <v>https://www.udobaer.de/out/media/public/cust/others/s0000168-2021-ch_it.pdf</v>
      </c>
    </row>
    <row r="12871" spans="1:2" x14ac:dyDescent="0.2">
      <c r="A12871" s="1" t="s">
        <v>20763</v>
      </c>
      <c r="B12871" t="str">
        <f t="shared" ref="B12871:B12895" si="356">HYPERLINK("https://www.udobaer.de/out/media/public/cust/others/s0000168-2021-ch_it.pdf")</f>
        <v>https://www.udobaer.de/out/media/public/cust/others/s0000168-2021-ch_it.pdf</v>
      </c>
    </row>
    <row r="12872" spans="1:2" x14ac:dyDescent="0.2">
      <c r="A12872" s="1" t="s">
        <v>20764</v>
      </c>
      <c r="B12872" t="str">
        <f t="shared" si="356"/>
        <v>https://www.udobaer.de/out/media/public/cust/others/s0000168-2021-ch_it.pdf</v>
      </c>
    </row>
    <row r="12873" spans="1:2" x14ac:dyDescent="0.2">
      <c r="A12873" s="1" t="s">
        <v>20765</v>
      </c>
      <c r="B12873" t="str">
        <f t="shared" si="356"/>
        <v>https://www.udobaer.de/out/media/public/cust/others/s0000168-2021-ch_it.pdf</v>
      </c>
    </row>
    <row r="12874" spans="1:2" x14ac:dyDescent="0.2">
      <c r="A12874" s="1" t="s">
        <v>20766</v>
      </c>
      <c r="B12874" t="str">
        <f t="shared" si="356"/>
        <v>https://www.udobaer.de/out/media/public/cust/others/s0000168-2021-ch_it.pdf</v>
      </c>
    </row>
    <row r="12875" spans="1:2" x14ac:dyDescent="0.2">
      <c r="A12875" s="1" t="s">
        <v>20767</v>
      </c>
      <c r="B12875" t="str">
        <f t="shared" si="356"/>
        <v>https://www.udobaer.de/out/media/public/cust/others/s0000168-2021-ch_it.pdf</v>
      </c>
    </row>
    <row r="12876" spans="1:2" x14ac:dyDescent="0.2">
      <c r="A12876" s="1" t="s">
        <v>20768</v>
      </c>
      <c r="B12876" t="str">
        <f t="shared" si="356"/>
        <v>https://www.udobaer.de/out/media/public/cust/others/s0000168-2021-ch_it.pdf</v>
      </c>
    </row>
    <row r="12877" spans="1:2" x14ac:dyDescent="0.2">
      <c r="A12877" s="1" t="s">
        <v>20769</v>
      </c>
      <c r="B12877" t="str">
        <f t="shared" si="356"/>
        <v>https://www.udobaer.de/out/media/public/cust/others/s0000168-2021-ch_it.pdf</v>
      </c>
    </row>
    <row r="12878" spans="1:2" x14ac:dyDescent="0.2">
      <c r="A12878" s="1" t="s">
        <v>20770</v>
      </c>
      <c r="B12878" t="str">
        <f t="shared" si="356"/>
        <v>https://www.udobaer.de/out/media/public/cust/others/s0000168-2021-ch_it.pdf</v>
      </c>
    </row>
    <row r="12879" spans="1:2" x14ac:dyDescent="0.2">
      <c r="A12879" s="1" t="s">
        <v>20771</v>
      </c>
      <c r="B12879" t="str">
        <f t="shared" si="356"/>
        <v>https://www.udobaer.de/out/media/public/cust/others/s0000168-2021-ch_it.pdf</v>
      </c>
    </row>
    <row r="12880" spans="1:2" x14ac:dyDescent="0.2">
      <c r="A12880" s="1" t="s">
        <v>20772</v>
      </c>
      <c r="B12880" t="str">
        <f t="shared" si="356"/>
        <v>https://www.udobaer.de/out/media/public/cust/others/s0000168-2021-ch_it.pdf</v>
      </c>
    </row>
    <row r="12881" spans="1:2" x14ac:dyDescent="0.2">
      <c r="A12881" s="1" t="s">
        <v>20773</v>
      </c>
      <c r="B12881" t="str">
        <f t="shared" si="356"/>
        <v>https://www.udobaer.de/out/media/public/cust/others/s0000168-2021-ch_it.pdf</v>
      </c>
    </row>
    <row r="12882" spans="1:2" x14ac:dyDescent="0.2">
      <c r="A12882" s="1" t="s">
        <v>20774</v>
      </c>
      <c r="B12882" t="str">
        <f t="shared" si="356"/>
        <v>https://www.udobaer.de/out/media/public/cust/others/s0000168-2021-ch_it.pdf</v>
      </c>
    </row>
    <row r="12883" spans="1:2" x14ac:dyDescent="0.2">
      <c r="A12883" s="1" t="s">
        <v>20775</v>
      </c>
      <c r="B12883" t="str">
        <f t="shared" si="356"/>
        <v>https://www.udobaer.de/out/media/public/cust/others/s0000168-2021-ch_it.pdf</v>
      </c>
    </row>
    <row r="12884" spans="1:2" x14ac:dyDescent="0.2">
      <c r="A12884" s="1" t="s">
        <v>20776</v>
      </c>
      <c r="B12884" t="str">
        <f t="shared" si="356"/>
        <v>https://www.udobaer.de/out/media/public/cust/others/s0000168-2021-ch_it.pdf</v>
      </c>
    </row>
    <row r="12885" spans="1:2" x14ac:dyDescent="0.2">
      <c r="A12885" s="1" t="s">
        <v>20777</v>
      </c>
      <c r="B12885" t="str">
        <f t="shared" si="356"/>
        <v>https://www.udobaer.de/out/media/public/cust/others/s0000168-2021-ch_it.pdf</v>
      </c>
    </row>
    <row r="12886" spans="1:2" x14ac:dyDescent="0.2">
      <c r="A12886" s="1" t="s">
        <v>20778</v>
      </c>
      <c r="B12886" t="str">
        <f t="shared" si="356"/>
        <v>https://www.udobaer.de/out/media/public/cust/others/s0000168-2021-ch_it.pdf</v>
      </c>
    </row>
    <row r="12887" spans="1:2" x14ac:dyDescent="0.2">
      <c r="A12887" s="1" t="s">
        <v>20779</v>
      </c>
      <c r="B12887" t="str">
        <f t="shared" si="356"/>
        <v>https://www.udobaer.de/out/media/public/cust/others/s0000168-2021-ch_it.pdf</v>
      </c>
    </row>
    <row r="12888" spans="1:2" x14ac:dyDescent="0.2">
      <c r="A12888" s="1" t="s">
        <v>20780</v>
      </c>
      <c r="B12888" t="str">
        <f t="shared" si="356"/>
        <v>https://www.udobaer.de/out/media/public/cust/others/s0000168-2021-ch_it.pdf</v>
      </c>
    </row>
    <row r="12889" spans="1:2" x14ac:dyDescent="0.2">
      <c r="A12889" s="1" t="s">
        <v>20781</v>
      </c>
      <c r="B12889" t="str">
        <f t="shared" si="356"/>
        <v>https://www.udobaer.de/out/media/public/cust/others/s0000168-2021-ch_it.pdf</v>
      </c>
    </row>
    <row r="12890" spans="1:2" x14ac:dyDescent="0.2">
      <c r="A12890" s="1" t="s">
        <v>20782</v>
      </c>
      <c r="B12890" t="str">
        <f t="shared" si="356"/>
        <v>https://www.udobaer.de/out/media/public/cust/others/s0000168-2021-ch_it.pdf</v>
      </c>
    </row>
    <row r="12891" spans="1:2" x14ac:dyDescent="0.2">
      <c r="A12891" s="1" t="s">
        <v>20783</v>
      </c>
      <c r="B12891" t="str">
        <f t="shared" si="356"/>
        <v>https://www.udobaer.de/out/media/public/cust/others/s0000168-2021-ch_it.pdf</v>
      </c>
    </row>
    <row r="12892" spans="1:2" x14ac:dyDescent="0.2">
      <c r="A12892" s="1" t="s">
        <v>20784</v>
      </c>
      <c r="B12892" t="str">
        <f t="shared" si="356"/>
        <v>https://www.udobaer.de/out/media/public/cust/others/s0000168-2021-ch_it.pdf</v>
      </c>
    </row>
    <row r="12893" spans="1:2" x14ac:dyDescent="0.2">
      <c r="A12893" s="1" t="s">
        <v>20785</v>
      </c>
      <c r="B12893" t="str">
        <f t="shared" si="356"/>
        <v>https://www.udobaer.de/out/media/public/cust/others/s0000168-2021-ch_it.pdf</v>
      </c>
    </row>
    <row r="12894" spans="1:2" x14ac:dyDescent="0.2">
      <c r="A12894" s="1" t="s">
        <v>20786</v>
      </c>
      <c r="B12894" t="str">
        <f t="shared" si="356"/>
        <v>https://www.udobaer.de/out/media/public/cust/others/s0000168-2021-ch_it.pdf</v>
      </c>
    </row>
    <row r="12895" spans="1:2" x14ac:dyDescent="0.2">
      <c r="A12895" s="1" t="s">
        <v>20787</v>
      </c>
      <c r="B12895" t="str">
        <f t="shared" si="356"/>
        <v>https://www.udobaer.de/out/media/public/cust/others/s0000168-2021-ch_it.pdf</v>
      </c>
    </row>
    <row r="12896" spans="1:2" x14ac:dyDescent="0.2">
      <c r="A12896" s="1" t="s">
        <v>20788</v>
      </c>
      <c r="B12896" t="str">
        <f t="shared" ref="B12896:B12922" si="357">HYPERLINK("https://www.udobaer.de/out/media/public/cust/others/s0000168-2021-ch_it.pdf")</f>
        <v>https://www.udobaer.de/out/media/public/cust/others/s0000168-2021-ch_it.pdf</v>
      </c>
    </row>
    <row r="12897" spans="1:2" x14ac:dyDescent="0.2">
      <c r="A12897" s="1" t="s">
        <v>20789</v>
      </c>
      <c r="B12897" t="str">
        <f t="shared" si="357"/>
        <v>https://www.udobaer.de/out/media/public/cust/others/s0000168-2021-ch_it.pdf</v>
      </c>
    </row>
    <row r="12898" spans="1:2" x14ac:dyDescent="0.2">
      <c r="A12898" s="1" t="s">
        <v>20790</v>
      </c>
      <c r="B12898" t="str">
        <f t="shared" si="357"/>
        <v>https://www.udobaer.de/out/media/public/cust/others/s0000168-2021-ch_it.pdf</v>
      </c>
    </row>
    <row r="12899" spans="1:2" x14ac:dyDescent="0.2">
      <c r="A12899" s="1" t="s">
        <v>20791</v>
      </c>
      <c r="B12899" t="str">
        <f t="shared" si="357"/>
        <v>https://www.udobaer.de/out/media/public/cust/others/s0000168-2021-ch_it.pdf</v>
      </c>
    </row>
    <row r="12900" spans="1:2" x14ac:dyDescent="0.2">
      <c r="A12900" s="1" t="s">
        <v>20792</v>
      </c>
      <c r="B12900" t="str">
        <f t="shared" si="357"/>
        <v>https://www.udobaer.de/out/media/public/cust/others/s0000168-2021-ch_it.pdf</v>
      </c>
    </row>
    <row r="12901" spans="1:2" x14ac:dyDescent="0.2">
      <c r="A12901" s="1" t="s">
        <v>20793</v>
      </c>
      <c r="B12901" t="str">
        <f t="shared" si="357"/>
        <v>https://www.udobaer.de/out/media/public/cust/others/s0000168-2021-ch_it.pdf</v>
      </c>
    </row>
    <row r="12902" spans="1:2" x14ac:dyDescent="0.2">
      <c r="A12902" s="1" t="s">
        <v>20794</v>
      </c>
      <c r="B12902" t="str">
        <f t="shared" si="357"/>
        <v>https://www.udobaer.de/out/media/public/cust/others/s0000168-2021-ch_it.pdf</v>
      </c>
    </row>
    <row r="12903" spans="1:2" x14ac:dyDescent="0.2">
      <c r="A12903" s="1" t="s">
        <v>20795</v>
      </c>
      <c r="B12903" t="str">
        <f t="shared" si="357"/>
        <v>https://www.udobaer.de/out/media/public/cust/others/s0000168-2021-ch_it.pdf</v>
      </c>
    </row>
    <row r="12904" spans="1:2" x14ac:dyDescent="0.2">
      <c r="A12904" s="1" t="s">
        <v>20796</v>
      </c>
      <c r="B12904" t="str">
        <f t="shared" si="357"/>
        <v>https://www.udobaer.de/out/media/public/cust/others/s0000168-2021-ch_it.pdf</v>
      </c>
    </row>
    <row r="12905" spans="1:2" x14ac:dyDescent="0.2">
      <c r="A12905" s="1" t="s">
        <v>20797</v>
      </c>
      <c r="B12905" t="str">
        <f t="shared" si="357"/>
        <v>https://www.udobaer.de/out/media/public/cust/others/s0000168-2021-ch_it.pdf</v>
      </c>
    </row>
    <row r="12906" spans="1:2" x14ac:dyDescent="0.2">
      <c r="A12906" s="1" t="s">
        <v>20798</v>
      </c>
      <c r="B12906" t="str">
        <f t="shared" si="357"/>
        <v>https://www.udobaer.de/out/media/public/cust/others/s0000168-2021-ch_it.pdf</v>
      </c>
    </row>
    <row r="12907" spans="1:2" x14ac:dyDescent="0.2">
      <c r="A12907" s="1" t="s">
        <v>20799</v>
      </c>
      <c r="B12907" t="str">
        <f t="shared" si="357"/>
        <v>https://www.udobaer.de/out/media/public/cust/others/s0000168-2021-ch_it.pdf</v>
      </c>
    </row>
    <row r="12908" spans="1:2" x14ac:dyDescent="0.2">
      <c r="A12908" s="1" t="s">
        <v>20800</v>
      </c>
      <c r="B12908" t="str">
        <f t="shared" si="357"/>
        <v>https://www.udobaer.de/out/media/public/cust/others/s0000168-2021-ch_it.pdf</v>
      </c>
    </row>
    <row r="12909" spans="1:2" x14ac:dyDescent="0.2">
      <c r="A12909" s="1" t="s">
        <v>20801</v>
      </c>
      <c r="B12909" t="str">
        <f t="shared" si="357"/>
        <v>https://www.udobaer.de/out/media/public/cust/others/s0000168-2021-ch_it.pdf</v>
      </c>
    </row>
    <row r="12910" spans="1:2" x14ac:dyDescent="0.2">
      <c r="A12910" s="1" t="s">
        <v>20802</v>
      </c>
      <c r="B12910" t="str">
        <f t="shared" si="357"/>
        <v>https://www.udobaer.de/out/media/public/cust/others/s0000168-2021-ch_it.pdf</v>
      </c>
    </row>
    <row r="12911" spans="1:2" x14ac:dyDescent="0.2">
      <c r="A12911" s="1" t="s">
        <v>20803</v>
      </c>
      <c r="B12911" t="str">
        <f t="shared" si="357"/>
        <v>https://www.udobaer.de/out/media/public/cust/others/s0000168-2021-ch_it.pdf</v>
      </c>
    </row>
    <row r="12912" spans="1:2" x14ac:dyDescent="0.2">
      <c r="A12912" s="1" t="s">
        <v>20804</v>
      </c>
      <c r="B12912" t="str">
        <f t="shared" si="357"/>
        <v>https://www.udobaer.de/out/media/public/cust/others/s0000168-2021-ch_it.pdf</v>
      </c>
    </row>
    <row r="12913" spans="1:2" x14ac:dyDescent="0.2">
      <c r="A12913" s="1" t="s">
        <v>20805</v>
      </c>
      <c r="B12913" t="str">
        <f t="shared" si="357"/>
        <v>https://www.udobaer.de/out/media/public/cust/others/s0000168-2021-ch_it.pdf</v>
      </c>
    </row>
    <row r="12914" spans="1:2" x14ac:dyDescent="0.2">
      <c r="A12914" s="1" t="s">
        <v>20806</v>
      </c>
      <c r="B12914" t="str">
        <f t="shared" si="357"/>
        <v>https://www.udobaer.de/out/media/public/cust/others/s0000168-2021-ch_it.pdf</v>
      </c>
    </row>
    <row r="12915" spans="1:2" x14ac:dyDescent="0.2">
      <c r="A12915" s="1" t="s">
        <v>20807</v>
      </c>
      <c r="B12915" t="str">
        <f t="shared" si="357"/>
        <v>https://www.udobaer.de/out/media/public/cust/others/s0000168-2021-ch_it.pdf</v>
      </c>
    </row>
    <row r="12916" spans="1:2" x14ac:dyDescent="0.2">
      <c r="A12916" s="1" t="s">
        <v>20808</v>
      </c>
      <c r="B12916" t="str">
        <f t="shared" si="357"/>
        <v>https://www.udobaer.de/out/media/public/cust/others/s0000168-2021-ch_it.pdf</v>
      </c>
    </row>
    <row r="12917" spans="1:2" x14ac:dyDescent="0.2">
      <c r="A12917" s="1" t="s">
        <v>20809</v>
      </c>
      <c r="B12917" t="str">
        <f t="shared" si="357"/>
        <v>https://www.udobaer.de/out/media/public/cust/others/s0000168-2021-ch_it.pdf</v>
      </c>
    </row>
    <row r="12918" spans="1:2" x14ac:dyDescent="0.2">
      <c r="A12918" s="1" t="s">
        <v>20810</v>
      </c>
      <c r="B12918" t="str">
        <f t="shared" si="357"/>
        <v>https://www.udobaer.de/out/media/public/cust/others/s0000168-2021-ch_it.pdf</v>
      </c>
    </row>
    <row r="12919" spans="1:2" x14ac:dyDescent="0.2">
      <c r="A12919" s="1" t="s">
        <v>20811</v>
      </c>
      <c r="B12919" t="str">
        <f t="shared" si="357"/>
        <v>https://www.udobaer.de/out/media/public/cust/others/s0000168-2021-ch_it.pdf</v>
      </c>
    </row>
    <row r="12920" spans="1:2" x14ac:dyDescent="0.2">
      <c r="A12920" s="1" t="s">
        <v>20812</v>
      </c>
      <c r="B12920" t="str">
        <f t="shared" si="357"/>
        <v>https://www.udobaer.de/out/media/public/cust/others/s0000168-2021-ch_it.pdf</v>
      </c>
    </row>
    <row r="12921" spans="1:2" x14ac:dyDescent="0.2">
      <c r="A12921" s="1" t="s">
        <v>20813</v>
      </c>
      <c r="B12921" t="str">
        <f t="shared" si="357"/>
        <v>https://www.udobaer.de/out/media/public/cust/others/s0000168-2021-ch_it.pdf</v>
      </c>
    </row>
    <row r="12922" spans="1:2" x14ac:dyDescent="0.2">
      <c r="A12922" s="1" t="s">
        <v>20814</v>
      </c>
      <c r="B12922" t="str">
        <f t="shared" si="357"/>
        <v>https://www.udobaer.de/out/media/public/cust/others/s0000168-2021-ch_it.pdf</v>
      </c>
    </row>
    <row r="12923" spans="1:2" x14ac:dyDescent="0.2">
      <c r="A12923" s="1" t="s">
        <v>20815</v>
      </c>
      <c r="B12923" t="str">
        <f t="shared" ref="B12923:B12948" si="358">HYPERLINK("https://www.udobaer.de/out/media/public/cust/others/s0000168-2021-ch_it.pdf")</f>
        <v>https://www.udobaer.de/out/media/public/cust/others/s0000168-2021-ch_it.pdf</v>
      </c>
    </row>
    <row r="12924" spans="1:2" x14ac:dyDescent="0.2">
      <c r="A12924" s="1" t="s">
        <v>20816</v>
      </c>
      <c r="B12924" t="str">
        <f t="shared" si="358"/>
        <v>https://www.udobaer.de/out/media/public/cust/others/s0000168-2021-ch_it.pdf</v>
      </c>
    </row>
    <row r="12925" spans="1:2" x14ac:dyDescent="0.2">
      <c r="A12925" s="1" t="s">
        <v>20817</v>
      </c>
      <c r="B12925" t="str">
        <f t="shared" si="358"/>
        <v>https://www.udobaer.de/out/media/public/cust/others/s0000168-2021-ch_it.pdf</v>
      </c>
    </row>
    <row r="12926" spans="1:2" x14ac:dyDescent="0.2">
      <c r="A12926" s="1" t="s">
        <v>20818</v>
      </c>
      <c r="B12926" t="str">
        <f t="shared" si="358"/>
        <v>https://www.udobaer.de/out/media/public/cust/others/s0000168-2021-ch_it.pdf</v>
      </c>
    </row>
    <row r="12927" spans="1:2" x14ac:dyDescent="0.2">
      <c r="A12927" s="1" t="s">
        <v>20819</v>
      </c>
      <c r="B12927" t="str">
        <f t="shared" si="358"/>
        <v>https://www.udobaer.de/out/media/public/cust/others/s0000168-2021-ch_it.pdf</v>
      </c>
    </row>
    <row r="12928" spans="1:2" x14ac:dyDescent="0.2">
      <c r="A12928" s="1" t="s">
        <v>20820</v>
      </c>
      <c r="B12928" t="str">
        <f t="shared" si="358"/>
        <v>https://www.udobaer.de/out/media/public/cust/others/s0000168-2021-ch_it.pdf</v>
      </c>
    </row>
    <row r="12929" spans="1:2" x14ac:dyDescent="0.2">
      <c r="A12929" s="1" t="s">
        <v>20821</v>
      </c>
      <c r="B12929" t="str">
        <f t="shared" si="358"/>
        <v>https://www.udobaer.de/out/media/public/cust/others/s0000168-2021-ch_it.pdf</v>
      </c>
    </row>
    <row r="12930" spans="1:2" x14ac:dyDescent="0.2">
      <c r="A12930" s="1" t="s">
        <v>20822</v>
      </c>
      <c r="B12930" t="str">
        <f t="shared" si="358"/>
        <v>https://www.udobaer.de/out/media/public/cust/others/s0000168-2021-ch_it.pdf</v>
      </c>
    </row>
    <row r="12931" spans="1:2" x14ac:dyDescent="0.2">
      <c r="A12931" s="1" t="s">
        <v>20823</v>
      </c>
      <c r="B12931" t="str">
        <f t="shared" si="358"/>
        <v>https://www.udobaer.de/out/media/public/cust/others/s0000168-2021-ch_it.pdf</v>
      </c>
    </row>
    <row r="12932" spans="1:2" x14ac:dyDescent="0.2">
      <c r="A12932" s="1" t="s">
        <v>20824</v>
      </c>
      <c r="B12932" t="str">
        <f t="shared" si="358"/>
        <v>https://www.udobaer.de/out/media/public/cust/others/s0000168-2021-ch_it.pdf</v>
      </c>
    </row>
    <row r="12933" spans="1:2" x14ac:dyDescent="0.2">
      <c r="A12933" s="1" t="s">
        <v>20825</v>
      </c>
      <c r="B12933" t="str">
        <f t="shared" si="358"/>
        <v>https://www.udobaer.de/out/media/public/cust/others/s0000168-2021-ch_it.pdf</v>
      </c>
    </row>
    <row r="12934" spans="1:2" x14ac:dyDescent="0.2">
      <c r="A12934" s="1" t="s">
        <v>20826</v>
      </c>
      <c r="B12934" t="str">
        <f t="shared" si="358"/>
        <v>https://www.udobaer.de/out/media/public/cust/others/s0000168-2021-ch_it.pdf</v>
      </c>
    </row>
    <row r="12935" spans="1:2" x14ac:dyDescent="0.2">
      <c r="A12935" s="1" t="s">
        <v>20827</v>
      </c>
      <c r="B12935" t="str">
        <f t="shared" si="358"/>
        <v>https://www.udobaer.de/out/media/public/cust/others/s0000168-2021-ch_it.pdf</v>
      </c>
    </row>
    <row r="12936" spans="1:2" x14ac:dyDescent="0.2">
      <c r="A12936" s="1" t="s">
        <v>20828</v>
      </c>
      <c r="B12936" t="str">
        <f t="shared" si="358"/>
        <v>https://www.udobaer.de/out/media/public/cust/others/s0000168-2021-ch_it.pdf</v>
      </c>
    </row>
    <row r="12937" spans="1:2" x14ac:dyDescent="0.2">
      <c r="A12937" s="1" t="s">
        <v>20829</v>
      </c>
      <c r="B12937" t="str">
        <f t="shared" si="358"/>
        <v>https://www.udobaer.de/out/media/public/cust/others/s0000168-2021-ch_it.pdf</v>
      </c>
    </row>
    <row r="12938" spans="1:2" x14ac:dyDescent="0.2">
      <c r="A12938" s="1" t="s">
        <v>20830</v>
      </c>
      <c r="B12938" t="str">
        <f t="shared" si="358"/>
        <v>https://www.udobaer.de/out/media/public/cust/others/s0000168-2021-ch_it.pdf</v>
      </c>
    </row>
    <row r="12939" spans="1:2" x14ac:dyDescent="0.2">
      <c r="A12939" s="1" t="s">
        <v>20831</v>
      </c>
      <c r="B12939" t="str">
        <f t="shared" si="358"/>
        <v>https://www.udobaer.de/out/media/public/cust/others/s0000168-2021-ch_it.pdf</v>
      </c>
    </row>
    <row r="12940" spans="1:2" x14ac:dyDescent="0.2">
      <c r="A12940" s="1" t="s">
        <v>20832</v>
      </c>
      <c r="B12940" t="str">
        <f t="shared" si="358"/>
        <v>https://www.udobaer.de/out/media/public/cust/others/s0000168-2021-ch_it.pdf</v>
      </c>
    </row>
    <row r="12941" spans="1:2" x14ac:dyDescent="0.2">
      <c r="A12941" s="1" t="s">
        <v>20833</v>
      </c>
      <c r="B12941" t="str">
        <f t="shared" si="358"/>
        <v>https://www.udobaer.de/out/media/public/cust/others/s0000168-2021-ch_it.pdf</v>
      </c>
    </row>
    <row r="12942" spans="1:2" x14ac:dyDescent="0.2">
      <c r="A12942" s="1" t="s">
        <v>20834</v>
      </c>
      <c r="B12942" t="str">
        <f t="shared" si="358"/>
        <v>https://www.udobaer.de/out/media/public/cust/others/s0000168-2021-ch_it.pdf</v>
      </c>
    </row>
    <row r="12943" spans="1:2" x14ac:dyDescent="0.2">
      <c r="A12943" s="1" t="s">
        <v>20841</v>
      </c>
      <c r="B12943" t="str">
        <f t="shared" si="358"/>
        <v>https://www.udobaer.de/out/media/public/cust/others/s0000168-2021-ch_it.pdf</v>
      </c>
    </row>
    <row r="12944" spans="1:2" x14ac:dyDescent="0.2">
      <c r="A12944" s="1" t="s">
        <v>20842</v>
      </c>
      <c r="B12944" t="str">
        <f t="shared" si="358"/>
        <v>https://www.udobaer.de/out/media/public/cust/others/s0000168-2021-ch_it.pdf</v>
      </c>
    </row>
    <row r="12945" spans="1:2" x14ac:dyDescent="0.2">
      <c r="A12945" s="1" t="s">
        <v>20843</v>
      </c>
      <c r="B12945" t="str">
        <f t="shared" si="358"/>
        <v>https://www.udobaer.de/out/media/public/cust/others/s0000168-2021-ch_it.pdf</v>
      </c>
    </row>
    <row r="12946" spans="1:2" x14ac:dyDescent="0.2">
      <c r="A12946" s="1" t="s">
        <v>20844</v>
      </c>
      <c r="B12946" t="str">
        <f t="shared" si="358"/>
        <v>https://www.udobaer.de/out/media/public/cust/others/s0000168-2021-ch_it.pdf</v>
      </c>
    </row>
    <row r="12947" spans="1:2" x14ac:dyDescent="0.2">
      <c r="A12947" s="1" t="s">
        <v>20845</v>
      </c>
      <c r="B12947" t="str">
        <f t="shared" si="358"/>
        <v>https://www.udobaer.de/out/media/public/cust/others/s0000168-2021-ch_it.pdf</v>
      </c>
    </row>
    <row r="12948" spans="1:2" x14ac:dyDescent="0.2">
      <c r="A12948" s="1" t="s">
        <v>20846</v>
      </c>
      <c r="B12948" t="str">
        <f t="shared" si="358"/>
        <v>https://www.udobaer.de/out/media/public/cust/others/s0000168-2021-ch_it.pdf</v>
      </c>
    </row>
    <row r="12949" spans="1:2" x14ac:dyDescent="0.2">
      <c r="A12949" s="1" t="s">
        <v>27550</v>
      </c>
      <c r="B12949" t="str">
        <f t="shared" ref="B12949:B12980" si="359">HYPERLINK("https://www.udobaer.de/out/media/public/cust/others/s0000169-2021-ch_it.pdf")</f>
        <v>https://www.udobaer.de/out/media/public/cust/others/s0000169-2021-ch_it.pdf</v>
      </c>
    </row>
    <row r="12950" spans="1:2" x14ac:dyDescent="0.2">
      <c r="A12950" s="1" t="s">
        <v>27551</v>
      </c>
      <c r="B12950" t="str">
        <f t="shared" si="359"/>
        <v>https://www.udobaer.de/out/media/public/cust/others/s0000169-2021-ch_it.pdf</v>
      </c>
    </row>
    <row r="12951" spans="1:2" x14ac:dyDescent="0.2">
      <c r="A12951" s="1" t="s">
        <v>27899</v>
      </c>
      <c r="B12951" t="str">
        <f t="shared" si="359"/>
        <v>https://www.udobaer.de/out/media/public/cust/others/s0000169-2021-ch_it.pdf</v>
      </c>
    </row>
    <row r="12952" spans="1:2" x14ac:dyDescent="0.2">
      <c r="A12952" s="1" t="s">
        <v>27900</v>
      </c>
      <c r="B12952" t="str">
        <f t="shared" si="359"/>
        <v>https://www.udobaer.de/out/media/public/cust/others/s0000169-2021-ch_it.pdf</v>
      </c>
    </row>
    <row r="12953" spans="1:2" x14ac:dyDescent="0.2">
      <c r="A12953" s="1" t="s">
        <v>27901</v>
      </c>
      <c r="B12953" t="str">
        <f t="shared" si="359"/>
        <v>https://www.udobaer.de/out/media/public/cust/others/s0000169-2021-ch_it.pdf</v>
      </c>
    </row>
    <row r="12954" spans="1:2" x14ac:dyDescent="0.2">
      <c r="A12954" s="1" t="s">
        <v>27902</v>
      </c>
      <c r="B12954" t="str">
        <f t="shared" si="359"/>
        <v>https://www.udobaer.de/out/media/public/cust/others/s0000169-2021-ch_it.pdf</v>
      </c>
    </row>
    <row r="12955" spans="1:2" x14ac:dyDescent="0.2">
      <c r="A12955" s="1" t="s">
        <v>27903</v>
      </c>
      <c r="B12955" t="str">
        <f t="shared" si="359"/>
        <v>https://www.udobaer.de/out/media/public/cust/others/s0000169-2021-ch_it.pdf</v>
      </c>
    </row>
    <row r="12956" spans="1:2" x14ac:dyDescent="0.2">
      <c r="A12956" s="1" t="s">
        <v>27904</v>
      </c>
      <c r="B12956" t="str">
        <f t="shared" si="359"/>
        <v>https://www.udobaer.de/out/media/public/cust/others/s0000169-2021-ch_it.pdf</v>
      </c>
    </row>
    <row r="12957" spans="1:2" x14ac:dyDescent="0.2">
      <c r="A12957" s="1" t="s">
        <v>27905</v>
      </c>
      <c r="B12957" t="str">
        <f t="shared" si="359"/>
        <v>https://www.udobaer.de/out/media/public/cust/others/s0000169-2021-ch_it.pdf</v>
      </c>
    </row>
    <row r="12958" spans="1:2" x14ac:dyDescent="0.2">
      <c r="A12958" s="1" t="s">
        <v>27906</v>
      </c>
      <c r="B12958" t="str">
        <f t="shared" si="359"/>
        <v>https://www.udobaer.de/out/media/public/cust/others/s0000169-2021-ch_it.pdf</v>
      </c>
    </row>
    <row r="12959" spans="1:2" x14ac:dyDescent="0.2">
      <c r="A12959" s="1" t="s">
        <v>27999</v>
      </c>
      <c r="B12959" t="str">
        <f t="shared" si="359"/>
        <v>https://www.udobaer.de/out/media/public/cust/others/s0000169-2021-ch_it.pdf</v>
      </c>
    </row>
    <row r="12960" spans="1:2" x14ac:dyDescent="0.2">
      <c r="A12960" s="1" t="s">
        <v>28280</v>
      </c>
      <c r="B12960" t="str">
        <f t="shared" si="359"/>
        <v>https://www.udobaer.de/out/media/public/cust/others/s0000169-2021-ch_it.pdf</v>
      </c>
    </row>
    <row r="12961" spans="1:2" x14ac:dyDescent="0.2">
      <c r="A12961" s="1" t="s">
        <v>28281</v>
      </c>
      <c r="B12961" t="str">
        <f t="shared" si="359"/>
        <v>https://www.udobaer.de/out/media/public/cust/others/s0000169-2021-ch_it.pdf</v>
      </c>
    </row>
    <row r="12962" spans="1:2" x14ac:dyDescent="0.2">
      <c r="A12962" s="1" t="s">
        <v>28282</v>
      </c>
      <c r="B12962" t="str">
        <f t="shared" si="359"/>
        <v>https://www.udobaer.de/out/media/public/cust/others/s0000169-2021-ch_it.pdf</v>
      </c>
    </row>
    <row r="12963" spans="1:2" x14ac:dyDescent="0.2">
      <c r="A12963" s="1" t="s">
        <v>28325</v>
      </c>
      <c r="B12963" t="str">
        <f t="shared" si="359"/>
        <v>https://www.udobaer.de/out/media/public/cust/others/s0000169-2021-ch_it.pdf</v>
      </c>
    </row>
    <row r="12964" spans="1:2" x14ac:dyDescent="0.2">
      <c r="A12964" s="1" t="s">
        <v>28328</v>
      </c>
      <c r="B12964" t="str">
        <f t="shared" si="359"/>
        <v>https://www.udobaer.de/out/media/public/cust/others/s0000169-2021-ch_it.pdf</v>
      </c>
    </row>
    <row r="12965" spans="1:2" x14ac:dyDescent="0.2">
      <c r="A12965" s="1" t="s">
        <v>28329</v>
      </c>
      <c r="B12965" t="str">
        <f t="shared" si="359"/>
        <v>https://www.udobaer.de/out/media/public/cust/others/s0000169-2021-ch_it.pdf</v>
      </c>
    </row>
    <row r="12966" spans="1:2" x14ac:dyDescent="0.2">
      <c r="A12966" s="1" t="s">
        <v>28330</v>
      </c>
      <c r="B12966" t="str">
        <f t="shared" si="359"/>
        <v>https://www.udobaer.de/out/media/public/cust/others/s0000169-2021-ch_it.pdf</v>
      </c>
    </row>
    <row r="12967" spans="1:2" x14ac:dyDescent="0.2">
      <c r="A12967" s="1" t="s">
        <v>28331</v>
      </c>
      <c r="B12967" t="str">
        <f t="shared" si="359"/>
        <v>https://www.udobaer.de/out/media/public/cust/others/s0000169-2021-ch_it.pdf</v>
      </c>
    </row>
    <row r="12968" spans="1:2" x14ac:dyDescent="0.2">
      <c r="A12968" s="1" t="s">
        <v>28332</v>
      </c>
      <c r="B12968" t="str">
        <f t="shared" si="359"/>
        <v>https://www.udobaer.de/out/media/public/cust/others/s0000169-2021-ch_it.pdf</v>
      </c>
    </row>
    <row r="12969" spans="1:2" x14ac:dyDescent="0.2">
      <c r="A12969" s="1" t="s">
        <v>28333</v>
      </c>
      <c r="B12969" t="str">
        <f t="shared" si="359"/>
        <v>https://www.udobaer.de/out/media/public/cust/others/s0000169-2021-ch_it.pdf</v>
      </c>
    </row>
    <row r="12970" spans="1:2" x14ac:dyDescent="0.2">
      <c r="A12970" s="1" t="s">
        <v>28334</v>
      </c>
      <c r="B12970" t="str">
        <f t="shared" si="359"/>
        <v>https://www.udobaer.de/out/media/public/cust/others/s0000169-2021-ch_it.pdf</v>
      </c>
    </row>
    <row r="12971" spans="1:2" x14ac:dyDescent="0.2">
      <c r="A12971" s="1" t="s">
        <v>28335</v>
      </c>
      <c r="B12971" t="str">
        <f t="shared" si="359"/>
        <v>https://www.udobaer.de/out/media/public/cust/others/s0000169-2021-ch_it.pdf</v>
      </c>
    </row>
    <row r="12972" spans="1:2" x14ac:dyDescent="0.2">
      <c r="A12972" s="1" t="s">
        <v>28336</v>
      </c>
      <c r="B12972" t="str">
        <f t="shared" si="359"/>
        <v>https://www.udobaer.de/out/media/public/cust/others/s0000169-2021-ch_it.pdf</v>
      </c>
    </row>
    <row r="12973" spans="1:2" x14ac:dyDescent="0.2">
      <c r="A12973" s="1" t="s">
        <v>28337</v>
      </c>
      <c r="B12973" t="str">
        <f t="shared" si="359"/>
        <v>https://www.udobaer.de/out/media/public/cust/others/s0000169-2021-ch_it.pdf</v>
      </c>
    </row>
    <row r="12974" spans="1:2" x14ac:dyDescent="0.2">
      <c r="A12974" s="1" t="s">
        <v>28338</v>
      </c>
      <c r="B12974" t="str">
        <f t="shared" si="359"/>
        <v>https://www.udobaer.de/out/media/public/cust/others/s0000169-2021-ch_it.pdf</v>
      </c>
    </row>
    <row r="12975" spans="1:2" x14ac:dyDescent="0.2">
      <c r="A12975" s="1" t="s">
        <v>28339</v>
      </c>
      <c r="B12975" t="str">
        <f t="shared" si="359"/>
        <v>https://www.udobaer.de/out/media/public/cust/others/s0000169-2021-ch_it.pdf</v>
      </c>
    </row>
    <row r="12976" spans="1:2" x14ac:dyDescent="0.2">
      <c r="A12976" s="1" t="s">
        <v>28340</v>
      </c>
      <c r="B12976" t="str">
        <f t="shared" si="359"/>
        <v>https://www.udobaer.de/out/media/public/cust/others/s0000169-2021-ch_it.pdf</v>
      </c>
    </row>
    <row r="12977" spans="1:2" x14ac:dyDescent="0.2">
      <c r="A12977" s="1" t="s">
        <v>28341</v>
      </c>
      <c r="B12977" t="str">
        <f t="shared" si="359"/>
        <v>https://www.udobaer.de/out/media/public/cust/others/s0000169-2021-ch_it.pdf</v>
      </c>
    </row>
    <row r="12978" spans="1:2" x14ac:dyDescent="0.2">
      <c r="A12978" s="1" t="s">
        <v>28342</v>
      </c>
      <c r="B12978" t="str">
        <f t="shared" si="359"/>
        <v>https://www.udobaer.de/out/media/public/cust/others/s0000169-2021-ch_it.pdf</v>
      </c>
    </row>
    <row r="12979" spans="1:2" x14ac:dyDescent="0.2">
      <c r="A12979" s="1" t="s">
        <v>28343</v>
      </c>
      <c r="B12979" t="str">
        <f t="shared" si="359"/>
        <v>https://www.udobaer.de/out/media/public/cust/others/s0000169-2021-ch_it.pdf</v>
      </c>
    </row>
    <row r="12980" spans="1:2" x14ac:dyDescent="0.2">
      <c r="A12980" s="1" t="s">
        <v>28345</v>
      </c>
      <c r="B12980" t="str">
        <f t="shared" si="359"/>
        <v>https://www.udobaer.de/out/media/public/cust/others/s0000169-2021-ch_it.pdf</v>
      </c>
    </row>
    <row r="12981" spans="1:2" x14ac:dyDescent="0.2">
      <c r="A12981" s="1" t="s">
        <v>28346</v>
      </c>
      <c r="B12981" t="str">
        <f t="shared" ref="B12981:B13002" si="360">HYPERLINK("https://www.udobaer.de/out/media/public/cust/others/s0000169-2021-ch_it.pdf")</f>
        <v>https://www.udobaer.de/out/media/public/cust/others/s0000169-2021-ch_it.pdf</v>
      </c>
    </row>
    <row r="12982" spans="1:2" x14ac:dyDescent="0.2">
      <c r="A12982" s="1" t="s">
        <v>28347</v>
      </c>
      <c r="B12982" t="str">
        <f t="shared" si="360"/>
        <v>https://www.udobaer.de/out/media/public/cust/others/s0000169-2021-ch_it.pdf</v>
      </c>
    </row>
    <row r="12983" spans="1:2" x14ac:dyDescent="0.2">
      <c r="A12983" s="1" t="s">
        <v>28348</v>
      </c>
      <c r="B12983" t="str">
        <f t="shared" si="360"/>
        <v>https://www.udobaer.de/out/media/public/cust/others/s0000169-2021-ch_it.pdf</v>
      </c>
    </row>
    <row r="12984" spans="1:2" x14ac:dyDescent="0.2">
      <c r="A12984" s="1" t="s">
        <v>28349</v>
      </c>
      <c r="B12984" t="str">
        <f t="shared" si="360"/>
        <v>https://www.udobaer.de/out/media/public/cust/others/s0000169-2021-ch_it.pdf</v>
      </c>
    </row>
    <row r="12985" spans="1:2" x14ac:dyDescent="0.2">
      <c r="A12985" s="1" t="s">
        <v>28350</v>
      </c>
      <c r="B12985" t="str">
        <f t="shared" si="360"/>
        <v>https://www.udobaer.de/out/media/public/cust/others/s0000169-2021-ch_it.pdf</v>
      </c>
    </row>
    <row r="12986" spans="1:2" x14ac:dyDescent="0.2">
      <c r="A12986" s="1" t="s">
        <v>28351</v>
      </c>
      <c r="B12986" t="str">
        <f t="shared" si="360"/>
        <v>https://www.udobaer.de/out/media/public/cust/others/s0000169-2021-ch_it.pdf</v>
      </c>
    </row>
    <row r="12987" spans="1:2" x14ac:dyDescent="0.2">
      <c r="A12987" s="1" t="s">
        <v>28352</v>
      </c>
      <c r="B12987" t="str">
        <f t="shared" si="360"/>
        <v>https://www.udobaer.de/out/media/public/cust/others/s0000169-2021-ch_it.pdf</v>
      </c>
    </row>
    <row r="12988" spans="1:2" x14ac:dyDescent="0.2">
      <c r="A12988" s="1" t="s">
        <v>28353</v>
      </c>
      <c r="B12988" t="str">
        <f t="shared" si="360"/>
        <v>https://www.udobaer.de/out/media/public/cust/others/s0000169-2021-ch_it.pdf</v>
      </c>
    </row>
    <row r="12989" spans="1:2" x14ac:dyDescent="0.2">
      <c r="A12989" s="1" t="s">
        <v>28354</v>
      </c>
      <c r="B12989" t="str">
        <f t="shared" si="360"/>
        <v>https://www.udobaer.de/out/media/public/cust/others/s0000169-2021-ch_it.pdf</v>
      </c>
    </row>
    <row r="12990" spans="1:2" x14ac:dyDescent="0.2">
      <c r="A12990" s="1" t="s">
        <v>28355</v>
      </c>
      <c r="B12990" t="str">
        <f t="shared" si="360"/>
        <v>https://www.udobaer.de/out/media/public/cust/others/s0000169-2021-ch_it.pdf</v>
      </c>
    </row>
    <row r="12991" spans="1:2" x14ac:dyDescent="0.2">
      <c r="A12991" s="1" t="s">
        <v>28356</v>
      </c>
      <c r="B12991" t="str">
        <f t="shared" si="360"/>
        <v>https://www.udobaer.de/out/media/public/cust/others/s0000169-2021-ch_it.pdf</v>
      </c>
    </row>
    <row r="12992" spans="1:2" x14ac:dyDescent="0.2">
      <c r="A12992" s="1" t="s">
        <v>28357</v>
      </c>
      <c r="B12992" t="str">
        <f t="shared" si="360"/>
        <v>https://www.udobaer.de/out/media/public/cust/others/s0000169-2021-ch_it.pdf</v>
      </c>
    </row>
    <row r="12993" spans="1:2" x14ac:dyDescent="0.2">
      <c r="A12993" s="1" t="s">
        <v>28358</v>
      </c>
      <c r="B12993" t="str">
        <f t="shared" si="360"/>
        <v>https://www.udobaer.de/out/media/public/cust/others/s0000169-2021-ch_it.pdf</v>
      </c>
    </row>
    <row r="12994" spans="1:2" x14ac:dyDescent="0.2">
      <c r="A12994" s="1" t="s">
        <v>28359</v>
      </c>
      <c r="B12994" t="str">
        <f t="shared" si="360"/>
        <v>https://www.udobaer.de/out/media/public/cust/others/s0000169-2021-ch_it.pdf</v>
      </c>
    </row>
    <row r="12995" spans="1:2" x14ac:dyDescent="0.2">
      <c r="A12995" s="1" t="s">
        <v>28360</v>
      </c>
      <c r="B12995" t="str">
        <f t="shared" si="360"/>
        <v>https://www.udobaer.de/out/media/public/cust/others/s0000169-2021-ch_it.pdf</v>
      </c>
    </row>
    <row r="12996" spans="1:2" x14ac:dyDescent="0.2">
      <c r="A12996" s="1" t="s">
        <v>28406</v>
      </c>
      <c r="B12996" t="str">
        <f t="shared" si="360"/>
        <v>https://www.udobaer.de/out/media/public/cust/others/s0000169-2021-ch_it.pdf</v>
      </c>
    </row>
    <row r="12997" spans="1:2" x14ac:dyDescent="0.2">
      <c r="A12997" s="1" t="s">
        <v>28424</v>
      </c>
      <c r="B12997" t="str">
        <f t="shared" si="360"/>
        <v>https://www.udobaer.de/out/media/public/cust/others/s0000169-2021-ch_it.pdf</v>
      </c>
    </row>
    <row r="12998" spans="1:2" x14ac:dyDescent="0.2">
      <c r="A12998" s="1" t="s">
        <v>28425</v>
      </c>
      <c r="B12998" t="str">
        <f t="shared" si="360"/>
        <v>https://www.udobaer.de/out/media/public/cust/others/s0000169-2021-ch_it.pdf</v>
      </c>
    </row>
    <row r="12999" spans="1:2" x14ac:dyDescent="0.2">
      <c r="A12999" s="1" t="s">
        <v>28426</v>
      </c>
      <c r="B12999" t="str">
        <f t="shared" si="360"/>
        <v>https://www.udobaer.de/out/media/public/cust/others/s0000169-2021-ch_it.pdf</v>
      </c>
    </row>
    <row r="13000" spans="1:2" x14ac:dyDescent="0.2">
      <c r="A13000" s="1" t="s">
        <v>28428</v>
      </c>
      <c r="B13000" t="str">
        <f t="shared" si="360"/>
        <v>https://www.udobaer.de/out/media/public/cust/others/s0000169-2021-ch_it.pdf</v>
      </c>
    </row>
    <row r="13001" spans="1:2" x14ac:dyDescent="0.2">
      <c r="A13001" s="1" t="s">
        <v>28429</v>
      </c>
      <c r="B13001" t="str">
        <f t="shared" si="360"/>
        <v>https://www.udobaer.de/out/media/public/cust/others/s0000169-2021-ch_it.pdf</v>
      </c>
    </row>
    <row r="13002" spans="1:2" x14ac:dyDescent="0.2">
      <c r="A13002" s="1" t="s">
        <v>34410</v>
      </c>
      <c r="B13002" t="str">
        <f t="shared" si="360"/>
        <v>https://www.udobaer.de/out/media/public/cust/others/s0000169-2021-ch_it.pdf</v>
      </c>
    </row>
    <row r="13003" spans="1:2" x14ac:dyDescent="0.2">
      <c r="A13003" s="1" t="s">
        <v>20997</v>
      </c>
      <c r="B13003" t="str">
        <f t="shared" ref="B13003:B13030" si="361">HYPERLINK("https://www.udobaer.de/out/media/public/cust/others/s0000170-2021-ch_it.pdf")</f>
        <v>https://www.udobaer.de/out/media/public/cust/others/s0000170-2021-ch_it.pdf</v>
      </c>
    </row>
    <row r="13004" spans="1:2" x14ac:dyDescent="0.2">
      <c r="A13004" s="1" t="s">
        <v>21004</v>
      </c>
      <c r="B13004" t="str">
        <f t="shared" si="361"/>
        <v>https://www.udobaer.de/out/media/public/cust/others/s0000170-2021-ch_it.pdf</v>
      </c>
    </row>
    <row r="13005" spans="1:2" x14ac:dyDescent="0.2">
      <c r="A13005" s="1" t="s">
        <v>21005</v>
      </c>
      <c r="B13005" t="str">
        <f t="shared" si="361"/>
        <v>https://www.udobaer.de/out/media/public/cust/others/s0000170-2021-ch_it.pdf</v>
      </c>
    </row>
    <row r="13006" spans="1:2" x14ac:dyDescent="0.2">
      <c r="A13006" s="1" t="s">
        <v>21006</v>
      </c>
      <c r="B13006" t="str">
        <f t="shared" si="361"/>
        <v>https://www.udobaer.de/out/media/public/cust/others/s0000170-2021-ch_it.pdf</v>
      </c>
    </row>
    <row r="13007" spans="1:2" x14ac:dyDescent="0.2">
      <c r="A13007" s="1" t="s">
        <v>21007</v>
      </c>
      <c r="B13007" t="str">
        <f t="shared" si="361"/>
        <v>https://www.udobaer.de/out/media/public/cust/others/s0000170-2021-ch_it.pdf</v>
      </c>
    </row>
    <row r="13008" spans="1:2" x14ac:dyDescent="0.2">
      <c r="A13008" s="1" t="s">
        <v>21008</v>
      </c>
      <c r="B13008" t="str">
        <f t="shared" si="361"/>
        <v>https://www.udobaer.de/out/media/public/cust/others/s0000170-2021-ch_it.pdf</v>
      </c>
    </row>
    <row r="13009" spans="1:2" x14ac:dyDescent="0.2">
      <c r="A13009" s="1" t="s">
        <v>21009</v>
      </c>
      <c r="B13009" t="str">
        <f t="shared" si="361"/>
        <v>https://www.udobaer.de/out/media/public/cust/others/s0000170-2021-ch_it.pdf</v>
      </c>
    </row>
    <row r="13010" spans="1:2" x14ac:dyDescent="0.2">
      <c r="A13010" s="1" t="s">
        <v>21010</v>
      </c>
      <c r="B13010" t="str">
        <f t="shared" si="361"/>
        <v>https://www.udobaer.de/out/media/public/cust/others/s0000170-2021-ch_it.pdf</v>
      </c>
    </row>
    <row r="13011" spans="1:2" x14ac:dyDescent="0.2">
      <c r="A13011" s="1" t="s">
        <v>21011</v>
      </c>
      <c r="B13011" t="str">
        <f t="shared" si="361"/>
        <v>https://www.udobaer.de/out/media/public/cust/others/s0000170-2021-ch_it.pdf</v>
      </c>
    </row>
    <row r="13012" spans="1:2" x14ac:dyDescent="0.2">
      <c r="A13012" s="1" t="s">
        <v>21012</v>
      </c>
      <c r="B13012" t="str">
        <f t="shared" si="361"/>
        <v>https://www.udobaer.de/out/media/public/cust/others/s0000170-2021-ch_it.pdf</v>
      </c>
    </row>
    <row r="13013" spans="1:2" x14ac:dyDescent="0.2">
      <c r="A13013" s="1" t="s">
        <v>21013</v>
      </c>
      <c r="B13013" t="str">
        <f t="shared" si="361"/>
        <v>https://www.udobaer.de/out/media/public/cust/others/s0000170-2021-ch_it.pdf</v>
      </c>
    </row>
    <row r="13014" spans="1:2" x14ac:dyDescent="0.2">
      <c r="A13014" s="1" t="s">
        <v>21014</v>
      </c>
      <c r="B13014" t="str">
        <f t="shared" si="361"/>
        <v>https://www.udobaer.de/out/media/public/cust/others/s0000170-2021-ch_it.pdf</v>
      </c>
    </row>
    <row r="13015" spans="1:2" x14ac:dyDescent="0.2">
      <c r="A13015" s="1" t="s">
        <v>21015</v>
      </c>
      <c r="B13015" t="str">
        <f t="shared" si="361"/>
        <v>https://www.udobaer.de/out/media/public/cust/others/s0000170-2021-ch_it.pdf</v>
      </c>
    </row>
    <row r="13016" spans="1:2" x14ac:dyDescent="0.2">
      <c r="A13016" s="1" t="s">
        <v>21016</v>
      </c>
      <c r="B13016" t="str">
        <f t="shared" si="361"/>
        <v>https://www.udobaer.de/out/media/public/cust/others/s0000170-2021-ch_it.pdf</v>
      </c>
    </row>
    <row r="13017" spans="1:2" x14ac:dyDescent="0.2">
      <c r="A13017" s="1" t="s">
        <v>21023</v>
      </c>
      <c r="B13017" t="str">
        <f t="shared" si="361"/>
        <v>https://www.udobaer.de/out/media/public/cust/others/s0000170-2021-ch_it.pdf</v>
      </c>
    </row>
    <row r="13018" spans="1:2" x14ac:dyDescent="0.2">
      <c r="A13018" s="1" t="s">
        <v>21024</v>
      </c>
      <c r="B13018" t="str">
        <f t="shared" si="361"/>
        <v>https://www.udobaer.de/out/media/public/cust/others/s0000170-2021-ch_it.pdf</v>
      </c>
    </row>
    <row r="13019" spans="1:2" x14ac:dyDescent="0.2">
      <c r="A13019" s="1" t="s">
        <v>21025</v>
      </c>
      <c r="B13019" t="str">
        <f t="shared" si="361"/>
        <v>https://www.udobaer.de/out/media/public/cust/others/s0000170-2021-ch_it.pdf</v>
      </c>
    </row>
    <row r="13020" spans="1:2" x14ac:dyDescent="0.2">
      <c r="A13020" s="1" t="s">
        <v>21026</v>
      </c>
      <c r="B13020" t="str">
        <f t="shared" si="361"/>
        <v>https://www.udobaer.de/out/media/public/cust/others/s0000170-2021-ch_it.pdf</v>
      </c>
    </row>
    <row r="13021" spans="1:2" x14ac:dyDescent="0.2">
      <c r="A13021" s="1" t="s">
        <v>21027</v>
      </c>
      <c r="B13021" t="str">
        <f t="shared" si="361"/>
        <v>https://www.udobaer.de/out/media/public/cust/others/s0000170-2021-ch_it.pdf</v>
      </c>
    </row>
    <row r="13022" spans="1:2" x14ac:dyDescent="0.2">
      <c r="A13022" s="1" t="s">
        <v>21028</v>
      </c>
      <c r="B13022" t="str">
        <f t="shared" si="361"/>
        <v>https://www.udobaer.de/out/media/public/cust/others/s0000170-2021-ch_it.pdf</v>
      </c>
    </row>
    <row r="13023" spans="1:2" x14ac:dyDescent="0.2">
      <c r="A13023" s="1" t="s">
        <v>21029</v>
      </c>
      <c r="B13023" t="str">
        <f t="shared" si="361"/>
        <v>https://www.udobaer.de/out/media/public/cust/others/s0000170-2021-ch_it.pdf</v>
      </c>
    </row>
    <row r="13024" spans="1:2" x14ac:dyDescent="0.2">
      <c r="A13024" s="1" t="s">
        <v>21030</v>
      </c>
      <c r="B13024" t="str">
        <f t="shared" si="361"/>
        <v>https://www.udobaer.de/out/media/public/cust/others/s0000170-2021-ch_it.pdf</v>
      </c>
    </row>
    <row r="13025" spans="1:2" x14ac:dyDescent="0.2">
      <c r="A13025" s="1" t="s">
        <v>21031</v>
      </c>
      <c r="B13025" t="str">
        <f t="shared" si="361"/>
        <v>https://www.udobaer.de/out/media/public/cust/others/s0000170-2021-ch_it.pdf</v>
      </c>
    </row>
    <row r="13026" spans="1:2" x14ac:dyDescent="0.2">
      <c r="A13026" s="1" t="s">
        <v>21032</v>
      </c>
      <c r="B13026" t="str">
        <f t="shared" si="361"/>
        <v>https://www.udobaer.de/out/media/public/cust/others/s0000170-2021-ch_it.pdf</v>
      </c>
    </row>
    <row r="13027" spans="1:2" x14ac:dyDescent="0.2">
      <c r="A13027" s="1" t="s">
        <v>21033</v>
      </c>
      <c r="B13027" t="str">
        <f t="shared" si="361"/>
        <v>https://www.udobaer.de/out/media/public/cust/others/s0000170-2021-ch_it.pdf</v>
      </c>
    </row>
    <row r="13028" spans="1:2" x14ac:dyDescent="0.2">
      <c r="A13028" s="1" t="s">
        <v>21034</v>
      </c>
      <c r="B13028" t="str">
        <f t="shared" si="361"/>
        <v>https://www.udobaer.de/out/media/public/cust/others/s0000170-2021-ch_it.pdf</v>
      </c>
    </row>
    <row r="13029" spans="1:2" x14ac:dyDescent="0.2">
      <c r="A13029" s="1" t="s">
        <v>21035</v>
      </c>
      <c r="B13029" t="str">
        <f t="shared" si="361"/>
        <v>https://www.udobaer.de/out/media/public/cust/others/s0000170-2021-ch_it.pdf</v>
      </c>
    </row>
    <row r="13030" spans="1:2" x14ac:dyDescent="0.2">
      <c r="A13030" s="1" t="s">
        <v>21036</v>
      </c>
      <c r="B13030" t="str">
        <f t="shared" si="361"/>
        <v>https://www.udobaer.de/out/media/public/cust/others/s0000170-2021-ch_it.pdf</v>
      </c>
    </row>
    <row r="13031" spans="1:2" x14ac:dyDescent="0.2">
      <c r="A13031" s="1" t="s">
        <v>21037</v>
      </c>
      <c r="B13031" t="str">
        <f t="shared" ref="B13031:B13058" si="362">HYPERLINK("https://www.udobaer.de/out/media/public/cust/others/s0000170-2021-ch_it.pdf")</f>
        <v>https://www.udobaer.de/out/media/public/cust/others/s0000170-2021-ch_it.pdf</v>
      </c>
    </row>
    <row r="13032" spans="1:2" x14ac:dyDescent="0.2">
      <c r="A13032" s="1" t="s">
        <v>21038</v>
      </c>
      <c r="B13032" t="str">
        <f t="shared" si="362"/>
        <v>https://www.udobaer.de/out/media/public/cust/others/s0000170-2021-ch_it.pdf</v>
      </c>
    </row>
    <row r="13033" spans="1:2" x14ac:dyDescent="0.2">
      <c r="A13033" s="1" t="s">
        <v>21039</v>
      </c>
      <c r="B13033" t="str">
        <f t="shared" si="362"/>
        <v>https://www.udobaer.de/out/media/public/cust/others/s0000170-2021-ch_it.pdf</v>
      </c>
    </row>
    <row r="13034" spans="1:2" x14ac:dyDescent="0.2">
      <c r="A13034" s="1" t="s">
        <v>21040</v>
      </c>
      <c r="B13034" t="str">
        <f t="shared" si="362"/>
        <v>https://www.udobaer.de/out/media/public/cust/others/s0000170-2021-ch_it.pdf</v>
      </c>
    </row>
    <row r="13035" spans="1:2" x14ac:dyDescent="0.2">
      <c r="A13035" s="1" t="s">
        <v>21041</v>
      </c>
      <c r="B13035" t="str">
        <f t="shared" si="362"/>
        <v>https://www.udobaer.de/out/media/public/cust/others/s0000170-2021-ch_it.pdf</v>
      </c>
    </row>
    <row r="13036" spans="1:2" x14ac:dyDescent="0.2">
      <c r="A13036" s="1" t="s">
        <v>21042</v>
      </c>
      <c r="B13036" t="str">
        <f t="shared" si="362"/>
        <v>https://www.udobaer.de/out/media/public/cust/others/s0000170-2021-ch_it.pdf</v>
      </c>
    </row>
    <row r="13037" spans="1:2" x14ac:dyDescent="0.2">
      <c r="A13037" s="1" t="s">
        <v>21043</v>
      </c>
      <c r="B13037" t="str">
        <f t="shared" si="362"/>
        <v>https://www.udobaer.de/out/media/public/cust/others/s0000170-2021-ch_it.pdf</v>
      </c>
    </row>
    <row r="13038" spans="1:2" x14ac:dyDescent="0.2">
      <c r="A13038" s="1" t="s">
        <v>21044</v>
      </c>
      <c r="B13038" t="str">
        <f t="shared" si="362"/>
        <v>https://www.udobaer.de/out/media/public/cust/others/s0000170-2021-ch_it.pdf</v>
      </c>
    </row>
    <row r="13039" spans="1:2" x14ac:dyDescent="0.2">
      <c r="A13039" s="1" t="s">
        <v>21045</v>
      </c>
      <c r="B13039" t="str">
        <f t="shared" si="362"/>
        <v>https://www.udobaer.de/out/media/public/cust/others/s0000170-2021-ch_it.pdf</v>
      </c>
    </row>
    <row r="13040" spans="1:2" x14ac:dyDescent="0.2">
      <c r="A13040" s="1" t="s">
        <v>21046</v>
      </c>
      <c r="B13040" t="str">
        <f t="shared" si="362"/>
        <v>https://www.udobaer.de/out/media/public/cust/others/s0000170-2021-ch_it.pdf</v>
      </c>
    </row>
    <row r="13041" spans="1:2" x14ac:dyDescent="0.2">
      <c r="A13041" s="1" t="s">
        <v>21047</v>
      </c>
      <c r="B13041" t="str">
        <f t="shared" si="362"/>
        <v>https://www.udobaer.de/out/media/public/cust/others/s0000170-2021-ch_it.pdf</v>
      </c>
    </row>
    <row r="13042" spans="1:2" x14ac:dyDescent="0.2">
      <c r="A13042" s="1" t="s">
        <v>21048</v>
      </c>
      <c r="B13042" t="str">
        <f t="shared" si="362"/>
        <v>https://www.udobaer.de/out/media/public/cust/others/s0000170-2021-ch_it.pdf</v>
      </c>
    </row>
    <row r="13043" spans="1:2" x14ac:dyDescent="0.2">
      <c r="A13043" s="1" t="s">
        <v>21049</v>
      </c>
      <c r="B13043" t="str">
        <f t="shared" si="362"/>
        <v>https://www.udobaer.de/out/media/public/cust/others/s0000170-2021-ch_it.pdf</v>
      </c>
    </row>
    <row r="13044" spans="1:2" x14ac:dyDescent="0.2">
      <c r="A13044" s="1" t="s">
        <v>21050</v>
      </c>
      <c r="B13044" t="str">
        <f t="shared" si="362"/>
        <v>https://www.udobaer.de/out/media/public/cust/others/s0000170-2021-ch_it.pdf</v>
      </c>
    </row>
    <row r="13045" spans="1:2" x14ac:dyDescent="0.2">
      <c r="A13045" s="1" t="s">
        <v>21051</v>
      </c>
      <c r="B13045" t="str">
        <f t="shared" si="362"/>
        <v>https://www.udobaer.de/out/media/public/cust/others/s0000170-2021-ch_it.pdf</v>
      </c>
    </row>
    <row r="13046" spans="1:2" x14ac:dyDescent="0.2">
      <c r="A13046" s="1" t="s">
        <v>21052</v>
      </c>
      <c r="B13046" t="str">
        <f t="shared" si="362"/>
        <v>https://www.udobaer.de/out/media/public/cust/others/s0000170-2021-ch_it.pdf</v>
      </c>
    </row>
    <row r="13047" spans="1:2" x14ac:dyDescent="0.2">
      <c r="A13047" s="1" t="s">
        <v>21054</v>
      </c>
      <c r="B13047" t="str">
        <f t="shared" si="362"/>
        <v>https://www.udobaer.de/out/media/public/cust/others/s0000170-2021-ch_it.pdf</v>
      </c>
    </row>
    <row r="13048" spans="1:2" x14ac:dyDescent="0.2">
      <c r="A13048" s="1" t="s">
        <v>21055</v>
      </c>
      <c r="B13048" t="str">
        <f t="shared" si="362"/>
        <v>https://www.udobaer.de/out/media/public/cust/others/s0000170-2021-ch_it.pdf</v>
      </c>
    </row>
    <row r="13049" spans="1:2" x14ac:dyDescent="0.2">
      <c r="A13049" s="1" t="s">
        <v>21056</v>
      </c>
      <c r="B13049" t="str">
        <f t="shared" si="362"/>
        <v>https://www.udobaer.de/out/media/public/cust/others/s0000170-2021-ch_it.pdf</v>
      </c>
    </row>
    <row r="13050" spans="1:2" x14ac:dyDescent="0.2">
      <c r="A13050" s="1" t="s">
        <v>21057</v>
      </c>
      <c r="B13050" t="str">
        <f t="shared" si="362"/>
        <v>https://www.udobaer.de/out/media/public/cust/others/s0000170-2021-ch_it.pdf</v>
      </c>
    </row>
    <row r="13051" spans="1:2" x14ac:dyDescent="0.2">
      <c r="A13051" s="1" t="s">
        <v>21058</v>
      </c>
      <c r="B13051" t="str">
        <f t="shared" si="362"/>
        <v>https://www.udobaer.de/out/media/public/cust/others/s0000170-2021-ch_it.pdf</v>
      </c>
    </row>
    <row r="13052" spans="1:2" x14ac:dyDescent="0.2">
      <c r="A13052" s="1" t="s">
        <v>21059</v>
      </c>
      <c r="B13052" t="str">
        <f t="shared" si="362"/>
        <v>https://www.udobaer.de/out/media/public/cust/others/s0000170-2021-ch_it.pdf</v>
      </c>
    </row>
    <row r="13053" spans="1:2" x14ac:dyDescent="0.2">
      <c r="A13053" s="1" t="s">
        <v>21062</v>
      </c>
      <c r="B13053" t="str">
        <f t="shared" si="362"/>
        <v>https://www.udobaer.de/out/media/public/cust/others/s0000170-2021-ch_it.pdf</v>
      </c>
    </row>
    <row r="13054" spans="1:2" x14ac:dyDescent="0.2">
      <c r="A13054" s="1" t="s">
        <v>21063</v>
      </c>
      <c r="B13054" t="str">
        <f t="shared" si="362"/>
        <v>https://www.udobaer.de/out/media/public/cust/others/s0000170-2021-ch_it.pdf</v>
      </c>
    </row>
    <row r="13055" spans="1:2" x14ac:dyDescent="0.2">
      <c r="A13055" s="1" t="s">
        <v>21064</v>
      </c>
      <c r="B13055" t="str">
        <f t="shared" si="362"/>
        <v>https://www.udobaer.de/out/media/public/cust/others/s0000170-2021-ch_it.pdf</v>
      </c>
    </row>
    <row r="13056" spans="1:2" x14ac:dyDescent="0.2">
      <c r="A13056" s="1" t="s">
        <v>21065</v>
      </c>
      <c r="B13056" t="str">
        <f t="shared" si="362"/>
        <v>https://www.udobaer.de/out/media/public/cust/others/s0000170-2021-ch_it.pdf</v>
      </c>
    </row>
    <row r="13057" spans="1:2" x14ac:dyDescent="0.2">
      <c r="A13057" s="1" t="s">
        <v>21066</v>
      </c>
      <c r="B13057" t="str">
        <f t="shared" si="362"/>
        <v>https://www.udobaer.de/out/media/public/cust/others/s0000170-2021-ch_it.pdf</v>
      </c>
    </row>
    <row r="13058" spans="1:2" x14ac:dyDescent="0.2">
      <c r="A13058" s="1" t="s">
        <v>21067</v>
      </c>
      <c r="B13058" t="str">
        <f t="shared" si="362"/>
        <v>https://www.udobaer.de/out/media/public/cust/others/s0000170-2021-ch_it.pdf</v>
      </c>
    </row>
    <row r="13059" spans="1:2" x14ac:dyDescent="0.2">
      <c r="A13059" s="1" t="s">
        <v>21115</v>
      </c>
      <c r="B13059" t="str">
        <f t="shared" ref="B13059:B13086" si="363">HYPERLINK("https://www.udobaer.de/out/media/public/cust/others/s0000170-2021-ch_it.pdf")</f>
        <v>https://www.udobaer.de/out/media/public/cust/others/s0000170-2021-ch_it.pdf</v>
      </c>
    </row>
    <row r="13060" spans="1:2" x14ac:dyDescent="0.2">
      <c r="A13060" s="1" t="s">
        <v>21122</v>
      </c>
      <c r="B13060" t="str">
        <f t="shared" si="363"/>
        <v>https://www.udobaer.de/out/media/public/cust/others/s0000170-2021-ch_it.pdf</v>
      </c>
    </row>
    <row r="13061" spans="1:2" x14ac:dyDescent="0.2">
      <c r="A13061" s="1" t="s">
        <v>21133</v>
      </c>
      <c r="B13061" t="str">
        <f t="shared" si="363"/>
        <v>https://www.udobaer.de/out/media/public/cust/others/s0000170-2021-ch_it.pdf</v>
      </c>
    </row>
    <row r="13062" spans="1:2" x14ac:dyDescent="0.2">
      <c r="A13062" s="1" t="s">
        <v>21134</v>
      </c>
      <c r="B13062" t="str">
        <f t="shared" si="363"/>
        <v>https://www.udobaer.de/out/media/public/cust/others/s0000170-2021-ch_it.pdf</v>
      </c>
    </row>
    <row r="13063" spans="1:2" x14ac:dyDescent="0.2">
      <c r="A13063" s="1" t="s">
        <v>21135</v>
      </c>
      <c r="B13063" t="str">
        <f t="shared" si="363"/>
        <v>https://www.udobaer.de/out/media/public/cust/others/s0000170-2021-ch_it.pdf</v>
      </c>
    </row>
    <row r="13064" spans="1:2" x14ac:dyDescent="0.2">
      <c r="A13064" s="1" t="s">
        <v>21136</v>
      </c>
      <c r="B13064" t="str">
        <f t="shared" si="363"/>
        <v>https://www.udobaer.de/out/media/public/cust/others/s0000170-2021-ch_it.pdf</v>
      </c>
    </row>
    <row r="13065" spans="1:2" x14ac:dyDescent="0.2">
      <c r="A13065" s="1" t="s">
        <v>21138</v>
      </c>
      <c r="B13065" t="str">
        <f t="shared" si="363"/>
        <v>https://www.udobaer.de/out/media/public/cust/others/s0000170-2021-ch_it.pdf</v>
      </c>
    </row>
    <row r="13066" spans="1:2" x14ac:dyDescent="0.2">
      <c r="A13066" s="1" t="s">
        <v>21139</v>
      </c>
      <c r="B13066" t="str">
        <f t="shared" si="363"/>
        <v>https://www.udobaer.de/out/media/public/cust/others/s0000170-2021-ch_it.pdf</v>
      </c>
    </row>
    <row r="13067" spans="1:2" x14ac:dyDescent="0.2">
      <c r="A13067" s="1" t="s">
        <v>21140</v>
      </c>
      <c r="B13067" t="str">
        <f t="shared" si="363"/>
        <v>https://www.udobaer.de/out/media/public/cust/others/s0000170-2021-ch_it.pdf</v>
      </c>
    </row>
    <row r="13068" spans="1:2" x14ac:dyDescent="0.2">
      <c r="A13068" s="1" t="s">
        <v>21141</v>
      </c>
      <c r="B13068" t="str">
        <f t="shared" si="363"/>
        <v>https://www.udobaer.de/out/media/public/cust/others/s0000170-2021-ch_it.pdf</v>
      </c>
    </row>
    <row r="13069" spans="1:2" x14ac:dyDescent="0.2">
      <c r="A13069" s="1" t="s">
        <v>21142</v>
      </c>
      <c r="B13069" t="str">
        <f t="shared" si="363"/>
        <v>https://www.udobaer.de/out/media/public/cust/others/s0000170-2021-ch_it.pdf</v>
      </c>
    </row>
    <row r="13070" spans="1:2" x14ac:dyDescent="0.2">
      <c r="A13070" s="1" t="s">
        <v>21143</v>
      </c>
      <c r="B13070" t="str">
        <f t="shared" si="363"/>
        <v>https://www.udobaer.de/out/media/public/cust/others/s0000170-2021-ch_it.pdf</v>
      </c>
    </row>
    <row r="13071" spans="1:2" x14ac:dyDescent="0.2">
      <c r="A13071" s="1" t="s">
        <v>21144</v>
      </c>
      <c r="B13071" t="str">
        <f t="shared" si="363"/>
        <v>https://www.udobaer.de/out/media/public/cust/others/s0000170-2021-ch_it.pdf</v>
      </c>
    </row>
    <row r="13072" spans="1:2" x14ac:dyDescent="0.2">
      <c r="A13072" s="1" t="s">
        <v>21145</v>
      </c>
      <c r="B13072" t="str">
        <f t="shared" si="363"/>
        <v>https://www.udobaer.de/out/media/public/cust/others/s0000170-2021-ch_it.pdf</v>
      </c>
    </row>
    <row r="13073" spans="1:2" x14ac:dyDescent="0.2">
      <c r="A13073" s="1" t="s">
        <v>21146</v>
      </c>
      <c r="B13073" t="str">
        <f t="shared" si="363"/>
        <v>https://www.udobaer.de/out/media/public/cust/others/s0000170-2021-ch_it.pdf</v>
      </c>
    </row>
    <row r="13074" spans="1:2" x14ac:dyDescent="0.2">
      <c r="A13074" s="1" t="s">
        <v>21147</v>
      </c>
      <c r="B13074" t="str">
        <f t="shared" si="363"/>
        <v>https://www.udobaer.de/out/media/public/cust/others/s0000170-2021-ch_it.pdf</v>
      </c>
    </row>
    <row r="13075" spans="1:2" x14ac:dyDescent="0.2">
      <c r="A13075" s="1" t="s">
        <v>21148</v>
      </c>
      <c r="B13075" t="str">
        <f t="shared" si="363"/>
        <v>https://www.udobaer.de/out/media/public/cust/others/s0000170-2021-ch_it.pdf</v>
      </c>
    </row>
    <row r="13076" spans="1:2" x14ac:dyDescent="0.2">
      <c r="A13076" s="1" t="s">
        <v>21149</v>
      </c>
      <c r="B13076" t="str">
        <f t="shared" si="363"/>
        <v>https://www.udobaer.de/out/media/public/cust/others/s0000170-2021-ch_it.pdf</v>
      </c>
    </row>
    <row r="13077" spans="1:2" x14ac:dyDescent="0.2">
      <c r="A13077" s="1" t="s">
        <v>21150</v>
      </c>
      <c r="B13077" t="str">
        <f t="shared" si="363"/>
        <v>https://www.udobaer.de/out/media/public/cust/others/s0000170-2021-ch_it.pdf</v>
      </c>
    </row>
    <row r="13078" spans="1:2" x14ac:dyDescent="0.2">
      <c r="A13078" s="1" t="s">
        <v>21151</v>
      </c>
      <c r="B13078" t="str">
        <f t="shared" si="363"/>
        <v>https://www.udobaer.de/out/media/public/cust/others/s0000170-2021-ch_it.pdf</v>
      </c>
    </row>
    <row r="13079" spans="1:2" x14ac:dyDescent="0.2">
      <c r="A13079" s="1" t="s">
        <v>21152</v>
      </c>
      <c r="B13079" t="str">
        <f t="shared" si="363"/>
        <v>https://www.udobaer.de/out/media/public/cust/others/s0000170-2021-ch_it.pdf</v>
      </c>
    </row>
    <row r="13080" spans="1:2" x14ac:dyDescent="0.2">
      <c r="A13080" s="1" t="s">
        <v>21153</v>
      </c>
      <c r="B13080" t="str">
        <f t="shared" si="363"/>
        <v>https://www.udobaer.de/out/media/public/cust/others/s0000170-2021-ch_it.pdf</v>
      </c>
    </row>
    <row r="13081" spans="1:2" x14ac:dyDescent="0.2">
      <c r="A13081" s="1" t="s">
        <v>21154</v>
      </c>
      <c r="B13081" t="str">
        <f t="shared" si="363"/>
        <v>https://www.udobaer.de/out/media/public/cust/others/s0000170-2021-ch_it.pdf</v>
      </c>
    </row>
    <row r="13082" spans="1:2" x14ac:dyDescent="0.2">
      <c r="A13082" s="1" t="s">
        <v>21155</v>
      </c>
      <c r="B13082" t="str">
        <f t="shared" si="363"/>
        <v>https://www.udobaer.de/out/media/public/cust/others/s0000170-2021-ch_it.pdf</v>
      </c>
    </row>
    <row r="13083" spans="1:2" x14ac:dyDescent="0.2">
      <c r="A13083" s="1" t="s">
        <v>21156</v>
      </c>
      <c r="B13083" t="str">
        <f t="shared" si="363"/>
        <v>https://www.udobaer.de/out/media/public/cust/others/s0000170-2021-ch_it.pdf</v>
      </c>
    </row>
    <row r="13084" spans="1:2" x14ac:dyDescent="0.2">
      <c r="A13084" s="1" t="s">
        <v>21157</v>
      </c>
      <c r="B13084" t="str">
        <f t="shared" si="363"/>
        <v>https://www.udobaer.de/out/media/public/cust/others/s0000170-2021-ch_it.pdf</v>
      </c>
    </row>
    <row r="13085" spans="1:2" x14ac:dyDescent="0.2">
      <c r="A13085" s="1" t="s">
        <v>21158</v>
      </c>
      <c r="B13085" t="str">
        <f t="shared" si="363"/>
        <v>https://www.udobaer.de/out/media/public/cust/others/s0000170-2021-ch_it.pdf</v>
      </c>
    </row>
    <row r="13086" spans="1:2" x14ac:dyDescent="0.2">
      <c r="A13086" s="1" t="s">
        <v>21159</v>
      </c>
      <c r="B13086" t="str">
        <f t="shared" si="363"/>
        <v>https://www.udobaer.de/out/media/public/cust/others/s0000170-2021-ch_it.pdf</v>
      </c>
    </row>
    <row r="13087" spans="1:2" x14ac:dyDescent="0.2">
      <c r="A13087" s="1" t="s">
        <v>21160</v>
      </c>
      <c r="B13087" t="str">
        <f t="shared" ref="B13087:B13100" si="364">HYPERLINK("https://www.udobaer.de/out/media/public/cust/others/s0000170-2021-ch_it.pdf")</f>
        <v>https://www.udobaer.de/out/media/public/cust/others/s0000170-2021-ch_it.pdf</v>
      </c>
    </row>
    <row r="13088" spans="1:2" x14ac:dyDescent="0.2">
      <c r="A13088" s="1" t="s">
        <v>21161</v>
      </c>
      <c r="B13088" t="str">
        <f t="shared" si="364"/>
        <v>https://www.udobaer.de/out/media/public/cust/others/s0000170-2021-ch_it.pdf</v>
      </c>
    </row>
    <row r="13089" spans="1:2" x14ac:dyDescent="0.2">
      <c r="A13089" s="1" t="s">
        <v>21162</v>
      </c>
      <c r="B13089" t="str">
        <f t="shared" si="364"/>
        <v>https://www.udobaer.de/out/media/public/cust/others/s0000170-2021-ch_it.pdf</v>
      </c>
    </row>
    <row r="13090" spans="1:2" x14ac:dyDescent="0.2">
      <c r="A13090" s="1" t="s">
        <v>21163</v>
      </c>
      <c r="B13090" t="str">
        <f t="shared" si="364"/>
        <v>https://www.udobaer.de/out/media/public/cust/others/s0000170-2021-ch_it.pdf</v>
      </c>
    </row>
    <row r="13091" spans="1:2" x14ac:dyDescent="0.2">
      <c r="A13091" s="1" t="s">
        <v>21164</v>
      </c>
      <c r="B13091" t="str">
        <f t="shared" si="364"/>
        <v>https://www.udobaer.de/out/media/public/cust/others/s0000170-2021-ch_it.pdf</v>
      </c>
    </row>
    <row r="13092" spans="1:2" x14ac:dyDescent="0.2">
      <c r="A13092" s="1" t="s">
        <v>21165</v>
      </c>
      <c r="B13092" t="str">
        <f t="shared" si="364"/>
        <v>https://www.udobaer.de/out/media/public/cust/others/s0000170-2021-ch_it.pdf</v>
      </c>
    </row>
    <row r="13093" spans="1:2" x14ac:dyDescent="0.2">
      <c r="A13093" s="1" t="s">
        <v>21166</v>
      </c>
      <c r="B13093" t="str">
        <f t="shared" si="364"/>
        <v>https://www.udobaer.de/out/media/public/cust/others/s0000170-2021-ch_it.pdf</v>
      </c>
    </row>
    <row r="13094" spans="1:2" x14ac:dyDescent="0.2">
      <c r="A13094" s="1" t="s">
        <v>21167</v>
      </c>
      <c r="B13094" t="str">
        <f t="shared" si="364"/>
        <v>https://www.udobaer.de/out/media/public/cust/others/s0000170-2021-ch_it.pdf</v>
      </c>
    </row>
    <row r="13095" spans="1:2" x14ac:dyDescent="0.2">
      <c r="A13095" s="1" t="s">
        <v>21181</v>
      </c>
      <c r="B13095" t="str">
        <f t="shared" si="364"/>
        <v>https://www.udobaer.de/out/media/public/cust/others/s0000170-2021-ch_it.pdf</v>
      </c>
    </row>
    <row r="13096" spans="1:2" x14ac:dyDescent="0.2">
      <c r="A13096" s="1" t="s">
        <v>21182</v>
      </c>
      <c r="B13096" t="str">
        <f t="shared" si="364"/>
        <v>https://www.udobaer.de/out/media/public/cust/others/s0000170-2021-ch_it.pdf</v>
      </c>
    </row>
    <row r="13097" spans="1:2" x14ac:dyDescent="0.2">
      <c r="A13097" s="1" t="s">
        <v>21183</v>
      </c>
      <c r="B13097" t="str">
        <f t="shared" si="364"/>
        <v>https://www.udobaer.de/out/media/public/cust/others/s0000170-2021-ch_it.pdf</v>
      </c>
    </row>
    <row r="13098" spans="1:2" x14ac:dyDescent="0.2">
      <c r="A13098" s="1" t="s">
        <v>21184</v>
      </c>
      <c r="B13098" t="str">
        <f t="shared" si="364"/>
        <v>https://www.udobaer.de/out/media/public/cust/others/s0000170-2021-ch_it.pdf</v>
      </c>
    </row>
    <row r="13099" spans="1:2" x14ac:dyDescent="0.2">
      <c r="A13099" s="1" t="s">
        <v>21185</v>
      </c>
      <c r="B13099" t="str">
        <f t="shared" si="364"/>
        <v>https://www.udobaer.de/out/media/public/cust/others/s0000170-2021-ch_it.pdf</v>
      </c>
    </row>
    <row r="13100" spans="1:2" x14ac:dyDescent="0.2">
      <c r="A13100" s="1" t="s">
        <v>21186</v>
      </c>
      <c r="B13100" t="str">
        <f t="shared" si="364"/>
        <v>https://www.udobaer.de/out/media/public/cust/others/s0000170-2021-ch_it.pdf</v>
      </c>
    </row>
    <row r="13101" spans="1:2" x14ac:dyDescent="0.2">
      <c r="A13101" s="1" t="s">
        <v>14521</v>
      </c>
      <c r="B13101" t="str">
        <f t="shared" ref="B13101:B13128" si="365">HYPERLINK("https://www.udobaer.de/out/media/public/cust/others/s0000171-2021-ch_it.pdf")</f>
        <v>https://www.udobaer.de/out/media/public/cust/others/s0000171-2021-ch_it.pdf</v>
      </c>
    </row>
    <row r="13102" spans="1:2" x14ac:dyDescent="0.2">
      <c r="A13102" s="1" t="s">
        <v>14522</v>
      </c>
      <c r="B13102" t="str">
        <f t="shared" si="365"/>
        <v>https://www.udobaer.de/out/media/public/cust/others/s0000171-2021-ch_it.pdf</v>
      </c>
    </row>
    <row r="13103" spans="1:2" x14ac:dyDescent="0.2">
      <c r="A13103" s="1" t="s">
        <v>14523</v>
      </c>
      <c r="B13103" t="str">
        <f t="shared" si="365"/>
        <v>https://www.udobaer.de/out/media/public/cust/others/s0000171-2021-ch_it.pdf</v>
      </c>
    </row>
    <row r="13104" spans="1:2" x14ac:dyDescent="0.2">
      <c r="A13104" s="1" t="s">
        <v>14524</v>
      </c>
      <c r="B13104" t="str">
        <f t="shared" si="365"/>
        <v>https://www.udobaer.de/out/media/public/cust/others/s0000171-2021-ch_it.pdf</v>
      </c>
    </row>
    <row r="13105" spans="1:2" x14ac:dyDescent="0.2">
      <c r="A13105" s="1" t="s">
        <v>14525</v>
      </c>
      <c r="B13105" t="str">
        <f t="shared" si="365"/>
        <v>https://www.udobaer.de/out/media/public/cust/others/s0000171-2021-ch_it.pdf</v>
      </c>
    </row>
    <row r="13106" spans="1:2" x14ac:dyDescent="0.2">
      <c r="A13106" s="1" t="s">
        <v>14526</v>
      </c>
      <c r="B13106" t="str">
        <f t="shared" si="365"/>
        <v>https://www.udobaer.de/out/media/public/cust/others/s0000171-2021-ch_it.pdf</v>
      </c>
    </row>
    <row r="13107" spans="1:2" x14ac:dyDescent="0.2">
      <c r="A13107" s="1" t="s">
        <v>14529</v>
      </c>
      <c r="B13107" t="str">
        <f t="shared" si="365"/>
        <v>https://www.udobaer.de/out/media/public/cust/others/s0000171-2021-ch_it.pdf</v>
      </c>
    </row>
    <row r="13108" spans="1:2" x14ac:dyDescent="0.2">
      <c r="A13108" s="1" t="s">
        <v>14530</v>
      </c>
      <c r="B13108" t="str">
        <f t="shared" si="365"/>
        <v>https://www.udobaer.de/out/media/public/cust/others/s0000171-2021-ch_it.pdf</v>
      </c>
    </row>
    <row r="13109" spans="1:2" x14ac:dyDescent="0.2">
      <c r="A13109" s="1" t="s">
        <v>14531</v>
      </c>
      <c r="B13109" t="str">
        <f t="shared" si="365"/>
        <v>https://www.udobaer.de/out/media/public/cust/others/s0000171-2021-ch_it.pdf</v>
      </c>
    </row>
    <row r="13110" spans="1:2" x14ac:dyDescent="0.2">
      <c r="A13110" s="1" t="s">
        <v>14532</v>
      </c>
      <c r="B13110" t="str">
        <f t="shared" si="365"/>
        <v>https://www.udobaer.de/out/media/public/cust/others/s0000171-2021-ch_it.pdf</v>
      </c>
    </row>
    <row r="13111" spans="1:2" x14ac:dyDescent="0.2">
      <c r="A13111" s="1" t="s">
        <v>14533</v>
      </c>
      <c r="B13111" t="str">
        <f t="shared" si="365"/>
        <v>https://www.udobaer.de/out/media/public/cust/others/s0000171-2021-ch_it.pdf</v>
      </c>
    </row>
    <row r="13112" spans="1:2" x14ac:dyDescent="0.2">
      <c r="A13112" s="1" t="s">
        <v>14534</v>
      </c>
      <c r="B13112" t="str">
        <f t="shared" si="365"/>
        <v>https://www.udobaer.de/out/media/public/cust/others/s0000171-2021-ch_it.pdf</v>
      </c>
    </row>
    <row r="13113" spans="1:2" x14ac:dyDescent="0.2">
      <c r="A13113" s="1" t="s">
        <v>14535</v>
      </c>
      <c r="B13113" t="str">
        <f t="shared" si="365"/>
        <v>https://www.udobaer.de/out/media/public/cust/others/s0000171-2021-ch_it.pdf</v>
      </c>
    </row>
    <row r="13114" spans="1:2" x14ac:dyDescent="0.2">
      <c r="A13114" s="1" t="s">
        <v>14536</v>
      </c>
      <c r="B13114" t="str">
        <f t="shared" si="365"/>
        <v>https://www.udobaer.de/out/media/public/cust/others/s0000171-2021-ch_it.pdf</v>
      </c>
    </row>
    <row r="13115" spans="1:2" x14ac:dyDescent="0.2">
      <c r="A13115" s="1" t="s">
        <v>14537</v>
      </c>
      <c r="B13115" t="str">
        <f t="shared" si="365"/>
        <v>https://www.udobaer.de/out/media/public/cust/others/s0000171-2021-ch_it.pdf</v>
      </c>
    </row>
    <row r="13116" spans="1:2" x14ac:dyDescent="0.2">
      <c r="A13116" s="1" t="s">
        <v>14538</v>
      </c>
      <c r="B13116" t="str">
        <f t="shared" si="365"/>
        <v>https://www.udobaer.de/out/media/public/cust/others/s0000171-2021-ch_it.pdf</v>
      </c>
    </row>
    <row r="13117" spans="1:2" x14ac:dyDescent="0.2">
      <c r="A13117" s="1" t="s">
        <v>14539</v>
      </c>
      <c r="B13117" t="str">
        <f t="shared" si="365"/>
        <v>https://www.udobaer.de/out/media/public/cust/others/s0000171-2021-ch_it.pdf</v>
      </c>
    </row>
    <row r="13118" spans="1:2" x14ac:dyDescent="0.2">
      <c r="A13118" s="1" t="s">
        <v>14540</v>
      </c>
      <c r="B13118" t="str">
        <f t="shared" si="365"/>
        <v>https://www.udobaer.de/out/media/public/cust/others/s0000171-2021-ch_it.pdf</v>
      </c>
    </row>
    <row r="13119" spans="1:2" x14ac:dyDescent="0.2">
      <c r="A13119" s="1" t="s">
        <v>14943</v>
      </c>
      <c r="B13119" t="str">
        <f t="shared" si="365"/>
        <v>https://www.udobaer.de/out/media/public/cust/others/s0000171-2021-ch_it.pdf</v>
      </c>
    </row>
    <row r="13120" spans="1:2" x14ac:dyDescent="0.2">
      <c r="A13120" s="1" t="s">
        <v>14948</v>
      </c>
      <c r="B13120" t="str">
        <f t="shared" si="365"/>
        <v>https://www.udobaer.de/out/media/public/cust/others/s0000171-2021-ch_it.pdf</v>
      </c>
    </row>
    <row r="13121" spans="1:2" x14ac:dyDescent="0.2">
      <c r="A13121" s="1" t="s">
        <v>14950</v>
      </c>
      <c r="B13121" t="str">
        <f t="shared" si="365"/>
        <v>https://www.udobaer.de/out/media/public/cust/others/s0000171-2021-ch_it.pdf</v>
      </c>
    </row>
    <row r="13122" spans="1:2" x14ac:dyDescent="0.2">
      <c r="A13122" s="1" t="s">
        <v>14951</v>
      </c>
      <c r="B13122" t="str">
        <f t="shared" si="365"/>
        <v>https://www.udobaer.de/out/media/public/cust/others/s0000171-2021-ch_it.pdf</v>
      </c>
    </row>
    <row r="13123" spans="1:2" x14ac:dyDescent="0.2">
      <c r="A13123" s="1" t="s">
        <v>15130</v>
      </c>
      <c r="B13123" t="str">
        <f t="shared" si="365"/>
        <v>https://www.udobaer.de/out/media/public/cust/others/s0000171-2021-ch_it.pdf</v>
      </c>
    </row>
    <row r="13124" spans="1:2" x14ac:dyDescent="0.2">
      <c r="A13124" s="1" t="s">
        <v>15131</v>
      </c>
      <c r="B13124" t="str">
        <f t="shared" si="365"/>
        <v>https://www.udobaer.de/out/media/public/cust/others/s0000171-2021-ch_it.pdf</v>
      </c>
    </row>
    <row r="13125" spans="1:2" x14ac:dyDescent="0.2">
      <c r="A13125" s="1" t="s">
        <v>15132</v>
      </c>
      <c r="B13125" t="str">
        <f t="shared" si="365"/>
        <v>https://www.udobaer.de/out/media/public/cust/others/s0000171-2021-ch_it.pdf</v>
      </c>
    </row>
    <row r="13126" spans="1:2" x14ac:dyDescent="0.2">
      <c r="A13126" s="1" t="s">
        <v>15133</v>
      </c>
      <c r="B13126" t="str">
        <f t="shared" si="365"/>
        <v>https://www.udobaer.de/out/media/public/cust/others/s0000171-2021-ch_it.pdf</v>
      </c>
    </row>
    <row r="13127" spans="1:2" x14ac:dyDescent="0.2">
      <c r="A13127" s="1" t="s">
        <v>15134</v>
      </c>
      <c r="B13127" t="str">
        <f t="shared" si="365"/>
        <v>https://www.udobaer.de/out/media/public/cust/others/s0000171-2021-ch_it.pdf</v>
      </c>
    </row>
    <row r="13128" spans="1:2" x14ac:dyDescent="0.2">
      <c r="A13128" s="1" t="s">
        <v>15135</v>
      </c>
      <c r="B13128" t="str">
        <f t="shared" si="365"/>
        <v>https://www.udobaer.de/out/media/public/cust/others/s0000171-2021-ch_it.pdf</v>
      </c>
    </row>
    <row r="13129" spans="1:2" x14ac:dyDescent="0.2">
      <c r="A13129" s="1" t="s">
        <v>18408</v>
      </c>
      <c r="B13129" t="str">
        <f t="shared" ref="B13129:B13158" si="366">HYPERLINK("https://www.udobaer.de/out/media/public/cust/others/s0000171-2021-ch_it.pdf")</f>
        <v>https://www.udobaer.de/out/media/public/cust/others/s0000171-2021-ch_it.pdf</v>
      </c>
    </row>
    <row r="13130" spans="1:2" x14ac:dyDescent="0.2">
      <c r="A13130" s="1" t="s">
        <v>18409</v>
      </c>
      <c r="B13130" t="str">
        <f t="shared" si="366"/>
        <v>https://www.udobaer.de/out/media/public/cust/others/s0000171-2021-ch_it.pdf</v>
      </c>
    </row>
    <row r="13131" spans="1:2" x14ac:dyDescent="0.2">
      <c r="A13131" s="1" t="s">
        <v>18410</v>
      </c>
      <c r="B13131" t="str">
        <f t="shared" si="366"/>
        <v>https://www.udobaer.de/out/media/public/cust/others/s0000171-2021-ch_it.pdf</v>
      </c>
    </row>
    <row r="13132" spans="1:2" x14ac:dyDescent="0.2">
      <c r="A13132" s="1" t="s">
        <v>18411</v>
      </c>
      <c r="B13132" t="str">
        <f t="shared" si="366"/>
        <v>https://www.udobaer.de/out/media/public/cust/others/s0000171-2021-ch_it.pdf</v>
      </c>
    </row>
    <row r="13133" spans="1:2" x14ac:dyDescent="0.2">
      <c r="A13133" s="1" t="s">
        <v>18412</v>
      </c>
      <c r="B13133" t="str">
        <f t="shared" si="366"/>
        <v>https://www.udobaer.de/out/media/public/cust/others/s0000171-2021-ch_it.pdf</v>
      </c>
    </row>
    <row r="13134" spans="1:2" x14ac:dyDescent="0.2">
      <c r="A13134" s="1" t="s">
        <v>18413</v>
      </c>
      <c r="B13134" t="str">
        <f t="shared" si="366"/>
        <v>https://www.udobaer.de/out/media/public/cust/others/s0000171-2021-ch_it.pdf</v>
      </c>
    </row>
    <row r="13135" spans="1:2" x14ac:dyDescent="0.2">
      <c r="A13135" s="1" t="s">
        <v>18414</v>
      </c>
      <c r="B13135" t="str">
        <f t="shared" si="366"/>
        <v>https://www.udobaer.de/out/media/public/cust/others/s0000171-2021-ch_it.pdf</v>
      </c>
    </row>
    <row r="13136" spans="1:2" x14ac:dyDescent="0.2">
      <c r="A13136" s="1" t="s">
        <v>18416</v>
      </c>
      <c r="B13136" t="str">
        <f t="shared" si="366"/>
        <v>https://www.udobaer.de/out/media/public/cust/others/s0000171-2021-ch_it.pdf</v>
      </c>
    </row>
    <row r="13137" spans="1:2" x14ac:dyDescent="0.2">
      <c r="A13137" s="1" t="s">
        <v>19511</v>
      </c>
      <c r="B13137" t="str">
        <f t="shared" si="366"/>
        <v>https://www.udobaer.de/out/media/public/cust/others/s0000171-2021-ch_it.pdf</v>
      </c>
    </row>
    <row r="13138" spans="1:2" x14ac:dyDescent="0.2">
      <c r="A13138" s="1" t="s">
        <v>19512</v>
      </c>
      <c r="B13138" t="str">
        <f t="shared" si="366"/>
        <v>https://www.udobaer.de/out/media/public/cust/others/s0000171-2021-ch_it.pdf</v>
      </c>
    </row>
    <row r="13139" spans="1:2" x14ac:dyDescent="0.2">
      <c r="A13139" s="1" t="s">
        <v>19513</v>
      </c>
      <c r="B13139" t="str">
        <f t="shared" si="366"/>
        <v>https://www.udobaer.de/out/media/public/cust/others/s0000171-2021-ch_it.pdf</v>
      </c>
    </row>
    <row r="13140" spans="1:2" x14ac:dyDescent="0.2">
      <c r="A13140" s="1" t="s">
        <v>19514</v>
      </c>
      <c r="B13140" t="str">
        <f t="shared" si="366"/>
        <v>https://www.udobaer.de/out/media/public/cust/others/s0000171-2021-ch_it.pdf</v>
      </c>
    </row>
    <row r="13141" spans="1:2" x14ac:dyDescent="0.2">
      <c r="A13141" s="1" t="s">
        <v>19515</v>
      </c>
      <c r="B13141" t="str">
        <f t="shared" si="366"/>
        <v>https://www.udobaer.de/out/media/public/cust/others/s0000171-2021-ch_it.pdf</v>
      </c>
    </row>
    <row r="13142" spans="1:2" x14ac:dyDescent="0.2">
      <c r="A13142" s="1" t="s">
        <v>19516</v>
      </c>
      <c r="B13142" t="str">
        <f t="shared" si="366"/>
        <v>https://www.udobaer.de/out/media/public/cust/others/s0000171-2021-ch_it.pdf</v>
      </c>
    </row>
    <row r="13143" spans="1:2" x14ac:dyDescent="0.2">
      <c r="A13143" s="1" t="s">
        <v>19517</v>
      </c>
      <c r="B13143" t="str">
        <f t="shared" si="366"/>
        <v>https://www.udobaer.de/out/media/public/cust/others/s0000171-2021-ch_it.pdf</v>
      </c>
    </row>
    <row r="13144" spans="1:2" x14ac:dyDescent="0.2">
      <c r="A13144" s="1" t="s">
        <v>19518</v>
      </c>
      <c r="B13144" t="str">
        <f t="shared" si="366"/>
        <v>https://www.udobaer.de/out/media/public/cust/others/s0000171-2021-ch_it.pdf</v>
      </c>
    </row>
    <row r="13145" spans="1:2" x14ac:dyDescent="0.2">
      <c r="A13145" s="1" t="s">
        <v>19519</v>
      </c>
      <c r="B13145" t="str">
        <f t="shared" si="366"/>
        <v>https://www.udobaer.de/out/media/public/cust/others/s0000171-2021-ch_it.pdf</v>
      </c>
    </row>
    <row r="13146" spans="1:2" x14ac:dyDescent="0.2">
      <c r="A13146" s="1" t="s">
        <v>19520</v>
      </c>
      <c r="B13146" t="str">
        <f t="shared" si="366"/>
        <v>https://www.udobaer.de/out/media/public/cust/others/s0000171-2021-ch_it.pdf</v>
      </c>
    </row>
    <row r="13147" spans="1:2" x14ac:dyDescent="0.2">
      <c r="A13147" s="1" t="s">
        <v>19521</v>
      </c>
      <c r="B13147" t="str">
        <f t="shared" si="366"/>
        <v>https://www.udobaer.de/out/media/public/cust/others/s0000171-2021-ch_it.pdf</v>
      </c>
    </row>
    <row r="13148" spans="1:2" x14ac:dyDescent="0.2">
      <c r="A13148" s="1" t="s">
        <v>19522</v>
      </c>
      <c r="B13148" t="str">
        <f t="shared" si="366"/>
        <v>https://www.udobaer.de/out/media/public/cust/others/s0000171-2021-ch_it.pdf</v>
      </c>
    </row>
    <row r="13149" spans="1:2" x14ac:dyDescent="0.2">
      <c r="A13149" s="1" t="s">
        <v>19529</v>
      </c>
      <c r="B13149" t="str">
        <f t="shared" si="366"/>
        <v>https://www.udobaer.de/out/media/public/cust/others/s0000171-2021-ch_it.pdf</v>
      </c>
    </row>
    <row r="13150" spans="1:2" x14ac:dyDescent="0.2">
      <c r="A13150" s="1" t="s">
        <v>19530</v>
      </c>
      <c r="B13150" t="str">
        <f t="shared" si="366"/>
        <v>https://www.udobaer.de/out/media/public/cust/others/s0000171-2021-ch_it.pdf</v>
      </c>
    </row>
    <row r="13151" spans="1:2" x14ac:dyDescent="0.2">
      <c r="A13151" s="1" t="s">
        <v>19531</v>
      </c>
      <c r="B13151" t="str">
        <f t="shared" si="366"/>
        <v>https://www.udobaer.de/out/media/public/cust/others/s0000171-2021-ch_it.pdf</v>
      </c>
    </row>
    <row r="13152" spans="1:2" x14ac:dyDescent="0.2">
      <c r="A13152" s="1" t="s">
        <v>19532</v>
      </c>
      <c r="B13152" t="str">
        <f t="shared" si="366"/>
        <v>https://www.udobaer.de/out/media/public/cust/others/s0000171-2021-ch_it.pdf</v>
      </c>
    </row>
    <row r="13153" spans="1:2" x14ac:dyDescent="0.2">
      <c r="A13153" s="1" t="s">
        <v>19533</v>
      </c>
      <c r="B13153" t="str">
        <f t="shared" si="366"/>
        <v>https://www.udobaer.de/out/media/public/cust/others/s0000171-2021-ch_it.pdf</v>
      </c>
    </row>
    <row r="13154" spans="1:2" x14ac:dyDescent="0.2">
      <c r="A13154" s="1" t="s">
        <v>19534</v>
      </c>
      <c r="B13154" t="str">
        <f t="shared" si="366"/>
        <v>https://www.udobaer.de/out/media/public/cust/others/s0000171-2021-ch_it.pdf</v>
      </c>
    </row>
    <row r="13155" spans="1:2" x14ac:dyDescent="0.2">
      <c r="A13155" s="1" t="s">
        <v>19535</v>
      </c>
      <c r="B13155" t="str">
        <f t="shared" si="366"/>
        <v>https://www.udobaer.de/out/media/public/cust/others/s0000171-2021-ch_it.pdf</v>
      </c>
    </row>
    <row r="13156" spans="1:2" x14ac:dyDescent="0.2">
      <c r="A13156" s="1" t="s">
        <v>19536</v>
      </c>
      <c r="B13156" t="str">
        <f t="shared" si="366"/>
        <v>https://www.udobaer.de/out/media/public/cust/others/s0000171-2021-ch_it.pdf</v>
      </c>
    </row>
    <row r="13157" spans="1:2" x14ac:dyDescent="0.2">
      <c r="A13157" s="1" t="s">
        <v>19537</v>
      </c>
      <c r="B13157" t="str">
        <f t="shared" si="366"/>
        <v>https://www.udobaer.de/out/media/public/cust/others/s0000171-2021-ch_it.pdf</v>
      </c>
    </row>
    <row r="13158" spans="1:2" x14ac:dyDescent="0.2">
      <c r="A13158" s="1" t="s">
        <v>19538</v>
      </c>
      <c r="B13158" t="str">
        <f t="shared" si="366"/>
        <v>https://www.udobaer.de/out/media/public/cust/others/s0000171-2021-ch_it.pdf</v>
      </c>
    </row>
    <row r="13159" spans="1:2" x14ac:dyDescent="0.2">
      <c r="A13159" s="1" t="s">
        <v>19539</v>
      </c>
      <c r="B13159" t="str">
        <f t="shared" ref="B13159:B13184" si="367">HYPERLINK("https://www.udobaer.de/out/media/public/cust/others/s0000171-2021-ch_it.pdf")</f>
        <v>https://www.udobaer.de/out/media/public/cust/others/s0000171-2021-ch_it.pdf</v>
      </c>
    </row>
    <row r="13160" spans="1:2" x14ac:dyDescent="0.2">
      <c r="A13160" s="1" t="s">
        <v>19540</v>
      </c>
      <c r="B13160" t="str">
        <f t="shared" si="367"/>
        <v>https://www.udobaer.de/out/media/public/cust/others/s0000171-2021-ch_it.pdf</v>
      </c>
    </row>
    <row r="13161" spans="1:2" x14ac:dyDescent="0.2">
      <c r="A13161" s="1" t="s">
        <v>19541</v>
      </c>
      <c r="B13161" t="str">
        <f t="shared" si="367"/>
        <v>https://www.udobaer.de/out/media/public/cust/others/s0000171-2021-ch_it.pdf</v>
      </c>
    </row>
    <row r="13162" spans="1:2" x14ac:dyDescent="0.2">
      <c r="A13162" s="1" t="s">
        <v>19542</v>
      </c>
      <c r="B13162" t="str">
        <f t="shared" si="367"/>
        <v>https://www.udobaer.de/out/media/public/cust/others/s0000171-2021-ch_it.pdf</v>
      </c>
    </row>
    <row r="13163" spans="1:2" x14ac:dyDescent="0.2">
      <c r="A13163" s="1" t="s">
        <v>19543</v>
      </c>
      <c r="B13163" t="str">
        <f t="shared" si="367"/>
        <v>https://www.udobaer.de/out/media/public/cust/others/s0000171-2021-ch_it.pdf</v>
      </c>
    </row>
    <row r="13164" spans="1:2" x14ac:dyDescent="0.2">
      <c r="A13164" s="1" t="s">
        <v>19544</v>
      </c>
      <c r="B13164" t="str">
        <f t="shared" si="367"/>
        <v>https://www.udobaer.de/out/media/public/cust/others/s0000171-2021-ch_it.pdf</v>
      </c>
    </row>
    <row r="13165" spans="1:2" x14ac:dyDescent="0.2">
      <c r="A13165" s="1" t="s">
        <v>19545</v>
      </c>
      <c r="B13165" t="str">
        <f t="shared" si="367"/>
        <v>https://www.udobaer.de/out/media/public/cust/others/s0000171-2021-ch_it.pdf</v>
      </c>
    </row>
    <row r="13166" spans="1:2" x14ac:dyDescent="0.2">
      <c r="A13166" s="1" t="s">
        <v>19546</v>
      </c>
      <c r="B13166" t="str">
        <f t="shared" si="367"/>
        <v>https://www.udobaer.de/out/media/public/cust/others/s0000171-2021-ch_it.pdf</v>
      </c>
    </row>
    <row r="13167" spans="1:2" x14ac:dyDescent="0.2">
      <c r="A13167" s="1" t="s">
        <v>19547</v>
      </c>
      <c r="B13167" t="str">
        <f t="shared" si="367"/>
        <v>https://www.udobaer.de/out/media/public/cust/others/s0000171-2021-ch_it.pdf</v>
      </c>
    </row>
    <row r="13168" spans="1:2" x14ac:dyDescent="0.2">
      <c r="A13168" s="1" t="s">
        <v>19548</v>
      </c>
      <c r="B13168" t="str">
        <f t="shared" si="367"/>
        <v>https://www.udobaer.de/out/media/public/cust/others/s0000171-2021-ch_it.pdf</v>
      </c>
    </row>
    <row r="13169" spans="1:2" x14ac:dyDescent="0.2">
      <c r="A13169" s="1" t="s">
        <v>19549</v>
      </c>
      <c r="B13169" t="str">
        <f t="shared" si="367"/>
        <v>https://www.udobaer.de/out/media/public/cust/others/s0000171-2021-ch_it.pdf</v>
      </c>
    </row>
    <row r="13170" spans="1:2" x14ac:dyDescent="0.2">
      <c r="A13170" s="1" t="s">
        <v>19550</v>
      </c>
      <c r="B13170" t="str">
        <f t="shared" si="367"/>
        <v>https://www.udobaer.de/out/media/public/cust/others/s0000171-2021-ch_it.pdf</v>
      </c>
    </row>
    <row r="13171" spans="1:2" x14ac:dyDescent="0.2">
      <c r="A13171" s="1" t="s">
        <v>19551</v>
      </c>
      <c r="B13171" t="str">
        <f t="shared" si="367"/>
        <v>https://www.udobaer.de/out/media/public/cust/others/s0000171-2021-ch_it.pdf</v>
      </c>
    </row>
    <row r="13172" spans="1:2" x14ac:dyDescent="0.2">
      <c r="A13172" s="1" t="s">
        <v>19552</v>
      </c>
      <c r="B13172" t="str">
        <f t="shared" si="367"/>
        <v>https://www.udobaer.de/out/media/public/cust/others/s0000171-2021-ch_it.pdf</v>
      </c>
    </row>
    <row r="13173" spans="1:2" x14ac:dyDescent="0.2">
      <c r="A13173" s="1" t="s">
        <v>19553</v>
      </c>
      <c r="B13173" t="str">
        <f t="shared" si="367"/>
        <v>https://www.udobaer.de/out/media/public/cust/others/s0000171-2021-ch_it.pdf</v>
      </c>
    </row>
    <row r="13174" spans="1:2" x14ac:dyDescent="0.2">
      <c r="A13174" s="1" t="s">
        <v>19554</v>
      </c>
      <c r="B13174" t="str">
        <f t="shared" si="367"/>
        <v>https://www.udobaer.de/out/media/public/cust/others/s0000171-2021-ch_it.pdf</v>
      </c>
    </row>
    <row r="13175" spans="1:2" x14ac:dyDescent="0.2">
      <c r="A13175" s="1" t="s">
        <v>19555</v>
      </c>
      <c r="B13175" t="str">
        <f t="shared" si="367"/>
        <v>https://www.udobaer.de/out/media/public/cust/others/s0000171-2021-ch_it.pdf</v>
      </c>
    </row>
    <row r="13176" spans="1:2" x14ac:dyDescent="0.2">
      <c r="A13176" s="1" t="s">
        <v>19556</v>
      </c>
      <c r="B13176" t="str">
        <f t="shared" si="367"/>
        <v>https://www.udobaer.de/out/media/public/cust/others/s0000171-2021-ch_it.pdf</v>
      </c>
    </row>
    <row r="13177" spans="1:2" x14ac:dyDescent="0.2">
      <c r="A13177" s="1" t="s">
        <v>19557</v>
      </c>
      <c r="B13177" t="str">
        <f t="shared" si="367"/>
        <v>https://www.udobaer.de/out/media/public/cust/others/s0000171-2021-ch_it.pdf</v>
      </c>
    </row>
    <row r="13178" spans="1:2" x14ac:dyDescent="0.2">
      <c r="A13178" s="1" t="s">
        <v>19558</v>
      </c>
      <c r="B13178" t="str">
        <f t="shared" si="367"/>
        <v>https://www.udobaer.de/out/media/public/cust/others/s0000171-2021-ch_it.pdf</v>
      </c>
    </row>
    <row r="13179" spans="1:2" x14ac:dyDescent="0.2">
      <c r="A13179" s="1" t="s">
        <v>19559</v>
      </c>
      <c r="B13179" t="str">
        <f t="shared" si="367"/>
        <v>https://www.udobaer.de/out/media/public/cust/others/s0000171-2021-ch_it.pdf</v>
      </c>
    </row>
    <row r="13180" spans="1:2" x14ac:dyDescent="0.2">
      <c r="A13180" s="1" t="s">
        <v>19560</v>
      </c>
      <c r="B13180" t="str">
        <f t="shared" si="367"/>
        <v>https://www.udobaer.de/out/media/public/cust/others/s0000171-2021-ch_it.pdf</v>
      </c>
    </row>
    <row r="13181" spans="1:2" x14ac:dyDescent="0.2">
      <c r="A13181" s="1" t="s">
        <v>19561</v>
      </c>
      <c r="B13181" t="str">
        <f t="shared" si="367"/>
        <v>https://www.udobaer.de/out/media/public/cust/others/s0000171-2021-ch_it.pdf</v>
      </c>
    </row>
    <row r="13182" spans="1:2" x14ac:dyDescent="0.2">
      <c r="A13182" s="1" t="s">
        <v>19562</v>
      </c>
      <c r="B13182" t="str">
        <f t="shared" si="367"/>
        <v>https://www.udobaer.de/out/media/public/cust/others/s0000171-2021-ch_it.pdf</v>
      </c>
    </row>
    <row r="13183" spans="1:2" x14ac:dyDescent="0.2">
      <c r="A13183" s="1" t="s">
        <v>19563</v>
      </c>
      <c r="B13183" t="str">
        <f t="shared" si="367"/>
        <v>https://www.udobaer.de/out/media/public/cust/others/s0000171-2021-ch_it.pdf</v>
      </c>
    </row>
    <row r="13184" spans="1:2" x14ac:dyDescent="0.2">
      <c r="A13184" s="1" t="s">
        <v>19564</v>
      </c>
      <c r="B13184" t="str">
        <f t="shared" si="367"/>
        <v>https://www.udobaer.de/out/media/public/cust/others/s0000171-2021-ch_it.pdf</v>
      </c>
    </row>
    <row r="13185" spans="1:2" x14ac:dyDescent="0.2">
      <c r="A13185" s="1" t="s">
        <v>21216</v>
      </c>
      <c r="B13185" t="str">
        <f t="shared" ref="B13185:B13213" si="368">HYPERLINK("https://www.udobaer.de/out/media/public/cust/others/s0000171-2021-ch_it.pdf")</f>
        <v>https://www.udobaer.de/out/media/public/cust/others/s0000171-2021-ch_it.pdf</v>
      </c>
    </row>
    <row r="13186" spans="1:2" x14ac:dyDescent="0.2">
      <c r="A13186" s="1" t="s">
        <v>21217</v>
      </c>
      <c r="B13186" t="str">
        <f t="shared" si="368"/>
        <v>https://www.udobaer.de/out/media/public/cust/others/s0000171-2021-ch_it.pdf</v>
      </c>
    </row>
    <row r="13187" spans="1:2" x14ac:dyDescent="0.2">
      <c r="A13187" s="1" t="s">
        <v>21218</v>
      </c>
      <c r="B13187" t="str">
        <f t="shared" si="368"/>
        <v>https://www.udobaer.de/out/media/public/cust/others/s0000171-2021-ch_it.pdf</v>
      </c>
    </row>
    <row r="13188" spans="1:2" x14ac:dyDescent="0.2">
      <c r="A13188" s="1" t="s">
        <v>21219</v>
      </c>
      <c r="B13188" t="str">
        <f t="shared" si="368"/>
        <v>https://www.udobaer.de/out/media/public/cust/others/s0000171-2021-ch_it.pdf</v>
      </c>
    </row>
    <row r="13189" spans="1:2" x14ac:dyDescent="0.2">
      <c r="A13189" s="1" t="s">
        <v>21220</v>
      </c>
      <c r="B13189" t="str">
        <f t="shared" si="368"/>
        <v>https://www.udobaer.de/out/media/public/cust/others/s0000171-2021-ch_it.pdf</v>
      </c>
    </row>
    <row r="13190" spans="1:2" x14ac:dyDescent="0.2">
      <c r="A13190" s="1" t="s">
        <v>21221</v>
      </c>
      <c r="B13190" t="str">
        <f t="shared" si="368"/>
        <v>https://www.udobaer.de/out/media/public/cust/others/s0000171-2021-ch_it.pdf</v>
      </c>
    </row>
    <row r="13191" spans="1:2" x14ac:dyDescent="0.2">
      <c r="A13191" s="1" t="s">
        <v>21222</v>
      </c>
      <c r="B13191" t="str">
        <f t="shared" si="368"/>
        <v>https://www.udobaer.de/out/media/public/cust/others/s0000171-2021-ch_it.pdf</v>
      </c>
    </row>
    <row r="13192" spans="1:2" x14ac:dyDescent="0.2">
      <c r="A13192" s="1" t="s">
        <v>21233</v>
      </c>
      <c r="B13192" t="str">
        <f t="shared" si="368"/>
        <v>https://www.udobaer.de/out/media/public/cust/others/s0000171-2021-ch_it.pdf</v>
      </c>
    </row>
    <row r="13193" spans="1:2" x14ac:dyDescent="0.2">
      <c r="A13193" s="1" t="s">
        <v>21234</v>
      </c>
      <c r="B13193" t="str">
        <f t="shared" si="368"/>
        <v>https://www.udobaer.de/out/media/public/cust/others/s0000171-2021-ch_it.pdf</v>
      </c>
    </row>
    <row r="13194" spans="1:2" x14ac:dyDescent="0.2">
      <c r="A13194" s="1" t="s">
        <v>21235</v>
      </c>
      <c r="B13194" t="str">
        <f t="shared" si="368"/>
        <v>https://www.udobaer.de/out/media/public/cust/others/s0000171-2021-ch_it.pdf</v>
      </c>
    </row>
    <row r="13195" spans="1:2" x14ac:dyDescent="0.2">
      <c r="A13195" s="1" t="s">
        <v>21236</v>
      </c>
      <c r="B13195" t="str">
        <f t="shared" si="368"/>
        <v>https://www.udobaer.de/out/media/public/cust/others/s0000171-2021-ch_it.pdf</v>
      </c>
    </row>
    <row r="13196" spans="1:2" x14ac:dyDescent="0.2">
      <c r="A13196" s="1" t="s">
        <v>21237</v>
      </c>
      <c r="B13196" t="str">
        <f t="shared" si="368"/>
        <v>https://www.udobaer.de/out/media/public/cust/others/s0000171-2021-ch_it.pdf</v>
      </c>
    </row>
    <row r="13197" spans="1:2" x14ac:dyDescent="0.2">
      <c r="A13197" s="1" t="s">
        <v>21238</v>
      </c>
      <c r="B13197" t="str">
        <f t="shared" si="368"/>
        <v>https://www.udobaer.de/out/media/public/cust/others/s0000171-2021-ch_it.pdf</v>
      </c>
    </row>
    <row r="13198" spans="1:2" x14ac:dyDescent="0.2">
      <c r="A13198" s="1" t="s">
        <v>21239</v>
      </c>
      <c r="B13198" t="str">
        <f t="shared" si="368"/>
        <v>https://www.udobaer.de/out/media/public/cust/others/s0000171-2021-ch_it.pdf</v>
      </c>
    </row>
    <row r="13199" spans="1:2" x14ac:dyDescent="0.2">
      <c r="A13199" s="1" t="s">
        <v>21240</v>
      </c>
      <c r="B13199" t="str">
        <f t="shared" si="368"/>
        <v>https://www.udobaer.de/out/media/public/cust/others/s0000171-2021-ch_it.pdf</v>
      </c>
    </row>
    <row r="13200" spans="1:2" x14ac:dyDescent="0.2">
      <c r="A13200" s="1" t="s">
        <v>21241</v>
      </c>
      <c r="B13200" t="str">
        <f t="shared" si="368"/>
        <v>https://www.udobaer.de/out/media/public/cust/others/s0000171-2021-ch_it.pdf</v>
      </c>
    </row>
    <row r="13201" spans="1:2" x14ac:dyDescent="0.2">
      <c r="A13201" s="1" t="s">
        <v>21242</v>
      </c>
      <c r="B13201" t="str">
        <f t="shared" si="368"/>
        <v>https://www.udobaer.de/out/media/public/cust/others/s0000171-2021-ch_it.pdf</v>
      </c>
    </row>
    <row r="13202" spans="1:2" x14ac:dyDescent="0.2">
      <c r="A13202" s="1" t="s">
        <v>21243</v>
      </c>
      <c r="B13202" t="str">
        <f t="shared" si="368"/>
        <v>https://www.udobaer.de/out/media/public/cust/others/s0000171-2021-ch_it.pdf</v>
      </c>
    </row>
    <row r="13203" spans="1:2" x14ac:dyDescent="0.2">
      <c r="A13203" s="1" t="s">
        <v>21244</v>
      </c>
      <c r="B13203" t="str">
        <f t="shared" si="368"/>
        <v>https://www.udobaer.de/out/media/public/cust/others/s0000171-2021-ch_it.pdf</v>
      </c>
    </row>
    <row r="13204" spans="1:2" x14ac:dyDescent="0.2">
      <c r="A13204" s="1" t="s">
        <v>21245</v>
      </c>
      <c r="B13204" t="str">
        <f t="shared" si="368"/>
        <v>https://www.udobaer.de/out/media/public/cust/others/s0000171-2021-ch_it.pdf</v>
      </c>
    </row>
    <row r="13205" spans="1:2" x14ac:dyDescent="0.2">
      <c r="A13205" s="1" t="s">
        <v>21246</v>
      </c>
      <c r="B13205" t="str">
        <f t="shared" si="368"/>
        <v>https://www.udobaer.de/out/media/public/cust/others/s0000171-2021-ch_it.pdf</v>
      </c>
    </row>
    <row r="13206" spans="1:2" x14ac:dyDescent="0.2">
      <c r="A13206" s="1" t="s">
        <v>21247</v>
      </c>
      <c r="B13206" t="str">
        <f t="shared" si="368"/>
        <v>https://www.udobaer.de/out/media/public/cust/others/s0000171-2021-ch_it.pdf</v>
      </c>
    </row>
    <row r="13207" spans="1:2" x14ac:dyDescent="0.2">
      <c r="A13207" s="1" t="s">
        <v>21248</v>
      </c>
      <c r="B13207" t="str">
        <f t="shared" si="368"/>
        <v>https://www.udobaer.de/out/media/public/cust/others/s0000171-2021-ch_it.pdf</v>
      </c>
    </row>
    <row r="13208" spans="1:2" x14ac:dyDescent="0.2">
      <c r="A13208" s="1" t="s">
        <v>21249</v>
      </c>
      <c r="B13208" t="str">
        <f t="shared" si="368"/>
        <v>https://www.udobaer.de/out/media/public/cust/others/s0000171-2021-ch_it.pdf</v>
      </c>
    </row>
    <row r="13209" spans="1:2" x14ac:dyDescent="0.2">
      <c r="A13209" s="1" t="s">
        <v>21250</v>
      </c>
      <c r="B13209" t="str">
        <f t="shared" si="368"/>
        <v>https://www.udobaer.de/out/media/public/cust/others/s0000171-2021-ch_it.pdf</v>
      </c>
    </row>
    <row r="13210" spans="1:2" x14ac:dyDescent="0.2">
      <c r="A13210" s="1" t="s">
        <v>21251</v>
      </c>
      <c r="B13210" t="str">
        <f t="shared" si="368"/>
        <v>https://www.udobaer.de/out/media/public/cust/others/s0000171-2021-ch_it.pdf</v>
      </c>
    </row>
    <row r="13211" spans="1:2" x14ac:dyDescent="0.2">
      <c r="A13211" s="1" t="s">
        <v>21252</v>
      </c>
      <c r="B13211" t="str">
        <f t="shared" si="368"/>
        <v>https://www.udobaer.de/out/media/public/cust/others/s0000171-2021-ch_it.pdf</v>
      </c>
    </row>
    <row r="13212" spans="1:2" x14ac:dyDescent="0.2">
      <c r="A13212" s="1" t="s">
        <v>21253</v>
      </c>
      <c r="B13212" t="str">
        <f t="shared" si="368"/>
        <v>https://www.udobaer.de/out/media/public/cust/others/s0000171-2021-ch_it.pdf</v>
      </c>
    </row>
    <row r="13213" spans="1:2" x14ac:dyDescent="0.2">
      <c r="A13213" s="1" t="s">
        <v>21254</v>
      </c>
      <c r="B13213" t="str">
        <f t="shared" si="368"/>
        <v>https://www.udobaer.de/out/media/public/cust/others/s0000171-2021-ch_it.pdf</v>
      </c>
    </row>
    <row r="13214" spans="1:2" x14ac:dyDescent="0.2">
      <c r="A13214" s="1" t="s">
        <v>21255</v>
      </c>
      <c r="B13214" t="str">
        <f t="shared" ref="B13214:B13240" si="369">HYPERLINK("https://www.udobaer.de/out/media/public/cust/others/s0000171-2021-ch_it.pdf")</f>
        <v>https://www.udobaer.de/out/media/public/cust/others/s0000171-2021-ch_it.pdf</v>
      </c>
    </row>
    <row r="13215" spans="1:2" x14ac:dyDescent="0.2">
      <c r="A13215" s="1" t="s">
        <v>21256</v>
      </c>
      <c r="B13215" t="str">
        <f t="shared" si="369"/>
        <v>https://www.udobaer.de/out/media/public/cust/others/s0000171-2021-ch_it.pdf</v>
      </c>
    </row>
    <row r="13216" spans="1:2" x14ac:dyDescent="0.2">
      <c r="A13216" s="1" t="s">
        <v>21274</v>
      </c>
      <c r="B13216" t="str">
        <f t="shared" si="369"/>
        <v>https://www.udobaer.de/out/media/public/cust/others/s0000171-2021-ch_it.pdf</v>
      </c>
    </row>
    <row r="13217" spans="1:2" x14ac:dyDescent="0.2">
      <c r="A13217" s="1" t="s">
        <v>21280</v>
      </c>
      <c r="B13217" t="str">
        <f t="shared" si="369"/>
        <v>https://www.udobaer.de/out/media/public/cust/others/s0000171-2021-ch_it.pdf</v>
      </c>
    </row>
    <row r="13218" spans="1:2" x14ac:dyDescent="0.2">
      <c r="A13218" s="1" t="s">
        <v>21281</v>
      </c>
      <c r="B13218" t="str">
        <f t="shared" si="369"/>
        <v>https://www.udobaer.de/out/media/public/cust/others/s0000171-2021-ch_it.pdf</v>
      </c>
    </row>
    <row r="13219" spans="1:2" x14ac:dyDescent="0.2">
      <c r="A13219" s="1" t="s">
        <v>21282</v>
      </c>
      <c r="B13219" t="str">
        <f t="shared" si="369"/>
        <v>https://www.udobaer.de/out/media/public/cust/others/s0000171-2021-ch_it.pdf</v>
      </c>
    </row>
    <row r="13220" spans="1:2" x14ac:dyDescent="0.2">
      <c r="A13220" s="1" t="s">
        <v>21283</v>
      </c>
      <c r="B13220" t="str">
        <f t="shared" si="369"/>
        <v>https://www.udobaer.de/out/media/public/cust/others/s0000171-2021-ch_it.pdf</v>
      </c>
    </row>
    <row r="13221" spans="1:2" x14ac:dyDescent="0.2">
      <c r="A13221" s="1" t="s">
        <v>21284</v>
      </c>
      <c r="B13221" t="str">
        <f t="shared" si="369"/>
        <v>https://www.udobaer.de/out/media/public/cust/others/s0000171-2021-ch_it.pdf</v>
      </c>
    </row>
    <row r="13222" spans="1:2" x14ac:dyDescent="0.2">
      <c r="A13222" s="1" t="s">
        <v>21285</v>
      </c>
      <c r="B13222" t="str">
        <f t="shared" si="369"/>
        <v>https://www.udobaer.de/out/media/public/cust/others/s0000171-2021-ch_it.pdf</v>
      </c>
    </row>
    <row r="13223" spans="1:2" x14ac:dyDescent="0.2">
      <c r="A13223" s="1" t="s">
        <v>21286</v>
      </c>
      <c r="B13223" t="str">
        <f t="shared" si="369"/>
        <v>https://www.udobaer.de/out/media/public/cust/others/s0000171-2021-ch_it.pdf</v>
      </c>
    </row>
    <row r="13224" spans="1:2" x14ac:dyDescent="0.2">
      <c r="A13224" s="1" t="s">
        <v>21287</v>
      </c>
      <c r="B13224" t="str">
        <f t="shared" si="369"/>
        <v>https://www.udobaer.de/out/media/public/cust/others/s0000171-2021-ch_it.pdf</v>
      </c>
    </row>
    <row r="13225" spans="1:2" x14ac:dyDescent="0.2">
      <c r="A13225" s="1" t="s">
        <v>21288</v>
      </c>
      <c r="B13225" t="str">
        <f t="shared" si="369"/>
        <v>https://www.udobaer.de/out/media/public/cust/others/s0000171-2021-ch_it.pdf</v>
      </c>
    </row>
    <row r="13226" spans="1:2" x14ac:dyDescent="0.2">
      <c r="A13226" s="1" t="s">
        <v>21289</v>
      </c>
      <c r="B13226" t="str">
        <f t="shared" si="369"/>
        <v>https://www.udobaer.de/out/media/public/cust/others/s0000171-2021-ch_it.pdf</v>
      </c>
    </row>
    <row r="13227" spans="1:2" x14ac:dyDescent="0.2">
      <c r="A13227" s="1" t="s">
        <v>21290</v>
      </c>
      <c r="B13227" t="str">
        <f t="shared" si="369"/>
        <v>https://www.udobaer.de/out/media/public/cust/others/s0000171-2021-ch_it.pdf</v>
      </c>
    </row>
    <row r="13228" spans="1:2" x14ac:dyDescent="0.2">
      <c r="A13228" s="1" t="s">
        <v>21291</v>
      </c>
      <c r="B13228" t="str">
        <f t="shared" si="369"/>
        <v>https://www.udobaer.de/out/media/public/cust/others/s0000171-2021-ch_it.pdf</v>
      </c>
    </row>
    <row r="13229" spans="1:2" x14ac:dyDescent="0.2">
      <c r="A13229" s="1" t="s">
        <v>21296</v>
      </c>
      <c r="B13229" t="str">
        <f t="shared" si="369"/>
        <v>https://www.udobaer.de/out/media/public/cust/others/s0000171-2021-ch_it.pdf</v>
      </c>
    </row>
    <row r="13230" spans="1:2" x14ac:dyDescent="0.2">
      <c r="A13230" s="1" t="s">
        <v>21297</v>
      </c>
      <c r="B13230" t="str">
        <f t="shared" si="369"/>
        <v>https://www.udobaer.de/out/media/public/cust/others/s0000171-2021-ch_it.pdf</v>
      </c>
    </row>
    <row r="13231" spans="1:2" x14ac:dyDescent="0.2">
      <c r="A13231" s="1" t="s">
        <v>21298</v>
      </c>
      <c r="B13231" t="str">
        <f t="shared" si="369"/>
        <v>https://www.udobaer.de/out/media/public/cust/others/s0000171-2021-ch_it.pdf</v>
      </c>
    </row>
    <row r="13232" spans="1:2" x14ac:dyDescent="0.2">
      <c r="A13232" s="1" t="s">
        <v>21299</v>
      </c>
      <c r="B13232" t="str">
        <f t="shared" si="369"/>
        <v>https://www.udobaer.de/out/media/public/cust/others/s0000171-2021-ch_it.pdf</v>
      </c>
    </row>
    <row r="13233" spans="1:2" x14ac:dyDescent="0.2">
      <c r="A13233" s="1" t="s">
        <v>21300</v>
      </c>
      <c r="B13233" t="str">
        <f t="shared" si="369"/>
        <v>https://www.udobaer.de/out/media/public/cust/others/s0000171-2021-ch_it.pdf</v>
      </c>
    </row>
    <row r="13234" spans="1:2" x14ac:dyDescent="0.2">
      <c r="A13234" s="1" t="s">
        <v>21301</v>
      </c>
      <c r="B13234" t="str">
        <f t="shared" si="369"/>
        <v>https://www.udobaer.de/out/media/public/cust/others/s0000171-2021-ch_it.pdf</v>
      </c>
    </row>
    <row r="13235" spans="1:2" x14ac:dyDescent="0.2">
      <c r="A13235" s="1" t="s">
        <v>21307</v>
      </c>
      <c r="B13235" t="str">
        <f t="shared" si="369"/>
        <v>https://www.udobaer.de/out/media/public/cust/others/s0000171-2021-ch_it.pdf</v>
      </c>
    </row>
    <row r="13236" spans="1:2" x14ac:dyDescent="0.2">
      <c r="A13236" s="1" t="s">
        <v>21308</v>
      </c>
      <c r="B13236" t="str">
        <f t="shared" si="369"/>
        <v>https://www.udobaer.de/out/media/public/cust/others/s0000171-2021-ch_it.pdf</v>
      </c>
    </row>
    <row r="13237" spans="1:2" x14ac:dyDescent="0.2">
      <c r="A13237" s="1" t="s">
        <v>21309</v>
      </c>
      <c r="B13237" t="str">
        <f t="shared" si="369"/>
        <v>https://www.udobaer.de/out/media/public/cust/others/s0000171-2021-ch_it.pdf</v>
      </c>
    </row>
    <row r="13238" spans="1:2" x14ac:dyDescent="0.2">
      <c r="A13238" s="1" t="s">
        <v>21310</v>
      </c>
      <c r="B13238" t="str">
        <f t="shared" si="369"/>
        <v>https://www.udobaer.de/out/media/public/cust/others/s0000171-2021-ch_it.pdf</v>
      </c>
    </row>
    <row r="13239" spans="1:2" x14ac:dyDescent="0.2">
      <c r="A13239" s="1" t="s">
        <v>21311</v>
      </c>
      <c r="B13239" t="str">
        <f t="shared" si="369"/>
        <v>https://www.udobaer.de/out/media/public/cust/others/s0000171-2021-ch_it.pdf</v>
      </c>
    </row>
    <row r="13240" spans="1:2" x14ac:dyDescent="0.2">
      <c r="A13240" s="1" t="s">
        <v>21312</v>
      </c>
      <c r="B13240" t="str">
        <f t="shared" si="369"/>
        <v>https://www.udobaer.de/out/media/public/cust/others/s0000171-2021-ch_it.pdf</v>
      </c>
    </row>
    <row r="13241" spans="1:2" x14ac:dyDescent="0.2">
      <c r="A13241" s="1" t="s">
        <v>21396</v>
      </c>
      <c r="B13241" t="str">
        <f t="shared" ref="B13241:B13270" si="370">HYPERLINK("https://www.udobaer.de/out/media/public/cust/others/s0000171-2021-ch_it.pdf")</f>
        <v>https://www.udobaer.de/out/media/public/cust/others/s0000171-2021-ch_it.pdf</v>
      </c>
    </row>
    <row r="13242" spans="1:2" x14ac:dyDescent="0.2">
      <c r="A13242" s="1" t="s">
        <v>21397</v>
      </c>
      <c r="B13242" t="str">
        <f t="shared" si="370"/>
        <v>https://www.udobaer.de/out/media/public/cust/others/s0000171-2021-ch_it.pdf</v>
      </c>
    </row>
    <row r="13243" spans="1:2" x14ac:dyDescent="0.2">
      <c r="A13243" s="1" t="s">
        <v>21398</v>
      </c>
      <c r="B13243" t="str">
        <f t="shared" si="370"/>
        <v>https://www.udobaer.de/out/media/public/cust/others/s0000171-2021-ch_it.pdf</v>
      </c>
    </row>
    <row r="13244" spans="1:2" x14ac:dyDescent="0.2">
      <c r="A13244" s="1" t="s">
        <v>21399</v>
      </c>
      <c r="B13244" t="str">
        <f t="shared" si="370"/>
        <v>https://www.udobaer.de/out/media/public/cust/others/s0000171-2021-ch_it.pdf</v>
      </c>
    </row>
    <row r="13245" spans="1:2" x14ac:dyDescent="0.2">
      <c r="A13245" s="1" t="s">
        <v>21400</v>
      </c>
      <c r="B13245" t="str">
        <f t="shared" si="370"/>
        <v>https://www.udobaer.de/out/media/public/cust/others/s0000171-2021-ch_it.pdf</v>
      </c>
    </row>
    <row r="13246" spans="1:2" x14ac:dyDescent="0.2">
      <c r="A13246" s="1" t="s">
        <v>21401</v>
      </c>
      <c r="B13246" t="str">
        <f t="shared" si="370"/>
        <v>https://www.udobaer.de/out/media/public/cust/others/s0000171-2021-ch_it.pdf</v>
      </c>
    </row>
    <row r="13247" spans="1:2" x14ac:dyDescent="0.2">
      <c r="A13247" s="1" t="s">
        <v>21402</v>
      </c>
      <c r="B13247" t="str">
        <f t="shared" si="370"/>
        <v>https://www.udobaer.de/out/media/public/cust/others/s0000171-2021-ch_it.pdf</v>
      </c>
    </row>
    <row r="13248" spans="1:2" x14ac:dyDescent="0.2">
      <c r="A13248" s="1" t="s">
        <v>21403</v>
      </c>
      <c r="B13248" t="str">
        <f t="shared" si="370"/>
        <v>https://www.udobaer.de/out/media/public/cust/others/s0000171-2021-ch_it.pdf</v>
      </c>
    </row>
    <row r="13249" spans="1:2" x14ac:dyDescent="0.2">
      <c r="A13249" s="1" t="s">
        <v>21404</v>
      </c>
      <c r="B13249" t="str">
        <f t="shared" si="370"/>
        <v>https://www.udobaer.de/out/media/public/cust/others/s0000171-2021-ch_it.pdf</v>
      </c>
    </row>
    <row r="13250" spans="1:2" x14ac:dyDescent="0.2">
      <c r="A13250" s="1" t="s">
        <v>21405</v>
      </c>
      <c r="B13250" t="str">
        <f t="shared" si="370"/>
        <v>https://www.udobaer.de/out/media/public/cust/others/s0000171-2021-ch_it.pdf</v>
      </c>
    </row>
    <row r="13251" spans="1:2" x14ac:dyDescent="0.2">
      <c r="A13251" s="1" t="s">
        <v>21406</v>
      </c>
      <c r="B13251" t="str">
        <f t="shared" si="370"/>
        <v>https://www.udobaer.de/out/media/public/cust/others/s0000171-2021-ch_it.pdf</v>
      </c>
    </row>
    <row r="13252" spans="1:2" x14ac:dyDescent="0.2">
      <c r="A13252" s="1" t="s">
        <v>21407</v>
      </c>
      <c r="B13252" t="str">
        <f t="shared" si="370"/>
        <v>https://www.udobaer.de/out/media/public/cust/others/s0000171-2021-ch_it.pdf</v>
      </c>
    </row>
    <row r="13253" spans="1:2" x14ac:dyDescent="0.2">
      <c r="A13253" s="1" t="s">
        <v>21408</v>
      </c>
      <c r="B13253" t="str">
        <f t="shared" si="370"/>
        <v>https://www.udobaer.de/out/media/public/cust/others/s0000171-2021-ch_it.pdf</v>
      </c>
    </row>
    <row r="13254" spans="1:2" x14ac:dyDescent="0.2">
      <c r="A13254" s="1" t="s">
        <v>21409</v>
      </c>
      <c r="B13254" t="str">
        <f t="shared" si="370"/>
        <v>https://www.udobaer.de/out/media/public/cust/others/s0000171-2021-ch_it.pdf</v>
      </c>
    </row>
    <row r="13255" spans="1:2" x14ac:dyDescent="0.2">
      <c r="A13255" s="1" t="s">
        <v>21410</v>
      </c>
      <c r="B13255" t="str">
        <f t="shared" si="370"/>
        <v>https://www.udobaer.de/out/media/public/cust/others/s0000171-2021-ch_it.pdf</v>
      </c>
    </row>
    <row r="13256" spans="1:2" x14ac:dyDescent="0.2">
      <c r="A13256" s="1" t="s">
        <v>21411</v>
      </c>
      <c r="B13256" t="str">
        <f t="shared" si="370"/>
        <v>https://www.udobaer.de/out/media/public/cust/others/s0000171-2021-ch_it.pdf</v>
      </c>
    </row>
    <row r="13257" spans="1:2" x14ac:dyDescent="0.2">
      <c r="A13257" s="1" t="s">
        <v>21412</v>
      </c>
      <c r="B13257" t="str">
        <f t="shared" si="370"/>
        <v>https://www.udobaer.de/out/media/public/cust/others/s0000171-2021-ch_it.pdf</v>
      </c>
    </row>
    <row r="13258" spans="1:2" x14ac:dyDescent="0.2">
      <c r="A13258" s="1" t="s">
        <v>21413</v>
      </c>
      <c r="B13258" t="str">
        <f t="shared" si="370"/>
        <v>https://www.udobaer.de/out/media/public/cust/others/s0000171-2021-ch_it.pdf</v>
      </c>
    </row>
    <row r="13259" spans="1:2" x14ac:dyDescent="0.2">
      <c r="A13259" s="1" t="s">
        <v>21414</v>
      </c>
      <c r="B13259" t="str">
        <f t="shared" si="370"/>
        <v>https://www.udobaer.de/out/media/public/cust/others/s0000171-2021-ch_it.pdf</v>
      </c>
    </row>
    <row r="13260" spans="1:2" x14ac:dyDescent="0.2">
      <c r="A13260" s="1" t="s">
        <v>21415</v>
      </c>
      <c r="B13260" t="str">
        <f t="shared" si="370"/>
        <v>https://www.udobaer.de/out/media/public/cust/others/s0000171-2021-ch_it.pdf</v>
      </c>
    </row>
    <row r="13261" spans="1:2" x14ac:dyDescent="0.2">
      <c r="A13261" s="1" t="s">
        <v>21421</v>
      </c>
      <c r="B13261" t="str">
        <f t="shared" si="370"/>
        <v>https://www.udobaer.de/out/media/public/cust/others/s0000171-2021-ch_it.pdf</v>
      </c>
    </row>
    <row r="13262" spans="1:2" x14ac:dyDescent="0.2">
      <c r="A13262" s="1" t="s">
        <v>21422</v>
      </c>
      <c r="B13262" t="str">
        <f t="shared" si="370"/>
        <v>https://www.udobaer.de/out/media/public/cust/others/s0000171-2021-ch_it.pdf</v>
      </c>
    </row>
    <row r="13263" spans="1:2" x14ac:dyDescent="0.2">
      <c r="A13263" s="1" t="s">
        <v>21423</v>
      </c>
      <c r="B13263" t="str">
        <f t="shared" si="370"/>
        <v>https://www.udobaer.de/out/media/public/cust/others/s0000171-2021-ch_it.pdf</v>
      </c>
    </row>
    <row r="13264" spans="1:2" x14ac:dyDescent="0.2">
      <c r="A13264" s="1" t="s">
        <v>21424</v>
      </c>
      <c r="B13264" t="str">
        <f t="shared" si="370"/>
        <v>https://www.udobaer.de/out/media/public/cust/others/s0000171-2021-ch_it.pdf</v>
      </c>
    </row>
    <row r="13265" spans="1:2" x14ac:dyDescent="0.2">
      <c r="A13265" s="1" t="s">
        <v>21425</v>
      </c>
      <c r="B13265" t="str">
        <f t="shared" si="370"/>
        <v>https://www.udobaer.de/out/media/public/cust/others/s0000171-2021-ch_it.pdf</v>
      </c>
    </row>
    <row r="13266" spans="1:2" x14ac:dyDescent="0.2">
      <c r="A13266" s="1" t="s">
        <v>21426</v>
      </c>
      <c r="B13266" t="str">
        <f t="shared" si="370"/>
        <v>https://www.udobaer.de/out/media/public/cust/others/s0000171-2021-ch_it.pdf</v>
      </c>
    </row>
    <row r="13267" spans="1:2" x14ac:dyDescent="0.2">
      <c r="A13267" s="1" t="s">
        <v>21427</v>
      </c>
      <c r="B13267" t="str">
        <f t="shared" si="370"/>
        <v>https://www.udobaer.de/out/media/public/cust/others/s0000171-2021-ch_it.pdf</v>
      </c>
    </row>
    <row r="13268" spans="1:2" x14ac:dyDescent="0.2">
      <c r="A13268" s="1" t="s">
        <v>21428</v>
      </c>
      <c r="B13268" t="str">
        <f t="shared" si="370"/>
        <v>https://www.udobaer.de/out/media/public/cust/others/s0000171-2021-ch_it.pdf</v>
      </c>
    </row>
    <row r="13269" spans="1:2" x14ac:dyDescent="0.2">
      <c r="A13269" s="1" t="s">
        <v>21429</v>
      </c>
      <c r="B13269" t="str">
        <f t="shared" si="370"/>
        <v>https://www.udobaer.de/out/media/public/cust/others/s0000171-2021-ch_it.pdf</v>
      </c>
    </row>
    <row r="13270" spans="1:2" x14ac:dyDescent="0.2">
      <c r="A13270" s="1" t="s">
        <v>21430</v>
      </c>
      <c r="B13270" t="str">
        <f t="shared" si="370"/>
        <v>https://www.udobaer.de/out/media/public/cust/others/s0000171-2021-ch_it.pdf</v>
      </c>
    </row>
    <row r="13271" spans="1:2" x14ac:dyDescent="0.2">
      <c r="A13271" s="1" t="s">
        <v>21431</v>
      </c>
      <c r="B13271" t="str">
        <f t="shared" ref="B13271:B13296" si="371">HYPERLINK("https://www.udobaer.de/out/media/public/cust/others/s0000171-2021-ch_it.pdf")</f>
        <v>https://www.udobaer.de/out/media/public/cust/others/s0000171-2021-ch_it.pdf</v>
      </c>
    </row>
    <row r="13272" spans="1:2" x14ac:dyDescent="0.2">
      <c r="A13272" s="1" t="s">
        <v>21432</v>
      </c>
      <c r="B13272" t="str">
        <f t="shared" si="371"/>
        <v>https://www.udobaer.de/out/media/public/cust/others/s0000171-2021-ch_it.pdf</v>
      </c>
    </row>
    <row r="13273" spans="1:2" x14ac:dyDescent="0.2">
      <c r="A13273" s="1" t="s">
        <v>21433</v>
      </c>
      <c r="B13273" t="str">
        <f t="shared" si="371"/>
        <v>https://www.udobaer.de/out/media/public/cust/others/s0000171-2021-ch_it.pdf</v>
      </c>
    </row>
    <row r="13274" spans="1:2" x14ac:dyDescent="0.2">
      <c r="A13274" s="1" t="s">
        <v>21434</v>
      </c>
      <c r="B13274" t="str">
        <f t="shared" si="371"/>
        <v>https://www.udobaer.de/out/media/public/cust/others/s0000171-2021-ch_it.pdf</v>
      </c>
    </row>
    <row r="13275" spans="1:2" x14ac:dyDescent="0.2">
      <c r="A13275" s="1" t="s">
        <v>21435</v>
      </c>
      <c r="B13275" t="str">
        <f t="shared" si="371"/>
        <v>https://www.udobaer.de/out/media/public/cust/others/s0000171-2021-ch_it.pdf</v>
      </c>
    </row>
    <row r="13276" spans="1:2" x14ac:dyDescent="0.2">
      <c r="A13276" s="1" t="s">
        <v>21436</v>
      </c>
      <c r="B13276" t="str">
        <f t="shared" si="371"/>
        <v>https://www.udobaer.de/out/media/public/cust/others/s0000171-2021-ch_it.pdf</v>
      </c>
    </row>
    <row r="13277" spans="1:2" x14ac:dyDescent="0.2">
      <c r="A13277" s="1" t="s">
        <v>21437</v>
      </c>
      <c r="B13277" t="str">
        <f t="shared" si="371"/>
        <v>https://www.udobaer.de/out/media/public/cust/others/s0000171-2021-ch_it.pdf</v>
      </c>
    </row>
    <row r="13278" spans="1:2" x14ac:dyDescent="0.2">
      <c r="A13278" s="1" t="s">
        <v>21438</v>
      </c>
      <c r="B13278" t="str">
        <f t="shared" si="371"/>
        <v>https://www.udobaer.de/out/media/public/cust/others/s0000171-2021-ch_it.pdf</v>
      </c>
    </row>
    <row r="13279" spans="1:2" x14ac:dyDescent="0.2">
      <c r="A13279" s="1" t="s">
        <v>21439</v>
      </c>
      <c r="B13279" t="str">
        <f t="shared" si="371"/>
        <v>https://www.udobaer.de/out/media/public/cust/others/s0000171-2021-ch_it.pdf</v>
      </c>
    </row>
    <row r="13280" spans="1:2" x14ac:dyDescent="0.2">
      <c r="A13280" s="1" t="s">
        <v>21440</v>
      </c>
      <c r="B13280" t="str">
        <f t="shared" si="371"/>
        <v>https://www.udobaer.de/out/media/public/cust/others/s0000171-2021-ch_it.pdf</v>
      </c>
    </row>
    <row r="13281" spans="1:2" x14ac:dyDescent="0.2">
      <c r="A13281" s="1" t="s">
        <v>21441</v>
      </c>
      <c r="B13281" t="str">
        <f t="shared" si="371"/>
        <v>https://www.udobaer.de/out/media/public/cust/others/s0000171-2021-ch_it.pdf</v>
      </c>
    </row>
    <row r="13282" spans="1:2" x14ac:dyDescent="0.2">
      <c r="A13282" s="1" t="s">
        <v>21442</v>
      </c>
      <c r="B13282" t="str">
        <f t="shared" si="371"/>
        <v>https://www.udobaer.de/out/media/public/cust/others/s0000171-2021-ch_it.pdf</v>
      </c>
    </row>
    <row r="13283" spans="1:2" x14ac:dyDescent="0.2">
      <c r="A13283" s="1" t="s">
        <v>21443</v>
      </c>
      <c r="B13283" t="str">
        <f t="shared" si="371"/>
        <v>https://www.udobaer.de/out/media/public/cust/others/s0000171-2021-ch_it.pdf</v>
      </c>
    </row>
    <row r="13284" spans="1:2" x14ac:dyDescent="0.2">
      <c r="A13284" s="1" t="s">
        <v>21444</v>
      </c>
      <c r="B13284" t="str">
        <f t="shared" si="371"/>
        <v>https://www.udobaer.de/out/media/public/cust/others/s0000171-2021-ch_it.pdf</v>
      </c>
    </row>
    <row r="13285" spans="1:2" x14ac:dyDescent="0.2">
      <c r="A13285" s="1" t="s">
        <v>21446</v>
      </c>
      <c r="B13285" t="str">
        <f t="shared" si="371"/>
        <v>https://www.udobaer.de/out/media/public/cust/others/s0000171-2021-ch_it.pdf</v>
      </c>
    </row>
    <row r="13286" spans="1:2" x14ac:dyDescent="0.2">
      <c r="A13286" s="1" t="s">
        <v>21447</v>
      </c>
      <c r="B13286" t="str">
        <f t="shared" si="371"/>
        <v>https://www.udobaer.de/out/media/public/cust/others/s0000171-2021-ch_it.pdf</v>
      </c>
    </row>
    <row r="13287" spans="1:2" x14ac:dyDescent="0.2">
      <c r="A13287" s="1" t="s">
        <v>21448</v>
      </c>
      <c r="B13287" t="str">
        <f t="shared" si="371"/>
        <v>https://www.udobaer.de/out/media/public/cust/others/s0000171-2021-ch_it.pdf</v>
      </c>
    </row>
    <row r="13288" spans="1:2" x14ac:dyDescent="0.2">
      <c r="A13288" s="1" t="s">
        <v>21449</v>
      </c>
      <c r="B13288" t="str">
        <f t="shared" si="371"/>
        <v>https://www.udobaer.de/out/media/public/cust/others/s0000171-2021-ch_it.pdf</v>
      </c>
    </row>
    <row r="13289" spans="1:2" x14ac:dyDescent="0.2">
      <c r="A13289" s="1" t="s">
        <v>21450</v>
      </c>
      <c r="B13289" t="str">
        <f t="shared" si="371"/>
        <v>https://www.udobaer.de/out/media/public/cust/others/s0000171-2021-ch_it.pdf</v>
      </c>
    </row>
    <row r="13290" spans="1:2" x14ac:dyDescent="0.2">
      <c r="A13290" s="1" t="s">
        <v>21451</v>
      </c>
      <c r="B13290" t="str">
        <f t="shared" si="371"/>
        <v>https://www.udobaer.de/out/media/public/cust/others/s0000171-2021-ch_it.pdf</v>
      </c>
    </row>
    <row r="13291" spans="1:2" x14ac:dyDescent="0.2">
      <c r="A13291" s="1" t="s">
        <v>21454</v>
      </c>
      <c r="B13291" t="str">
        <f t="shared" si="371"/>
        <v>https://www.udobaer.de/out/media/public/cust/others/s0000171-2021-ch_it.pdf</v>
      </c>
    </row>
    <row r="13292" spans="1:2" x14ac:dyDescent="0.2">
      <c r="A13292" s="1" t="s">
        <v>21455</v>
      </c>
      <c r="B13292" t="str">
        <f t="shared" si="371"/>
        <v>https://www.udobaer.de/out/media/public/cust/others/s0000171-2021-ch_it.pdf</v>
      </c>
    </row>
    <row r="13293" spans="1:2" x14ac:dyDescent="0.2">
      <c r="A13293" s="1" t="s">
        <v>21456</v>
      </c>
      <c r="B13293" t="str">
        <f t="shared" si="371"/>
        <v>https://www.udobaer.de/out/media/public/cust/others/s0000171-2021-ch_it.pdf</v>
      </c>
    </row>
    <row r="13294" spans="1:2" x14ac:dyDescent="0.2">
      <c r="A13294" s="1" t="s">
        <v>21457</v>
      </c>
      <c r="B13294" t="str">
        <f t="shared" si="371"/>
        <v>https://www.udobaer.de/out/media/public/cust/others/s0000171-2021-ch_it.pdf</v>
      </c>
    </row>
    <row r="13295" spans="1:2" x14ac:dyDescent="0.2">
      <c r="A13295" s="1" t="s">
        <v>21458</v>
      </c>
      <c r="B13295" t="str">
        <f t="shared" si="371"/>
        <v>https://www.udobaer.de/out/media/public/cust/others/s0000171-2021-ch_it.pdf</v>
      </c>
    </row>
    <row r="13296" spans="1:2" x14ac:dyDescent="0.2">
      <c r="A13296" s="1" t="s">
        <v>21459</v>
      </c>
      <c r="B13296" t="str">
        <f t="shared" si="371"/>
        <v>https://www.udobaer.de/out/media/public/cust/others/s0000171-2021-ch_it.pdf</v>
      </c>
    </row>
    <row r="13297" spans="1:2" x14ac:dyDescent="0.2">
      <c r="A13297" s="1" t="s">
        <v>17450</v>
      </c>
      <c r="B13297" t="str">
        <f t="shared" ref="B13297:B13326" si="372">HYPERLINK("https://www.udobaer.de/out/media/public/cust/others/s0000174-2021-ch_it.pdf")</f>
        <v>https://www.udobaer.de/out/media/public/cust/others/s0000174-2021-ch_it.pdf</v>
      </c>
    </row>
    <row r="13298" spans="1:2" x14ac:dyDescent="0.2">
      <c r="A13298" s="1" t="s">
        <v>17451</v>
      </c>
      <c r="B13298" t="str">
        <f t="shared" si="372"/>
        <v>https://www.udobaer.de/out/media/public/cust/others/s0000174-2021-ch_it.pdf</v>
      </c>
    </row>
    <row r="13299" spans="1:2" x14ac:dyDescent="0.2">
      <c r="A13299" s="1" t="s">
        <v>17457</v>
      </c>
      <c r="B13299" t="str">
        <f t="shared" si="372"/>
        <v>https://www.udobaer.de/out/media/public/cust/others/s0000174-2021-ch_it.pdf</v>
      </c>
    </row>
    <row r="13300" spans="1:2" x14ac:dyDescent="0.2">
      <c r="A13300" s="1" t="s">
        <v>17458</v>
      </c>
      <c r="B13300" t="str">
        <f t="shared" si="372"/>
        <v>https://www.udobaer.de/out/media/public/cust/others/s0000174-2021-ch_it.pdf</v>
      </c>
    </row>
    <row r="13301" spans="1:2" x14ac:dyDescent="0.2">
      <c r="A13301" s="1" t="s">
        <v>17459</v>
      </c>
      <c r="B13301" t="str">
        <f t="shared" si="372"/>
        <v>https://www.udobaer.de/out/media/public/cust/others/s0000174-2021-ch_it.pdf</v>
      </c>
    </row>
    <row r="13302" spans="1:2" x14ac:dyDescent="0.2">
      <c r="A13302" s="1" t="s">
        <v>17460</v>
      </c>
      <c r="B13302" t="str">
        <f t="shared" si="372"/>
        <v>https://www.udobaer.de/out/media/public/cust/others/s0000174-2021-ch_it.pdf</v>
      </c>
    </row>
    <row r="13303" spans="1:2" x14ac:dyDescent="0.2">
      <c r="A13303" s="1" t="s">
        <v>17461</v>
      </c>
      <c r="B13303" t="str">
        <f t="shared" si="372"/>
        <v>https://www.udobaer.de/out/media/public/cust/others/s0000174-2021-ch_it.pdf</v>
      </c>
    </row>
    <row r="13304" spans="1:2" x14ac:dyDescent="0.2">
      <c r="A13304" s="1" t="s">
        <v>17462</v>
      </c>
      <c r="B13304" t="str">
        <f t="shared" si="372"/>
        <v>https://www.udobaer.de/out/media/public/cust/others/s0000174-2021-ch_it.pdf</v>
      </c>
    </row>
    <row r="13305" spans="1:2" x14ac:dyDescent="0.2">
      <c r="A13305" s="1" t="s">
        <v>17463</v>
      </c>
      <c r="B13305" t="str">
        <f t="shared" si="372"/>
        <v>https://www.udobaer.de/out/media/public/cust/others/s0000174-2021-ch_it.pdf</v>
      </c>
    </row>
    <row r="13306" spans="1:2" x14ac:dyDescent="0.2">
      <c r="A13306" s="1" t="s">
        <v>17464</v>
      </c>
      <c r="B13306" t="str">
        <f t="shared" si="372"/>
        <v>https://www.udobaer.de/out/media/public/cust/others/s0000174-2021-ch_it.pdf</v>
      </c>
    </row>
    <row r="13307" spans="1:2" x14ac:dyDescent="0.2">
      <c r="A13307" s="1" t="s">
        <v>17465</v>
      </c>
      <c r="B13307" t="str">
        <f t="shared" si="372"/>
        <v>https://www.udobaer.de/out/media/public/cust/others/s0000174-2021-ch_it.pdf</v>
      </c>
    </row>
    <row r="13308" spans="1:2" x14ac:dyDescent="0.2">
      <c r="A13308" s="1" t="s">
        <v>17466</v>
      </c>
      <c r="B13308" t="str">
        <f t="shared" si="372"/>
        <v>https://www.udobaer.de/out/media/public/cust/others/s0000174-2021-ch_it.pdf</v>
      </c>
    </row>
    <row r="13309" spans="1:2" x14ac:dyDescent="0.2">
      <c r="A13309" s="1" t="s">
        <v>17467</v>
      </c>
      <c r="B13309" t="str">
        <f t="shared" si="372"/>
        <v>https://www.udobaer.de/out/media/public/cust/others/s0000174-2021-ch_it.pdf</v>
      </c>
    </row>
    <row r="13310" spans="1:2" x14ac:dyDescent="0.2">
      <c r="A13310" s="1" t="s">
        <v>17468</v>
      </c>
      <c r="B13310" t="str">
        <f t="shared" si="372"/>
        <v>https://www.udobaer.de/out/media/public/cust/others/s0000174-2021-ch_it.pdf</v>
      </c>
    </row>
    <row r="13311" spans="1:2" x14ac:dyDescent="0.2">
      <c r="A13311" s="1" t="s">
        <v>17469</v>
      </c>
      <c r="B13311" t="str">
        <f t="shared" si="372"/>
        <v>https://www.udobaer.de/out/media/public/cust/others/s0000174-2021-ch_it.pdf</v>
      </c>
    </row>
    <row r="13312" spans="1:2" x14ac:dyDescent="0.2">
      <c r="A13312" s="1" t="s">
        <v>17470</v>
      </c>
      <c r="B13312" t="str">
        <f t="shared" si="372"/>
        <v>https://www.udobaer.de/out/media/public/cust/others/s0000174-2021-ch_it.pdf</v>
      </c>
    </row>
    <row r="13313" spans="1:2" x14ac:dyDescent="0.2">
      <c r="A13313" s="1" t="s">
        <v>17471</v>
      </c>
      <c r="B13313" t="str">
        <f t="shared" si="372"/>
        <v>https://www.udobaer.de/out/media/public/cust/others/s0000174-2021-ch_it.pdf</v>
      </c>
    </row>
    <row r="13314" spans="1:2" x14ac:dyDescent="0.2">
      <c r="A13314" s="1" t="s">
        <v>17472</v>
      </c>
      <c r="B13314" t="str">
        <f t="shared" si="372"/>
        <v>https://www.udobaer.de/out/media/public/cust/others/s0000174-2021-ch_it.pdf</v>
      </c>
    </row>
    <row r="13315" spans="1:2" x14ac:dyDescent="0.2">
      <c r="A13315" s="1" t="s">
        <v>17473</v>
      </c>
      <c r="B13315" t="str">
        <f t="shared" si="372"/>
        <v>https://www.udobaer.de/out/media/public/cust/others/s0000174-2021-ch_it.pdf</v>
      </c>
    </row>
    <row r="13316" spans="1:2" x14ac:dyDescent="0.2">
      <c r="A13316" s="1" t="s">
        <v>17474</v>
      </c>
      <c r="B13316" t="str">
        <f t="shared" si="372"/>
        <v>https://www.udobaer.de/out/media/public/cust/others/s0000174-2021-ch_it.pdf</v>
      </c>
    </row>
    <row r="13317" spans="1:2" x14ac:dyDescent="0.2">
      <c r="A13317" s="1" t="s">
        <v>17475</v>
      </c>
      <c r="B13317" t="str">
        <f t="shared" si="372"/>
        <v>https://www.udobaer.de/out/media/public/cust/others/s0000174-2021-ch_it.pdf</v>
      </c>
    </row>
    <row r="13318" spans="1:2" x14ac:dyDescent="0.2">
      <c r="A13318" s="1" t="s">
        <v>17476</v>
      </c>
      <c r="B13318" t="str">
        <f t="shared" si="372"/>
        <v>https://www.udobaer.de/out/media/public/cust/others/s0000174-2021-ch_it.pdf</v>
      </c>
    </row>
    <row r="13319" spans="1:2" x14ac:dyDescent="0.2">
      <c r="A13319" s="1" t="s">
        <v>17477</v>
      </c>
      <c r="B13319" t="str">
        <f t="shared" si="372"/>
        <v>https://www.udobaer.de/out/media/public/cust/others/s0000174-2021-ch_it.pdf</v>
      </c>
    </row>
    <row r="13320" spans="1:2" x14ac:dyDescent="0.2">
      <c r="A13320" s="1" t="s">
        <v>17478</v>
      </c>
      <c r="B13320" t="str">
        <f t="shared" si="372"/>
        <v>https://www.udobaer.de/out/media/public/cust/others/s0000174-2021-ch_it.pdf</v>
      </c>
    </row>
    <row r="13321" spans="1:2" x14ac:dyDescent="0.2">
      <c r="A13321" s="1" t="s">
        <v>17479</v>
      </c>
      <c r="B13321" t="str">
        <f t="shared" si="372"/>
        <v>https://www.udobaer.de/out/media/public/cust/others/s0000174-2021-ch_it.pdf</v>
      </c>
    </row>
    <row r="13322" spans="1:2" x14ac:dyDescent="0.2">
      <c r="A13322" s="1" t="s">
        <v>17480</v>
      </c>
      <c r="B13322" t="str">
        <f t="shared" si="372"/>
        <v>https://www.udobaer.de/out/media/public/cust/others/s0000174-2021-ch_it.pdf</v>
      </c>
    </row>
    <row r="13323" spans="1:2" x14ac:dyDescent="0.2">
      <c r="A13323" s="1" t="s">
        <v>17481</v>
      </c>
      <c r="B13323" t="str">
        <f t="shared" si="372"/>
        <v>https://www.udobaer.de/out/media/public/cust/others/s0000174-2021-ch_it.pdf</v>
      </c>
    </row>
    <row r="13324" spans="1:2" x14ac:dyDescent="0.2">
      <c r="A13324" s="1" t="s">
        <v>17482</v>
      </c>
      <c r="B13324" t="str">
        <f t="shared" si="372"/>
        <v>https://www.udobaer.de/out/media/public/cust/others/s0000174-2021-ch_it.pdf</v>
      </c>
    </row>
    <row r="13325" spans="1:2" x14ac:dyDescent="0.2">
      <c r="A13325" s="1" t="s">
        <v>17483</v>
      </c>
      <c r="B13325" t="str">
        <f t="shared" si="372"/>
        <v>https://www.udobaer.de/out/media/public/cust/others/s0000174-2021-ch_it.pdf</v>
      </c>
    </row>
    <row r="13326" spans="1:2" x14ac:dyDescent="0.2">
      <c r="A13326" s="1" t="s">
        <v>17484</v>
      </c>
      <c r="B13326" t="str">
        <f t="shared" si="372"/>
        <v>https://www.udobaer.de/out/media/public/cust/others/s0000174-2021-ch_it.pdf</v>
      </c>
    </row>
    <row r="13327" spans="1:2" x14ac:dyDescent="0.2">
      <c r="A13327" s="1" t="s">
        <v>17485</v>
      </c>
      <c r="B13327" t="str">
        <f t="shared" ref="B13327:B13352" si="373">HYPERLINK("https://www.udobaer.de/out/media/public/cust/others/s0000174-2021-ch_it.pdf")</f>
        <v>https://www.udobaer.de/out/media/public/cust/others/s0000174-2021-ch_it.pdf</v>
      </c>
    </row>
    <row r="13328" spans="1:2" x14ac:dyDescent="0.2">
      <c r="A13328" s="1" t="s">
        <v>17486</v>
      </c>
      <c r="B13328" t="str">
        <f t="shared" si="373"/>
        <v>https://www.udobaer.de/out/media/public/cust/others/s0000174-2021-ch_it.pdf</v>
      </c>
    </row>
    <row r="13329" spans="1:2" x14ac:dyDescent="0.2">
      <c r="A13329" s="1" t="s">
        <v>17487</v>
      </c>
      <c r="B13329" t="str">
        <f t="shared" si="373"/>
        <v>https://www.udobaer.de/out/media/public/cust/others/s0000174-2021-ch_it.pdf</v>
      </c>
    </row>
    <row r="13330" spans="1:2" x14ac:dyDescent="0.2">
      <c r="A13330" s="1" t="s">
        <v>17488</v>
      </c>
      <c r="B13330" t="str">
        <f t="shared" si="373"/>
        <v>https://www.udobaer.de/out/media/public/cust/others/s0000174-2021-ch_it.pdf</v>
      </c>
    </row>
    <row r="13331" spans="1:2" x14ac:dyDescent="0.2">
      <c r="A13331" s="1" t="s">
        <v>17489</v>
      </c>
      <c r="B13331" t="str">
        <f t="shared" si="373"/>
        <v>https://www.udobaer.de/out/media/public/cust/others/s0000174-2021-ch_it.pdf</v>
      </c>
    </row>
    <row r="13332" spans="1:2" x14ac:dyDescent="0.2">
      <c r="A13332" s="1" t="s">
        <v>17490</v>
      </c>
      <c r="B13332" t="str">
        <f t="shared" si="373"/>
        <v>https://www.udobaer.de/out/media/public/cust/others/s0000174-2021-ch_it.pdf</v>
      </c>
    </row>
    <row r="13333" spans="1:2" x14ac:dyDescent="0.2">
      <c r="A13333" s="1" t="s">
        <v>17491</v>
      </c>
      <c r="B13333" t="str">
        <f t="shared" si="373"/>
        <v>https://www.udobaer.de/out/media/public/cust/others/s0000174-2021-ch_it.pdf</v>
      </c>
    </row>
    <row r="13334" spans="1:2" x14ac:dyDescent="0.2">
      <c r="A13334" s="1" t="s">
        <v>17492</v>
      </c>
      <c r="B13334" t="str">
        <f t="shared" si="373"/>
        <v>https://www.udobaer.de/out/media/public/cust/others/s0000174-2021-ch_it.pdf</v>
      </c>
    </row>
    <row r="13335" spans="1:2" x14ac:dyDescent="0.2">
      <c r="A13335" s="1" t="s">
        <v>17493</v>
      </c>
      <c r="B13335" t="str">
        <f t="shared" si="373"/>
        <v>https://www.udobaer.de/out/media/public/cust/others/s0000174-2021-ch_it.pdf</v>
      </c>
    </row>
    <row r="13336" spans="1:2" x14ac:dyDescent="0.2">
      <c r="A13336" s="1" t="s">
        <v>17494</v>
      </c>
      <c r="B13336" t="str">
        <f t="shared" si="373"/>
        <v>https://www.udobaer.de/out/media/public/cust/others/s0000174-2021-ch_it.pdf</v>
      </c>
    </row>
    <row r="13337" spans="1:2" x14ac:dyDescent="0.2">
      <c r="A13337" s="1" t="s">
        <v>17495</v>
      </c>
      <c r="B13337" t="str">
        <f t="shared" si="373"/>
        <v>https://www.udobaer.de/out/media/public/cust/others/s0000174-2021-ch_it.pdf</v>
      </c>
    </row>
    <row r="13338" spans="1:2" x14ac:dyDescent="0.2">
      <c r="A13338" s="1" t="s">
        <v>17496</v>
      </c>
      <c r="B13338" t="str">
        <f t="shared" si="373"/>
        <v>https://www.udobaer.de/out/media/public/cust/others/s0000174-2021-ch_it.pdf</v>
      </c>
    </row>
    <row r="13339" spans="1:2" x14ac:dyDescent="0.2">
      <c r="A13339" s="1" t="s">
        <v>17497</v>
      </c>
      <c r="B13339" t="str">
        <f t="shared" si="373"/>
        <v>https://www.udobaer.de/out/media/public/cust/others/s0000174-2021-ch_it.pdf</v>
      </c>
    </row>
    <row r="13340" spans="1:2" x14ac:dyDescent="0.2">
      <c r="A13340" s="1" t="s">
        <v>17498</v>
      </c>
      <c r="B13340" t="str">
        <f t="shared" si="373"/>
        <v>https://www.udobaer.de/out/media/public/cust/others/s0000174-2021-ch_it.pdf</v>
      </c>
    </row>
    <row r="13341" spans="1:2" x14ac:dyDescent="0.2">
      <c r="A13341" s="1" t="s">
        <v>17499</v>
      </c>
      <c r="B13341" t="str">
        <f t="shared" si="373"/>
        <v>https://www.udobaer.de/out/media/public/cust/others/s0000174-2021-ch_it.pdf</v>
      </c>
    </row>
    <row r="13342" spans="1:2" x14ac:dyDescent="0.2">
      <c r="A13342" s="1" t="s">
        <v>17500</v>
      </c>
      <c r="B13342" t="str">
        <f t="shared" si="373"/>
        <v>https://www.udobaer.de/out/media/public/cust/others/s0000174-2021-ch_it.pdf</v>
      </c>
    </row>
    <row r="13343" spans="1:2" x14ac:dyDescent="0.2">
      <c r="A13343" s="1" t="s">
        <v>17501</v>
      </c>
      <c r="B13343" t="str">
        <f t="shared" si="373"/>
        <v>https://www.udobaer.de/out/media/public/cust/others/s0000174-2021-ch_it.pdf</v>
      </c>
    </row>
    <row r="13344" spans="1:2" x14ac:dyDescent="0.2">
      <c r="A13344" s="1" t="s">
        <v>17502</v>
      </c>
      <c r="B13344" t="str">
        <f t="shared" si="373"/>
        <v>https://www.udobaer.de/out/media/public/cust/others/s0000174-2021-ch_it.pdf</v>
      </c>
    </row>
    <row r="13345" spans="1:2" x14ac:dyDescent="0.2">
      <c r="A13345" s="1" t="s">
        <v>17503</v>
      </c>
      <c r="B13345" t="str">
        <f t="shared" si="373"/>
        <v>https://www.udobaer.de/out/media/public/cust/others/s0000174-2021-ch_it.pdf</v>
      </c>
    </row>
    <row r="13346" spans="1:2" x14ac:dyDescent="0.2">
      <c r="A13346" s="1" t="s">
        <v>17504</v>
      </c>
      <c r="B13346" t="str">
        <f t="shared" si="373"/>
        <v>https://www.udobaer.de/out/media/public/cust/others/s0000174-2021-ch_it.pdf</v>
      </c>
    </row>
    <row r="13347" spans="1:2" x14ac:dyDescent="0.2">
      <c r="A13347" s="1" t="s">
        <v>17505</v>
      </c>
      <c r="B13347" t="str">
        <f t="shared" si="373"/>
        <v>https://www.udobaer.de/out/media/public/cust/others/s0000174-2021-ch_it.pdf</v>
      </c>
    </row>
    <row r="13348" spans="1:2" x14ac:dyDescent="0.2">
      <c r="A13348" s="1" t="s">
        <v>17506</v>
      </c>
      <c r="B13348" t="str">
        <f t="shared" si="373"/>
        <v>https://www.udobaer.de/out/media/public/cust/others/s0000174-2021-ch_it.pdf</v>
      </c>
    </row>
    <row r="13349" spans="1:2" x14ac:dyDescent="0.2">
      <c r="A13349" s="1" t="s">
        <v>17507</v>
      </c>
      <c r="B13349" t="str">
        <f t="shared" si="373"/>
        <v>https://www.udobaer.de/out/media/public/cust/others/s0000174-2021-ch_it.pdf</v>
      </c>
    </row>
    <row r="13350" spans="1:2" x14ac:dyDescent="0.2">
      <c r="A13350" s="1" t="s">
        <v>17508</v>
      </c>
      <c r="B13350" t="str">
        <f t="shared" si="373"/>
        <v>https://www.udobaer.de/out/media/public/cust/others/s0000174-2021-ch_it.pdf</v>
      </c>
    </row>
    <row r="13351" spans="1:2" x14ac:dyDescent="0.2">
      <c r="A13351" s="1" t="s">
        <v>17509</v>
      </c>
      <c r="B13351" t="str">
        <f t="shared" si="373"/>
        <v>https://www.udobaer.de/out/media/public/cust/others/s0000174-2021-ch_it.pdf</v>
      </c>
    </row>
    <row r="13352" spans="1:2" x14ac:dyDescent="0.2">
      <c r="A13352" s="1" t="s">
        <v>17510</v>
      </c>
      <c r="B13352" t="str">
        <f t="shared" si="373"/>
        <v>https://www.udobaer.de/out/media/public/cust/others/s0000174-2021-ch_it.pdf</v>
      </c>
    </row>
    <row r="13353" spans="1:2" x14ac:dyDescent="0.2">
      <c r="A13353" s="1" t="s">
        <v>17511</v>
      </c>
      <c r="B13353" t="str">
        <f t="shared" ref="B13353:B13380" si="374">HYPERLINK("https://www.udobaer.de/out/media/public/cust/others/s0000174-2021-ch_it.pdf")</f>
        <v>https://www.udobaer.de/out/media/public/cust/others/s0000174-2021-ch_it.pdf</v>
      </c>
    </row>
    <row r="13354" spans="1:2" x14ac:dyDescent="0.2">
      <c r="A13354" s="1" t="s">
        <v>17512</v>
      </c>
      <c r="B13354" t="str">
        <f t="shared" si="374"/>
        <v>https://www.udobaer.de/out/media/public/cust/others/s0000174-2021-ch_it.pdf</v>
      </c>
    </row>
    <row r="13355" spans="1:2" x14ac:dyDescent="0.2">
      <c r="A13355" s="1" t="s">
        <v>17513</v>
      </c>
      <c r="B13355" t="str">
        <f t="shared" si="374"/>
        <v>https://www.udobaer.de/out/media/public/cust/others/s0000174-2021-ch_it.pdf</v>
      </c>
    </row>
    <row r="13356" spans="1:2" x14ac:dyDescent="0.2">
      <c r="A13356" s="1" t="s">
        <v>17514</v>
      </c>
      <c r="B13356" t="str">
        <f t="shared" si="374"/>
        <v>https://www.udobaer.de/out/media/public/cust/others/s0000174-2021-ch_it.pdf</v>
      </c>
    </row>
    <row r="13357" spans="1:2" x14ac:dyDescent="0.2">
      <c r="A13357" s="1" t="s">
        <v>17515</v>
      </c>
      <c r="B13357" t="str">
        <f t="shared" si="374"/>
        <v>https://www.udobaer.de/out/media/public/cust/others/s0000174-2021-ch_it.pdf</v>
      </c>
    </row>
    <row r="13358" spans="1:2" x14ac:dyDescent="0.2">
      <c r="A13358" s="1" t="s">
        <v>17516</v>
      </c>
      <c r="B13358" t="str">
        <f t="shared" si="374"/>
        <v>https://www.udobaer.de/out/media/public/cust/others/s0000174-2021-ch_it.pdf</v>
      </c>
    </row>
    <row r="13359" spans="1:2" x14ac:dyDescent="0.2">
      <c r="A13359" s="1" t="s">
        <v>17517</v>
      </c>
      <c r="B13359" t="str">
        <f t="shared" si="374"/>
        <v>https://www.udobaer.de/out/media/public/cust/others/s0000174-2021-ch_it.pdf</v>
      </c>
    </row>
    <row r="13360" spans="1:2" x14ac:dyDescent="0.2">
      <c r="A13360" s="1" t="s">
        <v>17518</v>
      </c>
      <c r="B13360" t="str">
        <f t="shared" si="374"/>
        <v>https://www.udobaer.de/out/media/public/cust/others/s0000174-2021-ch_it.pdf</v>
      </c>
    </row>
    <row r="13361" spans="1:2" x14ac:dyDescent="0.2">
      <c r="A13361" s="1" t="s">
        <v>17519</v>
      </c>
      <c r="B13361" t="str">
        <f t="shared" si="374"/>
        <v>https://www.udobaer.de/out/media/public/cust/others/s0000174-2021-ch_it.pdf</v>
      </c>
    </row>
    <row r="13362" spans="1:2" x14ac:dyDescent="0.2">
      <c r="A13362" s="1" t="s">
        <v>17520</v>
      </c>
      <c r="B13362" t="str">
        <f t="shared" si="374"/>
        <v>https://www.udobaer.de/out/media/public/cust/others/s0000174-2021-ch_it.pdf</v>
      </c>
    </row>
    <row r="13363" spans="1:2" x14ac:dyDescent="0.2">
      <c r="A13363" s="1" t="s">
        <v>17521</v>
      </c>
      <c r="B13363" t="str">
        <f t="shared" si="374"/>
        <v>https://www.udobaer.de/out/media/public/cust/others/s0000174-2021-ch_it.pdf</v>
      </c>
    </row>
    <row r="13364" spans="1:2" x14ac:dyDescent="0.2">
      <c r="A13364" s="1" t="s">
        <v>17522</v>
      </c>
      <c r="B13364" t="str">
        <f t="shared" si="374"/>
        <v>https://www.udobaer.de/out/media/public/cust/others/s0000174-2021-ch_it.pdf</v>
      </c>
    </row>
    <row r="13365" spans="1:2" x14ac:dyDescent="0.2">
      <c r="A13365" s="1" t="s">
        <v>17523</v>
      </c>
      <c r="B13365" t="str">
        <f t="shared" si="374"/>
        <v>https://www.udobaer.de/out/media/public/cust/others/s0000174-2021-ch_it.pdf</v>
      </c>
    </row>
    <row r="13366" spans="1:2" x14ac:dyDescent="0.2">
      <c r="A13366" s="1" t="s">
        <v>17524</v>
      </c>
      <c r="B13366" t="str">
        <f t="shared" si="374"/>
        <v>https://www.udobaer.de/out/media/public/cust/others/s0000174-2021-ch_it.pdf</v>
      </c>
    </row>
    <row r="13367" spans="1:2" x14ac:dyDescent="0.2">
      <c r="A13367" s="1" t="s">
        <v>17525</v>
      </c>
      <c r="B13367" t="str">
        <f t="shared" si="374"/>
        <v>https://www.udobaer.de/out/media/public/cust/others/s0000174-2021-ch_it.pdf</v>
      </c>
    </row>
    <row r="13368" spans="1:2" x14ac:dyDescent="0.2">
      <c r="A13368" s="1" t="s">
        <v>17526</v>
      </c>
      <c r="B13368" t="str">
        <f t="shared" si="374"/>
        <v>https://www.udobaer.de/out/media/public/cust/others/s0000174-2021-ch_it.pdf</v>
      </c>
    </row>
    <row r="13369" spans="1:2" x14ac:dyDescent="0.2">
      <c r="A13369" s="1" t="s">
        <v>17527</v>
      </c>
      <c r="B13369" t="str">
        <f t="shared" si="374"/>
        <v>https://www.udobaer.de/out/media/public/cust/others/s0000174-2021-ch_it.pdf</v>
      </c>
    </row>
    <row r="13370" spans="1:2" x14ac:dyDescent="0.2">
      <c r="A13370" s="1" t="s">
        <v>17528</v>
      </c>
      <c r="B13370" t="str">
        <f t="shared" si="374"/>
        <v>https://www.udobaer.de/out/media/public/cust/others/s0000174-2021-ch_it.pdf</v>
      </c>
    </row>
    <row r="13371" spans="1:2" x14ac:dyDescent="0.2">
      <c r="A13371" s="1" t="s">
        <v>17529</v>
      </c>
      <c r="B13371" t="str">
        <f t="shared" si="374"/>
        <v>https://www.udobaer.de/out/media/public/cust/others/s0000174-2021-ch_it.pdf</v>
      </c>
    </row>
    <row r="13372" spans="1:2" x14ac:dyDescent="0.2">
      <c r="A13372" s="1" t="s">
        <v>17530</v>
      </c>
      <c r="B13372" t="str">
        <f t="shared" si="374"/>
        <v>https://www.udobaer.de/out/media/public/cust/others/s0000174-2021-ch_it.pdf</v>
      </c>
    </row>
    <row r="13373" spans="1:2" x14ac:dyDescent="0.2">
      <c r="A13373" s="1" t="s">
        <v>17531</v>
      </c>
      <c r="B13373" t="str">
        <f t="shared" si="374"/>
        <v>https://www.udobaer.de/out/media/public/cust/others/s0000174-2021-ch_it.pdf</v>
      </c>
    </row>
    <row r="13374" spans="1:2" x14ac:dyDescent="0.2">
      <c r="A13374" s="1" t="s">
        <v>17532</v>
      </c>
      <c r="B13374" t="str">
        <f t="shared" si="374"/>
        <v>https://www.udobaer.de/out/media/public/cust/others/s0000174-2021-ch_it.pdf</v>
      </c>
    </row>
    <row r="13375" spans="1:2" x14ac:dyDescent="0.2">
      <c r="A13375" s="1" t="s">
        <v>17533</v>
      </c>
      <c r="B13375" t="str">
        <f t="shared" si="374"/>
        <v>https://www.udobaer.de/out/media/public/cust/others/s0000174-2021-ch_it.pdf</v>
      </c>
    </row>
    <row r="13376" spans="1:2" x14ac:dyDescent="0.2">
      <c r="A13376" s="1" t="s">
        <v>17534</v>
      </c>
      <c r="B13376" t="str">
        <f t="shared" si="374"/>
        <v>https://www.udobaer.de/out/media/public/cust/others/s0000174-2021-ch_it.pdf</v>
      </c>
    </row>
    <row r="13377" spans="1:2" x14ac:dyDescent="0.2">
      <c r="A13377" s="1" t="s">
        <v>17535</v>
      </c>
      <c r="B13377" t="str">
        <f t="shared" si="374"/>
        <v>https://www.udobaer.de/out/media/public/cust/others/s0000174-2021-ch_it.pdf</v>
      </c>
    </row>
    <row r="13378" spans="1:2" x14ac:dyDescent="0.2">
      <c r="A13378" s="1" t="s">
        <v>17536</v>
      </c>
      <c r="B13378" t="str">
        <f t="shared" si="374"/>
        <v>https://www.udobaer.de/out/media/public/cust/others/s0000174-2021-ch_it.pdf</v>
      </c>
    </row>
    <row r="13379" spans="1:2" x14ac:dyDescent="0.2">
      <c r="A13379" s="1" t="s">
        <v>17537</v>
      </c>
      <c r="B13379" t="str">
        <f t="shared" si="374"/>
        <v>https://www.udobaer.de/out/media/public/cust/others/s0000174-2021-ch_it.pdf</v>
      </c>
    </row>
    <row r="13380" spans="1:2" x14ac:dyDescent="0.2">
      <c r="A13380" s="1" t="s">
        <v>17538</v>
      </c>
      <c r="B13380" t="str">
        <f t="shared" si="374"/>
        <v>https://www.udobaer.de/out/media/public/cust/others/s0000174-2021-ch_it.pdf</v>
      </c>
    </row>
    <row r="13381" spans="1:2" x14ac:dyDescent="0.2">
      <c r="A13381" s="1" t="s">
        <v>17539</v>
      </c>
      <c r="B13381" t="str">
        <f t="shared" ref="B13381:B13408" si="375">HYPERLINK("https://www.udobaer.de/out/media/public/cust/others/s0000174-2021-ch_it.pdf")</f>
        <v>https://www.udobaer.de/out/media/public/cust/others/s0000174-2021-ch_it.pdf</v>
      </c>
    </row>
    <row r="13382" spans="1:2" x14ac:dyDescent="0.2">
      <c r="A13382" s="1" t="s">
        <v>17540</v>
      </c>
      <c r="B13382" t="str">
        <f t="shared" si="375"/>
        <v>https://www.udobaer.de/out/media/public/cust/others/s0000174-2021-ch_it.pdf</v>
      </c>
    </row>
    <row r="13383" spans="1:2" x14ac:dyDescent="0.2">
      <c r="A13383" s="1" t="s">
        <v>17541</v>
      </c>
      <c r="B13383" t="str">
        <f t="shared" si="375"/>
        <v>https://www.udobaer.de/out/media/public/cust/others/s0000174-2021-ch_it.pdf</v>
      </c>
    </row>
    <row r="13384" spans="1:2" x14ac:dyDescent="0.2">
      <c r="A13384" s="1" t="s">
        <v>17542</v>
      </c>
      <c r="B13384" t="str">
        <f t="shared" si="375"/>
        <v>https://www.udobaer.de/out/media/public/cust/others/s0000174-2021-ch_it.pdf</v>
      </c>
    </row>
    <row r="13385" spans="1:2" x14ac:dyDescent="0.2">
      <c r="A13385" s="1" t="s">
        <v>17543</v>
      </c>
      <c r="B13385" t="str">
        <f t="shared" si="375"/>
        <v>https://www.udobaer.de/out/media/public/cust/others/s0000174-2021-ch_it.pdf</v>
      </c>
    </row>
    <row r="13386" spans="1:2" x14ac:dyDescent="0.2">
      <c r="A13386" s="1" t="s">
        <v>17544</v>
      </c>
      <c r="B13386" t="str">
        <f t="shared" si="375"/>
        <v>https://www.udobaer.de/out/media/public/cust/others/s0000174-2021-ch_it.pdf</v>
      </c>
    </row>
    <row r="13387" spans="1:2" x14ac:dyDescent="0.2">
      <c r="A13387" s="1" t="s">
        <v>17545</v>
      </c>
      <c r="B13387" t="str">
        <f t="shared" si="375"/>
        <v>https://www.udobaer.de/out/media/public/cust/others/s0000174-2021-ch_it.pdf</v>
      </c>
    </row>
    <row r="13388" spans="1:2" x14ac:dyDescent="0.2">
      <c r="A13388" s="1" t="s">
        <v>17546</v>
      </c>
      <c r="B13388" t="str">
        <f t="shared" si="375"/>
        <v>https://www.udobaer.de/out/media/public/cust/others/s0000174-2021-ch_it.pdf</v>
      </c>
    </row>
    <row r="13389" spans="1:2" x14ac:dyDescent="0.2">
      <c r="A13389" s="1" t="s">
        <v>17547</v>
      </c>
      <c r="B13389" t="str">
        <f t="shared" si="375"/>
        <v>https://www.udobaer.de/out/media/public/cust/others/s0000174-2021-ch_it.pdf</v>
      </c>
    </row>
    <row r="13390" spans="1:2" x14ac:dyDescent="0.2">
      <c r="A13390" s="1" t="s">
        <v>17548</v>
      </c>
      <c r="B13390" t="str">
        <f t="shared" si="375"/>
        <v>https://www.udobaer.de/out/media/public/cust/others/s0000174-2021-ch_it.pdf</v>
      </c>
    </row>
    <row r="13391" spans="1:2" x14ac:dyDescent="0.2">
      <c r="A13391" s="1" t="s">
        <v>17549</v>
      </c>
      <c r="B13391" t="str">
        <f t="shared" si="375"/>
        <v>https://www.udobaer.de/out/media/public/cust/others/s0000174-2021-ch_it.pdf</v>
      </c>
    </row>
    <row r="13392" spans="1:2" x14ac:dyDescent="0.2">
      <c r="A13392" s="1" t="s">
        <v>17550</v>
      </c>
      <c r="B13392" t="str">
        <f t="shared" si="375"/>
        <v>https://www.udobaer.de/out/media/public/cust/others/s0000174-2021-ch_it.pdf</v>
      </c>
    </row>
    <row r="13393" spans="1:2" x14ac:dyDescent="0.2">
      <c r="A13393" s="1" t="s">
        <v>17551</v>
      </c>
      <c r="B13393" t="str">
        <f t="shared" si="375"/>
        <v>https://www.udobaer.de/out/media/public/cust/others/s0000174-2021-ch_it.pdf</v>
      </c>
    </row>
    <row r="13394" spans="1:2" x14ac:dyDescent="0.2">
      <c r="A13394" s="1" t="s">
        <v>17552</v>
      </c>
      <c r="B13394" t="str">
        <f t="shared" si="375"/>
        <v>https://www.udobaer.de/out/media/public/cust/others/s0000174-2021-ch_it.pdf</v>
      </c>
    </row>
    <row r="13395" spans="1:2" x14ac:dyDescent="0.2">
      <c r="A13395" s="1" t="s">
        <v>17553</v>
      </c>
      <c r="B13395" t="str">
        <f t="shared" si="375"/>
        <v>https://www.udobaer.de/out/media/public/cust/others/s0000174-2021-ch_it.pdf</v>
      </c>
    </row>
    <row r="13396" spans="1:2" x14ac:dyDescent="0.2">
      <c r="A13396" s="1" t="s">
        <v>17554</v>
      </c>
      <c r="B13396" t="str">
        <f t="shared" si="375"/>
        <v>https://www.udobaer.de/out/media/public/cust/others/s0000174-2021-ch_it.pdf</v>
      </c>
    </row>
    <row r="13397" spans="1:2" x14ac:dyDescent="0.2">
      <c r="A13397" s="1" t="s">
        <v>17555</v>
      </c>
      <c r="B13397" t="str">
        <f t="shared" si="375"/>
        <v>https://www.udobaer.de/out/media/public/cust/others/s0000174-2021-ch_it.pdf</v>
      </c>
    </row>
    <row r="13398" spans="1:2" x14ac:dyDescent="0.2">
      <c r="A13398" s="1" t="s">
        <v>17556</v>
      </c>
      <c r="B13398" t="str">
        <f t="shared" si="375"/>
        <v>https://www.udobaer.de/out/media/public/cust/others/s0000174-2021-ch_it.pdf</v>
      </c>
    </row>
    <row r="13399" spans="1:2" x14ac:dyDescent="0.2">
      <c r="A13399" s="1" t="s">
        <v>17557</v>
      </c>
      <c r="B13399" t="str">
        <f t="shared" si="375"/>
        <v>https://www.udobaer.de/out/media/public/cust/others/s0000174-2021-ch_it.pdf</v>
      </c>
    </row>
    <row r="13400" spans="1:2" x14ac:dyDescent="0.2">
      <c r="A13400" s="1" t="s">
        <v>17558</v>
      </c>
      <c r="B13400" t="str">
        <f t="shared" si="375"/>
        <v>https://www.udobaer.de/out/media/public/cust/others/s0000174-2021-ch_it.pdf</v>
      </c>
    </row>
    <row r="13401" spans="1:2" x14ac:dyDescent="0.2">
      <c r="A13401" s="1" t="s">
        <v>17559</v>
      </c>
      <c r="B13401" t="str">
        <f t="shared" si="375"/>
        <v>https://www.udobaer.de/out/media/public/cust/others/s0000174-2021-ch_it.pdf</v>
      </c>
    </row>
    <row r="13402" spans="1:2" x14ac:dyDescent="0.2">
      <c r="A13402" s="1" t="s">
        <v>17560</v>
      </c>
      <c r="B13402" t="str">
        <f t="shared" si="375"/>
        <v>https://www.udobaer.de/out/media/public/cust/others/s0000174-2021-ch_it.pdf</v>
      </c>
    </row>
    <row r="13403" spans="1:2" x14ac:dyDescent="0.2">
      <c r="A13403" s="1" t="s">
        <v>17561</v>
      </c>
      <c r="B13403" t="str">
        <f t="shared" si="375"/>
        <v>https://www.udobaer.de/out/media/public/cust/others/s0000174-2021-ch_it.pdf</v>
      </c>
    </row>
    <row r="13404" spans="1:2" x14ac:dyDescent="0.2">
      <c r="A13404" s="1" t="s">
        <v>17562</v>
      </c>
      <c r="B13404" t="str">
        <f t="shared" si="375"/>
        <v>https://www.udobaer.de/out/media/public/cust/others/s0000174-2021-ch_it.pdf</v>
      </c>
    </row>
    <row r="13405" spans="1:2" x14ac:dyDescent="0.2">
      <c r="A13405" s="1" t="s">
        <v>17563</v>
      </c>
      <c r="B13405" t="str">
        <f t="shared" si="375"/>
        <v>https://www.udobaer.de/out/media/public/cust/others/s0000174-2021-ch_it.pdf</v>
      </c>
    </row>
    <row r="13406" spans="1:2" x14ac:dyDescent="0.2">
      <c r="A13406" s="1" t="s">
        <v>17564</v>
      </c>
      <c r="B13406" t="str">
        <f t="shared" si="375"/>
        <v>https://www.udobaer.de/out/media/public/cust/others/s0000174-2021-ch_it.pdf</v>
      </c>
    </row>
    <row r="13407" spans="1:2" x14ac:dyDescent="0.2">
      <c r="A13407" s="1" t="s">
        <v>17565</v>
      </c>
      <c r="B13407" t="str">
        <f t="shared" si="375"/>
        <v>https://www.udobaer.de/out/media/public/cust/others/s0000174-2021-ch_it.pdf</v>
      </c>
    </row>
    <row r="13408" spans="1:2" x14ac:dyDescent="0.2">
      <c r="A13408" s="1" t="s">
        <v>17566</v>
      </c>
      <c r="B13408" t="str">
        <f t="shared" si="375"/>
        <v>https://www.udobaer.de/out/media/public/cust/others/s0000174-2021-ch_it.pdf</v>
      </c>
    </row>
    <row r="13409" spans="1:2" x14ac:dyDescent="0.2">
      <c r="A13409" s="1" t="s">
        <v>17567</v>
      </c>
      <c r="B13409" t="str">
        <f t="shared" ref="B13409:B13436" si="376">HYPERLINK("https://www.udobaer.de/out/media/public/cust/others/s0000174-2021-ch_it.pdf")</f>
        <v>https://www.udobaer.de/out/media/public/cust/others/s0000174-2021-ch_it.pdf</v>
      </c>
    </row>
    <row r="13410" spans="1:2" x14ac:dyDescent="0.2">
      <c r="A13410" s="1" t="s">
        <v>17568</v>
      </c>
      <c r="B13410" t="str">
        <f t="shared" si="376"/>
        <v>https://www.udobaer.de/out/media/public/cust/others/s0000174-2021-ch_it.pdf</v>
      </c>
    </row>
    <row r="13411" spans="1:2" x14ac:dyDescent="0.2">
      <c r="A13411" s="1" t="s">
        <v>17569</v>
      </c>
      <c r="B13411" t="str">
        <f t="shared" si="376"/>
        <v>https://www.udobaer.de/out/media/public/cust/others/s0000174-2021-ch_it.pdf</v>
      </c>
    </row>
    <row r="13412" spans="1:2" x14ac:dyDescent="0.2">
      <c r="A13412" s="1" t="s">
        <v>17570</v>
      </c>
      <c r="B13412" t="str">
        <f t="shared" si="376"/>
        <v>https://www.udobaer.de/out/media/public/cust/others/s0000174-2021-ch_it.pdf</v>
      </c>
    </row>
    <row r="13413" spans="1:2" x14ac:dyDescent="0.2">
      <c r="A13413" s="1" t="s">
        <v>17571</v>
      </c>
      <c r="B13413" t="str">
        <f t="shared" si="376"/>
        <v>https://www.udobaer.de/out/media/public/cust/others/s0000174-2021-ch_it.pdf</v>
      </c>
    </row>
    <row r="13414" spans="1:2" x14ac:dyDescent="0.2">
      <c r="A13414" s="1" t="s">
        <v>17572</v>
      </c>
      <c r="B13414" t="str">
        <f t="shared" si="376"/>
        <v>https://www.udobaer.de/out/media/public/cust/others/s0000174-2021-ch_it.pdf</v>
      </c>
    </row>
    <row r="13415" spans="1:2" x14ac:dyDescent="0.2">
      <c r="A13415" s="1" t="s">
        <v>17573</v>
      </c>
      <c r="B13415" t="str">
        <f t="shared" si="376"/>
        <v>https://www.udobaer.de/out/media/public/cust/others/s0000174-2021-ch_it.pdf</v>
      </c>
    </row>
    <row r="13416" spans="1:2" x14ac:dyDescent="0.2">
      <c r="A13416" s="1" t="s">
        <v>17574</v>
      </c>
      <c r="B13416" t="str">
        <f t="shared" si="376"/>
        <v>https://www.udobaer.de/out/media/public/cust/others/s0000174-2021-ch_it.pdf</v>
      </c>
    </row>
    <row r="13417" spans="1:2" x14ac:dyDescent="0.2">
      <c r="A13417" s="1" t="s">
        <v>17575</v>
      </c>
      <c r="B13417" t="str">
        <f t="shared" si="376"/>
        <v>https://www.udobaer.de/out/media/public/cust/others/s0000174-2021-ch_it.pdf</v>
      </c>
    </row>
    <row r="13418" spans="1:2" x14ac:dyDescent="0.2">
      <c r="A13418" s="1" t="s">
        <v>17576</v>
      </c>
      <c r="B13418" t="str">
        <f t="shared" si="376"/>
        <v>https://www.udobaer.de/out/media/public/cust/others/s0000174-2021-ch_it.pdf</v>
      </c>
    </row>
    <row r="13419" spans="1:2" x14ac:dyDescent="0.2">
      <c r="A13419" s="1" t="s">
        <v>17577</v>
      </c>
      <c r="B13419" t="str">
        <f t="shared" si="376"/>
        <v>https://www.udobaer.de/out/media/public/cust/others/s0000174-2021-ch_it.pdf</v>
      </c>
    </row>
    <row r="13420" spans="1:2" x14ac:dyDescent="0.2">
      <c r="A13420" s="1" t="s">
        <v>17578</v>
      </c>
      <c r="B13420" t="str">
        <f t="shared" si="376"/>
        <v>https://www.udobaer.de/out/media/public/cust/others/s0000174-2021-ch_it.pdf</v>
      </c>
    </row>
    <row r="13421" spans="1:2" x14ac:dyDescent="0.2">
      <c r="A13421" s="1" t="s">
        <v>17579</v>
      </c>
      <c r="B13421" t="str">
        <f t="shared" si="376"/>
        <v>https://www.udobaer.de/out/media/public/cust/others/s0000174-2021-ch_it.pdf</v>
      </c>
    </row>
    <row r="13422" spans="1:2" x14ac:dyDescent="0.2">
      <c r="A13422" s="1" t="s">
        <v>17580</v>
      </c>
      <c r="B13422" t="str">
        <f t="shared" si="376"/>
        <v>https://www.udobaer.de/out/media/public/cust/others/s0000174-2021-ch_it.pdf</v>
      </c>
    </row>
    <row r="13423" spans="1:2" x14ac:dyDescent="0.2">
      <c r="A13423" s="1" t="s">
        <v>17581</v>
      </c>
      <c r="B13423" t="str">
        <f t="shared" si="376"/>
        <v>https://www.udobaer.de/out/media/public/cust/others/s0000174-2021-ch_it.pdf</v>
      </c>
    </row>
    <row r="13424" spans="1:2" x14ac:dyDescent="0.2">
      <c r="A13424" s="1" t="s">
        <v>17582</v>
      </c>
      <c r="B13424" t="str">
        <f t="shared" si="376"/>
        <v>https://www.udobaer.de/out/media/public/cust/others/s0000174-2021-ch_it.pdf</v>
      </c>
    </row>
    <row r="13425" spans="1:2" x14ac:dyDescent="0.2">
      <c r="A13425" s="1" t="s">
        <v>17583</v>
      </c>
      <c r="B13425" t="str">
        <f t="shared" si="376"/>
        <v>https://www.udobaer.de/out/media/public/cust/others/s0000174-2021-ch_it.pdf</v>
      </c>
    </row>
    <row r="13426" spans="1:2" x14ac:dyDescent="0.2">
      <c r="A13426" s="1" t="s">
        <v>17584</v>
      </c>
      <c r="B13426" t="str">
        <f t="shared" si="376"/>
        <v>https://www.udobaer.de/out/media/public/cust/others/s0000174-2021-ch_it.pdf</v>
      </c>
    </row>
    <row r="13427" spans="1:2" x14ac:dyDescent="0.2">
      <c r="A13427" s="1" t="s">
        <v>17585</v>
      </c>
      <c r="B13427" t="str">
        <f t="shared" si="376"/>
        <v>https://www.udobaer.de/out/media/public/cust/others/s0000174-2021-ch_it.pdf</v>
      </c>
    </row>
    <row r="13428" spans="1:2" x14ac:dyDescent="0.2">
      <c r="A13428" s="1" t="s">
        <v>17586</v>
      </c>
      <c r="B13428" t="str">
        <f t="shared" si="376"/>
        <v>https://www.udobaer.de/out/media/public/cust/others/s0000174-2021-ch_it.pdf</v>
      </c>
    </row>
    <row r="13429" spans="1:2" x14ac:dyDescent="0.2">
      <c r="A13429" s="1" t="s">
        <v>17587</v>
      </c>
      <c r="B13429" t="str">
        <f t="shared" si="376"/>
        <v>https://www.udobaer.de/out/media/public/cust/others/s0000174-2021-ch_it.pdf</v>
      </c>
    </row>
    <row r="13430" spans="1:2" x14ac:dyDescent="0.2">
      <c r="A13430" s="1" t="s">
        <v>17588</v>
      </c>
      <c r="B13430" t="str">
        <f t="shared" si="376"/>
        <v>https://www.udobaer.de/out/media/public/cust/others/s0000174-2021-ch_it.pdf</v>
      </c>
    </row>
    <row r="13431" spans="1:2" x14ac:dyDescent="0.2">
      <c r="A13431" s="1" t="s">
        <v>17589</v>
      </c>
      <c r="B13431" t="str">
        <f t="shared" si="376"/>
        <v>https://www.udobaer.de/out/media/public/cust/others/s0000174-2021-ch_it.pdf</v>
      </c>
    </row>
    <row r="13432" spans="1:2" x14ac:dyDescent="0.2">
      <c r="A13432" s="1" t="s">
        <v>17590</v>
      </c>
      <c r="B13432" t="str">
        <f t="shared" si="376"/>
        <v>https://www.udobaer.de/out/media/public/cust/others/s0000174-2021-ch_it.pdf</v>
      </c>
    </row>
    <row r="13433" spans="1:2" x14ac:dyDescent="0.2">
      <c r="A13433" s="1" t="s">
        <v>17591</v>
      </c>
      <c r="B13433" t="str">
        <f t="shared" si="376"/>
        <v>https://www.udobaer.de/out/media/public/cust/others/s0000174-2021-ch_it.pdf</v>
      </c>
    </row>
    <row r="13434" spans="1:2" x14ac:dyDescent="0.2">
      <c r="A13434" s="1" t="s">
        <v>17592</v>
      </c>
      <c r="B13434" t="str">
        <f t="shared" si="376"/>
        <v>https://www.udobaer.de/out/media/public/cust/others/s0000174-2021-ch_it.pdf</v>
      </c>
    </row>
    <row r="13435" spans="1:2" x14ac:dyDescent="0.2">
      <c r="A13435" s="1" t="s">
        <v>17593</v>
      </c>
      <c r="B13435" t="str">
        <f t="shared" si="376"/>
        <v>https://www.udobaer.de/out/media/public/cust/others/s0000174-2021-ch_it.pdf</v>
      </c>
    </row>
    <row r="13436" spans="1:2" x14ac:dyDescent="0.2">
      <c r="A13436" s="1" t="s">
        <v>17594</v>
      </c>
      <c r="B13436" t="str">
        <f t="shared" si="376"/>
        <v>https://www.udobaer.de/out/media/public/cust/others/s0000174-2021-ch_it.pdf</v>
      </c>
    </row>
    <row r="13437" spans="1:2" x14ac:dyDescent="0.2">
      <c r="A13437" s="1" t="s">
        <v>17595</v>
      </c>
      <c r="B13437" t="str">
        <f t="shared" ref="B13437:B13464" si="377">HYPERLINK("https://www.udobaer.de/out/media/public/cust/others/s0000174-2021-ch_it.pdf")</f>
        <v>https://www.udobaer.de/out/media/public/cust/others/s0000174-2021-ch_it.pdf</v>
      </c>
    </row>
    <row r="13438" spans="1:2" x14ac:dyDescent="0.2">
      <c r="A13438" s="1" t="s">
        <v>17596</v>
      </c>
      <c r="B13438" t="str">
        <f t="shared" si="377"/>
        <v>https://www.udobaer.de/out/media/public/cust/others/s0000174-2021-ch_it.pdf</v>
      </c>
    </row>
    <row r="13439" spans="1:2" x14ac:dyDescent="0.2">
      <c r="A13439" s="1" t="s">
        <v>17597</v>
      </c>
      <c r="B13439" t="str">
        <f t="shared" si="377"/>
        <v>https://www.udobaer.de/out/media/public/cust/others/s0000174-2021-ch_it.pdf</v>
      </c>
    </row>
    <row r="13440" spans="1:2" x14ac:dyDescent="0.2">
      <c r="A13440" s="1" t="s">
        <v>17598</v>
      </c>
      <c r="B13440" t="str">
        <f t="shared" si="377"/>
        <v>https://www.udobaer.de/out/media/public/cust/others/s0000174-2021-ch_it.pdf</v>
      </c>
    </row>
    <row r="13441" spans="1:2" x14ac:dyDescent="0.2">
      <c r="A13441" s="1" t="s">
        <v>17599</v>
      </c>
      <c r="B13441" t="str">
        <f t="shared" si="377"/>
        <v>https://www.udobaer.de/out/media/public/cust/others/s0000174-2021-ch_it.pdf</v>
      </c>
    </row>
    <row r="13442" spans="1:2" x14ac:dyDescent="0.2">
      <c r="A13442" s="1" t="s">
        <v>17600</v>
      </c>
      <c r="B13442" t="str">
        <f t="shared" si="377"/>
        <v>https://www.udobaer.de/out/media/public/cust/others/s0000174-2021-ch_it.pdf</v>
      </c>
    </row>
    <row r="13443" spans="1:2" x14ac:dyDescent="0.2">
      <c r="A13443" s="1" t="s">
        <v>17601</v>
      </c>
      <c r="B13443" t="str">
        <f t="shared" si="377"/>
        <v>https://www.udobaer.de/out/media/public/cust/others/s0000174-2021-ch_it.pdf</v>
      </c>
    </row>
    <row r="13444" spans="1:2" x14ac:dyDescent="0.2">
      <c r="A13444" s="1" t="s">
        <v>17602</v>
      </c>
      <c r="B13444" t="str">
        <f t="shared" si="377"/>
        <v>https://www.udobaer.de/out/media/public/cust/others/s0000174-2021-ch_it.pdf</v>
      </c>
    </row>
    <row r="13445" spans="1:2" x14ac:dyDescent="0.2">
      <c r="A13445" s="1" t="s">
        <v>17603</v>
      </c>
      <c r="B13445" t="str">
        <f t="shared" si="377"/>
        <v>https://www.udobaer.de/out/media/public/cust/others/s0000174-2021-ch_it.pdf</v>
      </c>
    </row>
    <row r="13446" spans="1:2" x14ac:dyDescent="0.2">
      <c r="A13446" s="1" t="s">
        <v>17604</v>
      </c>
      <c r="B13446" t="str">
        <f t="shared" si="377"/>
        <v>https://www.udobaer.de/out/media/public/cust/others/s0000174-2021-ch_it.pdf</v>
      </c>
    </row>
    <row r="13447" spans="1:2" x14ac:dyDescent="0.2">
      <c r="A13447" s="1" t="s">
        <v>17605</v>
      </c>
      <c r="B13447" t="str">
        <f t="shared" si="377"/>
        <v>https://www.udobaer.de/out/media/public/cust/others/s0000174-2021-ch_it.pdf</v>
      </c>
    </row>
    <row r="13448" spans="1:2" x14ac:dyDescent="0.2">
      <c r="A13448" s="1" t="s">
        <v>17606</v>
      </c>
      <c r="B13448" t="str">
        <f t="shared" si="377"/>
        <v>https://www.udobaer.de/out/media/public/cust/others/s0000174-2021-ch_it.pdf</v>
      </c>
    </row>
    <row r="13449" spans="1:2" x14ac:dyDescent="0.2">
      <c r="A13449" s="1" t="s">
        <v>17607</v>
      </c>
      <c r="B13449" t="str">
        <f t="shared" si="377"/>
        <v>https://www.udobaer.de/out/media/public/cust/others/s0000174-2021-ch_it.pdf</v>
      </c>
    </row>
    <row r="13450" spans="1:2" x14ac:dyDescent="0.2">
      <c r="A13450" s="1" t="s">
        <v>17608</v>
      </c>
      <c r="B13450" t="str">
        <f t="shared" si="377"/>
        <v>https://www.udobaer.de/out/media/public/cust/others/s0000174-2021-ch_it.pdf</v>
      </c>
    </row>
    <row r="13451" spans="1:2" x14ac:dyDescent="0.2">
      <c r="A13451" s="1" t="s">
        <v>17609</v>
      </c>
      <c r="B13451" t="str">
        <f t="shared" si="377"/>
        <v>https://www.udobaer.de/out/media/public/cust/others/s0000174-2021-ch_it.pdf</v>
      </c>
    </row>
    <row r="13452" spans="1:2" x14ac:dyDescent="0.2">
      <c r="A13452" s="1" t="s">
        <v>17610</v>
      </c>
      <c r="B13452" t="str">
        <f t="shared" si="377"/>
        <v>https://www.udobaer.de/out/media/public/cust/others/s0000174-2021-ch_it.pdf</v>
      </c>
    </row>
    <row r="13453" spans="1:2" x14ac:dyDescent="0.2">
      <c r="A13453" s="1" t="s">
        <v>17611</v>
      </c>
      <c r="B13453" t="str">
        <f t="shared" si="377"/>
        <v>https://www.udobaer.de/out/media/public/cust/others/s0000174-2021-ch_it.pdf</v>
      </c>
    </row>
    <row r="13454" spans="1:2" x14ac:dyDescent="0.2">
      <c r="A13454" s="1" t="s">
        <v>17612</v>
      </c>
      <c r="B13454" t="str">
        <f t="shared" si="377"/>
        <v>https://www.udobaer.de/out/media/public/cust/others/s0000174-2021-ch_it.pdf</v>
      </c>
    </row>
    <row r="13455" spans="1:2" x14ac:dyDescent="0.2">
      <c r="A13455" s="1" t="s">
        <v>17613</v>
      </c>
      <c r="B13455" t="str">
        <f t="shared" si="377"/>
        <v>https://www.udobaer.de/out/media/public/cust/others/s0000174-2021-ch_it.pdf</v>
      </c>
    </row>
    <row r="13456" spans="1:2" x14ac:dyDescent="0.2">
      <c r="A13456" s="1" t="s">
        <v>17614</v>
      </c>
      <c r="B13456" t="str">
        <f t="shared" si="377"/>
        <v>https://www.udobaer.de/out/media/public/cust/others/s0000174-2021-ch_it.pdf</v>
      </c>
    </row>
    <row r="13457" spans="1:2" x14ac:dyDescent="0.2">
      <c r="A13457" s="1" t="s">
        <v>17615</v>
      </c>
      <c r="B13457" t="str">
        <f t="shared" si="377"/>
        <v>https://www.udobaer.de/out/media/public/cust/others/s0000174-2021-ch_it.pdf</v>
      </c>
    </row>
    <row r="13458" spans="1:2" x14ac:dyDescent="0.2">
      <c r="A13458" s="1" t="s">
        <v>17616</v>
      </c>
      <c r="B13458" t="str">
        <f t="shared" si="377"/>
        <v>https://www.udobaer.de/out/media/public/cust/others/s0000174-2021-ch_it.pdf</v>
      </c>
    </row>
    <row r="13459" spans="1:2" x14ac:dyDescent="0.2">
      <c r="A13459" s="1" t="s">
        <v>17617</v>
      </c>
      <c r="B13459" t="str">
        <f t="shared" si="377"/>
        <v>https://www.udobaer.de/out/media/public/cust/others/s0000174-2021-ch_it.pdf</v>
      </c>
    </row>
    <row r="13460" spans="1:2" x14ac:dyDescent="0.2">
      <c r="A13460" s="1" t="s">
        <v>17618</v>
      </c>
      <c r="B13460" t="str">
        <f t="shared" si="377"/>
        <v>https://www.udobaer.de/out/media/public/cust/others/s0000174-2021-ch_it.pdf</v>
      </c>
    </row>
    <row r="13461" spans="1:2" x14ac:dyDescent="0.2">
      <c r="A13461" s="1" t="s">
        <v>17619</v>
      </c>
      <c r="B13461" t="str">
        <f t="shared" si="377"/>
        <v>https://www.udobaer.de/out/media/public/cust/others/s0000174-2021-ch_it.pdf</v>
      </c>
    </row>
    <row r="13462" spans="1:2" x14ac:dyDescent="0.2">
      <c r="A13462" s="1" t="s">
        <v>17620</v>
      </c>
      <c r="B13462" t="str">
        <f t="shared" si="377"/>
        <v>https://www.udobaer.de/out/media/public/cust/others/s0000174-2021-ch_it.pdf</v>
      </c>
    </row>
    <row r="13463" spans="1:2" x14ac:dyDescent="0.2">
      <c r="A13463" s="1" t="s">
        <v>17621</v>
      </c>
      <c r="B13463" t="str">
        <f t="shared" si="377"/>
        <v>https://www.udobaer.de/out/media/public/cust/others/s0000174-2021-ch_it.pdf</v>
      </c>
    </row>
    <row r="13464" spans="1:2" x14ac:dyDescent="0.2">
      <c r="A13464" s="1" t="s">
        <v>17622</v>
      </c>
      <c r="B13464" t="str">
        <f t="shared" si="377"/>
        <v>https://www.udobaer.de/out/media/public/cust/others/s0000174-2021-ch_it.pdf</v>
      </c>
    </row>
    <row r="13465" spans="1:2" x14ac:dyDescent="0.2">
      <c r="A13465" s="1" t="s">
        <v>17623</v>
      </c>
      <c r="B13465" t="str">
        <f t="shared" ref="B13465:B13492" si="378">HYPERLINK("https://www.udobaer.de/out/media/public/cust/others/s0000174-2021-ch_it.pdf")</f>
        <v>https://www.udobaer.de/out/media/public/cust/others/s0000174-2021-ch_it.pdf</v>
      </c>
    </row>
    <row r="13466" spans="1:2" x14ac:dyDescent="0.2">
      <c r="A13466" s="1" t="s">
        <v>17624</v>
      </c>
      <c r="B13466" t="str">
        <f t="shared" si="378"/>
        <v>https://www.udobaer.de/out/media/public/cust/others/s0000174-2021-ch_it.pdf</v>
      </c>
    </row>
    <row r="13467" spans="1:2" x14ac:dyDescent="0.2">
      <c r="A13467" s="1" t="s">
        <v>17625</v>
      </c>
      <c r="B13467" t="str">
        <f t="shared" si="378"/>
        <v>https://www.udobaer.de/out/media/public/cust/others/s0000174-2021-ch_it.pdf</v>
      </c>
    </row>
    <row r="13468" spans="1:2" x14ac:dyDescent="0.2">
      <c r="A13468" s="1" t="s">
        <v>17626</v>
      </c>
      <c r="B13468" t="str">
        <f t="shared" si="378"/>
        <v>https://www.udobaer.de/out/media/public/cust/others/s0000174-2021-ch_it.pdf</v>
      </c>
    </row>
    <row r="13469" spans="1:2" x14ac:dyDescent="0.2">
      <c r="A13469" s="1" t="s">
        <v>17627</v>
      </c>
      <c r="B13469" t="str">
        <f t="shared" si="378"/>
        <v>https://www.udobaer.de/out/media/public/cust/others/s0000174-2021-ch_it.pdf</v>
      </c>
    </row>
    <row r="13470" spans="1:2" x14ac:dyDescent="0.2">
      <c r="A13470" s="1" t="s">
        <v>17628</v>
      </c>
      <c r="B13470" t="str">
        <f t="shared" si="378"/>
        <v>https://www.udobaer.de/out/media/public/cust/others/s0000174-2021-ch_it.pdf</v>
      </c>
    </row>
    <row r="13471" spans="1:2" x14ac:dyDescent="0.2">
      <c r="A13471" s="1" t="s">
        <v>17629</v>
      </c>
      <c r="B13471" t="str">
        <f t="shared" si="378"/>
        <v>https://www.udobaer.de/out/media/public/cust/others/s0000174-2021-ch_it.pdf</v>
      </c>
    </row>
    <row r="13472" spans="1:2" x14ac:dyDescent="0.2">
      <c r="A13472" s="1" t="s">
        <v>17630</v>
      </c>
      <c r="B13472" t="str">
        <f t="shared" si="378"/>
        <v>https://www.udobaer.de/out/media/public/cust/others/s0000174-2021-ch_it.pdf</v>
      </c>
    </row>
    <row r="13473" spans="1:2" x14ac:dyDescent="0.2">
      <c r="A13473" s="1" t="s">
        <v>17631</v>
      </c>
      <c r="B13473" t="str">
        <f t="shared" si="378"/>
        <v>https://www.udobaer.de/out/media/public/cust/others/s0000174-2021-ch_it.pdf</v>
      </c>
    </row>
    <row r="13474" spans="1:2" x14ac:dyDescent="0.2">
      <c r="A13474" s="1" t="s">
        <v>17632</v>
      </c>
      <c r="B13474" t="str">
        <f t="shared" si="378"/>
        <v>https://www.udobaer.de/out/media/public/cust/others/s0000174-2021-ch_it.pdf</v>
      </c>
    </row>
    <row r="13475" spans="1:2" x14ac:dyDescent="0.2">
      <c r="A13475" s="1" t="s">
        <v>17633</v>
      </c>
      <c r="B13475" t="str">
        <f t="shared" si="378"/>
        <v>https://www.udobaer.de/out/media/public/cust/others/s0000174-2021-ch_it.pdf</v>
      </c>
    </row>
    <row r="13476" spans="1:2" x14ac:dyDescent="0.2">
      <c r="A13476" s="1" t="s">
        <v>17634</v>
      </c>
      <c r="B13476" t="str">
        <f t="shared" si="378"/>
        <v>https://www.udobaer.de/out/media/public/cust/others/s0000174-2021-ch_it.pdf</v>
      </c>
    </row>
    <row r="13477" spans="1:2" x14ac:dyDescent="0.2">
      <c r="A13477" s="1" t="s">
        <v>17635</v>
      </c>
      <c r="B13477" t="str">
        <f t="shared" si="378"/>
        <v>https://www.udobaer.de/out/media/public/cust/others/s0000174-2021-ch_it.pdf</v>
      </c>
    </row>
    <row r="13478" spans="1:2" x14ac:dyDescent="0.2">
      <c r="A13478" s="1" t="s">
        <v>17636</v>
      </c>
      <c r="B13478" t="str">
        <f t="shared" si="378"/>
        <v>https://www.udobaer.de/out/media/public/cust/others/s0000174-2021-ch_it.pdf</v>
      </c>
    </row>
    <row r="13479" spans="1:2" x14ac:dyDescent="0.2">
      <c r="A13479" s="1" t="s">
        <v>17637</v>
      </c>
      <c r="B13479" t="str">
        <f t="shared" si="378"/>
        <v>https://www.udobaer.de/out/media/public/cust/others/s0000174-2021-ch_it.pdf</v>
      </c>
    </row>
    <row r="13480" spans="1:2" x14ac:dyDescent="0.2">
      <c r="A13480" s="1" t="s">
        <v>17638</v>
      </c>
      <c r="B13480" t="str">
        <f t="shared" si="378"/>
        <v>https://www.udobaer.de/out/media/public/cust/others/s0000174-2021-ch_it.pdf</v>
      </c>
    </row>
    <row r="13481" spans="1:2" x14ac:dyDescent="0.2">
      <c r="A13481" s="1" t="s">
        <v>17639</v>
      </c>
      <c r="B13481" t="str">
        <f t="shared" si="378"/>
        <v>https://www.udobaer.de/out/media/public/cust/others/s0000174-2021-ch_it.pdf</v>
      </c>
    </row>
    <row r="13482" spans="1:2" x14ac:dyDescent="0.2">
      <c r="A13482" s="1" t="s">
        <v>17640</v>
      </c>
      <c r="B13482" t="str">
        <f t="shared" si="378"/>
        <v>https://www.udobaer.de/out/media/public/cust/others/s0000174-2021-ch_it.pdf</v>
      </c>
    </row>
    <row r="13483" spans="1:2" x14ac:dyDescent="0.2">
      <c r="A13483" s="1" t="s">
        <v>17641</v>
      </c>
      <c r="B13483" t="str">
        <f t="shared" si="378"/>
        <v>https://www.udobaer.de/out/media/public/cust/others/s0000174-2021-ch_it.pdf</v>
      </c>
    </row>
    <row r="13484" spans="1:2" x14ac:dyDescent="0.2">
      <c r="A13484" s="1" t="s">
        <v>17642</v>
      </c>
      <c r="B13484" t="str">
        <f t="shared" si="378"/>
        <v>https://www.udobaer.de/out/media/public/cust/others/s0000174-2021-ch_it.pdf</v>
      </c>
    </row>
    <row r="13485" spans="1:2" x14ac:dyDescent="0.2">
      <c r="A13485" s="1" t="s">
        <v>17643</v>
      </c>
      <c r="B13485" t="str">
        <f t="shared" si="378"/>
        <v>https://www.udobaer.de/out/media/public/cust/others/s0000174-2021-ch_it.pdf</v>
      </c>
    </row>
    <row r="13486" spans="1:2" x14ac:dyDescent="0.2">
      <c r="A13486" s="1" t="s">
        <v>17644</v>
      </c>
      <c r="B13486" t="str">
        <f t="shared" si="378"/>
        <v>https://www.udobaer.de/out/media/public/cust/others/s0000174-2021-ch_it.pdf</v>
      </c>
    </row>
    <row r="13487" spans="1:2" x14ac:dyDescent="0.2">
      <c r="A13487" s="1" t="s">
        <v>17645</v>
      </c>
      <c r="B13487" t="str">
        <f t="shared" si="378"/>
        <v>https://www.udobaer.de/out/media/public/cust/others/s0000174-2021-ch_it.pdf</v>
      </c>
    </row>
    <row r="13488" spans="1:2" x14ac:dyDescent="0.2">
      <c r="A13488" s="1" t="s">
        <v>17646</v>
      </c>
      <c r="B13488" t="str">
        <f t="shared" si="378"/>
        <v>https://www.udobaer.de/out/media/public/cust/others/s0000174-2021-ch_it.pdf</v>
      </c>
    </row>
    <row r="13489" spans="1:2" x14ac:dyDescent="0.2">
      <c r="A13489" s="1" t="s">
        <v>17647</v>
      </c>
      <c r="B13489" t="str">
        <f t="shared" si="378"/>
        <v>https://www.udobaer.de/out/media/public/cust/others/s0000174-2021-ch_it.pdf</v>
      </c>
    </row>
    <row r="13490" spans="1:2" x14ac:dyDescent="0.2">
      <c r="A13490" s="1" t="s">
        <v>17648</v>
      </c>
      <c r="B13490" t="str">
        <f t="shared" si="378"/>
        <v>https://www.udobaer.de/out/media/public/cust/others/s0000174-2021-ch_it.pdf</v>
      </c>
    </row>
    <row r="13491" spans="1:2" x14ac:dyDescent="0.2">
      <c r="A13491" s="1" t="s">
        <v>17649</v>
      </c>
      <c r="B13491" t="str">
        <f t="shared" si="378"/>
        <v>https://www.udobaer.de/out/media/public/cust/others/s0000174-2021-ch_it.pdf</v>
      </c>
    </row>
    <row r="13492" spans="1:2" x14ac:dyDescent="0.2">
      <c r="A13492" s="1" t="s">
        <v>17650</v>
      </c>
      <c r="B13492" t="str">
        <f t="shared" si="378"/>
        <v>https://www.udobaer.de/out/media/public/cust/others/s0000174-2021-ch_it.pdf</v>
      </c>
    </row>
    <row r="13493" spans="1:2" x14ac:dyDescent="0.2">
      <c r="A13493" s="1" t="s">
        <v>17651</v>
      </c>
      <c r="B13493" t="str">
        <f t="shared" ref="B13493:B13520" si="379">HYPERLINK("https://www.udobaer.de/out/media/public/cust/others/s0000174-2021-ch_it.pdf")</f>
        <v>https://www.udobaer.de/out/media/public/cust/others/s0000174-2021-ch_it.pdf</v>
      </c>
    </row>
    <row r="13494" spans="1:2" x14ac:dyDescent="0.2">
      <c r="A13494" s="1" t="s">
        <v>17652</v>
      </c>
      <c r="B13494" t="str">
        <f t="shared" si="379"/>
        <v>https://www.udobaer.de/out/media/public/cust/others/s0000174-2021-ch_it.pdf</v>
      </c>
    </row>
    <row r="13495" spans="1:2" x14ac:dyDescent="0.2">
      <c r="A13495" s="1" t="s">
        <v>17653</v>
      </c>
      <c r="B13495" t="str">
        <f t="shared" si="379"/>
        <v>https://www.udobaer.de/out/media/public/cust/others/s0000174-2021-ch_it.pdf</v>
      </c>
    </row>
    <row r="13496" spans="1:2" x14ac:dyDescent="0.2">
      <c r="A13496" s="1" t="s">
        <v>17654</v>
      </c>
      <c r="B13496" t="str">
        <f t="shared" si="379"/>
        <v>https://www.udobaer.de/out/media/public/cust/others/s0000174-2021-ch_it.pdf</v>
      </c>
    </row>
    <row r="13497" spans="1:2" x14ac:dyDescent="0.2">
      <c r="A13497" s="1" t="s">
        <v>17655</v>
      </c>
      <c r="B13497" t="str">
        <f t="shared" si="379"/>
        <v>https://www.udobaer.de/out/media/public/cust/others/s0000174-2021-ch_it.pdf</v>
      </c>
    </row>
    <row r="13498" spans="1:2" x14ac:dyDescent="0.2">
      <c r="A13498" s="1" t="s">
        <v>17656</v>
      </c>
      <c r="B13498" t="str">
        <f t="shared" si="379"/>
        <v>https://www.udobaer.de/out/media/public/cust/others/s0000174-2021-ch_it.pdf</v>
      </c>
    </row>
    <row r="13499" spans="1:2" x14ac:dyDescent="0.2">
      <c r="A13499" s="1" t="s">
        <v>17657</v>
      </c>
      <c r="B13499" t="str">
        <f t="shared" si="379"/>
        <v>https://www.udobaer.de/out/media/public/cust/others/s0000174-2021-ch_it.pdf</v>
      </c>
    </row>
    <row r="13500" spans="1:2" x14ac:dyDescent="0.2">
      <c r="A13500" s="1" t="s">
        <v>17658</v>
      </c>
      <c r="B13500" t="str">
        <f t="shared" si="379"/>
        <v>https://www.udobaer.de/out/media/public/cust/others/s0000174-2021-ch_it.pdf</v>
      </c>
    </row>
    <row r="13501" spans="1:2" x14ac:dyDescent="0.2">
      <c r="A13501" s="1" t="s">
        <v>17659</v>
      </c>
      <c r="B13501" t="str">
        <f t="shared" si="379"/>
        <v>https://www.udobaer.de/out/media/public/cust/others/s0000174-2021-ch_it.pdf</v>
      </c>
    </row>
    <row r="13502" spans="1:2" x14ac:dyDescent="0.2">
      <c r="A13502" s="1" t="s">
        <v>17660</v>
      </c>
      <c r="B13502" t="str">
        <f t="shared" si="379"/>
        <v>https://www.udobaer.de/out/media/public/cust/others/s0000174-2021-ch_it.pdf</v>
      </c>
    </row>
    <row r="13503" spans="1:2" x14ac:dyDescent="0.2">
      <c r="A13503" s="1" t="s">
        <v>17661</v>
      </c>
      <c r="B13503" t="str">
        <f t="shared" si="379"/>
        <v>https://www.udobaer.de/out/media/public/cust/others/s0000174-2021-ch_it.pdf</v>
      </c>
    </row>
    <row r="13504" spans="1:2" x14ac:dyDescent="0.2">
      <c r="A13504" s="1" t="s">
        <v>17662</v>
      </c>
      <c r="B13504" t="str">
        <f t="shared" si="379"/>
        <v>https://www.udobaer.de/out/media/public/cust/others/s0000174-2021-ch_it.pdf</v>
      </c>
    </row>
    <row r="13505" spans="1:2" x14ac:dyDescent="0.2">
      <c r="A13505" s="1" t="s">
        <v>17663</v>
      </c>
      <c r="B13505" t="str">
        <f t="shared" si="379"/>
        <v>https://www.udobaer.de/out/media/public/cust/others/s0000174-2021-ch_it.pdf</v>
      </c>
    </row>
    <row r="13506" spans="1:2" x14ac:dyDescent="0.2">
      <c r="A13506" s="1" t="s">
        <v>17664</v>
      </c>
      <c r="B13506" t="str">
        <f t="shared" si="379"/>
        <v>https://www.udobaer.de/out/media/public/cust/others/s0000174-2021-ch_it.pdf</v>
      </c>
    </row>
    <row r="13507" spans="1:2" x14ac:dyDescent="0.2">
      <c r="A13507" s="1" t="s">
        <v>17665</v>
      </c>
      <c r="B13507" t="str">
        <f t="shared" si="379"/>
        <v>https://www.udobaer.de/out/media/public/cust/others/s0000174-2021-ch_it.pdf</v>
      </c>
    </row>
    <row r="13508" spans="1:2" x14ac:dyDescent="0.2">
      <c r="A13508" s="1" t="s">
        <v>17666</v>
      </c>
      <c r="B13508" t="str">
        <f t="shared" si="379"/>
        <v>https://www.udobaer.de/out/media/public/cust/others/s0000174-2021-ch_it.pdf</v>
      </c>
    </row>
    <row r="13509" spans="1:2" x14ac:dyDescent="0.2">
      <c r="A13509" s="1" t="s">
        <v>17667</v>
      </c>
      <c r="B13509" t="str">
        <f t="shared" si="379"/>
        <v>https://www.udobaer.de/out/media/public/cust/others/s0000174-2021-ch_it.pdf</v>
      </c>
    </row>
    <row r="13510" spans="1:2" x14ac:dyDescent="0.2">
      <c r="A13510" s="1" t="s">
        <v>17668</v>
      </c>
      <c r="B13510" t="str">
        <f t="shared" si="379"/>
        <v>https://www.udobaer.de/out/media/public/cust/others/s0000174-2021-ch_it.pdf</v>
      </c>
    </row>
    <row r="13511" spans="1:2" x14ac:dyDescent="0.2">
      <c r="A13511" s="1" t="s">
        <v>17669</v>
      </c>
      <c r="B13511" t="str">
        <f t="shared" si="379"/>
        <v>https://www.udobaer.de/out/media/public/cust/others/s0000174-2021-ch_it.pdf</v>
      </c>
    </row>
    <row r="13512" spans="1:2" x14ac:dyDescent="0.2">
      <c r="A13512" s="1" t="s">
        <v>17670</v>
      </c>
      <c r="B13512" t="str">
        <f t="shared" si="379"/>
        <v>https://www.udobaer.de/out/media/public/cust/others/s0000174-2021-ch_it.pdf</v>
      </c>
    </row>
    <row r="13513" spans="1:2" x14ac:dyDescent="0.2">
      <c r="A13513" s="1" t="s">
        <v>17671</v>
      </c>
      <c r="B13513" t="str">
        <f t="shared" si="379"/>
        <v>https://www.udobaer.de/out/media/public/cust/others/s0000174-2021-ch_it.pdf</v>
      </c>
    </row>
    <row r="13514" spans="1:2" x14ac:dyDescent="0.2">
      <c r="A13514" s="1" t="s">
        <v>17672</v>
      </c>
      <c r="B13514" t="str">
        <f t="shared" si="379"/>
        <v>https://www.udobaer.de/out/media/public/cust/others/s0000174-2021-ch_it.pdf</v>
      </c>
    </row>
    <row r="13515" spans="1:2" x14ac:dyDescent="0.2">
      <c r="A13515" s="1" t="s">
        <v>17673</v>
      </c>
      <c r="B13515" t="str">
        <f t="shared" si="379"/>
        <v>https://www.udobaer.de/out/media/public/cust/others/s0000174-2021-ch_it.pdf</v>
      </c>
    </row>
    <row r="13516" spans="1:2" x14ac:dyDescent="0.2">
      <c r="A13516" s="1" t="s">
        <v>17674</v>
      </c>
      <c r="B13516" t="str">
        <f t="shared" si="379"/>
        <v>https://www.udobaer.de/out/media/public/cust/others/s0000174-2021-ch_it.pdf</v>
      </c>
    </row>
    <row r="13517" spans="1:2" x14ac:dyDescent="0.2">
      <c r="A13517" s="1" t="s">
        <v>17675</v>
      </c>
      <c r="B13517" t="str">
        <f t="shared" si="379"/>
        <v>https://www.udobaer.de/out/media/public/cust/others/s0000174-2021-ch_it.pdf</v>
      </c>
    </row>
    <row r="13518" spans="1:2" x14ac:dyDescent="0.2">
      <c r="A13518" s="1" t="s">
        <v>17676</v>
      </c>
      <c r="B13518" t="str">
        <f t="shared" si="379"/>
        <v>https://www.udobaer.de/out/media/public/cust/others/s0000174-2021-ch_it.pdf</v>
      </c>
    </row>
    <row r="13519" spans="1:2" x14ac:dyDescent="0.2">
      <c r="A13519" s="1" t="s">
        <v>17677</v>
      </c>
      <c r="B13519" t="str">
        <f t="shared" si="379"/>
        <v>https://www.udobaer.de/out/media/public/cust/others/s0000174-2021-ch_it.pdf</v>
      </c>
    </row>
    <row r="13520" spans="1:2" x14ac:dyDescent="0.2">
      <c r="A13520" s="1" t="s">
        <v>17678</v>
      </c>
      <c r="B13520" t="str">
        <f t="shared" si="379"/>
        <v>https://www.udobaer.de/out/media/public/cust/others/s0000174-2021-ch_it.pdf</v>
      </c>
    </row>
    <row r="13521" spans="1:2" x14ac:dyDescent="0.2">
      <c r="A13521" s="1" t="s">
        <v>17679</v>
      </c>
      <c r="B13521" t="str">
        <f t="shared" ref="B13521:B13548" si="380">HYPERLINK("https://www.udobaer.de/out/media/public/cust/others/s0000174-2021-ch_it.pdf")</f>
        <v>https://www.udobaer.de/out/media/public/cust/others/s0000174-2021-ch_it.pdf</v>
      </c>
    </row>
    <row r="13522" spans="1:2" x14ac:dyDescent="0.2">
      <c r="A13522" s="1" t="s">
        <v>17680</v>
      </c>
      <c r="B13522" t="str">
        <f t="shared" si="380"/>
        <v>https://www.udobaer.de/out/media/public/cust/others/s0000174-2021-ch_it.pdf</v>
      </c>
    </row>
    <row r="13523" spans="1:2" x14ac:dyDescent="0.2">
      <c r="A13523" s="1" t="s">
        <v>17681</v>
      </c>
      <c r="B13523" t="str">
        <f t="shared" si="380"/>
        <v>https://www.udobaer.de/out/media/public/cust/others/s0000174-2021-ch_it.pdf</v>
      </c>
    </row>
    <row r="13524" spans="1:2" x14ac:dyDescent="0.2">
      <c r="A13524" s="1" t="s">
        <v>17682</v>
      </c>
      <c r="B13524" t="str">
        <f t="shared" si="380"/>
        <v>https://www.udobaer.de/out/media/public/cust/others/s0000174-2021-ch_it.pdf</v>
      </c>
    </row>
    <row r="13525" spans="1:2" x14ac:dyDescent="0.2">
      <c r="A13525" s="1" t="s">
        <v>17683</v>
      </c>
      <c r="B13525" t="str">
        <f t="shared" si="380"/>
        <v>https://www.udobaer.de/out/media/public/cust/others/s0000174-2021-ch_it.pdf</v>
      </c>
    </row>
    <row r="13526" spans="1:2" x14ac:dyDescent="0.2">
      <c r="A13526" s="1" t="s">
        <v>17684</v>
      </c>
      <c r="B13526" t="str">
        <f t="shared" si="380"/>
        <v>https://www.udobaer.de/out/media/public/cust/others/s0000174-2021-ch_it.pdf</v>
      </c>
    </row>
    <row r="13527" spans="1:2" x14ac:dyDescent="0.2">
      <c r="A13527" s="1" t="s">
        <v>17685</v>
      </c>
      <c r="B13527" t="str">
        <f t="shared" si="380"/>
        <v>https://www.udobaer.de/out/media/public/cust/others/s0000174-2021-ch_it.pdf</v>
      </c>
    </row>
    <row r="13528" spans="1:2" x14ac:dyDescent="0.2">
      <c r="A13528" s="1" t="s">
        <v>17686</v>
      </c>
      <c r="B13528" t="str">
        <f t="shared" si="380"/>
        <v>https://www.udobaer.de/out/media/public/cust/others/s0000174-2021-ch_it.pdf</v>
      </c>
    </row>
    <row r="13529" spans="1:2" x14ac:dyDescent="0.2">
      <c r="A13529" s="1" t="s">
        <v>17687</v>
      </c>
      <c r="B13529" t="str">
        <f t="shared" si="380"/>
        <v>https://www.udobaer.de/out/media/public/cust/others/s0000174-2021-ch_it.pdf</v>
      </c>
    </row>
    <row r="13530" spans="1:2" x14ac:dyDescent="0.2">
      <c r="A13530" s="1" t="s">
        <v>17688</v>
      </c>
      <c r="B13530" t="str">
        <f t="shared" si="380"/>
        <v>https://www.udobaer.de/out/media/public/cust/others/s0000174-2021-ch_it.pdf</v>
      </c>
    </row>
    <row r="13531" spans="1:2" x14ac:dyDescent="0.2">
      <c r="A13531" s="1" t="s">
        <v>17689</v>
      </c>
      <c r="B13531" t="str">
        <f t="shared" si="380"/>
        <v>https://www.udobaer.de/out/media/public/cust/others/s0000174-2021-ch_it.pdf</v>
      </c>
    </row>
    <row r="13532" spans="1:2" x14ac:dyDescent="0.2">
      <c r="A13532" s="1" t="s">
        <v>17690</v>
      </c>
      <c r="B13532" t="str">
        <f t="shared" si="380"/>
        <v>https://www.udobaer.de/out/media/public/cust/others/s0000174-2021-ch_it.pdf</v>
      </c>
    </row>
    <row r="13533" spans="1:2" x14ac:dyDescent="0.2">
      <c r="A13533" s="1" t="s">
        <v>17691</v>
      </c>
      <c r="B13533" t="str">
        <f t="shared" si="380"/>
        <v>https://www.udobaer.de/out/media/public/cust/others/s0000174-2021-ch_it.pdf</v>
      </c>
    </row>
    <row r="13534" spans="1:2" x14ac:dyDescent="0.2">
      <c r="A13534" s="1" t="s">
        <v>17692</v>
      </c>
      <c r="B13534" t="str">
        <f t="shared" si="380"/>
        <v>https://www.udobaer.de/out/media/public/cust/others/s0000174-2021-ch_it.pdf</v>
      </c>
    </row>
    <row r="13535" spans="1:2" x14ac:dyDescent="0.2">
      <c r="A13535" s="1" t="s">
        <v>17693</v>
      </c>
      <c r="B13535" t="str">
        <f t="shared" si="380"/>
        <v>https://www.udobaer.de/out/media/public/cust/others/s0000174-2021-ch_it.pdf</v>
      </c>
    </row>
    <row r="13536" spans="1:2" x14ac:dyDescent="0.2">
      <c r="A13536" s="1" t="s">
        <v>17694</v>
      </c>
      <c r="B13536" t="str">
        <f t="shared" si="380"/>
        <v>https://www.udobaer.de/out/media/public/cust/others/s0000174-2021-ch_it.pdf</v>
      </c>
    </row>
    <row r="13537" spans="1:2" x14ac:dyDescent="0.2">
      <c r="A13537" s="1" t="s">
        <v>17695</v>
      </c>
      <c r="B13537" t="str">
        <f t="shared" si="380"/>
        <v>https://www.udobaer.de/out/media/public/cust/others/s0000174-2021-ch_it.pdf</v>
      </c>
    </row>
    <row r="13538" spans="1:2" x14ac:dyDescent="0.2">
      <c r="A13538" s="1" t="s">
        <v>17696</v>
      </c>
      <c r="B13538" t="str">
        <f t="shared" si="380"/>
        <v>https://www.udobaer.de/out/media/public/cust/others/s0000174-2021-ch_it.pdf</v>
      </c>
    </row>
    <row r="13539" spans="1:2" x14ac:dyDescent="0.2">
      <c r="A13539" s="1" t="s">
        <v>17697</v>
      </c>
      <c r="B13539" t="str">
        <f t="shared" si="380"/>
        <v>https://www.udobaer.de/out/media/public/cust/others/s0000174-2021-ch_it.pdf</v>
      </c>
    </row>
    <row r="13540" spans="1:2" x14ac:dyDescent="0.2">
      <c r="A13540" s="1" t="s">
        <v>17698</v>
      </c>
      <c r="B13540" t="str">
        <f t="shared" si="380"/>
        <v>https://www.udobaer.de/out/media/public/cust/others/s0000174-2021-ch_it.pdf</v>
      </c>
    </row>
    <row r="13541" spans="1:2" x14ac:dyDescent="0.2">
      <c r="A13541" s="1" t="s">
        <v>17699</v>
      </c>
      <c r="B13541" t="str">
        <f t="shared" si="380"/>
        <v>https://www.udobaer.de/out/media/public/cust/others/s0000174-2021-ch_it.pdf</v>
      </c>
    </row>
    <row r="13542" spans="1:2" x14ac:dyDescent="0.2">
      <c r="A13542" s="1" t="s">
        <v>17700</v>
      </c>
      <c r="B13542" t="str">
        <f t="shared" si="380"/>
        <v>https://www.udobaer.de/out/media/public/cust/others/s0000174-2021-ch_it.pdf</v>
      </c>
    </row>
    <row r="13543" spans="1:2" x14ac:dyDescent="0.2">
      <c r="A13543" s="1" t="s">
        <v>17701</v>
      </c>
      <c r="B13543" t="str">
        <f t="shared" si="380"/>
        <v>https://www.udobaer.de/out/media/public/cust/others/s0000174-2021-ch_it.pdf</v>
      </c>
    </row>
    <row r="13544" spans="1:2" x14ac:dyDescent="0.2">
      <c r="A13544" s="1" t="s">
        <v>17702</v>
      </c>
      <c r="B13544" t="str">
        <f t="shared" si="380"/>
        <v>https://www.udobaer.de/out/media/public/cust/others/s0000174-2021-ch_it.pdf</v>
      </c>
    </row>
    <row r="13545" spans="1:2" x14ac:dyDescent="0.2">
      <c r="A13545" s="1" t="s">
        <v>17703</v>
      </c>
      <c r="B13545" t="str">
        <f t="shared" si="380"/>
        <v>https://www.udobaer.de/out/media/public/cust/others/s0000174-2021-ch_it.pdf</v>
      </c>
    </row>
    <row r="13546" spans="1:2" x14ac:dyDescent="0.2">
      <c r="A13546" s="1" t="s">
        <v>17704</v>
      </c>
      <c r="B13546" t="str">
        <f t="shared" si="380"/>
        <v>https://www.udobaer.de/out/media/public/cust/others/s0000174-2021-ch_it.pdf</v>
      </c>
    </row>
    <row r="13547" spans="1:2" x14ac:dyDescent="0.2">
      <c r="A13547" s="1" t="s">
        <v>17705</v>
      </c>
      <c r="B13547" t="str">
        <f t="shared" si="380"/>
        <v>https://www.udobaer.de/out/media/public/cust/others/s0000174-2021-ch_it.pdf</v>
      </c>
    </row>
    <row r="13548" spans="1:2" x14ac:dyDescent="0.2">
      <c r="A13548" s="1" t="s">
        <v>17706</v>
      </c>
      <c r="B13548" t="str">
        <f t="shared" si="380"/>
        <v>https://www.udobaer.de/out/media/public/cust/others/s0000174-2021-ch_it.pdf</v>
      </c>
    </row>
    <row r="13549" spans="1:2" x14ac:dyDescent="0.2">
      <c r="A13549" s="1" t="s">
        <v>17707</v>
      </c>
      <c r="B13549" t="str">
        <f t="shared" ref="B13549:B13576" si="381">HYPERLINK("https://www.udobaer.de/out/media/public/cust/others/s0000174-2021-ch_it.pdf")</f>
        <v>https://www.udobaer.de/out/media/public/cust/others/s0000174-2021-ch_it.pdf</v>
      </c>
    </row>
    <row r="13550" spans="1:2" x14ac:dyDescent="0.2">
      <c r="A13550" s="1" t="s">
        <v>17708</v>
      </c>
      <c r="B13550" t="str">
        <f t="shared" si="381"/>
        <v>https://www.udobaer.de/out/media/public/cust/others/s0000174-2021-ch_it.pdf</v>
      </c>
    </row>
    <row r="13551" spans="1:2" x14ac:dyDescent="0.2">
      <c r="A13551" s="1" t="s">
        <v>17709</v>
      </c>
      <c r="B13551" t="str">
        <f t="shared" si="381"/>
        <v>https://www.udobaer.de/out/media/public/cust/others/s0000174-2021-ch_it.pdf</v>
      </c>
    </row>
    <row r="13552" spans="1:2" x14ac:dyDescent="0.2">
      <c r="A13552" s="1" t="s">
        <v>17710</v>
      </c>
      <c r="B13552" t="str">
        <f t="shared" si="381"/>
        <v>https://www.udobaer.de/out/media/public/cust/others/s0000174-2021-ch_it.pdf</v>
      </c>
    </row>
    <row r="13553" spans="1:2" x14ac:dyDescent="0.2">
      <c r="A13553" s="1" t="s">
        <v>17711</v>
      </c>
      <c r="B13553" t="str">
        <f t="shared" si="381"/>
        <v>https://www.udobaer.de/out/media/public/cust/others/s0000174-2021-ch_it.pdf</v>
      </c>
    </row>
    <row r="13554" spans="1:2" x14ac:dyDescent="0.2">
      <c r="A13554" s="1" t="s">
        <v>17712</v>
      </c>
      <c r="B13554" t="str">
        <f t="shared" si="381"/>
        <v>https://www.udobaer.de/out/media/public/cust/others/s0000174-2021-ch_it.pdf</v>
      </c>
    </row>
    <row r="13555" spans="1:2" x14ac:dyDescent="0.2">
      <c r="A13555" s="1" t="s">
        <v>17713</v>
      </c>
      <c r="B13555" t="str">
        <f t="shared" si="381"/>
        <v>https://www.udobaer.de/out/media/public/cust/others/s0000174-2021-ch_it.pdf</v>
      </c>
    </row>
    <row r="13556" spans="1:2" x14ac:dyDescent="0.2">
      <c r="A13556" s="1" t="s">
        <v>17714</v>
      </c>
      <c r="B13556" t="str">
        <f t="shared" si="381"/>
        <v>https://www.udobaer.de/out/media/public/cust/others/s0000174-2021-ch_it.pdf</v>
      </c>
    </row>
    <row r="13557" spans="1:2" x14ac:dyDescent="0.2">
      <c r="A13557" s="1" t="s">
        <v>17715</v>
      </c>
      <c r="B13557" t="str">
        <f t="shared" si="381"/>
        <v>https://www.udobaer.de/out/media/public/cust/others/s0000174-2021-ch_it.pdf</v>
      </c>
    </row>
    <row r="13558" spans="1:2" x14ac:dyDescent="0.2">
      <c r="A13558" s="1" t="s">
        <v>17716</v>
      </c>
      <c r="B13558" t="str">
        <f t="shared" si="381"/>
        <v>https://www.udobaer.de/out/media/public/cust/others/s0000174-2021-ch_it.pdf</v>
      </c>
    </row>
    <row r="13559" spans="1:2" x14ac:dyDescent="0.2">
      <c r="A13559" s="1" t="s">
        <v>17717</v>
      </c>
      <c r="B13559" t="str">
        <f t="shared" si="381"/>
        <v>https://www.udobaer.de/out/media/public/cust/others/s0000174-2021-ch_it.pdf</v>
      </c>
    </row>
    <row r="13560" spans="1:2" x14ac:dyDescent="0.2">
      <c r="A13560" s="1" t="s">
        <v>17718</v>
      </c>
      <c r="B13560" t="str">
        <f t="shared" si="381"/>
        <v>https://www.udobaer.de/out/media/public/cust/others/s0000174-2021-ch_it.pdf</v>
      </c>
    </row>
    <row r="13561" spans="1:2" x14ac:dyDescent="0.2">
      <c r="A13561" s="1" t="s">
        <v>17719</v>
      </c>
      <c r="B13561" t="str">
        <f t="shared" si="381"/>
        <v>https://www.udobaer.de/out/media/public/cust/others/s0000174-2021-ch_it.pdf</v>
      </c>
    </row>
    <row r="13562" spans="1:2" x14ac:dyDescent="0.2">
      <c r="A13562" s="1" t="s">
        <v>17720</v>
      </c>
      <c r="B13562" t="str">
        <f t="shared" si="381"/>
        <v>https://www.udobaer.de/out/media/public/cust/others/s0000174-2021-ch_it.pdf</v>
      </c>
    </row>
    <row r="13563" spans="1:2" x14ac:dyDescent="0.2">
      <c r="A13563" s="1" t="s">
        <v>17721</v>
      </c>
      <c r="B13563" t="str">
        <f t="shared" si="381"/>
        <v>https://www.udobaer.de/out/media/public/cust/others/s0000174-2021-ch_it.pdf</v>
      </c>
    </row>
    <row r="13564" spans="1:2" x14ac:dyDescent="0.2">
      <c r="A13564" s="1" t="s">
        <v>17722</v>
      </c>
      <c r="B13564" t="str">
        <f t="shared" si="381"/>
        <v>https://www.udobaer.de/out/media/public/cust/others/s0000174-2021-ch_it.pdf</v>
      </c>
    </row>
    <row r="13565" spans="1:2" x14ac:dyDescent="0.2">
      <c r="A13565" s="1" t="s">
        <v>17723</v>
      </c>
      <c r="B13565" t="str">
        <f t="shared" si="381"/>
        <v>https://www.udobaer.de/out/media/public/cust/others/s0000174-2021-ch_it.pdf</v>
      </c>
    </row>
    <row r="13566" spans="1:2" x14ac:dyDescent="0.2">
      <c r="A13566" s="1" t="s">
        <v>17724</v>
      </c>
      <c r="B13566" t="str">
        <f t="shared" si="381"/>
        <v>https://www.udobaer.de/out/media/public/cust/others/s0000174-2021-ch_it.pdf</v>
      </c>
    </row>
    <row r="13567" spans="1:2" x14ac:dyDescent="0.2">
      <c r="A13567" s="1" t="s">
        <v>17725</v>
      </c>
      <c r="B13567" t="str">
        <f t="shared" si="381"/>
        <v>https://www.udobaer.de/out/media/public/cust/others/s0000174-2021-ch_it.pdf</v>
      </c>
    </row>
    <row r="13568" spans="1:2" x14ac:dyDescent="0.2">
      <c r="A13568" s="1" t="s">
        <v>17726</v>
      </c>
      <c r="B13568" t="str">
        <f t="shared" si="381"/>
        <v>https://www.udobaer.de/out/media/public/cust/others/s0000174-2021-ch_it.pdf</v>
      </c>
    </row>
    <row r="13569" spans="1:2" x14ac:dyDescent="0.2">
      <c r="A13569" s="1" t="s">
        <v>17727</v>
      </c>
      <c r="B13569" t="str">
        <f t="shared" si="381"/>
        <v>https://www.udobaer.de/out/media/public/cust/others/s0000174-2021-ch_it.pdf</v>
      </c>
    </row>
    <row r="13570" spans="1:2" x14ac:dyDescent="0.2">
      <c r="A13570" s="1" t="s">
        <v>17728</v>
      </c>
      <c r="B13570" t="str">
        <f t="shared" si="381"/>
        <v>https://www.udobaer.de/out/media/public/cust/others/s0000174-2021-ch_it.pdf</v>
      </c>
    </row>
    <row r="13571" spans="1:2" x14ac:dyDescent="0.2">
      <c r="A13571" s="1" t="s">
        <v>17729</v>
      </c>
      <c r="B13571" t="str">
        <f t="shared" si="381"/>
        <v>https://www.udobaer.de/out/media/public/cust/others/s0000174-2021-ch_it.pdf</v>
      </c>
    </row>
    <row r="13572" spans="1:2" x14ac:dyDescent="0.2">
      <c r="A13572" s="1" t="s">
        <v>17730</v>
      </c>
      <c r="B13572" t="str">
        <f t="shared" si="381"/>
        <v>https://www.udobaer.de/out/media/public/cust/others/s0000174-2021-ch_it.pdf</v>
      </c>
    </row>
    <row r="13573" spans="1:2" x14ac:dyDescent="0.2">
      <c r="A13573" s="1" t="s">
        <v>17731</v>
      </c>
      <c r="B13573" t="str">
        <f t="shared" si="381"/>
        <v>https://www.udobaer.de/out/media/public/cust/others/s0000174-2021-ch_it.pdf</v>
      </c>
    </row>
    <row r="13574" spans="1:2" x14ac:dyDescent="0.2">
      <c r="A13574" s="1" t="s">
        <v>17732</v>
      </c>
      <c r="B13574" t="str">
        <f t="shared" si="381"/>
        <v>https://www.udobaer.de/out/media/public/cust/others/s0000174-2021-ch_it.pdf</v>
      </c>
    </row>
    <row r="13575" spans="1:2" x14ac:dyDescent="0.2">
      <c r="A13575" s="1" t="s">
        <v>17733</v>
      </c>
      <c r="B13575" t="str">
        <f t="shared" si="381"/>
        <v>https://www.udobaer.de/out/media/public/cust/others/s0000174-2021-ch_it.pdf</v>
      </c>
    </row>
    <row r="13576" spans="1:2" x14ac:dyDescent="0.2">
      <c r="A13576" s="1" t="s">
        <v>17734</v>
      </c>
      <c r="B13576" t="str">
        <f t="shared" si="381"/>
        <v>https://www.udobaer.de/out/media/public/cust/others/s0000174-2021-ch_it.pdf</v>
      </c>
    </row>
    <row r="13577" spans="1:2" x14ac:dyDescent="0.2">
      <c r="A13577" s="1" t="s">
        <v>17735</v>
      </c>
      <c r="B13577" t="str">
        <f t="shared" ref="B13577:B13604" si="382">HYPERLINK("https://www.udobaer.de/out/media/public/cust/others/s0000174-2021-ch_it.pdf")</f>
        <v>https://www.udobaer.de/out/media/public/cust/others/s0000174-2021-ch_it.pdf</v>
      </c>
    </row>
    <row r="13578" spans="1:2" x14ac:dyDescent="0.2">
      <c r="A13578" s="1" t="s">
        <v>17736</v>
      </c>
      <c r="B13578" t="str">
        <f t="shared" si="382"/>
        <v>https://www.udobaer.de/out/media/public/cust/others/s0000174-2021-ch_it.pdf</v>
      </c>
    </row>
    <row r="13579" spans="1:2" x14ac:dyDescent="0.2">
      <c r="A13579" s="1" t="s">
        <v>17737</v>
      </c>
      <c r="B13579" t="str">
        <f t="shared" si="382"/>
        <v>https://www.udobaer.de/out/media/public/cust/others/s0000174-2021-ch_it.pdf</v>
      </c>
    </row>
    <row r="13580" spans="1:2" x14ac:dyDescent="0.2">
      <c r="A13580" s="1" t="s">
        <v>17738</v>
      </c>
      <c r="B13580" t="str">
        <f t="shared" si="382"/>
        <v>https://www.udobaer.de/out/media/public/cust/others/s0000174-2021-ch_it.pdf</v>
      </c>
    </row>
    <row r="13581" spans="1:2" x14ac:dyDescent="0.2">
      <c r="A13581" s="1" t="s">
        <v>17739</v>
      </c>
      <c r="B13581" t="str">
        <f t="shared" si="382"/>
        <v>https://www.udobaer.de/out/media/public/cust/others/s0000174-2021-ch_it.pdf</v>
      </c>
    </row>
    <row r="13582" spans="1:2" x14ac:dyDescent="0.2">
      <c r="A13582" s="1" t="s">
        <v>17740</v>
      </c>
      <c r="B13582" t="str">
        <f t="shared" si="382"/>
        <v>https://www.udobaer.de/out/media/public/cust/others/s0000174-2021-ch_it.pdf</v>
      </c>
    </row>
    <row r="13583" spans="1:2" x14ac:dyDescent="0.2">
      <c r="A13583" s="1" t="s">
        <v>17741</v>
      </c>
      <c r="B13583" t="str">
        <f t="shared" si="382"/>
        <v>https://www.udobaer.de/out/media/public/cust/others/s0000174-2021-ch_it.pdf</v>
      </c>
    </row>
    <row r="13584" spans="1:2" x14ac:dyDescent="0.2">
      <c r="A13584" s="1" t="s">
        <v>17742</v>
      </c>
      <c r="B13584" t="str">
        <f t="shared" si="382"/>
        <v>https://www.udobaer.de/out/media/public/cust/others/s0000174-2021-ch_it.pdf</v>
      </c>
    </row>
    <row r="13585" spans="1:2" x14ac:dyDescent="0.2">
      <c r="A13585" s="1" t="s">
        <v>17743</v>
      </c>
      <c r="B13585" t="str">
        <f t="shared" si="382"/>
        <v>https://www.udobaer.de/out/media/public/cust/others/s0000174-2021-ch_it.pdf</v>
      </c>
    </row>
    <row r="13586" spans="1:2" x14ac:dyDescent="0.2">
      <c r="A13586" s="1" t="s">
        <v>17744</v>
      </c>
      <c r="B13586" t="str">
        <f t="shared" si="382"/>
        <v>https://www.udobaer.de/out/media/public/cust/others/s0000174-2021-ch_it.pdf</v>
      </c>
    </row>
    <row r="13587" spans="1:2" x14ac:dyDescent="0.2">
      <c r="A13587" s="1" t="s">
        <v>17745</v>
      </c>
      <c r="B13587" t="str">
        <f t="shared" si="382"/>
        <v>https://www.udobaer.de/out/media/public/cust/others/s0000174-2021-ch_it.pdf</v>
      </c>
    </row>
    <row r="13588" spans="1:2" x14ac:dyDescent="0.2">
      <c r="A13588" s="1" t="s">
        <v>17746</v>
      </c>
      <c r="B13588" t="str">
        <f t="shared" si="382"/>
        <v>https://www.udobaer.de/out/media/public/cust/others/s0000174-2021-ch_it.pdf</v>
      </c>
    </row>
    <row r="13589" spans="1:2" x14ac:dyDescent="0.2">
      <c r="A13589" s="1" t="s">
        <v>17747</v>
      </c>
      <c r="B13589" t="str">
        <f t="shared" si="382"/>
        <v>https://www.udobaer.de/out/media/public/cust/others/s0000174-2021-ch_it.pdf</v>
      </c>
    </row>
    <row r="13590" spans="1:2" x14ac:dyDescent="0.2">
      <c r="A13590" s="1" t="s">
        <v>17748</v>
      </c>
      <c r="B13590" t="str">
        <f t="shared" si="382"/>
        <v>https://www.udobaer.de/out/media/public/cust/others/s0000174-2021-ch_it.pdf</v>
      </c>
    </row>
    <row r="13591" spans="1:2" x14ac:dyDescent="0.2">
      <c r="A13591" s="1" t="s">
        <v>17749</v>
      </c>
      <c r="B13591" t="str">
        <f t="shared" si="382"/>
        <v>https://www.udobaer.de/out/media/public/cust/others/s0000174-2021-ch_it.pdf</v>
      </c>
    </row>
    <row r="13592" spans="1:2" x14ac:dyDescent="0.2">
      <c r="A13592" s="1" t="s">
        <v>17750</v>
      </c>
      <c r="B13592" t="str">
        <f t="shared" si="382"/>
        <v>https://www.udobaer.de/out/media/public/cust/others/s0000174-2021-ch_it.pdf</v>
      </c>
    </row>
    <row r="13593" spans="1:2" x14ac:dyDescent="0.2">
      <c r="A13593" s="1" t="s">
        <v>17751</v>
      </c>
      <c r="B13593" t="str">
        <f t="shared" si="382"/>
        <v>https://www.udobaer.de/out/media/public/cust/others/s0000174-2021-ch_it.pdf</v>
      </c>
    </row>
    <row r="13594" spans="1:2" x14ac:dyDescent="0.2">
      <c r="A13594" s="1" t="s">
        <v>17752</v>
      </c>
      <c r="B13594" t="str">
        <f t="shared" si="382"/>
        <v>https://www.udobaer.de/out/media/public/cust/others/s0000174-2021-ch_it.pdf</v>
      </c>
    </row>
    <row r="13595" spans="1:2" x14ac:dyDescent="0.2">
      <c r="A13595" s="1" t="s">
        <v>17753</v>
      </c>
      <c r="B13595" t="str">
        <f t="shared" si="382"/>
        <v>https://www.udobaer.de/out/media/public/cust/others/s0000174-2021-ch_it.pdf</v>
      </c>
    </row>
    <row r="13596" spans="1:2" x14ac:dyDescent="0.2">
      <c r="A13596" s="1" t="s">
        <v>17754</v>
      </c>
      <c r="B13596" t="str">
        <f t="shared" si="382"/>
        <v>https://www.udobaer.de/out/media/public/cust/others/s0000174-2021-ch_it.pdf</v>
      </c>
    </row>
    <row r="13597" spans="1:2" x14ac:dyDescent="0.2">
      <c r="A13597" s="1" t="s">
        <v>17755</v>
      </c>
      <c r="B13597" t="str">
        <f t="shared" si="382"/>
        <v>https://www.udobaer.de/out/media/public/cust/others/s0000174-2021-ch_it.pdf</v>
      </c>
    </row>
    <row r="13598" spans="1:2" x14ac:dyDescent="0.2">
      <c r="A13598" s="1" t="s">
        <v>17756</v>
      </c>
      <c r="B13598" t="str">
        <f t="shared" si="382"/>
        <v>https://www.udobaer.de/out/media/public/cust/others/s0000174-2021-ch_it.pdf</v>
      </c>
    </row>
    <row r="13599" spans="1:2" x14ac:dyDescent="0.2">
      <c r="A13599" s="1" t="s">
        <v>17757</v>
      </c>
      <c r="B13599" t="str">
        <f t="shared" si="382"/>
        <v>https://www.udobaer.de/out/media/public/cust/others/s0000174-2021-ch_it.pdf</v>
      </c>
    </row>
    <row r="13600" spans="1:2" x14ac:dyDescent="0.2">
      <c r="A13600" s="1" t="s">
        <v>17758</v>
      </c>
      <c r="B13600" t="str">
        <f t="shared" si="382"/>
        <v>https://www.udobaer.de/out/media/public/cust/others/s0000174-2021-ch_it.pdf</v>
      </c>
    </row>
    <row r="13601" spans="1:2" x14ac:dyDescent="0.2">
      <c r="A13601" s="1" t="s">
        <v>17759</v>
      </c>
      <c r="B13601" t="str">
        <f t="shared" si="382"/>
        <v>https://www.udobaer.de/out/media/public/cust/others/s0000174-2021-ch_it.pdf</v>
      </c>
    </row>
    <row r="13602" spans="1:2" x14ac:dyDescent="0.2">
      <c r="A13602" s="1" t="s">
        <v>17760</v>
      </c>
      <c r="B13602" t="str">
        <f t="shared" si="382"/>
        <v>https://www.udobaer.de/out/media/public/cust/others/s0000174-2021-ch_it.pdf</v>
      </c>
    </row>
    <row r="13603" spans="1:2" x14ac:dyDescent="0.2">
      <c r="A13603" s="1" t="s">
        <v>17761</v>
      </c>
      <c r="B13603" t="str">
        <f t="shared" si="382"/>
        <v>https://www.udobaer.de/out/media/public/cust/others/s0000174-2021-ch_it.pdf</v>
      </c>
    </row>
    <row r="13604" spans="1:2" x14ac:dyDescent="0.2">
      <c r="A13604" s="1" t="s">
        <v>17762</v>
      </c>
      <c r="B13604" t="str">
        <f t="shared" si="382"/>
        <v>https://www.udobaer.de/out/media/public/cust/others/s0000174-2021-ch_it.pdf</v>
      </c>
    </row>
    <row r="13605" spans="1:2" x14ac:dyDescent="0.2">
      <c r="A13605" s="1" t="s">
        <v>17763</v>
      </c>
      <c r="B13605" t="str">
        <f t="shared" ref="B13605:B13632" si="383">HYPERLINK("https://www.udobaer.de/out/media/public/cust/others/s0000174-2021-ch_it.pdf")</f>
        <v>https://www.udobaer.de/out/media/public/cust/others/s0000174-2021-ch_it.pdf</v>
      </c>
    </row>
    <row r="13606" spans="1:2" x14ac:dyDescent="0.2">
      <c r="A13606" s="1" t="s">
        <v>17764</v>
      </c>
      <c r="B13606" t="str">
        <f t="shared" si="383"/>
        <v>https://www.udobaer.de/out/media/public/cust/others/s0000174-2021-ch_it.pdf</v>
      </c>
    </row>
    <row r="13607" spans="1:2" x14ac:dyDescent="0.2">
      <c r="A13607" s="1" t="s">
        <v>17765</v>
      </c>
      <c r="B13607" t="str">
        <f t="shared" si="383"/>
        <v>https://www.udobaer.de/out/media/public/cust/others/s0000174-2021-ch_it.pdf</v>
      </c>
    </row>
    <row r="13608" spans="1:2" x14ac:dyDescent="0.2">
      <c r="A13608" s="1" t="s">
        <v>17766</v>
      </c>
      <c r="B13608" t="str">
        <f t="shared" si="383"/>
        <v>https://www.udobaer.de/out/media/public/cust/others/s0000174-2021-ch_it.pdf</v>
      </c>
    </row>
    <row r="13609" spans="1:2" x14ac:dyDescent="0.2">
      <c r="A13609" s="1" t="s">
        <v>17767</v>
      </c>
      <c r="B13609" t="str">
        <f t="shared" si="383"/>
        <v>https://www.udobaer.de/out/media/public/cust/others/s0000174-2021-ch_it.pdf</v>
      </c>
    </row>
    <row r="13610" spans="1:2" x14ac:dyDescent="0.2">
      <c r="A13610" s="1" t="s">
        <v>17768</v>
      </c>
      <c r="B13610" t="str">
        <f t="shared" si="383"/>
        <v>https://www.udobaer.de/out/media/public/cust/others/s0000174-2021-ch_it.pdf</v>
      </c>
    </row>
    <row r="13611" spans="1:2" x14ac:dyDescent="0.2">
      <c r="A13611" s="1" t="s">
        <v>17769</v>
      </c>
      <c r="B13611" t="str">
        <f t="shared" si="383"/>
        <v>https://www.udobaer.de/out/media/public/cust/others/s0000174-2021-ch_it.pdf</v>
      </c>
    </row>
    <row r="13612" spans="1:2" x14ac:dyDescent="0.2">
      <c r="A13612" s="1" t="s">
        <v>17770</v>
      </c>
      <c r="B13612" t="str">
        <f t="shared" si="383"/>
        <v>https://www.udobaer.de/out/media/public/cust/others/s0000174-2021-ch_it.pdf</v>
      </c>
    </row>
    <row r="13613" spans="1:2" x14ac:dyDescent="0.2">
      <c r="A13613" s="1" t="s">
        <v>17771</v>
      </c>
      <c r="B13613" t="str">
        <f t="shared" si="383"/>
        <v>https://www.udobaer.de/out/media/public/cust/others/s0000174-2021-ch_it.pdf</v>
      </c>
    </row>
    <row r="13614" spans="1:2" x14ac:dyDescent="0.2">
      <c r="A13614" s="1" t="s">
        <v>17772</v>
      </c>
      <c r="B13614" t="str">
        <f t="shared" si="383"/>
        <v>https://www.udobaer.de/out/media/public/cust/others/s0000174-2021-ch_it.pdf</v>
      </c>
    </row>
    <row r="13615" spans="1:2" x14ac:dyDescent="0.2">
      <c r="A13615" s="1" t="s">
        <v>17773</v>
      </c>
      <c r="B13615" t="str">
        <f t="shared" si="383"/>
        <v>https://www.udobaer.de/out/media/public/cust/others/s0000174-2021-ch_it.pdf</v>
      </c>
    </row>
    <row r="13616" spans="1:2" x14ac:dyDescent="0.2">
      <c r="A13616" s="1" t="s">
        <v>17774</v>
      </c>
      <c r="B13616" t="str">
        <f t="shared" si="383"/>
        <v>https://www.udobaer.de/out/media/public/cust/others/s0000174-2021-ch_it.pdf</v>
      </c>
    </row>
    <row r="13617" spans="1:2" x14ac:dyDescent="0.2">
      <c r="A13617" s="1" t="s">
        <v>17775</v>
      </c>
      <c r="B13617" t="str">
        <f t="shared" si="383"/>
        <v>https://www.udobaer.de/out/media/public/cust/others/s0000174-2021-ch_it.pdf</v>
      </c>
    </row>
    <row r="13618" spans="1:2" x14ac:dyDescent="0.2">
      <c r="A13618" s="1" t="s">
        <v>17776</v>
      </c>
      <c r="B13618" t="str">
        <f t="shared" si="383"/>
        <v>https://www.udobaer.de/out/media/public/cust/others/s0000174-2021-ch_it.pdf</v>
      </c>
    </row>
    <row r="13619" spans="1:2" x14ac:dyDescent="0.2">
      <c r="A13619" s="1" t="s">
        <v>17777</v>
      </c>
      <c r="B13619" t="str">
        <f t="shared" si="383"/>
        <v>https://www.udobaer.de/out/media/public/cust/others/s0000174-2021-ch_it.pdf</v>
      </c>
    </row>
    <row r="13620" spans="1:2" x14ac:dyDescent="0.2">
      <c r="A13620" s="1" t="s">
        <v>17778</v>
      </c>
      <c r="B13620" t="str">
        <f t="shared" si="383"/>
        <v>https://www.udobaer.de/out/media/public/cust/others/s0000174-2021-ch_it.pdf</v>
      </c>
    </row>
    <row r="13621" spans="1:2" x14ac:dyDescent="0.2">
      <c r="A13621" s="1" t="s">
        <v>17779</v>
      </c>
      <c r="B13621" t="str">
        <f t="shared" si="383"/>
        <v>https://www.udobaer.de/out/media/public/cust/others/s0000174-2021-ch_it.pdf</v>
      </c>
    </row>
    <row r="13622" spans="1:2" x14ac:dyDescent="0.2">
      <c r="A13622" s="1" t="s">
        <v>17780</v>
      </c>
      <c r="B13622" t="str">
        <f t="shared" si="383"/>
        <v>https://www.udobaer.de/out/media/public/cust/others/s0000174-2021-ch_it.pdf</v>
      </c>
    </row>
    <row r="13623" spans="1:2" x14ac:dyDescent="0.2">
      <c r="A13623" s="1" t="s">
        <v>17781</v>
      </c>
      <c r="B13623" t="str">
        <f t="shared" si="383"/>
        <v>https://www.udobaer.de/out/media/public/cust/others/s0000174-2021-ch_it.pdf</v>
      </c>
    </row>
    <row r="13624" spans="1:2" x14ac:dyDescent="0.2">
      <c r="A13624" s="1" t="s">
        <v>17782</v>
      </c>
      <c r="B13624" t="str">
        <f t="shared" si="383"/>
        <v>https://www.udobaer.de/out/media/public/cust/others/s0000174-2021-ch_it.pdf</v>
      </c>
    </row>
    <row r="13625" spans="1:2" x14ac:dyDescent="0.2">
      <c r="A13625" s="1" t="s">
        <v>17783</v>
      </c>
      <c r="B13625" t="str">
        <f t="shared" si="383"/>
        <v>https://www.udobaer.de/out/media/public/cust/others/s0000174-2021-ch_it.pdf</v>
      </c>
    </row>
    <row r="13626" spans="1:2" x14ac:dyDescent="0.2">
      <c r="A13626" s="1" t="s">
        <v>17784</v>
      </c>
      <c r="B13626" t="str">
        <f t="shared" si="383"/>
        <v>https://www.udobaer.de/out/media/public/cust/others/s0000174-2021-ch_it.pdf</v>
      </c>
    </row>
    <row r="13627" spans="1:2" x14ac:dyDescent="0.2">
      <c r="A13627" s="1" t="s">
        <v>17785</v>
      </c>
      <c r="B13627" t="str">
        <f t="shared" si="383"/>
        <v>https://www.udobaer.de/out/media/public/cust/others/s0000174-2021-ch_it.pdf</v>
      </c>
    </row>
    <row r="13628" spans="1:2" x14ac:dyDescent="0.2">
      <c r="A13628" s="1" t="s">
        <v>17786</v>
      </c>
      <c r="B13628" t="str">
        <f t="shared" si="383"/>
        <v>https://www.udobaer.de/out/media/public/cust/others/s0000174-2021-ch_it.pdf</v>
      </c>
    </row>
    <row r="13629" spans="1:2" x14ac:dyDescent="0.2">
      <c r="A13629" s="1" t="s">
        <v>17787</v>
      </c>
      <c r="B13629" t="str">
        <f t="shared" si="383"/>
        <v>https://www.udobaer.de/out/media/public/cust/others/s0000174-2021-ch_it.pdf</v>
      </c>
    </row>
    <row r="13630" spans="1:2" x14ac:dyDescent="0.2">
      <c r="A13630" s="1" t="s">
        <v>17788</v>
      </c>
      <c r="B13630" t="str">
        <f t="shared" si="383"/>
        <v>https://www.udobaer.de/out/media/public/cust/others/s0000174-2021-ch_it.pdf</v>
      </c>
    </row>
    <row r="13631" spans="1:2" x14ac:dyDescent="0.2">
      <c r="A13631" s="1" t="s">
        <v>17789</v>
      </c>
      <c r="B13631" t="str">
        <f t="shared" si="383"/>
        <v>https://www.udobaer.de/out/media/public/cust/others/s0000174-2021-ch_it.pdf</v>
      </c>
    </row>
    <row r="13632" spans="1:2" x14ac:dyDescent="0.2">
      <c r="A13632" s="1" t="s">
        <v>17790</v>
      </c>
      <c r="B13632" t="str">
        <f t="shared" si="383"/>
        <v>https://www.udobaer.de/out/media/public/cust/others/s0000174-2021-ch_it.pdf</v>
      </c>
    </row>
    <row r="13633" spans="1:2" x14ac:dyDescent="0.2">
      <c r="A13633" s="1" t="s">
        <v>17791</v>
      </c>
      <c r="B13633" t="str">
        <f t="shared" ref="B13633:B13661" si="384">HYPERLINK("https://www.udobaer.de/out/media/public/cust/others/s0000174-2021-ch_it.pdf")</f>
        <v>https://www.udobaer.de/out/media/public/cust/others/s0000174-2021-ch_it.pdf</v>
      </c>
    </row>
    <row r="13634" spans="1:2" x14ac:dyDescent="0.2">
      <c r="A13634" s="1" t="s">
        <v>17792</v>
      </c>
      <c r="B13634" t="str">
        <f t="shared" si="384"/>
        <v>https://www.udobaer.de/out/media/public/cust/others/s0000174-2021-ch_it.pdf</v>
      </c>
    </row>
    <row r="13635" spans="1:2" x14ac:dyDescent="0.2">
      <c r="A13635" s="1" t="s">
        <v>17793</v>
      </c>
      <c r="B13635" t="str">
        <f t="shared" si="384"/>
        <v>https://www.udobaer.de/out/media/public/cust/others/s0000174-2021-ch_it.pdf</v>
      </c>
    </row>
    <row r="13636" spans="1:2" x14ac:dyDescent="0.2">
      <c r="A13636" s="1" t="s">
        <v>17794</v>
      </c>
      <c r="B13636" t="str">
        <f t="shared" si="384"/>
        <v>https://www.udobaer.de/out/media/public/cust/others/s0000174-2021-ch_it.pdf</v>
      </c>
    </row>
    <row r="13637" spans="1:2" x14ac:dyDescent="0.2">
      <c r="A13637" s="1" t="s">
        <v>17795</v>
      </c>
      <c r="B13637" t="str">
        <f t="shared" si="384"/>
        <v>https://www.udobaer.de/out/media/public/cust/others/s0000174-2021-ch_it.pdf</v>
      </c>
    </row>
    <row r="13638" spans="1:2" x14ac:dyDescent="0.2">
      <c r="A13638" s="1" t="s">
        <v>17796</v>
      </c>
      <c r="B13638" t="str">
        <f t="shared" si="384"/>
        <v>https://www.udobaer.de/out/media/public/cust/others/s0000174-2021-ch_it.pdf</v>
      </c>
    </row>
    <row r="13639" spans="1:2" x14ac:dyDescent="0.2">
      <c r="A13639" s="1" t="s">
        <v>17797</v>
      </c>
      <c r="B13639" t="str">
        <f t="shared" si="384"/>
        <v>https://www.udobaer.de/out/media/public/cust/others/s0000174-2021-ch_it.pdf</v>
      </c>
    </row>
    <row r="13640" spans="1:2" x14ac:dyDescent="0.2">
      <c r="A13640" s="1" t="s">
        <v>17798</v>
      </c>
      <c r="B13640" t="str">
        <f t="shared" si="384"/>
        <v>https://www.udobaer.de/out/media/public/cust/others/s0000174-2021-ch_it.pdf</v>
      </c>
    </row>
    <row r="13641" spans="1:2" x14ac:dyDescent="0.2">
      <c r="A13641" s="1" t="s">
        <v>17799</v>
      </c>
      <c r="B13641" t="str">
        <f t="shared" si="384"/>
        <v>https://www.udobaer.de/out/media/public/cust/others/s0000174-2021-ch_it.pdf</v>
      </c>
    </row>
    <row r="13642" spans="1:2" x14ac:dyDescent="0.2">
      <c r="A13642" s="1" t="s">
        <v>17800</v>
      </c>
      <c r="B13642" t="str">
        <f t="shared" si="384"/>
        <v>https://www.udobaer.de/out/media/public/cust/others/s0000174-2021-ch_it.pdf</v>
      </c>
    </row>
    <row r="13643" spans="1:2" x14ac:dyDescent="0.2">
      <c r="A13643" s="1" t="s">
        <v>17801</v>
      </c>
      <c r="B13643" t="str">
        <f t="shared" si="384"/>
        <v>https://www.udobaer.de/out/media/public/cust/others/s0000174-2021-ch_it.pdf</v>
      </c>
    </row>
    <row r="13644" spans="1:2" x14ac:dyDescent="0.2">
      <c r="A13644" s="1" t="s">
        <v>17802</v>
      </c>
      <c r="B13644" t="str">
        <f t="shared" si="384"/>
        <v>https://www.udobaer.de/out/media/public/cust/others/s0000174-2021-ch_it.pdf</v>
      </c>
    </row>
    <row r="13645" spans="1:2" x14ac:dyDescent="0.2">
      <c r="A13645" s="1" t="s">
        <v>17803</v>
      </c>
      <c r="B13645" t="str">
        <f t="shared" si="384"/>
        <v>https://www.udobaer.de/out/media/public/cust/others/s0000174-2021-ch_it.pdf</v>
      </c>
    </row>
    <row r="13646" spans="1:2" x14ac:dyDescent="0.2">
      <c r="A13646" s="1" t="s">
        <v>17804</v>
      </c>
      <c r="B13646" t="str">
        <f t="shared" si="384"/>
        <v>https://www.udobaer.de/out/media/public/cust/others/s0000174-2021-ch_it.pdf</v>
      </c>
    </row>
    <row r="13647" spans="1:2" x14ac:dyDescent="0.2">
      <c r="A13647" s="1" t="s">
        <v>17805</v>
      </c>
      <c r="B13647" t="str">
        <f t="shared" si="384"/>
        <v>https://www.udobaer.de/out/media/public/cust/others/s0000174-2021-ch_it.pdf</v>
      </c>
    </row>
    <row r="13648" spans="1:2" x14ac:dyDescent="0.2">
      <c r="A13648" s="1" t="s">
        <v>17806</v>
      </c>
      <c r="B13648" t="str">
        <f t="shared" si="384"/>
        <v>https://www.udobaer.de/out/media/public/cust/others/s0000174-2021-ch_it.pdf</v>
      </c>
    </row>
    <row r="13649" spans="1:2" x14ac:dyDescent="0.2">
      <c r="A13649" s="1" t="s">
        <v>17807</v>
      </c>
      <c r="B13649" t="str">
        <f t="shared" si="384"/>
        <v>https://www.udobaer.de/out/media/public/cust/others/s0000174-2021-ch_it.pdf</v>
      </c>
    </row>
    <row r="13650" spans="1:2" x14ac:dyDescent="0.2">
      <c r="A13650" s="1" t="s">
        <v>17808</v>
      </c>
      <c r="B13650" t="str">
        <f t="shared" si="384"/>
        <v>https://www.udobaer.de/out/media/public/cust/others/s0000174-2021-ch_it.pdf</v>
      </c>
    </row>
    <row r="13651" spans="1:2" x14ac:dyDescent="0.2">
      <c r="A13651" s="1" t="s">
        <v>17809</v>
      </c>
      <c r="B13651" t="str">
        <f t="shared" si="384"/>
        <v>https://www.udobaer.de/out/media/public/cust/others/s0000174-2021-ch_it.pdf</v>
      </c>
    </row>
    <row r="13652" spans="1:2" x14ac:dyDescent="0.2">
      <c r="A13652" s="1" t="s">
        <v>17810</v>
      </c>
      <c r="B13652" t="str">
        <f t="shared" si="384"/>
        <v>https://www.udobaer.de/out/media/public/cust/others/s0000174-2021-ch_it.pdf</v>
      </c>
    </row>
    <row r="13653" spans="1:2" x14ac:dyDescent="0.2">
      <c r="A13653" s="1" t="s">
        <v>17811</v>
      </c>
      <c r="B13653" t="str">
        <f t="shared" si="384"/>
        <v>https://www.udobaer.de/out/media/public/cust/others/s0000174-2021-ch_it.pdf</v>
      </c>
    </row>
    <row r="13654" spans="1:2" x14ac:dyDescent="0.2">
      <c r="A13654" s="1" t="s">
        <v>17812</v>
      </c>
      <c r="B13654" t="str">
        <f t="shared" si="384"/>
        <v>https://www.udobaer.de/out/media/public/cust/others/s0000174-2021-ch_it.pdf</v>
      </c>
    </row>
    <row r="13655" spans="1:2" x14ac:dyDescent="0.2">
      <c r="A13655" s="1" t="s">
        <v>17813</v>
      </c>
      <c r="B13655" t="str">
        <f t="shared" si="384"/>
        <v>https://www.udobaer.de/out/media/public/cust/others/s0000174-2021-ch_it.pdf</v>
      </c>
    </row>
    <row r="13656" spans="1:2" x14ac:dyDescent="0.2">
      <c r="A13656" s="1" t="s">
        <v>17814</v>
      </c>
      <c r="B13656" t="str">
        <f t="shared" si="384"/>
        <v>https://www.udobaer.de/out/media/public/cust/others/s0000174-2021-ch_it.pdf</v>
      </c>
    </row>
    <row r="13657" spans="1:2" x14ac:dyDescent="0.2">
      <c r="A13657" s="1" t="s">
        <v>17815</v>
      </c>
      <c r="B13657" t="str">
        <f t="shared" si="384"/>
        <v>https://www.udobaer.de/out/media/public/cust/others/s0000174-2021-ch_it.pdf</v>
      </c>
    </row>
    <row r="13658" spans="1:2" x14ac:dyDescent="0.2">
      <c r="A13658" s="1" t="s">
        <v>17816</v>
      </c>
      <c r="B13658" t="str">
        <f t="shared" si="384"/>
        <v>https://www.udobaer.de/out/media/public/cust/others/s0000174-2021-ch_it.pdf</v>
      </c>
    </row>
    <row r="13659" spans="1:2" x14ac:dyDescent="0.2">
      <c r="A13659" s="1" t="s">
        <v>17817</v>
      </c>
      <c r="B13659" t="str">
        <f t="shared" si="384"/>
        <v>https://www.udobaer.de/out/media/public/cust/others/s0000174-2021-ch_it.pdf</v>
      </c>
    </row>
    <row r="13660" spans="1:2" x14ac:dyDescent="0.2">
      <c r="A13660" s="1" t="s">
        <v>17818</v>
      </c>
      <c r="B13660" t="str">
        <f t="shared" si="384"/>
        <v>https://www.udobaer.de/out/media/public/cust/others/s0000174-2021-ch_it.pdf</v>
      </c>
    </row>
    <row r="13661" spans="1:2" x14ac:dyDescent="0.2">
      <c r="A13661" s="1" t="s">
        <v>17819</v>
      </c>
      <c r="B13661" t="str">
        <f t="shared" si="384"/>
        <v>https://www.udobaer.de/out/media/public/cust/others/s0000174-2021-ch_it.pdf</v>
      </c>
    </row>
    <row r="13662" spans="1:2" x14ac:dyDescent="0.2">
      <c r="A13662" s="1" t="s">
        <v>17820</v>
      </c>
      <c r="B13662" t="str">
        <f t="shared" ref="B13662:B13688" si="385">HYPERLINK("https://www.udobaer.de/out/media/public/cust/others/s0000174-2021-ch_it.pdf")</f>
        <v>https://www.udobaer.de/out/media/public/cust/others/s0000174-2021-ch_it.pdf</v>
      </c>
    </row>
    <row r="13663" spans="1:2" x14ac:dyDescent="0.2">
      <c r="A13663" s="1" t="s">
        <v>17821</v>
      </c>
      <c r="B13663" t="str">
        <f t="shared" si="385"/>
        <v>https://www.udobaer.de/out/media/public/cust/others/s0000174-2021-ch_it.pdf</v>
      </c>
    </row>
    <row r="13664" spans="1:2" x14ac:dyDescent="0.2">
      <c r="A13664" s="1" t="s">
        <v>17822</v>
      </c>
      <c r="B13664" t="str">
        <f t="shared" si="385"/>
        <v>https://www.udobaer.de/out/media/public/cust/others/s0000174-2021-ch_it.pdf</v>
      </c>
    </row>
    <row r="13665" spans="1:2" x14ac:dyDescent="0.2">
      <c r="A13665" s="1" t="s">
        <v>17823</v>
      </c>
      <c r="B13665" t="str">
        <f t="shared" si="385"/>
        <v>https://www.udobaer.de/out/media/public/cust/others/s0000174-2021-ch_it.pdf</v>
      </c>
    </row>
    <row r="13666" spans="1:2" x14ac:dyDescent="0.2">
      <c r="A13666" s="1" t="s">
        <v>17824</v>
      </c>
      <c r="B13666" t="str">
        <f t="shared" si="385"/>
        <v>https://www.udobaer.de/out/media/public/cust/others/s0000174-2021-ch_it.pdf</v>
      </c>
    </row>
    <row r="13667" spans="1:2" x14ac:dyDescent="0.2">
      <c r="A13667" s="1" t="s">
        <v>17825</v>
      </c>
      <c r="B13667" t="str">
        <f t="shared" si="385"/>
        <v>https://www.udobaer.de/out/media/public/cust/others/s0000174-2021-ch_it.pdf</v>
      </c>
    </row>
    <row r="13668" spans="1:2" x14ac:dyDescent="0.2">
      <c r="A13668" s="1" t="s">
        <v>17826</v>
      </c>
      <c r="B13668" t="str">
        <f t="shared" si="385"/>
        <v>https://www.udobaer.de/out/media/public/cust/others/s0000174-2021-ch_it.pdf</v>
      </c>
    </row>
    <row r="13669" spans="1:2" x14ac:dyDescent="0.2">
      <c r="A13669" s="1" t="s">
        <v>17827</v>
      </c>
      <c r="B13669" t="str">
        <f t="shared" si="385"/>
        <v>https://www.udobaer.de/out/media/public/cust/others/s0000174-2021-ch_it.pdf</v>
      </c>
    </row>
    <row r="13670" spans="1:2" x14ac:dyDescent="0.2">
      <c r="A13670" s="1" t="s">
        <v>17828</v>
      </c>
      <c r="B13670" t="str">
        <f t="shared" si="385"/>
        <v>https://www.udobaer.de/out/media/public/cust/others/s0000174-2021-ch_it.pdf</v>
      </c>
    </row>
    <row r="13671" spans="1:2" x14ac:dyDescent="0.2">
      <c r="A13671" s="1" t="s">
        <v>17829</v>
      </c>
      <c r="B13671" t="str">
        <f t="shared" si="385"/>
        <v>https://www.udobaer.de/out/media/public/cust/others/s0000174-2021-ch_it.pdf</v>
      </c>
    </row>
    <row r="13672" spans="1:2" x14ac:dyDescent="0.2">
      <c r="A13672" s="1" t="s">
        <v>17830</v>
      </c>
      <c r="B13672" t="str">
        <f t="shared" si="385"/>
        <v>https://www.udobaer.de/out/media/public/cust/others/s0000174-2021-ch_it.pdf</v>
      </c>
    </row>
    <row r="13673" spans="1:2" x14ac:dyDescent="0.2">
      <c r="A13673" s="1" t="s">
        <v>17831</v>
      </c>
      <c r="B13673" t="str">
        <f t="shared" si="385"/>
        <v>https://www.udobaer.de/out/media/public/cust/others/s0000174-2021-ch_it.pdf</v>
      </c>
    </row>
    <row r="13674" spans="1:2" x14ac:dyDescent="0.2">
      <c r="A13674" s="1" t="s">
        <v>17832</v>
      </c>
      <c r="B13674" t="str">
        <f t="shared" si="385"/>
        <v>https://www.udobaer.de/out/media/public/cust/others/s0000174-2021-ch_it.pdf</v>
      </c>
    </row>
    <row r="13675" spans="1:2" x14ac:dyDescent="0.2">
      <c r="A13675" s="1" t="s">
        <v>17833</v>
      </c>
      <c r="B13675" t="str">
        <f t="shared" si="385"/>
        <v>https://www.udobaer.de/out/media/public/cust/others/s0000174-2021-ch_it.pdf</v>
      </c>
    </row>
    <row r="13676" spans="1:2" x14ac:dyDescent="0.2">
      <c r="A13676" s="1" t="s">
        <v>17834</v>
      </c>
      <c r="B13676" t="str">
        <f t="shared" si="385"/>
        <v>https://www.udobaer.de/out/media/public/cust/others/s0000174-2021-ch_it.pdf</v>
      </c>
    </row>
    <row r="13677" spans="1:2" x14ac:dyDescent="0.2">
      <c r="A13677" s="1" t="s">
        <v>17835</v>
      </c>
      <c r="B13677" t="str">
        <f t="shared" si="385"/>
        <v>https://www.udobaer.de/out/media/public/cust/others/s0000174-2021-ch_it.pdf</v>
      </c>
    </row>
    <row r="13678" spans="1:2" x14ac:dyDescent="0.2">
      <c r="A13678" s="1" t="s">
        <v>17836</v>
      </c>
      <c r="B13678" t="str">
        <f t="shared" si="385"/>
        <v>https://www.udobaer.de/out/media/public/cust/others/s0000174-2021-ch_it.pdf</v>
      </c>
    </row>
    <row r="13679" spans="1:2" x14ac:dyDescent="0.2">
      <c r="A13679" s="1" t="s">
        <v>17837</v>
      </c>
      <c r="B13679" t="str">
        <f t="shared" si="385"/>
        <v>https://www.udobaer.de/out/media/public/cust/others/s0000174-2021-ch_it.pdf</v>
      </c>
    </row>
    <row r="13680" spans="1:2" x14ac:dyDescent="0.2">
      <c r="A13680" s="1" t="s">
        <v>17838</v>
      </c>
      <c r="B13680" t="str">
        <f t="shared" si="385"/>
        <v>https://www.udobaer.de/out/media/public/cust/others/s0000174-2021-ch_it.pdf</v>
      </c>
    </row>
    <row r="13681" spans="1:2" x14ac:dyDescent="0.2">
      <c r="A13681" s="1" t="s">
        <v>17839</v>
      </c>
      <c r="B13681" t="str">
        <f t="shared" si="385"/>
        <v>https://www.udobaer.de/out/media/public/cust/others/s0000174-2021-ch_it.pdf</v>
      </c>
    </row>
    <row r="13682" spans="1:2" x14ac:dyDescent="0.2">
      <c r="A13682" s="1" t="s">
        <v>17840</v>
      </c>
      <c r="B13682" t="str">
        <f t="shared" si="385"/>
        <v>https://www.udobaer.de/out/media/public/cust/others/s0000174-2021-ch_it.pdf</v>
      </c>
    </row>
    <row r="13683" spans="1:2" x14ac:dyDescent="0.2">
      <c r="A13683" s="1" t="s">
        <v>17841</v>
      </c>
      <c r="B13683" t="str">
        <f t="shared" si="385"/>
        <v>https://www.udobaer.de/out/media/public/cust/others/s0000174-2021-ch_it.pdf</v>
      </c>
    </row>
    <row r="13684" spans="1:2" x14ac:dyDescent="0.2">
      <c r="A13684" s="1" t="s">
        <v>17842</v>
      </c>
      <c r="B13684" t="str">
        <f t="shared" si="385"/>
        <v>https://www.udobaer.de/out/media/public/cust/others/s0000174-2021-ch_it.pdf</v>
      </c>
    </row>
    <row r="13685" spans="1:2" x14ac:dyDescent="0.2">
      <c r="A13685" s="1" t="s">
        <v>17843</v>
      </c>
      <c r="B13685" t="str">
        <f t="shared" si="385"/>
        <v>https://www.udobaer.de/out/media/public/cust/others/s0000174-2021-ch_it.pdf</v>
      </c>
    </row>
    <row r="13686" spans="1:2" x14ac:dyDescent="0.2">
      <c r="A13686" s="1" t="s">
        <v>17844</v>
      </c>
      <c r="B13686" t="str">
        <f t="shared" si="385"/>
        <v>https://www.udobaer.de/out/media/public/cust/others/s0000174-2021-ch_it.pdf</v>
      </c>
    </row>
    <row r="13687" spans="1:2" x14ac:dyDescent="0.2">
      <c r="A13687" s="1" t="s">
        <v>17845</v>
      </c>
      <c r="B13687" t="str">
        <f t="shared" si="385"/>
        <v>https://www.udobaer.de/out/media/public/cust/others/s0000174-2021-ch_it.pdf</v>
      </c>
    </row>
    <row r="13688" spans="1:2" x14ac:dyDescent="0.2">
      <c r="A13688" s="1" t="s">
        <v>17846</v>
      </c>
      <c r="B13688" t="str">
        <f t="shared" si="385"/>
        <v>https://www.udobaer.de/out/media/public/cust/others/s0000174-2021-ch_it.pdf</v>
      </c>
    </row>
    <row r="13689" spans="1:2" x14ac:dyDescent="0.2">
      <c r="A13689" s="1" t="s">
        <v>17847</v>
      </c>
      <c r="B13689" t="str">
        <f t="shared" ref="B13689:B13752" si="386">HYPERLINK("https://www.udobaer.de/out/media/public/cust/others/s0000174-2021-ch_it.pdf")</f>
        <v>https://www.udobaer.de/out/media/public/cust/others/s0000174-2021-ch_it.pdf</v>
      </c>
    </row>
    <row r="13690" spans="1:2" x14ac:dyDescent="0.2">
      <c r="A13690" s="1" t="s">
        <v>17848</v>
      </c>
      <c r="B13690" t="str">
        <f t="shared" si="386"/>
        <v>https://www.udobaer.de/out/media/public/cust/others/s0000174-2021-ch_it.pdf</v>
      </c>
    </row>
    <row r="13691" spans="1:2" x14ac:dyDescent="0.2">
      <c r="A13691" s="1" t="s">
        <v>17849</v>
      </c>
      <c r="B13691" t="str">
        <f t="shared" si="386"/>
        <v>https://www.udobaer.de/out/media/public/cust/others/s0000174-2021-ch_it.pdf</v>
      </c>
    </row>
    <row r="13692" spans="1:2" x14ac:dyDescent="0.2">
      <c r="A13692" s="1" t="s">
        <v>17850</v>
      </c>
      <c r="B13692" t="str">
        <f t="shared" si="386"/>
        <v>https://www.udobaer.de/out/media/public/cust/others/s0000174-2021-ch_it.pdf</v>
      </c>
    </row>
    <row r="13693" spans="1:2" x14ac:dyDescent="0.2">
      <c r="A13693" s="1" t="s">
        <v>17851</v>
      </c>
      <c r="B13693" t="str">
        <f t="shared" si="386"/>
        <v>https://www.udobaer.de/out/media/public/cust/others/s0000174-2021-ch_it.pdf</v>
      </c>
    </row>
    <row r="13694" spans="1:2" x14ac:dyDescent="0.2">
      <c r="A13694" s="1" t="s">
        <v>17852</v>
      </c>
      <c r="B13694" t="str">
        <f t="shared" si="386"/>
        <v>https://www.udobaer.de/out/media/public/cust/others/s0000174-2021-ch_it.pdf</v>
      </c>
    </row>
    <row r="13695" spans="1:2" x14ac:dyDescent="0.2">
      <c r="A13695" s="1" t="s">
        <v>17853</v>
      </c>
      <c r="B13695" t="str">
        <f t="shared" si="386"/>
        <v>https://www.udobaer.de/out/media/public/cust/others/s0000174-2021-ch_it.pdf</v>
      </c>
    </row>
    <row r="13696" spans="1:2" x14ac:dyDescent="0.2">
      <c r="A13696" s="1" t="s">
        <v>17854</v>
      </c>
      <c r="B13696" t="str">
        <f t="shared" si="386"/>
        <v>https://www.udobaer.de/out/media/public/cust/others/s0000174-2021-ch_it.pdf</v>
      </c>
    </row>
    <row r="13697" spans="1:2" x14ac:dyDescent="0.2">
      <c r="A13697" s="1" t="s">
        <v>17855</v>
      </c>
      <c r="B13697" t="str">
        <f t="shared" si="386"/>
        <v>https://www.udobaer.de/out/media/public/cust/others/s0000174-2021-ch_it.pdf</v>
      </c>
    </row>
    <row r="13698" spans="1:2" x14ac:dyDescent="0.2">
      <c r="A13698" s="1" t="s">
        <v>17856</v>
      </c>
      <c r="B13698" t="str">
        <f t="shared" si="386"/>
        <v>https://www.udobaer.de/out/media/public/cust/others/s0000174-2021-ch_it.pdf</v>
      </c>
    </row>
    <row r="13699" spans="1:2" x14ac:dyDescent="0.2">
      <c r="A13699" s="1" t="s">
        <v>17857</v>
      </c>
      <c r="B13699" t="str">
        <f t="shared" si="386"/>
        <v>https://www.udobaer.de/out/media/public/cust/others/s0000174-2021-ch_it.pdf</v>
      </c>
    </row>
    <row r="13700" spans="1:2" x14ac:dyDescent="0.2">
      <c r="A13700" s="1" t="s">
        <v>17858</v>
      </c>
      <c r="B13700" t="str">
        <f t="shared" si="386"/>
        <v>https://www.udobaer.de/out/media/public/cust/others/s0000174-2021-ch_it.pdf</v>
      </c>
    </row>
    <row r="13701" spans="1:2" x14ac:dyDescent="0.2">
      <c r="A13701" s="1" t="s">
        <v>17859</v>
      </c>
      <c r="B13701" t="str">
        <f t="shared" si="386"/>
        <v>https://www.udobaer.de/out/media/public/cust/others/s0000174-2021-ch_it.pdf</v>
      </c>
    </row>
    <row r="13702" spans="1:2" x14ac:dyDescent="0.2">
      <c r="A13702" s="1" t="s">
        <v>17860</v>
      </c>
      <c r="B13702" t="str">
        <f t="shared" si="386"/>
        <v>https://www.udobaer.de/out/media/public/cust/others/s0000174-2021-ch_it.pdf</v>
      </c>
    </row>
    <row r="13703" spans="1:2" x14ac:dyDescent="0.2">
      <c r="A13703" s="1" t="s">
        <v>17861</v>
      </c>
      <c r="B13703" t="str">
        <f t="shared" si="386"/>
        <v>https://www.udobaer.de/out/media/public/cust/others/s0000174-2021-ch_it.pdf</v>
      </c>
    </row>
    <row r="13704" spans="1:2" x14ac:dyDescent="0.2">
      <c r="A13704" s="1" t="s">
        <v>17862</v>
      </c>
      <c r="B13704" t="str">
        <f t="shared" si="386"/>
        <v>https://www.udobaer.de/out/media/public/cust/others/s0000174-2021-ch_it.pdf</v>
      </c>
    </row>
    <row r="13705" spans="1:2" x14ac:dyDescent="0.2">
      <c r="A13705" s="1" t="s">
        <v>17863</v>
      </c>
      <c r="B13705" t="str">
        <f t="shared" si="386"/>
        <v>https://www.udobaer.de/out/media/public/cust/others/s0000174-2021-ch_it.pdf</v>
      </c>
    </row>
    <row r="13706" spans="1:2" x14ac:dyDescent="0.2">
      <c r="A13706" s="1" t="s">
        <v>17864</v>
      </c>
      <c r="B13706" t="str">
        <f t="shared" si="386"/>
        <v>https://www.udobaer.de/out/media/public/cust/others/s0000174-2021-ch_it.pdf</v>
      </c>
    </row>
    <row r="13707" spans="1:2" x14ac:dyDescent="0.2">
      <c r="A13707" s="1" t="s">
        <v>17865</v>
      </c>
      <c r="B13707" t="str">
        <f t="shared" si="386"/>
        <v>https://www.udobaer.de/out/media/public/cust/others/s0000174-2021-ch_it.pdf</v>
      </c>
    </row>
    <row r="13708" spans="1:2" x14ac:dyDescent="0.2">
      <c r="A13708" s="1" t="s">
        <v>17866</v>
      </c>
      <c r="B13708" t="str">
        <f t="shared" si="386"/>
        <v>https://www.udobaer.de/out/media/public/cust/others/s0000174-2021-ch_it.pdf</v>
      </c>
    </row>
    <row r="13709" spans="1:2" x14ac:dyDescent="0.2">
      <c r="A13709" s="1" t="s">
        <v>17867</v>
      </c>
      <c r="B13709" t="str">
        <f t="shared" si="386"/>
        <v>https://www.udobaer.de/out/media/public/cust/others/s0000174-2021-ch_it.pdf</v>
      </c>
    </row>
    <row r="13710" spans="1:2" x14ac:dyDescent="0.2">
      <c r="A13710" s="1" t="s">
        <v>17868</v>
      </c>
      <c r="B13710" t="str">
        <f t="shared" si="386"/>
        <v>https://www.udobaer.de/out/media/public/cust/others/s0000174-2021-ch_it.pdf</v>
      </c>
    </row>
    <row r="13711" spans="1:2" x14ac:dyDescent="0.2">
      <c r="A13711" s="1" t="s">
        <v>17869</v>
      </c>
      <c r="B13711" t="str">
        <f t="shared" si="386"/>
        <v>https://www.udobaer.de/out/media/public/cust/others/s0000174-2021-ch_it.pdf</v>
      </c>
    </row>
    <row r="13712" spans="1:2" x14ac:dyDescent="0.2">
      <c r="A13712" s="1" t="s">
        <v>17870</v>
      </c>
      <c r="B13712" t="str">
        <f t="shared" si="386"/>
        <v>https://www.udobaer.de/out/media/public/cust/others/s0000174-2021-ch_it.pdf</v>
      </c>
    </row>
    <row r="13713" spans="1:2" x14ac:dyDescent="0.2">
      <c r="A13713" s="1" t="s">
        <v>17871</v>
      </c>
      <c r="B13713" t="str">
        <f t="shared" si="386"/>
        <v>https://www.udobaer.de/out/media/public/cust/others/s0000174-2021-ch_it.pdf</v>
      </c>
    </row>
    <row r="13714" spans="1:2" x14ac:dyDescent="0.2">
      <c r="A13714" s="1" t="s">
        <v>17872</v>
      </c>
      <c r="B13714" t="str">
        <f t="shared" si="386"/>
        <v>https://www.udobaer.de/out/media/public/cust/others/s0000174-2021-ch_it.pdf</v>
      </c>
    </row>
    <row r="13715" spans="1:2" x14ac:dyDescent="0.2">
      <c r="A13715" s="1" t="s">
        <v>17873</v>
      </c>
      <c r="B13715" t="str">
        <f t="shared" si="386"/>
        <v>https://www.udobaer.de/out/media/public/cust/others/s0000174-2021-ch_it.pdf</v>
      </c>
    </row>
    <row r="13716" spans="1:2" x14ac:dyDescent="0.2">
      <c r="A13716" s="1" t="s">
        <v>17874</v>
      </c>
      <c r="B13716" t="str">
        <f t="shared" si="386"/>
        <v>https://www.udobaer.de/out/media/public/cust/others/s0000174-2021-ch_it.pdf</v>
      </c>
    </row>
    <row r="13717" spans="1:2" x14ac:dyDescent="0.2">
      <c r="A13717" s="1" t="s">
        <v>17875</v>
      </c>
      <c r="B13717" t="str">
        <f t="shared" si="386"/>
        <v>https://www.udobaer.de/out/media/public/cust/others/s0000174-2021-ch_it.pdf</v>
      </c>
    </row>
    <row r="13718" spans="1:2" x14ac:dyDescent="0.2">
      <c r="A13718" s="1" t="s">
        <v>17876</v>
      </c>
      <c r="B13718" t="str">
        <f t="shared" si="386"/>
        <v>https://www.udobaer.de/out/media/public/cust/others/s0000174-2021-ch_it.pdf</v>
      </c>
    </row>
    <row r="13719" spans="1:2" x14ac:dyDescent="0.2">
      <c r="A13719" s="1" t="s">
        <v>17877</v>
      </c>
      <c r="B13719" t="str">
        <f t="shared" si="386"/>
        <v>https://www.udobaer.de/out/media/public/cust/others/s0000174-2021-ch_it.pdf</v>
      </c>
    </row>
    <row r="13720" spans="1:2" x14ac:dyDescent="0.2">
      <c r="A13720" s="1" t="s">
        <v>17878</v>
      </c>
      <c r="B13720" t="str">
        <f t="shared" si="386"/>
        <v>https://www.udobaer.de/out/media/public/cust/others/s0000174-2021-ch_it.pdf</v>
      </c>
    </row>
    <row r="13721" spans="1:2" x14ac:dyDescent="0.2">
      <c r="A13721" s="1" t="s">
        <v>17879</v>
      </c>
      <c r="B13721" t="str">
        <f t="shared" si="386"/>
        <v>https://www.udobaer.de/out/media/public/cust/others/s0000174-2021-ch_it.pdf</v>
      </c>
    </row>
    <row r="13722" spans="1:2" x14ac:dyDescent="0.2">
      <c r="A13722" s="1" t="s">
        <v>17880</v>
      </c>
      <c r="B13722" t="str">
        <f t="shared" si="386"/>
        <v>https://www.udobaer.de/out/media/public/cust/others/s0000174-2021-ch_it.pdf</v>
      </c>
    </row>
    <row r="13723" spans="1:2" x14ac:dyDescent="0.2">
      <c r="A13723" s="1" t="s">
        <v>17881</v>
      </c>
      <c r="B13723" t="str">
        <f t="shared" si="386"/>
        <v>https://www.udobaer.de/out/media/public/cust/others/s0000174-2021-ch_it.pdf</v>
      </c>
    </row>
    <row r="13724" spans="1:2" x14ac:dyDescent="0.2">
      <c r="A13724" s="1" t="s">
        <v>17882</v>
      </c>
      <c r="B13724" t="str">
        <f t="shared" si="386"/>
        <v>https://www.udobaer.de/out/media/public/cust/others/s0000174-2021-ch_it.pdf</v>
      </c>
    </row>
    <row r="13725" spans="1:2" x14ac:dyDescent="0.2">
      <c r="A13725" s="1" t="s">
        <v>17883</v>
      </c>
      <c r="B13725" t="str">
        <f t="shared" si="386"/>
        <v>https://www.udobaer.de/out/media/public/cust/others/s0000174-2021-ch_it.pdf</v>
      </c>
    </row>
    <row r="13726" spans="1:2" x14ac:dyDescent="0.2">
      <c r="A13726" s="1" t="s">
        <v>17884</v>
      </c>
      <c r="B13726" t="str">
        <f t="shared" si="386"/>
        <v>https://www.udobaer.de/out/media/public/cust/others/s0000174-2021-ch_it.pdf</v>
      </c>
    </row>
    <row r="13727" spans="1:2" x14ac:dyDescent="0.2">
      <c r="A13727" s="1" t="s">
        <v>17885</v>
      </c>
      <c r="B13727" t="str">
        <f t="shared" si="386"/>
        <v>https://www.udobaer.de/out/media/public/cust/others/s0000174-2021-ch_it.pdf</v>
      </c>
    </row>
    <row r="13728" spans="1:2" x14ac:dyDescent="0.2">
      <c r="A13728" s="1" t="s">
        <v>17886</v>
      </c>
      <c r="B13728" t="str">
        <f t="shared" si="386"/>
        <v>https://www.udobaer.de/out/media/public/cust/others/s0000174-2021-ch_it.pdf</v>
      </c>
    </row>
    <row r="13729" spans="1:2" x14ac:dyDescent="0.2">
      <c r="A13729" s="1" t="s">
        <v>17887</v>
      </c>
      <c r="B13729" t="str">
        <f t="shared" si="386"/>
        <v>https://www.udobaer.de/out/media/public/cust/others/s0000174-2021-ch_it.pdf</v>
      </c>
    </row>
    <row r="13730" spans="1:2" x14ac:dyDescent="0.2">
      <c r="A13730" s="1" t="s">
        <v>17888</v>
      </c>
      <c r="B13730" t="str">
        <f t="shared" si="386"/>
        <v>https://www.udobaer.de/out/media/public/cust/others/s0000174-2021-ch_it.pdf</v>
      </c>
    </row>
    <row r="13731" spans="1:2" x14ac:dyDescent="0.2">
      <c r="A13731" s="1" t="s">
        <v>17889</v>
      </c>
      <c r="B13731" t="str">
        <f t="shared" si="386"/>
        <v>https://www.udobaer.de/out/media/public/cust/others/s0000174-2021-ch_it.pdf</v>
      </c>
    </row>
    <row r="13732" spans="1:2" x14ac:dyDescent="0.2">
      <c r="A13732" s="1" t="s">
        <v>17890</v>
      </c>
      <c r="B13732" t="str">
        <f t="shared" si="386"/>
        <v>https://www.udobaer.de/out/media/public/cust/others/s0000174-2021-ch_it.pdf</v>
      </c>
    </row>
    <row r="13733" spans="1:2" x14ac:dyDescent="0.2">
      <c r="A13733" s="1" t="s">
        <v>17891</v>
      </c>
      <c r="B13733" t="str">
        <f t="shared" si="386"/>
        <v>https://www.udobaer.de/out/media/public/cust/others/s0000174-2021-ch_it.pdf</v>
      </c>
    </row>
    <row r="13734" spans="1:2" x14ac:dyDescent="0.2">
      <c r="A13734" s="1" t="s">
        <v>17892</v>
      </c>
      <c r="B13734" t="str">
        <f t="shared" si="386"/>
        <v>https://www.udobaer.de/out/media/public/cust/others/s0000174-2021-ch_it.pdf</v>
      </c>
    </row>
    <row r="13735" spans="1:2" x14ac:dyDescent="0.2">
      <c r="A13735" s="1" t="s">
        <v>17893</v>
      </c>
      <c r="B13735" t="str">
        <f t="shared" si="386"/>
        <v>https://www.udobaer.de/out/media/public/cust/others/s0000174-2021-ch_it.pdf</v>
      </c>
    </row>
    <row r="13736" spans="1:2" x14ac:dyDescent="0.2">
      <c r="A13736" s="1" t="s">
        <v>17894</v>
      </c>
      <c r="B13736" t="str">
        <f t="shared" si="386"/>
        <v>https://www.udobaer.de/out/media/public/cust/others/s0000174-2021-ch_it.pdf</v>
      </c>
    </row>
    <row r="13737" spans="1:2" x14ac:dyDescent="0.2">
      <c r="A13737" s="1" t="s">
        <v>17895</v>
      </c>
      <c r="B13737" t="str">
        <f t="shared" si="386"/>
        <v>https://www.udobaer.de/out/media/public/cust/others/s0000174-2021-ch_it.pdf</v>
      </c>
    </row>
    <row r="13738" spans="1:2" x14ac:dyDescent="0.2">
      <c r="A13738" s="1" t="s">
        <v>17896</v>
      </c>
      <c r="B13738" t="str">
        <f t="shared" si="386"/>
        <v>https://www.udobaer.de/out/media/public/cust/others/s0000174-2021-ch_it.pdf</v>
      </c>
    </row>
    <row r="13739" spans="1:2" x14ac:dyDescent="0.2">
      <c r="A13739" s="1" t="s">
        <v>17897</v>
      </c>
      <c r="B13739" t="str">
        <f t="shared" si="386"/>
        <v>https://www.udobaer.de/out/media/public/cust/others/s0000174-2021-ch_it.pdf</v>
      </c>
    </row>
    <row r="13740" spans="1:2" x14ac:dyDescent="0.2">
      <c r="A13740" s="1" t="s">
        <v>17898</v>
      </c>
      <c r="B13740" t="str">
        <f t="shared" si="386"/>
        <v>https://www.udobaer.de/out/media/public/cust/others/s0000174-2021-ch_it.pdf</v>
      </c>
    </row>
    <row r="13741" spans="1:2" x14ac:dyDescent="0.2">
      <c r="A13741" s="1" t="s">
        <v>17899</v>
      </c>
      <c r="B13741" t="str">
        <f t="shared" si="386"/>
        <v>https://www.udobaer.de/out/media/public/cust/others/s0000174-2021-ch_it.pdf</v>
      </c>
    </row>
    <row r="13742" spans="1:2" x14ac:dyDescent="0.2">
      <c r="A13742" s="1" t="s">
        <v>17900</v>
      </c>
      <c r="B13742" t="str">
        <f t="shared" si="386"/>
        <v>https://www.udobaer.de/out/media/public/cust/others/s0000174-2021-ch_it.pdf</v>
      </c>
    </row>
    <row r="13743" spans="1:2" x14ac:dyDescent="0.2">
      <c r="A13743" s="1" t="s">
        <v>17901</v>
      </c>
      <c r="B13743" t="str">
        <f t="shared" si="386"/>
        <v>https://www.udobaer.de/out/media/public/cust/others/s0000174-2021-ch_it.pdf</v>
      </c>
    </row>
    <row r="13744" spans="1:2" x14ac:dyDescent="0.2">
      <c r="A13744" s="1" t="s">
        <v>17902</v>
      </c>
      <c r="B13744" t="str">
        <f t="shared" si="386"/>
        <v>https://www.udobaer.de/out/media/public/cust/others/s0000174-2021-ch_it.pdf</v>
      </c>
    </row>
    <row r="13745" spans="1:2" x14ac:dyDescent="0.2">
      <c r="A13745" s="1" t="s">
        <v>17903</v>
      </c>
      <c r="B13745" t="str">
        <f t="shared" si="386"/>
        <v>https://www.udobaer.de/out/media/public/cust/others/s0000174-2021-ch_it.pdf</v>
      </c>
    </row>
    <row r="13746" spans="1:2" x14ac:dyDescent="0.2">
      <c r="A13746" s="1" t="s">
        <v>17904</v>
      </c>
      <c r="B13746" t="str">
        <f t="shared" si="386"/>
        <v>https://www.udobaer.de/out/media/public/cust/others/s0000174-2021-ch_it.pdf</v>
      </c>
    </row>
    <row r="13747" spans="1:2" x14ac:dyDescent="0.2">
      <c r="A13747" s="1" t="s">
        <v>17905</v>
      </c>
      <c r="B13747" t="str">
        <f t="shared" si="386"/>
        <v>https://www.udobaer.de/out/media/public/cust/others/s0000174-2021-ch_it.pdf</v>
      </c>
    </row>
    <row r="13748" spans="1:2" x14ac:dyDescent="0.2">
      <c r="A13748" s="1" t="s">
        <v>17906</v>
      </c>
      <c r="B13748" t="str">
        <f t="shared" si="386"/>
        <v>https://www.udobaer.de/out/media/public/cust/others/s0000174-2021-ch_it.pdf</v>
      </c>
    </row>
    <row r="13749" spans="1:2" x14ac:dyDescent="0.2">
      <c r="A13749" s="1" t="s">
        <v>17907</v>
      </c>
      <c r="B13749" t="str">
        <f t="shared" si="386"/>
        <v>https://www.udobaer.de/out/media/public/cust/others/s0000174-2021-ch_it.pdf</v>
      </c>
    </row>
    <row r="13750" spans="1:2" x14ac:dyDescent="0.2">
      <c r="A13750" s="1" t="s">
        <v>17908</v>
      </c>
      <c r="B13750" t="str">
        <f t="shared" si="386"/>
        <v>https://www.udobaer.de/out/media/public/cust/others/s0000174-2021-ch_it.pdf</v>
      </c>
    </row>
    <row r="13751" spans="1:2" x14ac:dyDescent="0.2">
      <c r="A13751" s="1" t="s">
        <v>17909</v>
      </c>
      <c r="B13751" t="str">
        <f t="shared" si="386"/>
        <v>https://www.udobaer.de/out/media/public/cust/others/s0000174-2021-ch_it.pdf</v>
      </c>
    </row>
    <row r="13752" spans="1:2" x14ac:dyDescent="0.2">
      <c r="A13752" s="1" t="s">
        <v>17910</v>
      </c>
      <c r="B13752" t="str">
        <f t="shared" si="386"/>
        <v>https://www.udobaer.de/out/media/public/cust/others/s0000174-2021-ch_it.pdf</v>
      </c>
    </row>
    <row r="13753" spans="1:2" x14ac:dyDescent="0.2">
      <c r="A13753" s="1" t="s">
        <v>17911</v>
      </c>
      <c r="B13753" t="str">
        <f t="shared" ref="B13753:B13816" si="387">HYPERLINK("https://www.udobaer.de/out/media/public/cust/others/s0000174-2021-ch_it.pdf")</f>
        <v>https://www.udobaer.de/out/media/public/cust/others/s0000174-2021-ch_it.pdf</v>
      </c>
    </row>
    <row r="13754" spans="1:2" x14ac:dyDescent="0.2">
      <c r="A13754" s="1" t="s">
        <v>17912</v>
      </c>
      <c r="B13754" t="str">
        <f t="shared" si="387"/>
        <v>https://www.udobaer.de/out/media/public/cust/others/s0000174-2021-ch_it.pdf</v>
      </c>
    </row>
    <row r="13755" spans="1:2" x14ac:dyDescent="0.2">
      <c r="A13755" s="1" t="s">
        <v>17913</v>
      </c>
      <c r="B13755" t="str">
        <f t="shared" si="387"/>
        <v>https://www.udobaer.de/out/media/public/cust/others/s0000174-2021-ch_it.pdf</v>
      </c>
    </row>
    <row r="13756" spans="1:2" x14ac:dyDescent="0.2">
      <c r="A13756" s="1" t="s">
        <v>17914</v>
      </c>
      <c r="B13756" t="str">
        <f t="shared" si="387"/>
        <v>https://www.udobaer.de/out/media/public/cust/others/s0000174-2021-ch_it.pdf</v>
      </c>
    </row>
    <row r="13757" spans="1:2" x14ac:dyDescent="0.2">
      <c r="A13757" s="1" t="s">
        <v>17915</v>
      </c>
      <c r="B13757" t="str">
        <f t="shared" si="387"/>
        <v>https://www.udobaer.de/out/media/public/cust/others/s0000174-2021-ch_it.pdf</v>
      </c>
    </row>
    <row r="13758" spans="1:2" x14ac:dyDescent="0.2">
      <c r="A13758" s="1" t="s">
        <v>17916</v>
      </c>
      <c r="B13758" t="str">
        <f t="shared" si="387"/>
        <v>https://www.udobaer.de/out/media/public/cust/others/s0000174-2021-ch_it.pdf</v>
      </c>
    </row>
    <row r="13759" spans="1:2" x14ac:dyDescent="0.2">
      <c r="A13759" s="1" t="s">
        <v>17917</v>
      </c>
      <c r="B13759" t="str">
        <f t="shared" si="387"/>
        <v>https://www.udobaer.de/out/media/public/cust/others/s0000174-2021-ch_it.pdf</v>
      </c>
    </row>
    <row r="13760" spans="1:2" x14ac:dyDescent="0.2">
      <c r="A13760" s="1" t="s">
        <v>17918</v>
      </c>
      <c r="B13760" t="str">
        <f t="shared" si="387"/>
        <v>https://www.udobaer.de/out/media/public/cust/others/s0000174-2021-ch_it.pdf</v>
      </c>
    </row>
    <row r="13761" spans="1:2" x14ac:dyDescent="0.2">
      <c r="A13761" s="1" t="s">
        <v>17919</v>
      </c>
      <c r="B13761" t="str">
        <f t="shared" si="387"/>
        <v>https://www.udobaer.de/out/media/public/cust/others/s0000174-2021-ch_it.pdf</v>
      </c>
    </row>
    <row r="13762" spans="1:2" x14ac:dyDescent="0.2">
      <c r="A13762" s="1" t="s">
        <v>17920</v>
      </c>
      <c r="B13762" t="str">
        <f t="shared" si="387"/>
        <v>https://www.udobaer.de/out/media/public/cust/others/s0000174-2021-ch_it.pdf</v>
      </c>
    </row>
    <row r="13763" spans="1:2" x14ac:dyDescent="0.2">
      <c r="A13763" s="1" t="s">
        <v>17921</v>
      </c>
      <c r="B13763" t="str">
        <f t="shared" si="387"/>
        <v>https://www.udobaer.de/out/media/public/cust/others/s0000174-2021-ch_it.pdf</v>
      </c>
    </row>
    <row r="13764" spans="1:2" x14ac:dyDescent="0.2">
      <c r="A13764" s="1" t="s">
        <v>17922</v>
      </c>
      <c r="B13764" t="str">
        <f t="shared" si="387"/>
        <v>https://www.udobaer.de/out/media/public/cust/others/s0000174-2021-ch_it.pdf</v>
      </c>
    </row>
    <row r="13765" spans="1:2" x14ac:dyDescent="0.2">
      <c r="A13765" s="1" t="s">
        <v>17923</v>
      </c>
      <c r="B13765" t="str">
        <f t="shared" si="387"/>
        <v>https://www.udobaer.de/out/media/public/cust/others/s0000174-2021-ch_it.pdf</v>
      </c>
    </row>
    <row r="13766" spans="1:2" x14ac:dyDescent="0.2">
      <c r="A13766" s="1" t="s">
        <v>17924</v>
      </c>
      <c r="B13766" t="str">
        <f t="shared" si="387"/>
        <v>https://www.udobaer.de/out/media/public/cust/others/s0000174-2021-ch_it.pdf</v>
      </c>
    </row>
    <row r="13767" spans="1:2" x14ac:dyDescent="0.2">
      <c r="A13767" s="1" t="s">
        <v>17925</v>
      </c>
      <c r="B13767" t="str">
        <f t="shared" si="387"/>
        <v>https://www.udobaer.de/out/media/public/cust/others/s0000174-2021-ch_it.pdf</v>
      </c>
    </row>
    <row r="13768" spans="1:2" x14ac:dyDescent="0.2">
      <c r="A13768" s="1" t="s">
        <v>17926</v>
      </c>
      <c r="B13768" t="str">
        <f t="shared" si="387"/>
        <v>https://www.udobaer.de/out/media/public/cust/others/s0000174-2021-ch_it.pdf</v>
      </c>
    </row>
    <row r="13769" spans="1:2" x14ac:dyDescent="0.2">
      <c r="A13769" s="1" t="s">
        <v>17927</v>
      </c>
      <c r="B13769" t="str">
        <f t="shared" si="387"/>
        <v>https://www.udobaer.de/out/media/public/cust/others/s0000174-2021-ch_it.pdf</v>
      </c>
    </row>
    <row r="13770" spans="1:2" x14ac:dyDescent="0.2">
      <c r="A13770" s="1" t="s">
        <v>17928</v>
      </c>
      <c r="B13770" t="str">
        <f t="shared" si="387"/>
        <v>https://www.udobaer.de/out/media/public/cust/others/s0000174-2021-ch_it.pdf</v>
      </c>
    </row>
    <row r="13771" spans="1:2" x14ac:dyDescent="0.2">
      <c r="A13771" s="1" t="s">
        <v>17929</v>
      </c>
      <c r="B13771" t="str">
        <f t="shared" si="387"/>
        <v>https://www.udobaer.de/out/media/public/cust/others/s0000174-2021-ch_it.pdf</v>
      </c>
    </row>
    <row r="13772" spans="1:2" x14ac:dyDescent="0.2">
      <c r="A13772" s="1" t="s">
        <v>17930</v>
      </c>
      <c r="B13772" t="str">
        <f t="shared" si="387"/>
        <v>https://www.udobaer.de/out/media/public/cust/others/s0000174-2021-ch_it.pdf</v>
      </c>
    </row>
    <row r="13773" spans="1:2" x14ac:dyDescent="0.2">
      <c r="A13773" s="1" t="s">
        <v>17931</v>
      </c>
      <c r="B13773" t="str">
        <f t="shared" si="387"/>
        <v>https://www.udobaer.de/out/media/public/cust/others/s0000174-2021-ch_it.pdf</v>
      </c>
    </row>
    <row r="13774" spans="1:2" x14ac:dyDescent="0.2">
      <c r="A13774" s="1" t="s">
        <v>17932</v>
      </c>
      <c r="B13774" t="str">
        <f t="shared" si="387"/>
        <v>https://www.udobaer.de/out/media/public/cust/others/s0000174-2021-ch_it.pdf</v>
      </c>
    </row>
    <row r="13775" spans="1:2" x14ac:dyDescent="0.2">
      <c r="A13775" s="1" t="s">
        <v>17933</v>
      </c>
      <c r="B13775" t="str">
        <f t="shared" si="387"/>
        <v>https://www.udobaer.de/out/media/public/cust/others/s0000174-2021-ch_it.pdf</v>
      </c>
    </row>
    <row r="13776" spans="1:2" x14ac:dyDescent="0.2">
      <c r="A13776" s="1" t="s">
        <v>17934</v>
      </c>
      <c r="B13776" t="str">
        <f t="shared" si="387"/>
        <v>https://www.udobaer.de/out/media/public/cust/others/s0000174-2021-ch_it.pdf</v>
      </c>
    </row>
    <row r="13777" spans="1:2" x14ac:dyDescent="0.2">
      <c r="A13777" s="1" t="s">
        <v>17935</v>
      </c>
      <c r="B13777" t="str">
        <f t="shared" si="387"/>
        <v>https://www.udobaer.de/out/media/public/cust/others/s0000174-2021-ch_it.pdf</v>
      </c>
    </row>
    <row r="13778" spans="1:2" x14ac:dyDescent="0.2">
      <c r="A13778" s="1" t="s">
        <v>17936</v>
      </c>
      <c r="B13778" t="str">
        <f t="shared" si="387"/>
        <v>https://www.udobaer.de/out/media/public/cust/others/s0000174-2021-ch_it.pdf</v>
      </c>
    </row>
    <row r="13779" spans="1:2" x14ac:dyDescent="0.2">
      <c r="A13779" s="1" t="s">
        <v>17937</v>
      </c>
      <c r="B13779" t="str">
        <f t="shared" si="387"/>
        <v>https://www.udobaer.de/out/media/public/cust/others/s0000174-2021-ch_it.pdf</v>
      </c>
    </row>
    <row r="13780" spans="1:2" x14ac:dyDescent="0.2">
      <c r="A13780" s="1" t="s">
        <v>17938</v>
      </c>
      <c r="B13780" t="str">
        <f t="shared" si="387"/>
        <v>https://www.udobaer.de/out/media/public/cust/others/s0000174-2021-ch_it.pdf</v>
      </c>
    </row>
    <row r="13781" spans="1:2" x14ac:dyDescent="0.2">
      <c r="A13781" s="1" t="s">
        <v>17939</v>
      </c>
      <c r="B13781" t="str">
        <f t="shared" si="387"/>
        <v>https://www.udobaer.de/out/media/public/cust/others/s0000174-2021-ch_it.pdf</v>
      </c>
    </row>
    <row r="13782" spans="1:2" x14ac:dyDescent="0.2">
      <c r="A13782" s="1" t="s">
        <v>17940</v>
      </c>
      <c r="B13782" t="str">
        <f t="shared" si="387"/>
        <v>https://www.udobaer.de/out/media/public/cust/others/s0000174-2021-ch_it.pdf</v>
      </c>
    </row>
    <row r="13783" spans="1:2" x14ac:dyDescent="0.2">
      <c r="A13783" s="1" t="s">
        <v>17941</v>
      </c>
      <c r="B13783" t="str">
        <f t="shared" si="387"/>
        <v>https://www.udobaer.de/out/media/public/cust/others/s0000174-2021-ch_it.pdf</v>
      </c>
    </row>
    <row r="13784" spans="1:2" x14ac:dyDescent="0.2">
      <c r="A13784" s="1" t="s">
        <v>17942</v>
      </c>
      <c r="B13784" t="str">
        <f t="shared" si="387"/>
        <v>https://www.udobaer.de/out/media/public/cust/others/s0000174-2021-ch_it.pdf</v>
      </c>
    </row>
    <row r="13785" spans="1:2" x14ac:dyDescent="0.2">
      <c r="A13785" s="1" t="s">
        <v>17943</v>
      </c>
      <c r="B13785" t="str">
        <f t="shared" si="387"/>
        <v>https://www.udobaer.de/out/media/public/cust/others/s0000174-2021-ch_it.pdf</v>
      </c>
    </row>
    <row r="13786" spans="1:2" x14ac:dyDescent="0.2">
      <c r="A13786" s="1" t="s">
        <v>17944</v>
      </c>
      <c r="B13786" t="str">
        <f t="shared" si="387"/>
        <v>https://www.udobaer.de/out/media/public/cust/others/s0000174-2021-ch_it.pdf</v>
      </c>
    </row>
    <row r="13787" spans="1:2" x14ac:dyDescent="0.2">
      <c r="A13787" s="1" t="s">
        <v>17945</v>
      </c>
      <c r="B13787" t="str">
        <f t="shared" si="387"/>
        <v>https://www.udobaer.de/out/media/public/cust/others/s0000174-2021-ch_it.pdf</v>
      </c>
    </row>
    <row r="13788" spans="1:2" x14ac:dyDescent="0.2">
      <c r="A13788" s="1" t="s">
        <v>17946</v>
      </c>
      <c r="B13788" t="str">
        <f t="shared" si="387"/>
        <v>https://www.udobaer.de/out/media/public/cust/others/s0000174-2021-ch_it.pdf</v>
      </c>
    </row>
    <row r="13789" spans="1:2" x14ac:dyDescent="0.2">
      <c r="A13789" s="1" t="s">
        <v>17947</v>
      </c>
      <c r="B13789" t="str">
        <f t="shared" si="387"/>
        <v>https://www.udobaer.de/out/media/public/cust/others/s0000174-2021-ch_it.pdf</v>
      </c>
    </row>
    <row r="13790" spans="1:2" x14ac:dyDescent="0.2">
      <c r="A13790" s="1" t="s">
        <v>17948</v>
      </c>
      <c r="B13790" t="str">
        <f t="shared" si="387"/>
        <v>https://www.udobaer.de/out/media/public/cust/others/s0000174-2021-ch_it.pdf</v>
      </c>
    </row>
    <row r="13791" spans="1:2" x14ac:dyDescent="0.2">
      <c r="A13791" s="1" t="s">
        <v>17949</v>
      </c>
      <c r="B13791" t="str">
        <f t="shared" si="387"/>
        <v>https://www.udobaer.de/out/media/public/cust/others/s0000174-2021-ch_it.pdf</v>
      </c>
    </row>
    <row r="13792" spans="1:2" x14ac:dyDescent="0.2">
      <c r="A13792" s="1" t="s">
        <v>17950</v>
      </c>
      <c r="B13792" t="str">
        <f t="shared" si="387"/>
        <v>https://www.udobaer.de/out/media/public/cust/others/s0000174-2021-ch_it.pdf</v>
      </c>
    </row>
    <row r="13793" spans="1:2" x14ac:dyDescent="0.2">
      <c r="A13793" s="1" t="s">
        <v>17951</v>
      </c>
      <c r="B13793" t="str">
        <f t="shared" si="387"/>
        <v>https://www.udobaer.de/out/media/public/cust/others/s0000174-2021-ch_it.pdf</v>
      </c>
    </row>
    <row r="13794" spans="1:2" x14ac:dyDescent="0.2">
      <c r="A13794" s="1" t="s">
        <v>17952</v>
      </c>
      <c r="B13794" t="str">
        <f t="shared" si="387"/>
        <v>https://www.udobaer.de/out/media/public/cust/others/s0000174-2021-ch_it.pdf</v>
      </c>
    </row>
    <row r="13795" spans="1:2" x14ac:dyDescent="0.2">
      <c r="A13795" s="1" t="s">
        <v>17953</v>
      </c>
      <c r="B13795" t="str">
        <f t="shared" si="387"/>
        <v>https://www.udobaer.de/out/media/public/cust/others/s0000174-2021-ch_it.pdf</v>
      </c>
    </row>
    <row r="13796" spans="1:2" x14ac:dyDescent="0.2">
      <c r="A13796" s="1" t="s">
        <v>17954</v>
      </c>
      <c r="B13796" t="str">
        <f t="shared" si="387"/>
        <v>https://www.udobaer.de/out/media/public/cust/others/s0000174-2021-ch_it.pdf</v>
      </c>
    </row>
    <row r="13797" spans="1:2" x14ac:dyDescent="0.2">
      <c r="A13797" s="1" t="s">
        <v>17955</v>
      </c>
      <c r="B13797" t="str">
        <f t="shared" si="387"/>
        <v>https://www.udobaer.de/out/media/public/cust/others/s0000174-2021-ch_it.pdf</v>
      </c>
    </row>
    <row r="13798" spans="1:2" x14ac:dyDescent="0.2">
      <c r="A13798" s="1" t="s">
        <v>17956</v>
      </c>
      <c r="B13798" t="str">
        <f t="shared" si="387"/>
        <v>https://www.udobaer.de/out/media/public/cust/others/s0000174-2021-ch_it.pdf</v>
      </c>
    </row>
    <row r="13799" spans="1:2" x14ac:dyDescent="0.2">
      <c r="A13799" s="1" t="s">
        <v>17957</v>
      </c>
      <c r="B13799" t="str">
        <f t="shared" si="387"/>
        <v>https://www.udobaer.de/out/media/public/cust/others/s0000174-2021-ch_it.pdf</v>
      </c>
    </row>
    <row r="13800" spans="1:2" x14ac:dyDescent="0.2">
      <c r="A13800" s="1" t="s">
        <v>17958</v>
      </c>
      <c r="B13800" t="str">
        <f t="shared" si="387"/>
        <v>https://www.udobaer.de/out/media/public/cust/others/s0000174-2021-ch_it.pdf</v>
      </c>
    </row>
    <row r="13801" spans="1:2" x14ac:dyDescent="0.2">
      <c r="A13801" s="1" t="s">
        <v>17959</v>
      </c>
      <c r="B13801" t="str">
        <f t="shared" si="387"/>
        <v>https://www.udobaer.de/out/media/public/cust/others/s0000174-2021-ch_it.pdf</v>
      </c>
    </row>
    <row r="13802" spans="1:2" x14ac:dyDescent="0.2">
      <c r="A13802" s="1" t="s">
        <v>17960</v>
      </c>
      <c r="B13802" t="str">
        <f t="shared" si="387"/>
        <v>https://www.udobaer.de/out/media/public/cust/others/s0000174-2021-ch_it.pdf</v>
      </c>
    </row>
    <row r="13803" spans="1:2" x14ac:dyDescent="0.2">
      <c r="A13803" s="1" t="s">
        <v>17961</v>
      </c>
      <c r="B13803" t="str">
        <f t="shared" si="387"/>
        <v>https://www.udobaer.de/out/media/public/cust/others/s0000174-2021-ch_it.pdf</v>
      </c>
    </row>
    <row r="13804" spans="1:2" x14ac:dyDescent="0.2">
      <c r="A13804" s="1" t="s">
        <v>17962</v>
      </c>
      <c r="B13804" t="str">
        <f t="shared" si="387"/>
        <v>https://www.udobaer.de/out/media/public/cust/others/s0000174-2021-ch_it.pdf</v>
      </c>
    </row>
    <row r="13805" spans="1:2" x14ac:dyDescent="0.2">
      <c r="A13805" s="1" t="s">
        <v>17963</v>
      </c>
      <c r="B13805" t="str">
        <f t="shared" si="387"/>
        <v>https://www.udobaer.de/out/media/public/cust/others/s0000174-2021-ch_it.pdf</v>
      </c>
    </row>
    <row r="13806" spans="1:2" x14ac:dyDescent="0.2">
      <c r="A13806" s="1" t="s">
        <v>17964</v>
      </c>
      <c r="B13806" t="str">
        <f t="shared" si="387"/>
        <v>https://www.udobaer.de/out/media/public/cust/others/s0000174-2021-ch_it.pdf</v>
      </c>
    </row>
    <row r="13807" spans="1:2" x14ac:dyDescent="0.2">
      <c r="A13807" s="1" t="s">
        <v>17965</v>
      </c>
      <c r="B13807" t="str">
        <f t="shared" si="387"/>
        <v>https://www.udobaer.de/out/media/public/cust/others/s0000174-2021-ch_it.pdf</v>
      </c>
    </row>
    <row r="13808" spans="1:2" x14ac:dyDescent="0.2">
      <c r="A13808" s="1" t="s">
        <v>17966</v>
      </c>
      <c r="B13808" t="str">
        <f t="shared" si="387"/>
        <v>https://www.udobaer.de/out/media/public/cust/others/s0000174-2021-ch_it.pdf</v>
      </c>
    </row>
    <row r="13809" spans="1:2" x14ac:dyDescent="0.2">
      <c r="A13809" s="1" t="s">
        <v>17967</v>
      </c>
      <c r="B13809" t="str">
        <f t="shared" si="387"/>
        <v>https://www.udobaer.de/out/media/public/cust/others/s0000174-2021-ch_it.pdf</v>
      </c>
    </row>
    <row r="13810" spans="1:2" x14ac:dyDescent="0.2">
      <c r="A13810" s="1" t="s">
        <v>17968</v>
      </c>
      <c r="B13810" t="str">
        <f t="shared" si="387"/>
        <v>https://www.udobaer.de/out/media/public/cust/others/s0000174-2021-ch_it.pdf</v>
      </c>
    </row>
    <row r="13811" spans="1:2" x14ac:dyDescent="0.2">
      <c r="A13811" s="1" t="s">
        <v>17969</v>
      </c>
      <c r="B13811" t="str">
        <f t="shared" si="387"/>
        <v>https://www.udobaer.de/out/media/public/cust/others/s0000174-2021-ch_it.pdf</v>
      </c>
    </row>
    <row r="13812" spans="1:2" x14ac:dyDescent="0.2">
      <c r="A13812" s="1" t="s">
        <v>17970</v>
      </c>
      <c r="B13812" t="str">
        <f t="shared" si="387"/>
        <v>https://www.udobaer.de/out/media/public/cust/others/s0000174-2021-ch_it.pdf</v>
      </c>
    </row>
    <row r="13813" spans="1:2" x14ac:dyDescent="0.2">
      <c r="A13813" s="1" t="s">
        <v>17971</v>
      </c>
      <c r="B13813" t="str">
        <f t="shared" si="387"/>
        <v>https://www.udobaer.de/out/media/public/cust/others/s0000174-2021-ch_it.pdf</v>
      </c>
    </row>
    <row r="13814" spans="1:2" x14ac:dyDescent="0.2">
      <c r="A13814" s="1" t="s">
        <v>17972</v>
      </c>
      <c r="B13814" t="str">
        <f t="shared" si="387"/>
        <v>https://www.udobaer.de/out/media/public/cust/others/s0000174-2021-ch_it.pdf</v>
      </c>
    </row>
    <row r="13815" spans="1:2" x14ac:dyDescent="0.2">
      <c r="A13815" s="1" t="s">
        <v>17973</v>
      </c>
      <c r="B13815" t="str">
        <f t="shared" si="387"/>
        <v>https://www.udobaer.de/out/media/public/cust/others/s0000174-2021-ch_it.pdf</v>
      </c>
    </row>
    <row r="13816" spans="1:2" x14ac:dyDescent="0.2">
      <c r="A13816" s="1" t="s">
        <v>17974</v>
      </c>
      <c r="B13816" t="str">
        <f t="shared" si="387"/>
        <v>https://www.udobaer.de/out/media/public/cust/others/s0000174-2021-ch_it.pdf</v>
      </c>
    </row>
    <row r="13817" spans="1:2" x14ac:dyDescent="0.2">
      <c r="A13817" s="1" t="s">
        <v>17975</v>
      </c>
      <c r="B13817" t="str">
        <f t="shared" ref="B13817:B13856" si="388">HYPERLINK("https://www.udobaer.de/out/media/public/cust/others/s0000174-2021-ch_it.pdf")</f>
        <v>https://www.udobaer.de/out/media/public/cust/others/s0000174-2021-ch_it.pdf</v>
      </c>
    </row>
    <row r="13818" spans="1:2" x14ac:dyDescent="0.2">
      <c r="A13818" s="1" t="s">
        <v>17976</v>
      </c>
      <c r="B13818" t="str">
        <f t="shared" si="388"/>
        <v>https://www.udobaer.de/out/media/public/cust/others/s0000174-2021-ch_it.pdf</v>
      </c>
    </row>
    <row r="13819" spans="1:2" x14ac:dyDescent="0.2">
      <c r="A13819" s="1" t="s">
        <v>17977</v>
      </c>
      <c r="B13819" t="str">
        <f t="shared" si="388"/>
        <v>https://www.udobaer.de/out/media/public/cust/others/s0000174-2021-ch_it.pdf</v>
      </c>
    </row>
    <row r="13820" spans="1:2" x14ac:dyDescent="0.2">
      <c r="A13820" s="1" t="s">
        <v>17978</v>
      </c>
      <c r="B13820" t="str">
        <f t="shared" si="388"/>
        <v>https://www.udobaer.de/out/media/public/cust/others/s0000174-2021-ch_it.pdf</v>
      </c>
    </row>
    <row r="13821" spans="1:2" x14ac:dyDescent="0.2">
      <c r="A13821" s="1" t="s">
        <v>17979</v>
      </c>
      <c r="B13821" t="str">
        <f t="shared" si="388"/>
        <v>https://www.udobaer.de/out/media/public/cust/others/s0000174-2021-ch_it.pdf</v>
      </c>
    </row>
    <row r="13822" spans="1:2" x14ac:dyDescent="0.2">
      <c r="A13822" s="1" t="s">
        <v>17980</v>
      </c>
      <c r="B13822" t="str">
        <f t="shared" si="388"/>
        <v>https://www.udobaer.de/out/media/public/cust/others/s0000174-2021-ch_it.pdf</v>
      </c>
    </row>
    <row r="13823" spans="1:2" x14ac:dyDescent="0.2">
      <c r="A13823" s="1" t="s">
        <v>17981</v>
      </c>
      <c r="B13823" t="str">
        <f t="shared" si="388"/>
        <v>https://www.udobaer.de/out/media/public/cust/others/s0000174-2021-ch_it.pdf</v>
      </c>
    </row>
    <row r="13824" spans="1:2" x14ac:dyDescent="0.2">
      <c r="A13824" s="1" t="s">
        <v>17982</v>
      </c>
      <c r="B13824" t="str">
        <f t="shared" si="388"/>
        <v>https://www.udobaer.de/out/media/public/cust/others/s0000174-2021-ch_it.pdf</v>
      </c>
    </row>
    <row r="13825" spans="1:2" x14ac:dyDescent="0.2">
      <c r="A13825" s="1" t="s">
        <v>17983</v>
      </c>
      <c r="B13825" t="str">
        <f t="shared" si="388"/>
        <v>https://www.udobaer.de/out/media/public/cust/others/s0000174-2021-ch_it.pdf</v>
      </c>
    </row>
    <row r="13826" spans="1:2" x14ac:dyDescent="0.2">
      <c r="A13826" s="1" t="s">
        <v>17984</v>
      </c>
      <c r="B13826" t="str">
        <f t="shared" si="388"/>
        <v>https://www.udobaer.de/out/media/public/cust/others/s0000174-2021-ch_it.pdf</v>
      </c>
    </row>
    <row r="13827" spans="1:2" x14ac:dyDescent="0.2">
      <c r="A13827" s="1" t="s">
        <v>17985</v>
      </c>
      <c r="B13827" t="str">
        <f t="shared" si="388"/>
        <v>https://www.udobaer.de/out/media/public/cust/others/s0000174-2021-ch_it.pdf</v>
      </c>
    </row>
    <row r="13828" spans="1:2" x14ac:dyDescent="0.2">
      <c r="A13828" s="1" t="s">
        <v>17986</v>
      </c>
      <c r="B13828" t="str">
        <f t="shared" si="388"/>
        <v>https://www.udobaer.de/out/media/public/cust/others/s0000174-2021-ch_it.pdf</v>
      </c>
    </row>
    <row r="13829" spans="1:2" x14ac:dyDescent="0.2">
      <c r="A13829" s="1" t="s">
        <v>17987</v>
      </c>
      <c r="B13829" t="str">
        <f t="shared" si="388"/>
        <v>https://www.udobaer.de/out/media/public/cust/others/s0000174-2021-ch_it.pdf</v>
      </c>
    </row>
    <row r="13830" spans="1:2" x14ac:dyDescent="0.2">
      <c r="A13830" s="1" t="s">
        <v>17988</v>
      </c>
      <c r="B13830" t="str">
        <f t="shared" si="388"/>
        <v>https://www.udobaer.de/out/media/public/cust/others/s0000174-2021-ch_it.pdf</v>
      </c>
    </row>
    <row r="13831" spans="1:2" x14ac:dyDescent="0.2">
      <c r="A13831" s="1" t="s">
        <v>17989</v>
      </c>
      <c r="B13831" t="str">
        <f t="shared" si="388"/>
        <v>https://www.udobaer.de/out/media/public/cust/others/s0000174-2021-ch_it.pdf</v>
      </c>
    </row>
    <row r="13832" spans="1:2" x14ac:dyDescent="0.2">
      <c r="A13832" s="1" t="s">
        <v>17990</v>
      </c>
      <c r="B13832" t="str">
        <f t="shared" si="388"/>
        <v>https://www.udobaer.de/out/media/public/cust/others/s0000174-2021-ch_it.pdf</v>
      </c>
    </row>
    <row r="13833" spans="1:2" x14ac:dyDescent="0.2">
      <c r="A13833" s="1" t="s">
        <v>17991</v>
      </c>
      <c r="B13833" t="str">
        <f t="shared" si="388"/>
        <v>https://www.udobaer.de/out/media/public/cust/others/s0000174-2021-ch_it.pdf</v>
      </c>
    </row>
    <row r="13834" spans="1:2" x14ac:dyDescent="0.2">
      <c r="A13834" s="1" t="s">
        <v>17992</v>
      </c>
      <c r="B13834" t="str">
        <f t="shared" si="388"/>
        <v>https://www.udobaer.de/out/media/public/cust/others/s0000174-2021-ch_it.pdf</v>
      </c>
    </row>
    <row r="13835" spans="1:2" x14ac:dyDescent="0.2">
      <c r="A13835" s="1" t="s">
        <v>17993</v>
      </c>
      <c r="B13835" t="str">
        <f t="shared" si="388"/>
        <v>https://www.udobaer.de/out/media/public/cust/others/s0000174-2021-ch_it.pdf</v>
      </c>
    </row>
    <row r="13836" spans="1:2" x14ac:dyDescent="0.2">
      <c r="A13836" s="1" t="s">
        <v>17994</v>
      </c>
      <c r="B13836" t="str">
        <f t="shared" si="388"/>
        <v>https://www.udobaer.de/out/media/public/cust/others/s0000174-2021-ch_it.pdf</v>
      </c>
    </row>
    <row r="13837" spans="1:2" x14ac:dyDescent="0.2">
      <c r="A13837" s="1" t="s">
        <v>17995</v>
      </c>
      <c r="B13837" t="str">
        <f t="shared" si="388"/>
        <v>https://www.udobaer.de/out/media/public/cust/others/s0000174-2021-ch_it.pdf</v>
      </c>
    </row>
    <row r="13838" spans="1:2" x14ac:dyDescent="0.2">
      <c r="A13838" s="1" t="s">
        <v>17996</v>
      </c>
      <c r="B13838" t="str">
        <f t="shared" si="388"/>
        <v>https://www.udobaer.de/out/media/public/cust/others/s0000174-2021-ch_it.pdf</v>
      </c>
    </row>
    <row r="13839" spans="1:2" x14ac:dyDescent="0.2">
      <c r="A13839" s="1" t="s">
        <v>17997</v>
      </c>
      <c r="B13839" t="str">
        <f t="shared" si="388"/>
        <v>https://www.udobaer.de/out/media/public/cust/others/s0000174-2021-ch_it.pdf</v>
      </c>
    </row>
    <row r="13840" spans="1:2" x14ac:dyDescent="0.2">
      <c r="A13840" s="1" t="s">
        <v>17998</v>
      </c>
      <c r="B13840" t="str">
        <f t="shared" si="388"/>
        <v>https://www.udobaer.de/out/media/public/cust/others/s0000174-2021-ch_it.pdf</v>
      </c>
    </row>
    <row r="13841" spans="1:2" x14ac:dyDescent="0.2">
      <c r="A13841" s="1" t="s">
        <v>17999</v>
      </c>
      <c r="B13841" t="str">
        <f t="shared" si="388"/>
        <v>https://www.udobaer.de/out/media/public/cust/others/s0000174-2021-ch_it.pdf</v>
      </c>
    </row>
    <row r="13842" spans="1:2" x14ac:dyDescent="0.2">
      <c r="A13842" s="1" t="s">
        <v>18000</v>
      </c>
      <c r="B13842" t="str">
        <f t="shared" si="388"/>
        <v>https://www.udobaer.de/out/media/public/cust/others/s0000174-2021-ch_it.pdf</v>
      </c>
    </row>
    <row r="13843" spans="1:2" x14ac:dyDescent="0.2">
      <c r="A13843" s="1" t="s">
        <v>18001</v>
      </c>
      <c r="B13843" t="str">
        <f t="shared" si="388"/>
        <v>https://www.udobaer.de/out/media/public/cust/others/s0000174-2021-ch_it.pdf</v>
      </c>
    </row>
    <row r="13844" spans="1:2" x14ac:dyDescent="0.2">
      <c r="A13844" s="1" t="s">
        <v>18002</v>
      </c>
      <c r="B13844" t="str">
        <f t="shared" si="388"/>
        <v>https://www.udobaer.de/out/media/public/cust/others/s0000174-2021-ch_it.pdf</v>
      </c>
    </row>
    <row r="13845" spans="1:2" x14ac:dyDescent="0.2">
      <c r="A13845" s="1" t="s">
        <v>18003</v>
      </c>
      <c r="B13845" t="str">
        <f t="shared" si="388"/>
        <v>https://www.udobaer.de/out/media/public/cust/others/s0000174-2021-ch_it.pdf</v>
      </c>
    </row>
    <row r="13846" spans="1:2" x14ac:dyDescent="0.2">
      <c r="A13846" s="1" t="s">
        <v>18004</v>
      </c>
      <c r="B13846" t="str">
        <f t="shared" si="388"/>
        <v>https://www.udobaer.de/out/media/public/cust/others/s0000174-2021-ch_it.pdf</v>
      </c>
    </row>
    <row r="13847" spans="1:2" x14ac:dyDescent="0.2">
      <c r="A13847" s="1" t="s">
        <v>18005</v>
      </c>
      <c r="B13847" t="str">
        <f t="shared" si="388"/>
        <v>https://www.udobaer.de/out/media/public/cust/others/s0000174-2021-ch_it.pdf</v>
      </c>
    </row>
    <row r="13848" spans="1:2" x14ac:dyDescent="0.2">
      <c r="A13848" s="1" t="s">
        <v>18006</v>
      </c>
      <c r="B13848" t="str">
        <f t="shared" si="388"/>
        <v>https://www.udobaer.de/out/media/public/cust/others/s0000174-2021-ch_it.pdf</v>
      </c>
    </row>
    <row r="13849" spans="1:2" x14ac:dyDescent="0.2">
      <c r="A13849" s="1" t="s">
        <v>18007</v>
      </c>
      <c r="B13849" t="str">
        <f t="shared" si="388"/>
        <v>https://www.udobaer.de/out/media/public/cust/others/s0000174-2021-ch_it.pdf</v>
      </c>
    </row>
    <row r="13850" spans="1:2" x14ac:dyDescent="0.2">
      <c r="A13850" s="1" t="s">
        <v>18008</v>
      </c>
      <c r="B13850" t="str">
        <f t="shared" si="388"/>
        <v>https://www.udobaer.de/out/media/public/cust/others/s0000174-2021-ch_it.pdf</v>
      </c>
    </row>
    <row r="13851" spans="1:2" x14ac:dyDescent="0.2">
      <c r="A13851" s="1" t="s">
        <v>18009</v>
      </c>
      <c r="B13851" t="str">
        <f t="shared" si="388"/>
        <v>https://www.udobaer.de/out/media/public/cust/others/s0000174-2021-ch_it.pdf</v>
      </c>
    </row>
    <row r="13852" spans="1:2" x14ac:dyDescent="0.2">
      <c r="A13852" s="1" t="s">
        <v>18010</v>
      </c>
      <c r="B13852" t="str">
        <f t="shared" si="388"/>
        <v>https://www.udobaer.de/out/media/public/cust/others/s0000174-2021-ch_it.pdf</v>
      </c>
    </row>
    <row r="13853" spans="1:2" x14ac:dyDescent="0.2">
      <c r="A13853" s="1" t="s">
        <v>18011</v>
      </c>
      <c r="B13853" t="str">
        <f t="shared" si="388"/>
        <v>https://www.udobaer.de/out/media/public/cust/others/s0000174-2021-ch_it.pdf</v>
      </c>
    </row>
    <row r="13854" spans="1:2" x14ac:dyDescent="0.2">
      <c r="A13854" s="1" t="s">
        <v>18012</v>
      </c>
      <c r="B13854" t="str">
        <f t="shared" si="388"/>
        <v>https://www.udobaer.de/out/media/public/cust/others/s0000174-2021-ch_it.pdf</v>
      </c>
    </row>
    <row r="13855" spans="1:2" x14ac:dyDescent="0.2">
      <c r="A13855" s="1" t="s">
        <v>18013</v>
      </c>
      <c r="B13855" t="str">
        <f t="shared" si="388"/>
        <v>https://www.udobaer.de/out/media/public/cust/others/s0000174-2021-ch_it.pdf</v>
      </c>
    </row>
    <row r="13856" spans="1:2" x14ac:dyDescent="0.2">
      <c r="A13856" s="1" t="s">
        <v>18014</v>
      </c>
      <c r="B13856" t="str">
        <f t="shared" si="388"/>
        <v>https://www.udobaer.de/out/media/public/cust/others/s0000174-2021-ch_it.pdf</v>
      </c>
    </row>
    <row r="13857" spans="1:2" x14ac:dyDescent="0.2">
      <c r="A13857" s="1" t="s">
        <v>18015</v>
      </c>
      <c r="B13857" t="str">
        <f t="shared" ref="B13857:B13884" si="389">HYPERLINK("https://www.udobaer.de/out/media/public/cust/others/s0000175-2021-ch_it.pdf")</f>
        <v>https://www.udobaer.de/out/media/public/cust/others/s0000175-2021-ch_it.pdf</v>
      </c>
    </row>
    <row r="13858" spans="1:2" x14ac:dyDescent="0.2">
      <c r="A13858" s="1" t="s">
        <v>18016</v>
      </c>
      <c r="B13858" t="str">
        <f t="shared" si="389"/>
        <v>https://www.udobaer.de/out/media/public/cust/others/s0000175-2021-ch_it.pdf</v>
      </c>
    </row>
    <row r="13859" spans="1:2" x14ac:dyDescent="0.2">
      <c r="A13859" s="1" t="s">
        <v>18017</v>
      </c>
      <c r="B13859" t="str">
        <f t="shared" si="389"/>
        <v>https://www.udobaer.de/out/media/public/cust/others/s0000175-2021-ch_it.pdf</v>
      </c>
    </row>
    <row r="13860" spans="1:2" x14ac:dyDescent="0.2">
      <c r="A13860" s="1" t="s">
        <v>18018</v>
      </c>
      <c r="B13860" t="str">
        <f t="shared" si="389"/>
        <v>https://www.udobaer.de/out/media/public/cust/others/s0000175-2021-ch_it.pdf</v>
      </c>
    </row>
    <row r="13861" spans="1:2" x14ac:dyDescent="0.2">
      <c r="A13861" s="1" t="s">
        <v>18019</v>
      </c>
      <c r="B13861" t="str">
        <f t="shared" si="389"/>
        <v>https://www.udobaer.de/out/media/public/cust/others/s0000175-2021-ch_it.pdf</v>
      </c>
    </row>
    <row r="13862" spans="1:2" x14ac:dyDescent="0.2">
      <c r="A13862" s="1" t="s">
        <v>18020</v>
      </c>
      <c r="B13862" t="str">
        <f t="shared" si="389"/>
        <v>https://www.udobaer.de/out/media/public/cust/others/s0000175-2021-ch_it.pdf</v>
      </c>
    </row>
    <row r="13863" spans="1:2" x14ac:dyDescent="0.2">
      <c r="A13863" s="1" t="s">
        <v>18021</v>
      </c>
      <c r="B13863" t="str">
        <f t="shared" si="389"/>
        <v>https://www.udobaer.de/out/media/public/cust/others/s0000175-2021-ch_it.pdf</v>
      </c>
    </row>
    <row r="13864" spans="1:2" x14ac:dyDescent="0.2">
      <c r="A13864" s="1" t="s">
        <v>18022</v>
      </c>
      <c r="B13864" t="str">
        <f t="shared" si="389"/>
        <v>https://www.udobaer.de/out/media/public/cust/others/s0000175-2021-ch_it.pdf</v>
      </c>
    </row>
    <row r="13865" spans="1:2" x14ac:dyDescent="0.2">
      <c r="A13865" s="1" t="s">
        <v>18023</v>
      </c>
      <c r="B13865" t="str">
        <f t="shared" si="389"/>
        <v>https://www.udobaer.de/out/media/public/cust/others/s0000175-2021-ch_it.pdf</v>
      </c>
    </row>
    <row r="13866" spans="1:2" x14ac:dyDescent="0.2">
      <c r="A13866" s="1" t="s">
        <v>18024</v>
      </c>
      <c r="B13866" t="str">
        <f t="shared" si="389"/>
        <v>https://www.udobaer.de/out/media/public/cust/others/s0000175-2021-ch_it.pdf</v>
      </c>
    </row>
    <row r="13867" spans="1:2" x14ac:dyDescent="0.2">
      <c r="A13867" s="1" t="s">
        <v>18025</v>
      </c>
      <c r="B13867" t="str">
        <f t="shared" si="389"/>
        <v>https://www.udobaer.de/out/media/public/cust/others/s0000175-2021-ch_it.pdf</v>
      </c>
    </row>
    <row r="13868" spans="1:2" x14ac:dyDescent="0.2">
      <c r="A13868" s="1" t="s">
        <v>18026</v>
      </c>
      <c r="B13868" t="str">
        <f t="shared" si="389"/>
        <v>https://www.udobaer.de/out/media/public/cust/others/s0000175-2021-ch_it.pdf</v>
      </c>
    </row>
    <row r="13869" spans="1:2" x14ac:dyDescent="0.2">
      <c r="A13869" s="1" t="s">
        <v>18027</v>
      </c>
      <c r="B13869" t="str">
        <f t="shared" si="389"/>
        <v>https://www.udobaer.de/out/media/public/cust/others/s0000175-2021-ch_it.pdf</v>
      </c>
    </row>
    <row r="13870" spans="1:2" x14ac:dyDescent="0.2">
      <c r="A13870" s="1" t="s">
        <v>18028</v>
      </c>
      <c r="B13870" t="str">
        <f t="shared" si="389"/>
        <v>https://www.udobaer.de/out/media/public/cust/others/s0000175-2021-ch_it.pdf</v>
      </c>
    </row>
    <row r="13871" spans="1:2" x14ac:dyDescent="0.2">
      <c r="A13871" s="1" t="s">
        <v>18029</v>
      </c>
      <c r="B13871" t="str">
        <f t="shared" si="389"/>
        <v>https://www.udobaer.de/out/media/public/cust/others/s0000175-2021-ch_it.pdf</v>
      </c>
    </row>
    <row r="13872" spans="1:2" x14ac:dyDescent="0.2">
      <c r="A13872" s="1" t="s">
        <v>18030</v>
      </c>
      <c r="B13872" t="str">
        <f t="shared" si="389"/>
        <v>https://www.udobaer.de/out/media/public/cust/others/s0000175-2021-ch_it.pdf</v>
      </c>
    </row>
    <row r="13873" spans="1:2" x14ac:dyDescent="0.2">
      <c r="A13873" s="1" t="s">
        <v>18031</v>
      </c>
      <c r="B13873" t="str">
        <f t="shared" si="389"/>
        <v>https://www.udobaer.de/out/media/public/cust/others/s0000175-2021-ch_it.pdf</v>
      </c>
    </row>
    <row r="13874" spans="1:2" x14ac:dyDescent="0.2">
      <c r="A13874" s="1" t="s">
        <v>18032</v>
      </c>
      <c r="B13874" t="str">
        <f t="shared" si="389"/>
        <v>https://www.udobaer.de/out/media/public/cust/others/s0000175-2021-ch_it.pdf</v>
      </c>
    </row>
    <row r="13875" spans="1:2" x14ac:dyDescent="0.2">
      <c r="A13875" s="1" t="s">
        <v>18033</v>
      </c>
      <c r="B13875" t="str">
        <f t="shared" si="389"/>
        <v>https://www.udobaer.de/out/media/public/cust/others/s0000175-2021-ch_it.pdf</v>
      </c>
    </row>
    <row r="13876" spans="1:2" x14ac:dyDescent="0.2">
      <c r="A13876" s="1" t="s">
        <v>18034</v>
      </c>
      <c r="B13876" t="str">
        <f t="shared" si="389"/>
        <v>https://www.udobaer.de/out/media/public/cust/others/s0000175-2021-ch_it.pdf</v>
      </c>
    </row>
    <row r="13877" spans="1:2" x14ac:dyDescent="0.2">
      <c r="A13877" s="1" t="s">
        <v>18035</v>
      </c>
      <c r="B13877" t="str">
        <f t="shared" si="389"/>
        <v>https://www.udobaer.de/out/media/public/cust/others/s0000175-2021-ch_it.pdf</v>
      </c>
    </row>
    <row r="13878" spans="1:2" x14ac:dyDescent="0.2">
      <c r="A13878" s="1" t="s">
        <v>18036</v>
      </c>
      <c r="B13878" t="str">
        <f t="shared" si="389"/>
        <v>https://www.udobaer.de/out/media/public/cust/others/s0000175-2021-ch_it.pdf</v>
      </c>
    </row>
    <row r="13879" spans="1:2" x14ac:dyDescent="0.2">
      <c r="A13879" s="1" t="s">
        <v>18037</v>
      </c>
      <c r="B13879" t="str">
        <f t="shared" si="389"/>
        <v>https://www.udobaer.de/out/media/public/cust/others/s0000175-2021-ch_it.pdf</v>
      </c>
    </row>
    <row r="13880" spans="1:2" x14ac:dyDescent="0.2">
      <c r="A13880" s="1" t="s">
        <v>18038</v>
      </c>
      <c r="B13880" t="str">
        <f t="shared" si="389"/>
        <v>https://www.udobaer.de/out/media/public/cust/others/s0000175-2021-ch_it.pdf</v>
      </c>
    </row>
    <row r="13881" spans="1:2" x14ac:dyDescent="0.2">
      <c r="A13881" s="1" t="s">
        <v>18039</v>
      </c>
      <c r="B13881" t="str">
        <f t="shared" si="389"/>
        <v>https://www.udobaer.de/out/media/public/cust/others/s0000175-2021-ch_it.pdf</v>
      </c>
    </row>
    <row r="13882" spans="1:2" x14ac:dyDescent="0.2">
      <c r="A13882" s="1" t="s">
        <v>18040</v>
      </c>
      <c r="B13882" t="str">
        <f t="shared" si="389"/>
        <v>https://www.udobaer.de/out/media/public/cust/others/s0000175-2021-ch_it.pdf</v>
      </c>
    </row>
    <row r="13883" spans="1:2" x14ac:dyDescent="0.2">
      <c r="A13883" s="1" t="s">
        <v>18041</v>
      </c>
      <c r="B13883" t="str">
        <f t="shared" si="389"/>
        <v>https://www.udobaer.de/out/media/public/cust/others/s0000175-2021-ch_it.pdf</v>
      </c>
    </row>
    <row r="13884" spans="1:2" x14ac:dyDescent="0.2">
      <c r="A13884" s="1" t="s">
        <v>18042</v>
      </c>
      <c r="B13884" t="str">
        <f t="shared" si="389"/>
        <v>https://www.udobaer.de/out/media/public/cust/others/s0000175-2021-ch_it.pdf</v>
      </c>
    </row>
    <row r="13885" spans="1:2" x14ac:dyDescent="0.2">
      <c r="A13885" s="1" t="s">
        <v>18043</v>
      </c>
      <c r="B13885" t="str">
        <f t="shared" ref="B13885:B13912" si="390">HYPERLINK("https://www.udobaer.de/out/media/public/cust/others/s0000175-2021-ch_it.pdf")</f>
        <v>https://www.udobaer.de/out/media/public/cust/others/s0000175-2021-ch_it.pdf</v>
      </c>
    </row>
    <row r="13886" spans="1:2" x14ac:dyDescent="0.2">
      <c r="A13886" s="1" t="s">
        <v>18044</v>
      </c>
      <c r="B13886" t="str">
        <f t="shared" si="390"/>
        <v>https://www.udobaer.de/out/media/public/cust/others/s0000175-2021-ch_it.pdf</v>
      </c>
    </row>
    <row r="13887" spans="1:2" x14ac:dyDescent="0.2">
      <c r="A13887" s="1" t="s">
        <v>18045</v>
      </c>
      <c r="B13887" t="str">
        <f t="shared" si="390"/>
        <v>https://www.udobaer.de/out/media/public/cust/others/s0000175-2021-ch_it.pdf</v>
      </c>
    </row>
    <row r="13888" spans="1:2" x14ac:dyDescent="0.2">
      <c r="A13888" s="1" t="s">
        <v>18046</v>
      </c>
      <c r="B13888" t="str">
        <f t="shared" si="390"/>
        <v>https://www.udobaer.de/out/media/public/cust/others/s0000175-2021-ch_it.pdf</v>
      </c>
    </row>
    <row r="13889" spans="1:2" x14ac:dyDescent="0.2">
      <c r="A13889" s="1" t="s">
        <v>18047</v>
      </c>
      <c r="B13889" t="str">
        <f t="shared" si="390"/>
        <v>https://www.udobaer.de/out/media/public/cust/others/s0000175-2021-ch_it.pdf</v>
      </c>
    </row>
    <row r="13890" spans="1:2" x14ac:dyDescent="0.2">
      <c r="A13890" s="1" t="s">
        <v>18048</v>
      </c>
      <c r="B13890" t="str">
        <f t="shared" si="390"/>
        <v>https://www.udobaer.de/out/media/public/cust/others/s0000175-2021-ch_it.pdf</v>
      </c>
    </row>
    <row r="13891" spans="1:2" x14ac:dyDescent="0.2">
      <c r="A13891" s="1" t="s">
        <v>18049</v>
      </c>
      <c r="B13891" t="str">
        <f t="shared" si="390"/>
        <v>https://www.udobaer.de/out/media/public/cust/others/s0000175-2021-ch_it.pdf</v>
      </c>
    </row>
    <row r="13892" spans="1:2" x14ac:dyDescent="0.2">
      <c r="A13892" s="1" t="s">
        <v>18050</v>
      </c>
      <c r="B13892" t="str">
        <f t="shared" si="390"/>
        <v>https://www.udobaer.de/out/media/public/cust/others/s0000175-2021-ch_it.pdf</v>
      </c>
    </row>
    <row r="13893" spans="1:2" x14ac:dyDescent="0.2">
      <c r="A13893" s="1" t="s">
        <v>18051</v>
      </c>
      <c r="B13893" t="str">
        <f t="shared" si="390"/>
        <v>https://www.udobaer.de/out/media/public/cust/others/s0000175-2021-ch_it.pdf</v>
      </c>
    </row>
    <row r="13894" spans="1:2" x14ac:dyDescent="0.2">
      <c r="A13894" s="1" t="s">
        <v>18052</v>
      </c>
      <c r="B13894" t="str">
        <f t="shared" si="390"/>
        <v>https://www.udobaer.de/out/media/public/cust/others/s0000175-2021-ch_it.pdf</v>
      </c>
    </row>
    <row r="13895" spans="1:2" x14ac:dyDescent="0.2">
      <c r="A13895" s="1" t="s">
        <v>18053</v>
      </c>
      <c r="B13895" t="str">
        <f t="shared" si="390"/>
        <v>https://www.udobaer.de/out/media/public/cust/others/s0000175-2021-ch_it.pdf</v>
      </c>
    </row>
    <row r="13896" spans="1:2" x14ac:dyDescent="0.2">
      <c r="A13896" s="1" t="s">
        <v>18054</v>
      </c>
      <c r="B13896" t="str">
        <f t="shared" si="390"/>
        <v>https://www.udobaer.de/out/media/public/cust/others/s0000175-2021-ch_it.pdf</v>
      </c>
    </row>
    <row r="13897" spans="1:2" x14ac:dyDescent="0.2">
      <c r="A13897" s="1" t="s">
        <v>18055</v>
      </c>
      <c r="B13897" t="str">
        <f t="shared" si="390"/>
        <v>https://www.udobaer.de/out/media/public/cust/others/s0000175-2021-ch_it.pdf</v>
      </c>
    </row>
    <row r="13898" spans="1:2" x14ac:dyDescent="0.2">
      <c r="A13898" s="1" t="s">
        <v>18056</v>
      </c>
      <c r="B13898" t="str">
        <f t="shared" si="390"/>
        <v>https://www.udobaer.de/out/media/public/cust/others/s0000175-2021-ch_it.pdf</v>
      </c>
    </row>
    <row r="13899" spans="1:2" x14ac:dyDescent="0.2">
      <c r="A13899" s="1" t="s">
        <v>18057</v>
      </c>
      <c r="B13899" t="str">
        <f t="shared" si="390"/>
        <v>https://www.udobaer.de/out/media/public/cust/others/s0000175-2021-ch_it.pdf</v>
      </c>
    </row>
    <row r="13900" spans="1:2" x14ac:dyDescent="0.2">
      <c r="A13900" s="1" t="s">
        <v>18058</v>
      </c>
      <c r="B13900" t="str">
        <f t="shared" si="390"/>
        <v>https://www.udobaer.de/out/media/public/cust/others/s0000175-2021-ch_it.pdf</v>
      </c>
    </row>
    <row r="13901" spans="1:2" x14ac:dyDescent="0.2">
      <c r="A13901" s="1" t="s">
        <v>18059</v>
      </c>
      <c r="B13901" t="str">
        <f t="shared" si="390"/>
        <v>https://www.udobaer.de/out/media/public/cust/others/s0000175-2021-ch_it.pdf</v>
      </c>
    </row>
    <row r="13902" spans="1:2" x14ac:dyDescent="0.2">
      <c r="A13902" s="1" t="s">
        <v>18060</v>
      </c>
      <c r="B13902" t="str">
        <f t="shared" si="390"/>
        <v>https://www.udobaer.de/out/media/public/cust/others/s0000175-2021-ch_it.pdf</v>
      </c>
    </row>
    <row r="13903" spans="1:2" x14ac:dyDescent="0.2">
      <c r="A13903" s="1" t="s">
        <v>18061</v>
      </c>
      <c r="B13903" t="str">
        <f t="shared" si="390"/>
        <v>https://www.udobaer.de/out/media/public/cust/others/s0000175-2021-ch_it.pdf</v>
      </c>
    </row>
    <row r="13904" spans="1:2" x14ac:dyDescent="0.2">
      <c r="A13904" s="1" t="s">
        <v>18062</v>
      </c>
      <c r="B13904" t="str">
        <f t="shared" si="390"/>
        <v>https://www.udobaer.de/out/media/public/cust/others/s0000175-2021-ch_it.pdf</v>
      </c>
    </row>
    <row r="13905" spans="1:2" x14ac:dyDescent="0.2">
      <c r="A13905" s="1" t="s">
        <v>18063</v>
      </c>
      <c r="B13905" t="str">
        <f t="shared" si="390"/>
        <v>https://www.udobaer.de/out/media/public/cust/others/s0000175-2021-ch_it.pdf</v>
      </c>
    </row>
    <row r="13906" spans="1:2" x14ac:dyDescent="0.2">
      <c r="A13906" s="1" t="s">
        <v>18064</v>
      </c>
      <c r="B13906" t="str">
        <f t="shared" si="390"/>
        <v>https://www.udobaer.de/out/media/public/cust/others/s0000175-2021-ch_it.pdf</v>
      </c>
    </row>
    <row r="13907" spans="1:2" x14ac:dyDescent="0.2">
      <c r="A13907" s="1" t="s">
        <v>18065</v>
      </c>
      <c r="B13907" t="str">
        <f t="shared" si="390"/>
        <v>https://www.udobaer.de/out/media/public/cust/others/s0000175-2021-ch_it.pdf</v>
      </c>
    </row>
    <row r="13908" spans="1:2" x14ac:dyDescent="0.2">
      <c r="A13908" s="1" t="s">
        <v>18066</v>
      </c>
      <c r="B13908" t="str">
        <f t="shared" si="390"/>
        <v>https://www.udobaer.de/out/media/public/cust/others/s0000175-2021-ch_it.pdf</v>
      </c>
    </row>
    <row r="13909" spans="1:2" x14ac:dyDescent="0.2">
      <c r="A13909" s="1" t="s">
        <v>18067</v>
      </c>
      <c r="B13909" t="str">
        <f t="shared" si="390"/>
        <v>https://www.udobaer.de/out/media/public/cust/others/s0000175-2021-ch_it.pdf</v>
      </c>
    </row>
    <row r="13910" spans="1:2" x14ac:dyDescent="0.2">
      <c r="A13910" s="1" t="s">
        <v>18068</v>
      </c>
      <c r="B13910" t="str">
        <f t="shared" si="390"/>
        <v>https://www.udobaer.de/out/media/public/cust/others/s0000175-2021-ch_it.pdf</v>
      </c>
    </row>
    <row r="13911" spans="1:2" x14ac:dyDescent="0.2">
      <c r="A13911" s="1" t="s">
        <v>18069</v>
      </c>
      <c r="B13911" t="str">
        <f t="shared" si="390"/>
        <v>https://www.udobaer.de/out/media/public/cust/others/s0000175-2021-ch_it.pdf</v>
      </c>
    </row>
    <row r="13912" spans="1:2" x14ac:dyDescent="0.2">
      <c r="A13912" s="1" t="s">
        <v>18070</v>
      </c>
      <c r="B13912" t="str">
        <f t="shared" si="390"/>
        <v>https://www.udobaer.de/out/media/public/cust/others/s0000175-2021-ch_it.pdf</v>
      </c>
    </row>
    <row r="13913" spans="1:2" x14ac:dyDescent="0.2">
      <c r="A13913" s="1" t="s">
        <v>18071</v>
      </c>
      <c r="B13913" t="str">
        <f t="shared" ref="B13913:B13941" si="391">HYPERLINK("https://www.udobaer.de/out/media/public/cust/others/s0000175-2021-ch_it.pdf")</f>
        <v>https://www.udobaer.de/out/media/public/cust/others/s0000175-2021-ch_it.pdf</v>
      </c>
    </row>
    <row r="13914" spans="1:2" x14ac:dyDescent="0.2">
      <c r="A13914" s="1" t="s">
        <v>18072</v>
      </c>
      <c r="B13914" t="str">
        <f t="shared" si="391"/>
        <v>https://www.udobaer.de/out/media/public/cust/others/s0000175-2021-ch_it.pdf</v>
      </c>
    </row>
    <row r="13915" spans="1:2" x14ac:dyDescent="0.2">
      <c r="A13915" s="1" t="s">
        <v>18073</v>
      </c>
      <c r="B13915" t="str">
        <f t="shared" si="391"/>
        <v>https://www.udobaer.de/out/media/public/cust/others/s0000175-2021-ch_it.pdf</v>
      </c>
    </row>
    <row r="13916" spans="1:2" x14ac:dyDescent="0.2">
      <c r="A13916" s="1" t="s">
        <v>18074</v>
      </c>
      <c r="B13916" t="str">
        <f t="shared" si="391"/>
        <v>https://www.udobaer.de/out/media/public/cust/others/s0000175-2021-ch_it.pdf</v>
      </c>
    </row>
    <row r="13917" spans="1:2" x14ac:dyDescent="0.2">
      <c r="A13917" s="1" t="s">
        <v>18075</v>
      </c>
      <c r="B13917" t="str">
        <f t="shared" si="391"/>
        <v>https://www.udobaer.de/out/media/public/cust/others/s0000175-2021-ch_it.pdf</v>
      </c>
    </row>
    <row r="13918" spans="1:2" x14ac:dyDescent="0.2">
      <c r="A13918" s="1" t="s">
        <v>18076</v>
      </c>
      <c r="B13918" t="str">
        <f t="shared" si="391"/>
        <v>https://www.udobaer.de/out/media/public/cust/others/s0000175-2021-ch_it.pdf</v>
      </c>
    </row>
    <row r="13919" spans="1:2" x14ac:dyDescent="0.2">
      <c r="A13919" s="1" t="s">
        <v>18077</v>
      </c>
      <c r="B13919" t="str">
        <f t="shared" si="391"/>
        <v>https://www.udobaer.de/out/media/public/cust/others/s0000175-2021-ch_it.pdf</v>
      </c>
    </row>
    <row r="13920" spans="1:2" x14ac:dyDescent="0.2">
      <c r="A13920" s="1" t="s">
        <v>18078</v>
      </c>
      <c r="B13920" t="str">
        <f t="shared" si="391"/>
        <v>https://www.udobaer.de/out/media/public/cust/others/s0000175-2021-ch_it.pdf</v>
      </c>
    </row>
    <row r="13921" spans="1:2" x14ac:dyDescent="0.2">
      <c r="A13921" s="1" t="s">
        <v>18079</v>
      </c>
      <c r="B13921" t="str">
        <f t="shared" si="391"/>
        <v>https://www.udobaer.de/out/media/public/cust/others/s0000175-2021-ch_it.pdf</v>
      </c>
    </row>
    <row r="13922" spans="1:2" x14ac:dyDescent="0.2">
      <c r="A13922" s="1" t="s">
        <v>18080</v>
      </c>
      <c r="B13922" t="str">
        <f t="shared" si="391"/>
        <v>https://www.udobaer.de/out/media/public/cust/others/s0000175-2021-ch_it.pdf</v>
      </c>
    </row>
    <row r="13923" spans="1:2" x14ac:dyDescent="0.2">
      <c r="A13923" s="1" t="s">
        <v>18081</v>
      </c>
      <c r="B13923" t="str">
        <f t="shared" si="391"/>
        <v>https://www.udobaer.de/out/media/public/cust/others/s0000175-2021-ch_it.pdf</v>
      </c>
    </row>
    <row r="13924" spans="1:2" x14ac:dyDescent="0.2">
      <c r="A13924" s="1" t="s">
        <v>18082</v>
      </c>
      <c r="B13924" t="str">
        <f t="shared" si="391"/>
        <v>https://www.udobaer.de/out/media/public/cust/others/s0000175-2021-ch_it.pdf</v>
      </c>
    </row>
    <row r="13925" spans="1:2" x14ac:dyDescent="0.2">
      <c r="A13925" s="1" t="s">
        <v>18083</v>
      </c>
      <c r="B13925" t="str">
        <f t="shared" si="391"/>
        <v>https://www.udobaer.de/out/media/public/cust/others/s0000175-2021-ch_it.pdf</v>
      </c>
    </row>
    <row r="13926" spans="1:2" x14ac:dyDescent="0.2">
      <c r="A13926" s="1" t="s">
        <v>18084</v>
      </c>
      <c r="B13926" t="str">
        <f t="shared" si="391"/>
        <v>https://www.udobaer.de/out/media/public/cust/others/s0000175-2021-ch_it.pdf</v>
      </c>
    </row>
    <row r="13927" spans="1:2" x14ac:dyDescent="0.2">
      <c r="A13927" s="1" t="s">
        <v>18085</v>
      </c>
      <c r="B13927" t="str">
        <f t="shared" si="391"/>
        <v>https://www.udobaer.de/out/media/public/cust/others/s0000175-2021-ch_it.pdf</v>
      </c>
    </row>
    <row r="13928" spans="1:2" x14ac:dyDescent="0.2">
      <c r="A13928" s="1" t="s">
        <v>18086</v>
      </c>
      <c r="B13928" t="str">
        <f t="shared" si="391"/>
        <v>https://www.udobaer.de/out/media/public/cust/others/s0000175-2021-ch_it.pdf</v>
      </c>
    </row>
    <row r="13929" spans="1:2" x14ac:dyDescent="0.2">
      <c r="A13929" s="1" t="s">
        <v>18087</v>
      </c>
      <c r="B13929" t="str">
        <f t="shared" si="391"/>
        <v>https://www.udobaer.de/out/media/public/cust/others/s0000175-2021-ch_it.pdf</v>
      </c>
    </row>
    <row r="13930" spans="1:2" x14ac:dyDescent="0.2">
      <c r="A13930" s="1" t="s">
        <v>18088</v>
      </c>
      <c r="B13930" t="str">
        <f t="shared" si="391"/>
        <v>https://www.udobaer.de/out/media/public/cust/others/s0000175-2021-ch_it.pdf</v>
      </c>
    </row>
    <row r="13931" spans="1:2" x14ac:dyDescent="0.2">
      <c r="A13931" s="1" t="s">
        <v>18089</v>
      </c>
      <c r="B13931" t="str">
        <f t="shared" si="391"/>
        <v>https://www.udobaer.de/out/media/public/cust/others/s0000175-2021-ch_it.pdf</v>
      </c>
    </row>
    <row r="13932" spans="1:2" x14ac:dyDescent="0.2">
      <c r="A13932" s="1" t="s">
        <v>18090</v>
      </c>
      <c r="B13932" t="str">
        <f t="shared" si="391"/>
        <v>https://www.udobaer.de/out/media/public/cust/others/s0000175-2021-ch_it.pdf</v>
      </c>
    </row>
    <row r="13933" spans="1:2" x14ac:dyDescent="0.2">
      <c r="A13933" s="1" t="s">
        <v>18091</v>
      </c>
      <c r="B13933" t="str">
        <f t="shared" si="391"/>
        <v>https://www.udobaer.de/out/media/public/cust/others/s0000175-2021-ch_it.pdf</v>
      </c>
    </row>
    <row r="13934" spans="1:2" x14ac:dyDescent="0.2">
      <c r="A13934" s="1" t="s">
        <v>18092</v>
      </c>
      <c r="B13934" t="str">
        <f t="shared" si="391"/>
        <v>https://www.udobaer.de/out/media/public/cust/others/s0000175-2021-ch_it.pdf</v>
      </c>
    </row>
    <row r="13935" spans="1:2" x14ac:dyDescent="0.2">
      <c r="A13935" s="1" t="s">
        <v>18093</v>
      </c>
      <c r="B13935" t="str">
        <f t="shared" si="391"/>
        <v>https://www.udobaer.de/out/media/public/cust/others/s0000175-2021-ch_it.pdf</v>
      </c>
    </row>
    <row r="13936" spans="1:2" x14ac:dyDescent="0.2">
      <c r="A13936" s="1" t="s">
        <v>18094</v>
      </c>
      <c r="B13936" t="str">
        <f t="shared" si="391"/>
        <v>https://www.udobaer.de/out/media/public/cust/others/s0000175-2021-ch_it.pdf</v>
      </c>
    </row>
    <row r="13937" spans="1:2" x14ac:dyDescent="0.2">
      <c r="A13937" s="1" t="s">
        <v>18095</v>
      </c>
      <c r="B13937" t="str">
        <f t="shared" si="391"/>
        <v>https://www.udobaer.de/out/media/public/cust/others/s0000175-2021-ch_it.pdf</v>
      </c>
    </row>
    <row r="13938" spans="1:2" x14ac:dyDescent="0.2">
      <c r="A13938" s="1" t="s">
        <v>18096</v>
      </c>
      <c r="B13938" t="str">
        <f t="shared" si="391"/>
        <v>https://www.udobaer.de/out/media/public/cust/others/s0000175-2021-ch_it.pdf</v>
      </c>
    </row>
    <row r="13939" spans="1:2" x14ac:dyDescent="0.2">
      <c r="A13939" s="1" t="s">
        <v>18097</v>
      </c>
      <c r="B13939" t="str">
        <f t="shared" si="391"/>
        <v>https://www.udobaer.de/out/media/public/cust/others/s0000175-2021-ch_it.pdf</v>
      </c>
    </row>
    <row r="13940" spans="1:2" x14ac:dyDescent="0.2">
      <c r="A13940" s="1" t="s">
        <v>18098</v>
      </c>
      <c r="B13940" t="str">
        <f t="shared" si="391"/>
        <v>https://www.udobaer.de/out/media/public/cust/others/s0000175-2021-ch_it.pdf</v>
      </c>
    </row>
    <row r="13941" spans="1:2" x14ac:dyDescent="0.2">
      <c r="A13941" s="1" t="s">
        <v>18099</v>
      </c>
      <c r="B13941" t="str">
        <f t="shared" si="391"/>
        <v>https://www.udobaer.de/out/media/public/cust/others/s0000175-2021-ch_it.pdf</v>
      </c>
    </row>
    <row r="13942" spans="1:2" x14ac:dyDescent="0.2">
      <c r="A13942" s="1" t="s">
        <v>18100</v>
      </c>
      <c r="B13942" t="str">
        <f t="shared" ref="B13942:B13968" si="392">HYPERLINK("https://www.udobaer.de/out/media/public/cust/others/s0000175-2021-ch_it.pdf")</f>
        <v>https://www.udobaer.de/out/media/public/cust/others/s0000175-2021-ch_it.pdf</v>
      </c>
    </row>
    <row r="13943" spans="1:2" x14ac:dyDescent="0.2">
      <c r="A13943" s="1" t="s">
        <v>18101</v>
      </c>
      <c r="B13943" t="str">
        <f t="shared" si="392"/>
        <v>https://www.udobaer.de/out/media/public/cust/others/s0000175-2021-ch_it.pdf</v>
      </c>
    </row>
    <row r="13944" spans="1:2" x14ac:dyDescent="0.2">
      <c r="A13944" s="1" t="s">
        <v>18102</v>
      </c>
      <c r="B13944" t="str">
        <f t="shared" si="392"/>
        <v>https://www.udobaer.de/out/media/public/cust/others/s0000175-2021-ch_it.pdf</v>
      </c>
    </row>
    <row r="13945" spans="1:2" x14ac:dyDescent="0.2">
      <c r="A13945" s="1" t="s">
        <v>18103</v>
      </c>
      <c r="B13945" t="str">
        <f t="shared" si="392"/>
        <v>https://www.udobaer.de/out/media/public/cust/others/s0000175-2021-ch_it.pdf</v>
      </c>
    </row>
    <row r="13946" spans="1:2" x14ac:dyDescent="0.2">
      <c r="A13946" s="1" t="s">
        <v>18104</v>
      </c>
      <c r="B13946" t="str">
        <f t="shared" si="392"/>
        <v>https://www.udobaer.de/out/media/public/cust/others/s0000175-2021-ch_it.pdf</v>
      </c>
    </row>
    <row r="13947" spans="1:2" x14ac:dyDescent="0.2">
      <c r="A13947" s="1" t="s">
        <v>18105</v>
      </c>
      <c r="B13947" t="str">
        <f t="shared" si="392"/>
        <v>https://www.udobaer.de/out/media/public/cust/others/s0000175-2021-ch_it.pdf</v>
      </c>
    </row>
    <row r="13948" spans="1:2" x14ac:dyDescent="0.2">
      <c r="A13948" s="1" t="s">
        <v>18106</v>
      </c>
      <c r="B13948" t="str">
        <f t="shared" si="392"/>
        <v>https://www.udobaer.de/out/media/public/cust/others/s0000175-2021-ch_it.pdf</v>
      </c>
    </row>
    <row r="13949" spans="1:2" x14ac:dyDescent="0.2">
      <c r="A13949" s="1" t="s">
        <v>18107</v>
      </c>
      <c r="B13949" t="str">
        <f t="shared" si="392"/>
        <v>https://www.udobaer.de/out/media/public/cust/others/s0000175-2021-ch_it.pdf</v>
      </c>
    </row>
    <row r="13950" spans="1:2" x14ac:dyDescent="0.2">
      <c r="A13950" s="1" t="s">
        <v>18108</v>
      </c>
      <c r="B13950" t="str">
        <f t="shared" si="392"/>
        <v>https://www.udobaer.de/out/media/public/cust/others/s0000175-2021-ch_it.pdf</v>
      </c>
    </row>
    <row r="13951" spans="1:2" x14ac:dyDescent="0.2">
      <c r="A13951" s="1" t="s">
        <v>18109</v>
      </c>
      <c r="B13951" t="str">
        <f t="shared" si="392"/>
        <v>https://www.udobaer.de/out/media/public/cust/others/s0000175-2021-ch_it.pdf</v>
      </c>
    </row>
    <row r="13952" spans="1:2" x14ac:dyDescent="0.2">
      <c r="A13952" s="1" t="s">
        <v>18110</v>
      </c>
      <c r="B13952" t="str">
        <f t="shared" si="392"/>
        <v>https://www.udobaer.de/out/media/public/cust/others/s0000175-2021-ch_it.pdf</v>
      </c>
    </row>
    <row r="13953" spans="1:2" x14ac:dyDescent="0.2">
      <c r="A13953" s="1" t="s">
        <v>18111</v>
      </c>
      <c r="B13953" t="str">
        <f t="shared" si="392"/>
        <v>https://www.udobaer.de/out/media/public/cust/others/s0000175-2021-ch_it.pdf</v>
      </c>
    </row>
    <row r="13954" spans="1:2" x14ac:dyDescent="0.2">
      <c r="A13954" s="1" t="s">
        <v>18112</v>
      </c>
      <c r="B13954" t="str">
        <f t="shared" si="392"/>
        <v>https://www.udobaer.de/out/media/public/cust/others/s0000175-2021-ch_it.pdf</v>
      </c>
    </row>
    <row r="13955" spans="1:2" x14ac:dyDescent="0.2">
      <c r="A13955" s="1" t="s">
        <v>18113</v>
      </c>
      <c r="B13955" t="str">
        <f t="shared" si="392"/>
        <v>https://www.udobaer.de/out/media/public/cust/others/s0000175-2021-ch_it.pdf</v>
      </c>
    </row>
    <row r="13956" spans="1:2" x14ac:dyDescent="0.2">
      <c r="A13956" s="1" t="s">
        <v>18114</v>
      </c>
      <c r="B13956" t="str">
        <f t="shared" si="392"/>
        <v>https://www.udobaer.de/out/media/public/cust/others/s0000175-2021-ch_it.pdf</v>
      </c>
    </row>
    <row r="13957" spans="1:2" x14ac:dyDescent="0.2">
      <c r="A13957" s="1" t="s">
        <v>18115</v>
      </c>
      <c r="B13957" t="str">
        <f t="shared" si="392"/>
        <v>https://www.udobaer.de/out/media/public/cust/others/s0000175-2021-ch_it.pdf</v>
      </c>
    </row>
    <row r="13958" spans="1:2" x14ac:dyDescent="0.2">
      <c r="A13958" s="1" t="s">
        <v>18116</v>
      </c>
      <c r="B13958" t="str">
        <f t="shared" si="392"/>
        <v>https://www.udobaer.de/out/media/public/cust/others/s0000175-2021-ch_it.pdf</v>
      </c>
    </row>
    <row r="13959" spans="1:2" x14ac:dyDescent="0.2">
      <c r="A13959" s="1" t="s">
        <v>18117</v>
      </c>
      <c r="B13959" t="str">
        <f t="shared" si="392"/>
        <v>https://www.udobaer.de/out/media/public/cust/others/s0000175-2021-ch_it.pdf</v>
      </c>
    </row>
    <row r="13960" spans="1:2" x14ac:dyDescent="0.2">
      <c r="A13960" s="1" t="s">
        <v>18118</v>
      </c>
      <c r="B13960" t="str">
        <f t="shared" si="392"/>
        <v>https://www.udobaer.de/out/media/public/cust/others/s0000175-2021-ch_it.pdf</v>
      </c>
    </row>
    <row r="13961" spans="1:2" x14ac:dyDescent="0.2">
      <c r="A13961" s="1" t="s">
        <v>18119</v>
      </c>
      <c r="B13961" t="str">
        <f t="shared" si="392"/>
        <v>https://www.udobaer.de/out/media/public/cust/others/s0000175-2021-ch_it.pdf</v>
      </c>
    </row>
    <row r="13962" spans="1:2" x14ac:dyDescent="0.2">
      <c r="A13962" s="1" t="s">
        <v>18120</v>
      </c>
      <c r="B13962" t="str">
        <f t="shared" si="392"/>
        <v>https://www.udobaer.de/out/media/public/cust/others/s0000175-2021-ch_it.pdf</v>
      </c>
    </row>
    <row r="13963" spans="1:2" x14ac:dyDescent="0.2">
      <c r="A13963" s="1" t="s">
        <v>18121</v>
      </c>
      <c r="B13963" t="str">
        <f t="shared" si="392"/>
        <v>https://www.udobaer.de/out/media/public/cust/others/s0000175-2021-ch_it.pdf</v>
      </c>
    </row>
    <row r="13964" spans="1:2" x14ac:dyDescent="0.2">
      <c r="A13964" s="1" t="s">
        <v>18122</v>
      </c>
      <c r="B13964" t="str">
        <f t="shared" si="392"/>
        <v>https://www.udobaer.de/out/media/public/cust/others/s0000175-2021-ch_it.pdf</v>
      </c>
    </row>
    <row r="13965" spans="1:2" x14ac:dyDescent="0.2">
      <c r="A13965" s="1" t="s">
        <v>18123</v>
      </c>
      <c r="B13965" t="str">
        <f t="shared" si="392"/>
        <v>https://www.udobaer.de/out/media/public/cust/others/s0000175-2021-ch_it.pdf</v>
      </c>
    </row>
    <row r="13966" spans="1:2" x14ac:dyDescent="0.2">
      <c r="A13966" s="1" t="s">
        <v>18124</v>
      </c>
      <c r="B13966" t="str">
        <f t="shared" si="392"/>
        <v>https://www.udobaer.de/out/media/public/cust/others/s0000175-2021-ch_it.pdf</v>
      </c>
    </row>
    <row r="13967" spans="1:2" x14ac:dyDescent="0.2">
      <c r="A13967" s="1" t="s">
        <v>18125</v>
      </c>
      <c r="B13967" t="str">
        <f t="shared" si="392"/>
        <v>https://www.udobaer.de/out/media/public/cust/others/s0000175-2021-ch_it.pdf</v>
      </c>
    </row>
    <row r="13968" spans="1:2" x14ac:dyDescent="0.2">
      <c r="A13968" s="1" t="s">
        <v>18126</v>
      </c>
      <c r="B13968" t="str">
        <f t="shared" si="392"/>
        <v>https://www.udobaer.de/out/media/public/cust/others/s0000175-2021-ch_it.pdf</v>
      </c>
    </row>
    <row r="13969" spans="1:2" x14ac:dyDescent="0.2">
      <c r="A13969" s="1" t="s">
        <v>18127</v>
      </c>
      <c r="B13969" t="str">
        <f t="shared" ref="B13969:B13997" si="393">HYPERLINK("https://www.udobaer.de/out/media/public/cust/others/s0000175-2021-ch_it.pdf")</f>
        <v>https://www.udobaer.de/out/media/public/cust/others/s0000175-2021-ch_it.pdf</v>
      </c>
    </row>
    <row r="13970" spans="1:2" x14ac:dyDescent="0.2">
      <c r="A13970" s="1" t="s">
        <v>18128</v>
      </c>
      <c r="B13970" t="str">
        <f t="shared" si="393"/>
        <v>https://www.udobaer.de/out/media/public/cust/others/s0000175-2021-ch_it.pdf</v>
      </c>
    </row>
    <row r="13971" spans="1:2" x14ac:dyDescent="0.2">
      <c r="A13971" s="1" t="s">
        <v>18129</v>
      </c>
      <c r="B13971" t="str">
        <f t="shared" si="393"/>
        <v>https://www.udobaer.de/out/media/public/cust/others/s0000175-2021-ch_it.pdf</v>
      </c>
    </row>
    <row r="13972" spans="1:2" x14ac:dyDescent="0.2">
      <c r="A13972" s="1" t="s">
        <v>18130</v>
      </c>
      <c r="B13972" t="str">
        <f t="shared" si="393"/>
        <v>https://www.udobaer.de/out/media/public/cust/others/s0000175-2021-ch_it.pdf</v>
      </c>
    </row>
    <row r="13973" spans="1:2" x14ac:dyDescent="0.2">
      <c r="A13973" s="1" t="s">
        <v>18131</v>
      </c>
      <c r="B13973" t="str">
        <f t="shared" si="393"/>
        <v>https://www.udobaer.de/out/media/public/cust/others/s0000175-2021-ch_it.pdf</v>
      </c>
    </row>
    <row r="13974" spans="1:2" x14ac:dyDescent="0.2">
      <c r="A13974" s="1" t="s">
        <v>18132</v>
      </c>
      <c r="B13974" t="str">
        <f t="shared" si="393"/>
        <v>https://www.udobaer.de/out/media/public/cust/others/s0000175-2021-ch_it.pdf</v>
      </c>
    </row>
    <row r="13975" spans="1:2" x14ac:dyDescent="0.2">
      <c r="A13975" s="1" t="s">
        <v>18133</v>
      </c>
      <c r="B13975" t="str">
        <f t="shared" si="393"/>
        <v>https://www.udobaer.de/out/media/public/cust/others/s0000175-2021-ch_it.pdf</v>
      </c>
    </row>
    <row r="13976" spans="1:2" x14ac:dyDescent="0.2">
      <c r="A13976" s="1" t="s">
        <v>18134</v>
      </c>
      <c r="B13976" t="str">
        <f t="shared" si="393"/>
        <v>https://www.udobaer.de/out/media/public/cust/others/s0000175-2021-ch_it.pdf</v>
      </c>
    </row>
    <row r="13977" spans="1:2" x14ac:dyDescent="0.2">
      <c r="A13977" s="1" t="s">
        <v>18135</v>
      </c>
      <c r="B13977" t="str">
        <f t="shared" si="393"/>
        <v>https://www.udobaer.de/out/media/public/cust/others/s0000175-2021-ch_it.pdf</v>
      </c>
    </row>
    <row r="13978" spans="1:2" x14ac:dyDescent="0.2">
      <c r="A13978" s="1" t="s">
        <v>18136</v>
      </c>
      <c r="B13978" t="str">
        <f t="shared" si="393"/>
        <v>https://www.udobaer.de/out/media/public/cust/others/s0000175-2021-ch_it.pdf</v>
      </c>
    </row>
    <row r="13979" spans="1:2" x14ac:dyDescent="0.2">
      <c r="A13979" s="1" t="s">
        <v>18137</v>
      </c>
      <c r="B13979" t="str">
        <f t="shared" si="393"/>
        <v>https://www.udobaer.de/out/media/public/cust/others/s0000175-2021-ch_it.pdf</v>
      </c>
    </row>
    <row r="13980" spans="1:2" x14ac:dyDescent="0.2">
      <c r="A13980" s="1" t="s">
        <v>18138</v>
      </c>
      <c r="B13980" t="str">
        <f t="shared" si="393"/>
        <v>https://www.udobaer.de/out/media/public/cust/others/s0000175-2021-ch_it.pdf</v>
      </c>
    </row>
    <row r="13981" spans="1:2" x14ac:dyDescent="0.2">
      <c r="A13981" s="1" t="s">
        <v>18139</v>
      </c>
      <c r="B13981" t="str">
        <f t="shared" si="393"/>
        <v>https://www.udobaer.de/out/media/public/cust/others/s0000175-2021-ch_it.pdf</v>
      </c>
    </row>
    <row r="13982" spans="1:2" x14ac:dyDescent="0.2">
      <c r="A13982" s="1" t="s">
        <v>18140</v>
      </c>
      <c r="B13982" t="str">
        <f t="shared" si="393"/>
        <v>https://www.udobaer.de/out/media/public/cust/others/s0000175-2021-ch_it.pdf</v>
      </c>
    </row>
    <row r="13983" spans="1:2" x14ac:dyDescent="0.2">
      <c r="A13983" s="1" t="s">
        <v>18141</v>
      </c>
      <c r="B13983" t="str">
        <f t="shared" si="393"/>
        <v>https://www.udobaer.de/out/media/public/cust/others/s0000175-2021-ch_it.pdf</v>
      </c>
    </row>
    <row r="13984" spans="1:2" x14ac:dyDescent="0.2">
      <c r="A13984" s="1" t="s">
        <v>18142</v>
      </c>
      <c r="B13984" t="str">
        <f t="shared" si="393"/>
        <v>https://www.udobaer.de/out/media/public/cust/others/s0000175-2021-ch_it.pdf</v>
      </c>
    </row>
    <row r="13985" spans="1:2" x14ac:dyDescent="0.2">
      <c r="A13985" s="1" t="s">
        <v>18143</v>
      </c>
      <c r="B13985" t="str">
        <f t="shared" si="393"/>
        <v>https://www.udobaer.de/out/media/public/cust/others/s0000175-2021-ch_it.pdf</v>
      </c>
    </row>
    <row r="13986" spans="1:2" x14ac:dyDescent="0.2">
      <c r="A13986" s="1" t="s">
        <v>18144</v>
      </c>
      <c r="B13986" t="str">
        <f t="shared" si="393"/>
        <v>https://www.udobaer.de/out/media/public/cust/others/s0000175-2021-ch_it.pdf</v>
      </c>
    </row>
    <row r="13987" spans="1:2" x14ac:dyDescent="0.2">
      <c r="A13987" s="1" t="s">
        <v>18145</v>
      </c>
      <c r="B13987" t="str">
        <f t="shared" si="393"/>
        <v>https://www.udobaer.de/out/media/public/cust/others/s0000175-2021-ch_it.pdf</v>
      </c>
    </row>
    <row r="13988" spans="1:2" x14ac:dyDescent="0.2">
      <c r="A13988" s="1" t="s">
        <v>18146</v>
      </c>
      <c r="B13988" t="str">
        <f t="shared" si="393"/>
        <v>https://www.udobaer.de/out/media/public/cust/others/s0000175-2021-ch_it.pdf</v>
      </c>
    </row>
    <row r="13989" spans="1:2" x14ac:dyDescent="0.2">
      <c r="A13989" s="1" t="s">
        <v>18147</v>
      </c>
      <c r="B13989" t="str">
        <f t="shared" si="393"/>
        <v>https://www.udobaer.de/out/media/public/cust/others/s0000175-2021-ch_it.pdf</v>
      </c>
    </row>
    <row r="13990" spans="1:2" x14ac:dyDescent="0.2">
      <c r="A13990" s="1" t="s">
        <v>18148</v>
      </c>
      <c r="B13990" t="str">
        <f t="shared" si="393"/>
        <v>https://www.udobaer.de/out/media/public/cust/others/s0000175-2021-ch_it.pdf</v>
      </c>
    </row>
    <row r="13991" spans="1:2" x14ac:dyDescent="0.2">
      <c r="A13991" s="1" t="s">
        <v>18149</v>
      </c>
      <c r="B13991" t="str">
        <f t="shared" si="393"/>
        <v>https://www.udobaer.de/out/media/public/cust/others/s0000175-2021-ch_it.pdf</v>
      </c>
    </row>
    <row r="13992" spans="1:2" x14ac:dyDescent="0.2">
      <c r="A13992" s="1" t="s">
        <v>18150</v>
      </c>
      <c r="B13992" t="str">
        <f t="shared" si="393"/>
        <v>https://www.udobaer.de/out/media/public/cust/others/s0000175-2021-ch_it.pdf</v>
      </c>
    </row>
    <row r="13993" spans="1:2" x14ac:dyDescent="0.2">
      <c r="A13993" s="1" t="s">
        <v>18151</v>
      </c>
      <c r="B13993" t="str">
        <f t="shared" si="393"/>
        <v>https://www.udobaer.de/out/media/public/cust/others/s0000175-2021-ch_it.pdf</v>
      </c>
    </row>
    <row r="13994" spans="1:2" x14ac:dyDescent="0.2">
      <c r="A13994" s="1" t="s">
        <v>18152</v>
      </c>
      <c r="B13994" t="str">
        <f t="shared" si="393"/>
        <v>https://www.udobaer.de/out/media/public/cust/others/s0000175-2021-ch_it.pdf</v>
      </c>
    </row>
    <row r="13995" spans="1:2" x14ac:dyDescent="0.2">
      <c r="A13995" s="1" t="s">
        <v>18153</v>
      </c>
      <c r="B13995" t="str">
        <f t="shared" si="393"/>
        <v>https://www.udobaer.de/out/media/public/cust/others/s0000175-2021-ch_it.pdf</v>
      </c>
    </row>
    <row r="13996" spans="1:2" x14ac:dyDescent="0.2">
      <c r="A13996" s="1" t="s">
        <v>18154</v>
      </c>
      <c r="B13996" t="str">
        <f t="shared" si="393"/>
        <v>https://www.udobaer.de/out/media/public/cust/others/s0000175-2021-ch_it.pdf</v>
      </c>
    </row>
    <row r="13997" spans="1:2" x14ac:dyDescent="0.2">
      <c r="A13997" s="1" t="s">
        <v>18155</v>
      </c>
      <c r="B13997" t="str">
        <f t="shared" si="393"/>
        <v>https://www.udobaer.de/out/media/public/cust/others/s0000175-2021-ch_it.pdf</v>
      </c>
    </row>
    <row r="13998" spans="1:2" x14ac:dyDescent="0.2">
      <c r="A13998" s="1" t="s">
        <v>18156</v>
      </c>
      <c r="B13998" t="str">
        <f t="shared" ref="B13998:B14024" si="394">HYPERLINK("https://www.udobaer.de/out/media/public/cust/others/s0000175-2021-ch_it.pdf")</f>
        <v>https://www.udobaer.de/out/media/public/cust/others/s0000175-2021-ch_it.pdf</v>
      </c>
    </row>
    <row r="13999" spans="1:2" x14ac:dyDescent="0.2">
      <c r="A13999" s="1" t="s">
        <v>18157</v>
      </c>
      <c r="B13999" t="str">
        <f t="shared" si="394"/>
        <v>https://www.udobaer.de/out/media/public/cust/others/s0000175-2021-ch_it.pdf</v>
      </c>
    </row>
    <row r="14000" spans="1:2" x14ac:dyDescent="0.2">
      <c r="A14000" s="1" t="s">
        <v>18158</v>
      </c>
      <c r="B14000" t="str">
        <f t="shared" si="394"/>
        <v>https://www.udobaer.de/out/media/public/cust/others/s0000175-2021-ch_it.pdf</v>
      </c>
    </row>
    <row r="14001" spans="1:2" x14ac:dyDescent="0.2">
      <c r="A14001" s="1" t="s">
        <v>18159</v>
      </c>
      <c r="B14001" t="str">
        <f t="shared" si="394"/>
        <v>https://www.udobaer.de/out/media/public/cust/others/s0000175-2021-ch_it.pdf</v>
      </c>
    </row>
    <row r="14002" spans="1:2" x14ac:dyDescent="0.2">
      <c r="A14002" s="1" t="s">
        <v>18160</v>
      </c>
      <c r="B14002" t="str">
        <f t="shared" si="394"/>
        <v>https://www.udobaer.de/out/media/public/cust/others/s0000175-2021-ch_it.pdf</v>
      </c>
    </row>
    <row r="14003" spans="1:2" x14ac:dyDescent="0.2">
      <c r="A14003" s="1" t="s">
        <v>18161</v>
      </c>
      <c r="B14003" t="str">
        <f t="shared" si="394"/>
        <v>https://www.udobaer.de/out/media/public/cust/others/s0000175-2021-ch_it.pdf</v>
      </c>
    </row>
    <row r="14004" spans="1:2" x14ac:dyDescent="0.2">
      <c r="A14004" s="1" t="s">
        <v>18162</v>
      </c>
      <c r="B14004" t="str">
        <f t="shared" si="394"/>
        <v>https://www.udobaer.de/out/media/public/cust/others/s0000175-2021-ch_it.pdf</v>
      </c>
    </row>
    <row r="14005" spans="1:2" x14ac:dyDescent="0.2">
      <c r="A14005" s="1" t="s">
        <v>18163</v>
      </c>
      <c r="B14005" t="str">
        <f t="shared" si="394"/>
        <v>https://www.udobaer.de/out/media/public/cust/others/s0000175-2021-ch_it.pdf</v>
      </c>
    </row>
    <row r="14006" spans="1:2" x14ac:dyDescent="0.2">
      <c r="A14006" s="1" t="s">
        <v>18164</v>
      </c>
      <c r="B14006" t="str">
        <f t="shared" si="394"/>
        <v>https://www.udobaer.de/out/media/public/cust/others/s0000175-2021-ch_it.pdf</v>
      </c>
    </row>
    <row r="14007" spans="1:2" x14ac:dyDescent="0.2">
      <c r="A14007" s="1" t="s">
        <v>18165</v>
      </c>
      <c r="B14007" t="str">
        <f t="shared" si="394"/>
        <v>https://www.udobaer.de/out/media/public/cust/others/s0000175-2021-ch_it.pdf</v>
      </c>
    </row>
    <row r="14008" spans="1:2" x14ac:dyDescent="0.2">
      <c r="A14008" s="1" t="s">
        <v>18166</v>
      </c>
      <c r="B14008" t="str">
        <f t="shared" si="394"/>
        <v>https://www.udobaer.de/out/media/public/cust/others/s0000175-2021-ch_it.pdf</v>
      </c>
    </row>
    <row r="14009" spans="1:2" x14ac:dyDescent="0.2">
      <c r="A14009" s="1" t="s">
        <v>18167</v>
      </c>
      <c r="B14009" t="str">
        <f t="shared" si="394"/>
        <v>https://www.udobaer.de/out/media/public/cust/others/s0000175-2021-ch_it.pdf</v>
      </c>
    </row>
    <row r="14010" spans="1:2" x14ac:dyDescent="0.2">
      <c r="A14010" s="1" t="s">
        <v>18168</v>
      </c>
      <c r="B14010" t="str">
        <f t="shared" si="394"/>
        <v>https://www.udobaer.de/out/media/public/cust/others/s0000175-2021-ch_it.pdf</v>
      </c>
    </row>
    <row r="14011" spans="1:2" x14ac:dyDescent="0.2">
      <c r="A14011" s="1" t="s">
        <v>18169</v>
      </c>
      <c r="B14011" t="str">
        <f t="shared" si="394"/>
        <v>https://www.udobaer.de/out/media/public/cust/others/s0000175-2021-ch_it.pdf</v>
      </c>
    </row>
    <row r="14012" spans="1:2" x14ac:dyDescent="0.2">
      <c r="A14012" s="1" t="s">
        <v>18170</v>
      </c>
      <c r="B14012" t="str">
        <f t="shared" si="394"/>
        <v>https://www.udobaer.de/out/media/public/cust/others/s0000175-2021-ch_it.pdf</v>
      </c>
    </row>
    <row r="14013" spans="1:2" x14ac:dyDescent="0.2">
      <c r="A14013" s="1" t="s">
        <v>18171</v>
      </c>
      <c r="B14013" t="str">
        <f t="shared" si="394"/>
        <v>https://www.udobaer.de/out/media/public/cust/others/s0000175-2021-ch_it.pdf</v>
      </c>
    </row>
    <row r="14014" spans="1:2" x14ac:dyDescent="0.2">
      <c r="A14014" s="1" t="s">
        <v>18172</v>
      </c>
      <c r="B14014" t="str">
        <f t="shared" si="394"/>
        <v>https://www.udobaer.de/out/media/public/cust/others/s0000175-2021-ch_it.pdf</v>
      </c>
    </row>
    <row r="14015" spans="1:2" x14ac:dyDescent="0.2">
      <c r="A14015" s="1" t="s">
        <v>18173</v>
      </c>
      <c r="B14015" t="str">
        <f t="shared" si="394"/>
        <v>https://www.udobaer.de/out/media/public/cust/others/s0000175-2021-ch_it.pdf</v>
      </c>
    </row>
    <row r="14016" spans="1:2" x14ac:dyDescent="0.2">
      <c r="A14016" s="1" t="s">
        <v>18174</v>
      </c>
      <c r="B14016" t="str">
        <f t="shared" si="394"/>
        <v>https://www.udobaer.de/out/media/public/cust/others/s0000175-2021-ch_it.pdf</v>
      </c>
    </row>
    <row r="14017" spans="1:2" x14ac:dyDescent="0.2">
      <c r="A14017" s="1" t="s">
        <v>18175</v>
      </c>
      <c r="B14017" t="str">
        <f t="shared" si="394"/>
        <v>https://www.udobaer.de/out/media/public/cust/others/s0000175-2021-ch_it.pdf</v>
      </c>
    </row>
    <row r="14018" spans="1:2" x14ac:dyDescent="0.2">
      <c r="A14018" s="1" t="s">
        <v>18176</v>
      </c>
      <c r="B14018" t="str">
        <f t="shared" si="394"/>
        <v>https://www.udobaer.de/out/media/public/cust/others/s0000175-2021-ch_it.pdf</v>
      </c>
    </row>
    <row r="14019" spans="1:2" x14ac:dyDescent="0.2">
      <c r="A14019" s="1" t="s">
        <v>18177</v>
      </c>
      <c r="B14019" t="str">
        <f t="shared" si="394"/>
        <v>https://www.udobaer.de/out/media/public/cust/others/s0000175-2021-ch_it.pdf</v>
      </c>
    </row>
    <row r="14020" spans="1:2" x14ac:dyDescent="0.2">
      <c r="A14020" s="1" t="s">
        <v>18178</v>
      </c>
      <c r="B14020" t="str">
        <f t="shared" si="394"/>
        <v>https://www.udobaer.de/out/media/public/cust/others/s0000175-2021-ch_it.pdf</v>
      </c>
    </row>
    <row r="14021" spans="1:2" x14ac:dyDescent="0.2">
      <c r="A14021" s="1" t="s">
        <v>18179</v>
      </c>
      <c r="B14021" t="str">
        <f t="shared" si="394"/>
        <v>https://www.udobaer.de/out/media/public/cust/others/s0000175-2021-ch_it.pdf</v>
      </c>
    </row>
    <row r="14022" spans="1:2" x14ac:dyDescent="0.2">
      <c r="A14022" s="1" t="s">
        <v>18180</v>
      </c>
      <c r="B14022" t="str">
        <f t="shared" si="394"/>
        <v>https://www.udobaer.de/out/media/public/cust/others/s0000175-2021-ch_it.pdf</v>
      </c>
    </row>
    <row r="14023" spans="1:2" x14ac:dyDescent="0.2">
      <c r="A14023" s="1" t="s">
        <v>18181</v>
      </c>
      <c r="B14023" t="str">
        <f t="shared" si="394"/>
        <v>https://www.udobaer.de/out/media/public/cust/others/s0000175-2021-ch_it.pdf</v>
      </c>
    </row>
    <row r="14024" spans="1:2" x14ac:dyDescent="0.2">
      <c r="A14024" s="1" t="s">
        <v>18182</v>
      </c>
      <c r="B14024" t="str">
        <f t="shared" si="394"/>
        <v>https://www.udobaer.de/out/media/public/cust/others/s0000175-2021-ch_it.pdf</v>
      </c>
    </row>
    <row r="14025" spans="1:2" x14ac:dyDescent="0.2">
      <c r="A14025" s="1" t="s">
        <v>18183</v>
      </c>
      <c r="B14025" t="str">
        <f t="shared" ref="B14025:B14051" si="395">HYPERLINK("https://www.udobaer.de/out/media/public/cust/others/s0000175-2021-ch_it.pdf")</f>
        <v>https://www.udobaer.de/out/media/public/cust/others/s0000175-2021-ch_it.pdf</v>
      </c>
    </row>
    <row r="14026" spans="1:2" x14ac:dyDescent="0.2">
      <c r="A14026" s="1" t="s">
        <v>18184</v>
      </c>
      <c r="B14026" t="str">
        <f t="shared" si="395"/>
        <v>https://www.udobaer.de/out/media/public/cust/others/s0000175-2021-ch_it.pdf</v>
      </c>
    </row>
    <row r="14027" spans="1:2" x14ac:dyDescent="0.2">
      <c r="A14027" s="1" t="s">
        <v>18185</v>
      </c>
      <c r="B14027" t="str">
        <f t="shared" si="395"/>
        <v>https://www.udobaer.de/out/media/public/cust/others/s0000175-2021-ch_it.pdf</v>
      </c>
    </row>
    <row r="14028" spans="1:2" x14ac:dyDescent="0.2">
      <c r="A14028" s="1" t="s">
        <v>18186</v>
      </c>
      <c r="B14028" t="str">
        <f t="shared" si="395"/>
        <v>https://www.udobaer.de/out/media/public/cust/others/s0000175-2021-ch_it.pdf</v>
      </c>
    </row>
    <row r="14029" spans="1:2" x14ac:dyDescent="0.2">
      <c r="A14029" s="1" t="s">
        <v>18187</v>
      </c>
      <c r="B14029" t="str">
        <f t="shared" si="395"/>
        <v>https://www.udobaer.de/out/media/public/cust/others/s0000175-2021-ch_it.pdf</v>
      </c>
    </row>
    <row r="14030" spans="1:2" x14ac:dyDescent="0.2">
      <c r="A14030" s="1" t="s">
        <v>18188</v>
      </c>
      <c r="B14030" t="str">
        <f t="shared" si="395"/>
        <v>https://www.udobaer.de/out/media/public/cust/others/s0000175-2021-ch_it.pdf</v>
      </c>
    </row>
    <row r="14031" spans="1:2" x14ac:dyDescent="0.2">
      <c r="A14031" s="1" t="s">
        <v>18189</v>
      </c>
      <c r="B14031" t="str">
        <f t="shared" si="395"/>
        <v>https://www.udobaer.de/out/media/public/cust/others/s0000175-2021-ch_it.pdf</v>
      </c>
    </row>
    <row r="14032" spans="1:2" x14ac:dyDescent="0.2">
      <c r="A14032" s="1" t="s">
        <v>18190</v>
      </c>
      <c r="B14032" t="str">
        <f t="shared" si="395"/>
        <v>https://www.udobaer.de/out/media/public/cust/others/s0000175-2021-ch_it.pdf</v>
      </c>
    </row>
    <row r="14033" spans="1:2" x14ac:dyDescent="0.2">
      <c r="A14033" s="1" t="s">
        <v>18191</v>
      </c>
      <c r="B14033" t="str">
        <f t="shared" si="395"/>
        <v>https://www.udobaer.de/out/media/public/cust/others/s0000175-2021-ch_it.pdf</v>
      </c>
    </row>
    <row r="14034" spans="1:2" x14ac:dyDescent="0.2">
      <c r="A14034" s="1" t="s">
        <v>18192</v>
      </c>
      <c r="B14034" t="str">
        <f t="shared" si="395"/>
        <v>https://www.udobaer.de/out/media/public/cust/others/s0000175-2021-ch_it.pdf</v>
      </c>
    </row>
    <row r="14035" spans="1:2" x14ac:dyDescent="0.2">
      <c r="A14035" s="1" t="s">
        <v>18193</v>
      </c>
      <c r="B14035" t="str">
        <f t="shared" si="395"/>
        <v>https://www.udobaer.de/out/media/public/cust/others/s0000175-2021-ch_it.pdf</v>
      </c>
    </row>
    <row r="14036" spans="1:2" x14ac:dyDescent="0.2">
      <c r="A14036" s="1" t="s">
        <v>18194</v>
      </c>
      <c r="B14036" t="str">
        <f t="shared" si="395"/>
        <v>https://www.udobaer.de/out/media/public/cust/others/s0000175-2021-ch_it.pdf</v>
      </c>
    </row>
    <row r="14037" spans="1:2" x14ac:dyDescent="0.2">
      <c r="A14037" s="1" t="s">
        <v>18195</v>
      </c>
      <c r="B14037" t="str">
        <f t="shared" si="395"/>
        <v>https://www.udobaer.de/out/media/public/cust/others/s0000175-2021-ch_it.pdf</v>
      </c>
    </row>
    <row r="14038" spans="1:2" x14ac:dyDescent="0.2">
      <c r="A14038" s="1" t="s">
        <v>18196</v>
      </c>
      <c r="B14038" t="str">
        <f t="shared" si="395"/>
        <v>https://www.udobaer.de/out/media/public/cust/others/s0000175-2021-ch_it.pdf</v>
      </c>
    </row>
    <row r="14039" spans="1:2" x14ac:dyDescent="0.2">
      <c r="A14039" s="1" t="s">
        <v>18197</v>
      </c>
      <c r="B14039" t="str">
        <f t="shared" si="395"/>
        <v>https://www.udobaer.de/out/media/public/cust/others/s0000175-2021-ch_it.pdf</v>
      </c>
    </row>
    <row r="14040" spans="1:2" x14ac:dyDescent="0.2">
      <c r="A14040" s="1" t="s">
        <v>18198</v>
      </c>
      <c r="B14040" t="str">
        <f t="shared" si="395"/>
        <v>https://www.udobaer.de/out/media/public/cust/others/s0000175-2021-ch_it.pdf</v>
      </c>
    </row>
    <row r="14041" spans="1:2" x14ac:dyDescent="0.2">
      <c r="A14041" s="1" t="s">
        <v>18199</v>
      </c>
      <c r="B14041" t="str">
        <f t="shared" si="395"/>
        <v>https://www.udobaer.de/out/media/public/cust/others/s0000175-2021-ch_it.pdf</v>
      </c>
    </row>
    <row r="14042" spans="1:2" x14ac:dyDescent="0.2">
      <c r="A14042" s="1" t="s">
        <v>18200</v>
      </c>
      <c r="B14042" t="str">
        <f t="shared" si="395"/>
        <v>https://www.udobaer.de/out/media/public/cust/others/s0000175-2021-ch_it.pdf</v>
      </c>
    </row>
    <row r="14043" spans="1:2" x14ac:dyDescent="0.2">
      <c r="A14043" s="1" t="s">
        <v>18201</v>
      </c>
      <c r="B14043" t="str">
        <f t="shared" si="395"/>
        <v>https://www.udobaer.de/out/media/public/cust/others/s0000175-2021-ch_it.pdf</v>
      </c>
    </row>
    <row r="14044" spans="1:2" x14ac:dyDescent="0.2">
      <c r="A14044" s="1" t="s">
        <v>18202</v>
      </c>
      <c r="B14044" t="str">
        <f t="shared" si="395"/>
        <v>https://www.udobaer.de/out/media/public/cust/others/s0000175-2021-ch_it.pdf</v>
      </c>
    </row>
    <row r="14045" spans="1:2" x14ac:dyDescent="0.2">
      <c r="A14045" s="1" t="s">
        <v>18203</v>
      </c>
      <c r="B14045" t="str">
        <f t="shared" si="395"/>
        <v>https://www.udobaer.de/out/media/public/cust/others/s0000175-2021-ch_it.pdf</v>
      </c>
    </row>
    <row r="14046" spans="1:2" x14ac:dyDescent="0.2">
      <c r="A14046" s="1" t="s">
        <v>18204</v>
      </c>
      <c r="B14046" t="str">
        <f t="shared" si="395"/>
        <v>https://www.udobaer.de/out/media/public/cust/others/s0000175-2021-ch_it.pdf</v>
      </c>
    </row>
    <row r="14047" spans="1:2" x14ac:dyDescent="0.2">
      <c r="A14047" s="1" t="s">
        <v>18205</v>
      </c>
      <c r="B14047" t="str">
        <f t="shared" si="395"/>
        <v>https://www.udobaer.de/out/media/public/cust/others/s0000175-2021-ch_it.pdf</v>
      </c>
    </row>
    <row r="14048" spans="1:2" x14ac:dyDescent="0.2">
      <c r="A14048" s="1" t="s">
        <v>18206</v>
      </c>
      <c r="B14048" t="str">
        <f t="shared" si="395"/>
        <v>https://www.udobaer.de/out/media/public/cust/others/s0000175-2021-ch_it.pdf</v>
      </c>
    </row>
    <row r="14049" spans="1:2" x14ac:dyDescent="0.2">
      <c r="A14049" s="1" t="s">
        <v>18207</v>
      </c>
      <c r="B14049" t="str">
        <f t="shared" si="395"/>
        <v>https://www.udobaer.de/out/media/public/cust/others/s0000175-2021-ch_it.pdf</v>
      </c>
    </row>
    <row r="14050" spans="1:2" x14ac:dyDescent="0.2">
      <c r="A14050" s="1" t="s">
        <v>18208</v>
      </c>
      <c r="B14050" t="str">
        <f t="shared" si="395"/>
        <v>https://www.udobaer.de/out/media/public/cust/others/s0000175-2021-ch_it.pdf</v>
      </c>
    </row>
    <row r="14051" spans="1:2" x14ac:dyDescent="0.2">
      <c r="A14051" s="1" t="s">
        <v>18209</v>
      </c>
      <c r="B14051" t="str">
        <f t="shared" si="395"/>
        <v>https://www.udobaer.de/out/media/public/cust/others/s0000175-2021-ch_it.pdf</v>
      </c>
    </row>
    <row r="14052" spans="1:2" x14ac:dyDescent="0.2">
      <c r="A14052" s="1" t="s">
        <v>18210</v>
      </c>
      <c r="B14052" t="str">
        <f t="shared" ref="B14052:B14080" si="396">HYPERLINK("https://www.udobaer.de/out/media/public/cust/others/s0000175-2021-ch_it.pdf")</f>
        <v>https://www.udobaer.de/out/media/public/cust/others/s0000175-2021-ch_it.pdf</v>
      </c>
    </row>
    <row r="14053" spans="1:2" x14ac:dyDescent="0.2">
      <c r="A14053" s="1" t="s">
        <v>18211</v>
      </c>
      <c r="B14053" t="str">
        <f t="shared" si="396"/>
        <v>https://www.udobaer.de/out/media/public/cust/others/s0000175-2021-ch_it.pdf</v>
      </c>
    </row>
    <row r="14054" spans="1:2" x14ac:dyDescent="0.2">
      <c r="A14054" s="1" t="s">
        <v>18212</v>
      </c>
      <c r="B14054" t="str">
        <f t="shared" si="396"/>
        <v>https://www.udobaer.de/out/media/public/cust/others/s0000175-2021-ch_it.pdf</v>
      </c>
    </row>
    <row r="14055" spans="1:2" x14ac:dyDescent="0.2">
      <c r="A14055" s="1" t="s">
        <v>18213</v>
      </c>
      <c r="B14055" t="str">
        <f t="shared" si="396"/>
        <v>https://www.udobaer.de/out/media/public/cust/others/s0000175-2021-ch_it.pdf</v>
      </c>
    </row>
    <row r="14056" spans="1:2" x14ac:dyDescent="0.2">
      <c r="A14056" s="1" t="s">
        <v>18214</v>
      </c>
      <c r="B14056" t="str">
        <f t="shared" si="396"/>
        <v>https://www.udobaer.de/out/media/public/cust/others/s0000175-2021-ch_it.pdf</v>
      </c>
    </row>
    <row r="14057" spans="1:2" x14ac:dyDescent="0.2">
      <c r="A14057" s="1" t="s">
        <v>18215</v>
      </c>
      <c r="B14057" t="str">
        <f t="shared" si="396"/>
        <v>https://www.udobaer.de/out/media/public/cust/others/s0000175-2021-ch_it.pdf</v>
      </c>
    </row>
    <row r="14058" spans="1:2" x14ac:dyDescent="0.2">
      <c r="A14058" s="1" t="s">
        <v>18216</v>
      </c>
      <c r="B14058" t="str">
        <f t="shared" si="396"/>
        <v>https://www.udobaer.de/out/media/public/cust/others/s0000175-2021-ch_it.pdf</v>
      </c>
    </row>
    <row r="14059" spans="1:2" x14ac:dyDescent="0.2">
      <c r="A14059" s="1" t="s">
        <v>18217</v>
      </c>
      <c r="B14059" t="str">
        <f t="shared" si="396"/>
        <v>https://www.udobaer.de/out/media/public/cust/others/s0000175-2021-ch_it.pdf</v>
      </c>
    </row>
    <row r="14060" spans="1:2" x14ac:dyDescent="0.2">
      <c r="A14060" s="1" t="s">
        <v>18218</v>
      </c>
      <c r="B14060" t="str">
        <f t="shared" si="396"/>
        <v>https://www.udobaer.de/out/media/public/cust/others/s0000175-2021-ch_it.pdf</v>
      </c>
    </row>
    <row r="14061" spans="1:2" x14ac:dyDescent="0.2">
      <c r="A14061" s="1" t="s">
        <v>18219</v>
      </c>
      <c r="B14061" t="str">
        <f t="shared" si="396"/>
        <v>https://www.udobaer.de/out/media/public/cust/others/s0000175-2021-ch_it.pdf</v>
      </c>
    </row>
    <row r="14062" spans="1:2" x14ac:dyDescent="0.2">
      <c r="A14062" s="1" t="s">
        <v>18220</v>
      </c>
      <c r="B14062" t="str">
        <f t="shared" si="396"/>
        <v>https://www.udobaer.de/out/media/public/cust/others/s0000175-2021-ch_it.pdf</v>
      </c>
    </row>
    <row r="14063" spans="1:2" x14ac:dyDescent="0.2">
      <c r="A14063" s="1" t="s">
        <v>18221</v>
      </c>
      <c r="B14063" t="str">
        <f t="shared" si="396"/>
        <v>https://www.udobaer.de/out/media/public/cust/others/s0000175-2021-ch_it.pdf</v>
      </c>
    </row>
    <row r="14064" spans="1:2" x14ac:dyDescent="0.2">
      <c r="A14064" s="1" t="s">
        <v>18222</v>
      </c>
      <c r="B14064" t="str">
        <f t="shared" si="396"/>
        <v>https://www.udobaer.de/out/media/public/cust/others/s0000175-2021-ch_it.pdf</v>
      </c>
    </row>
    <row r="14065" spans="1:2" x14ac:dyDescent="0.2">
      <c r="A14065" s="1" t="s">
        <v>18223</v>
      </c>
      <c r="B14065" t="str">
        <f t="shared" si="396"/>
        <v>https://www.udobaer.de/out/media/public/cust/others/s0000175-2021-ch_it.pdf</v>
      </c>
    </row>
    <row r="14066" spans="1:2" x14ac:dyDescent="0.2">
      <c r="A14066" s="1" t="s">
        <v>18224</v>
      </c>
      <c r="B14066" t="str">
        <f t="shared" si="396"/>
        <v>https://www.udobaer.de/out/media/public/cust/others/s0000175-2021-ch_it.pdf</v>
      </c>
    </row>
    <row r="14067" spans="1:2" x14ac:dyDescent="0.2">
      <c r="A14067" s="1" t="s">
        <v>18225</v>
      </c>
      <c r="B14067" t="str">
        <f t="shared" si="396"/>
        <v>https://www.udobaer.de/out/media/public/cust/others/s0000175-2021-ch_it.pdf</v>
      </c>
    </row>
    <row r="14068" spans="1:2" x14ac:dyDescent="0.2">
      <c r="A14068" s="1" t="s">
        <v>18226</v>
      </c>
      <c r="B14068" t="str">
        <f t="shared" si="396"/>
        <v>https://www.udobaer.de/out/media/public/cust/others/s0000175-2021-ch_it.pdf</v>
      </c>
    </row>
    <row r="14069" spans="1:2" x14ac:dyDescent="0.2">
      <c r="A14069" s="1" t="s">
        <v>18227</v>
      </c>
      <c r="B14069" t="str">
        <f t="shared" si="396"/>
        <v>https://www.udobaer.de/out/media/public/cust/others/s0000175-2021-ch_it.pdf</v>
      </c>
    </row>
    <row r="14070" spans="1:2" x14ac:dyDescent="0.2">
      <c r="A14070" s="1" t="s">
        <v>18228</v>
      </c>
      <c r="B14070" t="str">
        <f t="shared" si="396"/>
        <v>https://www.udobaer.de/out/media/public/cust/others/s0000175-2021-ch_it.pdf</v>
      </c>
    </row>
    <row r="14071" spans="1:2" x14ac:dyDescent="0.2">
      <c r="A14071" s="1" t="s">
        <v>18229</v>
      </c>
      <c r="B14071" t="str">
        <f t="shared" si="396"/>
        <v>https://www.udobaer.de/out/media/public/cust/others/s0000175-2021-ch_it.pdf</v>
      </c>
    </row>
    <row r="14072" spans="1:2" x14ac:dyDescent="0.2">
      <c r="A14072" s="1" t="s">
        <v>18230</v>
      </c>
      <c r="B14072" t="str">
        <f t="shared" si="396"/>
        <v>https://www.udobaer.de/out/media/public/cust/others/s0000175-2021-ch_it.pdf</v>
      </c>
    </row>
    <row r="14073" spans="1:2" x14ac:dyDescent="0.2">
      <c r="A14073" s="1" t="s">
        <v>18231</v>
      </c>
      <c r="B14073" t="str">
        <f t="shared" si="396"/>
        <v>https://www.udobaer.de/out/media/public/cust/others/s0000175-2021-ch_it.pdf</v>
      </c>
    </row>
    <row r="14074" spans="1:2" x14ac:dyDescent="0.2">
      <c r="A14074" s="1" t="s">
        <v>18232</v>
      </c>
      <c r="B14074" t="str">
        <f t="shared" si="396"/>
        <v>https://www.udobaer.de/out/media/public/cust/others/s0000175-2021-ch_it.pdf</v>
      </c>
    </row>
    <row r="14075" spans="1:2" x14ac:dyDescent="0.2">
      <c r="A14075" s="1" t="s">
        <v>18233</v>
      </c>
      <c r="B14075" t="str">
        <f t="shared" si="396"/>
        <v>https://www.udobaer.de/out/media/public/cust/others/s0000175-2021-ch_it.pdf</v>
      </c>
    </row>
    <row r="14076" spans="1:2" x14ac:dyDescent="0.2">
      <c r="A14076" s="1" t="s">
        <v>18234</v>
      </c>
      <c r="B14076" t="str">
        <f t="shared" si="396"/>
        <v>https://www.udobaer.de/out/media/public/cust/others/s0000175-2021-ch_it.pdf</v>
      </c>
    </row>
    <row r="14077" spans="1:2" x14ac:dyDescent="0.2">
      <c r="A14077" s="1" t="s">
        <v>18235</v>
      </c>
      <c r="B14077" t="str">
        <f t="shared" si="396"/>
        <v>https://www.udobaer.de/out/media/public/cust/others/s0000175-2021-ch_it.pdf</v>
      </c>
    </row>
    <row r="14078" spans="1:2" x14ac:dyDescent="0.2">
      <c r="A14078" s="1" t="s">
        <v>18236</v>
      </c>
      <c r="B14078" t="str">
        <f t="shared" si="396"/>
        <v>https://www.udobaer.de/out/media/public/cust/others/s0000175-2021-ch_it.pdf</v>
      </c>
    </row>
    <row r="14079" spans="1:2" x14ac:dyDescent="0.2">
      <c r="A14079" s="1" t="s">
        <v>18237</v>
      </c>
      <c r="B14079" t="str">
        <f t="shared" si="396"/>
        <v>https://www.udobaer.de/out/media/public/cust/others/s0000175-2021-ch_it.pdf</v>
      </c>
    </row>
    <row r="14080" spans="1:2" x14ac:dyDescent="0.2">
      <c r="A14080" s="1" t="s">
        <v>18238</v>
      </c>
      <c r="B14080" t="str">
        <f t="shared" si="396"/>
        <v>https://www.udobaer.de/out/media/public/cust/others/s0000175-2021-ch_it.pdf</v>
      </c>
    </row>
    <row r="14081" spans="1:2" x14ac:dyDescent="0.2">
      <c r="A14081" s="1" t="s">
        <v>18239</v>
      </c>
      <c r="B14081" t="str">
        <f t="shared" ref="B14081:B14108" si="397">HYPERLINK("https://www.udobaer.de/out/media/public/cust/others/s0000175-2021-ch_it.pdf")</f>
        <v>https://www.udobaer.de/out/media/public/cust/others/s0000175-2021-ch_it.pdf</v>
      </c>
    </row>
    <row r="14082" spans="1:2" x14ac:dyDescent="0.2">
      <c r="A14082" s="1" t="s">
        <v>18240</v>
      </c>
      <c r="B14082" t="str">
        <f t="shared" si="397"/>
        <v>https://www.udobaer.de/out/media/public/cust/others/s0000175-2021-ch_it.pdf</v>
      </c>
    </row>
    <row r="14083" spans="1:2" x14ac:dyDescent="0.2">
      <c r="A14083" s="1" t="s">
        <v>18241</v>
      </c>
      <c r="B14083" t="str">
        <f t="shared" si="397"/>
        <v>https://www.udobaer.de/out/media/public/cust/others/s0000175-2021-ch_it.pdf</v>
      </c>
    </row>
    <row r="14084" spans="1:2" x14ac:dyDescent="0.2">
      <c r="A14084" s="1" t="s">
        <v>18242</v>
      </c>
      <c r="B14084" t="str">
        <f t="shared" si="397"/>
        <v>https://www.udobaer.de/out/media/public/cust/others/s0000175-2021-ch_it.pdf</v>
      </c>
    </row>
    <row r="14085" spans="1:2" x14ac:dyDescent="0.2">
      <c r="A14085" s="1" t="s">
        <v>18243</v>
      </c>
      <c r="B14085" t="str">
        <f t="shared" si="397"/>
        <v>https://www.udobaer.de/out/media/public/cust/others/s0000175-2021-ch_it.pdf</v>
      </c>
    </row>
    <row r="14086" spans="1:2" x14ac:dyDescent="0.2">
      <c r="A14086" s="1" t="s">
        <v>18244</v>
      </c>
      <c r="B14086" t="str">
        <f t="shared" si="397"/>
        <v>https://www.udobaer.de/out/media/public/cust/others/s0000175-2021-ch_it.pdf</v>
      </c>
    </row>
    <row r="14087" spans="1:2" x14ac:dyDescent="0.2">
      <c r="A14087" s="1" t="s">
        <v>18245</v>
      </c>
      <c r="B14087" t="str">
        <f t="shared" si="397"/>
        <v>https://www.udobaer.de/out/media/public/cust/others/s0000175-2021-ch_it.pdf</v>
      </c>
    </row>
    <row r="14088" spans="1:2" x14ac:dyDescent="0.2">
      <c r="A14088" s="1" t="s">
        <v>18246</v>
      </c>
      <c r="B14088" t="str">
        <f t="shared" si="397"/>
        <v>https://www.udobaer.de/out/media/public/cust/others/s0000175-2021-ch_it.pdf</v>
      </c>
    </row>
    <row r="14089" spans="1:2" x14ac:dyDescent="0.2">
      <c r="A14089" s="1" t="s">
        <v>18247</v>
      </c>
      <c r="B14089" t="str">
        <f t="shared" si="397"/>
        <v>https://www.udobaer.de/out/media/public/cust/others/s0000175-2021-ch_it.pdf</v>
      </c>
    </row>
    <row r="14090" spans="1:2" x14ac:dyDescent="0.2">
      <c r="A14090" s="1" t="s">
        <v>18248</v>
      </c>
      <c r="B14090" t="str">
        <f t="shared" si="397"/>
        <v>https://www.udobaer.de/out/media/public/cust/others/s0000175-2021-ch_it.pdf</v>
      </c>
    </row>
    <row r="14091" spans="1:2" x14ac:dyDescent="0.2">
      <c r="A14091" s="1" t="s">
        <v>18249</v>
      </c>
      <c r="B14091" t="str">
        <f t="shared" si="397"/>
        <v>https://www.udobaer.de/out/media/public/cust/others/s0000175-2021-ch_it.pdf</v>
      </c>
    </row>
    <row r="14092" spans="1:2" x14ac:dyDescent="0.2">
      <c r="A14092" s="1" t="s">
        <v>18250</v>
      </c>
      <c r="B14092" t="str">
        <f t="shared" si="397"/>
        <v>https://www.udobaer.de/out/media/public/cust/others/s0000175-2021-ch_it.pdf</v>
      </c>
    </row>
    <row r="14093" spans="1:2" x14ac:dyDescent="0.2">
      <c r="A14093" s="1" t="s">
        <v>18251</v>
      </c>
      <c r="B14093" t="str">
        <f t="shared" si="397"/>
        <v>https://www.udobaer.de/out/media/public/cust/others/s0000175-2021-ch_it.pdf</v>
      </c>
    </row>
    <row r="14094" spans="1:2" x14ac:dyDescent="0.2">
      <c r="A14094" s="1" t="s">
        <v>18252</v>
      </c>
      <c r="B14094" t="str">
        <f t="shared" si="397"/>
        <v>https://www.udobaer.de/out/media/public/cust/others/s0000175-2021-ch_it.pdf</v>
      </c>
    </row>
    <row r="14095" spans="1:2" x14ac:dyDescent="0.2">
      <c r="A14095" s="1" t="s">
        <v>18253</v>
      </c>
      <c r="B14095" t="str">
        <f t="shared" si="397"/>
        <v>https://www.udobaer.de/out/media/public/cust/others/s0000175-2021-ch_it.pdf</v>
      </c>
    </row>
    <row r="14096" spans="1:2" x14ac:dyDescent="0.2">
      <c r="A14096" s="1" t="s">
        <v>18254</v>
      </c>
      <c r="B14096" t="str">
        <f t="shared" si="397"/>
        <v>https://www.udobaer.de/out/media/public/cust/others/s0000175-2021-ch_it.pdf</v>
      </c>
    </row>
    <row r="14097" spans="1:2" x14ac:dyDescent="0.2">
      <c r="A14097" s="1" t="s">
        <v>18255</v>
      </c>
      <c r="B14097" t="str">
        <f t="shared" si="397"/>
        <v>https://www.udobaer.de/out/media/public/cust/others/s0000175-2021-ch_it.pdf</v>
      </c>
    </row>
    <row r="14098" spans="1:2" x14ac:dyDescent="0.2">
      <c r="A14098" s="1" t="s">
        <v>18256</v>
      </c>
      <c r="B14098" t="str">
        <f t="shared" si="397"/>
        <v>https://www.udobaer.de/out/media/public/cust/others/s0000175-2021-ch_it.pdf</v>
      </c>
    </row>
    <row r="14099" spans="1:2" x14ac:dyDescent="0.2">
      <c r="A14099" s="1" t="s">
        <v>18257</v>
      </c>
      <c r="B14099" t="str">
        <f t="shared" si="397"/>
        <v>https://www.udobaer.de/out/media/public/cust/others/s0000175-2021-ch_it.pdf</v>
      </c>
    </row>
    <row r="14100" spans="1:2" x14ac:dyDescent="0.2">
      <c r="A14100" s="1" t="s">
        <v>18258</v>
      </c>
      <c r="B14100" t="str">
        <f t="shared" si="397"/>
        <v>https://www.udobaer.de/out/media/public/cust/others/s0000175-2021-ch_it.pdf</v>
      </c>
    </row>
    <row r="14101" spans="1:2" x14ac:dyDescent="0.2">
      <c r="A14101" s="1" t="s">
        <v>18259</v>
      </c>
      <c r="B14101" t="str">
        <f t="shared" si="397"/>
        <v>https://www.udobaer.de/out/media/public/cust/others/s0000175-2021-ch_it.pdf</v>
      </c>
    </row>
    <row r="14102" spans="1:2" x14ac:dyDescent="0.2">
      <c r="A14102" s="1" t="s">
        <v>18260</v>
      </c>
      <c r="B14102" t="str">
        <f t="shared" si="397"/>
        <v>https://www.udobaer.de/out/media/public/cust/others/s0000175-2021-ch_it.pdf</v>
      </c>
    </row>
    <row r="14103" spans="1:2" x14ac:dyDescent="0.2">
      <c r="A14103" s="1" t="s">
        <v>18261</v>
      </c>
      <c r="B14103" t="str">
        <f t="shared" si="397"/>
        <v>https://www.udobaer.de/out/media/public/cust/others/s0000175-2021-ch_it.pdf</v>
      </c>
    </row>
    <row r="14104" spans="1:2" x14ac:dyDescent="0.2">
      <c r="A14104" s="1" t="s">
        <v>18262</v>
      </c>
      <c r="B14104" t="str">
        <f t="shared" si="397"/>
        <v>https://www.udobaer.de/out/media/public/cust/others/s0000175-2021-ch_it.pdf</v>
      </c>
    </row>
    <row r="14105" spans="1:2" x14ac:dyDescent="0.2">
      <c r="A14105" s="1" t="s">
        <v>18263</v>
      </c>
      <c r="B14105" t="str">
        <f t="shared" si="397"/>
        <v>https://www.udobaer.de/out/media/public/cust/others/s0000175-2021-ch_it.pdf</v>
      </c>
    </row>
    <row r="14106" spans="1:2" x14ac:dyDescent="0.2">
      <c r="A14106" s="1" t="s">
        <v>18264</v>
      </c>
      <c r="B14106" t="str">
        <f t="shared" si="397"/>
        <v>https://www.udobaer.de/out/media/public/cust/others/s0000175-2021-ch_it.pdf</v>
      </c>
    </row>
    <row r="14107" spans="1:2" x14ac:dyDescent="0.2">
      <c r="A14107" s="1" t="s">
        <v>18265</v>
      </c>
      <c r="B14107" t="str">
        <f t="shared" si="397"/>
        <v>https://www.udobaer.de/out/media/public/cust/others/s0000175-2021-ch_it.pdf</v>
      </c>
    </row>
    <row r="14108" spans="1:2" x14ac:dyDescent="0.2">
      <c r="A14108" s="1" t="s">
        <v>18266</v>
      </c>
      <c r="B14108" t="str">
        <f t="shared" si="397"/>
        <v>https://www.udobaer.de/out/media/public/cust/others/s0000175-2021-ch_it.pdf</v>
      </c>
    </row>
    <row r="14109" spans="1:2" x14ac:dyDescent="0.2">
      <c r="A14109" s="1" t="s">
        <v>18267</v>
      </c>
      <c r="B14109" t="str">
        <f t="shared" ref="B14109:B14136" si="398">HYPERLINK("https://www.udobaer.de/out/media/public/cust/others/s0000175-2021-ch_it.pdf")</f>
        <v>https://www.udobaer.de/out/media/public/cust/others/s0000175-2021-ch_it.pdf</v>
      </c>
    </row>
    <row r="14110" spans="1:2" x14ac:dyDescent="0.2">
      <c r="A14110" s="1" t="s">
        <v>18268</v>
      </c>
      <c r="B14110" t="str">
        <f t="shared" si="398"/>
        <v>https://www.udobaer.de/out/media/public/cust/others/s0000175-2021-ch_it.pdf</v>
      </c>
    </row>
    <row r="14111" spans="1:2" x14ac:dyDescent="0.2">
      <c r="A14111" s="1" t="s">
        <v>18269</v>
      </c>
      <c r="B14111" t="str">
        <f t="shared" si="398"/>
        <v>https://www.udobaer.de/out/media/public/cust/others/s0000175-2021-ch_it.pdf</v>
      </c>
    </row>
    <row r="14112" spans="1:2" x14ac:dyDescent="0.2">
      <c r="A14112" s="1" t="s">
        <v>18270</v>
      </c>
      <c r="B14112" t="str">
        <f t="shared" si="398"/>
        <v>https://www.udobaer.de/out/media/public/cust/others/s0000175-2021-ch_it.pdf</v>
      </c>
    </row>
    <row r="14113" spans="1:2" x14ac:dyDescent="0.2">
      <c r="A14113" s="1" t="s">
        <v>18271</v>
      </c>
      <c r="B14113" t="str">
        <f t="shared" si="398"/>
        <v>https://www.udobaer.de/out/media/public/cust/others/s0000175-2021-ch_it.pdf</v>
      </c>
    </row>
    <row r="14114" spans="1:2" x14ac:dyDescent="0.2">
      <c r="A14114" s="1" t="s">
        <v>18272</v>
      </c>
      <c r="B14114" t="str">
        <f t="shared" si="398"/>
        <v>https://www.udobaer.de/out/media/public/cust/others/s0000175-2021-ch_it.pdf</v>
      </c>
    </row>
    <row r="14115" spans="1:2" x14ac:dyDescent="0.2">
      <c r="A14115" s="1" t="s">
        <v>18273</v>
      </c>
      <c r="B14115" t="str">
        <f t="shared" si="398"/>
        <v>https://www.udobaer.de/out/media/public/cust/others/s0000175-2021-ch_it.pdf</v>
      </c>
    </row>
    <row r="14116" spans="1:2" x14ac:dyDescent="0.2">
      <c r="A14116" s="1" t="s">
        <v>18274</v>
      </c>
      <c r="B14116" t="str">
        <f t="shared" si="398"/>
        <v>https://www.udobaer.de/out/media/public/cust/others/s0000175-2021-ch_it.pdf</v>
      </c>
    </row>
    <row r="14117" spans="1:2" x14ac:dyDescent="0.2">
      <c r="A14117" s="1" t="s">
        <v>18275</v>
      </c>
      <c r="B14117" t="str">
        <f t="shared" si="398"/>
        <v>https://www.udobaer.de/out/media/public/cust/others/s0000175-2021-ch_it.pdf</v>
      </c>
    </row>
    <row r="14118" spans="1:2" x14ac:dyDescent="0.2">
      <c r="A14118" s="1" t="s">
        <v>18276</v>
      </c>
      <c r="B14118" t="str">
        <f t="shared" si="398"/>
        <v>https://www.udobaer.de/out/media/public/cust/others/s0000175-2021-ch_it.pdf</v>
      </c>
    </row>
    <row r="14119" spans="1:2" x14ac:dyDescent="0.2">
      <c r="A14119" s="1" t="s">
        <v>18277</v>
      </c>
      <c r="B14119" t="str">
        <f t="shared" si="398"/>
        <v>https://www.udobaer.de/out/media/public/cust/others/s0000175-2021-ch_it.pdf</v>
      </c>
    </row>
    <row r="14120" spans="1:2" x14ac:dyDescent="0.2">
      <c r="A14120" s="1" t="s">
        <v>18278</v>
      </c>
      <c r="B14120" t="str">
        <f t="shared" si="398"/>
        <v>https://www.udobaer.de/out/media/public/cust/others/s0000175-2021-ch_it.pdf</v>
      </c>
    </row>
    <row r="14121" spans="1:2" x14ac:dyDescent="0.2">
      <c r="A14121" s="1" t="s">
        <v>18279</v>
      </c>
      <c r="B14121" t="str">
        <f t="shared" si="398"/>
        <v>https://www.udobaer.de/out/media/public/cust/others/s0000175-2021-ch_it.pdf</v>
      </c>
    </row>
    <row r="14122" spans="1:2" x14ac:dyDescent="0.2">
      <c r="A14122" s="1" t="s">
        <v>18280</v>
      </c>
      <c r="B14122" t="str">
        <f t="shared" si="398"/>
        <v>https://www.udobaer.de/out/media/public/cust/others/s0000175-2021-ch_it.pdf</v>
      </c>
    </row>
    <row r="14123" spans="1:2" x14ac:dyDescent="0.2">
      <c r="A14123" s="1" t="s">
        <v>18281</v>
      </c>
      <c r="B14123" t="str">
        <f t="shared" si="398"/>
        <v>https://www.udobaer.de/out/media/public/cust/others/s0000175-2021-ch_it.pdf</v>
      </c>
    </row>
    <row r="14124" spans="1:2" x14ac:dyDescent="0.2">
      <c r="A14124" s="1" t="s">
        <v>18282</v>
      </c>
      <c r="B14124" t="str">
        <f t="shared" si="398"/>
        <v>https://www.udobaer.de/out/media/public/cust/others/s0000175-2021-ch_it.pdf</v>
      </c>
    </row>
    <row r="14125" spans="1:2" x14ac:dyDescent="0.2">
      <c r="A14125" s="1" t="s">
        <v>18283</v>
      </c>
      <c r="B14125" t="str">
        <f t="shared" si="398"/>
        <v>https://www.udobaer.de/out/media/public/cust/others/s0000175-2021-ch_it.pdf</v>
      </c>
    </row>
    <row r="14126" spans="1:2" x14ac:dyDescent="0.2">
      <c r="A14126" s="1" t="s">
        <v>18284</v>
      </c>
      <c r="B14126" t="str">
        <f t="shared" si="398"/>
        <v>https://www.udobaer.de/out/media/public/cust/others/s0000175-2021-ch_it.pdf</v>
      </c>
    </row>
    <row r="14127" spans="1:2" x14ac:dyDescent="0.2">
      <c r="A14127" s="1" t="s">
        <v>18285</v>
      </c>
      <c r="B14127" t="str">
        <f t="shared" si="398"/>
        <v>https://www.udobaer.de/out/media/public/cust/others/s0000175-2021-ch_it.pdf</v>
      </c>
    </row>
    <row r="14128" spans="1:2" x14ac:dyDescent="0.2">
      <c r="A14128" s="1" t="s">
        <v>18286</v>
      </c>
      <c r="B14128" t="str">
        <f t="shared" si="398"/>
        <v>https://www.udobaer.de/out/media/public/cust/others/s0000175-2021-ch_it.pdf</v>
      </c>
    </row>
    <row r="14129" spans="1:2" x14ac:dyDescent="0.2">
      <c r="A14129" s="1" t="s">
        <v>18287</v>
      </c>
      <c r="B14129" t="str">
        <f t="shared" si="398"/>
        <v>https://www.udobaer.de/out/media/public/cust/others/s0000175-2021-ch_it.pdf</v>
      </c>
    </row>
    <row r="14130" spans="1:2" x14ac:dyDescent="0.2">
      <c r="A14130" s="1" t="s">
        <v>18288</v>
      </c>
      <c r="B14130" t="str">
        <f t="shared" si="398"/>
        <v>https://www.udobaer.de/out/media/public/cust/others/s0000175-2021-ch_it.pdf</v>
      </c>
    </row>
    <row r="14131" spans="1:2" x14ac:dyDescent="0.2">
      <c r="A14131" s="1" t="s">
        <v>18289</v>
      </c>
      <c r="B14131" t="str">
        <f t="shared" si="398"/>
        <v>https://www.udobaer.de/out/media/public/cust/others/s0000175-2021-ch_it.pdf</v>
      </c>
    </row>
    <row r="14132" spans="1:2" x14ac:dyDescent="0.2">
      <c r="A14132" s="1" t="s">
        <v>18290</v>
      </c>
      <c r="B14132" t="str">
        <f t="shared" si="398"/>
        <v>https://www.udobaer.de/out/media/public/cust/others/s0000175-2021-ch_it.pdf</v>
      </c>
    </row>
    <row r="14133" spans="1:2" x14ac:dyDescent="0.2">
      <c r="A14133" s="1" t="s">
        <v>18291</v>
      </c>
      <c r="B14133" t="str">
        <f t="shared" si="398"/>
        <v>https://www.udobaer.de/out/media/public/cust/others/s0000175-2021-ch_it.pdf</v>
      </c>
    </row>
    <row r="14134" spans="1:2" x14ac:dyDescent="0.2">
      <c r="A14134" s="1" t="s">
        <v>18292</v>
      </c>
      <c r="B14134" t="str">
        <f t="shared" si="398"/>
        <v>https://www.udobaer.de/out/media/public/cust/others/s0000175-2021-ch_it.pdf</v>
      </c>
    </row>
    <row r="14135" spans="1:2" x14ac:dyDescent="0.2">
      <c r="A14135" s="1" t="s">
        <v>18293</v>
      </c>
      <c r="B14135" t="str">
        <f t="shared" si="398"/>
        <v>https://www.udobaer.de/out/media/public/cust/others/s0000175-2021-ch_it.pdf</v>
      </c>
    </row>
    <row r="14136" spans="1:2" x14ac:dyDescent="0.2">
      <c r="A14136" s="1" t="s">
        <v>18294</v>
      </c>
      <c r="B14136" t="str">
        <f t="shared" si="398"/>
        <v>https://www.udobaer.de/out/media/public/cust/others/s0000175-2021-ch_it.pdf</v>
      </c>
    </row>
    <row r="14137" spans="1:2" x14ac:dyDescent="0.2">
      <c r="A14137" s="1" t="s">
        <v>18295</v>
      </c>
      <c r="B14137" t="str">
        <f t="shared" ref="B14137:B14164" si="399">HYPERLINK("https://www.udobaer.de/out/media/public/cust/others/s0000175-2021-ch_it.pdf")</f>
        <v>https://www.udobaer.de/out/media/public/cust/others/s0000175-2021-ch_it.pdf</v>
      </c>
    </row>
    <row r="14138" spans="1:2" x14ac:dyDescent="0.2">
      <c r="A14138" s="1" t="s">
        <v>18296</v>
      </c>
      <c r="B14138" t="str">
        <f t="shared" si="399"/>
        <v>https://www.udobaer.de/out/media/public/cust/others/s0000175-2021-ch_it.pdf</v>
      </c>
    </row>
    <row r="14139" spans="1:2" x14ac:dyDescent="0.2">
      <c r="A14139" s="1" t="s">
        <v>18297</v>
      </c>
      <c r="B14139" t="str">
        <f t="shared" si="399"/>
        <v>https://www.udobaer.de/out/media/public/cust/others/s0000175-2021-ch_it.pdf</v>
      </c>
    </row>
    <row r="14140" spans="1:2" x14ac:dyDescent="0.2">
      <c r="A14140" s="1" t="s">
        <v>18298</v>
      </c>
      <c r="B14140" t="str">
        <f t="shared" si="399"/>
        <v>https://www.udobaer.de/out/media/public/cust/others/s0000175-2021-ch_it.pdf</v>
      </c>
    </row>
    <row r="14141" spans="1:2" x14ac:dyDescent="0.2">
      <c r="A14141" s="1" t="s">
        <v>18299</v>
      </c>
      <c r="B14141" t="str">
        <f t="shared" si="399"/>
        <v>https://www.udobaer.de/out/media/public/cust/others/s0000175-2021-ch_it.pdf</v>
      </c>
    </row>
    <row r="14142" spans="1:2" x14ac:dyDescent="0.2">
      <c r="A14142" s="1" t="s">
        <v>18300</v>
      </c>
      <c r="B14142" t="str">
        <f t="shared" si="399"/>
        <v>https://www.udobaer.de/out/media/public/cust/others/s0000175-2021-ch_it.pdf</v>
      </c>
    </row>
    <row r="14143" spans="1:2" x14ac:dyDescent="0.2">
      <c r="A14143" s="1" t="s">
        <v>18301</v>
      </c>
      <c r="B14143" t="str">
        <f t="shared" si="399"/>
        <v>https://www.udobaer.de/out/media/public/cust/others/s0000175-2021-ch_it.pdf</v>
      </c>
    </row>
    <row r="14144" spans="1:2" x14ac:dyDescent="0.2">
      <c r="A14144" s="1" t="s">
        <v>18302</v>
      </c>
      <c r="B14144" t="str">
        <f t="shared" si="399"/>
        <v>https://www.udobaer.de/out/media/public/cust/others/s0000175-2021-ch_it.pdf</v>
      </c>
    </row>
    <row r="14145" spans="1:2" x14ac:dyDescent="0.2">
      <c r="A14145" s="1" t="s">
        <v>18303</v>
      </c>
      <c r="B14145" t="str">
        <f t="shared" si="399"/>
        <v>https://www.udobaer.de/out/media/public/cust/others/s0000175-2021-ch_it.pdf</v>
      </c>
    </row>
    <row r="14146" spans="1:2" x14ac:dyDescent="0.2">
      <c r="A14146" s="1" t="s">
        <v>18304</v>
      </c>
      <c r="B14146" t="str">
        <f t="shared" si="399"/>
        <v>https://www.udobaer.de/out/media/public/cust/others/s0000175-2021-ch_it.pdf</v>
      </c>
    </row>
    <row r="14147" spans="1:2" x14ac:dyDescent="0.2">
      <c r="A14147" s="1" t="s">
        <v>18305</v>
      </c>
      <c r="B14147" t="str">
        <f t="shared" si="399"/>
        <v>https://www.udobaer.de/out/media/public/cust/others/s0000175-2021-ch_it.pdf</v>
      </c>
    </row>
    <row r="14148" spans="1:2" x14ac:dyDescent="0.2">
      <c r="A14148" s="1" t="s">
        <v>18306</v>
      </c>
      <c r="B14148" t="str">
        <f t="shared" si="399"/>
        <v>https://www.udobaer.de/out/media/public/cust/others/s0000175-2021-ch_it.pdf</v>
      </c>
    </row>
    <row r="14149" spans="1:2" x14ac:dyDescent="0.2">
      <c r="A14149" s="1" t="s">
        <v>18307</v>
      </c>
      <c r="B14149" t="str">
        <f t="shared" si="399"/>
        <v>https://www.udobaer.de/out/media/public/cust/others/s0000175-2021-ch_it.pdf</v>
      </c>
    </row>
    <row r="14150" spans="1:2" x14ac:dyDescent="0.2">
      <c r="A14150" s="1" t="s">
        <v>18308</v>
      </c>
      <c r="B14150" t="str">
        <f t="shared" si="399"/>
        <v>https://www.udobaer.de/out/media/public/cust/others/s0000175-2021-ch_it.pdf</v>
      </c>
    </row>
    <row r="14151" spans="1:2" x14ac:dyDescent="0.2">
      <c r="A14151" s="1" t="s">
        <v>18309</v>
      </c>
      <c r="B14151" t="str">
        <f t="shared" si="399"/>
        <v>https://www.udobaer.de/out/media/public/cust/others/s0000175-2021-ch_it.pdf</v>
      </c>
    </row>
    <row r="14152" spans="1:2" x14ac:dyDescent="0.2">
      <c r="A14152" s="1" t="s">
        <v>18310</v>
      </c>
      <c r="B14152" t="str">
        <f t="shared" si="399"/>
        <v>https://www.udobaer.de/out/media/public/cust/others/s0000175-2021-ch_it.pdf</v>
      </c>
    </row>
    <row r="14153" spans="1:2" x14ac:dyDescent="0.2">
      <c r="A14153" s="1" t="s">
        <v>18311</v>
      </c>
      <c r="B14153" t="str">
        <f t="shared" si="399"/>
        <v>https://www.udobaer.de/out/media/public/cust/others/s0000175-2021-ch_it.pdf</v>
      </c>
    </row>
    <row r="14154" spans="1:2" x14ac:dyDescent="0.2">
      <c r="A14154" s="1" t="s">
        <v>18312</v>
      </c>
      <c r="B14154" t="str">
        <f t="shared" si="399"/>
        <v>https://www.udobaer.de/out/media/public/cust/others/s0000175-2021-ch_it.pdf</v>
      </c>
    </row>
    <row r="14155" spans="1:2" x14ac:dyDescent="0.2">
      <c r="A14155" s="1" t="s">
        <v>18313</v>
      </c>
      <c r="B14155" t="str">
        <f t="shared" si="399"/>
        <v>https://www.udobaer.de/out/media/public/cust/others/s0000175-2021-ch_it.pdf</v>
      </c>
    </row>
    <row r="14156" spans="1:2" x14ac:dyDescent="0.2">
      <c r="A14156" s="1" t="s">
        <v>18314</v>
      </c>
      <c r="B14156" t="str">
        <f t="shared" si="399"/>
        <v>https://www.udobaer.de/out/media/public/cust/others/s0000175-2021-ch_it.pdf</v>
      </c>
    </row>
    <row r="14157" spans="1:2" x14ac:dyDescent="0.2">
      <c r="A14157" s="1" t="s">
        <v>18315</v>
      </c>
      <c r="B14157" t="str">
        <f t="shared" si="399"/>
        <v>https://www.udobaer.de/out/media/public/cust/others/s0000175-2021-ch_it.pdf</v>
      </c>
    </row>
    <row r="14158" spans="1:2" x14ac:dyDescent="0.2">
      <c r="A14158" s="1" t="s">
        <v>18316</v>
      </c>
      <c r="B14158" t="str">
        <f t="shared" si="399"/>
        <v>https://www.udobaer.de/out/media/public/cust/others/s0000175-2021-ch_it.pdf</v>
      </c>
    </row>
    <row r="14159" spans="1:2" x14ac:dyDescent="0.2">
      <c r="A14159" s="1" t="s">
        <v>18317</v>
      </c>
      <c r="B14159" t="str">
        <f t="shared" si="399"/>
        <v>https://www.udobaer.de/out/media/public/cust/others/s0000175-2021-ch_it.pdf</v>
      </c>
    </row>
    <row r="14160" spans="1:2" x14ac:dyDescent="0.2">
      <c r="A14160" s="1" t="s">
        <v>18318</v>
      </c>
      <c r="B14160" t="str">
        <f t="shared" si="399"/>
        <v>https://www.udobaer.de/out/media/public/cust/others/s0000175-2021-ch_it.pdf</v>
      </c>
    </row>
    <row r="14161" spans="1:2" x14ac:dyDescent="0.2">
      <c r="A14161" s="1" t="s">
        <v>18319</v>
      </c>
      <c r="B14161" t="str">
        <f t="shared" si="399"/>
        <v>https://www.udobaer.de/out/media/public/cust/others/s0000175-2021-ch_it.pdf</v>
      </c>
    </row>
    <row r="14162" spans="1:2" x14ac:dyDescent="0.2">
      <c r="A14162" s="1" t="s">
        <v>18320</v>
      </c>
      <c r="B14162" t="str">
        <f t="shared" si="399"/>
        <v>https://www.udobaer.de/out/media/public/cust/others/s0000175-2021-ch_it.pdf</v>
      </c>
    </row>
    <row r="14163" spans="1:2" x14ac:dyDescent="0.2">
      <c r="A14163" s="1" t="s">
        <v>18321</v>
      </c>
      <c r="B14163" t="str">
        <f t="shared" si="399"/>
        <v>https://www.udobaer.de/out/media/public/cust/others/s0000175-2021-ch_it.pdf</v>
      </c>
    </row>
    <row r="14164" spans="1:2" x14ac:dyDescent="0.2">
      <c r="A14164" s="1" t="s">
        <v>18322</v>
      </c>
      <c r="B14164" t="str">
        <f t="shared" si="399"/>
        <v>https://www.udobaer.de/out/media/public/cust/others/s0000175-2021-ch_it.pdf</v>
      </c>
    </row>
    <row r="14165" spans="1:2" x14ac:dyDescent="0.2">
      <c r="A14165" s="1" t="s">
        <v>18323</v>
      </c>
      <c r="B14165" t="str">
        <f t="shared" ref="B14165:B14192" si="400">HYPERLINK("https://www.udobaer.de/out/media/public/cust/others/s0000175-2021-ch_it.pdf")</f>
        <v>https://www.udobaer.de/out/media/public/cust/others/s0000175-2021-ch_it.pdf</v>
      </c>
    </row>
    <row r="14166" spans="1:2" x14ac:dyDescent="0.2">
      <c r="A14166" s="1" t="s">
        <v>18324</v>
      </c>
      <c r="B14166" t="str">
        <f t="shared" si="400"/>
        <v>https://www.udobaer.de/out/media/public/cust/others/s0000175-2021-ch_it.pdf</v>
      </c>
    </row>
    <row r="14167" spans="1:2" x14ac:dyDescent="0.2">
      <c r="A14167" s="1" t="s">
        <v>18325</v>
      </c>
      <c r="B14167" t="str">
        <f t="shared" si="400"/>
        <v>https://www.udobaer.de/out/media/public/cust/others/s0000175-2021-ch_it.pdf</v>
      </c>
    </row>
    <row r="14168" spans="1:2" x14ac:dyDescent="0.2">
      <c r="A14168" s="1" t="s">
        <v>18326</v>
      </c>
      <c r="B14168" t="str">
        <f t="shared" si="400"/>
        <v>https://www.udobaer.de/out/media/public/cust/others/s0000175-2021-ch_it.pdf</v>
      </c>
    </row>
    <row r="14169" spans="1:2" x14ac:dyDescent="0.2">
      <c r="A14169" s="1" t="s">
        <v>18327</v>
      </c>
      <c r="B14169" t="str">
        <f t="shared" si="400"/>
        <v>https://www.udobaer.de/out/media/public/cust/others/s0000175-2021-ch_it.pdf</v>
      </c>
    </row>
    <row r="14170" spans="1:2" x14ac:dyDescent="0.2">
      <c r="A14170" s="1" t="s">
        <v>18328</v>
      </c>
      <c r="B14170" t="str">
        <f t="shared" si="400"/>
        <v>https://www.udobaer.de/out/media/public/cust/others/s0000175-2021-ch_it.pdf</v>
      </c>
    </row>
    <row r="14171" spans="1:2" x14ac:dyDescent="0.2">
      <c r="A14171" s="1" t="s">
        <v>18329</v>
      </c>
      <c r="B14171" t="str">
        <f t="shared" si="400"/>
        <v>https://www.udobaer.de/out/media/public/cust/others/s0000175-2021-ch_it.pdf</v>
      </c>
    </row>
    <row r="14172" spans="1:2" x14ac:dyDescent="0.2">
      <c r="A14172" s="1" t="s">
        <v>18330</v>
      </c>
      <c r="B14172" t="str">
        <f t="shared" si="400"/>
        <v>https://www.udobaer.de/out/media/public/cust/others/s0000175-2021-ch_it.pdf</v>
      </c>
    </row>
    <row r="14173" spans="1:2" x14ac:dyDescent="0.2">
      <c r="A14173" s="1" t="s">
        <v>18331</v>
      </c>
      <c r="B14173" t="str">
        <f t="shared" si="400"/>
        <v>https://www.udobaer.de/out/media/public/cust/others/s0000175-2021-ch_it.pdf</v>
      </c>
    </row>
    <row r="14174" spans="1:2" x14ac:dyDescent="0.2">
      <c r="A14174" s="1" t="s">
        <v>18332</v>
      </c>
      <c r="B14174" t="str">
        <f t="shared" si="400"/>
        <v>https://www.udobaer.de/out/media/public/cust/others/s0000175-2021-ch_it.pdf</v>
      </c>
    </row>
    <row r="14175" spans="1:2" x14ac:dyDescent="0.2">
      <c r="A14175" s="1" t="s">
        <v>18333</v>
      </c>
      <c r="B14175" t="str">
        <f t="shared" si="400"/>
        <v>https://www.udobaer.de/out/media/public/cust/others/s0000175-2021-ch_it.pdf</v>
      </c>
    </row>
    <row r="14176" spans="1:2" x14ac:dyDescent="0.2">
      <c r="A14176" s="1" t="s">
        <v>18334</v>
      </c>
      <c r="B14176" t="str">
        <f t="shared" si="400"/>
        <v>https://www.udobaer.de/out/media/public/cust/others/s0000175-2021-ch_it.pdf</v>
      </c>
    </row>
    <row r="14177" spans="1:2" x14ac:dyDescent="0.2">
      <c r="A14177" s="1" t="s">
        <v>18335</v>
      </c>
      <c r="B14177" t="str">
        <f t="shared" si="400"/>
        <v>https://www.udobaer.de/out/media/public/cust/others/s0000175-2021-ch_it.pdf</v>
      </c>
    </row>
    <row r="14178" spans="1:2" x14ac:dyDescent="0.2">
      <c r="A14178" s="1" t="s">
        <v>18336</v>
      </c>
      <c r="B14178" t="str">
        <f t="shared" si="400"/>
        <v>https://www.udobaer.de/out/media/public/cust/others/s0000175-2021-ch_it.pdf</v>
      </c>
    </row>
    <row r="14179" spans="1:2" x14ac:dyDescent="0.2">
      <c r="A14179" s="1" t="s">
        <v>18337</v>
      </c>
      <c r="B14179" t="str">
        <f t="shared" si="400"/>
        <v>https://www.udobaer.de/out/media/public/cust/others/s0000175-2021-ch_it.pdf</v>
      </c>
    </row>
    <row r="14180" spans="1:2" x14ac:dyDescent="0.2">
      <c r="A14180" s="1" t="s">
        <v>18338</v>
      </c>
      <c r="B14180" t="str">
        <f t="shared" si="400"/>
        <v>https://www.udobaer.de/out/media/public/cust/others/s0000175-2021-ch_it.pdf</v>
      </c>
    </row>
    <row r="14181" spans="1:2" x14ac:dyDescent="0.2">
      <c r="A14181" s="1" t="s">
        <v>18339</v>
      </c>
      <c r="B14181" t="str">
        <f t="shared" si="400"/>
        <v>https://www.udobaer.de/out/media/public/cust/others/s0000175-2021-ch_it.pdf</v>
      </c>
    </row>
    <row r="14182" spans="1:2" x14ac:dyDescent="0.2">
      <c r="A14182" s="1" t="s">
        <v>18340</v>
      </c>
      <c r="B14182" t="str">
        <f t="shared" si="400"/>
        <v>https://www.udobaer.de/out/media/public/cust/others/s0000175-2021-ch_it.pdf</v>
      </c>
    </row>
    <row r="14183" spans="1:2" x14ac:dyDescent="0.2">
      <c r="A14183" s="1" t="s">
        <v>18341</v>
      </c>
      <c r="B14183" t="str">
        <f t="shared" si="400"/>
        <v>https://www.udobaer.de/out/media/public/cust/others/s0000175-2021-ch_it.pdf</v>
      </c>
    </row>
    <row r="14184" spans="1:2" x14ac:dyDescent="0.2">
      <c r="A14184" s="1" t="s">
        <v>18342</v>
      </c>
      <c r="B14184" t="str">
        <f t="shared" si="400"/>
        <v>https://www.udobaer.de/out/media/public/cust/others/s0000175-2021-ch_it.pdf</v>
      </c>
    </row>
    <row r="14185" spans="1:2" x14ac:dyDescent="0.2">
      <c r="A14185" s="1" t="s">
        <v>18343</v>
      </c>
      <c r="B14185" t="str">
        <f t="shared" si="400"/>
        <v>https://www.udobaer.de/out/media/public/cust/others/s0000175-2021-ch_it.pdf</v>
      </c>
    </row>
    <row r="14186" spans="1:2" x14ac:dyDescent="0.2">
      <c r="A14186" s="1" t="s">
        <v>18344</v>
      </c>
      <c r="B14186" t="str">
        <f t="shared" si="400"/>
        <v>https://www.udobaer.de/out/media/public/cust/others/s0000175-2021-ch_it.pdf</v>
      </c>
    </row>
    <row r="14187" spans="1:2" x14ac:dyDescent="0.2">
      <c r="A14187" s="1" t="s">
        <v>18345</v>
      </c>
      <c r="B14187" t="str">
        <f t="shared" si="400"/>
        <v>https://www.udobaer.de/out/media/public/cust/others/s0000175-2021-ch_it.pdf</v>
      </c>
    </row>
    <row r="14188" spans="1:2" x14ac:dyDescent="0.2">
      <c r="A14188" s="1" t="s">
        <v>18346</v>
      </c>
      <c r="B14188" t="str">
        <f t="shared" si="400"/>
        <v>https://www.udobaer.de/out/media/public/cust/others/s0000175-2021-ch_it.pdf</v>
      </c>
    </row>
    <row r="14189" spans="1:2" x14ac:dyDescent="0.2">
      <c r="A14189" s="1" t="s">
        <v>18347</v>
      </c>
      <c r="B14189" t="str">
        <f t="shared" si="400"/>
        <v>https://www.udobaer.de/out/media/public/cust/others/s0000175-2021-ch_it.pdf</v>
      </c>
    </row>
    <row r="14190" spans="1:2" x14ac:dyDescent="0.2">
      <c r="A14190" s="1" t="s">
        <v>18348</v>
      </c>
      <c r="B14190" t="str">
        <f t="shared" si="400"/>
        <v>https://www.udobaer.de/out/media/public/cust/others/s0000175-2021-ch_it.pdf</v>
      </c>
    </row>
    <row r="14191" spans="1:2" x14ac:dyDescent="0.2">
      <c r="A14191" s="1" t="s">
        <v>18349</v>
      </c>
      <c r="B14191" t="str">
        <f t="shared" si="400"/>
        <v>https://www.udobaer.de/out/media/public/cust/others/s0000175-2021-ch_it.pdf</v>
      </c>
    </row>
    <row r="14192" spans="1:2" x14ac:dyDescent="0.2">
      <c r="A14192" s="1" t="s">
        <v>18350</v>
      </c>
      <c r="B14192" t="str">
        <f t="shared" si="400"/>
        <v>https://www.udobaer.de/out/media/public/cust/others/s0000175-2021-ch_it.pdf</v>
      </c>
    </row>
    <row r="14193" spans="1:2" x14ac:dyDescent="0.2">
      <c r="A14193" s="1" t="s">
        <v>18351</v>
      </c>
      <c r="B14193" t="str">
        <f t="shared" ref="B14193:B14220" si="401">HYPERLINK("https://www.udobaer.de/out/media/public/cust/others/s0000175-2021-ch_it.pdf")</f>
        <v>https://www.udobaer.de/out/media/public/cust/others/s0000175-2021-ch_it.pdf</v>
      </c>
    </row>
    <row r="14194" spans="1:2" x14ac:dyDescent="0.2">
      <c r="A14194" s="1" t="s">
        <v>18352</v>
      </c>
      <c r="B14194" t="str">
        <f t="shared" si="401"/>
        <v>https://www.udobaer.de/out/media/public/cust/others/s0000175-2021-ch_it.pdf</v>
      </c>
    </row>
    <row r="14195" spans="1:2" x14ac:dyDescent="0.2">
      <c r="A14195" s="1" t="s">
        <v>18353</v>
      </c>
      <c r="B14195" t="str">
        <f t="shared" si="401"/>
        <v>https://www.udobaer.de/out/media/public/cust/others/s0000175-2021-ch_it.pdf</v>
      </c>
    </row>
    <row r="14196" spans="1:2" x14ac:dyDescent="0.2">
      <c r="A14196" s="1" t="s">
        <v>18354</v>
      </c>
      <c r="B14196" t="str">
        <f t="shared" si="401"/>
        <v>https://www.udobaer.de/out/media/public/cust/others/s0000175-2021-ch_it.pdf</v>
      </c>
    </row>
    <row r="14197" spans="1:2" x14ac:dyDescent="0.2">
      <c r="A14197" s="1" t="s">
        <v>18355</v>
      </c>
      <c r="B14197" t="str">
        <f t="shared" si="401"/>
        <v>https://www.udobaer.de/out/media/public/cust/others/s0000175-2021-ch_it.pdf</v>
      </c>
    </row>
    <row r="14198" spans="1:2" x14ac:dyDescent="0.2">
      <c r="A14198" s="1" t="s">
        <v>18356</v>
      </c>
      <c r="B14198" t="str">
        <f t="shared" si="401"/>
        <v>https://www.udobaer.de/out/media/public/cust/others/s0000175-2021-ch_it.pdf</v>
      </c>
    </row>
    <row r="14199" spans="1:2" x14ac:dyDescent="0.2">
      <c r="A14199" s="1" t="s">
        <v>18357</v>
      </c>
      <c r="B14199" t="str">
        <f t="shared" si="401"/>
        <v>https://www.udobaer.de/out/media/public/cust/others/s0000175-2021-ch_it.pdf</v>
      </c>
    </row>
    <row r="14200" spans="1:2" x14ac:dyDescent="0.2">
      <c r="A14200" s="1" t="s">
        <v>18358</v>
      </c>
      <c r="B14200" t="str">
        <f t="shared" si="401"/>
        <v>https://www.udobaer.de/out/media/public/cust/others/s0000175-2021-ch_it.pdf</v>
      </c>
    </row>
    <row r="14201" spans="1:2" x14ac:dyDescent="0.2">
      <c r="A14201" s="1" t="s">
        <v>18359</v>
      </c>
      <c r="B14201" t="str">
        <f t="shared" si="401"/>
        <v>https://www.udobaer.de/out/media/public/cust/others/s0000175-2021-ch_it.pdf</v>
      </c>
    </row>
    <row r="14202" spans="1:2" x14ac:dyDescent="0.2">
      <c r="A14202" s="1" t="s">
        <v>18360</v>
      </c>
      <c r="B14202" t="str">
        <f t="shared" si="401"/>
        <v>https://www.udobaer.de/out/media/public/cust/others/s0000175-2021-ch_it.pdf</v>
      </c>
    </row>
    <row r="14203" spans="1:2" x14ac:dyDescent="0.2">
      <c r="A14203" s="1" t="s">
        <v>18361</v>
      </c>
      <c r="B14203" t="str">
        <f t="shared" si="401"/>
        <v>https://www.udobaer.de/out/media/public/cust/others/s0000175-2021-ch_it.pdf</v>
      </c>
    </row>
    <row r="14204" spans="1:2" x14ac:dyDescent="0.2">
      <c r="A14204" s="1" t="s">
        <v>18362</v>
      </c>
      <c r="B14204" t="str">
        <f t="shared" si="401"/>
        <v>https://www.udobaer.de/out/media/public/cust/others/s0000175-2021-ch_it.pdf</v>
      </c>
    </row>
    <row r="14205" spans="1:2" x14ac:dyDescent="0.2">
      <c r="A14205" s="1" t="s">
        <v>18363</v>
      </c>
      <c r="B14205" t="str">
        <f t="shared" si="401"/>
        <v>https://www.udobaer.de/out/media/public/cust/others/s0000175-2021-ch_it.pdf</v>
      </c>
    </row>
    <row r="14206" spans="1:2" x14ac:dyDescent="0.2">
      <c r="A14206" s="1" t="s">
        <v>18364</v>
      </c>
      <c r="B14206" t="str">
        <f t="shared" si="401"/>
        <v>https://www.udobaer.de/out/media/public/cust/others/s0000175-2021-ch_it.pdf</v>
      </c>
    </row>
    <row r="14207" spans="1:2" x14ac:dyDescent="0.2">
      <c r="A14207" s="1" t="s">
        <v>18365</v>
      </c>
      <c r="B14207" t="str">
        <f t="shared" si="401"/>
        <v>https://www.udobaer.de/out/media/public/cust/others/s0000175-2021-ch_it.pdf</v>
      </c>
    </row>
    <row r="14208" spans="1:2" x14ac:dyDescent="0.2">
      <c r="A14208" s="1" t="s">
        <v>18366</v>
      </c>
      <c r="B14208" t="str">
        <f t="shared" si="401"/>
        <v>https://www.udobaer.de/out/media/public/cust/others/s0000175-2021-ch_it.pdf</v>
      </c>
    </row>
    <row r="14209" spans="1:2" x14ac:dyDescent="0.2">
      <c r="A14209" s="1" t="s">
        <v>18367</v>
      </c>
      <c r="B14209" t="str">
        <f t="shared" si="401"/>
        <v>https://www.udobaer.de/out/media/public/cust/others/s0000175-2021-ch_it.pdf</v>
      </c>
    </row>
    <row r="14210" spans="1:2" x14ac:dyDescent="0.2">
      <c r="A14210" s="1" t="s">
        <v>18368</v>
      </c>
      <c r="B14210" t="str">
        <f t="shared" si="401"/>
        <v>https://www.udobaer.de/out/media/public/cust/others/s0000175-2021-ch_it.pdf</v>
      </c>
    </row>
    <row r="14211" spans="1:2" x14ac:dyDescent="0.2">
      <c r="A14211" s="1" t="s">
        <v>18369</v>
      </c>
      <c r="B14211" t="str">
        <f t="shared" si="401"/>
        <v>https://www.udobaer.de/out/media/public/cust/others/s0000175-2021-ch_it.pdf</v>
      </c>
    </row>
    <row r="14212" spans="1:2" x14ac:dyDescent="0.2">
      <c r="A14212" s="1" t="s">
        <v>18370</v>
      </c>
      <c r="B14212" t="str">
        <f t="shared" si="401"/>
        <v>https://www.udobaer.de/out/media/public/cust/others/s0000175-2021-ch_it.pdf</v>
      </c>
    </row>
    <row r="14213" spans="1:2" x14ac:dyDescent="0.2">
      <c r="A14213" s="1" t="s">
        <v>18371</v>
      </c>
      <c r="B14213" t="str">
        <f t="shared" si="401"/>
        <v>https://www.udobaer.de/out/media/public/cust/others/s0000175-2021-ch_it.pdf</v>
      </c>
    </row>
    <row r="14214" spans="1:2" x14ac:dyDescent="0.2">
      <c r="A14214" s="1" t="s">
        <v>18372</v>
      </c>
      <c r="B14214" t="str">
        <f t="shared" si="401"/>
        <v>https://www.udobaer.de/out/media/public/cust/others/s0000175-2021-ch_it.pdf</v>
      </c>
    </row>
    <row r="14215" spans="1:2" x14ac:dyDescent="0.2">
      <c r="A14215" s="1" t="s">
        <v>18373</v>
      </c>
      <c r="B14215" t="str">
        <f t="shared" si="401"/>
        <v>https://www.udobaer.de/out/media/public/cust/others/s0000175-2021-ch_it.pdf</v>
      </c>
    </row>
    <row r="14216" spans="1:2" x14ac:dyDescent="0.2">
      <c r="A14216" s="1" t="s">
        <v>18374</v>
      </c>
      <c r="B14216" t="str">
        <f t="shared" si="401"/>
        <v>https://www.udobaer.de/out/media/public/cust/others/s0000175-2021-ch_it.pdf</v>
      </c>
    </row>
    <row r="14217" spans="1:2" x14ac:dyDescent="0.2">
      <c r="A14217" s="1" t="s">
        <v>18375</v>
      </c>
      <c r="B14217" t="str">
        <f t="shared" si="401"/>
        <v>https://www.udobaer.de/out/media/public/cust/others/s0000175-2021-ch_it.pdf</v>
      </c>
    </row>
    <row r="14218" spans="1:2" x14ac:dyDescent="0.2">
      <c r="A14218" s="1" t="s">
        <v>18376</v>
      </c>
      <c r="B14218" t="str">
        <f t="shared" si="401"/>
        <v>https://www.udobaer.de/out/media/public/cust/others/s0000175-2021-ch_it.pdf</v>
      </c>
    </row>
    <row r="14219" spans="1:2" x14ac:dyDescent="0.2">
      <c r="A14219" s="1" t="s">
        <v>18377</v>
      </c>
      <c r="B14219" t="str">
        <f t="shared" si="401"/>
        <v>https://www.udobaer.de/out/media/public/cust/others/s0000175-2021-ch_it.pdf</v>
      </c>
    </row>
    <row r="14220" spans="1:2" x14ac:dyDescent="0.2">
      <c r="A14220" s="1" t="s">
        <v>18378</v>
      </c>
      <c r="B14220" t="str">
        <f t="shared" si="401"/>
        <v>https://www.udobaer.de/out/media/public/cust/others/s0000175-2021-ch_it.pdf</v>
      </c>
    </row>
    <row r="14221" spans="1:2" x14ac:dyDescent="0.2">
      <c r="A14221" s="1" t="s">
        <v>18379</v>
      </c>
      <c r="B14221" t="str">
        <f t="shared" ref="B14221:B14248" si="402">HYPERLINK("https://www.udobaer.de/out/media/public/cust/others/s0000175-2021-ch_it.pdf")</f>
        <v>https://www.udobaer.de/out/media/public/cust/others/s0000175-2021-ch_it.pdf</v>
      </c>
    </row>
    <row r="14222" spans="1:2" x14ac:dyDescent="0.2">
      <c r="A14222" s="1" t="s">
        <v>18380</v>
      </c>
      <c r="B14222" t="str">
        <f t="shared" si="402"/>
        <v>https://www.udobaer.de/out/media/public/cust/others/s0000175-2021-ch_it.pdf</v>
      </c>
    </row>
    <row r="14223" spans="1:2" x14ac:dyDescent="0.2">
      <c r="A14223" s="1" t="s">
        <v>18381</v>
      </c>
      <c r="B14223" t="str">
        <f t="shared" si="402"/>
        <v>https://www.udobaer.de/out/media/public/cust/others/s0000175-2021-ch_it.pdf</v>
      </c>
    </row>
    <row r="14224" spans="1:2" x14ac:dyDescent="0.2">
      <c r="A14224" s="1" t="s">
        <v>18382</v>
      </c>
      <c r="B14224" t="str">
        <f t="shared" si="402"/>
        <v>https://www.udobaer.de/out/media/public/cust/others/s0000175-2021-ch_it.pdf</v>
      </c>
    </row>
    <row r="14225" spans="1:2" x14ac:dyDescent="0.2">
      <c r="A14225" s="1" t="s">
        <v>18383</v>
      </c>
      <c r="B14225" t="str">
        <f t="shared" si="402"/>
        <v>https://www.udobaer.de/out/media/public/cust/others/s0000175-2021-ch_it.pdf</v>
      </c>
    </row>
    <row r="14226" spans="1:2" x14ac:dyDescent="0.2">
      <c r="A14226" s="1" t="s">
        <v>18384</v>
      </c>
      <c r="B14226" t="str">
        <f t="shared" si="402"/>
        <v>https://www.udobaer.de/out/media/public/cust/others/s0000175-2021-ch_it.pdf</v>
      </c>
    </row>
    <row r="14227" spans="1:2" x14ac:dyDescent="0.2">
      <c r="A14227" s="1" t="s">
        <v>18385</v>
      </c>
      <c r="B14227" t="str">
        <f t="shared" si="402"/>
        <v>https://www.udobaer.de/out/media/public/cust/others/s0000175-2021-ch_it.pdf</v>
      </c>
    </row>
    <row r="14228" spans="1:2" x14ac:dyDescent="0.2">
      <c r="A14228" s="1" t="s">
        <v>18386</v>
      </c>
      <c r="B14228" t="str">
        <f t="shared" si="402"/>
        <v>https://www.udobaer.de/out/media/public/cust/others/s0000175-2021-ch_it.pdf</v>
      </c>
    </row>
    <row r="14229" spans="1:2" x14ac:dyDescent="0.2">
      <c r="A14229" s="1" t="s">
        <v>18387</v>
      </c>
      <c r="B14229" t="str">
        <f t="shared" si="402"/>
        <v>https://www.udobaer.de/out/media/public/cust/others/s0000175-2021-ch_it.pdf</v>
      </c>
    </row>
    <row r="14230" spans="1:2" x14ac:dyDescent="0.2">
      <c r="A14230" s="1" t="s">
        <v>18388</v>
      </c>
      <c r="B14230" t="str">
        <f t="shared" si="402"/>
        <v>https://www.udobaer.de/out/media/public/cust/others/s0000175-2021-ch_it.pdf</v>
      </c>
    </row>
    <row r="14231" spans="1:2" x14ac:dyDescent="0.2">
      <c r="A14231" s="1" t="s">
        <v>18389</v>
      </c>
      <c r="B14231" t="str">
        <f t="shared" si="402"/>
        <v>https://www.udobaer.de/out/media/public/cust/others/s0000175-2021-ch_it.pdf</v>
      </c>
    </row>
    <row r="14232" spans="1:2" x14ac:dyDescent="0.2">
      <c r="A14232" s="1" t="s">
        <v>18390</v>
      </c>
      <c r="B14232" t="str">
        <f t="shared" si="402"/>
        <v>https://www.udobaer.de/out/media/public/cust/others/s0000175-2021-ch_it.pdf</v>
      </c>
    </row>
    <row r="14233" spans="1:2" x14ac:dyDescent="0.2">
      <c r="A14233" s="1" t="s">
        <v>18391</v>
      </c>
      <c r="B14233" t="str">
        <f t="shared" si="402"/>
        <v>https://www.udobaer.de/out/media/public/cust/others/s0000175-2021-ch_it.pdf</v>
      </c>
    </row>
    <row r="14234" spans="1:2" x14ac:dyDescent="0.2">
      <c r="A14234" s="1" t="s">
        <v>18392</v>
      </c>
      <c r="B14234" t="str">
        <f t="shared" si="402"/>
        <v>https://www.udobaer.de/out/media/public/cust/others/s0000175-2021-ch_it.pdf</v>
      </c>
    </row>
    <row r="14235" spans="1:2" x14ac:dyDescent="0.2">
      <c r="A14235" s="1" t="s">
        <v>18393</v>
      </c>
      <c r="B14235" t="str">
        <f t="shared" si="402"/>
        <v>https://www.udobaer.de/out/media/public/cust/others/s0000175-2021-ch_it.pdf</v>
      </c>
    </row>
    <row r="14236" spans="1:2" x14ac:dyDescent="0.2">
      <c r="A14236" s="1" t="s">
        <v>18394</v>
      </c>
      <c r="B14236" t="str">
        <f t="shared" si="402"/>
        <v>https://www.udobaer.de/out/media/public/cust/others/s0000175-2021-ch_it.pdf</v>
      </c>
    </row>
    <row r="14237" spans="1:2" x14ac:dyDescent="0.2">
      <c r="A14237" s="1" t="s">
        <v>18395</v>
      </c>
      <c r="B14237" t="str">
        <f t="shared" si="402"/>
        <v>https://www.udobaer.de/out/media/public/cust/others/s0000175-2021-ch_it.pdf</v>
      </c>
    </row>
    <row r="14238" spans="1:2" x14ac:dyDescent="0.2">
      <c r="A14238" s="1" t="s">
        <v>18396</v>
      </c>
      <c r="B14238" t="str">
        <f t="shared" si="402"/>
        <v>https://www.udobaer.de/out/media/public/cust/others/s0000175-2021-ch_it.pdf</v>
      </c>
    </row>
    <row r="14239" spans="1:2" x14ac:dyDescent="0.2">
      <c r="A14239" s="1" t="s">
        <v>18397</v>
      </c>
      <c r="B14239" t="str">
        <f t="shared" si="402"/>
        <v>https://www.udobaer.de/out/media/public/cust/others/s0000175-2021-ch_it.pdf</v>
      </c>
    </row>
    <row r="14240" spans="1:2" x14ac:dyDescent="0.2">
      <c r="A14240" s="1" t="s">
        <v>18398</v>
      </c>
      <c r="B14240" t="str">
        <f t="shared" si="402"/>
        <v>https://www.udobaer.de/out/media/public/cust/others/s0000175-2021-ch_it.pdf</v>
      </c>
    </row>
    <row r="14241" spans="1:2" x14ac:dyDescent="0.2">
      <c r="A14241" s="1" t="s">
        <v>18399</v>
      </c>
      <c r="B14241" t="str">
        <f t="shared" si="402"/>
        <v>https://www.udobaer.de/out/media/public/cust/others/s0000175-2021-ch_it.pdf</v>
      </c>
    </row>
    <row r="14242" spans="1:2" x14ac:dyDescent="0.2">
      <c r="A14242" s="1" t="s">
        <v>18400</v>
      </c>
      <c r="B14242" t="str">
        <f t="shared" si="402"/>
        <v>https://www.udobaer.de/out/media/public/cust/others/s0000175-2021-ch_it.pdf</v>
      </c>
    </row>
    <row r="14243" spans="1:2" x14ac:dyDescent="0.2">
      <c r="A14243" s="1" t="s">
        <v>18402</v>
      </c>
      <c r="B14243" t="str">
        <f t="shared" si="402"/>
        <v>https://www.udobaer.de/out/media/public/cust/others/s0000175-2021-ch_it.pdf</v>
      </c>
    </row>
    <row r="14244" spans="1:2" x14ac:dyDescent="0.2">
      <c r="A14244" s="1" t="s">
        <v>18403</v>
      </c>
      <c r="B14244" t="str">
        <f t="shared" si="402"/>
        <v>https://www.udobaer.de/out/media/public/cust/others/s0000175-2021-ch_it.pdf</v>
      </c>
    </row>
    <row r="14245" spans="1:2" x14ac:dyDescent="0.2">
      <c r="A14245" s="1" t="s">
        <v>18404</v>
      </c>
      <c r="B14245" t="str">
        <f t="shared" si="402"/>
        <v>https://www.udobaer.de/out/media/public/cust/others/s0000175-2021-ch_it.pdf</v>
      </c>
    </row>
    <row r="14246" spans="1:2" x14ac:dyDescent="0.2">
      <c r="A14246" s="1" t="s">
        <v>18405</v>
      </c>
      <c r="B14246" t="str">
        <f t="shared" si="402"/>
        <v>https://www.udobaer.de/out/media/public/cust/others/s0000175-2021-ch_it.pdf</v>
      </c>
    </row>
    <row r="14247" spans="1:2" x14ac:dyDescent="0.2">
      <c r="A14247" s="1" t="s">
        <v>18406</v>
      </c>
      <c r="B14247" t="str">
        <f t="shared" si="402"/>
        <v>https://www.udobaer.de/out/media/public/cust/others/s0000175-2021-ch_it.pdf</v>
      </c>
    </row>
    <row r="14248" spans="1:2" x14ac:dyDescent="0.2">
      <c r="A14248" s="1" t="s">
        <v>18407</v>
      </c>
      <c r="B14248" t="str">
        <f t="shared" si="402"/>
        <v>https://www.udobaer.de/out/media/public/cust/others/s0000175-2021-ch_it.pdf</v>
      </c>
    </row>
    <row r="14249" spans="1:2" x14ac:dyDescent="0.2">
      <c r="A14249" s="1" t="s">
        <v>20274</v>
      </c>
      <c r="B14249" t="str">
        <f t="shared" ref="B14249:B14274" si="403">HYPERLINK("https://www.udobaer.de/out/media/public/cust/others/s0000175-2021-ch_it.pdf")</f>
        <v>https://www.udobaer.de/out/media/public/cust/others/s0000175-2021-ch_it.pdf</v>
      </c>
    </row>
    <row r="14250" spans="1:2" x14ac:dyDescent="0.2">
      <c r="A14250" s="1" t="s">
        <v>20275</v>
      </c>
      <c r="B14250" t="str">
        <f t="shared" si="403"/>
        <v>https://www.udobaer.de/out/media/public/cust/others/s0000175-2021-ch_it.pdf</v>
      </c>
    </row>
    <row r="14251" spans="1:2" x14ac:dyDescent="0.2">
      <c r="A14251" s="1" t="s">
        <v>20276</v>
      </c>
      <c r="B14251" t="str">
        <f t="shared" si="403"/>
        <v>https://www.udobaer.de/out/media/public/cust/others/s0000175-2021-ch_it.pdf</v>
      </c>
    </row>
    <row r="14252" spans="1:2" x14ac:dyDescent="0.2">
      <c r="A14252" s="1" t="s">
        <v>20277</v>
      </c>
      <c r="B14252" t="str">
        <f t="shared" si="403"/>
        <v>https://www.udobaer.de/out/media/public/cust/others/s0000175-2021-ch_it.pdf</v>
      </c>
    </row>
    <row r="14253" spans="1:2" x14ac:dyDescent="0.2">
      <c r="A14253" s="1" t="s">
        <v>20278</v>
      </c>
      <c r="B14253" t="str">
        <f t="shared" si="403"/>
        <v>https://www.udobaer.de/out/media/public/cust/others/s0000175-2021-ch_it.pdf</v>
      </c>
    </row>
    <row r="14254" spans="1:2" x14ac:dyDescent="0.2">
      <c r="A14254" s="1" t="s">
        <v>20279</v>
      </c>
      <c r="B14254" t="str">
        <f t="shared" si="403"/>
        <v>https://www.udobaer.de/out/media/public/cust/others/s0000175-2021-ch_it.pdf</v>
      </c>
    </row>
    <row r="14255" spans="1:2" x14ac:dyDescent="0.2">
      <c r="A14255" s="1" t="s">
        <v>20280</v>
      </c>
      <c r="B14255" t="str">
        <f t="shared" si="403"/>
        <v>https://www.udobaer.de/out/media/public/cust/others/s0000175-2021-ch_it.pdf</v>
      </c>
    </row>
    <row r="14256" spans="1:2" x14ac:dyDescent="0.2">
      <c r="A14256" s="1" t="s">
        <v>20281</v>
      </c>
      <c r="B14256" t="str">
        <f t="shared" si="403"/>
        <v>https://www.udobaer.de/out/media/public/cust/others/s0000175-2021-ch_it.pdf</v>
      </c>
    </row>
    <row r="14257" spans="1:2" x14ac:dyDescent="0.2">
      <c r="A14257" s="1" t="s">
        <v>20289</v>
      </c>
      <c r="B14257" t="str">
        <f t="shared" si="403"/>
        <v>https://www.udobaer.de/out/media/public/cust/others/s0000175-2021-ch_it.pdf</v>
      </c>
    </row>
    <row r="14258" spans="1:2" x14ac:dyDescent="0.2">
      <c r="A14258" s="1" t="s">
        <v>20290</v>
      </c>
      <c r="B14258" t="str">
        <f t="shared" si="403"/>
        <v>https://www.udobaer.de/out/media/public/cust/others/s0000175-2021-ch_it.pdf</v>
      </c>
    </row>
    <row r="14259" spans="1:2" x14ac:dyDescent="0.2">
      <c r="A14259" s="1" t="s">
        <v>20291</v>
      </c>
      <c r="B14259" t="str">
        <f t="shared" si="403"/>
        <v>https://www.udobaer.de/out/media/public/cust/others/s0000175-2021-ch_it.pdf</v>
      </c>
    </row>
    <row r="14260" spans="1:2" x14ac:dyDescent="0.2">
      <c r="A14260" s="1" t="s">
        <v>20292</v>
      </c>
      <c r="B14260" t="str">
        <f t="shared" si="403"/>
        <v>https://www.udobaer.de/out/media/public/cust/others/s0000175-2021-ch_it.pdf</v>
      </c>
    </row>
    <row r="14261" spans="1:2" x14ac:dyDescent="0.2">
      <c r="A14261" s="1" t="s">
        <v>20293</v>
      </c>
      <c r="B14261" t="str">
        <f t="shared" si="403"/>
        <v>https://www.udobaer.de/out/media/public/cust/others/s0000175-2021-ch_it.pdf</v>
      </c>
    </row>
    <row r="14262" spans="1:2" x14ac:dyDescent="0.2">
      <c r="A14262" s="1" t="s">
        <v>20294</v>
      </c>
      <c r="B14262" t="str">
        <f t="shared" si="403"/>
        <v>https://www.udobaer.de/out/media/public/cust/others/s0000175-2021-ch_it.pdf</v>
      </c>
    </row>
    <row r="14263" spans="1:2" x14ac:dyDescent="0.2">
      <c r="A14263" s="1" t="s">
        <v>20295</v>
      </c>
      <c r="B14263" t="str">
        <f t="shared" si="403"/>
        <v>https://www.udobaer.de/out/media/public/cust/others/s0000175-2021-ch_it.pdf</v>
      </c>
    </row>
    <row r="14264" spans="1:2" x14ac:dyDescent="0.2">
      <c r="A14264" s="1" t="s">
        <v>20296</v>
      </c>
      <c r="B14264" t="str">
        <f t="shared" si="403"/>
        <v>https://www.udobaer.de/out/media/public/cust/others/s0000175-2021-ch_it.pdf</v>
      </c>
    </row>
    <row r="14265" spans="1:2" x14ac:dyDescent="0.2">
      <c r="A14265" s="1" t="s">
        <v>20297</v>
      </c>
      <c r="B14265" t="str">
        <f t="shared" si="403"/>
        <v>https://www.udobaer.de/out/media/public/cust/others/s0000175-2021-ch_it.pdf</v>
      </c>
    </row>
    <row r="14266" spans="1:2" x14ac:dyDescent="0.2">
      <c r="A14266" s="1" t="s">
        <v>20298</v>
      </c>
      <c r="B14266" t="str">
        <f t="shared" si="403"/>
        <v>https://www.udobaer.de/out/media/public/cust/others/s0000175-2021-ch_it.pdf</v>
      </c>
    </row>
    <row r="14267" spans="1:2" x14ac:dyDescent="0.2">
      <c r="A14267" s="1" t="s">
        <v>20299</v>
      </c>
      <c r="B14267" t="str">
        <f t="shared" si="403"/>
        <v>https://www.udobaer.de/out/media/public/cust/others/s0000175-2021-ch_it.pdf</v>
      </c>
    </row>
    <row r="14268" spans="1:2" x14ac:dyDescent="0.2">
      <c r="A14268" s="1" t="s">
        <v>20300</v>
      </c>
      <c r="B14268" t="str">
        <f t="shared" si="403"/>
        <v>https://www.udobaer.de/out/media/public/cust/others/s0000175-2021-ch_it.pdf</v>
      </c>
    </row>
    <row r="14269" spans="1:2" x14ac:dyDescent="0.2">
      <c r="A14269" s="1" t="s">
        <v>20301</v>
      </c>
      <c r="B14269" t="str">
        <f t="shared" si="403"/>
        <v>https://www.udobaer.de/out/media/public/cust/others/s0000175-2021-ch_it.pdf</v>
      </c>
    </row>
    <row r="14270" spans="1:2" x14ac:dyDescent="0.2">
      <c r="A14270" s="1" t="s">
        <v>20302</v>
      </c>
      <c r="B14270" t="str">
        <f t="shared" si="403"/>
        <v>https://www.udobaer.de/out/media/public/cust/others/s0000175-2021-ch_it.pdf</v>
      </c>
    </row>
    <row r="14271" spans="1:2" x14ac:dyDescent="0.2">
      <c r="A14271" s="1" t="s">
        <v>20303</v>
      </c>
      <c r="B14271" t="str">
        <f t="shared" si="403"/>
        <v>https://www.udobaer.de/out/media/public/cust/others/s0000175-2021-ch_it.pdf</v>
      </c>
    </row>
    <row r="14272" spans="1:2" x14ac:dyDescent="0.2">
      <c r="A14272" s="1" t="s">
        <v>20304</v>
      </c>
      <c r="B14272" t="str">
        <f t="shared" si="403"/>
        <v>https://www.udobaer.de/out/media/public/cust/others/s0000175-2021-ch_it.pdf</v>
      </c>
    </row>
    <row r="14273" spans="1:2" x14ac:dyDescent="0.2">
      <c r="A14273" s="1" t="s">
        <v>20305</v>
      </c>
      <c r="B14273" t="str">
        <f t="shared" si="403"/>
        <v>https://www.udobaer.de/out/media/public/cust/others/s0000175-2021-ch_it.pdf</v>
      </c>
    </row>
    <row r="14274" spans="1:2" x14ac:dyDescent="0.2">
      <c r="A14274" s="1" t="s">
        <v>20306</v>
      </c>
      <c r="B14274" t="str">
        <f t="shared" si="403"/>
        <v>https://www.udobaer.de/out/media/public/cust/others/s0000175-2021-ch_it.pdf</v>
      </c>
    </row>
    <row r="14275" spans="1:2" x14ac:dyDescent="0.2">
      <c r="A14275" s="1" t="s">
        <v>20307</v>
      </c>
      <c r="B14275" t="str">
        <f t="shared" ref="B14275:B14304" si="404">HYPERLINK("https://www.udobaer.de/out/media/public/cust/others/s0000175-2021-ch_it.pdf")</f>
        <v>https://www.udobaer.de/out/media/public/cust/others/s0000175-2021-ch_it.pdf</v>
      </c>
    </row>
    <row r="14276" spans="1:2" x14ac:dyDescent="0.2">
      <c r="A14276" s="1" t="s">
        <v>20308</v>
      </c>
      <c r="B14276" t="str">
        <f t="shared" si="404"/>
        <v>https://www.udobaer.de/out/media/public/cust/others/s0000175-2021-ch_it.pdf</v>
      </c>
    </row>
    <row r="14277" spans="1:2" x14ac:dyDescent="0.2">
      <c r="A14277" s="1" t="s">
        <v>20309</v>
      </c>
      <c r="B14277" t="str">
        <f t="shared" si="404"/>
        <v>https://www.udobaer.de/out/media/public/cust/others/s0000175-2021-ch_it.pdf</v>
      </c>
    </row>
    <row r="14278" spans="1:2" x14ac:dyDescent="0.2">
      <c r="A14278" s="1" t="s">
        <v>20310</v>
      </c>
      <c r="B14278" t="str">
        <f t="shared" si="404"/>
        <v>https://www.udobaer.de/out/media/public/cust/others/s0000175-2021-ch_it.pdf</v>
      </c>
    </row>
    <row r="14279" spans="1:2" x14ac:dyDescent="0.2">
      <c r="A14279" s="1" t="s">
        <v>20311</v>
      </c>
      <c r="B14279" t="str">
        <f t="shared" si="404"/>
        <v>https://www.udobaer.de/out/media/public/cust/others/s0000175-2021-ch_it.pdf</v>
      </c>
    </row>
    <row r="14280" spans="1:2" x14ac:dyDescent="0.2">
      <c r="A14280" s="1" t="s">
        <v>20312</v>
      </c>
      <c r="B14280" t="str">
        <f t="shared" si="404"/>
        <v>https://www.udobaer.de/out/media/public/cust/others/s0000175-2021-ch_it.pdf</v>
      </c>
    </row>
    <row r="14281" spans="1:2" x14ac:dyDescent="0.2">
      <c r="A14281" s="1" t="s">
        <v>20313</v>
      </c>
      <c r="B14281" t="str">
        <f t="shared" si="404"/>
        <v>https://www.udobaer.de/out/media/public/cust/others/s0000175-2021-ch_it.pdf</v>
      </c>
    </row>
    <row r="14282" spans="1:2" x14ac:dyDescent="0.2">
      <c r="A14282" s="1" t="s">
        <v>20314</v>
      </c>
      <c r="B14282" t="str">
        <f t="shared" si="404"/>
        <v>https://www.udobaer.de/out/media/public/cust/others/s0000175-2021-ch_it.pdf</v>
      </c>
    </row>
    <row r="14283" spans="1:2" x14ac:dyDescent="0.2">
      <c r="A14283" s="1" t="s">
        <v>20315</v>
      </c>
      <c r="B14283" t="str">
        <f t="shared" si="404"/>
        <v>https://www.udobaer.de/out/media/public/cust/others/s0000175-2021-ch_it.pdf</v>
      </c>
    </row>
    <row r="14284" spans="1:2" x14ac:dyDescent="0.2">
      <c r="A14284" s="1" t="s">
        <v>20316</v>
      </c>
      <c r="B14284" t="str">
        <f t="shared" si="404"/>
        <v>https://www.udobaer.de/out/media/public/cust/others/s0000175-2021-ch_it.pdf</v>
      </c>
    </row>
    <row r="14285" spans="1:2" x14ac:dyDescent="0.2">
      <c r="A14285" s="1" t="s">
        <v>20317</v>
      </c>
      <c r="B14285" t="str">
        <f t="shared" si="404"/>
        <v>https://www.udobaer.de/out/media/public/cust/others/s0000175-2021-ch_it.pdf</v>
      </c>
    </row>
    <row r="14286" spans="1:2" x14ac:dyDescent="0.2">
      <c r="A14286" s="1" t="s">
        <v>20318</v>
      </c>
      <c r="B14286" t="str">
        <f t="shared" si="404"/>
        <v>https://www.udobaer.de/out/media/public/cust/others/s0000175-2021-ch_it.pdf</v>
      </c>
    </row>
    <row r="14287" spans="1:2" x14ac:dyDescent="0.2">
      <c r="A14287" s="1" t="s">
        <v>20319</v>
      </c>
      <c r="B14287" t="str">
        <f t="shared" si="404"/>
        <v>https://www.udobaer.de/out/media/public/cust/others/s0000175-2021-ch_it.pdf</v>
      </c>
    </row>
    <row r="14288" spans="1:2" x14ac:dyDescent="0.2">
      <c r="A14288" s="1" t="s">
        <v>20320</v>
      </c>
      <c r="B14288" t="str">
        <f t="shared" si="404"/>
        <v>https://www.udobaer.de/out/media/public/cust/others/s0000175-2021-ch_it.pdf</v>
      </c>
    </row>
    <row r="14289" spans="1:2" x14ac:dyDescent="0.2">
      <c r="A14289" s="1" t="s">
        <v>20321</v>
      </c>
      <c r="B14289" t="str">
        <f t="shared" si="404"/>
        <v>https://www.udobaer.de/out/media/public/cust/others/s0000175-2021-ch_it.pdf</v>
      </c>
    </row>
    <row r="14290" spans="1:2" x14ac:dyDescent="0.2">
      <c r="A14290" s="1" t="s">
        <v>20322</v>
      </c>
      <c r="B14290" t="str">
        <f t="shared" si="404"/>
        <v>https://www.udobaer.de/out/media/public/cust/others/s0000175-2021-ch_it.pdf</v>
      </c>
    </row>
    <row r="14291" spans="1:2" x14ac:dyDescent="0.2">
      <c r="A14291" s="1" t="s">
        <v>20323</v>
      </c>
      <c r="B14291" t="str">
        <f t="shared" si="404"/>
        <v>https://www.udobaer.de/out/media/public/cust/others/s0000175-2021-ch_it.pdf</v>
      </c>
    </row>
    <row r="14292" spans="1:2" x14ac:dyDescent="0.2">
      <c r="A14292" s="1" t="s">
        <v>20324</v>
      </c>
      <c r="B14292" t="str">
        <f t="shared" si="404"/>
        <v>https://www.udobaer.de/out/media/public/cust/others/s0000175-2021-ch_it.pdf</v>
      </c>
    </row>
    <row r="14293" spans="1:2" x14ac:dyDescent="0.2">
      <c r="A14293" s="1" t="s">
        <v>20325</v>
      </c>
      <c r="B14293" t="str">
        <f t="shared" si="404"/>
        <v>https://www.udobaer.de/out/media/public/cust/others/s0000175-2021-ch_it.pdf</v>
      </c>
    </row>
    <row r="14294" spans="1:2" x14ac:dyDescent="0.2">
      <c r="A14294" s="1" t="s">
        <v>20326</v>
      </c>
      <c r="B14294" t="str">
        <f t="shared" si="404"/>
        <v>https://www.udobaer.de/out/media/public/cust/others/s0000175-2021-ch_it.pdf</v>
      </c>
    </row>
    <row r="14295" spans="1:2" x14ac:dyDescent="0.2">
      <c r="A14295" s="1" t="s">
        <v>20327</v>
      </c>
      <c r="B14295" t="str">
        <f t="shared" si="404"/>
        <v>https://www.udobaer.de/out/media/public/cust/others/s0000175-2021-ch_it.pdf</v>
      </c>
    </row>
    <row r="14296" spans="1:2" x14ac:dyDescent="0.2">
      <c r="A14296" s="1" t="s">
        <v>20328</v>
      </c>
      <c r="B14296" t="str">
        <f t="shared" si="404"/>
        <v>https://www.udobaer.de/out/media/public/cust/others/s0000175-2021-ch_it.pdf</v>
      </c>
    </row>
    <row r="14297" spans="1:2" x14ac:dyDescent="0.2">
      <c r="A14297" s="1" t="s">
        <v>20329</v>
      </c>
      <c r="B14297" t="str">
        <f t="shared" si="404"/>
        <v>https://www.udobaer.de/out/media/public/cust/others/s0000175-2021-ch_it.pdf</v>
      </c>
    </row>
    <row r="14298" spans="1:2" x14ac:dyDescent="0.2">
      <c r="A14298" s="1" t="s">
        <v>20330</v>
      </c>
      <c r="B14298" t="str">
        <f t="shared" si="404"/>
        <v>https://www.udobaer.de/out/media/public/cust/others/s0000175-2021-ch_it.pdf</v>
      </c>
    </row>
    <row r="14299" spans="1:2" x14ac:dyDescent="0.2">
      <c r="A14299" s="1" t="s">
        <v>20331</v>
      </c>
      <c r="B14299" t="str">
        <f t="shared" si="404"/>
        <v>https://www.udobaer.de/out/media/public/cust/others/s0000175-2021-ch_it.pdf</v>
      </c>
    </row>
    <row r="14300" spans="1:2" x14ac:dyDescent="0.2">
      <c r="A14300" s="1" t="s">
        <v>20332</v>
      </c>
      <c r="B14300" t="str">
        <f t="shared" si="404"/>
        <v>https://www.udobaer.de/out/media/public/cust/others/s0000175-2021-ch_it.pdf</v>
      </c>
    </row>
    <row r="14301" spans="1:2" x14ac:dyDescent="0.2">
      <c r="A14301" s="1" t="s">
        <v>20333</v>
      </c>
      <c r="B14301" t="str">
        <f t="shared" si="404"/>
        <v>https://www.udobaer.de/out/media/public/cust/others/s0000175-2021-ch_it.pdf</v>
      </c>
    </row>
    <row r="14302" spans="1:2" x14ac:dyDescent="0.2">
      <c r="A14302" s="1" t="s">
        <v>20334</v>
      </c>
      <c r="B14302" t="str">
        <f t="shared" si="404"/>
        <v>https://www.udobaer.de/out/media/public/cust/others/s0000175-2021-ch_it.pdf</v>
      </c>
    </row>
    <row r="14303" spans="1:2" x14ac:dyDescent="0.2">
      <c r="A14303" s="1" t="s">
        <v>20335</v>
      </c>
      <c r="B14303" t="str">
        <f t="shared" si="404"/>
        <v>https://www.udobaer.de/out/media/public/cust/others/s0000175-2021-ch_it.pdf</v>
      </c>
    </row>
    <row r="14304" spans="1:2" x14ac:dyDescent="0.2">
      <c r="A14304" s="1" t="s">
        <v>20336</v>
      </c>
      <c r="B14304" t="str">
        <f t="shared" si="404"/>
        <v>https://www.udobaer.de/out/media/public/cust/others/s0000175-2021-ch_it.pdf</v>
      </c>
    </row>
    <row r="14305" spans="1:2" x14ac:dyDescent="0.2">
      <c r="A14305" s="1" t="s">
        <v>20337</v>
      </c>
      <c r="B14305" t="str">
        <f t="shared" ref="B14305:B14332" si="405">HYPERLINK("https://www.udobaer.de/out/media/public/cust/others/s0000175-2021-ch_it.pdf")</f>
        <v>https://www.udobaer.de/out/media/public/cust/others/s0000175-2021-ch_it.pdf</v>
      </c>
    </row>
    <row r="14306" spans="1:2" x14ac:dyDescent="0.2">
      <c r="A14306" s="1" t="s">
        <v>20338</v>
      </c>
      <c r="B14306" t="str">
        <f t="shared" si="405"/>
        <v>https://www.udobaer.de/out/media/public/cust/others/s0000175-2021-ch_it.pdf</v>
      </c>
    </row>
    <row r="14307" spans="1:2" x14ac:dyDescent="0.2">
      <c r="A14307" s="1" t="s">
        <v>20339</v>
      </c>
      <c r="B14307" t="str">
        <f t="shared" si="405"/>
        <v>https://www.udobaer.de/out/media/public/cust/others/s0000175-2021-ch_it.pdf</v>
      </c>
    </row>
    <row r="14308" spans="1:2" x14ac:dyDescent="0.2">
      <c r="A14308" s="1" t="s">
        <v>20340</v>
      </c>
      <c r="B14308" t="str">
        <f t="shared" si="405"/>
        <v>https://www.udobaer.de/out/media/public/cust/others/s0000175-2021-ch_it.pdf</v>
      </c>
    </row>
    <row r="14309" spans="1:2" x14ac:dyDescent="0.2">
      <c r="A14309" s="1" t="s">
        <v>20341</v>
      </c>
      <c r="B14309" t="str">
        <f t="shared" si="405"/>
        <v>https://www.udobaer.de/out/media/public/cust/others/s0000175-2021-ch_it.pdf</v>
      </c>
    </row>
    <row r="14310" spans="1:2" x14ac:dyDescent="0.2">
      <c r="A14310" s="1" t="s">
        <v>20342</v>
      </c>
      <c r="B14310" t="str">
        <f t="shared" si="405"/>
        <v>https://www.udobaer.de/out/media/public/cust/others/s0000175-2021-ch_it.pdf</v>
      </c>
    </row>
    <row r="14311" spans="1:2" x14ac:dyDescent="0.2">
      <c r="A14311" s="1" t="s">
        <v>20343</v>
      </c>
      <c r="B14311" t="str">
        <f t="shared" si="405"/>
        <v>https://www.udobaer.de/out/media/public/cust/others/s0000175-2021-ch_it.pdf</v>
      </c>
    </row>
    <row r="14312" spans="1:2" x14ac:dyDescent="0.2">
      <c r="A14312" s="1" t="s">
        <v>20344</v>
      </c>
      <c r="B14312" t="str">
        <f t="shared" si="405"/>
        <v>https://www.udobaer.de/out/media/public/cust/others/s0000175-2021-ch_it.pdf</v>
      </c>
    </row>
    <row r="14313" spans="1:2" x14ac:dyDescent="0.2">
      <c r="A14313" s="1" t="s">
        <v>20345</v>
      </c>
      <c r="B14313" t="str">
        <f t="shared" si="405"/>
        <v>https://www.udobaer.de/out/media/public/cust/others/s0000175-2021-ch_it.pdf</v>
      </c>
    </row>
    <row r="14314" spans="1:2" x14ac:dyDescent="0.2">
      <c r="A14314" s="1" t="s">
        <v>20346</v>
      </c>
      <c r="B14314" t="str">
        <f t="shared" si="405"/>
        <v>https://www.udobaer.de/out/media/public/cust/others/s0000175-2021-ch_it.pdf</v>
      </c>
    </row>
    <row r="14315" spans="1:2" x14ac:dyDescent="0.2">
      <c r="A14315" s="1" t="s">
        <v>20347</v>
      </c>
      <c r="B14315" t="str">
        <f t="shared" si="405"/>
        <v>https://www.udobaer.de/out/media/public/cust/others/s0000175-2021-ch_it.pdf</v>
      </c>
    </row>
    <row r="14316" spans="1:2" x14ac:dyDescent="0.2">
      <c r="A14316" s="1" t="s">
        <v>20348</v>
      </c>
      <c r="B14316" t="str">
        <f t="shared" si="405"/>
        <v>https://www.udobaer.de/out/media/public/cust/others/s0000175-2021-ch_it.pdf</v>
      </c>
    </row>
    <row r="14317" spans="1:2" x14ac:dyDescent="0.2">
      <c r="A14317" s="1" t="s">
        <v>20349</v>
      </c>
      <c r="B14317" t="str">
        <f t="shared" si="405"/>
        <v>https://www.udobaer.de/out/media/public/cust/others/s0000175-2021-ch_it.pdf</v>
      </c>
    </row>
    <row r="14318" spans="1:2" x14ac:dyDescent="0.2">
      <c r="A14318" s="1" t="s">
        <v>20350</v>
      </c>
      <c r="B14318" t="str">
        <f t="shared" si="405"/>
        <v>https://www.udobaer.de/out/media/public/cust/others/s0000175-2021-ch_it.pdf</v>
      </c>
    </row>
    <row r="14319" spans="1:2" x14ac:dyDescent="0.2">
      <c r="A14319" s="1" t="s">
        <v>20351</v>
      </c>
      <c r="B14319" t="str">
        <f t="shared" si="405"/>
        <v>https://www.udobaer.de/out/media/public/cust/others/s0000175-2021-ch_it.pdf</v>
      </c>
    </row>
    <row r="14320" spans="1:2" x14ac:dyDescent="0.2">
      <c r="A14320" s="1" t="s">
        <v>20352</v>
      </c>
      <c r="B14320" t="str">
        <f t="shared" si="405"/>
        <v>https://www.udobaer.de/out/media/public/cust/others/s0000175-2021-ch_it.pdf</v>
      </c>
    </row>
    <row r="14321" spans="1:2" x14ac:dyDescent="0.2">
      <c r="A14321" s="1" t="s">
        <v>20353</v>
      </c>
      <c r="B14321" t="str">
        <f t="shared" si="405"/>
        <v>https://www.udobaer.de/out/media/public/cust/others/s0000175-2021-ch_it.pdf</v>
      </c>
    </row>
    <row r="14322" spans="1:2" x14ac:dyDescent="0.2">
      <c r="A14322" s="1" t="s">
        <v>20354</v>
      </c>
      <c r="B14322" t="str">
        <f t="shared" si="405"/>
        <v>https://www.udobaer.de/out/media/public/cust/others/s0000175-2021-ch_it.pdf</v>
      </c>
    </row>
    <row r="14323" spans="1:2" x14ac:dyDescent="0.2">
      <c r="A14323" s="1" t="s">
        <v>20355</v>
      </c>
      <c r="B14323" t="str">
        <f t="shared" si="405"/>
        <v>https://www.udobaer.de/out/media/public/cust/others/s0000175-2021-ch_it.pdf</v>
      </c>
    </row>
    <row r="14324" spans="1:2" x14ac:dyDescent="0.2">
      <c r="A14324" s="1" t="s">
        <v>20356</v>
      </c>
      <c r="B14324" t="str">
        <f t="shared" si="405"/>
        <v>https://www.udobaer.de/out/media/public/cust/others/s0000175-2021-ch_it.pdf</v>
      </c>
    </row>
    <row r="14325" spans="1:2" x14ac:dyDescent="0.2">
      <c r="A14325" s="1" t="s">
        <v>20357</v>
      </c>
      <c r="B14325" t="str">
        <f t="shared" si="405"/>
        <v>https://www.udobaer.de/out/media/public/cust/others/s0000175-2021-ch_it.pdf</v>
      </c>
    </row>
    <row r="14326" spans="1:2" x14ac:dyDescent="0.2">
      <c r="A14326" s="1" t="s">
        <v>20358</v>
      </c>
      <c r="B14326" t="str">
        <f t="shared" si="405"/>
        <v>https://www.udobaer.de/out/media/public/cust/others/s0000175-2021-ch_it.pdf</v>
      </c>
    </row>
    <row r="14327" spans="1:2" x14ac:dyDescent="0.2">
      <c r="A14327" s="1" t="s">
        <v>20359</v>
      </c>
      <c r="B14327" t="str">
        <f t="shared" si="405"/>
        <v>https://www.udobaer.de/out/media/public/cust/others/s0000175-2021-ch_it.pdf</v>
      </c>
    </row>
    <row r="14328" spans="1:2" x14ac:dyDescent="0.2">
      <c r="A14328" s="1" t="s">
        <v>20360</v>
      </c>
      <c r="B14328" t="str">
        <f t="shared" si="405"/>
        <v>https://www.udobaer.de/out/media/public/cust/others/s0000175-2021-ch_it.pdf</v>
      </c>
    </row>
    <row r="14329" spans="1:2" x14ac:dyDescent="0.2">
      <c r="A14329" s="1" t="s">
        <v>20361</v>
      </c>
      <c r="B14329" t="str">
        <f t="shared" si="405"/>
        <v>https://www.udobaer.de/out/media/public/cust/others/s0000175-2021-ch_it.pdf</v>
      </c>
    </row>
    <row r="14330" spans="1:2" x14ac:dyDescent="0.2">
      <c r="A14330" s="1" t="s">
        <v>20362</v>
      </c>
      <c r="B14330" t="str">
        <f t="shared" si="405"/>
        <v>https://www.udobaer.de/out/media/public/cust/others/s0000175-2021-ch_it.pdf</v>
      </c>
    </row>
    <row r="14331" spans="1:2" x14ac:dyDescent="0.2">
      <c r="A14331" s="1" t="s">
        <v>20363</v>
      </c>
      <c r="B14331" t="str">
        <f t="shared" si="405"/>
        <v>https://www.udobaer.de/out/media/public/cust/others/s0000175-2021-ch_it.pdf</v>
      </c>
    </row>
    <row r="14332" spans="1:2" x14ac:dyDescent="0.2">
      <c r="A14332" s="1" t="s">
        <v>20364</v>
      </c>
      <c r="B14332" t="str">
        <f t="shared" si="405"/>
        <v>https://www.udobaer.de/out/media/public/cust/others/s0000175-2021-ch_it.pdf</v>
      </c>
    </row>
    <row r="14333" spans="1:2" x14ac:dyDescent="0.2">
      <c r="A14333" s="1" t="s">
        <v>20365</v>
      </c>
      <c r="B14333" t="str">
        <f t="shared" ref="B14333:B14360" si="406">HYPERLINK("https://www.udobaer.de/out/media/public/cust/others/s0000175-2021-ch_it.pdf")</f>
        <v>https://www.udobaer.de/out/media/public/cust/others/s0000175-2021-ch_it.pdf</v>
      </c>
    </row>
    <row r="14334" spans="1:2" x14ac:dyDescent="0.2">
      <c r="A14334" s="1" t="s">
        <v>20366</v>
      </c>
      <c r="B14334" t="str">
        <f t="shared" si="406"/>
        <v>https://www.udobaer.de/out/media/public/cust/others/s0000175-2021-ch_it.pdf</v>
      </c>
    </row>
    <row r="14335" spans="1:2" x14ac:dyDescent="0.2">
      <c r="A14335" s="1" t="s">
        <v>20367</v>
      </c>
      <c r="B14335" t="str">
        <f t="shared" si="406"/>
        <v>https://www.udobaer.de/out/media/public/cust/others/s0000175-2021-ch_it.pdf</v>
      </c>
    </row>
    <row r="14336" spans="1:2" x14ac:dyDescent="0.2">
      <c r="A14336" s="1" t="s">
        <v>20368</v>
      </c>
      <c r="B14336" t="str">
        <f t="shared" si="406"/>
        <v>https://www.udobaer.de/out/media/public/cust/others/s0000175-2021-ch_it.pdf</v>
      </c>
    </row>
    <row r="14337" spans="1:2" x14ac:dyDescent="0.2">
      <c r="A14337" s="1" t="s">
        <v>20369</v>
      </c>
      <c r="B14337" t="str">
        <f t="shared" si="406"/>
        <v>https://www.udobaer.de/out/media/public/cust/others/s0000175-2021-ch_it.pdf</v>
      </c>
    </row>
    <row r="14338" spans="1:2" x14ac:dyDescent="0.2">
      <c r="A14338" s="1" t="s">
        <v>20370</v>
      </c>
      <c r="B14338" t="str">
        <f t="shared" si="406"/>
        <v>https://www.udobaer.de/out/media/public/cust/others/s0000175-2021-ch_it.pdf</v>
      </c>
    </row>
    <row r="14339" spans="1:2" x14ac:dyDescent="0.2">
      <c r="A14339" s="1" t="s">
        <v>20371</v>
      </c>
      <c r="B14339" t="str">
        <f t="shared" si="406"/>
        <v>https://www.udobaer.de/out/media/public/cust/others/s0000175-2021-ch_it.pdf</v>
      </c>
    </row>
    <row r="14340" spans="1:2" x14ac:dyDescent="0.2">
      <c r="A14340" s="1" t="s">
        <v>20372</v>
      </c>
      <c r="B14340" t="str">
        <f t="shared" si="406"/>
        <v>https://www.udobaer.de/out/media/public/cust/others/s0000175-2021-ch_it.pdf</v>
      </c>
    </row>
    <row r="14341" spans="1:2" x14ac:dyDescent="0.2">
      <c r="A14341" s="1" t="s">
        <v>20373</v>
      </c>
      <c r="B14341" t="str">
        <f t="shared" si="406"/>
        <v>https://www.udobaer.de/out/media/public/cust/others/s0000175-2021-ch_it.pdf</v>
      </c>
    </row>
    <row r="14342" spans="1:2" x14ac:dyDescent="0.2">
      <c r="A14342" s="1" t="s">
        <v>20374</v>
      </c>
      <c r="B14342" t="str">
        <f t="shared" si="406"/>
        <v>https://www.udobaer.de/out/media/public/cust/others/s0000175-2021-ch_it.pdf</v>
      </c>
    </row>
    <row r="14343" spans="1:2" x14ac:dyDescent="0.2">
      <c r="A14343" s="1" t="s">
        <v>20375</v>
      </c>
      <c r="B14343" t="str">
        <f t="shared" si="406"/>
        <v>https://www.udobaer.de/out/media/public/cust/others/s0000175-2021-ch_it.pdf</v>
      </c>
    </row>
    <row r="14344" spans="1:2" x14ac:dyDescent="0.2">
      <c r="A14344" s="1" t="s">
        <v>20376</v>
      </c>
      <c r="B14344" t="str">
        <f t="shared" si="406"/>
        <v>https://www.udobaer.de/out/media/public/cust/others/s0000175-2021-ch_it.pdf</v>
      </c>
    </row>
    <row r="14345" spans="1:2" x14ac:dyDescent="0.2">
      <c r="A14345" s="1" t="s">
        <v>20377</v>
      </c>
      <c r="B14345" t="str">
        <f t="shared" si="406"/>
        <v>https://www.udobaer.de/out/media/public/cust/others/s0000175-2021-ch_it.pdf</v>
      </c>
    </row>
    <row r="14346" spans="1:2" x14ac:dyDescent="0.2">
      <c r="A14346" s="1" t="s">
        <v>20378</v>
      </c>
      <c r="B14346" t="str">
        <f t="shared" si="406"/>
        <v>https://www.udobaer.de/out/media/public/cust/others/s0000175-2021-ch_it.pdf</v>
      </c>
    </row>
    <row r="14347" spans="1:2" x14ac:dyDescent="0.2">
      <c r="A14347" s="1" t="s">
        <v>20379</v>
      </c>
      <c r="B14347" t="str">
        <f t="shared" si="406"/>
        <v>https://www.udobaer.de/out/media/public/cust/others/s0000175-2021-ch_it.pdf</v>
      </c>
    </row>
    <row r="14348" spans="1:2" x14ac:dyDescent="0.2">
      <c r="A14348" s="1" t="s">
        <v>20380</v>
      </c>
      <c r="B14348" t="str">
        <f t="shared" si="406"/>
        <v>https://www.udobaer.de/out/media/public/cust/others/s0000175-2021-ch_it.pdf</v>
      </c>
    </row>
    <row r="14349" spans="1:2" x14ac:dyDescent="0.2">
      <c r="A14349" s="1" t="s">
        <v>20381</v>
      </c>
      <c r="B14349" t="str">
        <f t="shared" si="406"/>
        <v>https://www.udobaer.de/out/media/public/cust/others/s0000175-2021-ch_it.pdf</v>
      </c>
    </row>
    <row r="14350" spans="1:2" x14ac:dyDescent="0.2">
      <c r="A14350" s="1" t="s">
        <v>20382</v>
      </c>
      <c r="B14350" t="str">
        <f t="shared" si="406"/>
        <v>https://www.udobaer.de/out/media/public/cust/others/s0000175-2021-ch_it.pdf</v>
      </c>
    </row>
    <row r="14351" spans="1:2" x14ac:dyDescent="0.2">
      <c r="A14351" s="1" t="s">
        <v>20383</v>
      </c>
      <c r="B14351" t="str">
        <f t="shared" si="406"/>
        <v>https://www.udobaer.de/out/media/public/cust/others/s0000175-2021-ch_it.pdf</v>
      </c>
    </row>
    <row r="14352" spans="1:2" x14ac:dyDescent="0.2">
      <c r="A14352" s="1" t="s">
        <v>20384</v>
      </c>
      <c r="B14352" t="str">
        <f t="shared" si="406"/>
        <v>https://www.udobaer.de/out/media/public/cust/others/s0000175-2021-ch_it.pdf</v>
      </c>
    </row>
    <row r="14353" spans="1:2" x14ac:dyDescent="0.2">
      <c r="A14353" s="1" t="s">
        <v>20385</v>
      </c>
      <c r="B14353" t="str">
        <f t="shared" si="406"/>
        <v>https://www.udobaer.de/out/media/public/cust/others/s0000175-2021-ch_it.pdf</v>
      </c>
    </row>
    <row r="14354" spans="1:2" x14ac:dyDescent="0.2">
      <c r="A14354" s="1" t="s">
        <v>20386</v>
      </c>
      <c r="B14354" t="str">
        <f t="shared" si="406"/>
        <v>https://www.udobaer.de/out/media/public/cust/others/s0000175-2021-ch_it.pdf</v>
      </c>
    </row>
    <row r="14355" spans="1:2" x14ac:dyDescent="0.2">
      <c r="A14355" s="1" t="s">
        <v>20387</v>
      </c>
      <c r="B14355" t="str">
        <f t="shared" si="406"/>
        <v>https://www.udobaer.de/out/media/public/cust/others/s0000175-2021-ch_it.pdf</v>
      </c>
    </row>
    <row r="14356" spans="1:2" x14ac:dyDescent="0.2">
      <c r="A14356" s="1" t="s">
        <v>20388</v>
      </c>
      <c r="B14356" t="str">
        <f t="shared" si="406"/>
        <v>https://www.udobaer.de/out/media/public/cust/others/s0000175-2021-ch_it.pdf</v>
      </c>
    </row>
    <row r="14357" spans="1:2" x14ac:dyDescent="0.2">
      <c r="A14357" s="1" t="s">
        <v>20389</v>
      </c>
      <c r="B14357" t="str">
        <f t="shared" si="406"/>
        <v>https://www.udobaer.de/out/media/public/cust/others/s0000175-2021-ch_it.pdf</v>
      </c>
    </row>
    <row r="14358" spans="1:2" x14ac:dyDescent="0.2">
      <c r="A14358" s="1" t="s">
        <v>20390</v>
      </c>
      <c r="B14358" t="str">
        <f t="shared" si="406"/>
        <v>https://www.udobaer.de/out/media/public/cust/others/s0000175-2021-ch_it.pdf</v>
      </c>
    </row>
    <row r="14359" spans="1:2" x14ac:dyDescent="0.2">
      <c r="A14359" s="1" t="s">
        <v>20391</v>
      </c>
      <c r="B14359" t="str">
        <f t="shared" si="406"/>
        <v>https://www.udobaer.de/out/media/public/cust/others/s0000175-2021-ch_it.pdf</v>
      </c>
    </row>
    <row r="14360" spans="1:2" x14ac:dyDescent="0.2">
      <c r="A14360" s="1" t="s">
        <v>20392</v>
      </c>
      <c r="B14360" t="str">
        <f t="shared" si="406"/>
        <v>https://www.udobaer.de/out/media/public/cust/others/s0000175-2021-ch_it.pdf</v>
      </c>
    </row>
    <row r="14361" spans="1:2" x14ac:dyDescent="0.2">
      <c r="A14361" s="1" t="s">
        <v>20393</v>
      </c>
      <c r="B14361" t="str">
        <f t="shared" ref="B14361:B14388" si="407">HYPERLINK("https://www.udobaer.de/out/media/public/cust/others/s0000175-2021-ch_it.pdf")</f>
        <v>https://www.udobaer.de/out/media/public/cust/others/s0000175-2021-ch_it.pdf</v>
      </c>
    </row>
    <row r="14362" spans="1:2" x14ac:dyDescent="0.2">
      <c r="A14362" s="1" t="s">
        <v>20394</v>
      </c>
      <c r="B14362" t="str">
        <f t="shared" si="407"/>
        <v>https://www.udobaer.de/out/media/public/cust/others/s0000175-2021-ch_it.pdf</v>
      </c>
    </row>
    <row r="14363" spans="1:2" x14ac:dyDescent="0.2">
      <c r="A14363" s="1" t="s">
        <v>20395</v>
      </c>
      <c r="B14363" t="str">
        <f t="shared" si="407"/>
        <v>https://www.udobaer.de/out/media/public/cust/others/s0000175-2021-ch_it.pdf</v>
      </c>
    </row>
    <row r="14364" spans="1:2" x14ac:dyDescent="0.2">
      <c r="A14364" s="1" t="s">
        <v>20396</v>
      </c>
      <c r="B14364" t="str">
        <f t="shared" si="407"/>
        <v>https://www.udobaer.de/out/media/public/cust/others/s0000175-2021-ch_it.pdf</v>
      </c>
    </row>
    <row r="14365" spans="1:2" x14ac:dyDescent="0.2">
      <c r="A14365" s="1" t="s">
        <v>20397</v>
      </c>
      <c r="B14365" t="str">
        <f t="shared" si="407"/>
        <v>https://www.udobaer.de/out/media/public/cust/others/s0000175-2021-ch_it.pdf</v>
      </c>
    </row>
    <row r="14366" spans="1:2" x14ac:dyDescent="0.2">
      <c r="A14366" s="1" t="s">
        <v>20398</v>
      </c>
      <c r="B14366" t="str">
        <f t="shared" si="407"/>
        <v>https://www.udobaer.de/out/media/public/cust/others/s0000175-2021-ch_it.pdf</v>
      </c>
    </row>
    <row r="14367" spans="1:2" x14ac:dyDescent="0.2">
      <c r="A14367" s="1" t="s">
        <v>20399</v>
      </c>
      <c r="B14367" t="str">
        <f t="shared" si="407"/>
        <v>https://www.udobaer.de/out/media/public/cust/others/s0000175-2021-ch_it.pdf</v>
      </c>
    </row>
    <row r="14368" spans="1:2" x14ac:dyDescent="0.2">
      <c r="A14368" s="1" t="s">
        <v>20400</v>
      </c>
      <c r="B14368" t="str">
        <f t="shared" si="407"/>
        <v>https://www.udobaer.de/out/media/public/cust/others/s0000175-2021-ch_it.pdf</v>
      </c>
    </row>
    <row r="14369" spans="1:2" x14ac:dyDescent="0.2">
      <c r="A14369" s="1" t="s">
        <v>20401</v>
      </c>
      <c r="B14369" t="str">
        <f t="shared" si="407"/>
        <v>https://www.udobaer.de/out/media/public/cust/others/s0000175-2021-ch_it.pdf</v>
      </c>
    </row>
    <row r="14370" spans="1:2" x14ac:dyDescent="0.2">
      <c r="A14370" s="1" t="s">
        <v>20402</v>
      </c>
      <c r="B14370" t="str">
        <f t="shared" si="407"/>
        <v>https://www.udobaer.de/out/media/public/cust/others/s0000175-2021-ch_it.pdf</v>
      </c>
    </row>
    <row r="14371" spans="1:2" x14ac:dyDescent="0.2">
      <c r="A14371" s="1" t="s">
        <v>20403</v>
      </c>
      <c r="B14371" t="str">
        <f t="shared" si="407"/>
        <v>https://www.udobaer.de/out/media/public/cust/others/s0000175-2021-ch_it.pdf</v>
      </c>
    </row>
    <row r="14372" spans="1:2" x14ac:dyDescent="0.2">
      <c r="A14372" s="1" t="s">
        <v>20404</v>
      </c>
      <c r="B14372" t="str">
        <f t="shared" si="407"/>
        <v>https://www.udobaer.de/out/media/public/cust/others/s0000175-2021-ch_it.pdf</v>
      </c>
    </row>
    <row r="14373" spans="1:2" x14ac:dyDescent="0.2">
      <c r="A14373" s="1" t="s">
        <v>20405</v>
      </c>
      <c r="B14373" t="str">
        <f t="shared" si="407"/>
        <v>https://www.udobaer.de/out/media/public/cust/others/s0000175-2021-ch_it.pdf</v>
      </c>
    </row>
    <row r="14374" spans="1:2" x14ac:dyDescent="0.2">
      <c r="A14374" s="1" t="s">
        <v>20406</v>
      </c>
      <c r="B14374" t="str">
        <f t="shared" si="407"/>
        <v>https://www.udobaer.de/out/media/public/cust/others/s0000175-2021-ch_it.pdf</v>
      </c>
    </row>
    <row r="14375" spans="1:2" x14ac:dyDescent="0.2">
      <c r="A14375" s="1" t="s">
        <v>20407</v>
      </c>
      <c r="B14375" t="str">
        <f t="shared" si="407"/>
        <v>https://www.udobaer.de/out/media/public/cust/others/s0000175-2021-ch_it.pdf</v>
      </c>
    </row>
    <row r="14376" spans="1:2" x14ac:dyDescent="0.2">
      <c r="A14376" s="1" t="s">
        <v>20408</v>
      </c>
      <c r="B14376" t="str">
        <f t="shared" si="407"/>
        <v>https://www.udobaer.de/out/media/public/cust/others/s0000175-2021-ch_it.pdf</v>
      </c>
    </row>
    <row r="14377" spans="1:2" x14ac:dyDescent="0.2">
      <c r="A14377" s="1" t="s">
        <v>20409</v>
      </c>
      <c r="B14377" t="str">
        <f t="shared" si="407"/>
        <v>https://www.udobaer.de/out/media/public/cust/others/s0000175-2021-ch_it.pdf</v>
      </c>
    </row>
    <row r="14378" spans="1:2" x14ac:dyDescent="0.2">
      <c r="A14378" s="1" t="s">
        <v>20410</v>
      </c>
      <c r="B14378" t="str">
        <f t="shared" si="407"/>
        <v>https://www.udobaer.de/out/media/public/cust/others/s0000175-2021-ch_it.pdf</v>
      </c>
    </row>
    <row r="14379" spans="1:2" x14ac:dyDescent="0.2">
      <c r="A14379" s="1" t="s">
        <v>20411</v>
      </c>
      <c r="B14379" t="str">
        <f t="shared" si="407"/>
        <v>https://www.udobaer.de/out/media/public/cust/others/s0000175-2021-ch_it.pdf</v>
      </c>
    </row>
    <row r="14380" spans="1:2" x14ac:dyDescent="0.2">
      <c r="A14380" s="1" t="s">
        <v>20412</v>
      </c>
      <c r="B14380" t="str">
        <f t="shared" si="407"/>
        <v>https://www.udobaer.de/out/media/public/cust/others/s0000175-2021-ch_it.pdf</v>
      </c>
    </row>
    <row r="14381" spans="1:2" x14ac:dyDescent="0.2">
      <c r="A14381" s="1" t="s">
        <v>20413</v>
      </c>
      <c r="B14381" t="str">
        <f t="shared" si="407"/>
        <v>https://www.udobaer.de/out/media/public/cust/others/s0000175-2021-ch_it.pdf</v>
      </c>
    </row>
    <row r="14382" spans="1:2" x14ac:dyDescent="0.2">
      <c r="A14382" s="1" t="s">
        <v>20414</v>
      </c>
      <c r="B14382" t="str">
        <f t="shared" si="407"/>
        <v>https://www.udobaer.de/out/media/public/cust/others/s0000175-2021-ch_it.pdf</v>
      </c>
    </row>
    <row r="14383" spans="1:2" x14ac:dyDescent="0.2">
      <c r="A14383" s="1" t="s">
        <v>20415</v>
      </c>
      <c r="B14383" t="str">
        <f t="shared" si="407"/>
        <v>https://www.udobaer.de/out/media/public/cust/others/s0000175-2021-ch_it.pdf</v>
      </c>
    </row>
    <row r="14384" spans="1:2" x14ac:dyDescent="0.2">
      <c r="A14384" s="1" t="s">
        <v>20416</v>
      </c>
      <c r="B14384" t="str">
        <f t="shared" si="407"/>
        <v>https://www.udobaer.de/out/media/public/cust/others/s0000175-2021-ch_it.pdf</v>
      </c>
    </row>
    <row r="14385" spans="1:2" x14ac:dyDescent="0.2">
      <c r="A14385" s="1" t="s">
        <v>20417</v>
      </c>
      <c r="B14385" t="str">
        <f t="shared" si="407"/>
        <v>https://www.udobaer.de/out/media/public/cust/others/s0000175-2021-ch_it.pdf</v>
      </c>
    </row>
    <row r="14386" spans="1:2" x14ac:dyDescent="0.2">
      <c r="A14386" s="1" t="s">
        <v>20418</v>
      </c>
      <c r="B14386" t="str">
        <f t="shared" si="407"/>
        <v>https://www.udobaer.de/out/media/public/cust/others/s0000175-2021-ch_it.pdf</v>
      </c>
    </row>
    <row r="14387" spans="1:2" x14ac:dyDescent="0.2">
      <c r="A14387" s="1" t="s">
        <v>20419</v>
      </c>
      <c r="B14387" t="str">
        <f t="shared" si="407"/>
        <v>https://www.udobaer.de/out/media/public/cust/others/s0000175-2021-ch_it.pdf</v>
      </c>
    </row>
    <row r="14388" spans="1:2" x14ac:dyDescent="0.2">
      <c r="A14388" s="1" t="s">
        <v>20420</v>
      </c>
      <c r="B14388" t="str">
        <f t="shared" si="407"/>
        <v>https://www.udobaer.de/out/media/public/cust/others/s0000175-2021-ch_it.pdf</v>
      </c>
    </row>
    <row r="14389" spans="1:2" x14ac:dyDescent="0.2">
      <c r="A14389" s="1" t="s">
        <v>20421</v>
      </c>
      <c r="B14389" t="str">
        <f t="shared" ref="B14389:B14416" si="408">HYPERLINK("https://www.udobaer.de/out/media/public/cust/others/s0000175-2021-ch_it.pdf")</f>
        <v>https://www.udobaer.de/out/media/public/cust/others/s0000175-2021-ch_it.pdf</v>
      </c>
    </row>
    <row r="14390" spans="1:2" x14ac:dyDescent="0.2">
      <c r="A14390" s="1" t="s">
        <v>20422</v>
      </c>
      <c r="B14390" t="str">
        <f t="shared" si="408"/>
        <v>https://www.udobaer.de/out/media/public/cust/others/s0000175-2021-ch_it.pdf</v>
      </c>
    </row>
    <row r="14391" spans="1:2" x14ac:dyDescent="0.2">
      <c r="A14391" s="1" t="s">
        <v>20423</v>
      </c>
      <c r="B14391" t="str">
        <f t="shared" si="408"/>
        <v>https://www.udobaer.de/out/media/public/cust/others/s0000175-2021-ch_it.pdf</v>
      </c>
    </row>
    <row r="14392" spans="1:2" x14ac:dyDescent="0.2">
      <c r="A14392" s="1" t="s">
        <v>20424</v>
      </c>
      <c r="B14392" t="str">
        <f t="shared" si="408"/>
        <v>https://www.udobaer.de/out/media/public/cust/others/s0000175-2021-ch_it.pdf</v>
      </c>
    </row>
    <row r="14393" spans="1:2" x14ac:dyDescent="0.2">
      <c r="A14393" s="1" t="s">
        <v>20425</v>
      </c>
      <c r="B14393" t="str">
        <f t="shared" si="408"/>
        <v>https://www.udobaer.de/out/media/public/cust/others/s0000175-2021-ch_it.pdf</v>
      </c>
    </row>
    <row r="14394" spans="1:2" x14ac:dyDescent="0.2">
      <c r="A14394" s="1" t="s">
        <v>20426</v>
      </c>
      <c r="B14394" t="str">
        <f t="shared" si="408"/>
        <v>https://www.udobaer.de/out/media/public/cust/others/s0000175-2021-ch_it.pdf</v>
      </c>
    </row>
    <row r="14395" spans="1:2" x14ac:dyDescent="0.2">
      <c r="A14395" s="1" t="s">
        <v>20427</v>
      </c>
      <c r="B14395" t="str">
        <f t="shared" si="408"/>
        <v>https://www.udobaer.de/out/media/public/cust/others/s0000175-2021-ch_it.pdf</v>
      </c>
    </row>
    <row r="14396" spans="1:2" x14ac:dyDescent="0.2">
      <c r="A14396" s="1" t="s">
        <v>20428</v>
      </c>
      <c r="B14396" t="str">
        <f t="shared" si="408"/>
        <v>https://www.udobaer.de/out/media/public/cust/others/s0000175-2021-ch_it.pdf</v>
      </c>
    </row>
    <row r="14397" spans="1:2" x14ac:dyDescent="0.2">
      <c r="A14397" s="1" t="s">
        <v>20429</v>
      </c>
      <c r="B14397" t="str">
        <f t="shared" si="408"/>
        <v>https://www.udobaer.de/out/media/public/cust/others/s0000175-2021-ch_it.pdf</v>
      </c>
    </row>
    <row r="14398" spans="1:2" x14ac:dyDescent="0.2">
      <c r="A14398" s="1" t="s">
        <v>20430</v>
      </c>
      <c r="B14398" t="str">
        <f t="shared" si="408"/>
        <v>https://www.udobaer.de/out/media/public/cust/others/s0000175-2021-ch_it.pdf</v>
      </c>
    </row>
    <row r="14399" spans="1:2" x14ac:dyDescent="0.2">
      <c r="A14399" s="1" t="s">
        <v>20431</v>
      </c>
      <c r="B14399" t="str">
        <f t="shared" si="408"/>
        <v>https://www.udobaer.de/out/media/public/cust/others/s0000175-2021-ch_it.pdf</v>
      </c>
    </row>
    <row r="14400" spans="1:2" x14ac:dyDescent="0.2">
      <c r="A14400" s="1" t="s">
        <v>20432</v>
      </c>
      <c r="B14400" t="str">
        <f t="shared" si="408"/>
        <v>https://www.udobaer.de/out/media/public/cust/others/s0000175-2021-ch_it.pdf</v>
      </c>
    </row>
    <row r="14401" spans="1:2" x14ac:dyDescent="0.2">
      <c r="A14401" s="1" t="s">
        <v>20433</v>
      </c>
      <c r="B14401" t="str">
        <f t="shared" si="408"/>
        <v>https://www.udobaer.de/out/media/public/cust/others/s0000175-2021-ch_it.pdf</v>
      </c>
    </row>
    <row r="14402" spans="1:2" x14ac:dyDescent="0.2">
      <c r="A14402" s="1" t="s">
        <v>20434</v>
      </c>
      <c r="B14402" t="str">
        <f t="shared" si="408"/>
        <v>https://www.udobaer.de/out/media/public/cust/others/s0000175-2021-ch_it.pdf</v>
      </c>
    </row>
    <row r="14403" spans="1:2" x14ac:dyDescent="0.2">
      <c r="A14403" s="1" t="s">
        <v>20435</v>
      </c>
      <c r="B14403" t="str">
        <f t="shared" si="408"/>
        <v>https://www.udobaer.de/out/media/public/cust/others/s0000175-2021-ch_it.pdf</v>
      </c>
    </row>
    <row r="14404" spans="1:2" x14ac:dyDescent="0.2">
      <c r="A14404" s="1" t="s">
        <v>20436</v>
      </c>
      <c r="B14404" t="str">
        <f t="shared" si="408"/>
        <v>https://www.udobaer.de/out/media/public/cust/others/s0000175-2021-ch_it.pdf</v>
      </c>
    </row>
    <row r="14405" spans="1:2" x14ac:dyDescent="0.2">
      <c r="A14405" s="1" t="s">
        <v>20437</v>
      </c>
      <c r="B14405" t="str">
        <f t="shared" si="408"/>
        <v>https://www.udobaer.de/out/media/public/cust/others/s0000175-2021-ch_it.pdf</v>
      </c>
    </row>
    <row r="14406" spans="1:2" x14ac:dyDescent="0.2">
      <c r="A14406" s="1" t="s">
        <v>20438</v>
      </c>
      <c r="B14406" t="str">
        <f t="shared" si="408"/>
        <v>https://www.udobaer.de/out/media/public/cust/others/s0000175-2021-ch_it.pdf</v>
      </c>
    </row>
    <row r="14407" spans="1:2" x14ac:dyDescent="0.2">
      <c r="A14407" s="1" t="s">
        <v>20439</v>
      </c>
      <c r="B14407" t="str">
        <f t="shared" si="408"/>
        <v>https://www.udobaer.de/out/media/public/cust/others/s0000175-2021-ch_it.pdf</v>
      </c>
    </row>
    <row r="14408" spans="1:2" x14ac:dyDescent="0.2">
      <c r="A14408" s="1" t="s">
        <v>20440</v>
      </c>
      <c r="B14408" t="str">
        <f t="shared" si="408"/>
        <v>https://www.udobaer.de/out/media/public/cust/others/s0000175-2021-ch_it.pdf</v>
      </c>
    </row>
    <row r="14409" spans="1:2" x14ac:dyDescent="0.2">
      <c r="A14409" s="1" t="s">
        <v>20441</v>
      </c>
      <c r="B14409" t="str">
        <f t="shared" si="408"/>
        <v>https://www.udobaer.de/out/media/public/cust/others/s0000175-2021-ch_it.pdf</v>
      </c>
    </row>
    <row r="14410" spans="1:2" x14ac:dyDescent="0.2">
      <c r="A14410" s="1" t="s">
        <v>20442</v>
      </c>
      <c r="B14410" t="str">
        <f t="shared" si="408"/>
        <v>https://www.udobaer.de/out/media/public/cust/others/s0000175-2021-ch_it.pdf</v>
      </c>
    </row>
    <row r="14411" spans="1:2" x14ac:dyDescent="0.2">
      <c r="A14411" s="1" t="s">
        <v>20443</v>
      </c>
      <c r="B14411" t="str">
        <f t="shared" si="408"/>
        <v>https://www.udobaer.de/out/media/public/cust/others/s0000175-2021-ch_it.pdf</v>
      </c>
    </row>
    <row r="14412" spans="1:2" x14ac:dyDescent="0.2">
      <c r="A14412" s="1" t="s">
        <v>20444</v>
      </c>
      <c r="B14412" t="str">
        <f t="shared" si="408"/>
        <v>https://www.udobaer.de/out/media/public/cust/others/s0000175-2021-ch_it.pdf</v>
      </c>
    </row>
    <row r="14413" spans="1:2" x14ac:dyDescent="0.2">
      <c r="A14413" s="1" t="s">
        <v>20445</v>
      </c>
      <c r="B14413" t="str">
        <f t="shared" si="408"/>
        <v>https://www.udobaer.de/out/media/public/cust/others/s0000175-2021-ch_it.pdf</v>
      </c>
    </row>
    <row r="14414" spans="1:2" x14ac:dyDescent="0.2">
      <c r="A14414" s="1" t="s">
        <v>20446</v>
      </c>
      <c r="B14414" t="str">
        <f t="shared" si="408"/>
        <v>https://www.udobaer.de/out/media/public/cust/others/s0000175-2021-ch_it.pdf</v>
      </c>
    </row>
    <row r="14415" spans="1:2" x14ac:dyDescent="0.2">
      <c r="A14415" s="1" t="s">
        <v>20447</v>
      </c>
      <c r="B14415" t="str">
        <f t="shared" si="408"/>
        <v>https://www.udobaer.de/out/media/public/cust/others/s0000175-2021-ch_it.pdf</v>
      </c>
    </row>
    <row r="14416" spans="1:2" x14ac:dyDescent="0.2">
      <c r="A14416" s="1" t="s">
        <v>20448</v>
      </c>
      <c r="B14416" t="str">
        <f t="shared" si="408"/>
        <v>https://www.udobaer.de/out/media/public/cust/others/s0000175-2021-ch_it.pdf</v>
      </c>
    </row>
    <row r="14417" spans="1:2" x14ac:dyDescent="0.2">
      <c r="A14417" s="1" t="s">
        <v>20449</v>
      </c>
      <c r="B14417" t="str">
        <f t="shared" ref="B14417:B14444" si="409">HYPERLINK("https://www.udobaer.de/out/media/public/cust/others/s0000175-2021-ch_it.pdf")</f>
        <v>https://www.udobaer.de/out/media/public/cust/others/s0000175-2021-ch_it.pdf</v>
      </c>
    </row>
    <row r="14418" spans="1:2" x14ac:dyDescent="0.2">
      <c r="A14418" s="1" t="s">
        <v>20450</v>
      </c>
      <c r="B14418" t="str">
        <f t="shared" si="409"/>
        <v>https://www.udobaer.de/out/media/public/cust/others/s0000175-2021-ch_it.pdf</v>
      </c>
    </row>
    <row r="14419" spans="1:2" x14ac:dyDescent="0.2">
      <c r="A14419" s="1" t="s">
        <v>20452</v>
      </c>
      <c r="B14419" t="str">
        <f t="shared" si="409"/>
        <v>https://www.udobaer.de/out/media/public/cust/others/s0000175-2021-ch_it.pdf</v>
      </c>
    </row>
    <row r="14420" spans="1:2" x14ac:dyDescent="0.2">
      <c r="A14420" s="1" t="s">
        <v>20453</v>
      </c>
      <c r="B14420" t="str">
        <f t="shared" si="409"/>
        <v>https://www.udobaer.de/out/media/public/cust/others/s0000175-2021-ch_it.pdf</v>
      </c>
    </row>
    <row r="14421" spans="1:2" x14ac:dyDescent="0.2">
      <c r="A14421" s="1" t="s">
        <v>20454</v>
      </c>
      <c r="B14421" t="str">
        <f t="shared" si="409"/>
        <v>https://www.udobaer.de/out/media/public/cust/others/s0000175-2021-ch_it.pdf</v>
      </c>
    </row>
    <row r="14422" spans="1:2" x14ac:dyDescent="0.2">
      <c r="A14422" s="1" t="s">
        <v>20455</v>
      </c>
      <c r="B14422" t="str">
        <f t="shared" si="409"/>
        <v>https://www.udobaer.de/out/media/public/cust/others/s0000175-2021-ch_it.pdf</v>
      </c>
    </row>
    <row r="14423" spans="1:2" x14ac:dyDescent="0.2">
      <c r="A14423" s="1" t="s">
        <v>20456</v>
      </c>
      <c r="B14423" t="str">
        <f t="shared" si="409"/>
        <v>https://www.udobaer.de/out/media/public/cust/others/s0000175-2021-ch_it.pdf</v>
      </c>
    </row>
    <row r="14424" spans="1:2" x14ac:dyDescent="0.2">
      <c r="A14424" s="1" t="s">
        <v>20457</v>
      </c>
      <c r="B14424" t="str">
        <f t="shared" si="409"/>
        <v>https://www.udobaer.de/out/media/public/cust/others/s0000175-2021-ch_it.pdf</v>
      </c>
    </row>
    <row r="14425" spans="1:2" x14ac:dyDescent="0.2">
      <c r="A14425" s="1" t="s">
        <v>20458</v>
      </c>
      <c r="B14425" t="str">
        <f t="shared" si="409"/>
        <v>https://www.udobaer.de/out/media/public/cust/others/s0000175-2021-ch_it.pdf</v>
      </c>
    </row>
    <row r="14426" spans="1:2" x14ac:dyDescent="0.2">
      <c r="A14426" s="1" t="s">
        <v>20459</v>
      </c>
      <c r="B14426" t="str">
        <f t="shared" si="409"/>
        <v>https://www.udobaer.de/out/media/public/cust/others/s0000175-2021-ch_it.pdf</v>
      </c>
    </row>
    <row r="14427" spans="1:2" x14ac:dyDescent="0.2">
      <c r="A14427" s="1" t="s">
        <v>20460</v>
      </c>
      <c r="B14427" t="str">
        <f t="shared" si="409"/>
        <v>https://www.udobaer.de/out/media/public/cust/others/s0000175-2021-ch_it.pdf</v>
      </c>
    </row>
    <row r="14428" spans="1:2" x14ac:dyDescent="0.2">
      <c r="A14428" s="1" t="s">
        <v>20461</v>
      </c>
      <c r="B14428" t="str">
        <f t="shared" si="409"/>
        <v>https://www.udobaer.de/out/media/public/cust/others/s0000175-2021-ch_it.pdf</v>
      </c>
    </row>
    <row r="14429" spans="1:2" x14ac:dyDescent="0.2">
      <c r="A14429" s="1" t="s">
        <v>20462</v>
      </c>
      <c r="B14429" t="str">
        <f t="shared" si="409"/>
        <v>https://www.udobaer.de/out/media/public/cust/others/s0000175-2021-ch_it.pdf</v>
      </c>
    </row>
    <row r="14430" spans="1:2" x14ac:dyDescent="0.2">
      <c r="A14430" s="1" t="s">
        <v>20463</v>
      </c>
      <c r="B14430" t="str">
        <f t="shared" si="409"/>
        <v>https://www.udobaer.de/out/media/public/cust/others/s0000175-2021-ch_it.pdf</v>
      </c>
    </row>
    <row r="14431" spans="1:2" x14ac:dyDescent="0.2">
      <c r="A14431" s="1" t="s">
        <v>20464</v>
      </c>
      <c r="B14431" t="str">
        <f t="shared" si="409"/>
        <v>https://www.udobaer.de/out/media/public/cust/others/s0000175-2021-ch_it.pdf</v>
      </c>
    </row>
    <row r="14432" spans="1:2" x14ac:dyDescent="0.2">
      <c r="A14432" s="1" t="s">
        <v>20465</v>
      </c>
      <c r="B14432" t="str">
        <f t="shared" si="409"/>
        <v>https://www.udobaer.de/out/media/public/cust/others/s0000175-2021-ch_it.pdf</v>
      </c>
    </row>
    <row r="14433" spans="1:2" x14ac:dyDescent="0.2">
      <c r="A14433" s="1" t="s">
        <v>20466</v>
      </c>
      <c r="B14433" t="str">
        <f t="shared" si="409"/>
        <v>https://www.udobaer.de/out/media/public/cust/others/s0000175-2021-ch_it.pdf</v>
      </c>
    </row>
    <row r="14434" spans="1:2" x14ac:dyDescent="0.2">
      <c r="A14434" s="1" t="s">
        <v>20467</v>
      </c>
      <c r="B14434" t="str">
        <f t="shared" si="409"/>
        <v>https://www.udobaer.de/out/media/public/cust/others/s0000175-2021-ch_it.pdf</v>
      </c>
    </row>
    <row r="14435" spans="1:2" x14ac:dyDescent="0.2">
      <c r="A14435" s="1" t="s">
        <v>20468</v>
      </c>
      <c r="B14435" t="str">
        <f t="shared" si="409"/>
        <v>https://www.udobaer.de/out/media/public/cust/others/s0000175-2021-ch_it.pdf</v>
      </c>
    </row>
    <row r="14436" spans="1:2" x14ac:dyDescent="0.2">
      <c r="A14436" s="1" t="s">
        <v>20469</v>
      </c>
      <c r="B14436" t="str">
        <f t="shared" si="409"/>
        <v>https://www.udobaer.de/out/media/public/cust/others/s0000175-2021-ch_it.pdf</v>
      </c>
    </row>
    <row r="14437" spans="1:2" x14ac:dyDescent="0.2">
      <c r="A14437" s="1" t="s">
        <v>20470</v>
      </c>
      <c r="B14437" t="str">
        <f t="shared" si="409"/>
        <v>https://www.udobaer.de/out/media/public/cust/others/s0000175-2021-ch_it.pdf</v>
      </c>
    </row>
    <row r="14438" spans="1:2" x14ac:dyDescent="0.2">
      <c r="A14438" s="1" t="s">
        <v>20471</v>
      </c>
      <c r="B14438" t="str">
        <f t="shared" si="409"/>
        <v>https://www.udobaer.de/out/media/public/cust/others/s0000175-2021-ch_it.pdf</v>
      </c>
    </row>
    <row r="14439" spans="1:2" x14ac:dyDescent="0.2">
      <c r="A14439" s="1" t="s">
        <v>20474</v>
      </c>
      <c r="B14439" t="str">
        <f t="shared" si="409"/>
        <v>https://www.udobaer.de/out/media/public/cust/others/s0000175-2021-ch_it.pdf</v>
      </c>
    </row>
    <row r="14440" spans="1:2" x14ac:dyDescent="0.2">
      <c r="A14440" s="1" t="s">
        <v>20475</v>
      </c>
      <c r="B14440" t="str">
        <f t="shared" si="409"/>
        <v>https://www.udobaer.de/out/media/public/cust/others/s0000175-2021-ch_it.pdf</v>
      </c>
    </row>
    <row r="14441" spans="1:2" x14ac:dyDescent="0.2">
      <c r="A14441" s="1" t="s">
        <v>20476</v>
      </c>
      <c r="B14441" t="str">
        <f t="shared" si="409"/>
        <v>https://www.udobaer.de/out/media/public/cust/others/s0000175-2021-ch_it.pdf</v>
      </c>
    </row>
    <row r="14442" spans="1:2" x14ac:dyDescent="0.2">
      <c r="A14442" s="1" t="s">
        <v>20477</v>
      </c>
      <c r="B14442" t="str">
        <f t="shared" si="409"/>
        <v>https://www.udobaer.de/out/media/public/cust/others/s0000175-2021-ch_it.pdf</v>
      </c>
    </row>
    <row r="14443" spans="1:2" x14ac:dyDescent="0.2">
      <c r="A14443" s="1" t="s">
        <v>20478</v>
      </c>
      <c r="B14443" t="str">
        <f t="shared" si="409"/>
        <v>https://www.udobaer.de/out/media/public/cust/others/s0000175-2021-ch_it.pdf</v>
      </c>
    </row>
    <row r="14444" spans="1:2" x14ac:dyDescent="0.2">
      <c r="A14444" s="1" t="s">
        <v>20479</v>
      </c>
      <c r="B14444" t="str">
        <f t="shared" si="409"/>
        <v>https://www.udobaer.de/out/media/public/cust/others/s0000175-2021-ch_it.pdf</v>
      </c>
    </row>
    <row r="14445" spans="1:2" x14ac:dyDescent="0.2">
      <c r="A14445" s="1" t="s">
        <v>19693</v>
      </c>
      <c r="B14445" t="str">
        <f t="shared" ref="B14445:B14472" si="410">HYPERLINK("https://www.udobaer.de/out/media/public/cust/others/s0000176-2021-ch_it.pdf")</f>
        <v>https://www.udobaer.de/out/media/public/cust/others/s0000176-2021-ch_it.pdf</v>
      </c>
    </row>
    <row r="14446" spans="1:2" x14ac:dyDescent="0.2">
      <c r="A14446" s="1" t="s">
        <v>19694</v>
      </c>
      <c r="B14446" t="str">
        <f t="shared" si="410"/>
        <v>https://www.udobaer.de/out/media/public/cust/others/s0000176-2021-ch_it.pdf</v>
      </c>
    </row>
    <row r="14447" spans="1:2" x14ac:dyDescent="0.2">
      <c r="A14447" s="1" t="s">
        <v>19695</v>
      </c>
      <c r="B14447" t="str">
        <f t="shared" si="410"/>
        <v>https://www.udobaer.de/out/media/public/cust/others/s0000176-2021-ch_it.pdf</v>
      </c>
    </row>
    <row r="14448" spans="1:2" x14ac:dyDescent="0.2">
      <c r="A14448" s="1" t="s">
        <v>19696</v>
      </c>
      <c r="B14448" t="str">
        <f t="shared" si="410"/>
        <v>https://www.udobaer.de/out/media/public/cust/others/s0000176-2021-ch_it.pdf</v>
      </c>
    </row>
    <row r="14449" spans="1:2" x14ac:dyDescent="0.2">
      <c r="A14449" s="1" t="s">
        <v>19697</v>
      </c>
      <c r="B14449" t="str">
        <f t="shared" si="410"/>
        <v>https://www.udobaer.de/out/media/public/cust/others/s0000176-2021-ch_it.pdf</v>
      </c>
    </row>
    <row r="14450" spans="1:2" x14ac:dyDescent="0.2">
      <c r="A14450" s="1" t="s">
        <v>19698</v>
      </c>
      <c r="B14450" t="str">
        <f t="shared" si="410"/>
        <v>https://www.udobaer.de/out/media/public/cust/others/s0000176-2021-ch_it.pdf</v>
      </c>
    </row>
    <row r="14451" spans="1:2" x14ac:dyDescent="0.2">
      <c r="A14451" s="1" t="s">
        <v>19699</v>
      </c>
      <c r="B14451" t="str">
        <f t="shared" si="410"/>
        <v>https://www.udobaer.de/out/media/public/cust/others/s0000176-2021-ch_it.pdf</v>
      </c>
    </row>
    <row r="14452" spans="1:2" x14ac:dyDescent="0.2">
      <c r="A14452" s="1" t="s">
        <v>19700</v>
      </c>
      <c r="B14452" t="str">
        <f t="shared" si="410"/>
        <v>https://www.udobaer.de/out/media/public/cust/others/s0000176-2021-ch_it.pdf</v>
      </c>
    </row>
    <row r="14453" spans="1:2" x14ac:dyDescent="0.2">
      <c r="A14453" s="1" t="s">
        <v>19701</v>
      </c>
      <c r="B14453" t="str">
        <f t="shared" si="410"/>
        <v>https://www.udobaer.de/out/media/public/cust/others/s0000176-2021-ch_it.pdf</v>
      </c>
    </row>
    <row r="14454" spans="1:2" x14ac:dyDescent="0.2">
      <c r="A14454" s="1" t="s">
        <v>19702</v>
      </c>
      <c r="B14454" t="str">
        <f t="shared" si="410"/>
        <v>https://www.udobaer.de/out/media/public/cust/others/s0000176-2021-ch_it.pdf</v>
      </c>
    </row>
    <row r="14455" spans="1:2" x14ac:dyDescent="0.2">
      <c r="A14455" s="1" t="s">
        <v>19703</v>
      </c>
      <c r="B14455" t="str">
        <f t="shared" si="410"/>
        <v>https://www.udobaer.de/out/media/public/cust/others/s0000176-2021-ch_it.pdf</v>
      </c>
    </row>
    <row r="14456" spans="1:2" x14ac:dyDescent="0.2">
      <c r="A14456" s="1" t="s">
        <v>19704</v>
      </c>
      <c r="B14456" t="str">
        <f t="shared" si="410"/>
        <v>https://www.udobaer.de/out/media/public/cust/others/s0000176-2021-ch_it.pdf</v>
      </c>
    </row>
    <row r="14457" spans="1:2" x14ac:dyDescent="0.2">
      <c r="A14457" s="1" t="s">
        <v>19705</v>
      </c>
      <c r="B14457" t="str">
        <f t="shared" si="410"/>
        <v>https://www.udobaer.de/out/media/public/cust/others/s0000176-2021-ch_it.pdf</v>
      </c>
    </row>
    <row r="14458" spans="1:2" x14ac:dyDescent="0.2">
      <c r="A14458" s="1" t="s">
        <v>19706</v>
      </c>
      <c r="B14458" t="str">
        <f t="shared" si="410"/>
        <v>https://www.udobaer.de/out/media/public/cust/others/s0000176-2021-ch_it.pdf</v>
      </c>
    </row>
    <row r="14459" spans="1:2" x14ac:dyDescent="0.2">
      <c r="A14459" s="1" t="s">
        <v>19707</v>
      </c>
      <c r="B14459" t="str">
        <f t="shared" si="410"/>
        <v>https://www.udobaer.de/out/media/public/cust/others/s0000176-2021-ch_it.pdf</v>
      </c>
    </row>
    <row r="14460" spans="1:2" x14ac:dyDescent="0.2">
      <c r="A14460" s="1" t="s">
        <v>19708</v>
      </c>
      <c r="B14460" t="str">
        <f t="shared" si="410"/>
        <v>https://www.udobaer.de/out/media/public/cust/others/s0000176-2021-ch_it.pdf</v>
      </c>
    </row>
    <row r="14461" spans="1:2" x14ac:dyDescent="0.2">
      <c r="A14461" s="1" t="s">
        <v>19709</v>
      </c>
      <c r="B14461" t="str">
        <f t="shared" si="410"/>
        <v>https://www.udobaer.de/out/media/public/cust/others/s0000176-2021-ch_it.pdf</v>
      </c>
    </row>
    <row r="14462" spans="1:2" x14ac:dyDescent="0.2">
      <c r="A14462" s="1" t="s">
        <v>19710</v>
      </c>
      <c r="B14462" t="str">
        <f t="shared" si="410"/>
        <v>https://www.udobaer.de/out/media/public/cust/others/s0000176-2021-ch_it.pdf</v>
      </c>
    </row>
    <row r="14463" spans="1:2" x14ac:dyDescent="0.2">
      <c r="A14463" s="1" t="s">
        <v>19711</v>
      </c>
      <c r="B14463" t="str">
        <f t="shared" si="410"/>
        <v>https://www.udobaer.de/out/media/public/cust/others/s0000176-2021-ch_it.pdf</v>
      </c>
    </row>
    <row r="14464" spans="1:2" x14ac:dyDescent="0.2">
      <c r="A14464" s="1" t="s">
        <v>19712</v>
      </c>
      <c r="B14464" t="str">
        <f t="shared" si="410"/>
        <v>https://www.udobaer.de/out/media/public/cust/others/s0000176-2021-ch_it.pdf</v>
      </c>
    </row>
    <row r="14465" spans="1:2" x14ac:dyDescent="0.2">
      <c r="A14465" s="1" t="s">
        <v>19713</v>
      </c>
      <c r="B14465" t="str">
        <f t="shared" si="410"/>
        <v>https://www.udobaer.de/out/media/public/cust/others/s0000176-2021-ch_it.pdf</v>
      </c>
    </row>
    <row r="14466" spans="1:2" x14ac:dyDescent="0.2">
      <c r="A14466" s="1" t="s">
        <v>19714</v>
      </c>
      <c r="B14466" t="str">
        <f t="shared" si="410"/>
        <v>https://www.udobaer.de/out/media/public/cust/others/s0000176-2021-ch_it.pdf</v>
      </c>
    </row>
    <row r="14467" spans="1:2" x14ac:dyDescent="0.2">
      <c r="A14467" s="1" t="s">
        <v>19715</v>
      </c>
      <c r="B14467" t="str">
        <f t="shared" si="410"/>
        <v>https://www.udobaer.de/out/media/public/cust/others/s0000176-2021-ch_it.pdf</v>
      </c>
    </row>
    <row r="14468" spans="1:2" x14ac:dyDescent="0.2">
      <c r="A14468" s="1" t="s">
        <v>19716</v>
      </c>
      <c r="B14468" t="str">
        <f t="shared" si="410"/>
        <v>https://www.udobaer.de/out/media/public/cust/others/s0000176-2021-ch_it.pdf</v>
      </c>
    </row>
    <row r="14469" spans="1:2" x14ac:dyDescent="0.2">
      <c r="A14469" s="1" t="s">
        <v>19717</v>
      </c>
      <c r="B14469" t="str">
        <f t="shared" si="410"/>
        <v>https://www.udobaer.de/out/media/public/cust/others/s0000176-2021-ch_it.pdf</v>
      </c>
    </row>
    <row r="14470" spans="1:2" x14ac:dyDescent="0.2">
      <c r="A14470" s="1" t="s">
        <v>19718</v>
      </c>
      <c r="B14470" t="str">
        <f t="shared" si="410"/>
        <v>https://www.udobaer.de/out/media/public/cust/others/s0000176-2021-ch_it.pdf</v>
      </c>
    </row>
    <row r="14471" spans="1:2" x14ac:dyDescent="0.2">
      <c r="A14471" s="1" t="s">
        <v>19719</v>
      </c>
      <c r="B14471" t="str">
        <f t="shared" si="410"/>
        <v>https://www.udobaer.de/out/media/public/cust/others/s0000176-2021-ch_it.pdf</v>
      </c>
    </row>
    <row r="14472" spans="1:2" x14ac:dyDescent="0.2">
      <c r="A14472" s="1" t="s">
        <v>19720</v>
      </c>
      <c r="B14472" t="str">
        <f t="shared" si="410"/>
        <v>https://www.udobaer.de/out/media/public/cust/others/s0000176-2021-ch_it.pdf</v>
      </c>
    </row>
    <row r="14473" spans="1:2" x14ac:dyDescent="0.2">
      <c r="A14473" s="1" t="s">
        <v>19721</v>
      </c>
      <c r="B14473" t="str">
        <f t="shared" ref="B14473:B14500" si="411">HYPERLINK("https://www.udobaer.de/out/media/public/cust/others/s0000176-2021-ch_it.pdf")</f>
        <v>https://www.udobaer.de/out/media/public/cust/others/s0000176-2021-ch_it.pdf</v>
      </c>
    </row>
    <row r="14474" spans="1:2" x14ac:dyDescent="0.2">
      <c r="A14474" s="1" t="s">
        <v>19722</v>
      </c>
      <c r="B14474" t="str">
        <f t="shared" si="411"/>
        <v>https://www.udobaer.de/out/media/public/cust/others/s0000176-2021-ch_it.pdf</v>
      </c>
    </row>
    <row r="14475" spans="1:2" x14ac:dyDescent="0.2">
      <c r="A14475" s="1" t="s">
        <v>19723</v>
      </c>
      <c r="B14475" t="str">
        <f t="shared" si="411"/>
        <v>https://www.udobaer.de/out/media/public/cust/others/s0000176-2021-ch_it.pdf</v>
      </c>
    </row>
    <row r="14476" spans="1:2" x14ac:dyDescent="0.2">
      <c r="A14476" s="1" t="s">
        <v>19724</v>
      </c>
      <c r="B14476" t="str">
        <f t="shared" si="411"/>
        <v>https://www.udobaer.de/out/media/public/cust/others/s0000176-2021-ch_it.pdf</v>
      </c>
    </row>
    <row r="14477" spans="1:2" x14ac:dyDescent="0.2">
      <c r="A14477" s="1" t="s">
        <v>19725</v>
      </c>
      <c r="B14477" t="str">
        <f t="shared" si="411"/>
        <v>https://www.udobaer.de/out/media/public/cust/others/s0000176-2021-ch_it.pdf</v>
      </c>
    </row>
    <row r="14478" spans="1:2" x14ac:dyDescent="0.2">
      <c r="A14478" s="1" t="s">
        <v>19726</v>
      </c>
      <c r="B14478" t="str">
        <f t="shared" si="411"/>
        <v>https://www.udobaer.de/out/media/public/cust/others/s0000176-2021-ch_it.pdf</v>
      </c>
    </row>
    <row r="14479" spans="1:2" x14ac:dyDescent="0.2">
      <c r="A14479" s="1" t="s">
        <v>19727</v>
      </c>
      <c r="B14479" t="str">
        <f t="shared" si="411"/>
        <v>https://www.udobaer.de/out/media/public/cust/others/s0000176-2021-ch_it.pdf</v>
      </c>
    </row>
    <row r="14480" spans="1:2" x14ac:dyDescent="0.2">
      <c r="A14480" s="1" t="s">
        <v>19728</v>
      </c>
      <c r="B14480" t="str">
        <f t="shared" si="411"/>
        <v>https://www.udobaer.de/out/media/public/cust/others/s0000176-2021-ch_it.pdf</v>
      </c>
    </row>
    <row r="14481" spans="1:2" x14ac:dyDescent="0.2">
      <c r="A14481" s="1" t="s">
        <v>19729</v>
      </c>
      <c r="B14481" t="str">
        <f t="shared" si="411"/>
        <v>https://www.udobaer.de/out/media/public/cust/others/s0000176-2021-ch_it.pdf</v>
      </c>
    </row>
    <row r="14482" spans="1:2" x14ac:dyDescent="0.2">
      <c r="A14482" s="1" t="s">
        <v>19730</v>
      </c>
      <c r="B14482" t="str">
        <f t="shared" si="411"/>
        <v>https://www.udobaer.de/out/media/public/cust/others/s0000176-2021-ch_it.pdf</v>
      </c>
    </row>
    <row r="14483" spans="1:2" x14ac:dyDescent="0.2">
      <c r="A14483" s="1" t="s">
        <v>19731</v>
      </c>
      <c r="B14483" t="str">
        <f t="shared" si="411"/>
        <v>https://www.udobaer.de/out/media/public/cust/others/s0000176-2021-ch_it.pdf</v>
      </c>
    </row>
    <row r="14484" spans="1:2" x14ac:dyDescent="0.2">
      <c r="A14484" s="1" t="s">
        <v>19732</v>
      </c>
      <c r="B14484" t="str">
        <f t="shared" si="411"/>
        <v>https://www.udobaer.de/out/media/public/cust/others/s0000176-2021-ch_it.pdf</v>
      </c>
    </row>
    <row r="14485" spans="1:2" x14ac:dyDescent="0.2">
      <c r="A14485" s="1" t="s">
        <v>19733</v>
      </c>
      <c r="B14485" t="str">
        <f t="shared" si="411"/>
        <v>https://www.udobaer.de/out/media/public/cust/others/s0000176-2021-ch_it.pdf</v>
      </c>
    </row>
    <row r="14486" spans="1:2" x14ac:dyDescent="0.2">
      <c r="A14486" s="1" t="s">
        <v>19734</v>
      </c>
      <c r="B14486" t="str">
        <f t="shared" si="411"/>
        <v>https://www.udobaer.de/out/media/public/cust/others/s0000176-2021-ch_it.pdf</v>
      </c>
    </row>
    <row r="14487" spans="1:2" x14ac:dyDescent="0.2">
      <c r="A14487" s="1" t="s">
        <v>19735</v>
      </c>
      <c r="B14487" t="str">
        <f t="shared" si="411"/>
        <v>https://www.udobaer.de/out/media/public/cust/others/s0000176-2021-ch_it.pdf</v>
      </c>
    </row>
    <row r="14488" spans="1:2" x14ac:dyDescent="0.2">
      <c r="A14488" s="1" t="s">
        <v>19736</v>
      </c>
      <c r="B14488" t="str">
        <f t="shared" si="411"/>
        <v>https://www.udobaer.de/out/media/public/cust/others/s0000176-2021-ch_it.pdf</v>
      </c>
    </row>
    <row r="14489" spans="1:2" x14ac:dyDescent="0.2">
      <c r="A14489" s="1" t="s">
        <v>19737</v>
      </c>
      <c r="B14489" t="str">
        <f t="shared" si="411"/>
        <v>https://www.udobaer.de/out/media/public/cust/others/s0000176-2021-ch_it.pdf</v>
      </c>
    </row>
    <row r="14490" spans="1:2" x14ac:dyDescent="0.2">
      <c r="A14490" s="1" t="s">
        <v>19738</v>
      </c>
      <c r="B14490" t="str">
        <f t="shared" si="411"/>
        <v>https://www.udobaer.de/out/media/public/cust/others/s0000176-2021-ch_it.pdf</v>
      </c>
    </row>
    <row r="14491" spans="1:2" x14ac:dyDescent="0.2">
      <c r="A14491" s="1" t="s">
        <v>19739</v>
      </c>
      <c r="B14491" t="str">
        <f t="shared" si="411"/>
        <v>https://www.udobaer.de/out/media/public/cust/others/s0000176-2021-ch_it.pdf</v>
      </c>
    </row>
    <row r="14492" spans="1:2" x14ac:dyDescent="0.2">
      <c r="A14492" s="1" t="s">
        <v>19740</v>
      </c>
      <c r="B14492" t="str">
        <f t="shared" si="411"/>
        <v>https://www.udobaer.de/out/media/public/cust/others/s0000176-2021-ch_it.pdf</v>
      </c>
    </row>
    <row r="14493" spans="1:2" x14ac:dyDescent="0.2">
      <c r="A14493" s="1" t="s">
        <v>19741</v>
      </c>
      <c r="B14493" t="str">
        <f t="shared" si="411"/>
        <v>https://www.udobaer.de/out/media/public/cust/others/s0000176-2021-ch_it.pdf</v>
      </c>
    </row>
    <row r="14494" spans="1:2" x14ac:dyDescent="0.2">
      <c r="A14494" s="1" t="s">
        <v>19742</v>
      </c>
      <c r="B14494" t="str">
        <f t="shared" si="411"/>
        <v>https://www.udobaer.de/out/media/public/cust/others/s0000176-2021-ch_it.pdf</v>
      </c>
    </row>
    <row r="14495" spans="1:2" x14ac:dyDescent="0.2">
      <c r="A14495" s="1" t="s">
        <v>19743</v>
      </c>
      <c r="B14495" t="str">
        <f t="shared" si="411"/>
        <v>https://www.udobaer.de/out/media/public/cust/others/s0000176-2021-ch_it.pdf</v>
      </c>
    </row>
    <row r="14496" spans="1:2" x14ac:dyDescent="0.2">
      <c r="A14496" s="1" t="s">
        <v>19744</v>
      </c>
      <c r="B14496" t="str">
        <f t="shared" si="411"/>
        <v>https://www.udobaer.de/out/media/public/cust/others/s0000176-2021-ch_it.pdf</v>
      </c>
    </row>
    <row r="14497" spans="1:2" x14ac:dyDescent="0.2">
      <c r="A14497" s="1" t="s">
        <v>19745</v>
      </c>
      <c r="B14497" t="str">
        <f t="shared" si="411"/>
        <v>https://www.udobaer.de/out/media/public/cust/others/s0000176-2021-ch_it.pdf</v>
      </c>
    </row>
    <row r="14498" spans="1:2" x14ac:dyDescent="0.2">
      <c r="A14498" s="1" t="s">
        <v>19746</v>
      </c>
      <c r="B14498" t="str">
        <f t="shared" si="411"/>
        <v>https://www.udobaer.de/out/media/public/cust/others/s0000176-2021-ch_it.pdf</v>
      </c>
    </row>
    <row r="14499" spans="1:2" x14ac:dyDescent="0.2">
      <c r="A14499" s="1" t="s">
        <v>19747</v>
      </c>
      <c r="B14499" t="str">
        <f t="shared" si="411"/>
        <v>https://www.udobaer.de/out/media/public/cust/others/s0000176-2021-ch_it.pdf</v>
      </c>
    </row>
    <row r="14500" spans="1:2" x14ac:dyDescent="0.2">
      <c r="A14500" s="1" t="s">
        <v>19748</v>
      </c>
      <c r="B14500" t="str">
        <f t="shared" si="411"/>
        <v>https://www.udobaer.de/out/media/public/cust/others/s0000176-2021-ch_it.pdf</v>
      </c>
    </row>
    <row r="14501" spans="1:2" x14ac:dyDescent="0.2">
      <c r="A14501" s="1" t="s">
        <v>19749</v>
      </c>
      <c r="B14501" t="str">
        <f t="shared" ref="B14501:B14528" si="412">HYPERLINK("https://www.udobaer.de/out/media/public/cust/others/s0000176-2021-ch_it.pdf")</f>
        <v>https://www.udobaer.de/out/media/public/cust/others/s0000176-2021-ch_it.pdf</v>
      </c>
    </row>
    <row r="14502" spans="1:2" x14ac:dyDescent="0.2">
      <c r="A14502" s="1" t="s">
        <v>19750</v>
      </c>
      <c r="B14502" t="str">
        <f t="shared" si="412"/>
        <v>https://www.udobaer.de/out/media/public/cust/others/s0000176-2021-ch_it.pdf</v>
      </c>
    </row>
    <row r="14503" spans="1:2" x14ac:dyDescent="0.2">
      <c r="A14503" s="1" t="s">
        <v>19751</v>
      </c>
      <c r="B14503" t="str">
        <f t="shared" si="412"/>
        <v>https://www.udobaer.de/out/media/public/cust/others/s0000176-2021-ch_it.pdf</v>
      </c>
    </row>
    <row r="14504" spans="1:2" x14ac:dyDescent="0.2">
      <c r="A14504" s="1" t="s">
        <v>19752</v>
      </c>
      <c r="B14504" t="str">
        <f t="shared" si="412"/>
        <v>https://www.udobaer.de/out/media/public/cust/others/s0000176-2021-ch_it.pdf</v>
      </c>
    </row>
    <row r="14505" spans="1:2" x14ac:dyDescent="0.2">
      <c r="A14505" s="1" t="s">
        <v>19753</v>
      </c>
      <c r="B14505" t="str">
        <f t="shared" si="412"/>
        <v>https://www.udobaer.de/out/media/public/cust/others/s0000176-2021-ch_it.pdf</v>
      </c>
    </row>
    <row r="14506" spans="1:2" x14ac:dyDescent="0.2">
      <c r="A14506" s="1" t="s">
        <v>19754</v>
      </c>
      <c r="B14506" t="str">
        <f t="shared" si="412"/>
        <v>https://www.udobaer.de/out/media/public/cust/others/s0000176-2021-ch_it.pdf</v>
      </c>
    </row>
    <row r="14507" spans="1:2" x14ac:dyDescent="0.2">
      <c r="A14507" s="1" t="s">
        <v>19755</v>
      </c>
      <c r="B14507" t="str">
        <f t="shared" si="412"/>
        <v>https://www.udobaer.de/out/media/public/cust/others/s0000176-2021-ch_it.pdf</v>
      </c>
    </row>
    <row r="14508" spans="1:2" x14ac:dyDescent="0.2">
      <c r="A14508" s="1" t="s">
        <v>19756</v>
      </c>
      <c r="B14508" t="str">
        <f t="shared" si="412"/>
        <v>https://www.udobaer.de/out/media/public/cust/others/s0000176-2021-ch_it.pdf</v>
      </c>
    </row>
    <row r="14509" spans="1:2" x14ac:dyDescent="0.2">
      <c r="A14509" s="1" t="s">
        <v>19757</v>
      </c>
      <c r="B14509" t="str">
        <f t="shared" si="412"/>
        <v>https://www.udobaer.de/out/media/public/cust/others/s0000176-2021-ch_it.pdf</v>
      </c>
    </row>
    <row r="14510" spans="1:2" x14ac:dyDescent="0.2">
      <c r="A14510" s="1" t="s">
        <v>19758</v>
      </c>
      <c r="B14510" t="str">
        <f t="shared" si="412"/>
        <v>https://www.udobaer.de/out/media/public/cust/others/s0000176-2021-ch_it.pdf</v>
      </c>
    </row>
    <row r="14511" spans="1:2" x14ac:dyDescent="0.2">
      <c r="A14511" s="1" t="s">
        <v>19759</v>
      </c>
      <c r="B14511" t="str">
        <f t="shared" si="412"/>
        <v>https://www.udobaer.de/out/media/public/cust/others/s0000176-2021-ch_it.pdf</v>
      </c>
    </row>
    <row r="14512" spans="1:2" x14ac:dyDescent="0.2">
      <c r="A14512" s="1" t="s">
        <v>19760</v>
      </c>
      <c r="B14512" t="str">
        <f t="shared" si="412"/>
        <v>https://www.udobaer.de/out/media/public/cust/others/s0000176-2021-ch_it.pdf</v>
      </c>
    </row>
    <row r="14513" spans="1:2" x14ac:dyDescent="0.2">
      <c r="A14513" s="1" t="s">
        <v>19761</v>
      </c>
      <c r="B14513" t="str">
        <f t="shared" si="412"/>
        <v>https://www.udobaer.de/out/media/public/cust/others/s0000176-2021-ch_it.pdf</v>
      </c>
    </row>
    <row r="14514" spans="1:2" x14ac:dyDescent="0.2">
      <c r="A14514" s="1" t="s">
        <v>19762</v>
      </c>
      <c r="B14514" t="str">
        <f t="shared" si="412"/>
        <v>https://www.udobaer.de/out/media/public/cust/others/s0000176-2021-ch_it.pdf</v>
      </c>
    </row>
    <row r="14515" spans="1:2" x14ac:dyDescent="0.2">
      <c r="A14515" s="1" t="s">
        <v>19763</v>
      </c>
      <c r="B14515" t="str">
        <f t="shared" si="412"/>
        <v>https://www.udobaer.de/out/media/public/cust/others/s0000176-2021-ch_it.pdf</v>
      </c>
    </row>
    <row r="14516" spans="1:2" x14ac:dyDescent="0.2">
      <c r="A14516" s="1" t="s">
        <v>19764</v>
      </c>
      <c r="B14516" t="str">
        <f t="shared" si="412"/>
        <v>https://www.udobaer.de/out/media/public/cust/others/s0000176-2021-ch_it.pdf</v>
      </c>
    </row>
    <row r="14517" spans="1:2" x14ac:dyDescent="0.2">
      <c r="A14517" s="1" t="s">
        <v>19765</v>
      </c>
      <c r="B14517" t="str">
        <f t="shared" si="412"/>
        <v>https://www.udobaer.de/out/media/public/cust/others/s0000176-2021-ch_it.pdf</v>
      </c>
    </row>
    <row r="14518" spans="1:2" x14ac:dyDescent="0.2">
      <c r="A14518" s="1" t="s">
        <v>19766</v>
      </c>
      <c r="B14518" t="str">
        <f t="shared" si="412"/>
        <v>https://www.udobaer.de/out/media/public/cust/others/s0000176-2021-ch_it.pdf</v>
      </c>
    </row>
    <row r="14519" spans="1:2" x14ac:dyDescent="0.2">
      <c r="A14519" s="1" t="s">
        <v>19767</v>
      </c>
      <c r="B14519" t="str">
        <f t="shared" si="412"/>
        <v>https://www.udobaer.de/out/media/public/cust/others/s0000176-2021-ch_it.pdf</v>
      </c>
    </row>
    <row r="14520" spans="1:2" x14ac:dyDescent="0.2">
      <c r="A14520" s="1" t="s">
        <v>19768</v>
      </c>
      <c r="B14520" t="str">
        <f t="shared" si="412"/>
        <v>https://www.udobaer.de/out/media/public/cust/others/s0000176-2021-ch_it.pdf</v>
      </c>
    </row>
    <row r="14521" spans="1:2" x14ac:dyDescent="0.2">
      <c r="A14521" s="1" t="s">
        <v>19769</v>
      </c>
      <c r="B14521" t="str">
        <f t="shared" si="412"/>
        <v>https://www.udobaer.de/out/media/public/cust/others/s0000176-2021-ch_it.pdf</v>
      </c>
    </row>
    <row r="14522" spans="1:2" x14ac:dyDescent="0.2">
      <c r="A14522" s="1" t="s">
        <v>19770</v>
      </c>
      <c r="B14522" t="str">
        <f t="shared" si="412"/>
        <v>https://www.udobaer.de/out/media/public/cust/others/s0000176-2021-ch_it.pdf</v>
      </c>
    </row>
    <row r="14523" spans="1:2" x14ac:dyDescent="0.2">
      <c r="A14523" s="1" t="s">
        <v>19771</v>
      </c>
      <c r="B14523" t="str">
        <f t="shared" si="412"/>
        <v>https://www.udobaer.de/out/media/public/cust/others/s0000176-2021-ch_it.pdf</v>
      </c>
    </row>
    <row r="14524" spans="1:2" x14ac:dyDescent="0.2">
      <c r="A14524" s="1" t="s">
        <v>19772</v>
      </c>
      <c r="B14524" t="str">
        <f t="shared" si="412"/>
        <v>https://www.udobaer.de/out/media/public/cust/others/s0000176-2021-ch_it.pdf</v>
      </c>
    </row>
    <row r="14525" spans="1:2" x14ac:dyDescent="0.2">
      <c r="A14525" s="1" t="s">
        <v>19773</v>
      </c>
      <c r="B14525" t="str">
        <f t="shared" si="412"/>
        <v>https://www.udobaer.de/out/media/public/cust/others/s0000176-2021-ch_it.pdf</v>
      </c>
    </row>
    <row r="14526" spans="1:2" x14ac:dyDescent="0.2">
      <c r="A14526" s="1" t="s">
        <v>19774</v>
      </c>
      <c r="B14526" t="str">
        <f t="shared" si="412"/>
        <v>https://www.udobaer.de/out/media/public/cust/others/s0000176-2021-ch_it.pdf</v>
      </c>
    </row>
    <row r="14527" spans="1:2" x14ac:dyDescent="0.2">
      <c r="A14527" s="1" t="s">
        <v>19775</v>
      </c>
      <c r="B14527" t="str">
        <f t="shared" si="412"/>
        <v>https://www.udobaer.de/out/media/public/cust/others/s0000176-2021-ch_it.pdf</v>
      </c>
    </row>
    <row r="14528" spans="1:2" x14ac:dyDescent="0.2">
      <c r="A14528" s="1" t="s">
        <v>19776</v>
      </c>
      <c r="B14528" t="str">
        <f t="shared" si="412"/>
        <v>https://www.udobaer.de/out/media/public/cust/others/s0000176-2021-ch_it.pdf</v>
      </c>
    </row>
    <row r="14529" spans="1:2" x14ac:dyDescent="0.2">
      <c r="A14529" s="1" t="s">
        <v>19777</v>
      </c>
      <c r="B14529" t="str">
        <f t="shared" ref="B14529:B14556" si="413">HYPERLINK("https://www.udobaer.de/out/media/public/cust/others/s0000176-2021-ch_it.pdf")</f>
        <v>https://www.udobaer.de/out/media/public/cust/others/s0000176-2021-ch_it.pdf</v>
      </c>
    </row>
    <row r="14530" spans="1:2" x14ac:dyDescent="0.2">
      <c r="A14530" s="1" t="s">
        <v>19778</v>
      </c>
      <c r="B14530" t="str">
        <f t="shared" si="413"/>
        <v>https://www.udobaer.de/out/media/public/cust/others/s0000176-2021-ch_it.pdf</v>
      </c>
    </row>
    <row r="14531" spans="1:2" x14ac:dyDescent="0.2">
      <c r="A14531" s="1" t="s">
        <v>19779</v>
      </c>
      <c r="B14531" t="str">
        <f t="shared" si="413"/>
        <v>https://www.udobaer.de/out/media/public/cust/others/s0000176-2021-ch_it.pdf</v>
      </c>
    </row>
    <row r="14532" spans="1:2" x14ac:dyDescent="0.2">
      <c r="A14532" s="1" t="s">
        <v>19780</v>
      </c>
      <c r="B14532" t="str">
        <f t="shared" si="413"/>
        <v>https://www.udobaer.de/out/media/public/cust/others/s0000176-2021-ch_it.pdf</v>
      </c>
    </row>
    <row r="14533" spans="1:2" x14ac:dyDescent="0.2">
      <c r="A14533" s="1" t="s">
        <v>19781</v>
      </c>
      <c r="B14533" t="str">
        <f t="shared" si="413"/>
        <v>https://www.udobaer.de/out/media/public/cust/others/s0000176-2021-ch_it.pdf</v>
      </c>
    </row>
    <row r="14534" spans="1:2" x14ac:dyDescent="0.2">
      <c r="A14534" s="1" t="s">
        <v>19782</v>
      </c>
      <c r="B14534" t="str">
        <f t="shared" si="413"/>
        <v>https://www.udobaer.de/out/media/public/cust/others/s0000176-2021-ch_it.pdf</v>
      </c>
    </row>
    <row r="14535" spans="1:2" x14ac:dyDescent="0.2">
      <c r="A14535" s="1" t="s">
        <v>19783</v>
      </c>
      <c r="B14535" t="str">
        <f t="shared" si="413"/>
        <v>https://www.udobaer.de/out/media/public/cust/others/s0000176-2021-ch_it.pdf</v>
      </c>
    </row>
    <row r="14536" spans="1:2" x14ac:dyDescent="0.2">
      <c r="A14536" s="1" t="s">
        <v>19784</v>
      </c>
      <c r="B14536" t="str">
        <f t="shared" si="413"/>
        <v>https://www.udobaer.de/out/media/public/cust/others/s0000176-2021-ch_it.pdf</v>
      </c>
    </row>
    <row r="14537" spans="1:2" x14ac:dyDescent="0.2">
      <c r="A14537" s="1" t="s">
        <v>19785</v>
      </c>
      <c r="B14537" t="str">
        <f t="shared" si="413"/>
        <v>https://www.udobaer.de/out/media/public/cust/others/s0000176-2021-ch_it.pdf</v>
      </c>
    </row>
    <row r="14538" spans="1:2" x14ac:dyDescent="0.2">
      <c r="A14538" s="1" t="s">
        <v>19786</v>
      </c>
      <c r="B14538" t="str">
        <f t="shared" si="413"/>
        <v>https://www.udobaer.de/out/media/public/cust/others/s0000176-2021-ch_it.pdf</v>
      </c>
    </row>
    <row r="14539" spans="1:2" x14ac:dyDescent="0.2">
      <c r="A14539" s="1" t="s">
        <v>19787</v>
      </c>
      <c r="B14539" t="str">
        <f t="shared" si="413"/>
        <v>https://www.udobaer.de/out/media/public/cust/others/s0000176-2021-ch_it.pdf</v>
      </c>
    </row>
    <row r="14540" spans="1:2" x14ac:dyDescent="0.2">
      <c r="A14540" s="1" t="s">
        <v>19788</v>
      </c>
      <c r="B14540" t="str">
        <f t="shared" si="413"/>
        <v>https://www.udobaer.de/out/media/public/cust/others/s0000176-2021-ch_it.pdf</v>
      </c>
    </row>
    <row r="14541" spans="1:2" x14ac:dyDescent="0.2">
      <c r="A14541" s="1" t="s">
        <v>19789</v>
      </c>
      <c r="B14541" t="str">
        <f t="shared" si="413"/>
        <v>https://www.udobaer.de/out/media/public/cust/others/s0000176-2021-ch_it.pdf</v>
      </c>
    </row>
    <row r="14542" spans="1:2" x14ac:dyDescent="0.2">
      <c r="A14542" s="1" t="s">
        <v>19790</v>
      </c>
      <c r="B14542" t="str">
        <f t="shared" si="413"/>
        <v>https://www.udobaer.de/out/media/public/cust/others/s0000176-2021-ch_it.pdf</v>
      </c>
    </row>
    <row r="14543" spans="1:2" x14ac:dyDescent="0.2">
      <c r="A14543" s="1" t="s">
        <v>19791</v>
      </c>
      <c r="B14543" t="str">
        <f t="shared" si="413"/>
        <v>https://www.udobaer.de/out/media/public/cust/others/s0000176-2021-ch_it.pdf</v>
      </c>
    </row>
    <row r="14544" spans="1:2" x14ac:dyDescent="0.2">
      <c r="A14544" s="1" t="s">
        <v>19792</v>
      </c>
      <c r="B14544" t="str">
        <f t="shared" si="413"/>
        <v>https://www.udobaer.de/out/media/public/cust/others/s0000176-2021-ch_it.pdf</v>
      </c>
    </row>
    <row r="14545" spans="1:2" x14ac:dyDescent="0.2">
      <c r="A14545" s="1" t="s">
        <v>19793</v>
      </c>
      <c r="B14545" t="str">
        <f t="shared" si="413"/>
        <v>https://www.udobaer.de/out/media/public/cust/others/s0000176-2021-ch_it.pdf</v>
      </c>
    </row>
    <row r="14546" spans="1:2" x14ac:dyDescent="0.2">
      <c r="A14546" s="1" t="s">
        <v>19794</v>
      </c>
      <c r="B14546" t="str">
        <f t="shared" si="413"/>
        <v>https://www.udobaer.de/out/media/public/cust/others/s0000176-2021-ch_it.pdf</v>
      </c>
    </row>
    <row r="14547" spans="1:2" x14ac:dyDescent="0.2">
      <c r="A14547" s="1" t="s">
        <v>19795</v>
      </c>
      <c r="B14547" t="str">
        <f t="shared" si="413"/>
        <v>https://www.udobaer.de/out/media/public/cust/others/s0000176-2021-ch_it.pdf</v>
      </c>
    </row>
    <row r="14548" spans="1:2" x14ac:dyDescent="0.2">
      <c r="A14548" s="1" t="s">
        <v>19796</v>
      </c>
      <c r="B14548" t="str">
        <f t="shared" si="413"/>
        <v>https://www.udobaer.de/out/media/public/cust/others/s0000176-2021-ch_it.pdf</v>
      </c>
    </row>
    <row r="14549" spans="1:2" x14ac:dyDescent="0.2">
      <c r="A14549" s="1" t="s">
        <v>19797</v>
      </c>
      <c r="B14549" t="str">
        <f t="shared" si="413"/>
        <v>https://www.udobaer.de/out/media/public/cust/others/s0000176-2021-ch_it.pdf</v>
      </c>
    </row>
    <row r="14550" spans="1:2" x14ac:dyDescent="0.2">
      <c r="A14550" s="1" t="s">
        <v>19798</v>
      </c>
      <c r="B14550" t="str">
        <f t="shared" si="413"/>
        <v>https://www.udobaer.de/out/media/public/cust/others/s0000176-2021-ch_it.pdf</v>
      </c>
    </row>
    <row r="14551" spans="1:2" x14ac:dyDescent="0.2">
      <c r="A14551" s="1" t="s">
        <v>19799</v>
      </c>
      <c r="B14551" t="str">
        <f t="shared" si="413"/>
        <v>https://www.udobaer.de/out/media/public/cust/others/s0000176-2021-ch_it.pdf</v>
      </c>
    </row>
    <row r="14552" spans="1:2" x14ac:dyDescent="0.2">
      <c r="A14552" s="1" t="s">
        <v>19800</v>
      </c>
      <c r="B14552" t="str">
        <f t="shared" si="413"/>
        <v>https://www.udobaer.de/out/media/public/cust/others/s0000176-2021-ch_it.pdf</v>
      </c>
    </row>
    <row r="14553" spans="1:2" x14ac:dyDescent="0.2">
      <c r="A14553" s="1" t="s">
        <v>19801</v>
      </c>
      <c r="B14553" t="str">
        <f t="shared" si="413"/>
        <v>https://www.udobaer.de/out/media/public/cust/others/s0000176-2021-ch_it.pdf</v>
      </c>
    </row>
    <row r="14554" spans="1:2" x14ac:dyDescent="0.2">
      <c r="A14554" s="1" t="s">
        <v>19802</v>
      </c>
      <c r="B14554" t="str">
        <f t="shared" si="413"/>
        <v>https://www.udobaer.de/out/media/public/cust/others/s0000176-2021-ch_it.pdf</v>
      </c>
    </row>
    <row r="14555" spans="1:2" x14ac:dyDescent="0.2">
      <c r="A14555" s="1" t="s">
        <v>19803</v>
      </c>
      <c r="B14555" t="str">
        <f t="shared" si="413"/>
        <v>https://www.udobaer.de/out/media/public/cust/others/s0000176-2021-ch_it.pdf</v>
      </c>
    </row>
    <row r="14556" spans="1:2" x14ac:dyDescent="0.2">
      <c r="A14556" s="1" t="s">
        <v>19804</v>
      </c>
      <c r="B14556" t="str">
        <f t="shared" si="413"/>
        <v>https://www.udobaer.de/out/media/public/cust/others/s0000176-2021-ch_it.pdf</v>
      </c>
    </row>
    <row r="14557" spans="1:2" x14ac:dyDescent="0.2">
      <c r="A14557" s="1" t="s">
        <v>19805</v>
      </c>
      <c r="B14557" t="str">
        <f t="shared" ref="B14557:B14584" si="414">HYPERLINK("https://www.udobaer.de/out/media/public/cust/others/s0000176-2021-ch_it.pdf")</f>
        <v>https://www.udobaer.de/out/media/public/cust/others/s0000176-2021-ch_it.pdf</v>
      </c>
    </row>
    <row r="14558" spans="1:2" x14ac:dyDescent="0.2">
      <c r="A14558" s="1" t="s">
        <v>19806</v>
      </c>
      <c r="B14558" t="str">
        <f t="shared" si="414"/>
        <v>https://www.udobaer.de/out/media/public/cust/others/s0000176-2021-ch_it.pdf</v>
      </c>
    </row>
    <row r="14559" spans="1:2" x14ac:dyDescent="0.2">
      <c r="A14559" s="1" t="s">
        <v>19807</v>
      </c>
      <c r="B14559" t="str">
        <f t="shared" si="414"/>
        <v>https://www.udobaer.de/out/media/public/cust/others/s0000176-2021-ch_it.pdf</v>
      </c>
    </row>
    <row r="14560" spans="1:2" x14ac:dyDescent="0.2">
      <c r="A14560" s="1" t="s">
        <v>19808</v>
      </c>
      <c r="B14560" t="str">
        <f t="shared" si="414"/>
        <v>https://www.udobaer.de/out/media/public/cust/others/s0000176-2021-ch_it.pdf</v>
      </c>
    </row>
    <row r="14561" spans="1:2" x14ac:dyDescent="0.2">
      <c r="A14561" s="1" t="s">
        <v>19809</v>
      </c>
      <c r="B14561" t="str">
        <f t="shared" si="414"/>
        <v>https://www.udobaer.de/out/media/public/cust/others/s0000176-2021-ch_it.pdf</v>
      </c>
    </row>
    <row r="14562" spans="1:2" x14ac:dyDescent="0.2">
      <c r="A14562" s="1" t="s">
        <v>19810</v>
      </c>
      <c r="B14562" t="str">
        <f t="shared" si="414"/>
        <v>https://www.udobaer.de/out/media/public/cust/others/s0000176-2021-ch_it.pdf</v>
      </c>
    </row>
    <row r="14563" spans="1:2" x14ac:dyDescent="0.2">
      <c r="A14563" s="1" t="s">
        <v>19811</v>
      </c>
      <c r="B14563" t="str">
        <f t="shared" si="414"/>
        <v>https://www.udobaer.de/out/media/public/cust/others/s0000176-2021-ch_it.pdf</v>
      </c>
    </row>
    <row r="14564" spans="1:2" x14ac:dyDescent="0.2">
      <c r="A14564" s="1" t="s">
        <v>19812</v>
      </c>
      <c r="B14564" t="str">
        <f t="shared" si="414"/>
        <v>https://www.udobaer.de/out/media/public/cust/others/s0000176-2021-ch_it.pdf</v>
      </c>
    </row>
    <row r="14565" spans="1:2" x14ac:dyDescent="0.2">
      <c r="A14565" s="1" t="s">
        <v>19813</v>
      </c>
      <c r="B14565" t="str">
        <f t="shared" si="414"/>
        <v>https://www.udobaer.de/out/media/public/cust/others/s0000176-2021-ch_it.pdf</v>
      </c>
    </row>
    <row r="14566" spans="1:2" x14ac:dyDescent="0.2">
      <c r="A14566" s="1" t="s">
        <v>19814</v>
      </c>
      <c r="B14566" t="str">
        <f t="shared" si="414"/>
        <v>https://www.udobaer.de/out/media/public/cust/others/s0000176-2021-ch_it.pdf</v>
      </c>
    </row>
    <row r="14567" spans="1:2" x14ac:dyDescent="0.2">
      <c r="A14567" s="1" t="s">
        <v>19815</v>
      </c>
      <c r="B14567" t="str">
        <f t="shared" si="414"/>
        <v>https://www.udobaer.de/out/media/public/cust/others/s0000176-2021-ch_it.pdf</v>
      </c>
    </row>
    <row r="14568" spans="1:2" x14ac:dyDescent="0.2">
      <c r="A14568" s="1" t="s">
        <v>19816</v>
      </c>
      <c r="B14568" t="str">
        <f t="shared" si="414"/>
        <v>https://www.udobaer.de/out/media/public/cust/others/s0000176-2021-ch_it.pdf</v>
      </c>
    </row>
    <row r="14569" spans="1:2" x14ac:dyDescent="0.2">
      <c r="A14569" s="1" t="s">
        <v>19817</v>
      </c>
      <c r="B14569" t="str">
        <f t="shared" si="414"/>
        <v>https://www.udobaer.de/out/media/public/cust/others/s0000176-2021-ch_it.pdf</v>
      </c>
    </row>
    <row r="14570" spans="1:2" x14ac:dyDescent="0.2">
      <c r="A14570" s="1" t="s">
        <v>19818</v>
      </c>
      <c r="B14570" t="str">
        <f t="shared" si="414"/>
        <v>https://www.udobaer.de/out/media/public/cust/others/s0000176-2021-ch_it.pdf</v>
      </c>
    </row>
    <row r="14571" spans="1:2" x14ac:dyDescent="0.2">
      <c r="A14571" s="1" t="s">
        <v>19819</v>
      </c>
      <c r="B14571" t="str">
        <f t="shared" si="414"/>
        <v>https://www.udobaer.de/out/media/public/cust/others/s0000176-2021-ch_it.pdf</v>
      </c>
    </row>
    <row r="14572" spans="1:2" x14ac:dyDescent="0.2">
      <c r="A14572" s="1" t="s">
        <v>19820</v>
      </c>
      <c r="B14572" t="str">
        <f t="shared" si="414"/>
        <v>https://www.udobaer.de/out/media/public/cust/others/s0000176-2021-ch_it.pdf</v>
      </c>
    </row>
    <row r="14573" spans="1:2" x14ac:dyDescent="0.2">
      <c r="A14573" s="1" t="s">
        <v>19821</v>
      </c>
      <c r="B14573" t="str">
        <f t="shared" si="414"/>
        <v>https://www.udobaer.de/out/media/public/cust/others/s0000176-2021-ch_it.pdf</v>
      </c>
    </row>
    <row r="14574" spans="1:2" x14ac:dyDescent="0.2">
      <c r="A14574" s="1" t="s">
        <v>19822</v>
      </c>
      <c r="B14574" t="str">
        <f t="shared" si="414"/>
        <v>https://www.udobaer.de/out/media/public/cust/others/s0000176-2021-ch_it.pdf</v>
      </c>
    </row>
    <row r="14575" spans="1:2" x14ac:dyDescent="0.2">
      <c r="A14575" s="1" t="s">
        <v>19823</v>
      </c>
      <c r="B14575" t="str">
        <f t="shared" si="414"/>
        <v>https://www.udobaer.de/out/media/public/cust/others/s0000176-2021-ch_it.pdf</v>
      </c>
    </row>
    <row r="14576" spans="1:2" x14ac:dyDescent="0.2">
      <c r="A14576" s="1" t="s">
        <v>19824</v>
      </c>
      <c r="B14576" t="str">
        <f t="shared" si="414"/>
        <v>https://www.udobaer.de/out/media/public/cust/others/s0000176-2021-ch_it.pdf</v>
      </c>
    </row>
    <row r="14577" spans="1:2" x14ac:dyDescent="0.2">
      <c r="A14577" s="1" t="s">
        <v>19825</v>
      </c>
      <c r="B14577" t="str">
        <f t="shared" si="414"/>
        <v>https://www.udobaer.de/out/media/public/cust/others/s0000176-2021-ch_it.pdf</v>
      </c>
    </row>
    <row r="14578" spans="1:2" x14ac:dyDescent="0.2">
      <c r="A14578" s="1" t="s">
        <v>19826</v>
      </c>
      <c r="B14578" t="str">
        <f t="shared" si="414"/>
        <v>https://www.udobaer.de/out/media/public/cust/others/s0000176-2021-ch_it.pdf</v>
      </c>
    </row>
    <row r="14579" spans="1:2" x14ac:dyDescent="0.2">
      <c r="A14579" s="1" t="s">
        <v>19827</v>
      </c>
      <c r="B14579" t="str">
        <f t="shared" si="414"/>
        <v>https://www.udobaer.de/out/media/public/cust/others/s0000176-2021-ch_it.pdf</v>
      </c>
    </row>
    <row r="14580" spans="1:2" x14ac:dyDescent="0.2">
      <c r="A14580" s="1" t="s">
        <v>19828</v>
      </c>
      <c r="B14580" t="str">
        <f t="shared" si="414"/>
        <v>https://www.udobaer.de/out/media/public/cust/others/s0000176-2021-ch_it.pdf</v>
      </c>
    </row>
    <row r="14581" spans="1:2" x14ac:dyDescent="0.2">
      <c r="A14581" s="1" t="s">
        <v>19829</v>
      </c>
      <c r="B14581" t="str">
        <f t="shared" si="414"/>
        <v>https://www.udobaer.de/out/media/public/cust/others/s0000176-2021-ch_it.pdf</v>
      </c>
    </row>
    <row r="14582" spans="1:2" x14ac:dyDescent="0.2">
      <c r="A14582" s="1" t="s">
        <v>19830</v>
      </c>
      <c r="B14582" t="str">
        <f t="shared" si="414"/>
        <v>https://www.udobaer.de/out/media/public/cust/others/s0000176-2021-ch_it.pdf</v>
      </c>
    </row>
    <row r="14583" spans="1:2" x14ac:dyDescent="0.2">
      <c r="A14583" s="1" t="s">
        <v>19831</v>
      </c>
      <c r="B14583" t="str">
        <f t="shared" si="414"/>
        <v>https://www.udobaer.de/out/media/public/cust/others/s0000176-2021-ch_it.pdf</v>
      </c>
    </row>
    <row r="14584" spans="1:2" x14ac:dyDescent="0.2">
      <c r="A14584" s="1" t="s">
        <v>19832</v>
      </c>
      <c r="B14584" t="str">
        <f t="shared" si="414"/>
        <v>https://www.udobaer.de/out/media/public/cust/others/s0000176-2021-ch_it.pdf</v>
      </c>
    </row>
    <row r="14585" spans="1:2" x14ac:dyDescent="0.2">
      <c r="A14585" s="1" t="s">
        <v>19833</v>
      </c>
      <c r="B14585" t="str">
        <f t="shared" ref="B14585:B14612" si="415">HYPERLINK("https://www.udobaer.de/out/media/public/cust/others/s0000176-2021-ch_it.pdf")</f>
        <v>https://www.udobaer.de/out/media/public/cust/others/s0000176-2021-ch_it.pdf</v>
      </c>
    </row>
    <row r="14586" spans="1:2" x14ac:dyDescent="0.2">
      <c r="A14586" s="1" t="s">
        <v>19834</v>
      </c>
      <c r="B14586" t="str">
        <f t="shared" si="415"/>
        <v>https://www.udobaer.de/out/media/public/cust/others/s0000176-2021-ch_it.pdf</v>
      </c>
    </row>
    <row r="14587" spans="1:2" x14ac:dyDescent="0.2">
      <c r="A14587" s="1" t="s">
        <v>19835</v>
      </c>
      <c r="B14587" t="str">
        <f t="shared" si="415"/>
        <v>https://www.udobaer.de/out/media/public/cust/others/s0000176-2021-ch_it.pdf</v>
      </c>
    </row>
    <row r="14588" spans="1:2" x14ac:dyDescent="0.2">
      <c r="A14588" s="1" t="s">
        <v>19836</v>
      </c>
      <c r="B14588" t="str">
        <f t="shared" si="415"/>
        <v>https://www.udobaer.de/out/media/public/cust/others/s0000176-2021-ch_it.pdf</v>
      </c>
    </row>
    <row r="14589" spans="1:2" x14ac:dyDescent="0.2">
      <c r="A14589" s="1" t="s">
        <v>19837</v>
      </c>
      <c r="B14589" t="str">
        <f t="shared" si="415"/>
        <v>https://www.udobaer.de/out/media/public/cust/others/s0000176-2021-ch_it.pdf</v>
      </c>
    </row>
    <row r="14590" spans="1:2" x14ac:dyDescent="0.2">
      <c r="A14590" s="1" t="s">
        <v>19838</v>
      </c>
      <c r="B14590" t="str">
        <f t="shared" si="415"/>
        <v>https://www.udobaer.de/out/media/public/cust/others/s0000176-2021-ch_it.pdf</v>
      </c>
    </row>
    <row r="14591" spans="1:2" x14ac:dyDescent="0.2">
      <c r="A14591" s="1" t="s">
        <v>19839</v>
      </c>
      <c r="B14591" t="str">
        <f t="shared" si="415"/>
        <v>https://www.udobaer.de/out/media/public/cust/others/s0000176-2021-ch_it.pdf</v>
      </c>
    </row>
    <row r="14592" spans="1:2" x14ac:dyDescent="0.2">
      <c r="A14592" s="1" t="s">
        <v>19840</v>
      </c>
      <c r="B14592" t="str">
        <f t="shared" si="415"/>
        <v>https://www.udobaer.de/out/media/public/cust/others/s0000176-2021-ch_it.pdf</v>
      </c>
    </row>
    <row r="14593" spans="1:2" x14ac:dyDescent="0.2">
      <c r="A14593" s="1" t="s">
        <v>19841</v>
      </c>
      <c r="B14593" t="str">
        <f t="shared" si="415"/>
        <v>https://www.udobaer.de/out/media/public/cust/others/s0000176-2021-ch_it.pdf</v>
      </c>
    </row>
    <row r="14594" spans="1:2" x14ac:dyDescent="0.2">
      <c r="A14594" s="1" t="s">
        <v>19842</v>
      </c>
      <c r="B14594" t="str">
        <f t="shared" si="415"/>
        <v>https://www.udobaer.de/out/media/public/cust/others/s0000176-2021-ch_it.pdf</v>
      </c>
    </row>
    <row r="14595" spans="1:2" x14ac:dyDescent="0.2">
      <c r="A14595" s="1" t="s">
        <v>19843</v>
      </c>
      <c r="B14595" t="str">
        <f t="shared" si="415"/>
        <v>https://www.udobaer.de/out/media/public/cust/others/s0000176-2021-ch_it.pdf</v>
      </c>
    </row>
    <row r="14596" spans="1:2" x14ac:dyDescent="0.2">
      <c r="A14596" s="1" t="s">
        <v>19844</v>
      </c>
      <c r="B14596" t="str">
        <f t="shared" si="415"/>
        <v>https://www.udobaer.de/out/media/public/cust/others/s0000176-2021-ch_it.pdf</v>
      </c>
    </row>
    <row r="14597" spans="1:2" x14ac:dyDescent="0.2">
      <c r="A14597" s="1" t="s">
        <v>19845</v>
      </c>
      <c r="B14597" t="str">
        <f t="shared" si="415"/>
        <v>https://www.udobaer.de/out/media/public/cust/others/s0000176-2021-ch_it.pdf</v>
      </c>
    </row>
    <row r="14598" spans="1:2" x14ac:dyDescent="0.2">
      <c r="A14598" s="1" t="s">
        <v>19846</v>
      </c>
      <c r="B14598" t="str">
        <f t="shared" si="415"/>
        <v>https://www.udobaer.de/out/media/public/cust/others/s0000176-2021-ch_it.pdf</v>
      </c>
    </row>
    <row r="14599" spans="1:2" x14ac:dyDescent="0.2">
      <c r="A14599" s="1" t="s">
        <v>19847</v>
      </c>
      <c r="B14599" t="str">
        <f t="shared" si="415"/>
        <v>https://www.udobaer.de/out/media/public/cust/others/s0000176-2021-ch_it.pdf</v>
      </c>
    </row>
    <row r="14600" spans="1:2" x14ac:dyDescent="0.2">
      <c r="A14600" s="1" t="s">
        <v>19848</v>
      </c>
      <c r="B14600" t="str">
        <f t="shared" si="415"/>
        <v>https://www.udobaer.de/out/media/public/cust/others/s0000176-2021-ch_it.pdf</v>
      </c>
    </row>
    <row r="14601" spans="1:2" x14ac:dyDescent="0.2">
      <c r="A14601" s="1" t="s">
        <v>19849</v>
      </c>
      <c r="B14601" t="str">
        <f t="shared" si="415"/>
        <v>https://www.udobaer.de/out/media/public/cust/others/s0000176-2021-ch_it.pdf</v>
      </c>
    </row>
    <row r="14602" spans="1:2" x14ac:dyDescent="0.2">
      <c r="A14602" s="1" t="s">
        <v>19850</v>
      </c>
      <c r="B14602" t="str">
        <f t="shared" si="415"/>
        <v>https://www.udobaer.de/out/media/public/cust/others/s0000176-2021-ch_it.pdf</v>
      </c>
    </row>
    <row r="14603" spans="1:2" x14ac:dyDescent="0.2">
      <c r="A14603" s="1" t="s">
        <v>19851</v>
      </c>
      <c r="B14603" t="str">
        <f t="shared" si="415"/>
        <v>https://www.udobaer.de/out/media/public/cust/others/s0000176-2021-ch_it.pdf</v>
      </c>
    </row>
    <row r="14604" spans="1:2" x14ac:dyDescent="0.2">
      <c r="A14604" s="1" t="s">
        <v>19852</v>
      </c>
      <c r="B14604" t="str">
        <f t="shared" si="415"/>
        <v>https://www.udobaer.de/out/media/public/cust/others/s0000176-2021-ch_it.pdf</v>
      </c>
    </row>
    <row r="14605" spans="1:2" x14ac:dyDescent="0.2">
      <c r="A14605" s="1" t="s">
        <v>19853</v>
      </c>
      <c r="B14605" t="str">
        <f t="shared" si="415"/>
        <v>https://www.udobaer.de/out/media/public/cust/others/s0000176-2021-ch_it.pdf</v>
      </c>
    </row>
    <row r="14606" spans="1:2" x14ac:dyDescent="0.2">
      <c r="A14606" s="1" t="s">
        <v>19854</v>
      </c>
      <c r="B14606" t="str">
        <f t="shared" si="415"/>
        <v>https://www.udobaer.de/out/media/public/cust/others/s0000176-2021-ch_it.pdf</v>
      </c>
    </row>
    <row r="14607" spans="1:2" x14ac:dyDescent="0.2">
      <c r="A14607" s="1" t="s">
        <v>19855</v>
      </c>
      <c r="B14607" t="str">
        <f t="shared" si="415"/>
        <v>https://www.udobaer.de/out/media/public/cust/others/s0000176-2021-ch_it.pdf</v>
      </c>
    </row>
    <row r="14608" spans="1:2" x14ac:dyDescent="0.2">
      <c r="A14608" s="1" t="s">
        <v>19856</v>
      </c>
      <c r="B14608" t="str">
        <f t="shared" si="415"/>
        <v>https://www.udobaer.de/out/media/public/cust/others/s0000176-2021-ch_it.pdf</v>
      </c>
    </row>
    <row r="14609" spans="1:2" x14ac:dyDescent="0.2">
      <c r="A14609" s="1" t="s">
        <v>19857</v>
      </c>
      <c r="B14609" t="str">
        <f t="shared" si="415"/>
        <v>https://www.udobaer.de/out/media/public/cust/others/s0000176-2021-ch_it.pdf</v>
      </c>
    </row>
    <row r="14610" spans="1:2" x14ac:dyDescent="0.2">
      <c r="A14610" s="1" t="s">
        <v>19858</v>
      </c>
      <c r="B14610" t="str">
        <f t="shared" si="415"/>
        <v>https://www.udobaer.de/out/media/public/cust/others/s0000176-2021-ch_it.pdf</v>
      </c>
    </row>
    <row r="14611" spans="1:2" x14ac:dyDescent="0.2">
      <c r="A14611" s="1" t="s">
        <v>19859</v>
      </c>
      <c r="B14611" t="str">
        <f t="shared" si="415"/>
        <v>https://www.udobaer.de/out/media/public/cust/others/s0000176-2021-ch_it.pdf</v>
      </c>
    </row>
    <row r="14612" spans="1:2" x14ac:dyDescent="0.2">
      <c r="A14612" s="1" t="s">
        <v>19860</v>
      </c>
      <c r="B14612" t="str">
        <f t="shared" si="415"/>
        <v>https://www.udobaer.de/out/media/public/cust/others/s0000176-2021-ch_it.pdf</v>
      </c>
    </row>
    <row r="14613" spans="1:2" x14ac:dyDescent="0.2">
      <c r="A14613" s="1" t="s">
        <v>19861</v>
      </c>
      <c r="B14613" t="str">
        <f t="shared" ref="B14613:B14640" si="416">HYPERLINK("https://www.udobaer.de/out/media/public/cust/others/s0000176-2021-ch_it.pdf")</f>
        <v>https://www.udobaer.de/out/media/public/cust/others/s0000176-2021-ch_it.pdf</v>
      </c>
    </row>
    <row r="14614" spans="1:2" x14ac:dyDescent="0.2">
      <c r="A14614" s="1" t="s">
        <v>19862</v>
      </c>
      <c r="B14614" t="str">
        <f t="shared" si="416"/>
        <v>https://www.udobaer.de/out/media/public/cust/others/s0000176-2021-ch_it.pdf</v>
      </c>
    </row>
    <row r="14615" spans="1:2" x14ac:dyDescent="0.2">
      <c r="A14615" s="1" t="s">
        <v>19863</v>
      </c>
      <c r="B14615" t="str">
        <f t="shared" si="416"/>
        <v>https://www.udobaer.de/out/media/public/cust/others/s0000176-2021-ch_it.pdf</v>
      </c>
    </row>
    <row r="14616" spans="1:2" x14ac:dyDescent="0.2">
      <c r="A14616" s="1" t="s">
        <v>19864</v>
      </c>
      <c r="B14616" t="str">
        <f t="shared" si="416"/>
        <v>https://www.udobaer.de/out/media/public/cust/others/s0000176-2021-ch_it.pdf</v>
      </c>
    </row>
    <row r="14617" spans="1:2" x14ac:dyDescent="0.2">
      <c r="A14617" s="1" t="s">
        <v>19865</v>
      </c>
      <c r="B14617" t="str">
        <f t="shared" si="416"/>
        <v>https://www.udobaer.de/out/media/public/cust/others/s0000176-2021-ch_it.pdf</v>
      </c>
    </row>
    <row r="14618" spans="1:2" x14ac:dyDescent="0.2">
      <c r="A14618" s="1" t="s">
        <v>19866</v>
      </c>
      <c r="B14618" t="str">
        <f t="shared" si="416"/>
        <v>https://www.udobaer.de/out/media/public/cust/others/s0000176-2021-ch_it.pdf</v>
      </c>
    </row>
    <row r="14619" spans="1:2" x14ac:dyDescent="0.2">
      <c r="A14619" s="1" t="s">
        <v>19867</v>
      </c>
      <c r="B14619" t="str">
        <f t="shared" si="416"/>
        <v>https://www.udobaer.de/out/media/public/cust/others/s0000176-2021-ch_it.pdf</v>
      </c>
    </row>
    <row r="14620" spans="1:2" x14ac:dyDescent="0.2">
      <c r="A14620" s="1" t="s">
        <v>19868</v>
      </c>
      <c r="B14620" t="str">
        <f t="shared" si="416"/>
        <v>https://www.udobaer.de/out/media/public/cust/others/s0000176-2021-ch_it.pdf</v>
      </c>
    </row>
    <row r="14621" spans="1:2" x14ac:dyDescent="0.2">
      <c r="A14621" s="1" t="s">
        <v>19869</v>
      </c>
      <c r="B14621" t="str">
        <f t="shared" si="416"/>
        <v>https://www.udobaer.de/out/media/public/cust/others/s0000176-2021-ch_it.pdf</v>
      </c>
    </row>
    <row r="14622" spans="1:2" x14ac:dyDescent="0.2">
      <c r="A14622" s="1" t="s">
        <v>19870</v>
      </c>
      <c r="B14622" t="str">
        <f t="shared" si="416"/>
        <v>https://www.udobaer.de/out/media/public/cust/others/s0000176-2021-ch_it.pdf</v>
      </c>
    </row>
    <row r="14623" spans="1:2" x14ac:dyDescent="0.2">
      <c r="A14623" s="1" t="s">
        <v>19871</v>
      </c>
      <c r="B14623" t="str">
        <f t="shared" si="416"/>
        <v>https://www.udobaer.de/out/media/public/cust/others/s0000176-2021-ch_it.pdf</v>
      </c>
    </row>
    <row r="14624" spans="1:2" x14ac:dyDescent="0.2">
      <c r="A14624" s="1" t="s">
        <v>19872</v>
      </c>
      <c r="B14624" t="str">
        <f t="shared" si="416"/>
        <v>https://www.udobaer.de/out/media/public/cust/others/s0000176-2021-ch_it.pdf</v>
      </c>
    </row>
    <row r="14625" spans="1:2" x14ac:dyDescent="0.2">
      <c r="A14625" s="1" t="s">
        <v>19873</v>
      </c>
      <c r="B14625" t="str">
        <f t="shared" si="416"/>
        <v>https://www.udobaer.de/out/media/public/cust/others/s0000176-2021-ch_it.pdf</v>
      </c>
    </row>
    <row r="14626" spans="1:2" x14ac:dyDescent="0.2">
      <c r="A14626" s="1" t="s">
        <v>19874</v>
      </c>
      <c r="B14626" t="str">
        <f t="shared" si="416"/>
        <v>https://www.udobaer.de/out/media/public/cust/others/s0000176-2021-ch_it.pdf</v>
      </c>
    </row>
    <row r="14627" spans="1:2" x14ac:dyDescent="0.2">
      <c r="A14627" s="1" t="s">
        <v>19875</v>
      </c>
      <c r="B14627" t="str">
        <f t="shared" si="416"/>
        <v>https://www.udobaer.de/out/media/public/cust/others/s0000176-2021-ch_it.pdf</v>
      </c>
    </row>
    <row r="14628" spans="1:2" x14ac:dyDescent="0.2">
      <c r="A14628" s="1" t="s">
        <v>19876</v>
      </c>
      <c r="B14628" t="str">
        <f t="shared" si="416"/>
        <v>https://www.udobaer.de/out/media/public/cust/others/s0000176-2021-ch_it.pdf</v>
      </c>
    </row>
    <row r="14629" spans="1:2" x14ac:dyDescent="0.2">
      <c r="A14629" s="1" t="s">
        <v>19877</v>
      </c>
      <c r="B14629" t="str">
        <f t="shared" si="416"/>
        <v>https://www.udobaer.de/out/media/public/cust/others/s0000176-2021-ch_it.pdf</v>
      </c>
    </row>
    <row r="14630" spans="1:2" x14ac:dyDescent="0.2">
      <c r="A14630" s="1" t="s">
        <v>19878</v>
      </c>
      <c r="B14630" t="str">
        <f t="shared" si="416"/>
        <v>https://www.udobaer.de/out/media/public/cust/others/s0000176-2021-ch_it.pdf</v>
      </c>
    </row>
    <row r="14631" spans="1:2" x14ac:dyDescent="0.2">
      <c r="A14631" s="1" t="s">
        <v>19879</v>
      </c>
      <c r="B14631" t="str">
        <f t="shared" si="416"/>
        <v>https://www.udobaer.de/out/media/public/cust/others/s0000176-2021-ch_it.pdf</v>
      </c>
    </row>
    <row r="14632" spans="1:2" x14ac:dyDescent="0.2">
      <c r="A14632" s="1" t="s">
        <v>19880</v>
      </c>
      <c r="B14632" t="str">
        <f t="shared" si="416"/>
        <v>https://www.udobaer.de/out/media/public/cust/others/s0000176-2021-ch_it.pdf</v>
      </c>
    </row>
    <row r="14633" spans="1:2" x14ac:dyDescent="0.2">
      <c r="A14633" s="1" t="s">
        <v>19881</v>
      </c>
      <c r="B14633" t="str">
        <f t="shared" si="416"/>
        <v>https://www.udobaer.de/out/media/public/cust/others/s0000176-2021-ch_it.pdf</v>
      </c>
    </row>
    <row r="14634" spans="1:2" x14ac:dyDescent="0.2">
      <c r="A14634" s="1" t="s">
        <v>19882</v>
      </c>
      <c r="B14634" t="str">
        <f t="shared" si="416"/>
        <v>https://www.udobaer.de/out/media/public/cust/others/s0000176-2021-ch_it.pdf</v>
      </c>
    </row>
    <row r="14635" spans="1:2" x14ac:dyDescent="0.2">
      <c r="A14635" s="1" t="s">
        <v>19883</v>
      </c>
      <c r="B14635" t="str">
        <f t="shared" si="416"/>
        <v>https://www.udobaer.de/out/media/public/cust/others/s0000176-2021-ch_it.pdf</v>
      </c>
    </row>
    <row r="14636" spans="1:2" x14ac:dyDescent="0.2">
      <c r="A14636" s="1" t="s">
        <v>19884</v>
      </c>
      <c r="B14636" t="str">
        <f t="shared" si="416"/>
        <v>https://www.udobaer.de/out/media/public/cust/others/s0000176-2021-ch_it.pdf</v>
      </c>
    </row>
    <row r="14637" spans="1:2" x14ac:dyDescent="0.2">
      <c r="A14637" s="1" t="s">
        <v>19885</v>
      </c>
      <c r="B14637" t="str">
        <f t="shared" si="416"/>
        <v>https://www.udobaer.de/out/media/public/cust/others/s0000176-2021-ch_it.pdf</v>
      </c>
    </row>
    <row r="14638" spans="1:2" x14ac:dyDescent="0.2">
      <c r="A14638" s="1" t="s">
        <v>19886</v>
      </c>
      <c r="B14638" t="str">
        <f t="shared" si="416"/>
        <v>https://www.udobaer.de/out/media/public/cust/others/s0000176-2021-ch_it.pdf</v>
      </c>
    </row>
    <row r="14639" spans="1:2" x14ac:dyDescent="0.2">
      <c r="A14639" s="1" t="s">
        <v>19887</v>
      </c>
      <c r="B14639" t="str">
        <f t="shared" si="416"/>
        <v>https://www.udobaer.de/out/media/public/cust/others/s0000176-2021-ch_it.pdf</v>
      </c>
    </row>
    <row r="14640" spans="1:2" x14ac:dyDescent="0.2">
      <c r="A14640" s="1" t="s">
        <v>19888</v>
      </c>
      <c r="B14640" t="str">
        <f t="shared" si="416"/>
        <v>https://www.udobaer.de/out/media/public/cust/others/s0000176-2021-ch_it.pdf</v>
      </c>
    </row>
    <row r="14641" spans="1:2" x14ac:dyDescent="0.2">
      <c r="A14641" s="1" t="s">
        <v>19889</v>
      </c>
      <c r="B14641" t="str">
        <f t="shared" ref="B14641:B14668" si="417">HYPERLINK("https://www.udobaer.de/out/media/public/cust/others/s0000176-2021-ch_it.pdf")</f>
        <v>https://www.udobaer.de/out/media/public/cust/others/s0000176-2021-ch_it.pdf</v>
      </c>
    </row>
    <row r="14642" spans="1:2" x14ac:dyDescent="0.2">
      <c r="A14642" s="1" t="s">
        <v>19890</v>
      </c>
      <c r="B14642" t="str">
        <f t="shared" si="417"/>
        <v>https://www.udobaer.de/out/media/public/cust/others/s0000176-2021-ch_it.pdf</v>
      </c>
    </row>
    <row r="14643" spans="1:2" x14ac:dyDescent="0.2">
      <c r="A14643" s="1" t="s">
        <v>19891</v>
      </c>
      <c r="B14643" t="str">
        <f t="shared" si="417"/>
        <v>https://www.udobaer.de/out/media/public/cust/others/s0000176-2021-ch_it.pdf</v>
      </c>
    </row>
    <row r="14644" spans="1:2" x14ac:dyDescent="0.2">
      <c r="A14644" s="1" t="s">
        <v>19892</v>
      </c>
      <c r="B14644" t="str">
        <f t="shared" si="417"/>
        <v>https://www.udobaer.de/out/media/public/cust/others/s0000176-2021-ch_it.pdf</v>
      </c>
    </row>
    <row r="14645" spans="1:2" x14ac:dyDescent="0.2">
      <c r="A14645" s="1" t="s">
        <v>19893</v>
      </c>
      <c r="B14645" t="str">
        <f t="shared" si="417"/>
        <v>https://www.udobaer.de/out/media/public/cust/others/s0000176-2021-ch_it.pdf</v>
      </c>
    </row>
    <row r="14646" spans="1:2" x14ac:dyDescent="0.2">
      <c r="A14646" s="1" t="s">
        <v>19894</v>
      </c>
      <c r="B14646" t="str">
        <f t="shared" si="417"/>
        <v>https://www.udobaer.de/out/media/public/cust/others/s0000176-2021-ch_it.pdf</v>
      </c>
    </row>
    <row r="14647" spans="1:2" x14ac:dyDescent="0.2">
      <c r="A14647" s="1" t="s">
        <v>19895</v>
      </c>
      <c r="B14647" t="str">
        <f t="shared" si="417"/>
        <v>https://www.udobaer.de/out/media/public/cust/others/s0000176-2021-ch_it.pdf</v>
      </c>
    </row>
    <row r="14648" spans="1:2" x14ac:dyDescent="0.2">
      <c r="A14648" s="1" t="s">
        <v>19896</v>
      </c>
      <c r="B14648" t="str">
        <f t="shared" si="417"/>
        <v>https://www.udobaer.de/out/media/public/cust/others/s0000176-2021-ch_it.pdf</v>
      </c>
    </row>
    <row r="14649" spans="1:2" x14ac:dyDescent="0.2">
      <c r="A14649" s="1" t="s">
        <v>19897</v>
      </c>
      <c r="B14649" t="str">
        <f t="shared" si="417"/>
        <v>https://www.udobaer.de/out/media/public/cust/others/s0000176-2021-ch_it.pdf</v>
      </c>
    </row>
    <row r="14650" spans="1:2" x14ac:dyDescent="0.2">
      <c r="A14650" s="1" t="s">
        <v>19898</v>
      </c>
      <c r="B14650" t="str">
        <f t="shared" si="417"/>
        <v>https://www.udobaer.de/out/media/public/cust/others/s0000176-2021-ch_it.pdf</v>
      </c>
    </row>
    <row r="14651" spans="1:2" x14ac:dyDescent="0.2">
      <c r="A14651" s="1" t="s">
        <v>19899</v>
      </c>
      <c r="B14651" t="str">
        <f t="shared" si="417"/>
        <v>https://www.udobaer.de/out/media/public/cust/others/s0000176-2021-ch_it.pdf</v>
      </c>
    </row>
    <row r="14652" spans="1:2" x14ac:dyDescent="0.2">
      <c r="A14652" s="1" t="s">
        <v>19900</v>
      </c>
      <c r="B14652" t="str">
        <f t="shared" si="417"/>
        <v>https://www.udobaer.de/out/media/public/cust/others/s0000176-2021-ch_it.pdf</v>
      </c>
    </row>
    <row r="14653" spans="1:2" x14ac:dyDescent="0.2">
      <c r="A14653" s="1" t="s">
        <v>19901</v>
      </c>
      <c r="B14653" t="str">
        <f t="shared" si="417"/>
        <v>https://www.udobaer.de/out/media/public/cust/others/s0000176-2021-ch_it.pdf</v>
      </c>
    </row>
    <row r="14654" spans="1:2" x14ac:dyDescent="0.2">
      <c r="A14654" s="1" t="s">
        <v>19902</v>
      </c>
      <c r="B14654" t="str">
        <f t="shared" si="417"/>
        <v>https://www.udobaer.de/out/media/public/cust/others/s0000176-2021-ch_it.pdf</v>
      </c>
    </row>
    <row r="14655" spans="1:2" x14ac:dyDescent="0.2">
      <c r="A14655" s="1" t="s">
        <v>19903</v>
      </c>
      <c r="B14655" t="str">
        <f t="shared" si="417"/>
        <v>https://www.udobaer.de/out/media/public/cust/others/s0000176-2021-ch_it.pdf</v>
      </c>
    </row>
    <row r="14656" spans="1:2" x14ac:dyDescent="0.2">
      <c r="A14656" s="1" t="s">
        <v>19904</v>
      </c>
      <c r="B14656" t="str">
        <f t="shared" si="417"/>
        <v>https://www.udobaer.de/out/media/public/cust/others/s0000176-2021-ch_it.pdf</v>
      </c>
    </row>
    <row r="14657" spans="1:2" x14ac:dyDescent="0.2">
      <c r="A14657" s="1" t="s">
        <v>19905</v>
      </c>
      <c r="B14657" t="str">
        <f t="shared" si="417"/>
        <v>https://www.udobaer.de/out/media/public/cust/others/s0000176-2021-ch_it.pdf</v>
      </c>
    </row>
    <row r="14658" spans="1:2" x14ac:dyDescent="0.2">
      <c r="A14658" s="1" t="s">
        <v>19906</v>
      </c>
      <c r="B14658" t="str">
        <f t="shared" si="417"/>
        <v>https://www.udobaer.de/out/media/public/cust/others/s0000176-2021-ch_it.pdf</v>
      </c>
    </row>
    <row r="14659" spans="1:2" x14ac:dyDescent="0.2">
      <c r="A14659" s="1" t="s">
        <v>19907</v>
      </c>
      <c r="B14659" t="str">
        <f t="shared" si="417"/>
        <v>https://www.udobaer.de/out/media/public/cust/others/s0000176-2021-ch_it.pdf</v>
      </c>
    </row>
    <row r="14660" spans="1:2" x14ac:dyDescent="0.2">
      <c r="A14660" s="1" t="s">
        <v>19908</v>
      </c>
      <c r="B14660" t="str">
        <f t="shared" si="417"/>
        <v>https://www.udobaer.de/out/media/public/cust/others/s0000176-2021-ch_it.pdf</v>
      </c>
    </row>
    <row r="14661" spans="1:2" x14ac:dyDescent="0.2">
      <c r="A14661" s="1" t="s">
        <v>19909</v>
      </c>
      <c r="B14661" t="str">
        <f t="shared" si="417"/>
        <v>https://www.udobaer.de/out/media/public/cust/others/s0000176-2021-ch_it.pdf</v>
      </c>
    </row>
    <row r="14662" spans="1:2" x14ac:dyDescent="0.2">
      <c r="A14662" s="1" t="s">
        <v>19910</v>
      </c>
      <c r="B14662" t="str">
        <f t="shared" si="417"/>
        <v>https://www.udobaer.de/out/media/public/cust/others/s0000176-2021-ch_it.pdf</v>
      </c>
    </row>
    <row r="14663" spans="1:2" x14ac:dyDescent="0.2">
      <c r="A14663" s="1" t="s">
        <v>19911</v>
      </c>
      <c r="B14663" t="str">
        <f t="shared" si="417"/>
        <v>https://www.udobaer.de/out/media/public/cust/others/s0000176-2021-ch_it.pdf</v>
      </c>
    </row>
    <row r="14664" spans="1:2" x14ac:dyDescent="0.2">
      <c r="A14664" s="1" t="s">
        <v>19912</v>
      </c>
      <c r="B14664" t="str">
        <f t="shared" si="417"/>
        <v>https://www.udobaer.de/out/media/public/cust/others/s0000176-2021-ch_it.pdf</v>
      </c>
    </row>
    <row r="14665" spans="1:2" x14ac:dyDescent="0.2">
      <c r="A14665" s="1" t="s">
        <v>19913</v>
      </c>
      <c r="B14665" t="str">
        <f t="shared" si="417"/>
        <v>https://www.udobaer.de/out/media/public/cust/others/s0000176-2021-ch_it.pdf</v>
      </c>
    </row>
    <row r="14666" spans="1:2" x14ac:dyDescent="0.2">
      <c r="A14666" s="1" t="s">
        <v>19914</v>
      </c>
      <c r="B14666" t="str">
        <f t="shared" si="417"/>
        <v>https://www.udobaer.de/out/media/public/cust/others/s0000176-2021-ch_it.pdf</v>
      </c>
    </row>
    <row r="14667" spans="1:2" x14ac:dyDescent="0.2">
      <c r="A14667" s="1" t="s">
        <v>19915</v>
      </c>
      <c r="B14667" t="str">
        <f t="shared" si="417"/>
        <v>https://www.udobaer.de/out/media/public/cust/others/s0000176-2021-ch_it.pdf</v>
      </c>
    </row>
    <row r="14668" spans="1:2" x14ac:dyDescent="0.2">
      <c r="A14668" s="1" t="s">
        <v>19916</v>
      </c>
      <c r="B14668" t="str">
        <f t="shared" si="417"/>
        <v>https://www.udobaer.de/out/media/public/cust/others/s0000176-2021-ch_it.pdf</v>
      </c>
    </row>
    <row r="14669" spans="1:2" x14ac:dyDescent="0.2">
      <c r="A14669" s="1" t="s">
        <v>19917</v>
      </c>
      <c r="B14669" t="str">
        <f t="shared" ref="B14669:B14696" si="418">HYPERLINK("https://www.udobaer.de/out/media/public/cust/others/s0000176-2021-ch_it.pdf")</f>
        <v>https://www.udobaer.de/out/media/public/cust/others/s0000176-2021-ch_it.pdf</v>
      </c>
    </row>
    <row r="14670" spans="1:2" x14ac:dyDescent="0.2">
      <c r="A14670" s="1" t="s">
        <v>19918</v>
      </c>
      <c r="B14670" t="str">
        <f t="shared" si="418"/>
        <v>https://www.udobaer.de/out/media/public/cust/others/s0000176-2021-ch_it.pdf</v>
      </c>
    </row>
    <row r="14671" spans="1:2" x14ac:dyDescent="0.2">
      <c r="A14671" s="1" t="s">
        <v>19919</v>
      </c>
      <c r="B14671" t="str">
        <f t="shared" si="418"/>
        <v>https://www.udobaer.de/out/media/public/cust/others/s0000176-2021-ch_it.pdf</v>
      </c>
    </row>
    <row r="14672" spans="1:2" x14ac:dyDescent="0.2">
      <c r="A14672" s="1" t="s">
        <v>19920</v>
      </c>
      <c r="B14672" t="str">
        <f t="shared" si="418"/>
        <v>https://www.udobaer.de/out/media/public/cust/others/s0000176-2021-ch_it.pdf</v>
      </c>
    </row>
    <row r="14673" spans="1:2" x14ac:dyDescent="0.2">
      <c r="A14673" s="1" t="s">
        <v>19921</v>
      </c>
      <c r="B14673" t="str">
        <f t="shared" si="418"/>
        <v>https://www.udobaer.de/out/media/public/cust/others/s0000176-2021-ch_it.pdf</v>
      </c>
    </row>
    <row r="14674" spans="1:2" x14ac:dyDescent="0.2">
      <c r="A14674" s="1" t="s">
        <v>19922</v>
      </c>
      <c r="B14674" t="str">
        <f t="shared" si="418"/>
        <v>https://www.udobaer.de/out/media/public/cust/others/s0000176-2021-ch_it.pdf</v>
      </c>
    </row>
    <row r="14675" spans="1:2" x14ac:dyDescent="0.2">
      <c r="A14675" s="1" t="s">
        <v>19923</v>
      </c>
      <c r="B14675" t="str">
        <f t="shared" si="418"/>
        <v>https://www.udobaer.de/out/media/public/cust/others/s0000176-2021-ch_it.pdf</v>
      </c>
    </row>
    <row r="14676" spans="1:2" x14ac:dyDescent="0.2">
      <c r="A14676" s="1" t="s">
        <v>19924</v>
      </c>
      <c r="B14676" t="str">
        <f t="shared" si="418"/>
        <v>https://www.udobaer.de/out/media/public/cust/others/s0000176-2021-ch_it.pdf</v>
      </c>
    </row>
    <row r="14677" spans="1:2" x14ac:dyDescent="0.2">
      <c r="A14677" s="1" t="s">
        <v>19925</v>
      </c>
      <c r="B14677" t="str">
        <f t="shared" si="418"/>
        <v>https://www.udobaer.de/out/media/public/cust/others/s0000176-2021-ch_it.pdf</v>
      </c>
    </row>
    <row r="14678" spans="1:2" x14ac:dyDescent="0.2">
      <c r="A14678" s="1" t="s">
        <v>19926</v>
      </c>
      <c r="B14678" t="str">
        <f t="shared" si="418"/>
        <v>https://www.udobaer.de/out/media/public/cust/others/s0000176-2021-ch_it.pdf</v>
      </c>
    </row>
    <row r="14679" spans="1:2" x14ac:dyDescent="0.2">
      <c r="A14679" s="1" t="s">
        <v>19927</v>
      </c>
      <c r="B14679" t="str">
        <f t="shared" si="418"/>
        <v>https://www.udobaer.de/out/media/public/cust/others/s0000176-2021-ch_it.pdf</v>
      </c>
    </row>
    <row r="14680" spans="1:2" x14ac:dyDescent="0.2">
      <c r="A14680" s="1" t="s">
        <v>19928</v>
      </c>
      <c r="B14680" t="str">
        <f t="shared" si="418"/>
        <v>https://www.udobaer.de/out/media/public/cust/others/s0000176-2021-ch_it.pdf</v>
      </c>
    </row>
    <row r="14681" spans="1:2" x14ac:dyDescent="0.2">
      <c r="A14681" s="1" t="s">
        <v>19929</v>
      </c>
      <c r="B14681" t="str">
        <f t="shared" si="418"/>
        <v>https://www.udobaer.de/out/media/public/cust/others/s0000176-2021-ch_it.pdf</v>
      </c>
    </row>
    <row r="14682" spans="1:2" x14ac:dyDescent="0.2">
      <c r="A14682" s="1" t="s">
        <v>19930</v>
      </c>
      <c r="B14682" t="str">
        <f t="shared" si="418"/>
        <v>https://www.udobaer.de/out/media/public/cust/others/s0000176-2021-ch_it.pdf</v>
      </c>
    </row>
    <row r="14683" spans="1:2" x14ac:dyDescent="0.2">
      <c r="A14683" s="1" t="s">
        <v>19931</v>
      </c>
      <c r="B14683" t="str">
        <f t="shared" si="418"/>
        <v>https://www.udobaer.de/out/media/public/cust/others/s0000176-2021-ch_it.pdf</v>
      </c>
    </row>
    <row r="14684" spans="1:2" x14ac:dyDescent="0.2">
      <c r="A14684" s="1" t="s">
        <v>19932</v>
      </c>
      <c r="B14684" t="str">
        <f t="shared" si="418"/>
        <v>https://www.udobaer.de/out/media/public/cust/others/s0000176-2021-ch_it.pdf</v>
      </c>
    </row>
    <row r="14685" spans="1:2" x14ac:dyDescent="0.2">
      <c r="A14685" s="1" t="s">
        <v>19933</v>
      </c>
      <c r="B14685" t="str">
        <f t="shared" si="418"/>
        <v>https://www.udobaer.de/out/media/public/cust/others/s0000176-2021-ch_it.pdf</v>
      </c>
    </row>
    <row r="14686" spans="1:2" x14ac:dyDescent="0.2">
      <c r="A14686" s="1" t="s">
        <v>19934</v>
      </c>
      <c r="B14686" t="str">
        <f t="shared" si="418"/>
        <v>https://www.udobaer.de/out/media/public/cust/others/s0000176-2021-ch_it.pdf</v>
      </c>
    </row>
    <row r="14687" spans="1:2" x14ac:dyDescent="0.2">
      <c r="A14687" s="1" t="s">
        <v>19935</v>
      </c>
      <c r="B14687" t="str">
        <f t="shared" si="418"/>
        <v>https://www.udobaer.de/out/media/public/cust/others/s0000176-2021-ch_it.pdf</v>
      </c>
    </row>
    <row r="14688" spans="1:2" x14ac:dyDescent="0.2">
      <c r="A14688" s="1" t="s">
        <v>19936</v>
      </c>
      <c r="B14688" t="str">
        <f t="shared" si="418"/>
        <v>https://www.udobaer.de/out/media/public/cust/others/s0000176-2021-ch_it.pdf</v>
      </c>
    </row>
    <row r="14689" spans="1:2" x14ac:dyDescent="0.2">
      <c r="A14689" s="1" t="s">
        <v>19937</v>
      </c>
      <c r="B14689" t="str">
        <f t="shared" si="418"/>
        <v>https://www.udobaer.de/out/media/public/cust/others/s0000176-2021-ch_it.pdf</v>
      </c>
    </row>
    <row r="14690" spans="1:2" x14ac:dyDescent="0.2">
      <c r="A14690" s="1" t="s">
        <v>19938</v>
      </c>
      <c r="B14690" t="str">
        <f t="shared" si="418"/>
        <v>https://www.udobaer.de/out/media/public/cust/others/s0000176-2021-ch_it.pdf</v>
      </c>
    </row>
    <row r="14691" spans="1:2" x14ac:dyDescent="0.2">
      <c r="A14691" s="1" t="s">
        <v>19939</v>
      </c>
      <c r="B14691" t="str">
        <f t="shared" si="418"/>
        <v>https://www.udobaer.de/out/media/public/cust/others/s0000176-2021-ch_it.pdf</v>
      </c>
    </row>
    <row r="14692" spans="1:2" x14ac:dyDescent="0.2">
      <c r="A14692" s="1" t="s">
        <v>19940</v>
      </c>
      <c r="B14692" t="str">
        <f t="shared" si="418"/>
        <v>https://www.udobaer.de/out/media/public/cust/others/s0000176-2021-ch_it.pdf</v>
      </c>
    </row>
    <row r="14693" spans="1:2" x14ac:dyDescent="0.2">
      <c r="A14693" s="1" t="s">
        <v>19941</v>
      </c>
      <c r="B14693" t="str">
        <f t="shared" si="418"/>
        <v>https://www.udobaer.de/out/media/public/cust/others/s0000176-2021-ch_it.pdf</v>
      </c>
    </row>
    <row r="14694" spans="1:2" x14ac:dyDescent="0.2">
      <c r="A14694" s="1" t="s">
        <v>19942</v>
      </c>
      <c r="B14694" t="str">
        <f t="shared" si="418"/>
        <v>https://www.udobaer.de/out/media/public/cust/others/s0000176-2021-ch_it.pdf</v>
      </c>
    </row>
    <row r="14695" spans="1:2" x14ac:dyDescent="0.2">
      <c r="A14695" s="1" t="s">
        <v>19943</v>
      </c>
      <c r="B14695" t="str">
        <f t="shared" si="418"/>
        <v>https://www.udobaer.de/out/media/public/cust/others/s0000176-2021-ch_it.pdf</v>
      </c>
    </row>
    <row r="14696" spans="1:2" x14ac:dyDescent="0.2">
      <c r="A14696" s="1" t="s">
        <v>19944</v>
      </c>
      <c r="B14696" t="str">
        <f t="shared" si="418"/>
        <v>https://www.udobaer.de/out/media/public/cust/others/s0000176-2021-ch_it.pdf</v>
      </c>
    </row>
    <row r="14697" spans="1:2" x14ac:dyDescent="0.2">
      <c r="A14697" s="1" t="s">
        <v>19945</v>
      </c>
      <c r="B14697" t="str">
        <f t="shared" ref="B14697:B14725" si="419">HYPERLINK("https://www.udobaer.de/out/media/public/cust/others/s0000176-2021-ch_it.pdf")</f>
        <v>https://www.udobaer.de/out/media/public/cust/others/s0000176-2021-ch_it.pdf</v>
      </c>
    </row>
    <row r="14698" spans="1:2" x14ac:dyDescent="0.2">
      <c r="A14698" s="1" t="s">
        <v>19946</v>
      </c>
      <c r="B14698" t="str">
        <f t="shared" si="419"/>
        <v>https://www.udobaer.de/out/media/public/cust/others/s0000176-2021-ch_it.pdf</v>
      </c>
    </row>
    <row r="14699" spans="1:2" x14ac:dyDescent="0.2">
      <c r="A14699" s="1" t="s">
        <v>19947</v>
      </c>
      <c r="B14699" t="str">
        <f t="shared" si="419"/>
        <v>https://www.udobaer.de/out/media/public/cust/others/s0000176-2021-ch_it.pdf</v>
      </c>
    </row>
    <row r="14700" spans="1:2" x14ac:dyDescent="0.2">
      <c r="A14700" s="1" t="s">
        <v>19948</v>
      </c>
      <c r="B14700" t="str">
        <f t="shared" si="419"/>
        <v>https://www.udobaer.de/out/media/public/cust/others/s0000176-2021-ch_it.pdf</v>
      </c>
    </row>
    <row r="14701" spans="1:2" x14ac:dyDescent="0.2">
      <c r="A14701" s="1" t="s">
        <v>19949</v>
      </c>
      <c r="B14701" t="str">
        <f t="shared" si="419"/>
        <v>https://www.udobaer.de/out/media/public/cust/others/s0000176-2021-ch_it.pdf</v>
      </c>
    </row>
    <row r="14702" spans="1:2" x14ac:dyDescent="0.2">
      <c r="A14702" s="1" t="s">
        <v>19950</v>
      </c>
      <c r="B14702" t="str">
        <f t="shared" si="419"/>
        <v>https://www.udobaer.de/out/media/public/cust/others/s0000176-2021-ch_it.pdf</v>
      </c>
    </row>
    <row r="14703" spans="1:2" x14ac:dyDescent="0.2">
      <c r="A14703" s="1" t="s">
        <v>19951</v>
      </c>
      <c r="B14703" t="str">
        <f t="shared" si="419"/>
        <v>https://www.udobaer.de/out/media/public/cust/others/s0000176-2021-ch_it.pdf</v>
      </c>
    </row>
    <row r="14704" spans="1:2" x14ac:dyDescent="0.2">
      <c r="A14704" s="1" t="s">
        <v>19952</v>
      </c>
      <c r="B14704" t="str">
        <f t="shared" si="419"/>
        <v>https://www.udobaer.de/out/media/public/cust/others/s0000176-2021-ch_it.pdf</v>
      </c>
    </row>
    <row r="14705" spans="1:2" x14ac:dyDescent="0.2">
      <c r="A14705" s="1" t="s">
        <v>19953</v>
      </c>
      <c r="B14705" t="str">
        <f t="shared" si="419"/>
        <v>https://www.udobaer.de/out/media/public/cust/others/s0000176-2021-ch_it.pdf</v>
      </c>
    </row>
    <row r="14706" spans="1:2" x14ac:dyDescent="0.2">
      <c r="A14706" s="1" t="s">
        <v>19954</v>
      </c>
      <c r="B14706" t="str">
        <f t="shared" si="419"/>
        <v>https://www.udobaer.de/out/media/public/cust/others/s0000176-2021-ch_it.pdf</v>
      </c>
    </row>
    <row r="14707" spans="1:2" x14ac:dyDescent="0.2">
      <c r="A14707" s="1" t="s">
        <v>19955</v>
      </c>
      <c r="B14707" t="str">
        <f t="shared" si="419"/>
        <v>https://www.udobaer.de/out/media/public/cust/others/s0000176-2021-ch_it.pdf</v>
      </c>
    </row>
    <row r="14708" spans="1:2" x14ac:dyDescent="0.2">
      <c r="A14708" s="1" t="s">
        <v>19956</v>
      </c>
      <c r="B14708" t="str">
        <f t="shared" si="419"/>
        <v>https://www.udobaer.de/out/media/public/cust/others/s0000176-2021-ch_it.pdf</v>
      </c>
    </row>
    <row r="14709" spans="1:2" x14ac:dyDescent="0.2">
      <c r="A14709" s="1" t="s">
        <v>19957</v>
      </c>
      <c r="B14709" t="str">
        <f t="shared" si="419"/>
        <v>https://www.udobaer.de/out/media/public/cust/others/s0000176-2021-ch_it.pdf</v>
      </c>
    </row>
    <row r="14710" spans="1:2" x14ac:dyDescent="0.2">
      <c r="A14710" s="1" t="s">
        <v>19958</v>
      </c>
      <c r="B14710" t="str">
        <f t="shared" si="419"/>
        <v>https://www.udobaer.de/out/media/public/cust/others/s0000176-2021-ch_it.pdf</v>
      </c>
    </row>
    <row r="14711" spans="1:2" x14ac:dyDescent="0.2">
      <c r="A14711" s="1" t="s">
        <v>19959</v>
      </c>
      <c r="B14711" t="str">
        <f t="shared" si="419"/>
        <v>https://www.udobaer.de/out/media/public/cust/others/s0000176-2021-ch_it.pdf</v>
      </c>
    </row>
    <row r="14712" spans="1:2" x14ac:dyDescent="0.2">
      <c r="A14712" s="1" t="s">
        <v>19960</v>
      </c>
      <c r="B14712" t="str">
        <f t="shared" si="419"/>
        <v>https://www.udobaer.de/out/media/public/cust/others/s0000176-2021-ch_it.pdf</v>
      </c>
    </row>
    <row r="14713" spans="1:2" x14ac:dyDescent="0.2">
      <c r="A14713" s="1" t="s">
        <v>19961</v>
      </c>
      <c r="B14713" t="str">
        <f t="shared" si="419"/>
        <v>https://www.udobaer.de/out/media/public/cust/others/s0000176-2021-ch_it.pdf</v>
      </c>
    </row>
    <row r="14714" spans="1:2" x14ac:dyDescent="0.2">
      <c r="A14714" s="1" t="s">
        <v>19962</v>
      </c>
      <c r="B14714" t="str">
        <f t="shared" si="419"/>
        <v>https://www.udobaer.de/out/media/public/cust/others/s0000176-2021-ch_it.pdf</v>
      </c>
    </row>
    <row r="14715" spans="1:2" x14ac:dyDescent="0.2">
      <c r="A14715" s="1" t="s">
        <v>19963</v>
      </c>
      <c r="B14715" t="str">
        <f t="shared" si="419"/>
        <v>https://www.udobaer.de/out/media/public/cust/others/s0000176-2021-ch_it.pdf</v>
      </c>
    </row>
    <row r="14716" spans="1:2" x14ac:dyDescent="0.2">
      <c r="A14716" s="1" t="s">
        <v>19964</v>
      </c>
      <c r="B14716" t="str">
        <f t="shared" si="419"/>
        <v>https://www.udobaer.de/out/media/public/cust/others/s0000176-2021-ch_it.pdf</v>
      </c>
    </row>
    <row r="14717" spans="1:2" x14ac:dyDescent="0.2">
      <c r="A14717" s="1" t="s">
        <v>19965</v>
      </c>
      <c r="B14717" t="str">
        <f t="shared" si="419"/>
        <v>https://www.udobaer.de/out/media/public/cust/others/s0000176-2021-ch_it.pdf</v>
      </c>
    </row>
    <row r="14718" spans="1:2" x14ac:dyDescent="0.2">
      <c r="A14718" s="1" t="s">
        <v>19966</v>
      </c>
      <c r="B14718" t="str">
        <f t="shared" si="419"/>
        <v>https://www.udobaer.de/out/media/public/cust/others/s0000176-2021-ch_it.pdf</v>
      </c>
    </row>
    <row r="14719" spans="1:2" x14ac:dyDescent="0.2">
      <c r="A14719" s="1" t="s">
        <v>19967</v>
      </c>
      <c r="B14719" t="str">
        <f t="shared" si="419"/>
        <v>https://www.udobaer.de/out/media/public/cust/others/s0000176-2021-ch_it.pdf</v>
      </c>
    </row>
    <row r="14720" spans="1:2" x14ac:dyDescent="0.2">
      <c r="A14720" s="1" t="s">
        <v>19968</v>
      </c>
      <c r="B14720" t="str">
        <f t="shared" si="419"/>
        <v>https://www.udobaer.de/out/media/public/cust/others/s0000176-2021-ch_it.pdf</v>
      </c>
    </row>
    <row r="14721" spans="1:2" x14ac:dyDescent="0.2">
      <c r="A14721" s="1" t="s">
        <v>19969</v>
      </c>
      <c r="B14721" t="str">
        <f t="shared" si="419"/>
        <v>https://www.udobaer.de/out/media/public/cust/others/s0000176-2021-ch_it.pdf</v>
      </c>
    </row>
    <row r="14722" spans="1:2" x14ac:dyDescent="0.2">
      <c r="A14722" s="1" t="s">
        <v>19970</v>
      </c>
      <c r="B14722" t="str">
        <f t="shared" si="419"/>
        <v>https://www.udobaer.de/out/media/public/cust/others/s0000176-2021-ch_it.pdf</v>
      </c>
    </row>
    <row r="14723" spans="1:2" x14ac:dyDescent="0.2">
      <c r="A14723" s="1" t="s">
        <v>19971</v>
      </c>
      <c r="B14723" t="str">
        <f t="shared" si="419"/>
        <v>https://www.udobaer.de/out/media/public/cust/others/s0000176-2021-ch_it.pdf</v>
      </c>
    </row>
    <row r="14724" spans="1:2" x14ac:dyDescent="0.2">
      <c r="A14724" s="1" t="s">
        <v>19972</v>
      </c>
      <c r="B14724" t="str">
        <f t="shared" si="419"/>
        <v>https://www.udobaer.de/out/media/public/cust/others/s0000176-2021-ch_it.pdf</v>
      </c>
    </row>
    <row r="14725" spans="1:2" x14ac:dyDescent="0.2">
      <c r="A14725" s="1" t="s">
        <v>19973</v>
      </c>
      <c r="B14725" t="str">
        <f t="shared" si="419"/>
        <v>https://www.udobaer.de/out/media/public/cust/others/s0000176-2021-ch_it.pdf</v>
      </c>
    </row>
    <row r="14726" spans="1:2" x14ac:dyDescent="0.2">
      <c r="A14726" s="1" t="s">
        <v>19974</v>
      </c>
      <c r="B14726" t="str">
        <f t="shared" ref="B14726:B14752" si="420">HYPERLINK("https://www.udobaer.de/out/media/public/cust/others/s0000176-2021-ch_it.pdf")</f>
        <v>https://www.udobaer.de/out/media/public/cust/others/s0000176-2021-ch_it.pdf</v>
      </c>
    </row>
    <row r="14727" spans="1:2" x14ac:dyDescent="0.2">
      <c r="A14727" s="1" t="s">
        <v>19975</v>
      </c>
      <c r="B14727" t="str">
        <f t="shared" si="420"/>
        <v>https://www.udobaer.de/out/media/public/cust/others/s0000176-2021-ch_it.pdf</v>
      </c>
    </row>
    <row r="14728" spans="1:2" x14ac:dyDescent="0.2">
      <c r="A14728" s="1" t="s">
        <v>19976</v>
      </c>
      <c r="B14728" t="str">
        <f t="shared" si="420"/>
        <v>https://www.udobaer.de/out/media/public/cust/others/s0000176-2021-ch_it.pdf</v>
      </c>
    </row>
    <row r="14729" spans="1:2" x14ac:dyDescent="0.2">
      <c r="A14729" s="1" t="s">
        <v>19977</v>
      </c>
      <c r="B14729" t="str">
        <f t="shared" si="420"/>
        <v>https://www.udobaer.de/out/media/public/cust/others/s0000176-2021-ch_it.pdf</v>
      </c>
    </row>
    <row r="14730" spans="1:2" x14ac:dyDescent="0.2">
      <c r="A14730" s="1" t="s">
        <v>19978</v>
      </c>
      <c r="B14730" t="str">
        <f t="shared" si="420"/>
        <v>https://www.udobaer.de/out/media/public/cust/others/s0000176-2021-ch_it.pdf</v>
      </c>
    </row>
    <row r="14731" spans="1:2" x14ac:dyDescent="0.2">
      <c r="A14731" s="1" t="s">
        <v>19979</v>
      </c>
      <c r="B14731" t="str">
        <f t="shared" si="420"/>
        <v>https://www.udobaer.de/out/media/public/cust/others/s0000176-2021-ch_it.pdf</v>
      </c>
    </row>
    <row r="14732" spans="1:2" x14ac:dyDescent="0.2">
      <c r="A14732" s="1" t="s">
        <v>19980</v>
      </c>
      <c r="B14732" t="str">
        <f t="shared" si="420"/>
        <v>https://www.udobaer.de/out/media/public/cust/others/s0000176-2021-ch_it.pdf</v>
      </c>
    </row>
    <row r="14733" spans="1:2" x14ac:dyDescent="0.2">
      <c r="A14733" s="1" t="s">
        <v>19981</v>
      </c>
      <c r="B14733" t="str">
        <f t="shared" si="420"/>
        <v>https://www.udobaer.de/out/media/public/cust/others/s0000176-2021-ch_it.pdf</v>
      </c>
    </row>
    <row r="14734" spans="1:2" x14ac:dyDescent="0.2">
      <c r="A14734" s="1" t="s">
        <v>19982</v>
      </c>
      <c r="B14734" t="str">
        <f t="shared" si="420"/>
        <v>https://www.udobaer.de/out/media/public/cust/others/s0000176-2021-ch_it.pdf</v>
      </c>
    </row>
    <row r="14735" spans="1:2" x14ac:dyDescent="0.2">
      <c r="A14735" s="1" t="s">
        <v>19983</v>
      </c>
      <c r="B14735" t="str">
        <f t="shared" si="420"/>
        <v>https://www.udobaer.de/out/media/public/cust/others/s0000176-2021-ch_it.pdf</v>
      </c>
    </row>
    <row r="14736" spans="1:2" x14ac:dyDescent="0.2">
      <c r="A14736" s="1" t="s">
        <v>19984</v>
      </c>
      <c r="B14736" t="str">
        <f t="shared" si="420"/>
        <v>https://www.udobaer.de/out/media/public/cust/others/s0000176-2021-ch_it.pdf</v>
      </c>
    </row>
    <row r="14737" spans="1:2" x14ac:dyDescent="0.2">
      <c r="A14737" s="1" t="s">
        <v>19985</v>
      </c>
      <c r="B14737" t="str">
        <f t="shared" si="420"/>
        <v>https://www.udobaer.de/out/media/public/cust/others/s0000176-2021-ch_it.pdf</v>
      </c>
    </row>
    <row r="14738" spans="1:2" x14ac:dyDescent="0.2">
      <c r="A14738" s="1" t="s">
        <v>19986</v>
      </c>
      <c r="B14738" t="str">
        <f t="shared" si="420"/>
        <v>https://www.udobaer.de/out/media/public/cust/others/s0000176-2021-ch_it.pdf</v>
      </c>
    </row>
    <row r="14739" spans="1:2" x14ac:dyDescent="0.2">
      <c r="A14739" s="1" t="s">
        <v>19987</v>
      </c>
      <c r="B14739" t="str">
        <f t="shared" si="420"/>
        <v>https://www.udobaer.de/out/media/public/cust/others/s0000176-2021-ch_it.pdf</v>
      </c>
    </row>
    <row r="14740" spans="1:2" x14ac:dyDescent="0.2">
      <c r="A14740" s="1" t="s">
        <v>19988</v>
      </c>
      <c r="B14740" t="str">
        <f t="shared" si="420"/>
        <v>https://www.udobaer.de/out/media/public/cust/others/s0000176-2021-ch_it.pdf</v>
      </c>
    </row>
    <row r="14741" spans="1:2" x14ac:dyDescent="0.2">
      <c r="A14741" s="1" t="s">
        <v>19989</v>
      </c>
      <c r="B14741" t="str">
        <f t="shared" si="420"/>
        <v>https://www.udobaer.de/out/media/public/cust/others/s0000176-2021-ch_it.pdf</v>
      </c>
    </row>
    <row r="14742" spans="1:2" x14ac:dyDescent="0.2">
      <c r="A14742" s="1" t="s">
        <v>19990</v>
      </c>
      <c r="B14742" t="str">
        <f t="shared" si="420"/>
        <v>https://www.udobaer.de/out/media/public/cust/others/s0000176-2021-ch_it.pdf</v>
      </c>
    </row>
    <row r="14743" spans="1:2" x14ac:dyDescent="0.2">
      <c r="A14743" s="1" t="s">
        <v>19991</v>
      </c>
      <c r="B14743" t="str">
        <f t="shared" si="420"/>
        <v>https://www.udobaer.de/out/media/public/cust/others/s0000176-2021-ch_it.pdf</v>
      </c>
    </row>
    <row r="14744" spans="1:2" x14ac:dyDescent="0.2">
      <c r="A14744" s="1" t="s">
        <v>19992</v>
      </c>
      <c r="B14744" t="str">
        <f t="shared" si="420"/>
        <v>https://www.udobaer.de/out/media/public/cust/others/s0000176-2021-ch_it.pdf</v>
      </c>
    </row>
    <row r="14745" spans="1:2" x14ac:dyDescent="0.2">
      <c r="A14745" s="1" t="s">
        <v>19993</v>
      </c>
      <c r="B14745" t="str">
        <f t="shared" si="420"/>
        <v>https://www.udobaer.de/out/media/public/cust/others/s0000176-2021-ch_it.pdf</v>
      </c>
    </row>
    <row r="14746" spans="1:2" x14ac:dyDescent="0.2">
      <c r="A14746" s="1" t="s">
        <v>19994</v>
      </c>
      <c r="B14746" t="str">
        <f t="shared" si="420"/>
        <v>https://www.udobaer.de/out/media/public/cust/others/s0000176-2021-ch_it.pdf</v>
      </c>
    </row>
    <row r="14747" spans="1:2" x14ac:dyDescent="0.2">
      <c r="A14747" s="1" t="s">
        <v>19995</v>
      </c>
      <c r="B14747" t="str">
        <f t="shared" si="420"/>
        <v>https://www.udobaer.de/out/media/public/cust/others/s0000176-2021-ch_it.pdf</v>
      </c>
    </row>
    <row r="14748" spans="1:2" x14ac:dyDescent="0.2">
      <c r="A14748" s="1" t="s">
        <v>19996</v>
      </c>
      <c r="B14748" t="str">
        <f t="shared" si="420"/>
        <v>https://www.udobaer.de/out/media/public/cust/others/s0000176-2021-ch_it.pdf</v>
      </c>
    </row>
    <row r="14749" spans="1:2" x14ac:dyDescent="0.2">
      <c r="A14749" s="1" t="s">
        <v>19997</v>
      </c>
      <c r="B14749" t="str">
        <f t="shared" si="420"/>
        <v>https://www.udobaer.de/out/media/public/cust/others/s0000176-2021-ch_it.pdf</v>
      </c>
    </row>
    <row r="14750" spans="1:2" x14ac:dyDescent="0.2">
      <c r="A14750" s="1" t="s">
        <v>19998</v>
      </c>
      <c r="B14750" t="str">
        <f t="shared" si="420"/>
        <v>https://www.udobaer.de/out/media/public/cust/others/s0000176-2021-ch_it.pdf</v>
      </c>
    </row>
    <row r="14751" spans="1:2" x14ac:dyDescent="0.2">
      <c r="A14751" s="1" t="s">
        <v>19999</v>
      </c>
      <c r="B14751" t="str">
        <f t="shared" si="420"/>
        <v>https://www.udobaer.de/out/media/public/cust/others/s0000176-2021-ch_it.pdf</v>
      </c>
    </row>
    <row r="14752" spans="1:2" x14ac:dyDescent="0.2">
      <c r="A14752" s="1" t="s">
        <v>20000</v>
      </c>
      <c r="B14752" t="str">
        <f t="shared" si="420"/>
        <v>https://www.udobaer.de/out/media/public/cust/others/s0000176-2021-ch_it.pdf</v>
      </c>
    </row>
    <row r="14753" spans="1:2" x14ac:dyDescent="0.2">
      <c r="A14753" s="1" t="s">
        <v>20001</v>
      </c>
      <c r="B14753" t="str">
        <f t="shared" ref="B14753:B14781" si="421">HYPERLINK("https://www.udobaer.de/out/media/public/cust/others/s0000176-2021-ch_it.pdf")</f>
        <v>https://www.udobaer.de/out/media/public/cust/others/s0000176-2021-ch_it.pdf</v>
      </c>
    </row>
    <row r="14754" spans="1:2" x14ac:dyDescent="0.2">
      <c r="A14754" s="1" t="s">
        <v>20002</v>
      </c>
      <c r="B14754" t="str">
        <f t="shared" si="421"/>
        <v>https://www.udobaer.de/out/media/public/cust/others/s0000176-2021-ch_it.pdf</v>
      </c>
    </row>
    <row r="14755" spans="1:2" x14ac:dyDescent="0.2">
      <c r="A14755" s="1" t="s">
        <v>20003</v>
      </c>
      <c r="B14755" t="str">
        <f t="shared" si="421"/>
        <v>https://www.udobaer.de/out/media/public/cust/others/s0000176-2021-ch_it.pdf</v>
      </c>
    </row>
    <row r="14756" spans="1:2" x14ac:dyDescent="0.2">
      <c r="A14756" s="1" t="s">
        <v>20004</v>
      </c>
      <c r="B14756" t="str">
        <f t="shared" si="421"/>
        <v>https://www.udobaer.de/out/media/public/cust/others/s0000176-2021-ch_it.pdf</v>
      </c>
    </row>
    <row r="14757" spans="1:2" x14ac:dyDescent="0.2">
      <c r="A14757" s="1" t="s">
        <v>20005</v>
      </c>
      <c r="B14757" t="str">
        <f t="shared" si="421"/>
        <v>https://www.udobaer.de/out/media/public/cust/others/s0000176-2021-ch_it.pdf</v>
      </c>
    </row>
    <row r="14758" spans="1:2" x14ac:dyDescent="0.2">
      <c r="A14758" s="1" t="s">
        <v>20006</v>
      </c>
      <c r="B14758" t="str">
        <f t="shared" si="421"/>
        <v>https://www.udobaer.de/out/media/public/cust/others/s0000176-2021-ch_it.pdf</v>
      </c>
    </row>
    <row r="14759" spans="1:2" x14ac:dyDescent="0.2">
      <c r="A14759" s="1" t="s">
        <v>20007</v>
      </c>
      <c r="B14759" t="str">
        <f t="shared" si="421"/>
        <v>https://www.udobaer.de/out/media/public/cust/others/s0000176-2021-ch_it.pdf</v>
      </c>
    </row>
    <row r="14760" spans="1:2" x14ac:dyDescent="0.2">
      <c r="A14760" s="1" t="s">
        <v>20008</v>
      </c>
      <c r="B14760" t="str">
        <f t="shared" si="421"/>
        <v>https://www.udobaer.de/out/media/public/cust/others/s0000176-2021-ch_it.pdf</v>
      </c>
    </row>
    <row r="14761" spans="1:2" x14ac:dyDescent="0.2">
      <c r="A14761" s="1" t="s">
        <v>20009</v>
      </c>
      <c r="B14761" t="str">
        <f t="shared" si="421"/>
        <v>https://www.udobaer.de/out/media/public/cust/others/s0000176-2021-ch_it.pdf</v>
      </c>
    </row>
    <row r="14762" spans="1:2" x14ac:dyDescent="0.2">
      <c r="A14762" s="1" t="s">
        <v>20010</v>
      </c>
      <c r="B14762" t="str">
        <f t="shared" si="421"/>
        <v>https://www.udobaer.de/out/media/public/cust/others/s0000176-2021-ch_it.pdf</v>
      </c>
    </row>
    <row r="14763" spans="1:2" x14ac:dyDescent="0.2">
      <c r="A14763" s="1" t="s">
        <v>20011</v>
      </c>
      <c r="B14763" t="str">
        <f t="shared" si="421"/>
        <v>https://www.udobaer.de/out/media/public/cust/others/s0000176-2021-ch_it.pdf</v>
      </c>
    </row>
    <row r="14764" spans="1:2" x14ac:dyDescent="0.2">
      <c r="A14764" s="1" t="s">
        <v>20012</v>
      </c>
      <c r="B14764" t="str">
        <f t="shared" si="421"/>
        <v>https://www.udobaer.de/out/media/public/cust/others/s0000176-2021-ch_it.pdf</v>
      </c>
    </row>
    <row r="14765" spans="1:2" x14ac:dyDescent="0.2">
      <c r="A14765" s="1" t="s">
        <v>20013</v>
      </c>
      <c r="B14765" t="str">
        <f t="shared" si="421"/>
        <v>https://www.udobaer.de/out/media/public/cust/others/s0000176-2021-ch_it.pdf</v>
      </c>
    </row>
    <row r="14766" spans="1:2" x14ac:dyDescent="0.2">
      <c r="A14766" s="1" t="s">
        <v>20014</v>
      </c>
      <c r="B14766" t="str">
        <f t="shared" si="421"/>
        <v>https://www.udobaer.de/out/media/public/cust/others/s0000176-2021-ch_it.pdf</v>
      </c>
    </row>
    <row r="14767" spans="1:2" x14ac:dyDescent="0.2">
      <c r="A14767" s="1" t="s">
        <v>20015</v>
      </c>
      <c r="B14767" t="str">
        <f t="shared" si="421"/>
        <v>https://www.udobaer.de/out/media/public/cust/others/s0000176-2021-ch_it.pdf</v>
      </c>
    </row>
    <row r="14768" spans="1:2" x14ac:dyDescent="0.2">
      <c r="A14768" s="1" t="s">
        <v>20016</v>
      </c>
      <c r="B14768" t="str">
        <f t="shared" si="421"/>
        <v>https://www.udobaer.de/out/media/public/cust/others/s0000176-2021-ch_it.pdf</v>
      </c>
    </row>
    <row r="14769" spans="1:2" x14ac:dyDescent="0.2">
      <c r="A14769" s="1" t="s">
        <v>20017</v>
      </c>
      <c r="B14769" t="str">
        <f t="shared" si="421"/>
        <v>https://www.udobaer.de/out/media/public/cust/others/s0000176-2021-ch_it.pdf</v>
      </c>
    </row>
    <row r="14770" spans="1:2" x14ac:dyDescent="0.2">
      <c r="A14770" s="1" t="s">
        <v>20018</v>
      </c>
      <c r="B14770" t="str">
        <f t="shared" si="421"/>
        <v>https://www.udobaer.de/out/media/public/cust/others/s0000176-2021-ch_it.pdf</v>
      </c>
    </row>
    <row r="14771" spans="1:2" x14ac:dyDescent="0.2">
      <c r="A14771" s="1" t="s">
        <v>20019</v>
      </c>
      <c r="B14771" t="str">
        <f t="shared" si="421"/>
        <v>https://www.udobaer.de/out/media/public/cust/others/s0000176-2021-ch_it.pdf</v>
      </c>
    </row>
    <row r="14772" spans="1:2" x14ac:dyDescent="0.2">
      <c r="A14772" s="1" t="s">
        <v>20020</v>
      </c>
      <c r="B14772" t="str">
        <f t="shared" si="421"/>
        <v>https://www.udobaer.de/out/media/public/cust/others/s0000176-2021-ch_it.pdf</v>
      </c>
    </row>
    <row r="14773" spans="1:2" x14ac:dyDescent="0.2">
      <c r="A14773" s="1" t="s">
        <v>20021</v>
      </c>
      <c r="B14773" t="str">
        <f t="shared" si="421"/>
        <v>https://www.udobaer.de/out/media/public/cust/others/s0000176-2021-ch_it.pdf</v>
      </c>
    </row>
    <row r="14774" spans="1:2" x14ac:dyDescent="0.2">
      <c r="A14774" s="1" t="s">
        <v>20022</v>
      </c>
      <c r="B14774" t="str">
        <f t="shared" si="421"/>
        <v>https://www.udobaer.de/out/media/public/cust/others/s0000176-2021-ch_it.pdf</v>
      </c>
    </row>
    <row r="14775" spans="1:2" x14ac:dyDescent="0.2">
      <c r="A14775" s="1" t="s">
        <v>20023</v>
      </c>
      <c r="B14775" t="str">
        <f t="shared" si="421"/>
        <v>https://www.udobaer.de/out/media/public/cust/others/s0000176-2021-ch_it.pdf</v>
      </c>
    </row>
    <row r="14776" spans="1:2" x14ac:dyDescent="0.2">
      <c r="A14776" s="1" t="s">
        <v>20024</v>
      </c>
      <c r="B14776" t="str">
        <f t="shared" si="421"/>
        <v>https://www.udobaer.de/out/media/public/cust/others/s0000176-2021-ch_it.pdf</v>
      </c>
    </row>
    <row r="14777" spans="1:2" x14ac:dyDescent="0.2">
      <c r="A14777" s="1" t="s">
        <v>20025</v>
      </c>
      <c r="B14777" t="str">
        <f t="shared" si="421"/>
        <v>https://www.udobaer.de/out/media/public/cust/others/s0000176-2021-ch_it.pdf</v>
      </c>
    </row>
    <row r="14778" spans="1:2" x14ac:dyDescent="0.2">
      <c r="A14778" s="1" t="s">
        <v>20026</v>
      </c>
      <c r="B14778" t="str">
        <f t="shared" si="421"/>
        <v>https://www.udobaer.de/out/media/public/cust/others/s0000176-2021-ch_it.pdf</v>
      </c>
    </row>
    <row r="14779" spans="1:2" x14ac:dyDescent="0.2">
      <c r="A14779" s="1" t="s">
        <v>20027</v>
      </c>
      <c r="B14779" t="str">
        <f t="shared" si="421"/>
        <v>https://www.udobaer.de/out/media/public/cust/others/s0000176-2021-ch_it.pdf</v>
      </c>
    </row>
    <row r="14780" spans="1:2" x14ac:dyDescent="0.2">
      <c r="A14780" s="1" t="s">
        <v>20028</v>
      </c>
      <c r="B14780" t="str">
        <f t="shared" si="421"/>
        <v>https://www.udobaer.de/out/media/public/cust/others/s0000176-2021-ch_it.pdf</v>
      </c>
    </row>
    <row r="14781" spans="1:2" x14ac:dyDescent="0.2">
      <c r="A14781" s="1" t="s">
        <v>20029</v>
      </c>
      <c r="B14781" t="str">
        <f t="shared" si="421"/>
        <v>https://www.udobaer.de/out/media/public/cust/others/s0000176-2021-ch_it.pdf</v>
      </c>
    </row>
    <row r="14782" spans="1:2" x14ac:dyDescent="0.2">
      <c r="A14782" s="1" t="s">
        <v>20030</v>
      </c>
      <c r="B14782" t="str">
        <f t="shared" ref="B14782:B14808" si="422">HYPERLINK("https://www.udobaer.de/out/media/public/cust/others/s0000176-2021-ch_it.pdf")</f>
        <v>https://www.udobaer.de/out/media/public/cust/others/s0000176-2021-ch_it.pdf</v>
      </c>
    </row>
    <row r="14783" spans="1:2" x14ac:dyDescent="0.2">
      <c r="A14783" s="1" t="s">
        <v>20031</v>
      </c>
      <c r="B14783" t="str">
        <f t="shared" si="422"/>
        <v>https://www.udobaer.de/out/media/public/cust/others/s0000176-2021-ch_it.pdf</v>
      </c>
    </row>
    <row r="14784" spans="1:2" x14ac:dyDescent="0.2">
      <c r="A14784" s="1" t="s">
        <v>20032</v>
      </c>
      <c r="B14784" t="str">
        <f t="shared" si="422"/>
        <v>https://www.udobaer.de/out/media/public/cust/others/s0000176-2021-ch_it.pdf</v>
      </c>
    </row>
    <row r="14785" spans="1:2" x14ac:dyDescent="0.2">
      <c r="A14785" s="1" t="s">
        <v>20033</v>
      </c>
      <c r="B14785" t="str">
        <f t="shared" si="422"/>
        <v>https://www.udobaer.de/out/media/public/cust/others/s0000176-2021-ch_it.pdf</v>
      </c>
    </row>
    <row r="14786" spans="1:2" x14ac:dyDescent="0.2">
      <c r="A14786" s="1" t="s">
        <v>20034</v>
      </c>
      <c r="B14786" t="str">
        <f t="shared" si="422"/>
        <v>https://www.udobaer.de/out/media/public/cust/others/s0000176-2021-ch_it.pdf</v>
      </c>
    </row>
    <row r="14787" spans="1:2" x14ac:dyDescent="0.2">
      <c r="A14787" s="1" t="s">
        <v>20035</v>
      </c>
      <c r="B14787" t="str">
        <f t="shared" si="422"/>
        <v>https://www.udobaer.de/out/media/public/cust/others/s0000176-2021-ch_it.pdf</v>
      </c>
    </row>
    <row r="14788" spans="1:2" x14ac:dyDescent="0.2">
      <c r="A14788" s="1" t="s">
        <v>20036</v>
      </c>
      <c r="B14788" t="str">
        <f t="shared" si="422"/>
        <v>https://www.udobaer.de/out/media/public/cust/others/s0000176-2021-ch_it.pdf</v>
      </c>
    </row>
    <row r="14789" spans="1:2" x14ac:dyDescent="0.2">
      <c r="A14789" s="1" t="s">
        <v>20037</v>
      </c>
      <c r="B14789" t="str">
        <f t="shared" si="422"/>
        <v>https://www.udobaer.de/out/media/public/cust/others/s0000176-2021-ch_it.pdf</v>
      </c>
    </row>
    <row r="14790" spans="1:2" x14ac:dyDescent="0.2">
      <c r="A14790" s="1" t="s">
        <v>20038</v>
      </c>
      <c r="B14790" t="str">
        <f t="shared" si="422"/>
        <v>https://www.udobaer.de/out/media/public/cust/others/s0000176-2021-ch_it.pdf</v>
      </c>
    </row>
    <row r="14791" spans="1:2" x14ac:dyDescent="0.2">
      <c r="A14791" s="1" t="s">
        <v>20039</v>
      </c>
      <c r="B14791" t="str">
        <f t="shared" si="422"/>
        <v>https://www.udobaer.de/out/media/public/cust/others/s0000176-2021-ch_it.pdf</v>
      </c>
    </row>
    <row r="14792" spans="1:2" x14ac:dyDescent="0.2">
      <c r="A14792" s="1" t="s">
        <v>20040</v>
      </c>
      <c r="B14792" t="str">
        <f t="shared" si="422"/>
        <v>https://www.udobaer.de/out/media/public/cust/others/s0000176-2021-ch_it.pdf</v>
      </c>
    </row>
    <row r="14793" spans="1:2" x14ac:dyDescent="0.2">
      <c r="A14793" s="1" t="s">
        <v>20041</v>
      </c>
      <c r="B14793" t="str">
        <f t="shared" si="422"/>
        <v>https://www.udobaer.de/out/media/public/cust/others/s0000176-2021-ch_it.pdf</v>
      </c>
    </row>
    <row r="14794" spans="1:2" x14ac:dyDescent="0.2">
      <c r="A14794" s="1" t="s">
        <v>20042</v>
      </c>
      <c r="B14794" t="str">
        <f t="shared" si="422"/>
        <v>https://www.udobaer.de/out/media/public/cust/others/s0000176-2021-ch_it.pdf</v>
      </c>
    </row>
    <row r="14795" spans="1:2" x14ac:dyDescent="0.2">
      <c r="A14795" s="1" t="s">
        <v>20043</v>
      </c>
      <c r="B14795" t="str">
        <f t="shared" si="422"/>
        <v>https://www.udobaer.de/out/media/public/cust/others/s0000176-2021-ch_it.pdf</v>
      </c>
    </row>
    <row r="14796" spans="1:2" x14ac:dyDescent="0.2">
      <c r="A14796" s="1" t="s">
        <v>20044</v>
      </c>
      <c r="B14796" t="str">
        <f t="shared" si="422"/>
        <v>https://www.udobaer.de/out/media/public/cust/others/s0000176-2021-ch_it.pdf</v>
      </c>
    </row>
    <row r="14797" spans="1:2" x14ac:dyDescent="0.2">
      <c r="A14797" s="1" t="s">
        <v>20045</v>
      </c>
      <c r="B14797" t="str">
        <f t="shared" si="422"/>
        <v>https://www.udobaer.de/out/media/public/cust/others/s0000176-2021-ch_it.pdf</v>
      </c>
    </row>
    <row r="14798" spans="1:2" x14ac:dyDescent="0.2">
      <c r="A14798" s="1" t="s">
        <v>20046</v>
      </c>
      <c r="B14798" t="str">
        <f t="shared" si="422"/>
        <v>https://www.udobaer.de/out/media/public/cust/others/s0000176-2021-ch_it.pdf</v>
      </c>
    </row>
    <row r="14799" spans="1:2" x14ac:dyDescent="0.2">
      <c r="A14799" s="1" t="s">
        <v>20047</v>
      </c>
      <c r="B14799" t="str">
        <f t="shared" si="422"/>
        <v>https://www.udobaer.de/out/media/public/cust/others/s0000176-2021-ch_it.pdf</v>
      </c>
    </row>
    <row r="14800" spans="1:2" x14ac:dyDescent="0.2">
      <c r="A14800" s="1" t="s">
        <v>20048</v>
      </c>
      <c r="B14800" t="str">
        <f t="shared" si="422"/>
        <v>https://www.udobaer.de/out/media/public/cust/others/s0000176-2021-ch_it.pdf</v>
      </c>
    </row>
    <row r="14801" spans="1:2" x14ac:dyDescent="0.2">
      <c r="A14801" s="1" t="s">
        <v>20049</v>
      </c>
      <c r="B14801" t="str">
        <f t="shared" si="422"/>
        <v>https://www.udobaer.de/out/media/public/cust/others/s0000176-2021-ch_it.pdf</v>
      </c>
    </row>
    <row r="14802" spans="1:2" x14ac:dyDescent="0.2">
      <c r="A14802" s="1" t="s">
        <v>20050</v>
      </c>
      <c r="B14802" t="str">
        <f t="shared" si="422"/>
        <v>https://www.udobaer.de/out/media/public/cust/others/s0000176-2021-ch_it.pdf</v>
      </c>
    </row>
    <row r="14803" spans="1:2" x14ac:dyDescent="0.2">
      <c r="A14803" s="1" t="s">
        <v>20051</v>
      </c>
      <c r="B14803" t="str">
        <f t="shared" si="422"/>
        <v>https://www.udobaer.de/out/media/public/cust/others/s0000176-2021-ch_it.pdf</v>
      </c>
    </row>
    <row r="14804" spans="1:2" x14ac:dyDescent="0.2">
      <c r="A14804" s="1" t="s">
        <v>20052</v>
      </c>
      <c r="B14804" t="str">
        <f t="shared" si="422"/>
        <v>https://www.udobaer.de/out/media/public/cust/others/s0000176-2021-ch_it.pdf</v>
      </c>
    </row>
    <row r="14805" spans="1:2" x14ac:dyDescent="0.2">
      <c r="A14805" s="1" t="s">
        <v>20053</v>
      </c>
      <c r="B14805" t="str">
        <f t="shared" si="422"/>
        <v>https://www.udobaer.de/out/media/public/cust/others/s0000176-2021-ch_it.pdf</v>
      </c>
    </row>
    <row r="14806" spans="1:2" x14ac:dyDescent="0.2">
      <c r="A14806" s="1" t="s">
        <v>20054</v>
      </c>
      <c r="B14806" t="str">
        <f t="shared" si="422"/>
        <v>https://www.udobaer.de/out/media/public/cust/others/s0000176-2021-ch_it.pdf</v>
      </c>
    </row>
    <row r="14807" spans="1:2" x14ac:dyDescent="0.2">
      <c r="A14807" s="1" t="s">
        <v>20055</v>
      </c>
      <c r="B14807" t="str">
        <f t="shared" si="422"/>
        <v>https://www.udobaer.de/out/media/public/cust/others/s0000176-2021-ch_it.pdf</v>
      </c>
    </row>
    <row r="14808" spans="1:2" x14ac:dyDescent="0.2">
      <c r="A14808" s="1" t="s">
        <v>20056</v>
      </c>
      <c r="B14808" t="str">
        <f t="shared" si="422"/>
        <v>https://www.udobaer.de/out/media/public/cust/others/s0000176-2021-ch_it.pdf</v>
      </c>
    </row>
    <row r="14809" spans="1:2" x14ac:dyDescent="0.2">
      <c r="A14809" s="1" t="s">
        <v>20057</v>
      </c>
      <c r="B14809" t="str">
        <f t="shared" ref="B14809:B14836" si="423">HYPERLINK("https://www.udobaer.de/out/media/public/cust/others/s0000176-2021-ch_it.pdf")</f>
        <v>https://www.udobaer.de/out/media/public/cust/others/s0000176-2021-ch_it.pdf</v>
      </c>
    </row>
    <row r="14810" spans="1:2" x14ac:dyDescent="0.2">
      <c r="A14810" s="1" t="s">
        <v>20058</v>
      </c>
      <c r="B14810" t="str">
        <f t="shared" si="423"/>
        <v>https://www.udobaer.de/out/media/public/cust/others/s0000176-2021-ch_it.pdf</v>
      </c>
    </row>
    <row r="14811" spans="1:2" x14ac:dyDescent="0.2">
      <c r="A14811" s="1" t="s">
        <v>20059</v>
      </c>
      <c r="B14811" t="str">
        <f t="shared" si="423"/>
        <v>https://www.udobaer.de/out/media/public/cust/others/s0000176-2021-ch_it.pdf</v>
      </c>
    </row>
    <row r="14812" spans="1:2" x14ac:dyDescent="0.2">
      <c r="A14812" s="1" t="s">
        <v>20060</v>
      </c>
      <c r="B14812" t="str">
        <f t="shared" si="423"/>
        <v>https://www.udobaer.de/out/media/public/cust/others/s0000176-2021-ch_it.pdf</v>
      </c>
    </row>
    <row r="14813" spans="1:2" x14ac:dyDescent="0.2">
      <c r="A14813" s="1" t="s">
        <v>20061</v>
      </c>
      <c r="B14813" t="str">
        <f t="shared" si="423"/>
        <v>https://www.udobaer.de/out/media/public/cust/others/s0000176-2021-ch_it.pdf</v>
      </c>
    </row>
    <row r="14814" spans="1:2" x14ac:dyDescent="0.2">
      <c r="A14814" s="1" t="s">
        <v>20062</v>
      </c>
      <c r="B14814" t="str">
        <f t="shared" si="423"/>
        <v>https://www.udobaer.de/out/media/public/cust/others/s0000176-2021-ch_it.pdf</v>
      </c>
    </row>
    <row r="14815" spans="1:2" x14ac:dyDescent="0.2">
      <c r="A14815" s="1" t="s">
        <v>20063</v>
      </c>
      <c r="B14815" t="str">
        <f t="shared" si="423"/>
        <v>https://www.udobaer.de/out/media/public/cust/others/s0000176-2021-ch_it.pdf</v>
      </c>
    </row>
    <row r="14816" spans="1:2" x14ac:dyDescent="0.2">
      <c r="A14816" s="1" t="s">
        <v>20064</v>
      </c>
      <c r="B14816" t="str">
        <f t="shared" si="423"/>
        <v>https://www.udobaer.de/out/media/public/cust/others/s0000176-2021-ch_it.pdf</v>
      </c>
    </row>
    <row r="14817" spans="1:2" x14ac:dyDescent="0.2">
      <c r="A14817" s="1" t="s">
        <v>20065</v>
      </c>
      <c r="B14817" t="str">
        <f t="shared" si="423"/>
        <v>https://www.udobaer.de/out/media/public/cust/others/s0000176-2021-ch_it.pdf</v>
      </c>
    </row>
    <row r="14818" spans="1:2" x14ac:dyDescent="0.2">
      <c r="A14818" s="1" t="s">
        <v>20066</v>
      </c>
      <c r="B14818" t="str">
        <f t="shared" si="423"/>
        <v>https://www.udobaer.de/out/media/public/cust/others/s0000176-2021-ch_it.pdf</v>
      </c>
    </row>
    <row r="14819" spans="1:2" x14ac:dyDescent="0.2">
      <c r="A14819" s="1" t="s">
        <v>20067</v>
      </c>
      <c r="B14819" t="str">
        <f t="shared" si="423"/>
        <v>https://www.udobaer.de/out/media/public/cust/others/s0000176-2021-ch_it.pdf</v>
      </c>
    </row>
    <row r="14820" spans="1:2" x14ac:dyDescent="0.2">
      <c r="A14820" s="1" t="s">
        <v>20068</v>
      </c>
      <c r="B14820" t="str">
        <f t="shared" si="423"/>
        <v>https://www.udobaer.de/out/media/public/cust/others/s0000176-2021-ch_it.pdf</v>
      </c>
    </row>
    <row r="14821" spans="1:2" x14ac:dyDescent="0.2">
      <c r="A14821" s="1" t="s">
        <v>20069</v>
      </c>
      <c r="B14821" t="str">
        <f t="shared" si="423"/>
        <v>https://www.udobaer.de/out/media/public/cust/others/s0000176-2021-ch_it.pdf</v>
      </c>
    </row>
    <row r="14822" spans="1:2" x14ac:dyDescent="0.2">
      <c r="A14822" s="1" t="s">
        <v>20070</v>
      </c>
      <c r="B14822" t="str">
        <f t="shared" si="423"/>
        <v>https://www.udobaer.de/out/media/public/cust/others/s0000176-2021-ch_it.pdf</v>
      </c>
    </row>
    <row r="14823" spans="1:2" x14ac:dyDescent="0.2">
      <c r="A14823" s="1" t="s">
        <v>20071</v>
      </c>
      <c r="B14823" t="str">
        <f t="shared" si="423"/>
        <v>https://www.udobaer.de/out/media/public/cust/others/s0000176-2021-ch_it.pdf</v>
      </c>
    </row>
    <row r="14824" spans="1:2" x14ac:dyDescent="0.2">
      <c r="A14824" s="1" t="s">
        <v>20072</v>
      </c>
      <c r="B14824" t="str">
        <f t="shared" si="423"/>
        <v>https://www.udobaer.de/out/media/public/cust/others/s0000176-2021-ch_it.pdf</v>
      </c>
    </row>
    <row r="14825" spans="1:2" x14ac:dyDescent="0.2">
      <c r="A14825" s="1" t="s">
        <v>20073</v>
      </c>
      <c r="B14825" t="str">
        <f t="shared" si="423"/>
        <v>https://www.udobaer.de/out/media/public/cust/others/s0000176-2021-ch_it.pdf</v>
      </c>
    </row>
    <row r="14826" spans="1:2" x14ac:dyDescent="0.2">
      <c r="A14826" s="1" t="s">
        <v>20074</v>
      </c>
      <c r="B14826" t="str">
        <f t="shared" si="423"/>
        <v>https://www.udobaer.de/out/media/public/cust/others/s0000176-2021-ch_it.pdf</v>
      </c>
    </row>
    <row r="14827" spans="1:2" x14ac:dyDescent="0.2">
      <c r="A14827" s="1" t="s">
        <v>20075</v>
      </c>
      <c r="B14827" t="str">
        <f t="shared" si="423"/>
        <v>https://www.udobaer.de/out/media/public/cust/others/s0000176-2021-ch_it.pdf</v>
      </c>
    </row>
    <row r="14828" spans="1:2" x14ac:dyDescent="0.2">
      <c r="A14828" s="1" t="s">
        <v>20076</v>
      </c>
      <c r="B14828" t="str">
        <f t="shared" si="423"/>
        <v>https://www.udobaer.de/out/media/public/cust/others/s0000176-2021-ch_it.pdf</v>
      </c>
    </row>
    <row r="14829" spans="1:2" x14ac:dyDescent="0.2">
      <c r="A14829" s="1" t="s">
        <v>20077</v>
      </c>
      <c r="B14829" t="str">
        <f t="shared" si="423"/>
        <v>https://www.udobaer.de/out/media/public/cust/others/s0000176-2021-ch_it.pdf</v>
      </c>
    </row>
    <row r="14830" spans="1:2" x14ac:dyDescent="0.2">
      <c r="A14830" s="1" t="s">
        <v>20084</v>
      </c>
      <c r="B14830" t="str">
        <f t="shared" si="423"/>
        <v>https://www.udobaer.de/out/media/public/cust/others/s0000176-2021-ch_it.pdf</v>
      </c>
    </row>
    <row r="14831" spans="1:2" x14ac:dyDescent="0.2">
      <c r="A14831" s="1" t="s">
        <v>20085</v>
      </c>
      <c r="B14831" t="str">
        <f t="shared" si="423"/>
        <v>https://www.udobaer.de/out/media/public/cust/others/s0000176-2021-ch_it.pdf</v>
      </c>
    </row>
    <row r="14832" spans="1:2" x14ac:dyDescent="0.2">
      <c r="A14832" s="1" t="s">
        <v>20086</v>
      </c>
      <c r="B14832" t="str">
        <f t="shared" si="423"/>
        <v>https://www.udobaer.de/out/media/public/cust/others/s0000176-2021-ch_it.pdf</v>
      </c>
    </row>
    <row r="14833" spans="1:2" x14ac:dyDescent="0.2">
      <c r="A14833" s="1" t="s">
        <v>20087</v>
      </c>
      <c r="B14833" t="str">
        <f t="shared" si="423"/>
        <v>https://www.udobaer.de/out/media/public/cust/others/s0000176-2021-ch_it.pdf</v>
      </c>
    </row>
    <row r="14834" spans="1:2" x14ac:dyDescent="0.2">
      <c r="A14834" s="1" t="s">
        <v>20088</v>
      </c>
      <c r="B14834" t="str">
        <f t="shared" si="423"/>
        <v>https://www.udobaer.de/out/media/public/cust/others/s0000176-2021-ch_it.pdf</v>
      </c>
    </row>
    <row r="14835" spans="1:2" x14ac:dyDescent="0.2">
      <c r="A14835" s="1" t="s">
        <v>20089</v>
      </c>
      <c r="B14835" t="str">
        <f t="shared" si="423"/>
        <v>https://www.udobaer.de/out/media/public/cust/others/s0000176-2021-ch_it.pdf</v>
      </c>
    </row>
    <row r="14836" spans="1:2" x14ac:dyDescent="0.2">
      <c r="A14836" s="1" t="s">
        <v>20098</v>
      </c>
      <c r="B14836" t="str">
        <f t="shared" si="423"/>
        <v>https://www.udobaer.de/out/media/public/cust/others/s0000176-2021-ch_it.pdf</v>
      </c>
    </row>
    <row r="14837" spans="1:2" x14ac:dyDescent="0.2">
      <c r="A14837" s="1" t="s">
        <v>28207</v>
      </c>
      <c r="B14837" t="str">
        <f t="shared" ref="B14837:B14878" si="424">HYPERLINK("https://www.udobaer.de/out/media/public/cust/others/s0000176-2021-ch_it.pdf")</f>
        <v>https://www.udobaer.de/out/media/public/cust/others/s0000176-2021-ch_it.pdf</v>
      </c>
    </row>
    <row r="14838" spans="1:2" x14ac:dyDescent="0.2">
      <c r="A14838" s="1" t="s">
        <v>28208</v>
      </c>
      <c r="B14838" t="str">
        <f t="shared" si="424"/>
        <v>https://www.udobaer.de/out/media/public/cust/others/s0000176-2021-ch_it.pdf</v>
      </c>
    </row>
    <row r="14839" spans="1:2" x14ac:dyDescent="0.2">
      <c r="A14839" s="1" t="s">
        <v>28209</v>
      </c>
      <c r="B14839" t="str">
        <f t="shared" si="424"/>
        <v>https://www.udobaer.de/out/media/public/cust/others/s0000176-2021-ch_it.pdf</v>
      </c>
    </row>
    <row r="14840" spans="1:2" x14ac:dyDescent="0.2">
      <c r="A14840" s="1" t="s">
        <v>28210</v>
      </c>
      <c r="B14840" t="str">
        <f t="shared" si="424"/>
        <v>https://www.udobaer.de/out/media/public/cust/others/s0000176-2021-ch_it.pdf</v>
      </c>
    </row>
    <row r="14841" spans="1:2" x14ac:dyDescent="0.2">
      <c r="A14841" s="1" t="s">
        <v>28211</v>
      </c>
      <c r="B14841" t="str">
        <f t="shared" si="424"/>
        <v>https://www.udobaer.de/out/media/public/cust/others/s0000176-2021-ch_it.pdf</v>
      </c>
    </row>
    <row r="14842" spans="1:2" x14ac:dyDescent="0.2">
      <c r="A14842" s="1" t="s">
        <v>28212</v>
      </c>
      <c r="B14842" t="str">
        <f t="shared" si="424"/>
        <v>https://www.udobaer.de/out/media/public/cust/others/s0000176-2021-ch_it.pdf</v>
      </c>
    </row>
    <row r="14843" spans="1:2" x14ac:dyDescent="0.2">
      <c r="A14843" s="1" t="s">
        <v>28213</v>
      </c>
      <c r="B14843" t="str">
        <f t="shared" si="424"/>
        <v>https://www.udobaer.de/out/media/public/cust/others/s0000176-2021-ch_it.pdf</v>
      </c>
    </row>
    <row r="14844" spans="1:2" x14ac:dyDescent="0.2">
      <c r="A14844" s="1" t="s">
        <v>28214</v>
      </c>
      <c r="B14844" t="str">
        <f t="shared" si="424"/>
        <v>https://www.udobaer.de/out/media/public/cust/others/s0000176-2021-ch_it.pdf</v>
      </c>
    </row>
    <row r="14845" spans="1:2" x14ac:dyDescent="0.2">
      <c r="A14845" s="1" t="s">
        <v>28215</v>
      </c>
      <c r="B14845" t="str">
        <f t="shared" si="424"/>
        <v>https://www.udobaer.de/out/media/public/cust/others/s0000176-2021-ch_it.pdf</v>
      </c>
    </row>
    <row r="14846" spans="1:2" x14ac:dyDescent="0.2">
      <c r="A14846" s="1" t="s">
        <v>28216</v>
      </c>
      <c r="B14846" t="str">
        <f t="shared" si="424"/>
        <v>https://www.udobaer.de/out/media/public/cust/others/s0000176-2021-ch_it.pdf</v>
      </c>
    </row>
    <row r="14847" spans="1:2" x14ac:dyDescent="0.2">
      <c r="A14847" s="1" t="s">
        <v>28217</v>
      </c>
      <c r="B14847" t="str">
        <f t="shared" si="424"/>
        <v>https://www.udobaer.de/out/media/public/cust/others/s0000176-2021-ch_it.pdf</v>
      </c>
    </row>
    <row r="14848" spans="1:2" x14ac:dyDescent="0.2">
      <c r="A14848" s="1" t="s">
        <v>28218</v>
      </c>
      <c r="B14848" t="str">
        <f t="shared" si="424"/>
        <v>https://www.udobaer.de/out/media/public/cust/others/s0000176-2021-ch_it.pdf</v>
      </c>
    </row>
    <row r="14849" spans="1:2" x14ac:dyDescent="0.2">
      <c r="A14849" s="1" t="s">
        <v>28219</v>
      </c>
      <c r="B14849" t="str">
        <f t="shared" si="424"/>
        <v>https://www.udobaer.de/out/media/public/cust/others/s0000176-2021-ch_it.pdf</v>
      </c>
    </row>
    <row r="14850" spans="1:2" x14ac:dyDescent="0.2">
      <c r="A14850" s="1" t="s">
        <v>28220</v>
      </c>
      <c r="B14850" t="str">
        <f t="shared" si="424"/>
        <v>https://www.udobaer.de/out/media/public/cust/others/s0000176-2021-ch_it.pdf</v>
      </c>
    </row>
    <row r="14851" spans="1:2" x14ac:dyDescent="0.2">
      <c r="A14851" s="1" t="s">
        <v>28221</v>
      </c>
      <c r="B14851" t="str">
        <f t="shared" si="424"/>
        <v>https://www.udobaer.de/out/media/public/cust/others/s0000176-2021-ch_it.pdf</v>
      </c>
    </row>
    <row r="14852" spans="1:2" x14ac:dyDescent="0.2">
      <c r="A14852" s="1" t="s">
        <v>28222</v>
      </c>
      <c r="B14852" t="str">
        <f t="shared" si="424"/>
        <v>https://www.udobaer.de/out/media/public/cust/others/s0000176-2021-ch_it.pdf</v>
      </c>
    </row>
    <row r="14853" spans="1:2" x14ac:dyDescent="0.2">
      <c r="A14853" s="1" t="s">
        <v>28223</v>
      </c>
      <c r="B14853" t="str">
        <f t="shared" si="424"/>
        <v>https://www.udobaer.de/out/media/public/cust/others/s0000176-2021-ch_it.pdf</v>
      </c>
    </row>
    <row r="14854" spans="1:2" x14ac:dyDescent="0.2">
      <c r="A14854" s="1" t="s">
        <v>28224</v>
      </c>
      <c r="B14854" t="str">
        <f t="shared" si="424"/>
        <v>https://www.udobaer.de/out/media/public/cust/others/s0000176-2021-ch_it.pdf</v>
      </c>
    </row>
    <row r="14855" spans="1:2" x14ac:dyDescent="0.2">
      <c r="A14855" s="1" t="s">
        <v>28225</v>
      </c>
      <c r="B14855" t="str">
        <f t="shared" si="424"/>
        <v>https://www.udobaer.de/out/media/public/cust/others/s0000176-2021-ch_it.pdf</v>
      </c>
    </row>
    <row r="14856" spans="1:2" x14ac:dyDescent="0.2">
      <c r="A14856" s="1" t="s">
        <v>28226</v>
      </c>
      <c r="B14856" t="str">
        <f t="shared" si="424"/>
        <v>https://www.udobaer.de/out/media/public/cust/others/s0000176-2021-ch_it.pdf</v>
      </c>
    </row>
    <row r="14857" spans="1:2" x14ac:dyDescent="0.2">
      <c r="A14857" s="1" t="s">
        <v>28227</v>
      </c>
      <c r="B14857" t="str">
        <f t="shared" si="424"/>
        <v>https://www.udobaer.de/out/media/public/cust/others/s0000176-2021-ch_it.pdf</v>
      </c>
    </row>
    <row r="14858" spans="1:2" x14ac:dyDescent="0.2">
      <c r="A14858" s="1" t="s">
        <v>28228</v>
      </c>
      <c r="B14858" t="str">
        <f t="shared" si="424"/>
        <v>https://www.udobaer.de/out/media/public/cust/others/s0000176-2021-ch_it.pdf</v>
      </c>
    </row>
    <row r="14859" spans="1:2" x14ac:dyDescent="0.2">
      <c r="A14859" s="1" t="s">
        <v>28229</v>
      </c>
      <c r="B14859" t="str">
        <f t="shared" si="424"/>
        <v>https://www.udobaer.de/out/media/public/cust/others/s0000176-2021-ch_it.pdf</v>
      </c>
    </row>
    <row r="14860" spans="1:2" x14ac:dyDescent="0.2">
      <c r="A14860" s="1" t="s">
        <v>28230</v>
      </c>
      <c r="B14860" t="str">
        <f t="shared" si="424"/>
        <v>https://www.udobaer.de/out/media/public/cust/others/s0000176-2021-ch_it.pdf</v>
      </c>
    </row>
    <row r="14861" spans="1:2" x14ac:dyDescent="0.2">
      <c r="A14861" s="1" t="s">
        <v>28231</v>
      </c>
      <c r="B14861" t="str">
        <f t="shared" si="424"/>
        <v>https://www.udobaer.de/out/media/public/cust/others/s0000176-2021-ch_it.pdf</v>
      </c>
    </row>
    <row r="14862" spans="1:2" x14ac:dyDescent="0.2">
      <c r="A14862" s="1" t="s">
        <v>28232</v>
      </c>
      <c r="B14862" t="str">
        <f t="shared" si="424"/>
        <v>https://www.udobaer.de/out/media/public/cust/others/s0000176-2021-ch_it.pdf</v>
      </c>
    </row>
    <row r="14863" spans="1:2" x14ac:dyDescent="0.2">
      <c r="A14863" s="1" t="s">
        <v>28233</v>
      </c>
      <c r="B14863" t="str">
        <f t="shared" si="424"/>
        <v>https://www.udobaer.de/out/media/public/cust/others/s0000176-2021-ch_it.pdf</v>
      </c>
    </row>
    <row r="14864" spans="1:2" x14ac:dyDescent="0.2">
      <c r="A14864" s="1" t="s">
        <v>28234</v>
      </c>
      <c r="B14864" t="str">
        <f t="shared" si="424"/>
        <v>https://www.udobaer.de/out/media/public/cust/others/s0000176-2021-ch_it.pdf</v>
      </c>
    </row>
    <row r="14865" spans="1:2" x14ac:dyDescent="0.2">
      <c r="A14865" s="1" t="s">
        <v>28235</v>
      </c>
      <c r="B14865" t="str">
        <f t="shared" si="424"/>
        <v>https://www.udobaer.de/out/media/public/cust/others/s0000176-2021-ch_it.pdf</v>
      </c>
    </row>
    <row r="14866" spans="1:2" x14ac:dyDescent="0.2">
      <c r="A14866" s="1" t="s">
        <v>28236</v>
      </c>
      <c r="B14866" t="str">
        <f t="shared" si="424"/>
        <v>https://www.udobaer.de/out/media/public/cust/others/s0000176-2021-ch_it.pdf</v>
      </c>
    </row>
    <row r="14867" spans="1:2" x14ac:dyDescent="0.2">
      <c r="A14867" s="1" t="s">
        <v>28237</v>
      </c>
      <c r="B14867" t="str">
        <f t="shared" si="424"/>
        <v>https://www.udobaer.de/out/media/public/cust/others/s0000176-2021-ch_it.pdf</v>
      </c>
    </row>
    <row r="14868" spans="1:2" x14ac:dyDescent="0.2">
      <c r="A14868" s="1" t="s">
        <v>28238</v>
      </c>
      <c r="B14868" t="str">
        <f t="shared" si="424"/>
        <v>https://www.udobaer.de/out/media/public/cust/others/s0000176-2021-ch_it.pdf</v>
      </c>
    </row>
    <row r="14869" spans="1:2" x14ac:dyDescent="0.2">
      <c r="A14869" s="1" t="s">
        <v>28239</v>
      </c>
      <c r="B14869" t="str">
        <f t="shared" si="424"/>
        <v>https://www.udobaer.de/out/media/public/cust/others/s0000176-2021-ch_it.pdf</v>
      </c>
    </row>
    <row r="14870" spans="1:2" x14ac:dyDescent="0.2">
      <c r="A14870" s="1" t="s">
        <v>28240</v>
      </c>
      <c r="B14870" t="str">
        <f t="shared" si="424"/>
        <v>https://www.udobaer.de/out/media/public/cust/others/s0000176-2021-ch_it.pdf</v>
      </c>
    </row>
    <row r="14871" spans="1:2" x14ac:dyDescent="0.2">
      <c r="A14871" s="1" t="s">
        <v>28241</v>
      </c>
      <c r="B14871" t="str">
        <f t="shared" si="424"/>
        <v>https://www.udobaer.de/out/media/public/cust/others/s0000176-2021-ch_it.pdf</v>
      </c>
    </row>
    <row r="14872" spans="1:2" x14ac:dyDescent="0.2">
      <c r="A14872" s="1" t="s">
        <v>28242</v>
      </c>
      <c r="B14872" t="str">
        <f t="shared" si="424"/>
        <v>https://www.udobaer.de/out/media/public/cust/others/s0000176-2021-ch_it.pdf</v>
      </c>
    </row>
    <row r="14873" spans="1:2" x14ac:dyDescent="0.2">
      <c r="A14873" s="1" t="s">
        <v>28243</v>
      </c>
      <c r="B14873" t="str">
        <f t="shared" si="424"/>
        <v>https://www.udobaer.de/out/media/public/cust/others/s0000176-2021-ch_it.pdf</v>
      </c>
    </row>
    <row r="14874" spans="1:2" x14ac:dyDescent="0.2">
      <c r="A14874" s="1" t="s">
        <v>28244</v>
      </c>
      <c r="B14874" t="str">
        <f t="shared" si="424"/>
        <v>https://www.udobaer.de/out/media/public/cust/others/s0000176-2021-ch_it.pdf</v>
      </c>
    </row>
    <row r="14875" spans="1:2" x14ac:dyDescent="0.2">
      <c r="A14875" s="1" t="s">
        <v>28245</v>
      </c>
      <c r="B14875" t="str">
        <f t="shared" si="424"/>
        <v>https://www.udobaer.de/out/media/public/cust/others/s0000176-2021-ch_it.pdf</v>
      </c>
    </row>
    <row r="14876" spans="1:2" x14ac:dyDescent="0.2">
      <c r="A14876" s="1" t="s">
        <v>28249</v>
      </c>
      <c r="B14876" t="str">
        <f t="shared" si="424"/>
        <v>https://www.udobaer.de/out/media/public/cust/others/s0000176-2021-ch_it.pdf</v>
      </c>
    </row>
    <row r="14877" spans="1:2" x14ac:dyDescent="0.2">
      <c r="A14877" s="1" t="s">
        <v>28250</v>
      </c>
      <c r="B14877" t="str">
        <f t="shared" si="424"/>
        <v>https://www.udobaer.de/out/media/public/cust/others/s0000176-2021-ch_it.pdf</v>
      </c>
    </row>
    <row r="14878" spans="1:2" x14ac:dyDescent="0.2">
      <c r="A14878" s="1" t="s">
        <v>28251</v>
      </c>
      <c r="B14878" t="str">
        <f t="shared" si="424"/>
        <v>https://www.udobaer.de/out/media/public/cust/others/s0000176-2021-ch_it.pdf</v>
      </c>
    </row>
    <row r="14879" spans="1:2" x14ac:dyDescent="0.2">
      <c r="A14879" s="1" t="s">
        <v>20078</v>
      </c>
      <c r="B14879" t="str">
        <f t="shared" ref="B14879:B14906" si="425">HYPERLINK("https://www.udobaer.de/out/media/public/cust/others/s0000177-2021-ch_it.pdf")</f>
        <v>https://www.udobaer.de/out/media/public/cust/others/s0000177-2021-ch_it.pdf</v>
      </c>
    </row>
    <row r="14880" spans="1:2" x14ac:dyDescent="0.2">
      <c r="A14880" s="1" t="s">
        <v>20079</v>
      </c>
      <c r="B14880" t="str">
        <f t="shared" si="425"/>
        <v>https://www.udobaer.de/out/media/public/cust/others/s0000177-2021-ch_it.pdf</v>
      </c>
    </row>
    <row r="14881" spans="1:2" x14ac:dyDescent="0.2">
      <c r="A14881" s="1" t="s">
        <v>20080</v>
      </c>
      <c r="B14881" t="str">
        <f t="shared" si="425"/>
        <v>https://www.udobaer.de/out/media/public/cust/others/s0000177-2021-ch_it.pdf</v>
      </c>
    </row>
    <row r="14882" spans="1:2" x14ac:dyDescent="0.2">
      <c r="A14882" s="1" t="s">
        <v>20081</v>
      </c>
      <c r="B14882" t="str">
        <f t="shared" si="425"/>
        <v>https://www.udobaer.de/out/media/public/cust/others/s0000177-2021-ch_it.pdf</v>
      </c>
    </row>
    <row r="14883" spans="1:2" x14ac:dyDescent="0.2">
      <c r="A14883" s="1" t="s">
        <v>20082</v>
      </c>
      <c r="B14883" t="str">
        <f t="shared" si="425"/>
        <v>https://www.udobaer.de/out/media/public/cust/others/s0000177-2021-ch_it.pdf</v>
      </c>
    </row>
    <row r="14884" spans="1:2" x14ac:dyDescent="0.2">
      <c r="A14884" s="1" t="s">
        <v>20083</v>
      </c>
      <c r="B14884" t="str">
        <f t="shared" si="425"/>
        <v>https://www.udobaer.de/out/media/public/cust/others/s0000177-2021-ch_it.pdf</v>
      </c>
    </row>
    <row r="14885" spans="1:2" x14ac:dyDescent="0.2">
      <c r="A14885" s="1" t="s">
        <v>20090</v>
      </c>
      <c r="B14885" t="str">
        <f t="shared" si="425"/>
        <v>https://www.udobaer.de/out/media/public/cust/others/s0000177-2021-ch_it.pdf</v>
      </c>
    </row>
    <row r="14886" spans="1:2" x14ac:dyDescent="0.2">
      <c r="A14886" s="1" t="s">
        <v>20091</v>
      </c>
      <c r="B14886" t="str">
        <f t="shared" si="425"/>
        <v>https://www.udobaer.de/out/media/public/cust/others/s0000177-2021-ch_it.pdf</v>
      </c>
    </row>
    <row r="14887" spans="1:2" x14ac:dyDescent="0.2">
      <c r="A14887" s="1" t="s">
        <v>20092</v>
      </c>
      <c r="B14887" t="str">
        <f t="shared" si="425"/>
        <v>https://www.udobaer.de/out/media/public/cust/others/s0000177-2021-ch_it.pdf</v>
      </c>
    </row>
    <row r="14888" spans="1:2" x14ac:dyDescent="0.2">
      <c r="A14888" s="1" t="s">
        <v>20093</v>
      </c>
      <c r="B14888" t="str">
        <f t="shared" si="425"/>
        <v>https://www.udobaer.de/out/media/public/cust/others/s0000177-2021-ch_it.pdf</v>
      </c>
    </row>
    <row r="14889" spans="1:2" x14ac:dyDescent="0.2">
      <c r="A14889" s="1" t="s">
        <v>20094</v>
      </c>
      <c r="B14889" t="str">
        <f t="shared" si="425"/>
        <v>https://www.udobaer.de/out/media/public/cust/others/s0000177-2021-ch_it.pdf</v>
      </c>
    </row>
    <row r="14890" spans="1:2" x14ac:dyDescent="0.2">
      <c r="A14890" s="1" t="s">
        <v>20095</v>
      </c>
      <c r="B14890" t="str">
        <f t="shared" si="425"/>
        <v>https://www.udobaer.de/out/media/public/cust/others/s0000177-2021-ch_it.pdf</v>
      </c>
    </row>
    <row r="14891" spans="1:2" x14ac:dyDescent="0.2">
      <c r="A14891" s="1" t="s">
        <v>20096</v>
      </c>
      <c r="B14891" t="str">
        <f t="shared" si="425"/>
        <v>https://www.udobaer.de/out/media/public/cust/others/s0000177-2021-ch_it.pdf</v>
      </c>
    </row>
    <row r="14892" spans="1:2" x14ac:dyDescent="0.2">
      <c r="A14892" s="1" t="s">
        <v>20097</v>
      </c>
      <c r="B14892" t="str">
        <f t="shared" si="425"/>
        <v>https://www.udobaer.de/out/media/public/cust/others/s0000177-2021-ch_it.pdf</v>
      </c>
    </row>
    <row r="14893" spans="1:2" x14ac:dyDescent="0.2">
      <c r="A14893" s="1" t="s">
        <v>20099</v>
      </c>
      <c r="B14893" t="str">
        <f t="shared" si="425"/>
        <v>https://www.udobaer.de/out/media/public/cust/others/s0000177-2021-ch_it.pdf</v>
      </c>
    </row>
    <row r="14894" spans="1:2" x14ac:dyDescent="0.2">
      <c r="A14894" s="1" t="s">
        <v>20100</v>
      </c>
      <c r="B14894" t="str">
        <f t="shared" si="425"/>
        <v>https://www.udobaer.de/out/media/public/cust/others/s0000177-2021-ch_it.pdf</v>
      </c>
    </row>
    <row r="14895" spans="1:2" x14ac:dyDescent="0.2">
      <c r="A14895" s="1" t="s">
        <v>20101</v>
      </c>
      <c r="B14895" t="str">
        <f t="shared" si="425"/>
        <v>https://www.udobaer.de/out/media/public/cust/others/s0000177-2021-ch_it.pdf</v>
      </c>
    </row>
    <row r="14896" spans="1:2" x14ac:dyDescent="0.2">
      <c r="A14896" s="1" t="s">
        <v>20102</v>
      </c>
      <c r="B14896" t="str">
        <f t="shared" si="425"/>
        <v>https://www.udobaer.de/out/media/public/cust/others/s0000177-2021-ch_it.pdf</v>
      </c>
    </row>
    <row r="14897" spans="1:2" x14ac:dyDescent="0.2">
      <c r="A14897" s="1" t="s">
        <v>20103</v>
      </c>
      <c r="B14897" t="str">
        <f t="shared" si="425"/>
        <v>https://www.udobaer.de/out/media/public/cust/others/s0000177-2021-ch_it.pdf</v>
      </c>
    </row>
    <row r="14898" spans="1:2" x14ac:dyDescent="0.2">
      <c r="A14898" s="1" t="s">
        <v>20104</v>
      </c>
      <c r="B14898" t="str">
        <f t="shared" si="425"/>
        <v>https://www.udobaer.de/out/media/public/cust/others/s0000177-2021-ch_it.pdf</v>
      </c>
    </row>
    <row r="14899" spans="1:2" x14ac:dyDescent="0.2">
      <c r="A14899" s="1" t="s">
        <v>20105</v>
      </c>
      <c r="B14899" t="str">
        <f t="shared" si="425"/>
        <v>https://www.udobaer.de/out/media/public/cust/others/s0000177-2021-ch_it.pdf</v>
      </c>
    </row>
    <row r="14900" spans="1:2" x14ac:dyDescent="0.2">
      <c r="A14900" s="1" t="s">
        <v>20106</v>
      </c>
      <c r="B14900" t="str">
        <f t="shared" si="425"/>
        <v>https://www.udobaer.de/out/media/public/cust/others/s0000177-2021-ch_it.pdf</v>
      </c>
    </row>
    <row r="14901" spans="1:2" x14ac:dyDescent="0.2">
      <c r="A14901" s="1" t="s">
        <v>20107</v>
      </c>
      <c r="B14901" t="str">
        <f t="shared" si="425"/>
        <v>https://www.udobaer.de/out/media/public/cust/others/s0000177-2021-ch_it.pdf</v>
      </c>
    </row>
    <row r="14902" spans="1:2" x14ac:dyDescent="0.2">
      <c r="A14902" s="1" t="s">
        <v>20108</v>
      </c>
      <c r="B14902" t="str">
        <f t="shared" si="425"/>
        <v>https://www.udobaer.de/out/media/public/cust/others/s0000177-2021-ch_it.pdf</v>
      </c>
    </row>
    <row r="14903" spans="1:2" x14ac:dyDescent="0.2">
      <c r="A14903" s="1" t="s">
        <v>20109</v>
      </c>
      <c r="B14903" t="str">
        <f t="shared" si="425"/>
        <v>https://www.udobaer.de/out/media/public/cust/others/s0000177-2021-ch_it.pdf</v>
      </c>
    </row>
    <row r="14904" spans="1:2" x14ac:dyDescent="0.2">
      <c r="A14904" s="1" t="s">
        <v>20110</v>
      </c>
      <c r="B14904" t="str">
        <f t="shared" si="425"/>
        <v>https://www.udobaer.de/out/media/public/cust/others/s0000177-2021-ch_it.pdf</v>
      </c>
    </row>
    <row r="14905" spans="1:2" x14ac:dyDescent="0.2">
      <c r="A14905" s="1" t="s">
        <v>20111</v>
      </c>
      <c r="B14905" t="str">
        <f t="shared" si="425"/>
        <v>https://www.udobaer.de/out/media/public/cust/others/s0000177-2021-ch_it.pdf</v>
      </c>
    </row>
    <row r="14906" spans="1:2" x14ac:dyDescent="0.2">
      <c r="A14906" s="1" t="s">
        <v>20112</v>
      </c>
      <c r="B14906" t="str">
        <f t="shared" si="425"/>
        <v>https://www.udobaer.de/out/media/public/cust/others/s0000177-2021-ch_it.pdf</v>
      </c>
    </row>
    <row r="14907" spans="1:2" x14ac:dyDescent="0.2">
      <c r="A14907" s="1" t="s">
        <v>20113</v>
      </c>
      <c r="B14907" t="str">
        <f t="shared" ref="B14907:B14933" si="426">HYPERLINK("https://www.udobaer.de/out/media/public/cust/others/s0000177-2021-ch_it.pdf")</f>
        <v>https://www.udobaer.de/out/media/public/cust/others/s0000177-2021-ch_it.pdf</v>
      </c>
    </row>
    <row r="14908" spans="1:2" x14ac:dyDescent="0.2">
      <c r="A14908" s="1" t="s">
        <v>20114</v>
      </c>
      <c r="B14908" t="str">
        <f t="shared" si="426"/>
        <v>https://www.udobaer.de/out/media/public/cust/others/s0000177-2021-ch_it.pdf</v>
      </c>
    </row>
    <row r="14909" spans="1:2" x14ac:dyDescent="0.2">
      <c r="A14909" s="1" t="s">
        <v>20115</v>
      </c>
      <c r="B14909" t="str">
        <f t="shared" si="426"/>
        <v>https://www.udobaer.de/out/media/public/cust/others/s0000177-2021-ch_it.pdf</v>
      </c>
    </row>
    <row r="14910" spans="1:2" x14ac:dyDescent="0.2">
      <c r="A14910" s="1" t="s">
        <v>20116</v>
      </c>
      <c r="B14910" t="str">
        <f t="shared" si="426"/>
        <v>https://www.udobaer.de/out/media/public/cust/others/s0000177-2021-ch_it.pdf</v>
      </c>
    </row>
    <row r="14911" spans="1:2" x14ac:dyDescent="0.2">
      <c r="A14911" s="1" t="s">
        <v>20117</v>
      </c>
      <c r="B14911" t="str">
        <f t="shared" si="426"/>
        <v>https://www.udobaer.de/out/media/public/cust/others/s0000177-2021-ch_it.pdf</v>
      </c>
    </row>
    <row r="14912" spans="1:2" x14ac:dyDescent="0.2">
      <c r="A14912" s="1" t="s">
        <v>20118</v>
      </c>
      <c r="B14912" t="str">
        <f t="shared" si="426"/>
        <v>https://www.udobaer.de/out/media/public/cust/others/s0000177-2021-ch_it.pdf</v>
      </c>
    </row>
    <row r="14913" spans="1:2" x14ac:dyDescent="0.2">
      <c r="A14913" s="1" t="s">
        <v>20119</v>
      </c>
      <c r="B14913" t="str">
        <f t="shared" si="426"/>
        <v>https://www.udobaer.de/out/media/public/cust/others/s0000177-2021-ch_it.pdf</v>
      </c>
    </row>
    <row r="14914" spans="1:2" x14ac:dyDescent="0.2">
      <c r="A14914" s="1" t="s">
        <v>20120</v>
      </c>
      <c r="B14914" t="str">
        <f t="shared" si="426"/>
        <v>https://www.udobaer.de/out/media/public/cust/others/s0000177-2021-ch_it.pdf</v>
      </c>
    </row>
    <row r="14915" spans="1:2" x14ac:dyDescent="0.2">
      <c r="A14915" s="1" t="s">
        <v>20121</v>
      </c>
      <c r="B14915" t="str">
        <f t="shared" si="426"/>
        <v>https://www.udobaer.de/out/media/public/cust/others/s0000177-2021-ch_it.pdf</v>
      </c>
    </row>
    <row r="14916" spans="1:2" x14ac:dyDescent="0.2">
      <c r="A14916" s="1" t="s">
        <v>20122</v>
      </c>
      <c r="B14916" t="str">
        <f t="shared" si="426"/>
        <v>https://www.udobaer.de/out/media/public/cust/others/s0000177-2021-ch_it.pdf</v>
      </c>
    </row>
    <row r="14917" spans="1:2" x14ac:dyDescent="0.2">
      <c r="A14917" s="1" t="s">
        <v>20123</v>
      </c>
      <c r="B14917" t="str">
        <f t="shared" si="426"/>
        <v>https://www.udobaer.de/out/media/public/cust/others/s0000177-2021-ch_it.pdf</v>
      </c>
    </row>
    <row r="14918" spans="1:2" x14ac:dyDescent="0.2">
      <c r="A14918" s="1" t="s">
        <v>20124</v>
      </c>
      <c r="B14918" t="str">
        <f t="shared" si="426"/>
        <v>https://www.udobaer.de/out/media/public/cust/others/s0000177-2021-ch_it.pdf</v>
      </c>
    </row>
    <row r="14919" spans="1:2" x14ac:dyDescent="0.2">
      <c r="A14919" s="1" t="s">
        <v>20125</v>
      </c>
      <c r="B14919" t="str">
        <f t="shared" si="426"/>
        <v>https://www.udobaer.de/out/media/public/cust/others/s0000177-2021-ch_it.pdf</v>
      </c>
    </row>
    <row r="14920" spans="1:2" x14ac:dyDescent="0.2">
      <c r="A14920" s="1" t="s">
        <v>20126</v>
      </c>
      <c r="B14920" t="str">
        <f t="shared" si="426"/>
        <v>https://www.udobaer.de/out/media/public/cust/others/s0000177-2021-ch_it.pdf</v>
      </c>
    </row>
    <row r="14921" spans="1:2" x14ac:dyDescent="0.2">
      <c r="A14921" s="1" t="s">
        <v>20127</v>
      </c>
      <c r="B14921" t="str">
        <f t="shared" si="426"/>
        <v>https://www.udobaer.de/out/media/public/cust/others/s0000177-2021-ch_it.pdf</v>
      </c>
    </row>
    <row r="14922" spans="1:2" x14ac:dyDescent="0.2">
      <c r="A14922" s="1" t="s">
        <v>20128</v>
      </c>
      <c r="B14922" t="str">
        <f t="shared" si="426"/>
        <v>https://www.udobaer.de/out/media/public/cust/others/s0000177-2021-ch_it.pdf</v>
      </c>
    </row>
    <row r="14923" spans="1:2" x14ac:dyDescent="0.2">
      <c r="A14923" s="1" t="s">
        <v>20129</v>
      </c>
      <c r="B14923" t="str">
        <f t="shared" si="426"/>
        <v>https://www.udobaer.de/out/media/public/cust/others/s0000177-2021-ch_it.pdf</v>
      </c>
    </row>
    <row r="14924" spans="1:2" x14ac:dyDescent="0.2">
      <c r="A14924" s="1" t="s">
        <v>20130</v>
      </c>
      <c r="B14924" t="str">
        <f t="shared" si="426"/>
        <v>https://www.udobaer.de/out/media/public/cust/others/s0000177-2021-ch_it.pdf</v>
      </c>
    </row>
    <row r="14925" spans="1:2" x14ac:dyDescent="0.2">
      <c r="A14925" s="1" t="s">
        <v>20131</v>
      </c>
      <c r="B14925" t="str">
        <f t="shared" si="426"/>
        <v>https://www.udobaer.de/out/media/public/cust/others/s0000177-2021-ch_it.pdf</v>
      </c>
    </row>
    <row r="14926" spans="1:2" x14ac:dyDescent="0.2">
      <c r="A14926" s="1" t="s">
        <v>20132</v>
      </c>
      <c r="B14926" t="str">
        <f t="shared" si="426"/>
        <v>https://www.udobaer.de/out/media/public/cust/others/s0000177-2021-ch_it.pdf</v>
      </c>
    </row>
    <row r="14927" spans="1:2" x14ac:dyDescent="0.2">
      <c r="A14927" s="1" t="s">
        <v>20133</v>
      </c>
      <c r="B14927" t="str">
        <f t="shared" si="426"/>
        <v>https://www.udobaer.de/out/media/public/cust/others/s0000177-2021-ch_it.pdf</v>
      </c>
    </row>
    <row r="14928" spans="1:2" x14ac:dyDescent="0.2">
      <c r="A14928" s="1" t="s">
        <v>20134</v>
      </c>
      <c r="B14928" t="str">
        <f t="shared" si="426"/>
        <v>https://www.udobaer.de/out/media/public/cust/others/s0000177-2021-ch_it.pdf</v>
      </c>
    </row>
    <row r="14929" spans="1:2" x14ac:dyDescent="0.2">
      <c r="A14929" s="1" t="s">
        <v>20135</v>
      </c>
      <c r="B14929" t="str">
        <f t="shared" si="426"/>
        <v>https://www.udobaer.de/out/media/public/cust/others/s0000177-2021-ch_it.pdf</v>
      </c>
    </row>
    <row r="14930" spans="1:2" x14ac:dyDescent="0.2">
      <c r="A14930" s="1" t="s">
        <v>20136</v>
      </c>
      <c r="B14930" t="str">
        <f t="shared" si="426"/>
        <v>https://www.udobaer.de/out/media/public/cust/others/s0000177-2021-ch_it.pdf</v>
      </c>
    </row>
    <row r="14931" spans="1:2" x14ac:dyDescent="0.2">
      <c r="A14931" s="1" t="s">
        <v>20137</v>
      </c>
      <c r="B14931" t="str">
        <f t="shared" si="426"/>
        <v>https://www.udobaer.de/out/media/public/cust/others/s0000177-2021-ch_it.pdf</v>
      </c>
    </row>
    <row r="14932" spans="1:2" x14ac:dyDescent="0.2">
      <c r="A14932" s="1" t="s">
        <v>20138</v>
      </c>
      <c r="B14932" t="str">
        <f t="shared" si="426"/>
        <v>https://www.udobaer.de/out/media/public/cust/others/s0000177-2021-ch_it.pdf</v>
      </c>
    </row>
    <row r="14933" spans="1:2" x14ac:dyDescent="0.2">
      <c r="A14933" s="1" t="s">
        <v>20139</v>
      </c>
      <c r="B14933" t="str">
        <f t="shared" si="426"/>
        <v>https://www.udobaer.de/out/media/public/cust/others/s0000177-2021-ch_it.pdf</v>
      </c>
    </row>
    <row r="14934" spans="1:2" x14ac:dyDescent="0.2">
      <c r="A14934" s="1" t="s">
        <v>20140</v>
      </c>
      <c r="B14934" t="str">
        <f t="shared" ref="B14934:B14962" si="427">HYPERLINK("https://www.udobaer.de/out/media/public/cust/others/s0000177-2021-ch_it.pdf")</f>
        <v>https://www.udobaer.de/out/media/public/cust/others/s0000177-2021-ch_it.pdf</v>
      </c>
    </row>
    <row r="14935" spans="1:2" x14ac:dyDescent="0.2">
      <c r="A14935" s="1" t="s">
        <v>20141</v>
      </c>
      <c r="B14935" t="str">
        <f t="shared" si="427"/>
        <v>https://www.udobaer.de/out/media/public/cust/others/s0000177-2021-ch_it.pdf</v>
      </c>
    </row>
    <row r="14936" spans="1:2" x14ac:dyDescent="0.2">
      <c r="A14936" s="1" t="s">
        <v>20142</v>
      </c>
      <c r="B14936" t="str">
        <f t="shared" si="427"/>
        <v>https://www.udobaer.de/out/media/public/cust/others/s0000177-2021-ch_it.pdf</v>
      </c>
    </row>
    <row r="14937" spans="1:2" x14ac:dyDescent="0.2">
      <c r="A14937" s="1" t="s">
        <v>20143</v>
      </c>
      <c r="B14937" t="str">
        <f t="shared" si="427"/>
        <v>https://www.udobaer.de/out/media/public/cust/others/s0000177-2021-ch_it.pdf</v>
      </c>
    </row>
    <row r="14938" spans="1:2" x14ac:dyDescent="0.2">
      <c r="A14938" s="1" t="s">
        <v>20144</v>
      </c>
      <c r="B14938" t="str">
        <f t="shared" si="427"/>
        <v>https://www.udobaer.de/out/media/public/cust/others/s0000177-2021-ch_it.pdf</v>
      </c>
    </row>
    <row r="14939" spans="1:2" x14ac:dyDescent="0.2">
      <c r="A14939" s="1" t="s">
        <v>20145</v>
      </c>
      <c r="B14939" t="str">
        <f t="shared" si="427"/>
        <v>https://www.udobaer.de/out/media/public/cust/others/s0000177-2021-ch_it.pdf</v>
      </c>
    </row>
    <row r="14940" spans="1:2" x14ac:dyDescent="0.2">
      <c r="A14940" s="1" t="s">
        <v>20146</v>
      </c>
      <c r="B14940" t="str">
        <f t="shared" si="427"/>
        <v>https://www.udobaer.de/out/media/public/cust/others/s0000177-2021-ch_it.pdf</v>
      </c>
    </row>
    <row r="14941" spans="1:2" x14ac:dyDescent="0.2">
      <c r="A14941" s="1" t="s">
        <v>20147</v>
      </c>
      <c r="B14941" t="str">
        <f t="shared" si="427"/>
        <v>https://www.udobaer.de/out/media/public/cust/others/s0000177-2021-ch_it.pdf</v>
      </c>
    </row>
    <row r="14942" spans="1:2" x14ac:dyDescent="0.2">
      <c r="A14942" s="1" t="s">
        <v>20148</v>
      </c>
      <c r="B14942" t="str">
        <f t="shared" si="427"/>
        <v>https://www.udobaer.de/out/media/public/cust/others/s0000177-2021-ch_it.pdf</v>
      </c>
    </row>
    <row r="14943" spans="1:2" x14ac:dyDescent="0.2">
      <c r="A14943" s="1" t="s">
        <v>20149</v>
      </c>
      <c r="B14943" t="str">
        <f t="shared" si="427"/>
        <v>https://www.udobaer.de/out/media/public/cust/others/s0000177-2021-ch_it.pdf</v>
      </c>
    </row>
    <row r="14944" spans="1:2" x14ac:dyDescent="0.2">
      <c r="A14944" s="1" t="s">
        <v>20150</v>
      </c>
      <c r="B14944" t="str">
        <f t="shared" si="427"/>
        <v>https://www.udobaer.de/out/media/public/cust/others/s0000177-2021-ch_it.pdf</v>
      </c>
    </row>
    <row r="14945" spans="1:2" x14ac:dyDescent="0.2">
      <c r="A14945" s="1" t="s">
        <v>20151</v>
      </c>
      <c r="B14945" t="str">
        <f t="shared" si="427"/>
        <v>https://www.udobaer.de/out/media/public/cust/others/s0000177-2021-ch_it.pdf</v>
      </c>
    </row>
    <row r="14946" spans="1:2" x14ac:dyDescent="0.2">
      <c r="A14946" s="1" t="s">
        <v>20152</v>
      </c>
      <c r="B14946" t="str">
        <f t="shared" si="427"/>
        <v>https://www.udobaer.de/out/media/public/cust/others/s0000177-2021-ch_it.pdf</v>
      </c>
    </row>
    <row r="14947" spans="1:2" x14ac:dyDescent="0.2">
      <c r="A14947" s="1" t="s">
        <v>20153</v>
      </c>
      <c r="B14947" t="str">
        <f t="shared" si="427"/>
        <v>https://www.udobaer.de/out/media/public/cust/others/s0000177-2021-ch_it.pdf</v>
      </c>
    </row>
    <row r="14948" spans="1:2" x14ac:dyDescent="0.2">
      <c r="A14948" s="1" t="s">
        <v>20154</v>
      </c>
      <c r="B14948" t="str">
        <f t="shared" si="427"/>
        <v>https://www.udobaer.de/out/media/public/cust/others/s0000177-2021-ch_it.pdf</v>
      </c>
    </row>
    <row r="14949" spans="1:2" x14ac:dyDescent="0.2">
      <c r="A14949" s="1" t="s">
        <v>20155</v>
      </c>
      <c r="B14949" t="str">
        <f t="shared" si="427"/>
        <v>https://www.udobaer.de/out/media/public/cust/others/s0000177-2021-ch_it.pdf</v>
      </c>
    </row>
    <row r="14950" spans="1:2" x14ac:dyDescent="0.2">
      <c r="A14950" s="1" t="s">
        <v>20156</v>
      </c>
      <c r="B14950" t="str">
        <f t="shared" si="427"/>
        <v>https://www.udobaer.de/out/media/public/cust/others/s0000177-2021-ch_it.pdf</v>
      </c>
    </row>
    <row r="14951" spans="1:2" x14ac:dyDescent="0.2">
      <c r="A14951" s="1" t="s">
        <v>20157</v>
      </c>
      <c r="B14951" t="str">
        <f t="shared" si="427"/>
        <v>https://www.udobaer.de/out/media/public/cust/others/s0000177-2021-ch_it.pdf</v>
      </c>
    </row>
    <row r="14952" spans="1:2" x14ac:dyDescent="0.2">
      <c r="A14952" s="1" t="s">
        <v>20158</v>
      </c>
      <c r="B14952" t="str">
        <f t="shared" si="427"/>
        <v>https://www.udobaer.de/out/media/public/cust/others/s0000177-2021-ch_it.pdf</v>
      </c>
    </row>
    <row r="14953" spans="1:2" x14ac:dyDescent="0.2">
      <c r="A14953" s="1" t="s">
        <v>20159</v>
      </c>
      <c r="B14953" t="str">
        <f t="shared" si="427"/>
        <v>https://www.udobaer.de/out/media/public/cust/others/s0000177-2021-ch_it.pdf</v>
      </c>
    </row>
    <row r="14954" spans="1:2" x14ac:dyDescent="0.2">
      <c r="A14954" s="1" t="s">
        <v>20160</v>
      </c>
      <c r="B14954" t="str">
        <f t="shared" si="427"/>
        <v>https://www.udobaer.de/out/media/public/cust/others/s0000177-2021-ch_it.pdf</v>
      </c>
    </row>
    <row r="14955" spans="1:2" x14ac:dyDescent="0.2">
      <c r="A14955" s="1" t="s">
        <v>20161</v>
      </c>
      <c r="B14955" t="str">
        <f t="shared" si="427"/>
        <v>https://www.udobaer.de/out/media/public/cust/others/s0000177-2021-ch_it.pdf</v>
      </c>
    </row>
    <row r="14956" spans="1:2" x14ac:dyDescent="0.2">
      <c r="A14956" s="1" t="s">
        <v>20162</v>
      </c>
      <c r="B14956" t="str">
        <f t="shared" si="427"/>
        <v>https://www.udobaer.de/out/media/public/cust/others/s0000177-2021-ch_it.pdf</v>
      </c>
    </row>
    <row r="14957" spans="1:2" x14ac:dyDescent="0.2">
      <c r="A14957" s="1" t="s">
        <v>20163</v>
      </c>
      <c r="B14957" t="str">
        <f t="shared" si="427"/>
        <v>https://www.udobaer.de/out/media/public/cust/others/s0000177-2021-ch_it.pdf</v>
      </c>
    </row>
    <row r="14958" spans="1:2" x14ac:dyDescent="0.2">
      <c r="A14958" s="1" t="s">
        <v>20164</v>
      </c>
      <c r="B14958" t="str">
        <f t="shared" si="427"/>
        <v>https://www.udobaer.de/out/media/public/cust/others/s0000177-2021-ch_it.pdf</v>
      </c>
    </row>
    <row r="14959" spans="1:2" x14ac:dyDescent="0.2">
      <c r="A14959" s="1" t="s">
        <v>20165</v>
      </c>
      <c r="B14959" t="str">
        <f t="shared" si="427"/>
        <v>https://www.udobaer.de/out/media/public/cust/others/s0000177-2021-ch_it.pdf</v>
      </c>
    </row>
    <row r="14960" spans="1:2" x14ac:dyDescent="0.2">
      <c r="A14960" s="1" t="s">
        <v>20166</v>
      </c>
      <c r="B14960" t="str">
        <f t="shared" si="427"/>
        <v>https://www.udobaer.de/out/media/public/cust/others/s0000177-2021-ch_it.pdf</v>
      </c>
    </row>
    <row r="14961" spans="1:2" x14ac:dyDescent="0.2">
      <c r="A14961" s="1" t="s">
        <v>20167</v>
      </c>
      <c r="B14961" t="str">
        <f t="shared" si="427"/>
        <v>https://www.udobaer.de/out/media/public/cust/others/s0000177-2021-ch_it.pdf</v>
      </c>
    </row>
    <row r="14962" spans="1:2" x14ac:dyDescent="0.2">
      <c r="A14962" s="1" t="s">
        <v>20168</v>
      </c>
      <c r="B14962" t="str">
        <f t="shared" si="427"/>
        <v>https://www.udobaer.de/out/media/public/cust/others/s0000177-2021-ch_it.pdf</v>
      </c>
    </row>
    <row r="14963" spans="1:2" x14ac:dyDescent="0.2">
      <c r="A14963" s="1" t="s">
        <v>20169</v>
      </c>
      <c r="B14963" t="str">
        <f t="shared" ref="B14963:B14990" si="428">HYPERLINK("https://www.udobaer.de/out/media/public/cust/others/s0000177-2021-ch_it.pdf")</f>
        <v>https://www.udobaer.de/out/media/public/cust/others/s0000177-2021-ch_it.pdf</v>
      </c>
    </row>
    <row r="14964" spans="1:2" x14ac:dyDescent="0.2">
      <c r="A14964" s="1" t="s">
        <v>20170</v>
      </c>
      <c r="B14964" t="str">
        <f t="shared" si="428"/>
        <v>https://www.udobaer.de/out/media/public/cust/others/s0000177-2021-ch_it.pdf</v>
      </c>
    </row>
    <row r="14965" spans="1:2" x14ac:dyDescent="0.2">
      <c r="A14965" s="1" t="s">
        <v>20171</v>
      </c>
      <c r="B14965" t="str">
        <f t="shared" si="428"/>
        <v>https://www.udobaer.de/out/media/public/cust/others/s0000177-2021-ch_it.pdf</v>
      </c>
    </row>
    <row r="14966" spans="1:2" x14ac:dyDescent="0.2">
      <c r="A14966" s="1" t="s">
        <v>20172</v>
      </c>
      <c r="B14966" t="str">
        <f t="shared" si="428"/>
        <v>https://www.udobaer.de/out/media/public/cust/others/s0000177-2021-ch_it.pdf</v>
      </c>
    </row>
    <row r="14967" spans="1:2" x14ac:dyDescent="0.2">
      <c r="A14967" s="1" t="s">
        <v>20173</v>
      </c>
      <c r="B14967" t="str">
        <f t="shared" si="428"/>
        <v>https://www.udobaer.de/out/media/public/cust/others/s0000177-2021-ch_it.pdf</v>
      </c>
    </row>
    <row r="14968" spans="1:2" x14ac:dyDescent="0.2">
      <c r="A14968" s="1" t="s">
        <v>20174</v>
      </c>
      <c r="B14968" t="str">
        <f t="shared" si="428"/>
        <v>https://www.udobaer.de/out/media/public/cust/others/s0000177-2021-ch_it.pdf</v>
      </c>
    </row>
    <row r="14969" spans="1:2" x14ac:dyDescent="0.2">
      <c r="A14969" s="1" t="s">
        <v>20175</v>
      </c>
      <c r="B14969" t="str">
        <f t="shared" si="428"/>
        <v>https://www.udobaer.de/out/media/public/cust/others/s0000177-2021-ch_it.pdf</v>
      </c>
    </row>
    <row r="14970" spans="1:2" x14ac:dyDescent="0.2">
      <c r="A14970" s="1" t="s">
        <v>20176</v>
      </c>
      <c r="B14970" t="str">
        <f t="shared" si="428"/>
        <v>https://www.udobaer.de/out/media/public/cust/others/s0000177-2021-ch_it.pdf</v>
      </c>
    </row>
    <row r="14971" spans="1:2" x14ac:dyDescent="0.2">
      <c r="A14971" s="1" t="s">
        <v>20177</v>
      </c>
      <c r="B14971" t="str">
        <f t="shared" si="428"/>
        <v>https://www.udobaer.de/out/media/public/cust/others/s0000177-2021-ch_it.pdf</v>
      </c>
    </row>
    <row r="14972" spans="1:2" x14ac:dyDescent="0.2">
      <c r="A14972" s="1" t="s">
        <v>20178</v>
      </c>
      <c r="B14972" t="str">
        <f t="shared" si="428"/>
        <v>https://www.udobaer.de/out/media/public/cust/others/s0000177-2021-ch_it.pdf</v>
      </c>
    </row>
    <row r="14973" spans="1:2" x14ac:dyDescent="0.2">
      <c r="A14973" s="1" t="s">
        <v>20179</v>
      </c>
      <c r="B14973" t="str">
        <f t="shared" si="428"/>
        <v>https://www.udobaer.de/out/media/public/cust/others/s0000177-2021-ch_it.pdf</v>
      </c>
    </row>
    <row r="14974" spans="1:2" x14ac:dyDescent="0.2">
      <c r="A14974" s="1" t="s">
        <v>20180</v>
      </c>
      <c r="B14974" t="str">
        <f t="shared" si="428"/>
        <v>https://www.udobaer.de/out/media/public/cust/others/s0000177-2021-ch_it.pdf</v>
      </c>
    </row>
    <row r="14975" spans="1:2" x14ac:dyDescent="0.2">
      <c r="A14975" s="1" t="s">
        <v>20181</v>
      </c>
      <c r="B14975" t="str">
        <f t="shared" si="428"/>
        <v>https://www.udobaer.de/out/media/public/cust/others/s0000177-2021-ch_it.pdf</v>
      </c>
    </row>
    <row r="14976" spans="1:2" x14ac:dyDescent="0.2">
      <c r="A14976" s="1" t="s">
        <v>20182</v>
      </c>
      <c r="B14976" t="str">
        <f t="shared" si="428"/>
        <v>https://www.udobaer.de/out/media/public/cust/others/s0000177-2021-ch_it.pdf</v>
      </c>
    </row>
    <row r="14977" spans="1:2" x14ac:dyDescent="0.2">
      <c r="A14977" s="1" t="s">
        <v>20183</v>
      </c>
      <c r="B14977" t="str">
        <f t="shared" si="428"/>
        <v>https://www.udobaer.de/out/media/public/cust/others/s0000177-2021-ch_it.pdf</v>
      </c>
    </row>
    <row r="14978" spans="1:2" x14ac:dyDescent="0.2">
      <c r="A14978" s="1" t="s">
        <v>20184</v>
      </c>
      <c r="B14978" t="str">
        <f t="shared" si="428"/>
        <v>https://www.udobaer.de/out/media/public/cust/others/s0000177-2021-ch_it.pdf</v>
      </c>
    </row>
    <row r="14979" spans="1:2" x14ac:dyDescent="0.2">
      <c r="A14979" s="1" t="s">
        <v>20185</v>
      </c>
      <c r="B14979" t="str">
        <f t="shared" si="428"/>
        <v>https://www.udobaer.de/out/media/public/cust/others/s0000177-2021-ch_it.pdf</v>
      </c>
    </row>
    <row r="14980" spans="1:2" x14ac:dyDescent="0.2">
      <c r="A14980" s="1" t="s">
        <v>20186</v>
      </c>
      <c r="B14980" t="str">
        <f t="shared" si="428"/>
        <v>https://www.udobaer.de/out/media/public/cust/others/s0000177-2021-ch_it.pdf</v>
      </c>
    </row>
    <row r="14981" spans="1:2" x14ac:dyDescent="0.2">
      <c r="A14981" s="1" t="s">
        <v>20187</v>
      </c>
      <c r="B14981" t="str">
        <f t="shared" si="428"/>
        <v>https://www.udobaer.de/out/media/public/cust/others/s0000177-2021-ch_it.pdf</v>
      </c>
    </row>
    <row r="14982" spans="1:2" x14ac:dyDescent="0.2">
      <c r="A14982" s="1" t="s">
        <v>20188</v>
      </c>
      <c r="B14982" t="str">
        <f t="shared" si="428"/>
        <v>https://www.udobaer.de/out/media/public/cust/others/s0000177-2021-ch_it.pdf</v>
      </c>
    </row>
    <row r="14983" spans="1:2" x14ac:dyDescent="0.2">
      <c r="A14983" s="1" t="s">
        <v>20189</v>
      </c>
      <c r="B14983" t="str">
        <f t="shared" si="428"/>
        <v>https://www.udobaer.de/out/media/public/cust/others/s0000177-2021-ch_it.pdf</v>
      </c>
    </row>
    <row r="14984" spans="1:2" x14ac:dyDescent="0.2">
      <c r="A14984" s="1" t="s">
        <v>20190</v>
      </c>
      <c r="B14984" t="str">
        <f t="shared" si="428"/>
        <v>https://www.udobaer.de/out/media/public/cust/others/s0000177-2021-ch_it.pdf</v>
      </c>
    </row>
    <row r="14985" spans="1:2" x14ac:dyDescent="0.2">
      <c r="A14985" s="1" t="s">
        <v>20191</v>
      </c>
      <c r="B14985" t="str">
        <f t="shared" si="428"/>
        <v>https://www.udobaer.de/out/media/public/cust/others/s0000177-2021-ch_it.pdf</v>
      </c>
    </row>
    <row r="14986" spans="1:2" x14ac:dyDescent="0.2">
      <c r="A14986" s="1" t="s">
        <v>20192</v>
      </c>
      <c r="B14986" t="str">
        <f t="shared" si="428"/>
        <v>https://www.udobaer.de/out/media/public/cust/others/s0000177-2021-ch_it.pdf</v>
      </c>
    </row>
    <row r="14987" spans="1:2" x14ac:dyDescent="0.2">
      <c r="A14987" s="1" t="s">
        <v>20193</v>
      </c>
      <c r="B14987" t="str">
        <f t="shared" si="428"/>
        <v>https://www.udobaer.de/out/media/public/cust/others/s0000177-2021-ch_it.pdf</v>
      </c>
    </row>
    <row r="14988" spans="1:2" x14ac:dyDescent="0.2">
      <c r="A14988" s="1" t="s">
        <v>20194</v>
      </c>
      <c r="B14988" t="str">
        <f t="shared" si="428"/>
        <v>https://www.udobaer.de/out/media/public/cust/others/s0000177-2021-ch_it.pdf</v>
      </c>
    </row>
    <row r="14989" spans="1:2" x14ac:dyDescent="0.2">
      <c r="A14989" s="1" t="s">
        <v>20195</v>
      </c>
      <c r="B14989" t="str">
        <f t="shared" si="428"/>
        <v>https://www.udobaer.de/out/media/public/cust/others/s0000177-2021-ch_it.pdf</v>
      </c>
    </row>
    <row r="14990" spans="1:2" x14ac:dyDescent="0.2">
      <c r="A14990" s="1" t="s">
        <v>20196</v>
      </c>
      <c r="B14990" t="str">
        <f t="shared" si="428"/>
        <v>https://www.udobaer.de/out/media/public/cust/others/s0000177-2021-ch_it.pdf</v>
      </c>
    </row>
    <row r="14991" spans="1:2" x14ac:dyDescent="0.2">
      <c r="A14991" s="1" t="s">
        <v>20197</v>
      </c>
      <c r="B14991" t="str">
        <f t="shared" ref="B14991:B15018" si="429">HYPERLINK("https://www.udobaer.de/out/media/public/cust/others/s0000177-2021-ch_it.pdf")</f>
        <v>https://www.udobaer.de/out/media/public/cust/others/s0000177-2021-ch_it.pdf</v>
      </c>
    </row>
    <row r="14992" spans="1:2" x14ac:dyDescent="0.2">
      <c r="A14992" s="1" t="s">
        <v>20198</v>
      </c>
      <c r="B14992" t="str">
        <f t="shared" si="429"/>
        <v>https://www.udobaer.de/out/media/public/cust/others/s0000177-2021-ch_it.pdf</v>
      </c>
    </row>
    <row r="14993" spans="1:2" x14ac:dyDescent="0.2">
      <c r="A14993" s="1" t="s">
        <v>20199</v>
      </c>
      <c r="B14993" t="str">
        <f t="shared" si="429"/>
        <v>https://www.udobaer.de/out/media/public/cust/others/s0000177-2021-ch_it.pdf</v>
      </c>
    </row>
    <row r="14994" spans="1:2" x14ac:dyDescent="0.2">
      <c r="A14994" s="1" t="s">
        <v>20200</v>
      </c>
      <c r="B14994" t="str">
        <f t="shared" si="429"/>
        <v>https://www.udobaer.de/out/media/public/cust/others/s0000177-2021-ch_it.pdf</v>
      </c>
    </row>
    <row r="14995" spans="1:2" x14ac:dyDescent="0.2">
      <c r="A14995" s="1" t="s">
        <v>20201</v>
      </c>
      <c r="B14995" t="str">
        <f t="shared" si="429"/>
        <v>https://www.udobaer.de/out/media/public/cust/others/s0000177-2021-ch_it.pdf</v>
      </c>
    </row>
    <row r="14996" spans="1:2" x14ac:dyDescent="0.2">
      <c r="A14996" s="1" t="s">
        <v>20202</v>
      </c>
      <c r="B14996" t="str">
        <f t="shared" si="429"/>
        <v>https://www.udobaer.de/out/media/public/cust/others/s0000177-2021-ch_it.pdf</v>
      </c>
    </row>
    <row r="14997" spans="1:2" x14ac:dyDescent="0.2">
      <c r="A14997" s="1" t="s">
        <v>20203</v>
      </c>
      <c r="B14997" t="str">
        <f t="shared" si="429"/>
        <v>https://www.udobaer.de/out/media/public/cust/others/s0000177-2021-ch_it.pdf</v>
      </c>
    </row>
    <row r="14998" spans="1:2" x14ac:dyDescent="0.2">
      <c r="A14998" s="1" t="s">
        <v>20204</v>
      </c>
      <c r="B14998" t="str">
        <f t="shared" si="429"/>
        <v>https://www.udobaer.de/out/media/public/cust/others/s0000177-2021-ch_it.pdf</v>
      </c>
    </row>
    <row r="14999" spans="1:2" x14ac:dyDescent="0.2">
      <c r="A14999" s="1" t="s">
        <v>20205</v>
      </c>
      <c r="B14999" t="str">
        <f t="shared" si="429"/>
        <v>https://www.udobaer.de/out/media/public/cust/others/s0000177-2021-ch_it.pdf</v>
      </c>
    </row>
    <row r="15000" spans="1:2" x14ac:dyDescent="0.2">
      <c r="A15000" s="1" t="s">
        <v>20206</v>
      </c>
      <c r="B15000" t="str">
        <f t="shared" si="429"/>
        <v>https://www.udobaer.de/out/media/public/cust/others/s0000177-2021-ch_it.pdf</v>
      </c>
    </row>
    <row r="15001" spans="1:2" x14ac:dyDescent="0.2">
      <c r="A15001" s="1" t="s">
        <v>20207</v>
      </c>
      <c r="B15001" t="str">
        <f t="shared" si="429"/>
        <v>https://www.udobaer.de/out/media/public/cust/others/s0000177-2021-ch_it.pdf</v>
      </c>
    </row>
    <row r="15002" spans="1:2" x14ac:dyDescent="0.2">
      <c r="A15002" s="1" t="s">
        <v>20208</v>
      </c>
      <c r="B15002" t="str">
        <f t="shared" si="429"/>
        <v>https://www.udobaer.de/out/media/public/cust/others/s0000177-2021-ch_it.pdf</v>
      </c>
    </row>
    <row r="15003" spans="1:2" x14ac:dyDescent="0.2">
      <c r="A15003" s="1" t="s">
        <v>20209</v>
      </c>
      <c r="B15003" t="str">
        <f t="shared" si="429"/>
        <v>https://www.udobaer.de/out/media/public/cust/others/s0000177-2021-ch_it.pdf</v>
      </c>
    </row>
    <row r="15004" spans="1:2" x14ac:dyDescent="0.2">
      <c r="A15004" s="1" t="s">
        <v>20210</v>
      </c>
      <c r="B15004" t="str">
        <f t="shared" si="429"/>
        <v>https://www.udobaer.de/out/media/public/cust/others/s0000177-2021-ch_it.pdf</v>
      </c>
    </row>
    <row r="15005" spans="1:2" x14ac:dyDescent="0.2">
      <c r="A15005" s="1" t="s">
        <v>20211</v>
      </c>
      <c r="B15005" t="str">
        <f t="shared" si="429"/>
        <v>https://www.udobaer.de/out/media/public/cust/others/s0000177-2021-ch_it.pdf</v>
      </c>
    </row>
    <row r="15006" spans="1:2" x14ac:dyDescent="0.2">
      <c r="A15006" s="1" t="s">
        <v>20212</v>
      </c>
      <c r="B15006" t="str">
        <f t="shared" si="429"/>
        <v>https://www.udobaer.de/out/media/public/cust/others/s0000177-2021-ch_it.pdf</v>
      </c>
    </row>
    <row r="15007" spans="1:2" x14ac:dyDescent="0.2">
      <c r="A15007" s="1" t="s">
        <v>20213</v>
      </c>
      <c r="B15007" t="str">
        <f t="shared" si="429"/>
        <v>https://www.udobaer.de/out/media/public/cust/others/s0000177-2021-ch_it.pdf</v>
      </c>
    </row>
    <row r="15008" spans="1:2" x14ac:dyDescent="0.2">
      <c r="A15008" s="1" t="s">
        <v>20214</v>
      </c>
      <c r="B15008" t="str">
        <f t="shared" si="429"/>
        <v>https://www.udobaer.de/out/media/public/cust/others/s0000177-2021-ch_it.pdf</v>
      </c>
    </row>
    <row r="15009" spans="1:2" x14ac:dyDescent="0.2">
      <c r="A15009" s="1" t="s">
        <v>20215</v>
      </c>
      <c r="B15009" t="str">
        <f t="shared" si="429"/>
        <v>https://www.udobaer.de/out/media/public/cust/others/s0000177-2021-ch_it.pdf</v>
      </c>
    </row>
    <row r="15010" spans="1:2" x14ac:dyDescent="0.2">
      <c r="A15010" s="1" t="s">
        <v>20216</v>
      </c>
      <c r="B15010" t="str">
        <f t="shared" si="429"/>
        <v>https://www.udobaer.de/out/media/public/cust/others/s0000177-2021-ch_it.pdf</v>
      </c>
    </row>
    <row r="15011" spans="1:2" x14ac:dyDescent="0.2">
      <c r="A15011" s="1" t="s">
        <v>20217</v>
      </c>
      <c r="B15011" t="str">
        <f t="shared" si="429"/>
        <v>https://www.udobaer.de/out/media/public/cust/others/s0000177-2021-ch_it.pdf</v>
      </c>
    </row>
    <row r="15012" spans="1:2" x14ac:dyDescent="0.2">
      <c r="A15012" s="1" t="s">
        <v>20218</v>
      </c>
      <c r="B15012" t="str">
        <f t="shared" si="429"/>
        <v>https://www.udobaer.de/out/media/public/cust/others/s0000177-2021-ch_it.pdf</v>
      </c>
    </row>
    <row r="15013" spans="1:2" x14ac:dyDescent="0.2">
      <c r="A15013" s="1" t="s">
        <v>20219</v>
      </c>
      <c r="B15013" t="str">
        <f t="shared" si="429"/>
        <v>https://www.udobaer.de/out/media/public/cust/others/s0000177-2021-ch_it.pdf</v>
      </c>
    </row>
    <row r="15014" spans="1:2" x14ac:dyDescent="0.2">
      <c r="A15014" s="1" t="s">
        <v>20220</v>
      </c>
      <c r="B15014" t="str">
        <f t="shared" si="429"/>
        <v>https://www.udobaer.de/out/media/public/cust/others/s0000177-2021-ch_it.pdf</v>
      </c>
    </row>
    <row r="15015" spans="1:2" x14ac:dyDescent="0.2">
      <c r="A15015" s="1" t="s">
        <v>20221</v>
      </c>
      <c r="B15015" t="str">
        <f t="shared" si="429"/>
        <v>https://www.udobaer.de/out/media/public/cust/others/s0000177-2021-ch_it.pdf</v>
      </c>
    </row>
    <row r="15016" spans="1:2" x14ac:dyDescent="0.2">
      <c r="A15016" s="1" t="s">
        <v>20222</v>
      </c>
      <c r="B15016" t="str">
        <f t="shared" si="429"/>
        <v>https://www.udobaer.de/out/media/public/cust/others/s0000177-2021-ch_it.pdf</v>
      </c>
    </row>
    <row r="15017" spans="1:2" x14ac:dyDescent="0.2">
      <c r="A15017" s="1" t="s">
        <v>20223</v>
      </c>
      <c r="B15017" t="str">
        <f t="shared" si="429"/>
        <v>https://www.udobaer.de/out/media/public/cust/others/s0000177-2021-ch_it.pdf</v>
      </c>
    </row>
    <row r="15018" spans="1:2" x14ac:dyDescent="0.2">
      <c r="A15018" s="1" t="s">
        <v>20224</v>
      </c>
      <c r="B15018" t="str">
        <f t="shared" si="429"/>
        <v>https://www.udobaer.de/out/media/public/cust/others/s0000177-2021-ch_it.pdf</v>
      </c>
    </row>
    <row r="15019" spans="1:2" x14ac:dyDescent="0.2">
      <c r="A15019" s="1" t="s">
        <v>20225</v>
      </c>
      <c r="B15019" t="str">
        <f t="shared" ref="B15019:B15046" si="430">HYPERLINK("https://www.udobaer.de/out/media/public/cust/others/s0000177-2021-ch_it.pdf")</f>
        <v>https://www.udobaer.de/out/media/public/cust/others/s0000177-2021-ch_it.pdf</v>
      </c>
    </row>
    <row r="15020" spans="1:2" x14ac:dyDescent="0.2">
      <c r="A15020" s="1" t="s">
        <v>20226</v>
      </c>
      <c r="B15020" t="str">
        <f t="shared" si="430"/>
        <v>https://www.udobaer.de/out/media/public/cust/others/s0000177-2021-ch_it.pdf</v>
      </c>
    </row>
    <row r="15021" spans="1:2" x14ac:dyDescent="0.2">
      <c r="A15021" s="1" t="s">
        <v>20227</v>
      </c>
      <c r="B15021" t="str">
        <f t="shared" si="430"/>
        <v>https://www.udobaer.de/out/media/public/cust/others/s0000177-2021-ch_it.pdf</v>
      </c>
    </row>
    <row r="15022" spans="1:2" x14ac:dyDescent="0.2">
      <c r="A15022" s="1" t="s">
        <v>20228</v>
      </c>
      <c r="B15022" t="str">
        <f t="shared" si="430"/>
        <v>https://www.udobaer.de/out/media/public/cust/others/s0000177-2021-ch_it.pdf</v>
      </c>
    </row>
    <row r="15023" spans="1:2" x14ac:dyDescent="0.2">
      <c r="A15023" s="1" t="s">
        <v>20229</v>
      </c>
      <c r="B15023" t="str">
        <f t="shared" si="430"/>
        <v>https://www.udobaer.de/out/media/public/cust/others/s0000177-2021-ch_it.pdf</v>
      </c>
    </row>
    <row r="15024" spans="1:2" x14ac:dyDescent="0.2">
      <c r="A15024" s="1" t="s">
        <v>20230</v>
      </c>
      <c r="B15024" t="str">
        <f t="shared" si="430"/>
        <v>https://www.udobaer.de/out/media/public/cust/others/s0000177-2021-ch_it.pdf</v>
      </c>
    </row>
    <row r="15025" spans="1:2" x14ac:dyDescent="0.2">
      <c r="A15025" s="1" t="s">
        <v>20231</v>
      </c>
      <c r="B15025" t="str">
        <f t="shared" si="430"/>
        <v>https://www.udobaer.de/out/media/public/cust/others/s0000177-2021-ch_it.pdf</v>
      </c>
    </row>
    <row r="15026" spans="1:2" x14ac:dyDescent="0.2">
      <c r="A15026" s="1" t="s">
        <v>20232</v>
      </c>
      <c r="B15026" t="str">
        <f t="shared" si="430"/>
        <v>https://www.udobaer.de/out/media/public/cust/others/s0000177-2021-ch_it.pdf</v>
      </c>
    </row>
    <row r="15027" spans="1:2" x14ac:dyDescent="0.2">
      <c r="A15027" s="1" t="s">
        <v>20233</v>
      </c>
      <c r="B15027" t="str">
        <f t="shared" si="430"/>
        <v>https://www.udobaer.de/out/media/public/cust/others/s0000177-2021-ch_it.pdf</v>
      </c>
    </row>
    <row r="15028" spans="1:2" x14ac:dyDescent="0.2">
      <c r="A15028" s="1" t="s">
        <v>20234</v>
      </c>
      <c r="B15028" t="str">
        <f t="shared" si="430"/>
        <v>https://www.udobaer.de/out/media/public/cust/others/s0000177-2021-ch_it.pdf</v>
      </c>
    </row>
    <row r="15029" spans="1:2" x14ac:dyDescent="0.2">
      <c r="A15029" s="1" t="s">
        <v>20235</v>
      </c>
      <c r="B15029" t="str">
        <f t="shared" si="430"/>
        <v>https://www.udobaer.de/out/media/public/cust/others/s0000177-2021-ch_it.pdf</v>
      </c>
    </row>
    <row r="15030" spans="1:2" x14ac:dyDescent="0.2">
      <c r="A15030" s="1" t="s">
        <v>20236</v>
      </c>
      <c r="B15030" t="str">
        <f t="shared" si="430"/>
        <v>https://www.udobaer.de/out/media/public/cust/others/s0000177-2021-ch_it.pdf</v>
      </c>
    </row>
    <row r="15031" spans="1:2" x14ac:dyDescent="0.2">
      <c r="A15031" s="1" t="s">
        <v>20237</v>
      </c>
      <c r="B15031" t="str">
        <f t="shared" si="430"/>
        <v>https://www.udobaer.de/out/media/public/cust/others/s0000177-2021-ch_it.pdf</v>
      </c>
    </row>
    <row r="15032" spans="1:2" x14ac:dyDescent="0.2">
      <c r="A15032" s="1" t="s">
        <v>20238</v>
      </c>
      <c r="B15032" t="str">
        <f t="shared" si="430"/>
        <v>https://www.udobaer.de/out/media/public/cust/others/s0000177-2021-ch_it.pdf</v>
      </c>
    </row>
    <row r="15033" spans="1:2" x14ac:dyDescent="0.2">
      <c r="A15033" s="1" t="s">
        <v>20239</v>
      </c>
      <c r="B15033" t="str">
        <f t="shared" si="430"/>
        <v>https://www.udobaer.de/out/media/public/cust/others/s0000177-2021-ch_it.pdf</v>
      </c>
    </row>
    <row r="15034" spans="1:2" x14ac:dyDescent="0.2">
      <c r="A15034" s="1" t="s">
        <v>20240</v>
      </c>
      <c r="B15034" t="str">
        <f t="shared" si="430"/>
        <v>https://www.udobaer.de/out/media/public/cust/others/s0000177-2021-ch_it.pdf</v>
      </c>
    </row>
    <row r="15035" spans="1:2" x14ac:dyDescent="0.2">
      <c r="A15035" s="1" t="s">
        <v>20241</v>
      </c>
      <c r="B15035" t="str">
        <f t="shared" si="430"/>
        <v>https://www.udobaer.de/out/media/public/cust/others/s0000177-2021-ch_it.pdf</v>
      </c>
    </row>
    <row r="15036" spans="1:2" x14ac:dyDescent="0.2">
      <c r="A15036" s="1" t="s">
        <v>20242</v>
      </c>
      <c r="B15036" t="str">
        <f t="shared" si="430"/>
        <v>https://www.udobaer.de/out/media/public/cust/others/s0000177-2021-ch_it.pdf</v>
      </c>
    </row>
    <row r="15037" spans="1:2" x14ac:dyDescent="0.2">
      <c r="A15037" s="1" t="s">
        <v>20243</v>
      </c>
      <c r="B15037" t="str">
        <f t="shared" si="430"/>
        <v>https://www.udobaer.de/out/media/public/cust/others/s0000177-2021-ch_it.pdf</v>
      </c>
    </row>
    <row r="15038" spans="1:2" x14ac:dyDescent="0.2">
      <c r="A15038" s="1" t="s">
        <v>20244</v>
      </c>
      <c r="B15038" t="str">
        <f t="shared" si="430"/>
        <v>https://www.udobaer.de/out/media/public/cust/others/s0000177-2021-ch_it.pdf</v>
      </c>
    </row>
    <row r="15039" spans="1:2" x14ac:dyDescent="0.2">
      <c r="A15039" s="1" t="s">
        <v>20245</v>
      </c>
      <c r="B15039" t="str">
        <f t="shared" si="430"/>
        <v>https://www.udobaer.de/out/media/public/cust/others/s0000177-2021-ch_it.pdf</v>
      </c>
    </row>
    <row r="15040" spans="1:2" x14ac:dyDescent="0.2">
      <c r="A15040" s="1" t="s">
        <v>20246</v>
      </c>
      <c r="B15040" t="str">
        <f t="shared" si="430"/>
        <v>https://www.udobaer.de/out/media/public/cust/others/s0000177-2021-ch_it.pdf</v>
      </c>
    </row>
    <row r="15041" spans="1:2" x14ac:dyDescent="0.2">
      <c r="A15041" s="1" t="s">
        <v>20247</v>
      </c>
      <c r="B15041" t="str">
        <f t="shared" si="430"/>
        <v>https://www.udobaer.de/out/media/public/cust/others/s0000177-2021-ch_it.pdf</v>
      </c>
    </row>
    <row r="15042" spans="1:2" x14ac:dyDescent="0.2">
      <c r="A15042" s="1" t="s">
        <v>20248</v>
      </c>
      <c r="B15042" t="str">
        <f t="shared" si="430"/>
        <v>https://www.udobaer.de/out/media/public/cust/others/s0000177-2021-ch_it.pdf</v>
      </c>
    </row>
    <row r="15043" spans="1:2" x14ac:dyDescent="0.2">
      <c r="A15043" s="1" t="s">
        <v>20249</v>
      </c>
      <c r="B15043" t="str">
        <f t="shared" si="430"/>
        <v>https://www.udobaer.de/out/media/public/cust/others/s0000177-2021-ch_it.pdf</v>
      </c>
    </row>
    <row r="15044" spans="1:2" x14ac:dyDescent="0.2">
      <c r="A15044" s="1" t="s">
        <v>20250</v>
      </c>
      <c r="B15044" t="str">
        <f t="shared" si="430"/>
        <v>https://www.udobaer.de/out/media/public/cust/others/s0000177-2021-ch_it.pdf</v>
      </c>
    </row>
    <row r="15045" spans="1:2" x14ac:dyDescent="0.2">
      <c r="A15045" s="1" t="s">
        <v>20251</v>
      </c>
      <c r="B15045" t="str">
        <f t="shared" si="430"/>
        <v>https://www.udobaer.de/out/media/public/cust/others/s0000177-2021-ch_it.pdf</v>
      </c>
    </row>
    <row r="15046" spans="1:2" x14ac:dyDescent="0.2">
      <c r="A15046" s="1" t="s">
        <v>20252</v>
      </c>
      <c r="B15046" t="str">
        <f t="shared" si="430"/>
        <v>https://www.udobaer.de/out/media/public/cust/others/s0000177-2021-ch_it.pdf</v>
      </c>
    </row>
    <row r="15047" spans="1:2" x14ac:dyDescent="0.2">
      <c r="A15047" s="1" t="s">
        <v>20253</v>
      </c>
      <c r="B15047" t="str">
        <f t="shared" ref="B15047:B15074" si="431">HYPERLINK("https://www.udobaer.de/out/media/public/cust/others/s0000177-2021-ch_it.pdf")</f>
        <v>https://www.udobaer.de/out/media/public/cust/others/s0000177-2021-ch_it.pdf</v>
      </c>
    </row>
    <row r="15048" spans="1:2" x14ac:dyDescent="0.2">
      <c r="A15048" s="1" t="s">
        <v>20254</v>
      </c>
      <c r="B15048" t="str">
        <f t="shared" si="431"/>
        <v>https://www.udobaer.de/out/media/public/cust/others/s0000177-2021-ch_it.pdf</v>
      </c>
    </row>
    <row r="15049" spans="1:2" x14ac:dyDescent="0.2">
      <c r="A15049" s="1" t="s">
        <v>20255</v>
      </c>
      <c r="B15049" t="str">
        <f t="shared" si="431"/>
        <v>https://www.udobaer.de/out/media/public/cust/others/s0000177-2021-ch_it.pdf</v>
      </c>
    </row>
    <row r="15050" spans="1:2" x14ac:dyDescent="0.2">
      <c r="A15050" s="1" t="s">
        <v>20256</v>
      </c>
      <c r="B15050" t="str">
        <f t="shared" si="431"/>
        <v>https://www.udobaer.de/out/media/public/cust/others/s0000177-2021-ch_it.pdf</v>
      </c>
    </row>
    <row r="15051" spans="1:2" x14ac:dyDescent="0.2">
      <c r="A15051" s="1" t="s">
        <v>20257</v>
      </c>
      <c r="B15051" t="str">
        <f t="shared" si="431"/>
        <v>https://www.udobaer.de/out/media/public/cust/others/s0000177-2021-ch_it.pdf</v>
      </c>
    </row>
    <row r="15052" spans="1:2" x14ac:dyDescent="0.2">
      <c r="A15052" s="1" t="s">
        <v>20258</v>
      </c>
      <c r="B15052" t="str">
        <f t="shared" si="431"/>
        <v>https://www.udobaer.de/out/media/public/cust/others/s0000177-2021-ch_it.pdf</v>
      </c>
    </row>
    <row r="15053" spans="1:2" x14ac:dyDescent="0.2">
      <c r="A15053" s="1" t="s">
        <v>20259</v>
      </c>
      <c r="B15053" t="str">
        <f t="shared" si="431"/>
        <v>https://www.udobaer.de/out/media/public/cust/others/s0000177-2021-ch_it.pdf</v>
      </c>
    </row>
    <row r="15054" spans="1:2" x14ac:dyDescent="0.2">
      <c r="A15054" s="1" t="s">
        <v>20260</v>
      </c>
      <c r="B15054" t="str">
        <f t="shared" si="431"/>
        <v>https://www.udobaer.de/out/media/public/cust/others/s0000177-2021-ch_it.pdf</v>
      </c>
    </row>
    <row r="15055" spans="1:2" x14ac:dyDescent="0.2">
      <c r="A15055" s="1" t="s">
        <v>20261</v>
      </c>
      <c r="B15055" t="str">
        <f t="shared" si="431"/>
        <v>https://www.udobaer.de/out/media/public/cust/others/s0000177-2021-ch_it.pdf</v>
      </c>
    </row>
    <row r="15056" spans="1:2" x14ac:dyDescent="0.2">
      <c r="A15056" s="1" t="s">
        <v>20262</v>
      </c>
      <c r="B15056" t="str">
        <f t="shared" si="431"/>
        <v>https://www.udobaer.de/out/media/public/cust/others/s0000177-2021-ch_it.pdf</v>
      </c>
    </row>
    <row r="15057" spans="1:2" x14ac:dyDescent="0.2">
      <c r="A15057" s="1" t="s">
        <v>20263</v>
      </c>
      <c r="B15057" t="str">
        <f t="shared" si="431"/>
        <v>https://www.udobaer.de/out/media/public/cust/others/s0000177-2021-ch_it.pdf</v>
      </c>
    </row>
    <row r="15058" spans="1:2" x14ac:dyDescent="0.2">
      <c r="A15058" s="1" t="s">
        <v>20264</v>
      </c>
      <c r="B15058" t="str">
        <f t="shared" si="431"/>
        <v>https://www.udobaer.de/out/media/public/cust/others/s0000177-2021-ch_it.pdf</v>
      </c>
    </row>
    <row r="15059" spans="1:2" x14ac:dyDescent="0.2">
      <c r="A15059" s="1" t="s">
        <v>20265</v>
      </c>
      <c r="B15059" t="str">
        <f t="shared" si="431"/>
        <v>https://www.udobaer.de/out/media/public/cust/others/s0000177-2021-ch_it.pdf</v>
      </c>
    </row>
    <row r="15060" spans="1:2" x14ac:dyDescent="0.2">
      <c r="A15060" s="1" t="s">
        <v>20266</v>
      </c>
      <c r="B15060" t="str">
        <f t="shared" si="431"/>
        <v>https://www.udobaer.de/out/media/public/cust/others/s0000177-2021-ch_it.pdf</v>
      </c>
    </row>
    <row r="15061" spans="1:2" x14ac:dyDescent="0.2">
      <c r="A15061" s="1" t="s">
        <v>20267</v>
      </c>
      <c r="B15061" t="str">
        <f t="shared" si="431"/>
        <v>https://www.udobaer.de/out/media/public/cust/others/s0000177-2021-ch_it.pdf</v>
      </c>
    </row>
    <row r="15062" spans="1:2" x14ac:dyDescent="0.2">
      <c r="A15062" s="1" t="s">
        <v>20268</v>
      </c>
      <c r="B15062" t="str">
        <f t="shared" si="431"/>
        <v>https://www.udobaer.de/out/media/public/cust/others/s0000177-2021-ch_it.pdf</v>
      </c>
    </row>
    <row r="15063" spans="1:2" x14ac:dyDescent="0.2">
      <c r="A15063" s="1" t="s">
        <v>20269</v>
      </c>
      <c r="B15063" t="str">
        <f t="shared" si="431"/>
        <v>https://www.udobaer.de/out/media/public/cust/others/s0000177-2021-ch_it.pdf</v>
      </c>
    </row>
    <row r="15064" spans="1:2" x14ac:dyDescent="0.2">
      <c r="A15064" s="1" t="s">
        <v>20270</v>
      </c>
      <c r="B15064" t="str">
        <f t="shared" si="431"/>
        <v>https://www.udobaer.de/out/media/public/cust/others/s0000177-2021-ch_it.pdf</v>
      </c>
    </row>
    <row r="15065" spans="1:2" x14ac:dyDescent="0.2">
      <c r="A15065" s="1" t="s">
        <v>20271</v>
      </c>
      <c r="B15065" t="str">
        <f t="shared" si="431"/>
        <v>https://www.udobaer.de/out/media/public/cust/others/s0000177-2021-ch_it.pdf</v>
      </c>
    </row>
    <row r="15066" spans="1:2" x14ac:dyDescent="0.2">
      <c r="A15066" s="1" t="s">
        <v>20272</v>
      </c>
      <c r="B15066" t="str">
        <f t="shared" si="431"/>
        <v>https://www.udobaer.de/out/media/public/cust/others/s0000177-2021-ch_it.pdf</v>
      </c>
    </row>
    <row r="15067" spans="1:2" x14ac:dyDescent="0.2">
      <c r="A15067" s="1" t="s">
        <v>20273</v>
      </c>
      <c r="B15067" t="str">
        <f t="shared" si="431"/>
        <v>https://www.udobaer.de/out/media/public/cust/others/s0000177-2021-ch_it.pdf</v>
      </c>
    </row>
    <row r="15068" spans="1:2" x14ac:dyDescent="0.2">
      <c r="A15068" s="1" t="s">
        <v>20282</v>
      </c>
      <c r="B15068" t="str">
        <f t="shared" si="431"/>
        <v>https://www.udobaer.de/out/media/public/cust/others/s0000177-2021-ch_it.pdf</v>
      </c>
    </row>
    <row r="15069" spans="1:2" x14ac:dyDescent="0.2">
      <c r="A15069" s="1" t="s">
        <v>20283</v>
      </c>
      <c r="B15069" t="str">
        <f t="shared" si="431"/>
        <v>https://www.udobaer.de/out/media/public/cust/others/s0000177-2021-ch_it.pdf</v>
      </c>
    </row>
    <row r="15070" spans="1:2" x14ac:dyDescent="0.2">
      <c r="A15070" s="1" t="s">
        <v>20284</v>
      </c>
      <c r="B15070" t="str">
        <f t="shared" si="431"/>
        <v>https://www.udobaer.de/out/media/public/cust/others/s0000177-2021-ch_it.pdf</v>
      </c>
    </row>
    <row r="15071" spans="1:2" x14ac:dyDescent="0.2">
      <c r="A15071" s="1" t="s">
        <v>20285</v>
      </c>
      <c r="B15071" t="str">
        <f t="shared" si="431"/>
        <v>https://www.udobaer.de/out/media/public/cust/others/s0000177-2021-ch_it.pdf</v>
      </c>
    </row>
    <row r="15072" spans="1:2" x14ac:dyDescent="0.2">
      <c r="A15072" s="1" t="s">
        <v>20286</v>
      </c>
      <c r="B15072" t="str">
        <f t="shared" si="431"/>
        <v>https://www.udobaer.de/out/media/public/cust/others/s0000177-2021-ch_it.pdf</v>
      </c>
    </row>
    <row r="15073" spans="1:2" x14ac:dyDescent="0.2">
      <c r="A15073" s="1" t="s">
        <v>20287</v>
      </c>
      <c r="B15073" t="str">
        <f t="shared" si="431"/>
        <v>https://www.udobaer.de/out/media/public/cust/others/s0000177-2021-ch_it.pdf</v>
      </c>
    </row>
    <row r="15074" spans="1:2" x14ac:dyDescent="0.2">
      <c r="A15074" s="1" t="s">
        <v>20288</v>
      </c>
      <c r="B15074" t="str">
        <f t="shared" si="431"/>
        <v>https://www.udobaer.de/out/media/public/cust/others/s0000177-2021-ch_it.pdf</v>
      </c>
    </row>
    <row r="15075" spans="1:2" x14ac:dyDescent="0.2">
      <c r="A15075" s="1" t="s">
        <v>28246</v>
      </c>
      <c r="B15075" t="str">
        <f t="shared" ref="B15075:B15098" si="432">HYPERLINK("https://www.udobaer.de/out/media/public/cust/others/s0000177-2021-ch_it.pdf")</f>
        <v>https://www.udobaer.de/out/media/public/cust/others/s0000177-2021-ch_it.pdf</v>
      </c>
    </row>
    <row r="15076" spans="1:2" x14ac:dyDescent="0.2">
      <c r="A15076" s="1" t="s">
        <v>28247</v>
      </c>
      <c r="B15076" t="str">
        <f t="shared" si="432"/>
        <v>https://www.udobaer.de/out/media/public/cust/others/s0000177-2021-ch_it.pdf</v>
      </c>
    </row>
    <row r="15077" spans="1:2" x14ac:dyDescent="0.2">
      <c r="A15077" s="1" t="s">
        <v>28248</v>
      </c>
      <c r="B15077" t="str">
        <f t="shared" si="432"/>
        <v>https://www.udobaer.de/out/media/public/cust/others/s0000177-2021-ch_it.pdf</v>
      </c>
    </row>
    <row r="15078" spans="1:2" x14ac:dyDescent="0.2">
      <c r="A15078" s="1" t="s">
        <v>28252</v>
      </c>
      <c r="B15078" t="str">
        <f t="shared" si="432"/>
        <v>https://www.udobaer.de/out/media/public/cust/others/s0000177-2021-ch_it.pdf</v>
      </c>
    </row>
    <row r="15079" spans="1:2" x14ac:dyDescent="0.2">
      <c r="A15079" s="1" t="s">
        <v>28253</v>
      </c>
      <c r="B15079" t="str">
        <f t="shared" si="432"/>
        <v>https://www.udobaer.de/out/media/public/cust/others/s0000177-2021-ch_it.pdf</v>
      </c>
    </row>
    <row r="15080" spans="1:2" x14ac:dyDescent="0.2">
      <c r="A15080" s="1" t="s">
        <v>28254</v>
      </c>
      <c r="B15080" t="str">
        <f t="shared" si="432"/>
        <v>https://www.udobaer.de/out/media/public/cust/others/s0000177-2021-ch_it.pdf</v>
      </c>
    </row>
    <row r="15081" spans="1:2" x14ac:dyDescent="0.2">
      <c r="A15081" s="1" t="s">
        <v>28255</v>
      </c>
      <c r="B15081" t="str">
        <f t="shared" si="432"/>
        <v>https://www.udobaer.de/out/media/public/cust/others/s0000177-2021-ch_it.pdf</v>
      </c>
    </row>
    <row r="15082" spans="1:2" x14ac:dyDescent="0.2">
      <c r="A15082" s="1" t="s">
        <v>28256</v>
      </c>
      <c r="B15082" t="str">
        <f t="shared" si="432"/>
        <v>https://www.udobaer.de/out/media/public/cust/others/s0000177-2021-ch_it.pdf</v>
      </c>
    </row>
    <row r="15083" spans="1:2" x14ac:dyDescent="0.2">
      <c r="A15083" s="1" t="s">
        <v>28257</v>
      </c>
      <c r="B15083" t="str">
        <f t="shared" si="432"/>
        <v>https://www.udobaer.de/out/media/public/cust/others/s0000177-2021-ch_it.pdf</v>
      </c>
    </row>
    <row r="15084" spans="1:2" x14ac:dyDescent="0.2">
      <c r="A15084" s="1" t="s">
        <v>28258</v>
      </c>
      <c r="B15084" t="str">
        <f t="shared" si="432"/>
        <v>https://www.udobaer.de/out/media/public/cust/others/s0000177-2021-ch_it.pdf</v>
      </c>
    </row>
    <row r="15085" spans="1:2" x14ac:dyDescent="0.2">
      <c r="A15085" s="1" t="s">
        <v>28259</v>
      </c>
      <c r="B15085" t="str">
        <f t="shared" si="432"/>
        <v>https://www.udobaer.de/out/media/public/cust/others/s0000177-2021-ch_it.pdf</v>
      </c>
    </row>
    <row r="15086" spans="1:2" x14ac:dyDescent="0.2">
      <c r="A15086" s="1" t="s">
        <v>28260</v>
      </c>
      <c r="B15086" t="str">
        <f t="shared" si="432"/>
        <v>https://www.udobaer.de/out/media/public/cust/others/s0000177-2021-ch_it.pdf</v>
      </c>
    </row>
    <row r="15087" spans="1:2" x14ac:dyDescent="0.2">
      <c r="A15087" s="1" t="s">
        <v>28261</v>
      </c>
      <c r="B15087" t="str">
        <f t="shared" si="432"/>
        <v>https://www.udobaer.de/out/media/public/cust/others/s0000177-2021-ch_it.pdf</v>
      </c>
    </row>
    <row r="15088" spans="1:2" x14ac:dyDescent="0.2">
      <c r="A15088" s="1" t="s">
        <v>28262</v>
      </c>
      <c r="B15088" t="str">
        <f t="shared" si="432"/>
        <v>https://www.udobaer.de/out/media/public/cust/others/s0000177-2021-ch_it.pdf</v>
      </c>
    </row>
    <row r="15089" spans="1:2" x14ac:dyDescent="0.2">
      <c r="A15089" s="1" t="s">
        <v>28263</v>
      </c>
      <c r="B15089" t="str">
        <f t="shared" si="432"/>
        <v>https://www.udobaer.de/out/media/public/cust/others/s0000177-2021-ch_it.pdf</v>
      </c>
    </row>
    <row r="15090" spans="1:2" x14ac:dyDescent="0.2">
      <c r="A15090" s="1" t="s">
        <v>28264</v>
      </c>
      <c r="B15090" t="str">
        <f t="shared" si="432"/>
        <v>https://www.udobaer.de/out/media/public/cust/others/s0000177-2021-ch_it.pdf</v>
      </c>
    </row>
    <row r="15091" spans="1:2" x14ac:dyDescent="0.2">
      <c r="A15091" s="1" t="s">
        <v>28265</v>
      </c>
      <c r="B15091" t="str">
        <f t="shared" si="432"/>
        <v>https://www.udobaer.de/out/media/public/cust/others/s0000177-2021-ch_it.pdf</v>
      </c>
    </row>
    <row r="15092" spans="1:2" x14ac:dyDescent="0.2">
      <c r="A15092" s="1" t="s">
        <v>28266</v>
      </c>
      <c r="B15092" t="str">
        <f t="shared" si="432"/>
        <v>https://www.udobaer.de/out/media/public/cust/others/s0000177-2021-ch_it.pdf</v>
      </c>
    </row>
    <row r="15093" spans="1:2" x14ac:dyDescent="0.2">
      <c r="A15093" s="1" t="s">
        <v>28267</v>
      </c>
      <c r="B15093" t="str">
        <f t="shared" si="432"/>
        <v>https://www.udobaer.de/out/media/public/cust/others/s0000177-2021-ch_it.pdf</v>
      </c>
    </row>
    <row r="15094" spans="1:2" x14ac:dyDescent="0.2">
      <c r="A15094" s="1" t="s">
        <v>28268</v>
      </c>
      <c r="B15094" t="str">
        <f t="shared" si="432"/>
        <v>https://www.udobaer.de/out/media/public/cust/others/s0000177-2021-ch_it.pdf</v>
      </c>
    </row>
    <row r="15095" spans="1:2" x14ac:dyDescent="0.2">
      <c r="A15095" s="1" t="s">
        <v>28269</v>
      </c>
      <c r="B15095" t="str">
        <f t="shared" si="432"/>
        <v>https://www.udobaer.de/out/media/public/cust/others/s0000177-2021-ch_it.pdf</v>
      </c>
    </row>
    <row r="15096" spans="1:2" x14ac:dyDescent="0.2">
      <c r="A15096" s="1" t="s">
        <v>28270</v>
      </c>
      <c r="B15096" t="str">
        <f t="shared" si="432"/>
        <v>https://www.udobaer.de/out/media/public/cust/others/s0000177-2021-ch_it.pdf</v>
      </c>
    </row>
    <row r="15097" spans="1:2" x14ac:dyDescent="0.2">
      <c r="A15097" s="1" t="s">
        <v>28271</v>
      </c>
      <c r="B15097" t="str">
        <f t="shared" si="432"/>
        <v>https://www.udobaer.de/out/media/public/cust/others/s0000177-2021-ch_it.pdf</v>
      </c>
    </row>
    <row r="15098" spans="1:2" x14ac:dyDescent="0.2">
      <c r="A15098" s="1" t="s">
        <v>28272</v>
      </c>
      <c r="B15098" t="str">
        <f t="shared" si="432"/>
        <v>https://www.udobaer.de/out/media/public/cust/others/s0000177-2021-ch_it.pdf</v>
      </c>
    </row>
    <row r="15099" spans="1:2" x14ac:dyDescent="0.2">
      <c r="A15099" s="1" t="s">
        <v>28000</v>
      </c>
      <c r="B15099" t="str">
        <f t="shared" ref="B15099:B15136" si="433">HYPERLINK("https://www.udobaer.de/out/media/public/cust/others/s0000178-2021-ch_it.pdf")</f>
        <v>https://www.udobaer.de/out/media/public/cust/others/s0000178-2021-ch_it.pdf</v>
      </c>
    </row>
    <row r="15100" spans="1:2" x14ac:dyDescent="0.2">
      <c r="A15100" s="1" t="s">
        <v>28001</v>
      </c>
      <c r="B15100" t="str">
        <f t="shared" si="433"/>
        <v>https://www.udobaer.de/out/media/public/cust/others/s0000178-2021-ch_it.pdf</v>
      </c>
    </row>
    <row r="15101" spans="1:2" x14ac:dyDescent="0.2">
      <c r="A15101" s="1" t="s">
        <v>28002</v>
      </c>
      <c r="B15101" t="str">
        <f t="shared" si="433"/>
        <v>https://www.udobaer.de/out/media/public/cust/others/s0000178-2021-ch_it.pdf</v>
      </c>
    </row>
    <row r="15102" spans="1:2" x14ac:dyDescent="0.2">
      <c r="A15102" s="1" t="s">
        <v>28003</v>
      </c>
      <c r="B15102" t="str">
        <f t="shared" si="433"/>
        <v>https://www.udobaer.de/out/media/public/cust/others/s0000178-2021-ch_it.pdf</v>
      </c>
    </row>
    <row r="15103" spans="1:2" x14ac:dyDescent="0.2">
      <c r="A15103" s="1" t="s">
        <v>28365</v>
      </c>
      <c r="B15103" t="str">
        <f t="shared" si="433"/>
        <v>https://www.udobaer.de/out/media/public/cust/others/s0000178-2021-ch_it.pdf</v>
      </c>
    </row>
    <row r="15104" spans="1:2" x14ac:dyDescent="0.2">
      <c r="A15104" s="1" t="s">
        <v>28366</v>
      </c>
      <c r="B15104" t="str">
        <f t="shared" si="433"/>
        <v>https://www.udobaer.de/out/media/public/cust/others/s0000178-2021-ch_it.pdf</v>
      </c>
    </row>
    <row r="15105" spans="1:2" x14ac:dyDescent="0.2">
      <c r="A15105" s="1" t="s">
        <v>28367</v>
      </c>
      <c r="B15105" t="str">
        <f t="shared" si="433"/>
        <v>https://www.udobaer.de/out/media/public/cust/others/s0000178-2021-ch_it.pdf</v>
      </c>
    </row>
    <row r="15106" spans="1:2" x14ac:dyDescent="0.2">
      <c r="A15106" s="1" t="s">
        <v>28368</v>
      </c>
      <c r="B15106" t="str">
        <f t="shared" si="433"/>
        <v>https://www.udobaer.de/out/media/public/cust/others/s0000178-2021-ch_it.pdf</v>
      </c>
    </row>
    <row r="15107" spans="1:2" x14ac:dyDescent="0.2">
      <c r="A15107" s="1" t="s">
        <v>28369</v>
      </c>
      <c r="B15107" t="str">
        <f t="shared" si="433"/>
        <v>https://www.udobaer.de/out/media/public/cust/others/s0000178-2021-ch_it.pdf</v>
      </c>
    </row>
    <row r="15108" spans="1:2" x14ac:dyDescent="0.2">
      <c r="A15108" s="1" t="s">
        <v>28370</v>
      </c>
      <c r="B15108" t="str">
        <f t="shared" si="433"/>
        <v>https://www.udobaer.de/out/media/public/cust/others/s0000178-2021-ch_it.pdf</v>
      </c>
    </row>
    <row r="15109" spans="1:2" x14ac:dyDescent="0.2">
      <c r="A15109" s="1" t="s">
        <v>28371</v>
      </c>
      <c r="B15109" t="str">
        <f t="shared" si="433"/>
        <v>https://www.udobaer.de/out/media/public/cust/others/s0000178-2021-ch_it.pdf</v>
      </c>
    </row>
    <row r="15110" spans="1:2" x14ac:dyDescent="0.2">
      <c r="A15110" s="1" t="s">
        <v>28372</v>
      </c>
      <c r="B15110" t="str">
        <f t="shared" si="433"/>
        <v>https://www.udobaer.de/out/media/public/cust/others/s0000178-2021-ch_it.pdf</v>
      </c>
    </row>
    <row r="15111" spans="1:2" x14ac:dyDescent="0.2">
      <c r="A15111" s="1" t="s">
        <v>28374</v>
      </c>
      <c r="B15111" t="str">
        <f t="shared" si="433"/>
        <v>https://www.udobaer.de/out/media/public/cust/others/s0000178-2021-ch_it.pdf</v>
      </c>
    </row>
    <row r="15112" spans="1:2" x14ac:dyDescent="0.2">
      <c r="A15112" s="1" t="s">
        <v>28375</v>
      </c>
      <c r="B15112" t="str">
        <f t="shared" si="433"/>
        <v>https://www.udobaer.de/out/media/public/cust/others/s0000178-2021-ch_it.pdf</v>
      </c>
    </row>
    <row r="15113" spans="1:2" x14ac:dyDescent="0.2">
      <c r="A15113" s="1" t="s">
        <v>28376</v>
      </c>
      <c r="B15113" t="str">
        <f t="shared" si="433"/>
        <v>https://www.udobaer.de/out/media/public/cust/others/s0000178-2021-ch_it.pdf</v>
      </c>
    </row>
    <row r="15114" spans="1:2" x14ac:dyDescent="0.2">
      <c r="A15114" s="1" t="s">
        <v>28377</v>
      </c>
      <c r="B15114" t="str">
        <f t="shared" si="433"/>
        <v>https://www.udobaer.de/out/media/public/cust/others/s0000178-2021-ch_it.pdf</v>
      </c>
    </row>
    <row r="15115" spans="1:2" x14ac:dyDescent="0.2">
      <c r="A15115" s="1" t="s">
        <v>28378</v>
      </c>
      <c r="B15115" t="str">
        <f t="shared" si="433"/>
        <v>https://www.udobaer.de/out/media/public/cust/others/s0000178-2021-ch_it.pdf</v>
      </c>
    </row>
    <row r="15116" spans="1:2" x14ac:dyDescent="0.2">
      <c r="A15116" s="1" t="s">
        <v>28379</v>
      </c>
      <c r="B15116" t="str">
        <f t="shared" si="433"/>
        <v>https://www.udobaer.de/out/media/public/cust/others/s0000178-2021-ch_it.pdf</v>
      </c>
    </row>
    <row r="15117" spans="1:2" x14ac:dyDescent="0.2">
      <c r="A15117" s="1" t="s">
        <v>28380</v>
      </c>
      <c r="B15117" t="str">
        <f t="shared" si="433"/>
        <v>https://www.udobaer.de/out/media/public/cust/others/s0000178-2021-ch_it.pdf</v>
      </c>
    </row>
    <row r="15118" spans="1:2" x14ac:dyDescent="0.2">
      <c r="A15118" s="1" t="s">
        <v>28381</v>
      </c>
      <c r="B15118" t="str">
        <f t="shared" si="433"/>
        <v>https://www.udobaer.de/out/media/public/cust/others/s0000178-2021-ch_it.pdf</v>
      </c>
    </row>
    <row r="15119" spans="1:2" x14ac:dyDescent="0.2">
      <c r="A15119" s="1" t="s">
        <v>28382</v>
      </c>
      <c r="B15119" t="str">
        <f t="shared" si="433"/>
        <v>https://www.udobaer.de/out/media/public/cust/others/s0000178-2021-ch_it.pdf</v>
      </c>
    </row>
    <row r="15120" spans="1:2" x14ac:dyDescent="0.2">
      <c r="A15120" s="1" t="s">
        <v>28383</v>
      </c>
      <c r="B15120" t="str">
        <f t="shared" si="433"/>
        <v>https://www.udobaer.de/out/media/public/cust/others/s0000178-2021-ch_it.pdf</v>
      </c>
    </row>
    <row r="15121" spans="1:2" x14ac:dyDescent="0.2">
      <c r="A15121" s="1" t="s">
        <v>28384</v>
      </c>
      <c r="B15121" t="str">
        <f t="shared" si="433"/>
        <v>https://www.udobaer.de/out/media/public/cust/others/s0000178-2021-ch_it.pdf</v>
      </c>
    </row>
    <row r="15122" spans="1:2" x14ac:dyDescent="0.2">
      <c r="A15122" s="1" t="s">
        <v>28385</v>
      </c>
      <c r="B15122" t="str">
        <f t="shared" si="433"/>
        <v>https://www.udobaer.de/out/media/public/cust/others/s0000178-2021-ch_it.pdf</v>
      </c>
    </row>
    <row r="15123" spans="1:2" x14ac:dyDescent="0.2">
      <c r="A15123" s="1" t="s">
        <v>28386</v>
      </c>
      <c r="B15123" t="str">
        <f t="shared" si="433"/>
        <v>https://www.udobaer.de/out/media/public/cust/others/s0000178-2021-ch_it.pdf</v>
      </c>
    </row>
    <row r="15124" spans="1:2" x14ac:dyDescent="0.2">
      <c r="A15124" s="1" t="s">
        <v>28387</v>
      </c>
      <c r="B15124" t="str">
        <f t="shared" si="433"/>
        <v>https://www.udobaer.de/out/media/public/cust/others/s0000178-2021-ch_it.pdf</v>
      </c>
    </row>
    <row r="15125" spans="1:2" x14ac:dyDescent="0.2">
      <c r="A15125" s="1" t="s">
        <v>28388</v>
      </c>
      <c r="B15125" t="str">
        <f t="shared" si="433"/>
        <v>https://www.udobaer.de/out/media/public/cust/others/s0000178-2021-ch_it.pdf</v>
      </c>
    </row>
    <row r="15126" spans="1:2" x14ac:dyDescent="0.2">
      <c r="A15126" s="1" t="s">
        <v>28389</v>
      </c>
      <c r="B15126" t="str">
        <f t="shared" si="433"/>
        <v>https://www.udobaer.de/out/media/public/cust/others/s0000178-2021-ch_it.pdf</v>
      </c>
    </row>
    <row r="15127" spans="1:2" x14ac:dyDescent="0.2">
      <c r="A15127" s="1" t="s">
        <v>28390</v>
      </c>
      <c r="B15127" t="str">
        <f t="shared" si="433"/>
        <v>https://www.udobaer.de/out/media/public/cust/others/s0000178-2021-ch_it.pdf</v>
      </c>
    </row>
    <row r="15128" spans="1:2" x14ac:dyDescent="0.2">
      <c r="A15128" s="1" t="s">
        <v>28391</v>
      </c>
      <c r="B15128" t="str">
        <f t="shared" si="433"/>
        <v>https://www.udobaer.de/out/media/public/cust/others/s0000178-2021-ch_it.pdf</v>
      </c>
    </row>
    <row r="15129" spans="1:2" x14ac:dyDescent="0.2">
      <c r="A15129" s="1" t="s">
        <v>28392</v>
      </c>
      <c r="B15129" t="str">
        <f t="shared" si="433"/>
        <v>https://www.udobaer.de/out/media/public/cust/others/s0000178-2021-ch_it.pdf</v>
      </c>
    </row>
    <row r="15130" spans="1:2" x14ac:dyDescent="0.2">
      <c r="A15130" s="1" t="s">
        <v>28393</v>
      </c>
      <c r="B15130" t="str">
        <f t="shared" si="433"/>
        <v>https://www.udobaer.de/out/media/public/cust/others/s0000178-2021-ch_it.pdf</v>
      </c>
    </row>
    <row r="15131" spans="1:2" x14ac:dyDescent="0.2">
      <c r="A15131" s="1" t="s">
        <v>28394</v>
      </c>
      <c r="B15131" t="str">
        <f t="shared" si="433"/>
        <v>https://www.udobaer.de/out/media/public/cust/others/s0000178-2021-ch_it.pdf</v>
      </c>
    </row>
    <row r="15132" spans="1:2" x14ac:dyDescent="0.2">
      <c r="A15132" s="1" t="s">
        <v>28395</v>
      </c>
      <c r="B15132" t="str">
        <f t="shared" si="433"/>
        <v>https://www.udobaer.de/out/media/public/cust/others/s0000178-2021-ch_it.pdf</v>
      </c>
    </row>
    <row r="15133" spans="1:2" x14ac:dyDescent="0.2">
      <c r="A15133" s="1" t="s">
        <v>28396</v>
      </c>
      <c r="B15133" t="str">
        <f t="shared" si="433"/>
        <v>https://www.udobaer.de/out/media/public/cust/others/s0000178-2021-ch_it.pdf</v>
      </c>
    </row>
    <row r="15134" spans="1:2" x14ac:dyDescent="0.2">
      <c r="A15134" s="1" t="s">
        <v>28397</v>
      </c>
      <c r="B15134" t="str">
        <f t="shared" si="433"/>
        <v>https://www.udobaer.de/out/media/public/cust/others/s0000178-2021-ch_it.pdf</v>
      </c>
    </row>
    <row r="15135" spans="1:2" x14ac:dyDescent="0.2">
      <c r="A15135" s="1" t="s">
        <v>28427</v>
      </c>
      <c r="B15135" t="str">
        <f t="shared" si="433"/>
        <v>https://www.udobaer.de/out/media/public/cust/others/s0000178-2021-ch_it.pdf</v>
      </c>
    </row>
    <row r="15136" spans="1:2" x14ac:dyDescent="0.2">
      <c r="A15136" s="1" t="s">
        <v>28430</v>
      </c>
      <c r="B15136" t="str">
        <f t="shared" si="433"/>
        <v>https://www.udobaer.de/out/media/public/cust/others/s0000178-2021-ch_it.pdf</v>
      </c>
    </row>
    <row r="15137" spans="1:2" x14ac:dyDescent="0.2">
      <c r="A15137" s="1" t="s">
        <v>26831</v>
      </c>
      <c r="B15137" t="str">
        <f>HYPERLINK("https://www.udobaer.de/out/media/public/cust/others/s0000179-2021-ch_it.pdf")</f>
        <v>https://www.udobaer.de/out/media/public/cust/others/s0000179-2021-ch_it.pdf</v>
      </c>
    </row>
    <row r="15138" spans="1:2" x14ac:dyDescent="0.2">
      <c r="A15138" s="1" t="s">
        <v>26832</v>
      </c>
      <c r="B15138" t="str">
        <f>HYPERLINK("https://www.udobaer.de/out/media/public/cust/others/s0000179-2021-ch_it.pdf")</f>
        <v>https://www.udobaer.de/out/media/public/cust/others/s0000179-2021-ch_it.pdf</v>
      </c>
    </row>
    <row r="15139" spans="1:2" x14ac:dyDescent="0.2">
      <c r="A15139" s="1" t="s">
        <v>21460</v>
      </c>
      <c r="B15139" t="str">
        <f t="shared" ref="B15139:B15193" si="434">HYPERLINK("https://www.udobaer.de/out/media/public/cust/others/s0000180-2021-ch_it.pdf")</f>
        <v>https://www.udobaer.de/out/media/public/cust/others/s0000180-2021-ch_it.pdf</v>
      </c>
    </row>
    <row r="15140" spans="1:2" x14ac:dyDescent="0.2">
      <c r="A15140" s="1" t="s">
        <v>21461</v>
      </c>
      <c r="B15140" t="str">
        <f t="shared" si="434"/>
        <v>https://www.udobaer.de/out/media/public/cust/others/s0000180-2021-ch_it.pdf</v>
      </c>
    </row>
    <row r="15141" spans="1:2" x14ac:dyDescent="0.2">
      <c r="A15141" s="1" t="s">
        <v>21464</v>
      </c>
      <c r="B15141" t="str">
        <f t="shared" si="434"/>
        <v>https://www.udobaer.de/out/media/public/cust/others/s0000180-2021-ch_it.pdf</v>
      </c>
    </row>
    <row r="15142" spans="1:2" x14ac:dyDescent="0.2">
      <c r="A15142" s="1" t="s">
        <v>21465</v>
      </c>
      <c r="B15142" t="str">
        <f t="shared" si="434"/>
        <v>https://www.udobaer.de/out/media/public/cust/others/s0000180-2021-ch_it.pdf</v>
      </c>
    </row>
    <row r="15143" spans="1:2" x14ac:dyDescent="0.2">
      <c r="A15143" s="1" t="s">
        <v>21466</v>
      </c>
      <c r="B15143" t="str">
        <f t="shared" si="434"/>
        <v>https://www.udobaer.de/out/media/public/cust/others/s0000180-2021-ch_it.pdf</v>
      </c>
    </row>
    <row r="15144" spans="1:2" x14ac:dyDescent="0.2">
      <c r="A15144" s="1" t="s">
        <v>21467</v>
      </c>
      <c r="B15144" t="str">
        <f t="shared" si="434"/>
        <v>https://www.udobaer.de/out/media/public/cust/others/s0000180-2021-ch_it.pdf</v>
      </c>
    </row>
    <row r="15145" spans="1:2" x14ac:dyDescent="0.2">
      <c r="A15145" s="1" t="s">
        <v>21468</v>
      </c>
      <c r="B15145" t="str">
        <f t="shared" si="434"/>
        <v>https://www.udobaer.de/out/media/public/cust/others/s0000180-2021-ch_it.pdf</v>
      </c>
    </row>
    <row r="15146" spans="1:2" x14ac:dyDescent="0.2">
      <c r="A15146" s="1" t="s">
        <v>21469</v>
      </c>
      <c r="B15146" t="str">
        <f t="shared" si="434"/>
        <v>https://www.udobaer.de/out/media/public/cust/others/s0000180-2021-ch_it.pdf</v>
      </c>
    </row>
    <row r="15147" spans="1:2" x14ac:dyDescent="0.2">
      <c r="A15147" s="1" t="s">
        <v>21470</v>
      </c>
      <c r="B15147" t="str">
        <f t="shared" si="434"/>
        <v>https://www.udobaer.de/out/media/public/cust/others/s0000180-2021-ch_it.pdf</v>
      </c>
    </row>
    <row r="15148" spans="1:2" x14ac:dyDescent="0.2">
      <c r="A15148" s="1" t="s">
        <v>21471</v>
      </c>
      <c r="B15148" t="str">
        <f t="shared" si="434"/>
        <v>https://www.udobaer.de/out/media/public/cust/others/s0000180-2021-ch_it.pdf</v>
      </c>
    </row>
    <row r="15149" spans="1:2" x14ac:dyDescent="0.2">
      <c r="A15149" s="1" t="s">
        <v>21472</v>
      </c>
      <c r="B15149" t="str">
        <f t="shared" si="434"/>
        <v>https://www.udobaer.de/out/media/public/cust/others/s0000180-2021-ch_it.pdf</v>
      </c>
    </row>
    <row r="15150" spans="1:2" x14ac:dyDescent="0.2">
      <c r="A15150" s="1" t="s">
        <v>21473</v>
      </c>
      <c r="B15150" t="str">
        <f t="shared" si="434"/>
        <v>https://www.udobaer.de/out/media/public/cust/others/s0000180-2021-ch_it.pdf</v>
      </c>
    </row>
    <row r="15151" spans="1:2" x14ac:dyDescent="0.2">
      <c r="A15151" s="1" t="s">
        <v>21474</v>
      </c>
      <c r="B15151" t="str">
        <f t="shared" si="434"/>
        <v>https://www.udobaer.de/out/media/public/cust/others/s0000180-2021-ch_it.pdf</v>
      </c>
    </row>
    <row r="15152" spans="1:2" x14ac:dyDescent="0.2">
      <c r="A15152" s="1" t="s">
        <v>21475</v>
      </c>
      <c r="B15152" t="str">
        <f t="shared" si="434"/>
        <v>https://www.udobaer.de/out/media/public/cust/others/s0000180-2021-ch_it.pdf</v>
      </c>
    </row>
    <row r="15153" spans="1:2" x14ac:dyDescent="0.2">
      <c r="A15153" s="1" t="s">
        <v>21476</v>
      </c>
      <c r="B15153" t="str">
        <f t="shared" si="434"/>
        <v>https://www.udobaer.de/out/media/public/cust/others/s0000180-2021-ch_it.pdf</v>
      </c>
    </row>
    <row r="15154" spans="1:2" x14ac:dyDescent="0.2">
      <c r="A15154" s="1" t="s">
        <v>21477</v>
      </c>
      <c r="B15154" t="str">
        <f t="shared" si="434"/>
        <v>https://www.udobaer.de/out/media/public/cust/others/s0000180-2021-ch_it.pdf</v>
      </c>
    </row>
    <row r="15155" spans="1:2" x14ac:dyDescent="0.2">
      <c r="A15155" s="1" t="s">
        <v>21478</v>
      </c>
      <c r="B15155" t="str">
        <f t="shared" si="434"/>
        <v>https://www.udobaer.de/out/media/public/cust/others/s0000180-2021-ch_it.pdf</v>
      </c>
    </row>
    <row r="15156" spans="1:2" x14ac:dyDescent="0.2">
      <c r="A15156" s="1" t="s">
        <v>21479</v>
      </c>
      <c r="B15156" t="str">
        <f t="shared" si="434"/>
        <v>https://www.udobaer.de/out/media/public/cust/others/s0000180-2021-ch_it.pdf</v>
      </c>
    </row>
    <row r="15157" spans="1:2" x14ac:dyDescent="0.2">
      <c r="A15157" s="1" t="s">
        <v>21480</v>
      </c>
      <c r="B15157" t="str">
        <f t="shared" si="434"/>
        <v>https://www.udobaer.de/out/media/public/cust/others/s0000180-2021-ch_it.pdf</v>
      </c>
    </row>
    <row r="15158" spans="1:2" x14ac:dyDescent="0.2">
      <c r="A15158" s="1" t="s">
        <v>21481</v>
      </c>
      <c r="B15158" t="str">
        <f t="shared" si="434"/>
        <v>https://www.udobaer.de/out/media/public/cust/others/s0000180-2021-ch_it.pdf</v>
      </c>
    </row>
    <row r="15159" spans="1:2" x14ac:dyDescent="0.2">
      <c r="A15159" s="1" t="s">
        <v>21482</v>
      </c>
      <c r="B15159" t="str">
        <f t="shared" si="434"/>
        <v>https://www.udobaer.de/out/media/public/cust/others/s0000180-2021-ch_it.pdf</v>
      </c>
    </row>
    <row r="15160" spans="1:2" x14ac:dyDescent="0.2">
      <c r="A15160" s="1" t="s">
        <v>21483</v>
      </c>
      <c r="B15160" t="str">
        <f t="shared" si="434"/>
        <v>https://www.udobaer.de/out/media/public/cust/others/s0000180-2021-ch_it.pdf</v>
      </c>
    </row>
    <row r="15161" spans="1:2" x14ac:dyDescent="0.2">
      <c r="A15161" s="1" t="s">
        <v>21484</v>
      </c>
      <c r="B15161" t="str">
        <f t="shared" si="434"/>
        <v>https://www.udobaer.de/out/media/public/cust/others/s0000180-2021-ch_it.pdf</v>
      </c>
    </row>
    <row r="15162" spans="1:2" x14ac:dyDescent="0.2">
      <c r="A15162" s="1" t="s">
        <v>21485</v>
      </c>
      <c r="B15162" t="str">
        <f t="shared" si="434"/>
        <v>https://www.udobaer.de/out/media/public/cust/others/s0000180-2021-ch_it.pdf</v>
      </c>
    </row>
    <row r="15163" spans="1:2" x14ac:dyDescent="0.2">
      <c r="A15163" s="1" t="s">
        <v>21486</v>
      </c>
      <c r="B15163" t="str">
        <f t="shared" si="434"/>
        <v>https://www.udobaer.de/out/media/public/cust/others/s0000180-2021-ch_it.pdf</v>
      </c>
    </row>
    <row r="15164" spans="1:2" x14ac:dyDescent="0.2">
      <c r="A15164" s="1" t="s">
        <v>21487</v>
      </c>
      <c r="B15164" t="str">
        <f t="shared" si="434"/>
        <v>https://www.udobaer.de/out/media/public/cust/others/s0000180-2021-ch_it.pdf</v>
      </c>
    </row>
    <row r="15165" spans="1:2" x14ac:dyDescent="0.2">
      <c r="A15165" s="1" t="s">
        <v>21488</v>
      </c>
      <c r="B15165" t="str">
        <f t="shared" si="434"/>
        <v>https://www.udobaer.de/out/media/public/cust/others/s0000180-2021-ch_it.pdf</v>
      </c>
    </row>
    <row r="15166" spans="1:2" x14ac:dyDescent="0.2">
      <c r="A15166" s="1" t="s">
        <v>21489</v>
      </c>
      <c r="B15166" t="str">
        <f t="shared" si="434"/>
        <v>https://www.udobaer.de/out/media/public/cust/others/s0000180-2021-ch_it.pdf</v>
      </c>
    </row>
    <row r="15167" spans="1:2" x14ac:dyDescent="0.2">
      <c r="A15167" s="1" t="s">
        <v>21490</v>
      </c>
      <c r="B15167" t="str">
        <f t="shared" si="434"/>
        <v>https://www.udobaer.de/out/media/public/cust/others/s0000180-2021-ch_it.pdf</v>
      </c>
    </row>
    <row r="15168" spans="1:2" x14ac:dyDescent="0.2">
      <c r="A15168" s="1" t="s">
        <v>21491</v>
      </c>
      <c r="B15168" t="str">
        <f t="shared" si="434"/>
        <v>https://www.udobaer.de/out/media/public/cust/others/s0000180-2021-ch_it.pdf</v>
      </c>
    </row>
    <row r="15169" spans="1:2" x14ac:dyDescent="0.2">
      <c r="A15169" s="1" t="s">
        <v>21492</v>
      </c>
      <c r="B15169" t="str">
        <f t="shared" si="434"/>
        <v>https://www.udobaer.de/out/media/public/cust/others/s0000180-2021-ch_it.pdf</v>
      </c>
    </row>
    <row r="15170" spans="1:2" x14ac:dyDescent="0.2">
      <c r="A15170" s="1" t="s">
        <v>21493</v>
      </c>
      <c r="B15170" t="str">
        <f t="shared" si="434"/>
        <v>https://www.udobaer.de/out/media/public/cust/others/s0000180-2021-ch_it.pdf</v>
      </c>
    </row>
    <row r="15171" spans="1:2" x14ac:dyDescent="0.2">
      <c r="A15171" s="1" t="s">
        <v>21494</v>
      </c>
      <c r="B15171" t="str">
        <f t="shared" si="434"/>
        <v>https://www.udobaer.de/out/media/public/cust/others/s0000180-2021-ch_it.pdf</v>
      </c>
    </row>
    <row r="15172" spans="1:2" x14ac:dyDescent="0.2">
      <c r="A15172" s="1" t="s">
        <v>21495</v>
      </c>
      <c r="B15172" t="str">
        <f t="shared" si="434"/>
        <v>https://www.udobaer.de/out/media/public/cust/others/s0000180-2021-ch_it.pdf</v>
      </c>
    </row>
    <row r="15173" spans="1:2" x14ac:dyDescent="0.2">
      <c r="A15173" s="1" t="s">
        <v>21496</v>
      </c>
      <c r="B15173" t="str">
        <f t="shared" si="434"/>
        <v>https://www.udobaer.de/out/media/public/cust/others/s0000180-2021-ch_it.pdf</v>
      </c>
    </row>
    <row r="15174" spans="1:2" x14ac:dyDescent="0.2">
      <c r="A15174" s="1" t="s">
        <v>21497</v>
      </c>
      <c r="B15174" t="str">
        <f t="shared" si="434"/>
        <v>https://www.udobaer.de/out/media/public/cust/others/s0000180-2021-ch_it.pdf</v>
      </c>
    </row>
    <row r="15175" spans="1:2" x14ac:dyDescent="0.2">
      <c r="A15175" s="1" t="s">
        <v>21498</v>
      </c>
      <c r="B15175" t="str">
        <f t="shared" si="434"/>
        <v>https://www.udobaer.de/out/media/public/cust/others/s0000180-2021-ch_it.pdf</v>
      </c>
    </row>
    <row r="15176" spans="1:2" x14ac:dyDescent="0.2">
      <c r="A15176" s="1" t="s">
        <v>21499</v>
      </c>
      <c r="B15176" t="str">
        <f t="shared" si="434"/>
        <v>https://www.udobaer.de/out/media/public/cust/others/s0000180-2021-ch_it.pdf</v>
      </c>
    </row>
    <row r="15177" spans="1:2" x14ac:dyDescent="0.2">
      <c r="A15177" s="1" t="s">
        <v>21500</v>
      </c>
      <c r="B15177" t="str">
        <f t="shared" si="434"/>
        <v>https://www.udobaer.de/out/media/public/cust/others/s0000180-2021-ch_it.pdf</v>
      </c>
    </row>
    <row r="15178" spans="1:2" x14ac:dyDescent="0.2">
      <c r="A15178" s="1" t="s">
        <v>21501</v>
      </c>
      <c r="B15178" t="str">
        <f t="shared" si="434"/>
        <v>https://www.udobaer.de/out/media/public/cust/others/s0000180-2021-ch_it.pdf</v>
      </c>
    </row>
    <row r="15179" spans="1:2" x14ac:dyDescent="0.2">
      <c r="A15179" s="1" t="s">
        <v>21502</v>
      </c>
      <c r="B15179" t="str">
        <f t="shared" si="434"/>
        <v>https://www.udobaer.de/out/media/public/cust/others/s0000180-2021-ch_it.pdf</v>
      </c>
    </row>
    <row r="15180" spans="1:2" x14ac:dyDescent="0.2">
      <c r="A15180" s="1" t="s">
        <v>21503</v>
      </c>
      <c r="B15180" t="str">
        <f t="shared" si="434"/>
        <v>https://www.udobaer.de/out/media/public/cust/others/s0000180-2021-ch_it.pdf</v>
      </c>
    </row>
    <row r="15181" spans="1:2" x14ac:dyDescent="0.2">
      <c r="A15181" s="1" t="s">
        <v>21504</v>
      </c>
      <c r="B15181" t="str">
        <f t="shared" si="434"/>
        <v>https://www.udobaer.de/out/media/public/cust/others/s0000180-2021-ch_it.pdf</v>
      </c>
    </row>
    <row r="15182" spans="1:2" x14ac:dyDescent="0.2">
      <c r="A15182" s="1" t="s">
        <v>21505</v>
      </c>
      <c r="B15182" t="str">
        <f t="shared" si="434"/>
        <v>https://www.udobaer.de/out/media/public/cust/others/s0000180-2021-ch_it.pdf</v>
      </c>
    </row>
    <row r="15183" spans="1:2" x14ac:dyDescent="0.2">
      <c r="A15183" s="1" t="s">
        <v>21506</v>
      </c>
      <c r="B15183" t="str">
        <f t="shared" si="434"/>
        <v>https://www.udobaer.de/out/media/public/cust/others/s0000180-2021-ch_it.pdf</v>
      </c>
    </row>
    <row r="15184" spans="1:2" x14ac:dyDescent="0.2">
      <c r="A15184" s="1" t="s">
        <v>21507</v>
      </c>
      <c r="B15184" t="str">
        <f t="shared" si="434"/>
        <v>https://www.udobaer.de/out/media/public/cust/others/s0000180-2021-ch_it.pdf</v>
      </c>
    </row>
    <row r="15185" spans="1:2" x14ac:dyDescent="0.2">
      <c r="A15185" s="1" t="s">
        <v>21508</v>
      </c>
      <c r="B15185" t="str">
        <f t="shared" si="434"/>
        <v>https://www.udobaer.de/out/media/public/cust/others/s0000180-2021-ch_it.pdf</v>
      </c>
    </row>
    <row r="15186" spans="1:2" x14ac:dyDescent="0.2">
      <c r="A15186" s="1" t="s">
        <v>21509</v>
      </c>
      <c r="B15186" t="str">
        <f t="shared" si="434"/>
        <v>https://www.udobaer.de/out/media/public/cust/others/s0000180-2021-ch_it.pdf</v>
      </c>
    </row>
    <row r="15187" spans="1:2" x14ac:dyDescent="0.2">
      <c r="A15187" s="1" t="s">
        <v>21510</v>
      </c>
      <c r="B15187" t="str">
        <f t="shared" si="434"/>
        <v>https://www.udobaer.de/out/media/public/cust/others/s0000180-2021-ch_it.pdf</v>
      </c>
    </row>
    <row r="15188" spans="1:2" x14ac:dyDescent="0.2">
      <c r="A15188" s="1" t="s">
        <v>21511</v>
      </c>
      <c r="B15188" t="str">
        <f t="shared" si="434"/>
        <v>https://www.udobaer.de/out/media/public/cust/others/s0000180-2021-ch_it.pdf</v>
      </c>
    </row>
    <row r="15189" spans="1:2" x14ac:dyDescent="0.2">
      <c r="A15189" s="1" t="s">
        <v>21512</v>
      </c>
      <c r="B15189" t="str">
        <f t="shared" si="434"/>
        <v>https://www.udobaer.de/out/media/public/cust/others/s0000180-2021-ch_it.pdf</v>
      </c>
    </row>
    <row r="15190" spans="1:2" x14ac:dyDescent="0.2">
      <c r="A15190" s="1" t="s">
        <v>21513</v>
      </c>
      <c r="B15190" t="str">
        <f t="shared" si="434"/>
        <v>https://www.udobaer.de/out/media/public/cust/others/s0000180-2021-ch_it.pdf</v>
      </c>
    </row>
    <row r="15191" spans="1:2" x14ac:dyDescent="0.2">
      <c r="A15191" s="1" t="s">
        <v>21514</v>
      </c>
      <c r="B15191" t="str">
        <f t="shared" si="434"/>
        <v>https://www.udobaer.de/out/media/public/cust/others/s0000180-2021-ch_it.pdf</v>
      </c>
    </row>
    <row r="15192" spans="1:2" x14ac:dyDescent="0.2">
      <c r="A15192" s="1" t="s">
        <v>21515</v>
      </c>
      <c r="B15192" t="str">
        <f t="shared" si="434"/>
        <v>https://www.udobaer.de/out/media/public/cust/others/s0000180-2021-ch_it.pdf</v>
      </c>
    </row>
    <row r="15193" spans="1:2" x14ac:dyDescent="0.2">
      <c r="A15193" s="1" t="s">
        <v>21516</v>
      </c>
      <c r="B15193" t="str">
        <f t="shared" si="434"/>
        <v>https://www.udobaer.de/out/media/public/cust/others/s0000180-2021-ch_it.pdf</v>
      </c>
    </row>
    <row r="15194" spans="1:2" x14ac:dyDescent="0.2">
      <c r="A15194" s="1" t="s">
        <v>21517</v>
      </c>
      <c r="B15194" t="str">
        <f t="shared" ref="B15194:B15248" si="435">HYPERLINK("https://www.udobaer.de/out/media/public/cust/others/s0000180-2021-ch_it.pdf")</f>
        <v>https://www.udobaer.de/out/media/public/cust/others/s0000180-2021-ch_it.pdf</v>
      </c>
    </row>
    <row r="15195" spans="1:2" x14ac:dyDescent="0.2">
      <c r="A15195" s="1" t="s">
        <v>21518</v>
      </c>
      <c r="B15195" t="str">
        <f t="shared" si="435"/>
        <v>https://www.udobaer.de/out/media/public/cust/others/s0000180-2021-ch_it.pdf</v>
      </c>
    </row>
    <row r="15196" spans="1:2" x14ac:dyDescent="0.2">
      <c r="A15196" s="1" t="s">
        <v>21519</v>
      </c>
      <c r="B15196" t="str">
        <f t="shared" si="435"/>
        <v>https://www.udobaer.de/out/media/public/cust/others/s0000180-2021-ch_it.pdf</v>
      </c>
    </row>
    <row r="15197" spans="1:2" x14ac:dyDescent="0.2">
      <c r="A15197" s="1" t="s">
        <v>21520</v>
      </c>
      <c r="B15197" t="str">
        <f t="shared" si="435"/>
        <v>https://www.udobaer.de/out/media/public/cust/others/s0000180-2021-ch_it.pdf</v>
      </c>
    </row>
    <row r="15198" spans="1:2" x14ac:dyDescent="0.2">
      <c r="A15198" s="1" t="s">
        <v>21521</v>
      </c>
      <c r="B15198" t="str">
        <f t="shared" si="435"/>
        <v>https://www.udobaer.de/out/media/public/cust/others/s0000180-2021-ch_it.pdf</v>
      </c>
    </row>
    <row r="15199" spans="1:2" x14ac:dyDescent="0.2">
      <c r="A15199" s="1" t="s">
        <v>21522</v>
      </c>
      <c r="B15199" t="str">
        <f t="shared" si="435"/>
        <v>https://www.udobaer.de/out/media/public/cust/others/s0000180-2021-ch_it.pdf</v>
      </c>
    </row>
    <row r="15200" spans="1:2" x14ac:dyDescent="0.2">
      <c r="A15200" s="1" t="s">
        <v>21523</v>
      </c>
      <c r="B15200" t="str">
        <f t="shared" si="435"/>
        <v>https://www.udobaer.de/out/media/public/cust/others/s0000180-2021-ch_it.pdf</v>
      </c>
    </row>
    <row r="15201" spans="1:2" x14ac:dyDescent="0.2">
      <c r="A15201" s="1" t="s">
        <v>21524</v>
      </c>
      <c r="B15201" t="str">
        <f t="shared" si="435"/>
        <v>https://www.udobaer.de/out/media/public/cust/others/s0000180-2021-ch_it.pdf</v>
      </c>
    </row>
    <row r="15202" spans="1:2" x14ac:dyDescent="0.2">
      <c r="A15202" s="1" t="s">
        <v>21525</v>
      </c>
      <c r="B15202" t="str">
        <f t="shared" si="435"/>
        <v>https://www.udobaer.de/out/media/public/cust/others/s0000180-2021-ch_it.pdf</v>
      </c>
    </row>
    <row r="15203" spans="1:2" x14ac:dyDescent="0.2">
      <c r="A15203" s="1" t="s">
        <v>21526</v>
      </c>
      <c r="B15203" t="str">
        <f t="shared" si="435"/>
        <v>https://www.udobaer.de/out/media/public/cust/others/s0000180-2021-ch_it.pdf</v>
      </c>
    </row>
    <row r="15204" spans="1:2" x14ac:dyDescent="0.2">
      <c r="A15204" s="1" t="s">
        <v>21527</v>
      </c>
      <c r="B15204" t="str">
        <f t="shared" si="435"/>
        <v>https://www.udobaer.de/out/media/public/cust/others/s0000180-2021-ch_it.pdf</v>
      </c>
    </row>
    <row r="15205" spans="1:2" x14ac:dyDescent="0.2">
      <c r="A15205" s="1" t="s">
        <v>21528</v>
      </c>
      <c r="B15205" t="str">
        <f t="shared" si="435"/>
        <v>https://www.udobaer.de/out/media/public/cust/others/s0000180-2021-ch_it.pdf</v>
      </c>
    </row>
    <row r="15206" spans="1:2" x14ac:dyDescent="0.2">
      <c r="A15206" s="1" t="s">
        <v>21535</v>
      </c>
      <c r="B15206" t="str">
        <f t="shared" si="435"/>
        <v>https://www.udobaer.de/out/media/public/cust/others/s0000180-2021-ch_it.pdf</v>
      </c>
    </row>
    <row r="15207" spans="1:2" x14ac:dyDescent="0.2">
      <c r="A15207" s="1" t="s">
        <v>21536</v>
      </c>
      <c r="B15207" t="str">
        <f t="shared" si="435"/>
        <v>https://www.udobaer.de/out/media/public/cust/others/s0000180-2021-ch_it.pdf</v>
      </c>
    </row>
    <row r="15208" spans="1:2" x14ac:dyDescent="0.2">
      <c r="A15208" s="1" t="s">
        <v>21537</v>
      </c>
      <c r="B15208" t="str">
        <f t="shared" si="435"/>
        <v>https://www.udobaer.de/out/media/public/cust/others/s0000180-2021-ch_it.pdf</v>
      </c>
    </row>
    <row r="15209" spans="1:2" x14ac:dyDescent="0.2">
      <c r="A15209" s="1" t="s">
        <v>21538</v>
      </c>
      <c r="B15209" t="str">
        <f t="shared" si="435"/>
        <v>https://www.udobaer.de/out/media/public/cust/others/s0000180-2021-ch_it.pdf</v>
      </c>
    </row>
    <row r="15210" spans="1:2" x14ac:dyDescent="0.2">
      <c r="A15210" s="1" t="s">
        <v>21539</v>
      </c>
      <c r="B15210" t="str">
        <f t="shared" si="435"/>
        <v>https://www.udobaer.de/out/media/public/cust/others/s0000180-2021-ch_it.pdf</v>
      </c>
    </row>
    <row r="15211" spans="1:2" x14ac:dyDescent="0.2">
      <c r="A15211" s="1" t="s">
        <v>21679</v>
      </c>
      <c r="B15211" t="str">
        <f t="shared" si="435"/>
        <v>https://www.udobaer.de/out/media/public/cust/others/s0000180-2021-ch_it.pdf</v>
      </c>
    </row>
    <row r="15212" spans="1:2" x14ac:dyDescent="0.2">
      <c r="A15212" s="1" t="s">
        <v>21680</v>
      </c>
      <c r="B15212" t="str">
        <f t="shared" si="435"/>
        <v>https://www.udobaer.de/out/media/public/cust/others/s0000180-2021-ch_it.pdf</v>
      </c>
    </row>
    <row r="15213" spans="1:2" x14ac:dyDescent="0.2">
      <c r="A15213" s="1" t="s">
        <v>21681</v>
      </c>
      <c r="B15213" t="str">
        <f t="shared" si="435"/>
        <v>https://www.udobaer.de/out/media/public/cust/others/s0000180-2021-ch_it.pdf</v>
      </c>
    </row>
    <row r="15214" spans="1:2" x14ac:dyDescent="0.2">
      <c r="A15214" s="1" t="s">
        <v>21682</v>
      </c>
      <c r="B15214" t="str">
        <f t="shared" si="435"/>
        <v>https://www.udobaer.de/out/media/public/cust/others/s0000180-2021-ch_it.pdf</v>
      </c>
    </row>
    <row r="15215" spans="1:2" x14ac:dyDescent="0.2">
      <c r="A15215" s="1" t="s">
        <v>21683</v>
      </c>
      <c r="B15215" t="str">
        <f t="shared" si="435"/>
        <v>https://www.udobaer.de/out/media/public/cust/others/s0000180-2021-ch_it.pdf</v>
      </c>
    </row>
    <row r="15216" spans="1:2" x14ac:dyDescent="0.2">
      <c r="A15216" s="1" t="s">
        <v>21684</v>
      </c>
      <c r="B15216" t="str">
        <f t="shared" si="435"/>
        <v>https://www.udobaer.de/out/media/public/cust/others/s0000180-2021-ch_it.pdf</v>
      </c>
    </row>
    <row r="15217" spans="1:2" x14ac:dyDescent="0.2">
      <c r="A15217" s="1" t="s">
        <v>21685</v>
      </c>
      <c r="B15217" t="str">
        <f t="shared" si="435"/>
        <v>https://www.udobaer.de/out/media/public/cust/others/s0000180-2021-ch_it.pdf</v>
      </c>
    </row>
    <row r="15218" spans="1:2" x14ac:dyDescent="0.2">
      <c r="A15218" s="1" t="s">
        <v>21686</v>
      </c>
      <c r="B15218" t="str">
        <f t="shared" si="435"/>
        <v>https://www.udobaer.de/out/media/public/cust/others/s0000180-2021-ch_it.pdf</v>
      </c>
    </row>
    <row r="15219" spans="1:2" x14ac:dyDescent="0.2">
      <c r="A15219" s="1" t="s">
        <v>21687</v>
      </c>
      <c r="B15219" t="str">
        <f t="shared" si="435"/>
        <v>https://www.udobaer.de/out/media/public/cust/others/s0000180-2021-ch_it.pdf</v>
      </c>
    </row>
    <row r="15220" spans="1:2" x14ac:dyDescent="0.2">
      <c r="A15220" s="1" t="s">
        <v>21688</v>
      </c>
      <c r="B15220" t="str">
        <f t="shared" si="435"/>
        <v>https://www.udobaer.de/out/media/public/cust/others/s0000180-2021-ch_it.pdf</v>
      </c>
    </row>
    <row r="15221" spans="1:2" x14ac:dyDescent="0.2">
      <c r="A15221" s="1" t="s">
        <v>21689</v>
      </c>
      <c r="B15221" t="str">
        <f t="shared" si="435"/>
        <v>https://www.udobaer.de/out/media/public/cust/others/s0000180-2021-ch_it.pdf</v>
      </c>
    </row>
    <row r="15222" spans="1:2" x14ac:dyDescent="0.2">
      <c r="A15222" s="1" t="s">
        <v>21690</v>
      </c>
      <c r="B15222" t="str">
        <f t="shared" si="435"/>
        <v>https://www.udobaer.de/out/media/public/cust/others/s0000180-2021-ch_it.pdf</v>
      </c>
    </row>
    <row r="15223" spans="1:2" x14ac:dyDescent="0.2">
      <c r="A15223" s="1" t="s">
        <v>21691</v>
      </c>
      <c r="B15223" t="str">
        <f t="shared" si="435"/>
        <v>https://www.udobaer.de/out/media/public/cust/others/s0000180-2021-ch_it.pdf</v>
      </c>
    </row>
    <row r="15224" spans="1:2" x14ac:dyDescent="0.2">
      <c r="A15224" s="1" t="s">
        <v>21692</v>
      </c>
      <c r="B15224" t="str">
        <f t="shared" si="435"/>
        <v>https://www.udobaer.de/out/media/public/cust/others/s0000180-2021-ch_it.pdf</v>
      </c>
    </row>
    <row r="15225" spans="1:2" x14ac:dyDescent="0.2">
      <c r="A15225" s="1" t="s">
        <v>21693</v>
      </c>
      <c r="B15225" t="str">
        <f t="shared" si="435"/>
        <v>https://www.udobaer.de/out/media/public/cust/others/s0000180-2021-ch_it.pdf</v>
      </c>
    </row>
    <row r="15226" spans="1:2" x14ac:dyDescent="0.2">
      <c r="A15226" s="1" t="s">
        <v>21694</v>
      </c>
      <c r="B15226" t="str">
        <f t="shared" si="435"/>
        <v>https://www.udobaer.de/out/media/public/cust/others/s0000180-2021-ch_it.pdf</v>
      </c>
    </row>
    <row r="15227" spans="1:2" x14ac:dyDescent="0.2">
      <c r="A15227" s="1" t="s">
        <v>21695</v>
      </c>
      <c r="B15227" t="str">
        <f t="shared" si="435"/>
        <v>https://www.udobaer.de/out/media/public/cust/others/s0000180-2021-ch_it.pdf</v>
      </c>
    </row>
    <row r="15228" spans="1:2" x14ac:dyDescent="0.2">
      <c r="A15228" s="1" t="s">
        <v>21696</v>
      </c>
      <c r="B15228" t="str">
        <f t="shared" si="435"/>
        <v>https://www.udobaer.de/out/media/public/cust/others/s0000180-2021-ch_it.pdf</v>
      </c>
    </row>
    <row r="15229" spans="1:2" x14ac:dyDescent="0.2">
      <c r="A15229" s="1" t="s">
        <v>21697</v>
      </c>
      <c r="B15229" t="str">
        <f t="shared" si="435"/>
        <v>https://www.udobaer.de/out/media/public/cust/others/s0000180-2021-ch_it.pdf</v>
      </c>
    </row>
    <row r="15230" spans="1:2" x14ac:dyDescent="0.2">
      <c r="A15230" s="1" t="s">
        <v>21698</v>
      </c>
      <c r="B15230" t="str">
        <f t="shared" si="435"/>
        <v>https://www.udobaer.de/out/media/public/cust/others/s0000180-2021-ch_it.pdf</v>
      </c>
    </row>
    <row r="15231" spans="1:2" x14ac:dyDescent="0.2">
      <c r="A15231" s="1" t="s">
        <v>21699</v>
      </c>
      <c r="B15231" t="str">
        <f t="shared" si="435"/>
        <v>https://www.udobaer.de/out/media/public/cust/others/s0000180-2021-ch_it.pdf</v>
      </c>
    </row>
    <row r="15232" spans="1:2" x14ac:dyDescent="0.2">
      <c r="A15232" s="1" t="s">
        <v>21700</v>
      </c>
      <c r="B15232" t="str">
        <f t="shared" si="435"/>
        <v>https://www.udobaer.de/out/media/public/cust/others/s0000180-2021-ch_it.pdf</v>
      </c>
    </row>
    <row r="15233" spans="1:2" x14ac:dyDescent="0.2">
      <c r="A15233" s="1" t="s">
        <v>21701</v>
      </c>
      <c r="B15233" t="str">
        <f t="shared" si="435"/>
        <v>https://www.udobaer.de/out/media/public/cust/others/s0000180-2021-ch_it.pdf</v>
      </c>
    </row>
    <row r="15234" spans="1:2" x14ac:dyDescent="0.2">
      <c r="A15234" s="1" t="s">
        <v>21702</v>
      </c>
      <c r="B15234" t="str">
        <f t="shared" si="435"/>
        <v>https://www.udobaer.de/out/media/public/cust/others/s0000180-2021-ch_it.pdf</v>
      </c>
    </row>
    <row r="15235" spans="1:2" x14ac:dyDescent="0.2">
      <c r="A15235" s="1" t="s">
        <v>21703</v>
      </c>
      <c r="B15235" t="str">
        <f t="shared" si="435"/>
        <v>https://www.udobaer.de/out/media/public/cust/others/s0000180-2021-ch_it.pdf</v>
      </c>
    </row>
    <row r="15236" spans="1:2" x14ac:dyDescent="0.2">
      <c r="A15236" s="1" t="s">
        <v>21704</v>
      </c>
      <c r="B15236" t="str">
        <f t="shared" si="435"/>
        <v>https://www.udobaer.de/out/media/public/cust/others/s0000180-2021-ch_it.pdf</v>
      </c>
    </row>
    <row r="15237" spans="1:2" x14ac:dyDescent="0.2">
      <c r="A15237" s="1" t="s">
        <v>21705</v>
      </c>
      <c r="B15237" t="str">
        <f t="shared" si="435"/>
        <v>https://www.udobaer.de/out/media/public/cust/others/s0000180-2021-ch_it.pdf</v>
      </c>
    </row>
    <row r="15238" spans="1:2" x14ac:dyDescent="0.2">
      <c r="A15238" s="1" t="s">
        <v>21706</v>
      </c>
      <c r="B15238" t="str">
        <f t="shared" si="435"/>
        <v>https://www.udobaer.de/out/media/public/cust/others/s0000180-2021-ch_it.pdf</v>
      </c>
    </row>
    <row r="15239" spans="1:2" x14ac:dyDescent="0.2">
      <c r="A15239" s="1" t="s">
        <v>21707</v>
      </c>
      <c r="B15239" t="str">
        <f t="shared" si="435"/>
        <v>https://www.udobaer.de/out/media/public/cust/others/s0000180-2021-ch_it.pdf</v>
      </c>
    </row>
    <row r="15240" spans="1:2" x14ac:dyDescent="0.2">
      <c r="A15240" s="1" t="s">
        <v>21708</v>
      </c>
      <c r="B15240" t="str">
        <f t="shared" si="435"/>
        <v>https://www.udobaer.de/out/media/public/cust/others/s0000180-2021-ch_it.pdf</v>
      </c>
    </row>
    <row r="15241" spans="1:2" x14ac:dyDescent="0.2">
      <c r="A15241" s="1" t="s">
        <v>21709</v>
      </c>
      <c r="B15241" t="str">
        <f t="shared" si="435"/>
        <v>https://www.udobaer.de/out/media/public/cust/others/s0000180-2021-ch_it.pdf</v>
      </c>
    </row>
    <row r="15242" spans="1:2" x14ac:dyDescent="0.2">
      <c r="A15242" s="1" t="s">
        <v>21710</v>
      </c>
      <c r="B15242" t="str">
        <f t="shared" si="435"/>
        <v>https://www.udobaer.de/out/media/public/cust/others/s0000180-2021-ch_it.pdf</v>
      </c>
    </row>
    <row r="15243" spans="1:2" x14ac:dyDescent="0.2">
      <c r="A15243" s="1" t="s">
        <v>21711</v>
      </c>
      <c r="B15243" t="str">
        <f t="shared" si="435"/>
        <v>https://www.udobaer.de/out/media/public/cust/others/s0000180-2021-ch_it.pdf</v>
      </c>
    </row>
    <row r="15244" spans="1:2" x14ac:dyDescent="0.2">
      <c r="A15244" s="1" t="s">
        <v>21712</v>
      </c>
      <c r="B15244" t="str">
        <f t="shared" si="435"/>
        <v>https://www.udobaer.de/out/media/public/cust/others/s0000180-2021-ch_it.pdf</v>
      </c>
    </row>
    <row r="15245" spans="1:2" x14ac:dyDescent="0.2">
      <c r="A15245" s="1" t="s">
        <v>21713</v>
      </c>
      <c r="B15245" t="str">
        <f t="shared" si="435"/>
        <v>https://www.udobaer.de/out/media/public/cust/others/s0000180-2021-ch_it.pdf</v>
      </c>
    </row>
    <row r="15246" spans="1:2" x14ac:dyDescent="0.2">
      <c r="A15246" s="1" t="s">
        <v>21714</v>
      </c>
      <c r="B15246" t="str">
        <f t="shared" si="435"/>
        <v>https://www.udobaer.de/out/media/public/cust/others/s0000180-2021-ch_it.pdf</v>
      </c>
    </row>
    <row r="15247" spans="1:2" x14ac:dyDescent="0.2">
      <c r="A15247" s="1" t="s">
        <v>21715</v>
      </c>
      <c r="B15247" t="str">
        <f t="shared" si="435"/>
        <v>https://www.udobaer.de/out/media/public/cust/others/s0000180-2021-ch_it.pdf</v>
      </c>
    </row>
    <row r="15248" spans="1:2" x14ac:dyDescent="0.2">
      <c r="A15248" s="1" t="s">
        <v>21716</v>
      </c>
      <c r="B15248" t="str">
        <f t="shared" si="435"/>
        <v>https://www.udobaer.de/out/media/public/cust/others/s0000180-2021-ch_it.pdf</v>
      </c>
    </row>
    <row r="15249" spans="1:2" x14ac:dyDescent="0.2">
      <c r="A15249" s="1" t="s">
        <v>21717</v>
      </c>
      <c r="B15249" t="str">
        <f t="shared" ref="B15249:B15302" si="436">HYPERLINK("https://www.udobaer.de/out/media/public/cust/others/s0000180-2021-ch_it.pdf")</f>
        <v>https://www.udobaer.de/out/media/public/cust/others/s0000180-2021-ch_it.pdf</v>
      </c>
    </row>
    <row r="15250" spans="1:2" x14ac:dyDescent="0.2">
      <c r="A15250" s="1" t="s">
        <v>21718</v>
      </c>
      <c r="B15250" t="str">
        <f t="shared" si="436"/>
        <v>https://www.udobaer.de/out/media/public/cust/others/s0000180-2021-ch_it.pdf</v>
      </c>
    </row>
    <row r="15251" spans="1:2" x14ac:dyDescent="0.2">
      <c r="A15251" s="1" t="s">
        <v>21719</v>
      </c>
      <c r="B15251" t="str">
        <f t="shared" si="436"/>
        <v>https://www.udobaer.de/out/media/public/cust/others/s0000180-2021-ch_it.pdf</v>
      </c>
    </row>
    <row r="15252" spans="1:2" x14ac:dyDescent="0.2">
      <c r="A15252" s="1" t="s">
        <v>21720</v>
      </c>
      <c r="B15252" t="str">
        <f t="shared" si="436"/>
        <v>https://www.udobaer.de/out/media/public/cust/others/s0000180-2021-ch_it.pdf</v>
      </c>
    </row>
    <row r="15253" spans="1:2" x14ac:dyDescent="0.2">
      <c r="A15253" s="1" t="s">
        <v>21721</v>
      </c>
      <c r="B15253" t="str">
        <f t="shared" si="436"/>
        <v>https://www.udobaer.de/out/media/public/cust/others/s0000180-2021-ch_it.pdf</v>
      </c>
    </row>
    <row r="15254" spans="1:2" x14ac:dyDescent="0.2">
      <c r="A15254" s="1" t="s">
        <v>21722</v>
      </c>
      <c r="B15254" t="str">
        <f t="shared" si="436"/>
        <v>https://www.udobaer.de/out/media/public/cust/others/s0000180-2021-ch_it.pdf</v>
      </c>
    </row>
    <row r="15255" spans="1:2" x14ac:dyDescent="0.2">
      <c r="A15255" s="1" t="s">
        <v>21723</v>
      </c>
      <c r="B15255" t="str">
        <f t="shared" si="436"/>
        <v>https://www.udobaer.de/out/media/public/cust/others/s0000180-2021-ch_it.pdf</v>
      </c>
    </row>
    <row r="15256" spans="1:2" x14ac:dyDescent="0.2">
      <c r="A15256" s="1" t="s">
        <v>21724</v>
      </c>
      <c r="B15256" t="str">
        <f t="shared" si="436"/>
        <v>https://www.udobaer.de/out/media/public/cust/others/s0000180-2021-ch_it.pdf</v>
      </c>
    </row>
    <row r="15257" spans="1:2" x14ac:dyDescent="0.2">
      <c r="A15257" s="1" t="s">
        <v>21725</v>
      </c>
      <c r="B15257" t="str">
        <f t="shared" si="436"/>
        <v>https://www.udobaer.de/out/media/public/cust/others/s0000180-2021-ch_it.pdf</v>
      </c>
    </row>
    <row r="15258" spans="1:2" x14ac:dyDescent="0.2">
      <c r="A15258" s="1" t="s">
        <v>21726</v>
      </c>
      <c r="B15258" t="str">
        <f t="shared" si="436"/>
        <v>https://www.udobaer.de/out/media/public/cust/others/s0000180-2021-ch_it.pdf</v>
      </c>
    </row>
    <row r="15259" spans="1:2" x14ac:dyDescent="0.2">
      <c r="A15259" s="1" t="s">
        <v>21727</v>
      </c>
      <c r="B15259" t="str">
        <f t="shared" si="436"/>
        <v>https://www.udobaer.de/out/media/public/cust/others/s0000180-2021-ch_it.pdf</v>
      </c>
    </row>
    <row r="15260" spans="1:2" x14ac:dyDescent="0.2">
      <c r="A15260" s="1" t="s">
        <v>21728</v>
      </c>
      <c r="B15260" t="str">
        <f t="shared" si="436"/>
        <v>https://www.udobaer.de/out/media/public/cust/others/s0000180-2021-ch_it.pdf</v>
      </c>
    </row>
    <row r="15261" spans="1:2" x14ac:dyDescent="0.2">
      <c r="A15261" s="1" t="s">
        <v>21729</v>
      </c>
      <c r="B15261" t="str">
        <f t="shared" si="436"/>
        <v>https://www.udobaer.de/out/media/public/cust/others/s0000180-2021-ch_it.pdf</v>
      </c>
    </row>
    <row r="15262" spans="1:2" x14ac:dyDescent="0.2">
      <c r="A15262" s="1" t="s">
        <v>21730</v>
      </c>
      <c r="B15262" t="str">
        <f t="shared" si="436"/>
        <v>https://www.udobaer.de/out/media/public/cust/others/s0000180-2021-ch_it.pdf</v>
      </c>
    </row>
    <row r="15263" spans="1:2" x14ac:dyDescent="0.2">
      <c r="A15263" s="1" t="s">
        <v>21731</v>
      </c>
      <c r="B15263" t="str">
        <f t="shared" si="436"/>
        <v>https://www.udobaer.de/out/media/public/cust/others/s0000180-2021-ch_it.pdf</v>
      </c>
    </row>
    <row r="15264" spans="1:2" x14ac:dyDescent="0.2">
      <c r="A15264" s="1" t="s">
        <v>21732</v>
      </c>
      <c r="B15264" t="str">
        <f t="shared" si="436"/>
        <v>https://www.udobaer.de/out/media/public/cust/others/s0000180-2021-ch_it.pdf</v>
      </c>
    </row>
    <row r="15265" spans="1:2" x14ac:dyDescent="0.2">
      <c r="A15265" s="1" t="s">
        <v>21733</v>
      </c>
      <c r="B15265" t="str">
        <f t="shared" si="436"/>
        <v>https://www.udobaer.de/out/media/public/cust/others/s0000180-2021-ch_it.pdf</v>
      </c>
    </row>
    <row r="15266" spans="1:2" x14ac:dyDescent="0.2">
      <c r="A15266" s="1" t="s">
        <v>21734</v>
      </c>
      <c r="B15266" t="str">
        <f t="shared" si="436"/>
        <v>https://www.udobaer.de/out/media/public/cust/others/s0000180-2021-ch_it.pdf</v>
      </c>
    </row>
    <row r="15267" spans="1:2" x14ac:dyDescent="0.2">
      <c r="A15267" s="1" t="s">
        <v>21735</v>
      </c>
      <c r="B15267" t="str">
        <f t="shared" si="436"/>
        <v>https://www.udobaer.de/out/media/public/cust/others/s0000180-2021-ch_it.pdf</v>
      </c>
    </row>
    <row r="15268" spans="1:2" x14ac:dyDescent="0.2">
      <c r="A15268" s="1" t="s">
        <v>21736</v>
      </c>
      <c r="B15268" t="str">
        <f t="shared" si="436"/>
        <v>https://www.udobaer.de/out/media/public/cust/others/s0000180-2021-ch_it.pdf</v>
      </c>
    </row>
    <row r="15269" spans="1:2" x14ac:dyDescent="0.2">
      <c r="A15269" s="1" t="s">
        <v>21737</v>
      </c>
      <c r="B15269" t="str">
        <f t="shared" si="436"/>
        <v>https://www.udobaer.de/out/media/public/cust/others/s0000180-2021-ch_it.pdf</v>
      </c>
    </row>
    <row r="15270" spans="1:2" x14ac:dyDescent="0.2">
      <c r="A15270" s="1" t="s">
        <v>21738</v>
      </c>
      <c r="B15270" t="str">
        <f t="shared" si="436"/>
        <v>https://www.udobaer.de/out/media/public/cust/others/s0000180-2021-ch_it.pdf</v>
      </c>
    </row>
    <row r="15271" spans="1:2" x14ac:dyDescent="0.2">
      <c r="A15271" s="1" t="s">
        <v>21739</v>
      </c>
      <c r="B15271" t="str">
        <f t="shared" si="436"/>
        <v>https://www.udobaer.de/out/media/public/cust/others/s0000180-2021-ch_it.pdf</v>
      </c>
    </row>
    <row r="15272" spans="1:2" x14ac:dyDescent="0.2">
      <c r="A15272" s="1" t="s">
        <v>21740</v>
      </c>
      <c r="B15272" t="str">
        <f t="shared" si="436"/>
        <v>https://www.udobaer.de/out/media/public/cust/others/s0000180-2021-ch_it.pdf</v>
      </c>
    </row>
    <row r="15273" spans="1:2" x14ac:dyDescent="0.2">
      <c r="A15273" s="1" t="s">
        <v>21741</v>
      </c>
      <c r="B15273" t="str">
        <f t="shared" si="436"/>
        <v>https://www.udobaer.de/out/media/public/cust/others/s0000180-2021-ch_it.pdf</v>
      </c>
    </row>
    <row r="15274" spans="1:2" x14ac:dyDescent="0.2">
      <c r="A15274" s="1" t="s">
        <v>21742</v>
      </c>
      <c r="B15274" t="str">
        <f t="shared" si="436"/>
        <v>https://www.udobaer.de/out/media/public/cust/others/s0000180-2021-ch_it.pdf</v>
      </c>
    </row>
    <row r="15275" spans="1:2" x14ac:dyDescent="0.2">
      <c r="A15275" s="1" t="s">
        <v>21743</v>
      </c>
      <c r="B15275" t="str">
        <f t="shared" si="436"/>
        <v>https://www.udobaer.de/out/media/public/cust/others/s0000180-2021-ch_it.pdf</v>
      </c>
    </row>
    <row r="15276" spans="1:2" x14ac:dyDescent="0.2">
      <c r="A15276" s="1" t="s">
        <v>21744</v>
      </c>
      <c r="B15276" t="str">
        <f t="shared" si="436"/>
        <v>https://www.udobaer.de/out/media/public/cust/others/s0000180-2021-ch_it.pdf</v>
      </c>
    </row>
    <row r="15277" spans="1:2" x14ac:dyDescent="0.2">
      <c r="A15277" s="1" t="s">
        <v>21745</v>
      </c>
      <c r="B15277" t="str">
        <f t="shared" si="436"/>
        <v>https://www.udobaer.de/out/media/public/cust/others/s0000180-2021-ch_it.pdf</v>
      </c>
    </row>
    <row r="15278" spans="1:2" x14ac:dyDescent="0.2">
      <c r="A15278" s="1" t="s">
        <v>21746</v>
      </c>
      <c r="B15278" t="str">
        <f t="shared" si="436"/>
        <v>https://www.udobaer.de/out/media/public/cust/others/s0000180-2021-ch_it.pdf</v>
      </c>
    </row>
    <row r="15279" spans="1:2" x14ac:dyDescent="0.2">
      <c r="A15279" s="1" t="s">
        <v>21747</v>
      </c>
      <c r="B15279" t="str">
        <f t="shared" si="436"/>
        <v>https://www.udobaer.de/out/media/public/cust/others/s0000180-2021-ch_it.pdf</v>
      </c>
    </row>
    <row r="15280" spans="1:2" x14ac:dyDescent="0.2">
      <c r="A15280" s="1" t="s">
        <v>21748</v>
      </c>
      <c r="B15280" t="str">
        <f t="shared" si="436"/>
        <v>https://www.udobaer.de/out/media/public/cust/others/s0000180-2021-ch_it.pdf</v>
      </c>
    </row>
    <row r="15281" spans="1:2" x14ac:dyDescent="0.2">
      <c r="A15281" s="1" t="s">
        <v>21749</v>
      </c>
      <c r="B15281" t="str">
        <f t="shared" si="436"/>
        <v>https://www.udobaer.de/out/media/public/cust/others/s0000180-2021-ch_it.pdf</v>
      </c>
    </row>
    <row r="15282" spans="1:2" x14ac:dyDescent="0.2">
      <c r="A15282" s="1" t="s">
        <v>21750</v>
      </c>
      <c r="B15282" t="str">
        <f t="shared" si="436"/>
        <v>https://www.udobaer.de/out/media/public/cust/others/s0000180-2021-ch_it.pdf</v>
      </c>
    </row>
    <row r="15283" spans="1:2" x14ac:dyDescent="0.2">
      <c r="A15283" s="1" t="s">
        <v>21751</v>
      </c>
      <c r="B15283" t="str">
        <f t="shared" si="436"/>
        <v>https://www.udobaer.de/out/media/public/cust/others/s0000180-2021-ch_it.pdf</v>
      </c>
    </row>
    <row r="15284" spans="1:2" x14ac:dyDescent="0.2">
      <c r="A15284" s="1" t="s">
        <v>21752</v>
      </c>
      <c r="B15284" t="str">
        <f t="shared" si="436"/>
        <v>https://www.udobaer.de/out/media/public/cust/others/s0000180-2021-ch_it.pdf</v>
      </c>
    </row>
    <row r="15285" spans="1:2" x14ac:dyDescent="0.2">
      <c r="A15285" s="1" t="s">
        <v>21753</v>
      </c>
      <c r="B15285" t="str">
        <f t="shared" si="436"/>
        <v>https://www.udobaer.de/out/media/public/cust/others/s0000180-2021-ch_it.pdf</v>
      </c>
    </row>
    <row r="15286" spans="1:2" x14ac:dyDescent="0.2">
      <c r="A15286" s="1" t="s">
        <v>21754</v>
      </c>
      <c r="B15286" t="str">
        <f t="shared" si="436"/>
        <v>https://www.udobaer.de/out/media/public/cust/others/s0000180-2021-ch_it.pdf</v>
      </c>
    </row>
    <row r="15287" spans="1:2" x14ac:dyDescent="0.2">
      <c r="A15287" s="1" t="s">
        <v>21755</v>
      </c>
      <c r="B15287" t="str">
        <f t="shared" si="436"/>
        <v>https://www.udobaer.de/out/media/public/cust/others/s0000180-2021-ch_it.pdf</v>
      </c>
    </row>
    <row r="15288" spans="1:2" x14ac:dyDescent="0.2">
      <c r="A15288" s="1" t="s">
        <v>21756</v>
      </c>
      <c r="B15288" t="str">
        <f t="shared" si="436"/>
        <v>https://www.udobaer.de/out/media/public/cust/others/s0000180-2021-ch_it.pdf</v>
      </c>
    </row>
    <row r="15289" spans="1:2" x14ac:dyDescent="0.2">
      <c r="A15289" s="1" t="s">
        <v>21757</v>
      </c>
      <c r="B15289" t="str">
        <f t="shared" si="436"/>
        <v>https://www.udobaer.de/out/media/public/cust/others/s0000180-2021-ch_it.pdf</v>
      </c>
    </row>
    <row r="15290" spans="1:2" x14ac:dyDescent="0.2">
      <c r="A15290" s="1" t="s">
        <v>21758</v>
      </c>
      <c r="B15290" t="str">
        <f t="shared" si="436"/>
        <v>https://www.udobaer.de/out/media/public/cust/others/s0000180-2021-ch_it.pdf</v>
      </c>
    </row>
    <row r="15291" spans="1:2" x14ac:dyDescent="0.2">
      <c r="A15291" s="1" t="s">
        <v>21759</v>
      </c>
      <c r="B15291" t="str">
        <f t="shared" si="436"/>
        <v>https://www.udobaer.de/out/media/public/cust/others/s0000180-2021-ch_it.pdf</v>
      </c>
    </row>
    <row r="15292" spans="1:2" x14ac:dyDescent="0.2">
      <c r="A15292" s="1" t="s">
        <v>21760</v>
      </c>
      <c r="B15292" t="str">
        <f t="shared" si="436"/>
        <v>https://www.udobaer.de/out/media/public/cust/others/s0000180-2021-ch_it.pdf</v>
      </c>
    </row>
    <row r="15293" spans="1:2" x14ac:dyDescent="0.2">
      <c r="A15293" s="1" t="s">
        <v>21761</v>
      </c>
      <c r="B15293" t="str">
        <f t="shared" si="436"/>
        <v>https://www.udobaer.de/out/media/public/cust/others/s0000180-2021-ch_it.pdf</v>
      </c>
    </row>
    <row r="15294" spans="1:2" x14ac:dyDescent="0.2">
      <c r="A15294" s="1" t="s">
        <v>21762</v>
      </c>
      <c r="B15294" t="str">
        <f t="shared" si="436"/>
        <v>https://www.udobaer.de/out/media/public/cust/others/s0000180-2021-ch_it.pdf</v>
      </c>
    </row>
    <row r="15295" spans="1:2" x14ac:dyDescent="0.2">
      <c r="A15295" s="1" t="s">
        <v>21763</v>
      </c>
      <c r="B15295" t="str">
        <f t="shared" si="436"/>
        <v>https://www.udobaer.de/out/media/public/cust/others/s0000180-2021-ch_it.pdf</v>
      </c>
    </row>
    <row r="15296" spans="1:2" x14ac:dyDescent="0.2">
      <c r="A15296" s="1" t="s">
        <v>21764</v>
      </c>
      <c r="B15296" t="str">
        <f t="shared" si="436"/>
        <v>https://www.udobaer.de/out/media/public/cust/others/s0000180-2021-ch_it.pdf</v>
      </c>
    </row>
    <row r="15297" spans="1:2" x14ac:dyDescent="0.2">
      <c r="A15297" s="1" t="s">
        <v>21765</v>
      </c>
      <c r="B15297" t="str">
        <f t="shared" si="436"/>
        <v>https://www.udobaer.de/out/media/public/cust/others/s0000180-2021-ch_it.pdf</v>
      </c>
    </row>
    <row r="15298" spans="1:2" x14ac:dyDescent="0.2">
      <c r="A15298" s="1" t="s">
        <v>21766</v>
      </c>
      <c r="B15298" t="str">
        <f t="shared" si="436"/>
        <v>https://www.udobaer.de/out/media/public/cust/others/s0000180-2021-ch_it.pdf</v>
      </c>
    </row>
    <row r="15299" spans="1:2" x14ac:dyDescent="0.2">
      <c r="A15299" s="1" t="s">
        <v>21767</v>
      </c>
      <c r="B15299" t="str">
        <f t="shared" si="436"/>
        <v>https://www.udobaer.de/out/media/public/cust/others/s0000180-2021-ch_it.pdf</v>
      </c>
    </row>
    <row r="15300" spans="1:2" x14ac:dyDescent="0.2">
      <c r="A15300" s="1" t="s">
        <v>21768</v>
      </c>
      <c r="B15300" t="str">
        <f t="shared" si="436"/>
        <v>https://www.udobaer.de/out/media/public/cust/others/s0000180-2021-ch_it.pdf</v>
      </c>
    </row>
    <row r="15301" spans="1:2" x14ac:dyDescent="0.2">
      <c r="A15301" s="1" t="s">
        <v>21769</v>
      </c>
      <c r="B15301" t="str">
        <f t="shared" si="436"/>
        <v>https://www.udobaer.de/out/media/public/cust/others/s0000180-2021-ch_it.pdf</v>
      </c>
    </row>
    <row r="15302" spans="1:2" x14ac:dyDescent="0.2">
      <c r="A15302" s="1" t="s">
        <v>21770</v>
      </c>
      <c r="B15302" t="str">
        <f t="shared" si="436"/>
        <v>https://www.udobaer.de/out/media/public/cust/others/s0000180-2021-ch_it.pdf</v>
      </c>
    </row>
    <row r="15303" spans="1:2" x14ac:dyDescent="0.2">
      <c r="A15303" s="1" t="s">
        <v>21771</v>
      </c>
      <c r="B15303" t="str">
        <f t="shared" ref="B15303:B15357" si="437">HYPERLINK("https://www.udobaer.de/out/media/public/cust/others/s0000180-2021-ch_it.pdf")</f>
        <v>https://www.udobaer.de/out/media/public/cust/others/s0000180-2021-ch_it.pdf</v>
      </c>
    </row>
    <row r="15304" spans="1:2" x14ac:dyDescent="0.2">
      <c r="A15304" s="1" t="s">
        <v>21772</v>
      </c>
      <c r="B15304" t="str">
        <f t="shared" si="437"/>
        <v>https://www.udobaer.de/out/media/public/cust/others/s0000180-2021-ch_it.pdf</v>
      </c>
    </row>
    <row r="15305" spans="1:2" x14ac:dyDescent="0.2">
      <c r="A15305" s="1" t="s">
        <v>21773</v>
      </c>
      <c r="B15305" t="str">
        <f t="shared" si="437"/>
        <v>https://www.udobaer.de/out/media/public/cust/others/s0000180-2021-ch_it.pdf</v>
      </c>
    </row>
    <row r="15306" spans="1:2" x14ac:dyDescent="0.2">
      <c r="A15306" s="1" t="s">
        <v>21774</v>
      </c>
      <c r="B15306" t="str">
        <f t="shared" si="437"/>
        <v>https://www.udobaer.de/out/media/public/cust/others/s0000180-2021-ch_it.pdf</v>
      </c>
    </row>
    <row r="15307" spans="1:2" x14ac:dyDescent="0.2">
      <c r="A15307" s="1" t="s">
        <v>21775</v>
      </c>
      <c r="B15307" t="str">
        <f t="shared" si="437"/>
        <v>https://www.udobaer.de/out/media/public/cust/others/s0000180-2021-ch_it.pdf</v>
      </c>
    </row>
    <row r="15308" spans="1:2" x14ac:dyDescent="0.2">
      <c r="A15308" s="1" t="s">
        <v>21776</v>
      </c>
      <c r="B15308" t="str">
        <f t="shared" si="437"/>
        <v>https://www.udobaer.de/out/media/public/cust/others/s0000180-2021-ch_it.pdf</v>
      </c>
    </row>
    <row r="15309" spans="1:2" x14ac:dyDescent="0.2">
      <c r="A15309" s="1" t="s">
        <v>21777</v>
      </c>
      <c r="B15309" t="str">
        <f t="shared" si="437"/>
        <v>https://www.udobaer.de/out/media/public/cust/others/s0000180-2021-ch_it.pdf</v>
      </c>
    </row>
    <row r="15310" spans="1:2" x14ac:dyDescent="0.2">
      <c r="A15310" s="1" t="s">
        <v>21778</v>
      </c>
      <c r="B15310" t="str">
        <f t="shared" si="437"/>
        <v>https://www.udobaer.de/out/media/public/cust/others/s0000180-2021-ch_it.pdf</v>
      </c>
    </row>
    <row r="15311" spans="1:2" x14ac:dyDescent="0.2">
      <c r="A15311" s="1" t="s">
        <v>21779</v>
      </c>
      <c r="B15311" t="str">
        <f t="shared" si="437"/>
        <v>https://www.udobaer.de/out/media/public/cust/others/s0000180-2021-ch_it.pdf</v>
      </c>
    </row>
    <row r="15312" spans="1:2" x14ac:dyDescent="0.2">
      <c r="A15312" s="1" t="s">
        <v>21780</v>
      </c>
      <c r="B15312" t="str">
        <f t="shared" si="437"/>
        <v>https://www.udobaer.de/out/media/public/cust/others/s0000180-2021-ch_it.pdf</v>
      </c>
    </row>
    <row r="15313" spans="1:2" x14ac:dyDescent="0.2">
      <c r="A15313" s="1" t="s">
        <v>21781</v>
      </c>
      <c r="B15313" t="str">
        <f t="shared" si="437"/>
        <v>https://www.udobaer.de/out/media/public/cust/others/s0000180-2021-ch_it.pdf</v>
      </c>
    </row>
    <row r="15314" spans="1:2" x14ac:dyDescent="0.2">
      <c r="A15314" s="1" t="s">
        <v>21782</v>
      </c>
      <c r="B15314" t="str">
        <f t="shared" si="437"/>
        <v>https://www.udobaer.de/out/media/public/cust/others/s0000180-2021-ch_it.pdf</v>
      </c>
    </row>
    <row r="15315" spans="1:2" x14ac:dyDescent="0.2">
      <c r="A15315" s="1" t="s">
        <v>21783</v>
      </c>
      <c r="B15315" t="str">
        <f t="shared" si="437"/>
        <v>https://www.udobaer.de/out/media/public/cust/others/s0000180-2021-ch_it.pdf</v>
      </c>
    </row>
    <row r="15316" spans="1:2" x14ac:dyDescent="0.2">
      <c r="A15316" s="1" t="s">
        <v>21784</v>
      </c>
      <c r="B15316" t="str">
        <f t="shared" si="437"/>
        <v>https://www.udobaer.de/out/media/public/cust/others/s0000180-2021-ch_it.pdf</v>
      </c>
    </row>
    <row r="15317" spans="1:2" x14ac:dyDescent="0.2">
      <c r="A15317" s="1" t="s">
        <v>21785</v>
      </c>
      <c r="B15317" t="str">
        <f t="shared" si="437"/>
        <v>https://www.udobaer.de/out/media/public/cust/others/s0000180-2021-ch_it.pdf</v>
      </c>
    </row>
    <row r="15318" spans="1:2" x14ac:dyDescent="0.2">
      <c r="A15318" s="1" t="s">
        <v>21786</v>
      </c>
      <c r="B15318" t="str">
        <f t="shared" si="437"/>
        <v>https://www.udobaer.de/out/media/public/cust/others/s0000180-2021-ch_it.pdf</v>
      </c>
    </row>
    <row r="15319" spans="1:2" x14ac:dyDescent="0.2">
      <c r="A15319" s="1" t="s">
        <v>21787</v>
      </c>
      <c r="B15319" t="str">
        <f t="shared" si="437"/>
        <v>https://www.udobaer.de/out/media/public/cust/others/s0000180-2021-ch_it.pdf</v>
      </c>
    </row>
    <row r="15320" spans="1:2" x14ac:dyDescent="0.2">
      <c r="A15320" s="1" t="s">
        <v>21788</v>
      </c>
      <c r="B15320" t="str">
        <f t="shared" si="437"/>
        <v>https://www.udobaer.de/out/media/public/cust/others/s0000180-2021-ch_it.pdf</v>
      </c>
    </row>
    <row r="15321" spans="1:2" x14ac:dyDescent="0.2">
      <c r="A15321" s="1" t="s">
        <v>21789</v>
      </c>
      <c r="B15321" t="str">
        <f t="shared" si="437"/>
        <v>https://www.udobaer.de/out/media/public/cust/others/s0000180-2021-ch_it.pdf</v>
      </c>
    </row>
    <row r="15322" spans="1:2" x14ac:dyDescent="0.2">
      <c r="A15322" s="1" t="s">
        <v>21790</v>
      </c>
      <c r="B15322" t="str">
        <f t="shared" si="437"/>
        <v>https://www.udobaer.de/out/media/public/cust/others/s0000180-2021-ch_it.pdf</v>
      </c>
    </row>
    <row r="15323" spans="1:2" x14ac:dyDescent="0.2">
      <c r="A15323" s="1" t="s">
        <v>21791</v>
      </c>
      <c r="B15323" t="str">
        <f t="shared" si="437"/>
        <v>https://www.udobaer.de/out/media/public/cust/others/s0000180-2021-ch_it.pdf</v>
      </c>
    </row>
    <row r="15324" spans="1:2" x14ac:dyDescent="0.2">
      <c r="A15324" s="1" t="s">
        <v>21792</v>
      </c>
      <c r="B15324" t="str">
        <f t="shared" si="437"/>
        <v>https://www.udobaer.de/out/media/public/cust/others/s0000180-2021-ch_it.pdf</v>
      </c>
    </row>
    <row r="15325" spans="1:2" x14ac:dyDescent="0.2">
      <c r="A15325" s="1" t="s">
        <v>21793</v>
      </c>
      <c r="B15325" t="str">
        <f t="shared" si="437"/>
        <v>https://www.udobaer.de/out/media/public/cust/others/s0000180-2021-ch_it.pdf</v>
      </c>
    </row>
    <row r="15326" spans="1:2" x14ac:dyDescent="0.2">
      <c r="A15326" s="1" t="s">
        <v>21794</v>
      </c>
      <c r="B15326" t="str">
        <f t="shared" si="437"/>
        <v>https://www.udobaer.de/out/media/public/cust/others/s0000180-2021-ch_it.pdf</v>
      </c>
    </row>
    <row r="15327" spans="1:2" x14ac:dyDescent="0.2">
      <c r="A15327" s="1" t="s">
        <v>21795</v>
      </c>
      <c r="B15327" t="str">
        <f t="shared" si="437"/>
        <v>https://www.udobaer.de/out/media/public/cust/others/s0000180-2021-ch_it.pdf</v>
      </c>
    </row>
    <row r="15328" spans="1:2" x14ac:dyDescent="0.2">
      <c r="A15328" s="1" t="s">
        <v>21796</v>
      </c>
      <c r="B15328" t="str">
        <f t="shared" si="437"/>
        <v>https://www.udobaer.de/out/media/public/cust/others/s0000180-2021-ch_it.pdf</v>
      </c>
    </row>
    <row r="15329" spans="1:2" x14ac:dyDescent="0.2">
      <c r="A15329" s="1" t="s">
        <v>21797</v>
      </c>
      <c r="B15329" t="str">
        <f t="shared" si="437"/>
        <v>https://www.udobaer.de/out/media/public/cust/others/s0000180-2021-ch_it.pdf</v>
      </c>
    </row>
    <row r="15330" spans="1:2" x14ac:dyDescent="0.2">
      <c r="A15330" s="1" t="s">
        <v>21798</v>
      </c>
      <c r="B15330" t="str">
        <f t="shared" si="437"/>
        <v>https://www.udobaer.de/out/media/public/cust/others/s0000180-2021-ch_it.pdf</v>
      </c>
    </row>
    <row r="15331" spans="1:2" x14ac:dyDescent="0.2">
      <c r="A15331" s="1" t="s">
        <v>21799</v>
      </c>
      <c r="B15331" t="str">
        <f t="shared" si="437"/>
        <v>https://www.udobaer.de/out/media/public/cust/others/s0000180-2021-ch_it.pdf</v>
      </c>
    </row>
    <row r="15332" spans="1:2" x14ac:dyDescent="0.2">
      <c r="A15332" s="1" t="s">
        <v>21800</v>
      </c>
      <c r="B15332" t="str">
        <f t="shared" si="437"/>
        <v>https://www.udobaer.de/out/media/public/cust/others/s0000180-2021-ch_it.pdf</v>
      </c>
    </row>
    <row r="15333" spans="1:2" x14ac:dyDescent="0.2">
      <c r="A15333" s="1" t="s">
        <v>21801</v>
      </c>
      <c r="B15333" t="str">
        <f t="shared" si="437"/>
        <v>https://www.udobaer.de/out/media/public/cust/others/s0000180-2021-ch_it.pdf</v>
      </c>
    </row>
    <row r="15334" spans="1:2" x14ac:dyDescent="0.2">
      <c r="A15334" s="1" t="s">
        <v>21802</v>
      </c>
      <c r="B15334" t="str">
        <f t="shared" si="437"/>
        <v>https://www.udobaer.de/out/media/public/cust/others/s0000180-2021-ch_it.pdf</v>
      </c>
    </row>
    <row r="15335" spans="1:2" x14ac:dyDescent="0.2">
      <c r="A15335" s="1" t="s">
        <v>21803</v>
      </c>
      <c r="B15335" t="str">
        <f t="shared" si="437"/>
        <v>https://www.udobaer.de/out/media/public/cust/others/s0000180-2021-ch_it.pdf</v>
      </c>
    </row>
    <row r="15336" spans="1:2" x14ac:dyDescent="0.2">
      <c r="A15336" s="1" t="s">
        <v>21804</v>
      </c>
      <c r="B15336" t="str">
        <f t="shared" si="437"/>
        <v>https://www.udobaer.de/out/media/public/cust/others/s0000180-2021-ch_it.pdf</v>
      </c>
    </row>
    <row r="15337" spans="1:2" x14ac:dyDescent="0.2">
      <c r="A15337" s="1" t="s">
        <v>21805</v>
      </c>
      <c r="B15337" t="str">
        <f t="shared" si="437"/>
        <v>https://www.udobaer.de/out/media/public/cust/others/s0000180-2021-ch_it.pdf</v>
      </c>
    </row>
    <row r="15338" spans="1:2" x14ac:dyDescent="0.2">
      <c r="A15338" s="1" t="s">
        <v>21806</v>
      </c>
      <c r="B15338" t="str">
        <f t="shared" si="437"/>
        <v>https://www.udobaer.de/out/media/public/cust/others/s0000180-2021-ch_it.pdf</v>
      </c>
    </row>
    <row r="15339" spans="1:2" x14ac:dyDescent="0.2">
      <c r="A15339" s="1" t="s">
        <v>21807</v>
      </c>
      <c r="B15339" t="str">
        <f t="shared" si="437"/>
        <v>https://www.udobaer.de/out/media/public/cust/others/s0000180-2021-ch_it.pdf</v>
      </c>
    </row>
    <row r="15340" spans="1:2" x14ac:dyDescent="0.2">
      <c r="A15340" s="1" t="s">
        <v>21808</v>
      </c>
      <c r="B15340" t="str">
        <f t="shared" si="437"/>
        <v>https://www.udobaer.de/out/media/public/cust/others/s0000180-2021-ch_it.pdf</v>
      </c>
    </row>
    <row r="15341" spans="1:2" x14ac:dyDescent="0.2">
      <c r="A15341" s="1" t="s">
        <v>21809</v>
      </c>
      <c r="B15341" t="str">
        <f t="shared" si="437"/>
        <v>https://www.udobaer.de/out/media/public/cust/others/s0000180-2021-ch_it.pdf</v>
      </c>
    </row>
    <row r="15342" spans="1:2" x14ac:dyDescent="0.2">
      <c r="A15342" s="1" t="s">
        <v>21810</v>
      </c>
      <c r="B15342" t="str">
        <f t="shared" si="437"/>
        <v>https://www.udobaer.de/out/media/public/cust/others/s0000180-2021-ch_it.pdf</v>
      </c>
    </row>
    <row r="15343" spans="1:2" x14ac:dyDescent="0.2">
      <c r="A15343" s="1" t="s">
        <v>21811</v>
      </c>
      <c r="B15343" t="str">
        <f t="shared" si="437"/>
        <v>https://www.udobaer.de/out/media/public/cust/others/s0000180-2021-ch_it.pdf</v>
      </c>
    </row>
    <row r="15344" spans="1:2" x14ac:dyDescent="0.2">
      <c r="A15344" s="1" t="s">
        <v>21812</v>
      </c>
      <c r="B15344" t="str">
        <f t="shared" si="437"/>
        <v>https://www.udobaer.de/out/media/public/cust/others/s0000180-2021-ch_it.pdf</v>
      </c>
    </row>
    <row r="15345" spans="1:2" x14ac:dyDescent="0.2">
      <c r="A15345" s="1" t="s">
        <v>21813</v>
      </c>
      <c r="B15345" t="str">
        <f t="shared" si="437"/>
        <v>https://www.udobaer.de/out/media/public/cust/others/s0000180-2021-ch_it.pdf</v>
      </c>
    </row>
    <row r="15346" spans="1:2" x14ac:dyDescent="0.2">
      <c r="A15346" s="1" t="s">
        <v>21814</v>
      </c>
      <c r="B15346" t="str">
        <f t="shared" si="437"/>
        <v>https://www.udobaer.de/out/media/public/cust/others/s0000180-2021-ch_it.pdf</v>
      </c>
    </row>
    <row r="15347" spans="1:2" x14ac:dyDescent="0.2">
      <c r="A15347" s="1" t="s">
        <v>21815</v>
      </c>
      <c r="B15347" t="str">
        <f t="shared" si="437"/>
        <v>https://www.udobaer.de/out/media/public/cust/others/s0000180-2021-ch_it.pdf</v>
      </c>
    </row>
    <row r="15348" spans="1:2" x14ac:dyDescent="0.2">
      <c r="A15348" s="1" t="s">
        <v>21816</v>
      </c>
      <c r="B15348" t="str">
        <f t="shared" si="437"/>
        <v>https://www.udobaer.de/out/media/public/cust/others/s0000180-2021-ch_it.pdf</v>
      </c>
    </row>
    <row r="15349" spans="1:2" x14ac:dyDescent="0.2">
      <c r="A15349" s="1" t="s">
        <v>21817</v>
      </c>
      <c r="B15349" t="str">
        <f t="shared" si="437"/>
        <v>https://www.udobaer.de/out/media/public/cust/others/s0000180-2021-ch_it.pdf</v>
      </c>
    </row>
    <row r="15350" spans="1:2" x14ac:dyDescent="0.2">
      <c r="A15350" s="1" t="s">
        <v>21818</v>
      </c>
      <c r="B15350" t="str">
        <f t="shared" si="437"/>
        <v>https://www.udobaer.de/out/media/public/cust/others/s0000180-2021-ch_it.pdf</v>
      </c>
    </row>
    <row r="15351" spans="1:2" x14ac:dyDescent="0.2">
      <c r="A15351" s="1" t="s">
        <v>21819</v>
      </c>
      <c r="B15351" t="str">
        <f t="shared" si="437"/>
        <v>https://www.udobaer.de/out/media/public/cust/others/s0000180-2021-ch_it.pdf</v>
      </c>
    </row>
    <row r="15352" spans="1:2" x14ac:dyDescent="0.2">
      <c r="A15352" s="1" t="s">
        <v>21820</v>
      </c>
      <c r="B15352" t="str">
        <f t="shared" si="437"/>
        <v>https://www.udobaer.de/out/media/public/cust/others/s0000180-2021-ch_it.pdf</v>
      </c>
    </row>
    <row r="15353" spans="1:2" x14ac:dyDescent="0.2">
      <c r="A15353" s="1" t="s">
        <v>21821</v>
      </c>
      <c r="B15353" t="str">
        <f t="shared" si="437"/>
        <v>https://www.udobaer.de/out/media/public/cust/others/s0000180-2021-ch_it.pdf</v>
      </c>
    </row>
    <row r="15354" spans="1:2" x14ac:dyDescent="0.2">
      <c r="A15354" s="1" t="s">
        <v>21822</v>
      </c>
      <c r="B15354" t="str">
        <f t="shared" si="437"/>
        <v>https://www.udobaer.de/out/media/public/cust/others/s0000180-2021-ch_it.pdf</v>
      </c>
    </row>
    <row r="15355" spans="1:2" x14ac:dyDescent="0.2">
      <c r="A15355" s="1" t="s">
        <v>21823</v>
      </c>
      <c r="B15355" t="str">
        <f t="shared" si="437"/>
        <v>https://www.udobaer.de/out/media/public/cust/others/s0000180-2021-ch_it.pdf</v>
      </c>
    </row>
    <row r="15356" spans="1:2" x14ac:dyDescent="0.2">
      <c r="A15356" s="1" t="s">
        <v>21824</v>
      </c>
      <c r="B15356" t="str">
        <f t="shared" si="437"/>
        <v>https://www.udobaer.de/out/media/public/cust/others/s0000180-2021-ch_it.pdf</v>
      </c>
    </row>
    <row r="15357" spans="1:2" x14ac:dyDescent="0.2">
      <c r="A15357" s="1" t="s">
        <v>21825</v>
      </c>
      <c r="B15357" t="str">
        <f t="shared" si="437"/>
        <v>https://www.udobaer.de/out/media/public/cust/others/s0000180-2021-ch_it.pdf</v>
      </c>
    </row>
    <row r="15358" spans="1:2" x14ac:dyDescent="0.2">
      <c r="A15358" s="1" t="s">
        <v>21826</v>
      </c>
      <c r="B15358" t="str">
        <f t="shared" ref="B15358:B15412" si="438">HYPERLINK("https://www.udobaer.de/out/media/public/cust/others/s0000180-2021-ch_it.pdf")</f>
        <v>https://www.udobaer.de/out/media/public/cust/others/s0000180-2021-ch_it.pdf</v>
      </c>
    </row>
    <row r="15359" spans="1:2" x14ac:dyDescent="0.2">
      <c r="A15359" s="1" t="s">
        <v>21827</v>
      </c>
      <c r="B15359" t="str">
        <f t="shared" si="438"/>
        <v>https://www.udobaer.de/out/media/public/cust/others/s0000180-2021-ch_it.pdf</v>
      </c>
    </row>
    <row r="15360" spans="1:2" x14ac:dyDescent="0.2">
      <c r="A15360" s="1" t="s">
        <v>21828</v>
      </c>
      <c r="B15360" t="str">
        <f t="shared" si="438"/>
        <v>https://www.udobaer.de/out/media/public/cust/others/s0000180-2021-ch_it.pdf</v>
      </c>
    </row>
    <row r="15361" spans="1:2" x14ac:dyDescent="0.2">
      <c r="A15361" s="1" t="s">
        <v>21829</v>
      </c>
      <c r="B15361" t="str">
        <f t="shared" si="438"/>
        <v>https://www.udobaer.de/out/media/public/cust/others/s0000180-2021-ch_it.pdf</v>
      </c>
    </row>
    <row r="15362" spans="1:2" x14ac:dyDescent="0.2">
      <c r="A15362" s="1" t="s">
        <v>21830</v>
      </c>
      <c r="B15362" t="str">
        <f t="shared" si="438"/>
        <v>https://www.udobaer.de/out/media/public/cust/others/s0000180-2021-ch_it.pdf</v>
      </c>
    </row>
    <row r="15363" spans="1:2" x14ac:dyDescent="0.2">
      <c r="A15363" s="1" t="s">
        <v>21831</v>
      </c>
      <c r="B15363" t="str">
        <f t="shared" si="438"/>
        <v>https://www.udobaer.de/out/media/public/cust/others/s0000180-2021-ch_it.pdf</v>
      </c>
    </row>
    <row r="15364" spans="1:2" x14ac:dyDescent="0.2">
      <c r="A15364" s="1" t="s">
        <v>21832</v>
      </c>
      <c r="B15364" t="str">
        <f t="shared" si="438"/>
        <v>https://www.udobaer.de/out/media/public/cust/others/s0000180-2021-ch_it.pdf</v>
      </c>
    </row>
    <row r="15365" spans="1:2" x14ac:dyDescent="0.2">
      <c r="A15365" s="1" t="s">
        <v>21833</v>
      </c>
      <c r="B15365" t="str">
        <f t="shared" si="438"/>
        <v>https://www.udobaer.de/out/media/public/cust/others/s0000180-2021-ch_it.pdf</v>
      </c>
    </row>
    <row r="15366" spans="1:2" x14ac:dyDescent="0.2">
      <c r="A15366" s="1" t="s">
        <v>21834</v>
      </c>
      <c r="B15366" t="str">
        <f t="shared" si="438"/>
        <v>https://www.udobaer.de/out/media/public/cust/others/s0000180-2021-ch_it.pdf</v>
      </c>
    </row>
    <row r="15367" spans="1:2" x14ac:dyDescent="0.2">
      <c r="A15367" s="1" t="s">
        <v>21835</v>
      </c>
      <c r="B15367" t="str">
        <f t="shared" si="438"/>
        <v>https://www.udobaer.de/out/media/public/cust/others/s0000180-2021-ch_it.pdf</v>
      </c>
    </row>
    <row r="15368" spans="1:2" x14ac:dyDescent="0.2">
      <c r="A15368" s="1" t="s">
        <v>21836</v>
      </c>
      <c r="B15368" t="str">
        <f t="shared" si="438"/>
        <v>https://www.udobaer.de/out/media/public/cust/others/s0000180-2021-ch_it.pdf</v>
      </c>
    </row>
    <row r="15369" spans="1:2" x14ac:dyDescent="0.2">
      <c r="A15369" s="1" t="s">
        <v>21837</v>
      </c>
      <c r="B15369" t="str">
        <f t="shared" si="438"/>
        <v>https://www.udobaer.de/out/media/public/cust/others/s0000180-2021-ch_it.pdf</v>
      </c>
    </row>
    <row r="15370" spans="1:2" x14ac:dyDescent="0.2">
      <c r="A15370" s="1" t="s">
        <v>21838</v>
      </c>
      <c r="B15370" t="str">
        <f t="shared" si="438"/>
        <v>https://www.udobaer.de/out/media/public/cust/others/s0000180-2021-ch_it.pdf</v>
      </c>
    </row>
    <row r="15371" spans="1:2" x14ac:dyDescent="0.2">
      <c r="A15371" s="1" t="s">
        <v>21839</v>
      </c>
      <c r="B15371" t="str">
        <f t="shared" si="438"/>
        <v>https://www.udobaer.de/out/media/public/cust/others/s0000180-2021-ch_it.pdf</v>
      </c>
    </row>
    <row r="15372" spans="1:2" x14ac:dyDescent="0.2">
      <c r="A15372" s="1" t="s">
        <v>21840</v>
      </c>
      <c r="B15372" t="str">
        <f t="shared" si="438"/>
        <v>https://www.udobaer.de/out/media/public/cust/others/s0000180-2021-ch_it.pdf</v>
      </c>
    </row>
    <row r="15373" spans="1:2" x14ac:dyDescent="0.2">
      <c r="A15373" s="1" t="s">
        <v>21841</v>
      </c>
      <c r="B15373" t="str">
        <f t="shared" si="438"/>
        <v>https://www.udobaer.de/out/media/public/cust/others/s0000180-2021-ch_it.pdf</v>
      </c>
    </row>
    <row r="15374" spans="1:2" x14ac:dyDescent="0.2">
      <c r="A15374" s="1" t="s">
        <v>21842</v>
      </c>
      <c r="B15374" t="str">
        <f t="shared" si="438"/>
        <v>https://www.udobaer.de/out/media/public/cust/others/s0000180-2021-ch_it.pdf</v>
      </c>
    </row>
    <row r="15375" spans="1:2" x14ac:dyDescent="0.2">
      <c r="A15375" s="1" t="s">
        <v>21843</v>
      </c>
      <c r="B15375" t="str">
        <f t="shared" si="438"/>
        <v>https://www.udobaer.de/out/media/public/cust/others/s0000180-2021-ch_it.pdf</v>
      </c>
    </row>
    <row r="15376" spans="1:2" x14ac:dyDescent="0.2">
      <c r="A15376" s="1" t="s">
        <v>21844</v>
      </c>
      <c r="B15376" t="str">
        <f t="shared" si="438"/>
        <v>https://www.udobaer.de/out/media/public/cust/others/s0000180-2021-ch_it.pdf</v>
      </c>
    </row>
    <row r="15377" spans="1:2" x14ac:dyDescent="0.2">
      <c r="A15377" s="1" t="s">
        <v>21845</v>
      </c>
      <c r="B15377" t="str">
        <f t="shared" si="438"/>
        <v>https://www.udobaer.de/out/media/public/cust/others/s0000180-2021-ch_it.pdf</v>
      </c>
    </row>
    <row r="15378" spans="1:2" x14ac:dyDescent="0.2">
      <c r="A15378" s="1" t="s">
        <v>21846</v>
      </c>
      <c r="B15378" t="str">
        <f t="shared" si="438"/>
        <v>https://www.udobaer.de/out/media/public/cust/others/s0000180-2021-ch_it.pdf</v>
      </c>
    </row>
    <row r="15379" spans="1:2" x14ac:dyDescent="0.2">
      <c r="A15379" s="1" t="s">
        <v>21847</v>
      </c>
      <c r="B15379" t="str">
        <f t="shared" si="438"/>
        <v>https://www.udobaer.de/out/media/public/cust/others/s0000180-2021-ch_it.pdf</v>
      </c>
    </row>
    <row r="15380" spans="1:2" x14ac:dyDescent="0.2">
      <c r="A15380" s="1" t="s">
        <v>21848</v>
      </c>
      <c r="B15380" t="str">
        <f t="shared" si="438"/>
        <v>https://www.udobaer.de/out/media/public/cust/others/s0000180-2021-ch_it.pdf</v>
      </c>
    </row>
    <row r="15381" spans="1:2" x14ac:dyDescent="0.2">
      <c r="A15381" s="1" t="s">
        <v>21849</v>
      </c>
      <c r="B15381" t="str">
        <f t="shared" si="438"/>
        <v>https://www.udobaer.de/out/media/public/cust/others/s0000180-2021-ch_it.pdf</v>
      </c>
    </row>
    <row r="15382" spans="1:2" x14ac:dyDescent="0.2">
      <c r="A15382" s="1" t="s">
        <v>21850</v>
      </c>
      <c r="B15382" t="str">
        <f t="shared" si="438"/>
        <v>https://www.udobaer.de/out/media/public/cust/others/s0000180-2021-ch_it.pdf</v>
      </c>
    </row>
    <row r="15383" spans="1:2" x14ac:dyDescent="0.2">
      <c r="A15383" s="1" t="s">
        <v>21851</v>
      </c>
      <c r="B15383" t="str">
        <f t="shared" si="438"/>
        <v>https://www.udobaer.de/out/media/public/cust/others/s0000180-2021-ch_it.pdf</v>
      </c>
    </row>
    <row r="15384" spans="1:2" x14ac:dyDescent="0.2">
      <c r="A15384" s="1" t="s">
        <v>21852</v>
      </c>
      <c r="B15384" t="str">
        <f t="shared" si="438"/>
        <v>https://www.udobaer.de/out/media/public/cust/others/s0000180-2021-ch_it.pdf</v>
      </c>
    </row>
    <row r="15385" spans="1:2" x14ac:dyDescent="0.2">
      <c r="A15385" s="1" t="s">
        <v>21853</v>
      </c>
      <c r="B15385" t="str">
        <f t="shared" si="438"/>
        <v>https://www.udobaer.de/out/media/public/cust/others/s0000180-2021-ch_it.pdf</v>
      </c>
    </row>
    <row r="15386" spans="1:2" x14ac:dyDescent="0.2">
      <c r="A15386" s="1" t="s">
        <v>21854</v>
      </c>
      <c r="B15386" t="str">
        <f t="shared" si="438"/>
        <v>https://www.udobaer.de/out/media/public/cust/others/s0000180-2021-ch_it.pdf</v>
      </c>
    </row>
    <row r="15387" spans="1:2" x14ac:dyDescent="0.2">
      <c r="A15387" s="1" t="s">
        <v>21855</v>
      </c>
      <c r="B15387" t="str">
        <f t="shared" si="438"/>
        <v>https://www.udobaer.de/out/media/public/cust/others/s0000180-2021-ch_it.pdf</v>
      </c>
    </row>
    <row r="15388" spans="1:2" x14ac:dyDescent="0.2">
      <c r="A15388" s="1" t="s">
        <v>21856</v>
      </c>
      <c r="B15388" t="str">
        <f t="shared" si="438"/>
        <v>https://www.udobaer.de/out/media/public/cust/others/s0000180-2021-ch_it.pdf</v>
      </c>
    </row>
    <row r="15389" spans="1:2" x14ac:dyDescent="0.2">
      <c r="A15389" s="1" t="s">
        <v>21857</v>
      </c>
      <c r="B15389" t="str">
        <f t="shared" si="438"/>
        <v>https://www.udobaer.de/out/media/public/cust/others/s0000180-2021-ch_it.pdf</v>
      </c>
    </row>
    <row r="15390" spans="1:2" x14ac:dyDescent="0.2">
      <c r="A15390" s="1" t="s">
        <v>21858</v>
      </c>
      <c r="B15390" t="str">
        <f t="shared" si="438"/>
        <v>https://www.udobaer.de/out/media/public/cust/others/s0000180-2021-ch_it.pdf</v>
      </c>
    </row>
    <row r="15391" spans="1:2" x14ac:dyDescent="0.2">
      <c r="A15391" s="1" t="s">
        <v>21859</v>
      </c>
      <c r="B15391" t="str">
        <f t="shared" si="438"/>
        <v>https://www.udobaer.de/out/media/public/cust/others/s0000180-2021-ch_it.pdf</v>
      </c>
    </row>
    <row r="15392" spans="1:2" x14ac:dyDescent="0.2">
      <c r="A15392" s="1" t="s">
        <v>21860</v>
      </c>
      <c r="B15392" t="str">
        <f t="shared" si="438"/>
        <v>https://www.udobaer.de/out/media/public/cust/others/s0000180-2021-ch_it.pdf</v>
      </c>
    </row>
    <row r="15393" spans="1:2" x14ac:dyDescent="0.2">
      <c r="A15393" s="1" t="s">
        <v>21861</v>
      </c>
      <c r="B15393" t="str">
        <f t="shared" si="438"/>
        <v>https://www.udobaer.de/out/media/public/cust/others/s0000180-2021-ch_it.pdf</v>
      </c>
    </row>
    <row r="15394" spans="1:2" x14ac:dyDescent="0.2">
      <c r="A15394" s="1" t="s">
        <v>21862</v>
      </c>
      <c r="B15394" t="str">
        <f t="shared" si="438"/>
        <v>https://www.udobaer.de/out/media/public/cust/others/s0000180-2021-ch_it.pdf</v>
      </c>
    </row>
    <row r="15395" spans="1:2" x14ac:dyDescent="0.2">
      <c r="A15395" s="1" t="s">
        <v>21863</v>
      </c>
      <c r="B15395" t="str">
        <f t="shared" si="438"/>
        <v>https://www.udobaer.de/out/media/public/cust/others/s0000180-2021-ch_it.pdf</v>
      </c>
    </row>
    <row r="15396" spans="1:2" x14ac:dyDescent="0.2">
      <c r="A15396" s="1" t="s">
        <v>21864</v>
      </c>
      <c r="B15396" t="str">
        <f t="shared" si="438"/>
        <v>https://www.udobaer.de/out/media/public/cust/others/s0000180-2021-ch_it.pdf</v>
      </c>
    </row>
    <row r="15397" spans="1:2" x14ac:dyDescent="0.2">
      <c r="A15397" s="1" t="s">
        <v>21865</v>
      </c>
      <c r="B15397" t="str">
        <f t="shared" si="438"/>
        <v>https://www.udobaer.de/out/media/public/cust/others/s0000180-2021-ch_it.pdf</v>
      </c>
    </row>
    <row r="15398" spans="1:2" x14ac:dyDescent="0.2">
      <c r="A15398" s="1" t="s">
        <v>21866</v>
      </c>
      <c r="B15398" t="str">
        <f t="shared" si="438"/>
        <v>https://www.udobaer.de/out/media/public/cust/others/s0000180-2021-ch_it.pdf</v>
      </c>
    </row>
    <row r="15399" spans="1:2" x14ac:dyDescent="0.2">
      <c r="A15399" s="1" t="s">
        <v>21867</v>
      </c>
      <c r="B15399" t="str">
        <f t="shared" si="438"/>
        <v>https://www.udobaer.de/out/media/public/cust/others/s0000180-2021-ch_it.pdf</v>
      </c>
    </row>
    <row r="15400" spans="1:2" x14ac:dyDescent="0.2">
      <c r="A15400" s="1" t="s">
        <v>21868</v>
      </c>
      <c r="B15400" t="str">
        <f t="shared" si="438"/>
        <v>https://www.udobaer.de/out/media/public/cust/others/s0000180-2021-ch_it.pdf</v>
      </c>
    </row>
    <row r="15401" spans="1:2" x14ac:dyDescent="0.2">
      <c r="A15401" s="1" t="s">
        <v>21869</v>
      </c>
      <c r="B15401" t="str">
        <f t="shared" si="438"/>
        <v>https://www.udobaer.de/out/media/public/cust/others/s0000180-2021-ch_it.pdf</v>
      </c>
    </row>
    <row r="15402" spans="1:2" x14ac:dyDescent="0.2">
      <c r="A15402" s="1" t="s">
        <v>21870</v>
      </c>
      <c r="B15402" t="str">
        <f t="shared" si="438"/>
        <v>https://www.udobaer.de/out/media/public/cust/others/s0000180-2021-ch_it.pdf</v>
      </c>
    </row>
    <row r="15403" spans="1:2" x14ac:dyDescent="0.2">
      <c r="A15403" s="1" t="s">
        <v>21871</v>
      </c>
      <c r="B15403" t="str">
        <f t="shared" si="438"/>
        <v>https://www.udobaer.de/out/media/public/cust/others/s0000180-2021-ch_it.pdf</v>
      </c>
    </row>
    <row r="15404" spans="1:2" x14ac:dyDescent="0.2">
      <c r="A15404" s="1" t="s">
        <v>21872</v>
      </c>
      <c r="B15404" t="str">
        <f t="shared" si="438"/>
        <v>https://www.udobaer.de/out/media/public/cust/others/s0000180-2021-ch_it.pdf</v>
      </c>
    </row>
    <row r="15405" spans="1:2" x14ac:dyDescent="0.2">
      <c r="A15405" s="1" t="s">
        <v>21873</v>
      </c>
      <c r="B15405" t="str">
        <f t="shared" si="438"/>
        <v>https://www.udobaer.de/out/media/public/cust/others/s0000180-2021-ch_it.pdf</v>
      </c>
    </row>
    <row r="15406" spans="1:2" x14ac:dyDescent="0.2">
      <c r="A15406" s="1" t="s">
        <v>21874</v>
      </c>
      <c r="B15406" t="str">
        <f t="shared" si="438"/>
        <v>https://www.udobaer.de/out/media/public/cust/others/s0000180-2021-ch_it.pdf</v>
      </c>
    </row>
    <row r="15407" spans="1:2" x14ac:dyDescent="0.2">
      <c r="A15407" s="1" t="s">
        <v>21875</v>
      </c>
      <c r="B15407" t="str">
        <f t="shared" si="438"/>
        <v>https://www.udobaer.de/out/media/public/cust/others/s0000180-2021-ch_it.pdf</v>
      </c>
    </row>
    <row r="15408" spans="1:2" x14ac:dyDescent="0.2">
      <c r="A15408" s="1" t="s">
        <v>21876</v>
      </c>
      <c r="B15408" t="str">
        <f t="shared" si="438"/>
        <v>https://www.udobaer.de/out/media/public/cust/others/s0000180-2021-ch_it.pdf</v>
      </c>
    </row>
    <row r="15409" spans="1:2" x14ac:dyDescent="0.2">
      <c r="A15409" s="1" t="s">
        <v>21877</v>
      </c>
      <c r="B15409" t="str">
        <f t="shared" si="438"/>
        <v>https://www.udobaer.de/out/media/public/cust/others/s0000180-2021-ch_it.pdf</v>
      </c>
    </row>
    <row r="15410" spans="1:2" x14ac:dyDescent="0.2">
      <c r="A15410" s="1" t="s">
        <v>21878</v>
      </c>
      <c r="B15410" t="str">
        <f t="shared" si="438"/>
        <v>https://www.udobaer.de/out/media/public/cust/others/s0000180-2021-ch_it.pdf</v>
      </c>
    </row>
    <row r="15411" spans="1:2" x14ac:dyDescent="0.2">
      <c r="A15411" s="1" t="s">
        <v>21879</v>
      </c>
      <c r="B15411" t="str">
        <f t="shared" si="438"/>
        <v>https://www.udobaer.de/out/media/public/cust/others/s0000180-2021-ch_it.pdf</v>
      </c>
    </row>
    <row r="15412" spans="1:2" x14ac:dyDescent="0.2">
      <c r="A15412" s="1" t="s">
        <v>21880</v>
      </c>
      <c r="B15412" t="str">
        <f t="shared" si="438"/>
        <v>https://www.udobaer.de/out/media/public/cust/others/s0000180-2021-ch_it.pdf</v>
      </c>
    </row>
    <row r="15413" spans="1:2" x14ac:dyDescent="0.2">
      <c r="A15413" s="1" t="s">
        <v>21881</v>
      </c>
      <c r="B15413" t="str">
        <f t="shared" ref="B15413:B15426" si="439">HYPERLINK("https://www.udobaer.de/out/media/public/cust/others/s0000180-2021-ch_it.pdf")</f>
        <v>https://www.udobaer.de/out/media/public/cust/others/s0000180-2021-ch_it.pdf</v>
      </c>
    </row>
    <row r="15414" spans="1:2" x14ac:dyDescent="0.2">
      <c r="A15414" s="1" t="s">
        <v>21882</v>
      </c>
      <c r="B15414" t="str">
        <f t="shared" si="439"/>
        <v>https://www.udobaer.de/out/media/public/cust/others/s0000180-2021-ch_it.pdf</v>
      </c>
    </row>
    <row r="15415" spans="1:2" x14ac:dyDescent="0.2">
      <c r="A15415" s="1" t="s">
        <v>21883</v>
      </c>
      <c r="B15415" t="str">
        <f t="shared" si="439"/>
        <v>https://www.udobaer.de/out/media/public/cust/others/s0000180-2021-ch_it.pdf</v>
      </c>
    </row>
    <row r="15416" spans="1:2" x14ac:dyDescent="0.2">
      <c r="A15416" s="1" t="s">
        <v>21884</v>
      </c>
      <c r="B15416" t="str">
        <f t="shared" si="439"/>
        <v>https://www.udobaer.de/out/media/public/cust/others/s0000180-2021-ch_it.pdf</v>
      </c>
    </row>
    <row r="15417" spans="1:2" x14ac:dyDescent="0.2">
      <c r="A15417" s="1" t="s">
        <v>21886</v>
      </c>
      <c r="B15417" t="str">
        <f t="shared" si="439"/>
        <v>https://www.udobaer.de/out/media/public/cust/others/s0000180-2021-ch_it.pdf</v>
      </c>
    </row>
    <row r="15418" spans="1:2" x14ac:dyDescent="0.2">
      <c r="A15418" s="1" t="s">
        <v>21887</v>
      </c>
      <c r="B15418" t="str">
        <f t="shared" si="439"/>
        <v>https://www.udobaer.de/out/media/public/cust/others/s0000180-2021-ch_it.pdf</v>
      </c>
    </row>
    <row r="15419" spans="1:2" x14ac:dyDescent="0.2">
      <c r="A15419" s="1" t="s">
        <v>21888</v>
      </c>
      <c r="B15419" t="str">
        <f t="shared" si="439"/>
        <v>https://www.udobaer.de/out/media/public/cust/others/s0000180-2021-ch_it.pdf</v>
      </c>
    </row>
    <row r="15420" spans="1:2" x14ac:dyDescent="0.2">
      <c r="A15420" s="1" t="s">
        <v>21889</v>
      </c>
      <c r="B15420" t="str">
        <f t="shared" si="439"/>
        <v>https://www.udobaer.de/out/media/public/cust/others/s0000180-2021-ch_it.pdf</v>
      </c>
    </row>
    <row r="15421" spans="1:2" x14ac:dyDescent="0.2">
      <c r="A15421" s="1" t="s">
        <v>21890</v>
      </c>
      <c r="B15421" t="str">
        <f t="shared" si="439"/>
        <v>https://www.udobaer.de/out/media/public/cust/others/s0000180-2021-ch_it.pdf</v>
      </c>
    </row>
    <row r="15422" spans="1:2" x14ac:dyDescent="0.2">
      <c r="A15422" s="1" t="s">
        <v>21891</v>
      </c>
      <c r="B15422" t="str">
        <f t="shared" si="439"/>
        <v>https://www.udobaer.de/out/media/public/cust/others/s0000180-2021-ch_it.pdf</v>
      </c>
    </row>
    <row r="15423" spans="1:2" x14ac:dyDescent="0.2">
      <c r="A15423" s="1" t="s">
        <v>21892</v>
      </c>
      <c r="B15423" t="str">
        <f t="shared" si="439"/>
        <v>https://www.udobaer.de/out/media/public/cust/others/s0000180-2021-ch_it.pdf</v>
      </c>
    </row>
    <row r="15424" spans="1:2" x14ac:dyDescent="0.2">
      <c r="A15424" s="1" t="s">
        <v>21893</v>
      </c>
      <c r="B15424" t="str">
        <f t="shared" si="439"/>
        <v>https://www.udobaer.de/out/media/public/cust/others/s0000180-2021-ch_it.pdf</v>
      </c>
    </row>
    <row r="15425" spans="1:2" x14ac:dyDescent="0.2">
      <c r="A15425" s="1" t="s">
        <v>21894</v>
      </c>
      <c r="B15425" t="str">
        <f t="shared" si="439"/>
        <v>https://www.udobaer.de/out/media/public/cust/others/s0000180-2021-ch_it.pdf</v>
      </c>
    </row>
    <row r="15426" spans="1:2" x14ac:dyDescent="0.2">
      <c r="A15426" s="1" t="s">
        <v>21895</v>
      </c>
      <c r="B15426" t="str">
        <f t="shared" si="439"/>
        <v>https://www.udobaer.de/out/media/public/cust/others/s0000180-2021-ch_it.pdf</v>
      </c>
    </row>
    <row r="15427" spans="1:2" x14ac:dyDescent="0.2">
      <c r="A15427" s="1" t="s">
        <v>23090</v>
      </c>
      <c r="B15427" t="str">
        <f t="shared" ref="B15427:B15481" si="440">HYPERLINK("https://www.udobaer.de/out/media/public/cust/others/s0000181-2021-ch_it.pdf")</f>
        <v>https://www.udobaer.de/out/media/public/cust/others/s0000181-2021-ch_it.pdf</v>
      </c>
    </row>
    <row r="15428" spans="1:2" x14ac:dyDescent="0.2">
      <c r="A15428" s="1" t="s">
        <v>23091</v>
      </c>
      <c r="B15428" t="str">
        <f t="shared" si="440"/>
        <v>https://www.udobaer.de/out/media/public/cust/others/s0000181-2021-ch_it.pdf</v>
      </c>
    </row>
    <row r="15429" spans="1:2" x14ac:dyDescent="0.2">
      <c r="A15429" s="1" t="s">
        <v>23097</v>
      </c>
      <c r="B15429" t="str">
        <f t="shared" si="440"/>
        <v>https://www.udobaer.de/out/media/public/cust/others/s0000181-2021-ch_it.pdf</v>
      </c>
    </row>
    <row r="15430" spans="1:2" x14ac:dyDescent="0.2">
      <c r="A15430" s="1" t="s">
        <v>23098</v>
      </c>
      <c r="B15430" t="str">
        <f t="shared" si="440"/>
        <v>https://www.udobaer.de/out/media/public/cust/others/s0000181-2021-ch_it.pdf</v>
      </c>
    </row>
    <row r="15431" spans="1:2" x14ac:dyDescent="0.2">
      <c r="A15431" s="1" t="s">
        <v>23099</v>
      </c>
      <c r="B15431" t="str">
        <f t="shared" si="440"/>
        <v>https://www.udobaer.de/out/media/public/cust/others/s0000181-2021-ch_it.pdf</v>
      </c>
    </row>
    <row r="15432" spans="1:2" x14ac:dyDescent="0.2">
      <c r="A15432" s="1" t="s">
        <v>23100</v>
      </c>
      <c r="B15432" t="str">
        <f t="shared" si="440"/>
        <v>https://www.udobaer.de/out/media/public/cust/others/s0000181-2021-ch_it.pdf</v>
      </c>
    </row>
    <row r="15433" spans="1:2" x14ac:dyDescent="0.2">
      <c r="A15433" s="1" t="s">
        <v>23101</v>
      </c>
      <c r="B15433" t="str">
        <f t="shared" si="440"/>
        <v>https://www.udobaer.de/out/media/public/cust/others/s0000181-2021-ch_it.pdf</v>
      </c>
    </row>
    <row r="15434" spans="1:2" x14ac:dyDescent="0.2">
      <c r="A15434" s="1" t="s">
        <v>23102</v>
      </c>
      <c r="B15434" t="str">
        <f t="shared" si="440"/>
        <v>https://www.udobaer.de/out/media/public/cust/others/s0000181-2021-ch_it.pdf</v>
      </c>
    </row>
    <row r="15435" spans="1:2" x14ac:dyDescent="0.2">
      <c r="A15435" s="1" t="s">
        <v>23103</v>
      </c>
      <c r="B15435" t="str">
        <f t="shared" si="440"/>
        <v>https://www.udobaer.de/out/media/public/cust/others/s0000181-2021-ch_it.pdf</v>
      </c>
    </row>
    <row r="15436" spans="1:2" x14ac:dyDescent="0.2">
      <c r="A15436" s="1" t="s">
        <v>23104</v>
      </c>
      <c r="B15436" t="str">
        <f t="shared" si="440"/>
        <v>https://www.udobaer.de/out/media/public/cust/others/s0000181-2021-ch_it.pdf</v>
      </c>
    </row>
    <row r="15437" spans="1:2" x14ac:dyDescent="0.2">
      <c r="A15437" s="1" t="s">
        <v>23105</v>
      </c>
      <c r="B15437" t="str">
        <f t="shared" si="440"/>
        <v>https://www.udobaer.de/out/media/public/cust/others/s0000181-2021-ch_it.pdf</v>
      </c>
    </row>
    <row r="15438" spans="1:2" x14ac:dyDescent="0.2">
      <c r="A15438" s="1" t="s">
        <v>23106</v>
      </c>
      <c r="B15438" t="str">
        <f t="shared" si="440"/>
        <v>https://www.udobaer.de/out/media/public/cust/others/s0000181-2021-ch_it.pdf</v>
      </c>
    </row>
    <row r="15439" spans="1:2" x14ac:dyDescent="0.2">
      <c r="A15439" s="1" t="s">
        <v>23107</v>
      </c>
      <c r="B15439" t="str">
        <f t="shared" si="440"/>
        <v>https://www.udobaer.de/out/media/public/cust/others/s0000181-2021-ch_it.pdf</v>
      </c>
    </row>
    <row r="15440" spans="1:2" x14ac:dyDescent="0.2">
      <c r="A15440" s="1" t="s">
        <v>23108</v>
      </c>
      <c r="B15440" t="str">
        <f t="shared" si="440"/>
        <v>https://www.udobaer.de/out/media/public/cust/others/s0000181-2021-ch_it.pdf</v>
      </c>
    </row>
    <row r="15441" spans="1:2" x14ac:dyDescent="0.2">
      <c r="A15441" s="1" t="s">
        <v>23109</v>
      </c>
      <c r="B15441" t="str">
        <f t="shared" si="440"/>
        <v>https://www.udobaer.de/out/media/public/cust/others/s0000181-2021-ch_it.pdf</v>
      </c>
    </row>
    <row r="15442" spans="1:2" x14ac:dyDescent="0.2">
      <c r="A15442" s="1" t="s">
        <v>23110</v>
      </c>
      <c r="B15442" t="str">
        <f t="shared" si="440"/>
        <v>https://www.udobaer.de/out/media/public/cust/others/s0000181-2021-ch_it.pdf</v>
      </c>
    </row>
    <row r="15443" spans="1:2" x14ac:dyDescent="0.2">
      <c r="A15443" s="1" t="s">
        <v>23111</v>
      </c>
      <c r="B15443" t="str">
        <f t="shared" si="440"/>
        <v>https://www.udobaer.de/out/media/public/cust/others/s0000181-2021-ch_it.pdf</v>
      </c>
    </row>
    <row r="15444" spans="1:2" x14ac:dyDescent="0.2">
      <c r="A15444" s="1" t="s">
        <v>23112</v>
      </c>
      <c r="B15444" t="str">
        <f t="shared" si="440"/>
        <v>https://www.udobaer.de/out/media/public/cust/others/s0000181-2021-ch_it.pdf</v>
      </c>
    </row>
    <row r="15445" spans="1:2" x14ac:dyDescent="0.2">
      <c r="A15445" s="1" t="s">
        <v>23113</v>
      </c>
      <c r="B15445" t="str">
        <f t="shared" si="440"/>
        <v>https://www.udobaer.de/out/media/public/cust/others/s0000181-2021-ch_it.pdf</v>
      </c>
    </row>
    <row r="15446" spans="1:2" x14ac:dyDescent="0.2">
      <c r="A15446" s="1" t="s">
        <v>23114</v>
      </c>
      <c r="B15446" t="str">
        <f t="shared" si="440"/>
        <v>https://www.udobaer.de/out/media/public/cust/others/s0000181-2021-ch_it.pdf</v>
      </c>
    </row>
    <row r="15447" spans="1:2" x14ac:dyDescent="0.2">
      <c r="A15447" s="1" t="s">
        <v>23115</v>
      </c>
      <c r="B15447" t="str">
        <f t="shared" si="440"/>
        <v>https://www.udobaer.de/out/media/public/cust/others/s0000181-2021-ch_it.pdf</v>
      </c>
    </row>
    <row r="15448" spans="1:2" x14ac:dyDescent="0.2">
      <c r="A15448" s="1" t="s">
        <v>23116</v>
      </c>
      <c r="B15448" t="str">
        <f t="shared" si="440"/>
        <v>https://www.udobaer.de/out/media/public/cust/others/s0000181-2021-ch_it.pdf</v>
      </c>
    </row>
    <row r="15449" spans="1:2" x14ac:dyDescent="0.2">
      <c r="A15449" s="1" t="s">
        <v>23117</v>
      </c>
      <c r="B15449" t="str">
        <f t="shared" si="440"/>
        <v>https://www.udobaer.de/out/media/public/cust/others/s0000181-2021-ch_it.pdf</v>
      </c>
    </row>
    <row r="15450" spans="1:2" x14ac:dyDescent="0.2">
      <c r="A15450" s="1" t="s">
        <v>23118</v>
      </c>
      <c r="B15450" t="str">
        <f t="shared" si="440"/>
        <v>https://www.udobaer.de/out/media/public/cust/others/s0000181-2021-ch_it.pdf</v>
      </c>
    </row>
    <row r="15451" spans="1:2" x14ac:dyDescent="0.2">
      <c r="A15451" s="1" t="s">
        <v>23119</v>
      </c>
      <c r="B15451" t="str">
        <f t="shared" si="440"/>
        <v>https://www.udobaer.de/out/media/public/cust/others/s0000181-2021-ch_it.pdf</v>
      </c>
    </row>
    <row r="15452" spans="1:2" x14ac:dyDescent="0.2">
      <c r="A15452" s="1" t="s">
        <v>23120</v>
      </c>
      <c r="B15452" t="str">
        <f t="shared" si="440"/>
        <v>https://www.udobaer.de/out/media/public/cust/others/s0000181-2021-ch_it.pdf</v>
      </c>
    </row>
    <row r="15453" spans="1:2" x14ac:dyDescent="0.2">
      <c r="A15453" s="1" t="s">
        <v>23121</v>
      </c>
      <c r="B15453" t="str">
        <f t="shared" si="440"/>
        <v>https://www.udobaer.de/out/media/public/cust/others/s0000181-2021-ch_it.pdf</v>
      </c>
    </row>
    <row r="15454" spans="1:2" x14ac:dyDescent="0.2">
      <c r="A15454" s="1" t="s">
        <v>23122</v>
      </c>
      <c r="B15454" t="str">
        <f t="shared" si="440"/>
        <v>https://www.udobaer.de/out/media/public/cust/others/s0000181-2021-ch_it.pdf</v>
      </c>
    </row>
    <row r="15455" spans="1:2" x14ac:dyDescent="0.2">
      <c r="A15455" s="1" t="s">
        <v>23123</v>
      </c>
      <c r="B15455" t="str">
        <f t="shared" si="440"/>
        <v>https://www.udobaer.de/out/media/public/cust/others/s0000181-2021-ch_it.pdf</v>
      </c>
    </row>
    <row r="15456" spans="1:2" x14ac:dyDescent="0.2">
      <c r="A15456" s="1" t="s">
        <v>23124</v>
      </c>
      <c r="B15456" t="str">
        <f t="shared" si="440"/>
        <v>https://www.udobaer.de/out/media/public/cust/others/s0000181-2021-ch_it.pdf</v>
      </c>
    </row>
    <row r="15457" spans="1:2" x14ac:dyDescent="0.2">
      <c r="A15457" s="1" t="s">
        <v>23125</v>
      </c>
      <c r="B15457" t="str">
        <f t="shared" si="440"/>
        <v>https://www.udobaer.de/out/media/public/cust/others/s0000181-2021-ch_it.pdf</v>
      </c>
    </row>
    <row r="15458" spans="1:2" x14ac:dyDescent="0.2">
      <c r="A15458" s="1" t="s">
        <v>23126</v>
      </c>
      <c r="B15458" t="str">
        <f t="shared" si="440"/>
        <v>https://www.udobaer.de/out/media/public/cust/others/s0000181-2021-ch_it.pdf</v>
      </c>
    </row>
    <row r="15459" spans="1:2" x14ac:dyDescent="0.2">
      <c r="A15459" s="1" t="s">
        <v>23127</v>
      </c>
      <c r="B15459" t="str">
        <f t="shared" si="440"/>
        <v>https://www.udobaer.de/out/media/public/cust/others/s0000181-2021-ch_it.pdf</v>
      </c>
    </row>
    <row r="15460" spans="1:2" x14ac:dyDescent="0.2">
      <c r="A15460" s="1" t="s">
        <v>23128</v>
      </c>
      <c r="B15460" t="str">
        <f t="shared" si="440"/>
        <v>https://www.udobaer.de/out/media/public/cust/others/s0000181-2021-ch_it.pdf</v>
      </c>
    </row>
    <row r="15461" spans="1:2" x14ac:dyDescent="0.2">
      <c r="A15461" s="1" t="s">
        <v>23129</v>
      </c>
      <c r="B15461" t="str">
        <f t="shared" si="440"/>
        <v>https://www.udobaer.de/out/media/public/cust/others/s0000181-2021-ch_it.pdf</v>
      </c>
    </row>
    <row r="15462" spans="1:2" x14ac:dyDescent="0.2">
      <c r="A15462" s="1" t="s">
        <v>23130</v>
      </c>
      <c r="B15462" t="str">
        <f t="shared" si="440"/>
        <v>https://www.udobaer.de/out/media/public/cust/others/s0000181-2021-ch_it.pdf</v>
      </c>
    </row>
    <row r="15463" spans="1:2" x14ac:dyDescent="0.2">
      <c r="A15463" s="1" t="s">
        <v>23131</v>
      </c>
      <c r="B15463" t="str">
        <f t="shared" si="440"/>
        <v>https://www.udobaer.de/out/media/public/cust/others/s0000181-2021-ch_it.pdf</v>
      </c>
    </row>
    <row r="15464" spans="1:2" x14ac:dyDescent="0.2">
      <c r="A15464" s="1" t="s">
        <v>23132</v>
      </c>
      <c r="B15464" t="str">
        <f t="shared" si="440"/>
        <v>https://www.udobaer.de/out/media/public/cust/others/s0000181-2021-ch_it.pdf</v>
      </c>
    </row>
    <row r="15465" spans="1:2" x14ac:dyDescent="0.2">
      <c r="A15465" s="1" t="s">
        <v>23133</v>
      </c>
      <c r="B15465" t="str">
        <f t="shared" si="440"/>
        <v>https://www.udobaer.de/out/media/public/cust/others/s0000181-2021-ch_it.pdf</v>
      </c>
    </row>
    <row r="15466" spans="1:2" x14ac:dyDescent="0.2">
      <c r="A15466" s="1" t="s">
        <v>23134</v>
      </c>
      <c r="B15466" t="str">
        <f t="shared" si="440"/>
        <v>https://www.udobaer.de/out/media/public/cust/others/s0000181-2021-ch_it.pdf</v>
      </c>
    </row>
    <row r="15467" spans="1:2" x14ac:dyDescent="0.2">
      <c r="A15467" s="1" t="s">
        <v>23135</v>
      </c>
      <c r="B15467" t="str">
        <f t="shared" si="440"/>
        <v>https://www.udobaer.de/out/media/public/cust/others/s0000181-2021-ch_it.pdf</v>
      </c>
    </row>
    <row r="15468" spans="1:2" x14ac:dyDescent="0.2">
      <c r="A15468" s="1" t="s">
        <v>23136</v>
      </c>
      <c r="B15468" t="str">
        <f t="shared" si="440"/>
        <v>https://www.udobaer.de/out/media/public/cust/others/s0000181-2021-ch_it.pdf</v>
      </c>
    </row>
    <row r="15469" spans="1:2" x14ac:dyDescent="0.2">
      <c r="A15469" s="1" t="s">
        <v>23137</v>
      </c>
      <c r="B15469" t="str">
        <f t="shared" si="440"/>
        <v>https://www.udobaer.de/out/media/public/cust/others/s0000181-2021-ch_it.pdf</v>
      </c>
    </row>
    <row r="15470" spans="1:2" x14ac:dyDescent="0.2">
      <c r="A15470" s="1" t="s">
        <v>23138</v>
      </c>
      <c r="B15470" t="str">
        <f t="shared" si="440"/>
        <v>https://www.udobaer.de/out/media/public/cust/others/s0000181-2021-ch_it.pdf</v>
      </c>
    </row>
    <row r="15471" spans="1:2" x14ac:dyDescent="0.2">
      <c r="A15471" s="1" t="s">
        <v>23139</v>
      </c>
      <c r="B15471" t="str">
        <f t="shared" si="440"/>
        <v>https://www.udobaer.de/out/media/public/cust/others/s0000181-2021-ch_it.pdf</v>
      </c>
    </row>
    <row r="15472" spans="1:2" x14ac:dyDescent="0.2">
      <c r="A15472" s="1" t="s">
        <v>23140</v>
      </c>
      <c r="B15472" t="str">
        <f t="shared" si="440"/>
        <v>https://www.udobaer.de/out/media/public/cust/others/s0000181-2021-ch_it.pdf</v>
      </c>
    </row>
    <row r="15473" spans="1:2" x14ac:dyDescent="0.2">
      <c r="A15473" s="1" t="s">
        <v>23141</v>
      </c>
      <c r="B15473" t="str">
        <f t="shared" si="440"/>
        <v>https://www.udobaer.de/out/media/public/cust/others/s0000181-2021-ch_it.pdf</v>
      </c>
    </row>
    <row r="15474" spans="1:2" x14ac:dyDescent="0.2">
      <c r="A15474" s="1" t="s">
        <v>23142</v>
      </c>
      <c r="B15474" t="str">
        <f t="shared" si="440"/>
        <v>https://www.udobaer.de/out/media/public/cust/others/s0000181-2021-ch_it.pdf</v>
      </c>
    </row>
    <row r="15475" spans="1:2" x14ac:dyDescent="0.2">
      <c r="A15475" s="1" t="s">
        <v>23143</v>
      </c>
      <c r="B15475" t="str">
        <f t="shared" si="440"/>
        <v>https://www.udobaer.de/out/media/public/cust/others/s0000181-2021-ch_it.pdf</v>
      </c>
    </row>
    <row r="15476" spans="1:2" x14ac:dyDescent="0.2">
      <c r="A15476" s="1" t="s">
        <v>23144</v>
      </c>
      <c r="B15476" t="str">
        <f t="shared" si="440"/>
        <v>https://www.udobaer.de/out/media/public/cust/others/s0000181-2021-ch_it.pdf</v>
      </c>
    </row>
    <row r="15477" spans="1:2" x14ac:dyDescent="0.2">
      <c r="A15477" s="1" t="s">
        <v>23145</v>
      </c>
      <c r="B15477" t="str">
        <f t="shared" si="440"/>
        <v>https://www.udobaer.de/out/media/public/cust/others/s0000181-2021-ch_it.pdf</v>
      </c>
    </row>
    <row r="15478" spans="1:2" x14ac:dyDescent="0.2">
      <c r="A15478" s="1" t="s">
        <v>23146</v>
      </c>
      <c r="B15478" t="str">
        <f t="shared" si="440"/>
        <v>https://www.udobaer.de/out/media/public/cust/others/s0000181-2021-ch_it.pdf</v>
      </c>
    </row>
    <row r="15479" spans="1:2" x14ac:dyDescent="0.2">
      <c r="A15479" s="1" t="s">
        <v>23147</v>
      </c>
      <c r="B15479" t="str">
        <f t="shared" si="440"/>
        <v>https://www.udobaer.de/out/media/public/cust/others/s0000181-2021-ch_it.pdf</v>
      </c>
    </row>
    <row r="15480" spans="1:2" x14ac:dyDescent="0.2">
      <c r="A15480" s="1" t="s">
        <v>23148</v>
      </c>
      <c r="B15480" t="str">
        <f t="shared" si="440"/>
        <v>https://www.udobaer.de/out/media/public/cust/others/s0000181-2021-ch_it.pdf</v>
      </c>
    </row>
    <row r="15481" spans="1:2" x14ac:dyDescent="0.2">
      <c r="A15481" s="1" t="s">
        <v>23149</v>
      </c>
      <c r="B15481" t="str">
        <f t="shared" si="440"/>
        <v>https://www.udobaer.de/out/media/public/cust/others/s0000181-2021-ch_it.pdf</v>
      </c>
    </row>
    <row r="15482" spans="1:2" x14ac:dyDescent="0.2">
      <c r="A15482" s="1" t="s">
        <v>23150</v>
      </c>
      <c r="B15482" t="str">
        <f t="shared" ref="B15482:B15536" si="441">HYPERLINK("https://www.udobaer.de/out/media/public/cust/others/s0000181-2021-ch_it.pdf")</f>
        <v>https://www.udobaer.de/out/media/public/cust/others/s0000181-2021-ch_it.pdf</v>
      </c>
    </row>
    <row r="15483" spans="1:2" x14ac:dyDescent="0.2">
      <c r="A15483" s="1" t="s">
        <v>23151</v>
      </c>
      <c r="B15483" t="str">
        <f t="shared" si="441"/>
        <v>https://www.udobaer.de/out/media/public/cust/others/s0000181-2021-ch_it.pdf</v>
      </c>
    </row>
    <row r="15484" spans="1:2" x14ac:dyDescent="0.2">
      <c r="A15484" s="1" t="s">
        <v>23152</v>
      </c>
      <c r="B15484" t="str">
        <f t="shared" si="441"/>
        <v>https://www.udobaer.de/out/media/public/cust/others/s0000181-2021-ch_it.pdf</v>
      </c>
    </row>
    <row r="15485" spans="1:2" x14ac:dyDescent="0.2">
      <c r="A15485" s="1" t="s">
        <v>23153</v>
      </c>
      <c r="B15485" t="str">
        <f t="shared" si="441"/>
        <v>https://www.udobaer.de/out/media/public/cust/others/s0000181-2021-ch_it.pdf</v>
      </c>
    </row>
    <row r="15486" spans="1:2" x14ac:dyDescent="0.2">
      <c r="A15486" s="1" t="s">
        <v>23154</v>
      </c>
      <c r="B15486" t="str">
        <f t="shared" si="441"/>
        <v>https://www.udobaer.de/out/media/public/cust/others/s0000181-2021-ch_it.pdf</v>
      </c>
    </row>
    <row r="15487" spans="1:2" x14ac:dyDescent="0.2">
      <c r="A15487" s="1" t="s">
        <v>23155</v>
      </c>
      <c r="B15487" t="str">
        <f t="shared" si="441"/>
        <v>https://www.udobaer.de/out/media/public/cust/others/s0000181-2021-ch_it.pdf</v>
      </c>
    </row>
    <row r="15488" spans="1:2" x14ac:dyDescent="0.2">
      <c r="A15488" s="1" t="s">
        <v>23156</v>
      </c>
      <c r="B15488" t="str">
        <f t="shared" si="441"/>
        <v>https://www.udobaer.de/out/media/public/cust/others/s0000181-2021-ch_it.pdf</v>
      </c>
    </row>
    <row r="15489" spans="1:2" x14ac:dyDescent="0.2">
      <c r="A15489" s="1" t="s">
        <v>23157</v>
      </c>
      <c r="B15489" t="str">
        <f t="shared" si="441"/>
        <v>https://www.udobaer.de/out/media/public/cust/others/s0000181-2021-ch_it.pdf</v>
      </c>
    </row>
    <row r="15490" spans="1:2" x14ac:dyDescent="0.2">
      <c r="A15490" s="1" t="s">
        <v>23158</v>
      </c>
      <c r="B15490" t="str">
        <f t="shared" si="441"/>
        <v>https://www.udobaer.de/out/media/public/cust/others/s0000181-2021-ch_it.pdf</v>
      </c>
    </row>
    <row r="15491" spans="1:2" x14ac:dyDescent="0.2">
      <c r="A15491" s="1" t="s">
        <v>23159</v>
      </c>
      <c r="B15491" t="str">
        <f t="shared" si="441"/>
        <v>https://www.udobaer.de/out/media/public/cust/others/s0000181-2021-ch_it.pdf</v>
      </c>
    </row>
    <row r="15492" spans="1:2" x14ac:dyDescent="0.2">
      <c r="A15492" s="1" t="s">
        <v>23160</v>
      </c>
      <c r="B15492" t="str">
        <f t="shared" si="441"/>
        <v>https://www.udobaer.de/out/media/public/cust/others/s0000181-2021-ch_it.pdf</v>
      </c>
    </row>
    <row r="15493" spans="1:2" x14ac:dyDescent="0.2">
      <c r="A15493" s="1" t="s">
        <v>23161</v>
      </c>
      <c r="B15493" t="str">
        <f t="shared" si="441"/>
        <v>https://www.udobaer.de/out/media/public/cust/others/s0000181-2021-ch_it.pdf</v>
      </c>
    </row>
    <row r="15494" spans="1:2" x14ac:dyDescent="0.2">
      <c r="A15494" s="1" t="s">
        <v>23162</v>
      </c>
      <c r="B15494" t="str">
        <f t="shared" si="441"/>
        <v>https://www.udobaer.de/out/media/public/cust/others/s0000181-2021-ch_it.pdf</v>
      </c>
    </row>
    <row r="15495" spans="1:2" x14ac:dyDescent="0.2">
      <c r="A15495" s="1" t="s">
        <v>23163</v>
      </c>
      <c r="B15495" t="str">
        <f t="shared" si="441"/>
        <v>https://www.udobaer.de/out/media/public/cust/others/s0000181-2021-ch_it.pdf</v>
      </c>
    </row>
    <row r="15496" spans="1:2" x14ac:dyDescent="0.2">
      <c r="A15496" s="1" t="s">
        <v>23164</v>
      </c>
      <c r="B15496" t="str">
        <f t="shared" si="441"/>
        <v>https://www.udobaer.de/out/media/public/cust/others/s0000181-2021-ch_it.pdf</v>
      </c>
    </row>
    <row r="15497" spans="1:2" x14ac:dyDescent="0.2">
      <c r="A15497" s="1" t="s">
        <v>23165</v>
      </c>
      <c r="B15497" t="str">
        <f t="shared" si="441"/>
        <v>https://www.udobaer.de/out/media/public/cust/others/s0000181-2021-ch_it.pdf</v>
      </c>
    </row>
    <row r="15498" spans="1:2" x14ac:dyDescent="0.2">
      <c r="A15498" s="1" t="s">
        <v>23166</v>
      </c>
      <c r="B15498" t="str">
        <f t="shared" si="441"/>
        <v>https://www.udobaer.de/out/media/public/cust/others/s0000181-2021-ch_it.pdf</v>
      </c>
    </row>
    <row r="15499" spans="1:2" x14ac:dyDescent="0.2">
      <c r="A15499" s="1" t="s">
        <v>23167</v>
      </c>
      <c r="B15499" t="str">
        <f t="shared" si="441"/>
        <v>https://www.udobaer.de/out/media/public/cust/others/s0000181-2021-ch_it.pdf</v>
      </c>
    </row>
    <row r="15500" spans="1:2" x14ac:dyDescent="0.2">
      <c r="A15500" s="1" t="s">
        <v>23168</v>
      </c>
      <c r="B15500" t="str">
        <f t="shared" si="441"/>
        <v>https://www.udobaer.de/out/media/public/cust/others/s0000181-2021-ch_it.pdf</v>
      </c>
    </row>
    <row r="15501" spans="1:2" x14ac:dyDescent="0.2">
      <c r="A15501" s="1" t="s">
        <v>23169</v>
      </c>
      <c r="B15501" t="str">
        <f t="shared" si="441"/>
        <v>https://www.udobaer.de/out/media/public/cust/others/s0000181-2021-ch_it.pdf</v>
      </c>
    </row>
    <row r="15502" spans="1:2" x14ac:dyDescent="0.2">
      <c r="A15502" s="1" t="s">
        <v>23170</v>
      </c>
      <c r="B15502" t="str">
        <f t="shared" si="441"/>
        <v>https://www.udobaer.de/out/media/public/cust/others/s0000181-2021-ch_it.pdf</v>
      </c>
    </row>
    <row r="15503" spans="1:2" x14ac:dyDescent="0.2">
      <c r="A15503" s="1" t="s">
        <v>23171</v>
      </c>
      <c r="B15503" t="str">
        <f t="shared" si="441"/>
        <v>https://www.udobaer.de/out/media/public/cust/others/s0000181-2021-ch_it.pdf</v>
      </c>
    </row>
    <row r="15504" spans="1:2" x14ac:dyDescent="0.2">
      <c r="A15504" s="1" t="s">
        <v>23172</v>
      </c>
      <c r="B15504" t="str">
        <f t="shared" si="441"/>
        <v>https://www.udobaer.de/out/media/public/cust/others/s0000181-2021-ch_it.pdf</v>
      </c>
    </row>
    <row r="15505" spans="1:2" x14ac:dyDescent="0.2">
      <c r="A15505" s="1" t="s">
        <v>23173</v>
      </c>
      <c r="B15505" t="str">
        <f t="shared" si="441"/>
        <v>https://www.udobaer.de/out/media/public/cust/others/s0000181-2021-ch_it.pdf</v>
      </c>
    </row>
    <row r="15506" spans="1:2" x14ac:dyDescent="0.2">
      <c r="A15506" s="1" t="s">
        <v>23174</v>
      </c>
      <c r="B15506" t="str">
        <f t="shared" si="441"/>
        <v>https://www.udobaer.de/out/media/public/cust/others/s0000181-2021-ch_it.pdf</v>
      </c>
    </row>
    <row r="15507" spans="1:2" x14ac:dyDescent="0.2">
      <c r="A15507" s="1" t="s">
        <v>23175</v>
      </c>
      <c r="B15507" t="str">
        <f t="shared" si="441"/>
        <v>https://www.udobaer.de/out/media/public/cust/others/s0000181-2021-ch_it.pdf</v>
      </c>
    </row>
    <row r="15508" spans="1:2" x14ac:dyDescent="0.2">
      <c r="A15508" s="1" t="s">
        <v>23176</v>
      </c>
      <c r="B15508" t="str">
        <f t="shared" si="441"/>
        <v>https://www.udobaer.de/out/media/public/cust/others/s0000181-2021-ch_it.pdf</v>
      </c>
    </row>
    <row r="15509" spans="1:2" x14ac:dyDescent="0.2">
      <c r="A15509" s="1" t="s">
        <v>23177</v>
      </c>
      <c r="B15509" t="str">
        <f t="shared" si="441"/>
        <v>https://www.udobaer.de/out/media/public/cust/others/s0000181-2021-ch_it.pdf</v>
      </c>
    </row>
    <row r="15510" spans="1:2" x14ac:dyDescent="0.2">
      <c r="A15510" s="1" t="s">
        <v>23178</v>
      </c>
      <c r="B15510" t="str">
        <f t="shared" si="441"/>
        <v>https://www.udobaer.de/out/media/public/cust/others/s0000181-2021-ch_it.pdf</v>
      </c>
    </row>
    <row r="15511" spans="1:2" x14ac:dyDescent="0.2">
      <c r="A15511" s="1" t="s">
        <v>23179</v>
      </c>
      <c r="B15511" t="str">
        <f t="shared" si="441"/>
        <v>https://www.udobaer.de/out/media/public/cust/others/s0000181-2021-ch_it.pdf</v>
      </c>
    </row>
    <row r="15512" spans="1:2" x14ac:dyDescent="0.2">
      <c r="A15512" s="1" t="s">
        <v>23180</v>
      </c>
      <c r="B15512" t="str">
        <f t="shared" si="441"/>
        <v>https://www.udobaer.de/out/media/public/cust/others/s0000181-2021-ch_it.pdf</v>
      </c>
    </row>
    <row r="15513" spans="1:2" x14ac:dyDescent="0.2">
      <c r="A15513" s="1" t="s">
        <v>23181</v>
      </c>
      <c r="B15513" t="str">
        <f t="shared" si="441"/>
        <v>https://www.udobaer.de/out/media/public/cust/others/s0000181-2021-ch_it.pdf</v>
      </c>
    </row>
    <row r="15514" spans="1:2" x14ac:dyDescent="0.2">
      <c r="A15514" s="1" t="s">
        <v>23182</v>
      </c>
      <c r="B15514" t="str">
        <f t="shared" si="441"/>
        <v>https://www.udobaer.de/out/media/public/cust/others/s0000181-2021-ch_it.pdf</v>
      </c>
    </row>
    <row r="15515" spans="1:2" x14ac:dyDescent="0.2">
      <c r="A15515" s="1" t="s">
        <v>23183</v>
      </c>
      <c r="B15515" t="str">
        <f t="shared" si="441"/>
        <v>https://www.udobaer.de/out/media/public/cust/others/s0000181-2021-ch_it.pdf</v>
      </c>
    </row>
    <row r="15516" spans="1:2" x14ac:dyDescent="0.2">
      <c r="A15516" s="1" t="s">
        <v>23184</v>
      </c>
      <c r="B15516" t="str">
        <f t="shared" si="441"/>
        <v>https://www.udobaer.de/out/media/public/cust/others/s0000181-2021-ch_it.pdf</v>
      </c>
    </row>
    <row r="15517" spans="1:2" x14ac:dyDescent="0.2">
      <c r="A15517" s="1" t="s">
        <v>23185</v>
      </c>
      <c r="B15517" t="str">
        <f t="shared" si="441"/>
        <v>https://www.udobaer.de/out/media/public/cust/others/s0000181-2021-ch_it.pdf</v>
      </c>
    </row>
    <row r="15518" spans="1:2" x14ac:dyDescent="0.2">
      <c r="A15518" s="1" t="s">
        <v>23186</v>
      </c>
      <c r="B15518" t="str">
        <f t="shared" si="441"/>
        <v>https://www.udobaer.de/out/media/public/cust/others/s0000181-2021-ch_it.pdf</v>
      </c>
    </row>
    <row r="15519" spans="1:2" x14ac:dyDescent="0.2">
      <c r="A15519" s="1" t="s">
        <v>23187</v>
      </c>
      <c r="B15519" t="str">
        <f t="shared" si="441"/>
        <v>https://www.udobaer.de/out/media/public/cust/others/s0000181-2021-ch_it.pdf</v>
      </c>
    </row>
    <row r="15520" spans="1:2" x14ac:dyDescent="0.2">
      <c r="A15520" s="1" t="s">
        <v>23188</v>
      </c>
      <c r="B15520" t="str">
        <f t="shared" si="441"/>
        <v>https://www.udobaer.de/out/media/public/cust/others/s0000181-2021-ch_it.pdf</v>
      </c>
    </row>
    <row r="15521" spans="1:2" x14ac:dyDescent="0.2">
      <c r="A15521" s="1" t="s">
        <v>23189</v>
      </c>
      <c r="B15521" t="str">
        <f t="shared" si="441"/>
        <v>https://www.udobaer.de/out/media/public/cust/others/s0000181-2021-ch_it.pdf</v>
      </c>
    </row>
    <row r="15522" spans="1:2" x14ac:dyDescent="0.2">
      <c r="A15522" s="1" t="s">
        <v>23190</v>
      </c>
      <c r="B15522" t="str">
        <f t="shared" si="441"/>
        <v>https://www.udobaer.de/out/media/public/cust/others/s0000181-2021-ch_it.pdf</v>
      </c>
    </row>
    <row r="15523" spans="1:2" x14ac:dyDescent="0.2">
      <c r="A15523" s="1" t="s">
        <v>23191</v>
      </c>
      <c r="B15523" t="str">
        <f t="shared" si="441"/>
        <v>https://www.udobaer.de/out/media/public/cust/others/s0000181-2021-ch_it.pdf</v>
      </c>
    </row>
    <row r="15524" spans="1:2" x14ac:dyDescent="0.2">
      <c r="A15524" s="1" t="s">
        <v>23192</v>
      </c>
      <c r="B15524" t="str">
        <f t="shared" si="441"/>
        <v>https://www.udobaer.de/out/media/public/cust/others/s0000181-2021-ch_it.pdf</v>
      </c>
    </row>
    <row r="15525" spans="1:2" x14ac:dyDescent="0.2">
      <c r="A15525" s="1" t="s">
        <v>23193</v>
      </c>
      <c r="B15525" t="str">
        <f t="shared" si="441"/>
        <v>https://www.udobaer.de/out/media/public/cust/others/s0000181-2021-ch_it.pdf</v>
      </c>
    </row>
    <row r="15526" spans="1:2" x14ac:dyDescent="0.2">
      <c r="A15526" s="1" t="s">
        <v>23194</v>
      </c>
      <c r="B15526" t="str">
        <f t="shared" si="441"/>
        <v>https://www.udobaer.de/out/media/public/cust/others/s0000181-2021-ch_it.pdf</v>
      </c>
    </row>
    <row r="15527" spans="1:2" x14ac:dyDescent="0.2">
      <c r="A15527" s="1" t="s">
        <v>23195</v>
      </c>
      <c r="B15527" t="str">
        <f t="shared" si="441"/>
        <v>https://www.udobaer.de/out/media/public/cust/others/s0000181-2021-ch_it.pdf</v>
      </c>
    </row>
    <row r="15528" spans="1:2" x14ac:dyDescent="0.2">
      <c r="A15528" s="1" t="s">
        <v>23196</v>
      </c>
      <c r="B15528" t="str">
        <f t="shared" si="441"/>
        <v>https://www.udobaer.de/out/media/public/cust/others/s0000181-2021-ch_it.pdf</v>
      </c>
    </row>
    <row r="15529" spans="1:2" x14ac:dyDescent="0.2">
      <c r="A15529" s="1" t="s">
        <v>23197</v>
      </c>
      <c r="B15529" t="str">
        <f t="shared" si="441"/>
        <v>https://www.udobaer.de/out/media/public/cust/others/s0000181-2021-ch_it.pdf</v>
      </c>
    </row>
    <row r="15530" spans="1:2" x14ac:dyDescent="0.2">
      <c r="A15530" s="1" t="s">
        <v>23198</v>
      </c>
      <c r="B15530" t="str">
        <f t="shared" si="441"/>
        <v>https://www.udobaer.de/out/media/public/cust/others/s0000181-2021-ch_it.pdf</v>
      </c>
    </row>
    <row r="15531" spans="1:2" x14ac:dyDescent="0.2">
      <c r="A15531" s="1" t="s">
        <v>23199</v>
      </c>
      <c r="B15531" t="str">
        <f t="shared" si="441"/>
        <v>https://www.udobaer.de/out/media/public/cust/others/s0000181-2021-ch_it.pdf</v>
      </c>
    </row>
    <row r="15532" spans="1:2" x14ac:dyDescent="0.2">
      <c r="A15532" s="1" t="s">
        <v>23200</v>
      </c>
      <c r="B15532" t="str">
        <f t="shared" si="441"/>
        <v>https://www.udobaer.de/out/media/public/cust/others/s0000181-2021-ch_it.pdf</v>
      </c>
    </row>
    <row r="15533" spans="1:2" x14ac:dyDescent="0.2">
      <c r="A15533" s="1" t="s">
        <v>23201</v>
      </c>
      <c r="B15533" t="str">
        <f t="shared" si="441"/>
        <v>https://www.udobaer.de/out/media/public/cust/others/s0000181-2021-ch_it.pdf</v>
      </c>
    </row>
    <row r="15534" spans="1:2" x14ac:dyDescent="0.2">
      <c r="A15534" s="1" t="s">
        <v>23202</v>
      </c>
      <c r="B15534" t="str">
        <f t="shared" si="441"/>
        <v>https://www.udobaer.de/out/media/public/cust/others/s0000181-2021-ch_it.pdf</v>
      </c>
    </row>
    <row r="15535" spans="1:2" x14ac:dyDescent="0.2">
      <c r="A15535" s="1" t="s">
        <v>23203</v>
      </c>
      <c r="B15535" t="str">
        <f t="shared" si="441"/>
        <v>https://www.udobaer.de/out/media/public/cust/others/s0000181-2021-ch_it.pdf</v>
      </c>
    </row>
    <row r="15536" spans="1:2" x14ac:dyDescent="0.2">
      <c r="A15536" s="1" t="s">
        <v>23204</v>
      </c>
      <c r="B15536" t="str">
        <f t="shared" si="441"/>
        <v>https://www.udobaer.de/out/media/public/cust/others/s0000181-2021-ch_it.pdf</v>
      </c>
    </row>
    <row r="15537" spans="1:2" x14ac:dyDescent="0.2">
      <c r="A15537" s="1" t="s">
        <v>23205</v>
      </c>
      <c r="B15537" t="str">
        <f t="shared" ref="B15537:B15590" si="442">HYPERLINK("https://www.udobaer.de/out/media/public/cust/others/s0000181-2021-ch_it.pdf")</f>
        <v>https://www.udobaer.de/out/media/public/cust/others/s0000181-2021-ch_it.pdf</v>
      </c>
    </row>
    <row r="15538" spans="1:2" x14ac:dyDescent="0.2">
      <c r="A15538" s="1" t="s">
        <v>23206</v>
      </c>
      <c r="B15538" t="str">
        <f t="shared" si="442"/>
        <v>https://www.udobaer.de/out/media/public/cust/others/s0000181-2021-ch_it.pdf</v>
      </c>
    </row>
    <row r="15539" spans="1:2" x14ac:dyDescent="0.2">
      <c r="A15539" s="1" t="s">
        <v>23207</v>
      </c>
      <c r="B15539" t="str">
        <f t="shared" si="442"/>
        <v>https://www.udobaer.de/out/media/public/cust/others/s0000181-2021-ch_it.pdf</v>
      </c>
    </row>
    <row r="15540" spans="1:2" x14ac:dyDescent="0.2">
      <c r="A15540" s="1" t="s">
        <v>23208</v>
      </c>
      <c r="B15540" t="str">
        <f t="shared" si="442"/>
        <v>https://www.udobaer.de/out/media/public/cust/others/s0000181-2021-ch_it.pdf</v>
      </c>
    </row>
    <row r="15541" spans="1:2" x14ac:dyDescent="0.2">
      <c r="A15541" s="1" t="s">
        <v>23209</v>
      </c>
      <c r="B15541" t="str">
        <f t="shared" si="442"/>
        <v>https://www.udobaer.de/out/media/public/cust/others/s0000181-2021-ch_it.pdf</v>
      </c>
    </row>
    <row r="15542" spans="1:2" x14ac:dyDescent="0.2">
      <c r="A15542" s="1" t="s">
        <v>23210</v>
      </c>
      <c r="B15542" t="str">
        <f t="shared" si="442"/>
        <v>https://www.udobaer.de/out/media/public/cust/others/s0000181-2021-ch_it.pdf</v>
      </c>
    </row>
    <row r="15543" spans="1:2" x14ac:dyDescent="0.2">
      <c r="A15543" s="1" t="s">
        <v>23211</v>
      </c>
      <c r="B15543" t="str">
        <f t="shared" si="442"/>
        <v>https://www.udobaer.de/out/media/public/cust/others/s0000181-2021-ch_it.pdf</v>
      </c>
    </row>
    <row r="15544" spans="1:2" x14ac:dyDescent="0.2">
      <c r="A15544" s="1" t="s">
        <v>23212</v>
      </c>
      <c r="B15544" t="str">
        <f t="shared" si="442"/>
        <v>https://www.udobaer.de/out/media/public/cust/others/s0000181-2021-ch_it.pdf</v>
      </c>
    </row>
    <row r="15545" spans="1:2" x14ac:dyDescent="0.2">
      <c r="A15545" s="1" t="s">
        <v>23213</v>
      </c>
      <c r="B15545" t="str">
        <f t="shared" si="442"/>
        <v>https://www.udobaer.de/out/media/public/cust/others/s0000181-2021-ch_it.pdf</v>
      </c>
    </row>
    <row r="15546" spans="1:2" x14ac:dyDescent="0.2">
      <c r="A15546" s="1" t="s">
        <v>23214</v>
      </c>
      <c r="B15546" t="str">
        <f t="shared" si="442"/>
        <v>https://www.udobaer.de/out/media/public/cust/others/s0000181-2021-ch_it.pdf</v>
      </c>
    </row>
    <row r="15547" spans="1:2" x14ac:dyDescent="0.2">
      <c r="A15547" s="1" t="s">
        <v>23215</v>
      </c>
      <c r="B15547" t="str">
        <f t="shared" si="442"/>
        <v>https://www.udobaer.de/out/media/public/cust/others/s0000181-2021-ch_it.pdf</v>
      </c>
    </row>
    <row r="15548" spans="1:2" x14ac:dyDescent="0.2">
      <c r="A15548" s="1" t="s">
        <v>23216</v>
      </c>
      <c r="B15548" t="str">
        <f t="shared" si="442"/>
        <v>https://www.udobaer.de/out/media/public/cust/others/s0000181-2021-ch_it.pdf</v>
      </c>
    </row>
    <row r="15549" spans="1:2" x14ac:dyDescent="0.2">
      <c r="A15549" s="1" t="s">
        <v>23217</v>
      </c>
      <c r="B15549" t="str">
        <f t="shared" si="442"/>
        <v>https://www.udobaer.de/out/media/public/cust/others/s0000181-2021-ch_it.pdf</v>
      </c>
    </row>
    <row r="15550" spans="1:2" x14ac:dyDescent="0.2">
      <c r="A15550" s="1" t="s">
        <v>23218</v>
      </c>
      <c r="B15550" t="str">
        <f t="shared" si="442"/>
        <v>https://www.udobaer.de/out/media/public/cust/others/s0000181-2021-ch_it.pdf</v>
      </c>
    </row>
    <row r="15551" spans="1:2" x14ac:dyDescent="0.2">
      <c r="A15551" s="1" t="s">
        <v>23219</v>
      </c>
      <c r="B15551" t="str">
        <f t="shared" si="442"/>
        <v>https://www.udobaer.de/out/media/public/cust/others/s0000181-2021-ch_it.pdf</v>
      </c>
    </row>
    <row r="15552" spans="1:2" x14ac:dyDescent="0.2">
      <c r="A15552" s="1" t="s">
        <v>23220</v>
      </c>
      <c r="B15552" t="str">
        <f t="shared" si="442"/>
        <v>https://www.udobaer.de/out/media/public/cust/others/s0000181-2021-ch_it.pdf</v>
      </c>
    </row>
    <row r="15553" spans="1:2" x14ac:dyDescent="0.2">
      <c r="A15553" s="1" t="s">
        <v>23221</v>
      </c>
      <c r="B15553" t="str">
        <f t="shared" si="442"/>
        <v>https://www.udobaer.de/out/media/public/cust/others/s0000181-2021-ch_it.pdf</v>
      </c>
    </row>
    <row r="15554" spans="1:2" x14ac:dyDescent="0.2">
      <c r="A15554" s="1" t="s">
        <v>23222</v>
      </c>
      <c r="B15554" t="str">
        <f t="shared" si="442"/>
        <v>https://www.udobaer.de/out/media/public/cust/others/s0000181-2021-ch_it.pdf</v>
      </c>
    </row>
    <row r="15555" spans="1:2" x14ac:dyDescent="0.2">
      <c r="A15555" s="1" t="s">
        <v>23223</v>
      </c>
      <c r="B15555" t="str">
        <f t="shared" si="442"/>
        <v>https://www.udobaer.de/out/media/public/cust/others/s0000181-2021-ch_it.pdf</v>
      </c>
    </row>
    <row r="15556" spans="1:2" x14ac:dyDescent="0.2">
      <c r="A15556" s="1" t="s">
        <v>23224</v>
      </c>
      <c r="B15556" t="str">
        <f t="shared" si="442"/>
        <v>https://www.udobaer.de/out/media/public/cust/others/s0000181-2021-ch_it.pdf</v>
      </c>
    </row>
    <row r="15557" spans="1:2" x14ac:dyDescent="0.2">
      <c r="A15557" s="1" t="s">
        <v>23225</v>
      </c>
      <c r="B15557" t="str">
        <f t="shared" si="442"/>
        <v>https://www.udobaer.de/out/media/public/cust/others/s0000181-2021-ch_it.pdf</v>
      </c>
    </row>
    <row r="15558" spans="1:2" x14ac:dyDescent="0.2">
      <c r="A15558" s="1" t="s">
        <v>23226</v>
      </c>
      <c r="B15558" t="str">
        <f t="shared" si="442"/>
        <v>https://www.udobaer.de/out/media/public/cust/others/s0000181-2021-ch_it.pdf</v>
      </c>
    </row>
    <row r="15559" spans="1:2" x14ac:dyDescent="0.2">
      <c r="A15559" s="1" t="s">
        <v>23227</v>
      </c>
      <c r="B15559" t="str">
        <f t="shared" si="442"/>
        <v>https://www.udobaer.de/out/media/public/cust/others/s0000181-2021-ch_it.pdf</v>
      </c>
    </row>
    <row r="15560" spans="1:2" x14ac:dyDescent="0.2">
      <c r="A15560" s="1" t="s">
        <v>23228</v>
      </c>
      <c r="B15560" t="str">
        <f t="shared" si="442"/>
        <v>https://www.udobaer.de/out/media/public/cust/others/s0000181-2021-ch_it.pdf</v>
      </c>
    </row>
    <row r="15561" spans="1:2" x14ac:dyDescent="0.2">
      <c r="A15561" s="1" t="s">
        <v>23229</v>
      </c>
      <c r="B15561" t="str">
        <f t="shared" si="442"/>
        <v>https://www.udobaer.de/out/media/public/cust/others/s0000181-2021-ch_it.pdf</v>
      </c>
    </row>
    <row r="15562" spans="1:2" x14ac:dyDescent="0.2">
      <c r="A15562" s="1" t="s">
        <v>23230</v>
      </c>
      <c r="B15562" t="str">
        <f t="shared" si="442"/>
        <v>https://www.udobaer.de/out/media/public/cust/others/s0000181-2021-ch_it.pdf</v>
      </c>
    </row>
    <row r="15563" spans="1:2" x14ac:dyDescent="0.2">
      <c r="A15563" s="1" t="s">
        <v>23231</v>
      </c>
      <c r="B15563" t="str">
        <f t="shared" si="442"/>
        <v>https://www.udobaer.de/out/media/public/cust/others/s0000181-2021-ch_it.pdf</v>
      </c>
    </row>
    <row r="15564" spans="1:2" x14ac:dyDescent="0.2">
      <c r="A15564" s="1" t="s">
        <v>23232</v>
      </c>
      <c r="B15564" t="str">
        <f t="shared" si="442"/>
        <v>https://www.udobaer.de/out/media/public/cust/others/s0000181-2021-ch_it.pdf</v>
      </c>
    </row>
    <row r="15565" spans="1:2" x14ac:dyDescent="0.2">
      <c r="A15565" s="1" t="s">
        <v>23233</v>
      </c>
      <c r="B15565" t="str">
        <f t="shared" si="442"/>
        <v>https://www.udobaer.de/out/media/public/cust/others/s0000181-2021-ch_it.pdf</v>
      </c>
    </row>
    <row r="15566" spans="1:2" x14ac:dyDescent="0.2">
      <c r="A15566" s="1" t="s">
        <v>23234</v>
      </c>
      <c r="B15566" t="str">
        <f t="shared" si="442"/>
        <v>https://www.udobaer.de/out/media/public/cust/others/s0000181-2021-ch_it.pdf</v>
      </c>
    </row>
    <row r="15567" spans="1:2" x14ac:dyDescent="0.2">
      <c r="A15567" s="1" t="s">
        <v>23235</v>
      </c>
      <c r="B15567" t="str">
        <f t="shared" si="442"/>
        <v>https://www.udobaer.de/out/media/public/cust/others/s0000181-2021-ch_it.pdf</v>
      </c>
    </row>
    <row r="15568" spans="1:2" x14ac:dyDescent="0.2">
      <c r="A15568" s="1" t="s">
        <v>23236</v>
      </c>
      <c r="B15568" t="str">
        <f t="shared" si="442"/>
        <v>https://www.udobaer.de/out/media/public/cust/others/s0000181-2021-ch_it.pdf</v>
      </c>
    </row>
    <row r="15569" spans="1:2" x14ac:dyDescent="0.2">
      <c r="A15569" s="1" t="s">
        <v>23237</v>
      </c>
      <c r="B15569" t="str">
        <f t="shared" si="442"/>
        <v>https://www.udobaer.de/out/media/public/cust/others/s0000181-2021-ch_it.pdf</v>
      </c>
    </row>
    <row r="15570" spans="1:2" x14ac:dyDescent="0.2">
      <c r="A15570" s="1" t="s">
        <v>23238</v>
      </c>
      <c r="B15570" t="str">
        <f t="shared" si="442"/>
        <v>https://www.udobaer.de/out/media/public/cust/others/s0000181-2021-ch_it.pdf</v>
      </c>
    </row>
    <row r="15571" spans="1:2" x14ac:dyDescent="0.2">
      <c r="A15571" s="1" t="s">
        <v>23239</v>
      </c>
      <c r="B15571" t="str">
        <f t="shared" si="442"/>
        <v>https://www.udobaer.de/out/media/public/cust/others/s0000181-2021-ch_it.pdf</v>
      </c>
    </row>
    <row r="15572" spans="1:2" x14ac:dyDescent="0.2">
      <c r="A15572" s="1" t="s">
        <v>23240</v>
      </c>
      <c r="B15572" t="str">
        <f t="shared" si="442"/>
        <v>https://www.udobaer.de/out/media/public/cust/others/s0000181-2021-ch_it.pdf</v>
      </c>
    </row>
    <row r="15573" spans="1:2" x14ac:dyDescent="0.2">
      <c r="A15573" s="1" t="s">
        <v>23241</v>
      </c>
      <c r="B15573" t="str">
        <f t="shared" si="442"/>
        <v>https://www.udobaer.de/out/media/public/cust/others/s0000181-2021-ch_it.pdf</v>
      </c>
    </row>
    <row r="15574" spans="1:2" x14ac:dyDescent="0.2">
      <c r="A15574" s="1" t="s">
        <v>23242</v>
      </c>
      <c r="B15574" t="str">
        <f t="shared" si="442"/>
        <v>https://www.udobaer.de/out/media/public/cust/others/s0000181-2021-ch_it.pdf</v>
      </c>
    </row>
    <row r="15575" spans="1:2" x14ac:dyDescent="0.2">
      <c r="A15575" s="1" t="s">
        <v>23243</v>
      </c>
      <c r="B15575" t="str">
        <f t="shared" si="442"/>
        <v>https://www.udobaer.de/out/media/public/cust/others/s0000181-2021-ch_it.pdf</v>
      </c>
    </row>
    <row r="15576" spans="1:2" x14ac:dyDescent="0.2">
      <c r="A15576" s="1" t="s">
        <v>23244</v>
      </c>
      <c r="B15576" t="str">
        <f t="shared" si="442"/>
        <v>https://www.udobaer.de/out/media/public/cust/others/s0000181-2021-ch_it.pdf</v>
      </c>
    </row>
    <row r="15577" spans="1:2" x14ac:dyDescent="0.2">
      <c r="A15577" s="1" t="s">
        <v>23245</v>
      </c>
      <c r="B15577" t="str">
        <f t="shared" si="442"/>
        <v>https://www.udobaer.de/out/media/public/cust/others/s0000181-2021-ch_it.pdf</v>
      </c>
    </row>
    <row r="15578" spans="1:2" x14ac:dyDescent="0.2">
      <c r="A15578" s="1" t="s">
        <v>23246</v>
      </c>
      <c r="B15578" t="str">
        <f t="shared" si="442"/>
        <v>https://www.udobaer.de/out/media/public/cust/others/s0000181-2021-ch_it.pdf</v>
      </c>
    </row>
    <row r="15579" spans="1:2" x14ac:dyDescent="0.2">
      <c r="A15579" s="1" t="s">
        <v>23247</v>
      </c>
      <c r="B15579" t="str">
        <f t="shared" si="442"/>
        <v>https://www.udobaer.de/out/media/public/cust/others/s0000181-2021-ch_it.pdf</v>
      </c>
    </row>
    <row r="15580" spans="1:2" x14ac:dyDescent="0.2">
      <c r="A15580" s="1" t="s">
        <v>23248</v>
      </c>
      <c r="B15580" t="str">
        <f t="shared" si="442"/>
        <v>https://www.udobaer.de/out/media/public/cust/others/s0000181-2021-ch_it.pdf</v>
      </c>
    </row>
    <row r="15581" spans="1:2" x14ac:dyDescent="0.2">
      <c r="A15581" s="1" t="s">
        <v>23249</v>
      </c>
      <c r="B15581" t="str">
        <f t="shared" si="442"/>
        <v>https://www.udobaer.de/out/media/public/cust/others/s0000181-2021-ch_it.pdf</v>
      </c>
    </row>
    <row r="15582" spans="1:2" x14ac:dyDescent="0.2">
      <c r="A15582" s="1" t="s">
        <v>23250</v>
      </c>
      <c r="B15582" t="str">
        <f t="shared" si="442"/>
        <v>https://www.udobaer.de/out/media/public/cust/others/s0000181-2021-ch_it.pdf</v>
      </c>
    </row>
    <row r="15583" spans="1:2" x14ac:dyDescent="0.2">
      <c r="A15583" s="1" t="s">
        <v>23251</v>
      </c>
      <c r="B15583" t="str">
        <f t="shared" si="442"/>
        <v>https://www.udobaer.de/out/media/public/cust/others/s0000181-2021-ch_it.pdf</v>
      </c>
    </row>
    <row r="15584" spans="1:2" x14ac:dyDescent="0.2">
      <c r="A15584" s="1" t="s">
        <v>23252</v>
      </c>
      <c r="B15584" t="str">
        <f t="shared" si="442"/>
        <v>https://www.udobaer.de/out/media/public/cust/others/s0000181-2021-ch_it.pdf</v>
      </c>
    </row>
    <row r="15585" spans="1:2" x14ac:dyDescent="0.2">
      <c r="A15585" s="1" t="s">
        <v>23253</v>
      </c>
      <c r="B15585" t="str">
        <f t="shared" si="442"/>
        <v>https://www.udobaer.de/out/media/public/cust/others/s0000181-2021-ch_it.pdf</v>
      </c>
    </row>
    <row r="15586" spans="1:2" x14ac:dyDescent="0.2">
      <c r="A15586" s="1" t="s">
        <v>23254</v>
      </c>
      <c r="B15586" t="str">
        <f t="shared" si="442"/>
        <v>https://www.udobaer.de/out/media/public/cust/others/s0000181-2021-ch_it.pdf</v>
      </c>
    </row>
    <row r="15587" spans="1:2" x14ac:dyDescent="0.2">
      <c r="A15587" s="1" t="s">
        <v>23255</v>
      </c>
      <c r="B15587" t="str">
        <f t="shared" si="442"/>
        <v>https://www.udobaer.de/out/media/public/cust/others/s0000181-2021-ch_it.pdf</v>
      </c>
    </row>
    <row r="15588" spans="1:2" x14ac:dyDescent="0.2">
      <c r="A15588" s="1" t="s">
        <v>23256</v>
      </c>
      <c r="B15588" t="str">
        <f t="shared" si="442"/>
        <v>https://www.udobaer.de/out/media/public/cust/others/s0000181-2021-ch_it.pdf</v>
      </c>
    </row>
    <row r="15589" spans="1:2" x14ac:dyDescent="0.2">
      <c r="A15589" s="1" t="s">
        <v>23257</v>
      </c>
      <c r="B15589" t="str">
        <f t="shared" si="442"/>
        <v>https://www.udobaer.de/out/media/public/cust/others/s0000181-2021-ch_it.pdf</v>
      </c>
    </row>
    <row r="15590" spans="1:2" x14ac:dyDescent="0.2">
      <c r="A15590" s="1" t="s">
        <v>23258</v>
      </c>
      <c r="B15590" t="str">
        <f t="shared" si="442"/>
        <v>https://www.udobaer.de/out/media/public/cust/others/s0000181-2021-ch_it.pdf</v>
      </c>
    </row>
    <row r="15591" spans="1:2" x14ac:dyDescent="0.2">
      <c r="A15591" s="1" t="s">
        <v>23259</v>
      </c>
      <c r="B15591" t="str">
        <f t="shared" ref="B15591:B15645" si="443">HYPERLINK("https://www.udobaer.de/out/media/public/cust/others/s0000181-2021-ch_it.pdf")</f>
        <v>https://www.udobaer.de/out/media/public/cust/others/s0000181-2021-ch_it.pdf</v>
      </c>
    </row>
    <row r="15592" spans="1:2" x14ac:dyDescent="0.2">
      <c r="A15592" s="1" t="s">
        <v>23260</v>
      </c>
      <c r="B15592" t="str">
        <f t="shared" si="443"/>
        <v>https://www.udobaer.de/out/media/public/cust/others/s0000181-2021-ch_it.pdf</v>
      </c>
    </row>
    <row r="15593" spans="1:2" x14ac:dyDescent="0.2">
      <c r="A15593" s="1" t="s">
        <v>23261</v>
      </c>
      <c r="B15593" t="str">
        <f t="shared" si="443"/>
        <v>https://www.udobaer.de/out/media/public/cust/others/s0000181-2021-ch_it.pdf</v>
      </c>
    </row>
    <row r="15594" spans="1:2" x14ac:dyDescent="0.2">
      <c r="A15594" s="1" t="s">
        <v>23262</v>
      </c>
      <c r="B15594" t="str">
        <f t="shared" si="443"/>
        <v>https://www.udobaer.de/out/media/public/cust/others/s0000181-2021-ch_it.pdf</v>
      </c>
    </row>
    <row r="15595" spans="1:2" x14ac:dyDescent="0.2">
      <c r="A15595" s="1" t="s">
        <v>23263</v>
      </c>
      <c r="B15595" t="str">
        <f t="shared" si="443"/>
        <v>https://www.udobaer.de/out/media/public/cust/others/s0000181-2021-ch_it.pdf</v>
      </c>
    </row>
    <row r="15596" spans="1:2" x14ac:dyDescent="0.2">
      <c r="A15596" s="1" t="s">
        <v>23264</v>
      </c>
      <c r="B15596" t="str">
        <f t="shared" si="443"/>
        <v>https://www.udobaer.de/out/media/public/cust/others/s0000181-2021-ch_it.pdf</v>
      </c>
    </row>
    <row r="15597" spans="1:2" x14ac:dyDescent="0.2">
      <c r="A15597" s="1" t="s">
        <v>23265</v>
      </c>
      <c r="B15597" t="str">
        <f t="shared" si="443"/>
        <v>https://www.udobaer.de/out/media/public/cust/others/s0000181-2021-ch_it.pdf</v>
      </c>
    </row>
    <row r="15598" spans="1:2" x14ac:dyDescent="0.2">
      <c r="A15598" s="1" t="s">
        <v>23266</v>
      </c>
      <c r="B15598" t="str">
        <f t="shared" si="443"/>
        <v>https://www.udobaer.de/out/media/public/cust/others/s0000181-2021-ch_it.pdf</v>
      </c>
    </row>
    <row r="15599" spans="1:2" x14ac:dyDescent="0.2">
      <c r="A15599" s="1" t="s">
        <v>23267</v>
      </c>
      <c r="B15599" t="str">
        <f t="shared" si="443"/>
        <v>https://www.udobaer.de/out/media/public/cust/others/s0000181-2021-ch_it.pdf</v>
      </c>
    </row>
    <row r="15600" spans="1:2" x14ac:dyDescent="0.2">
      <c r="A15600" s="1" t="s">
        <v>23268</v>
      </c>
      <c r="B15600" t="str">
        <f t="shared" si="443"/>
        <v>https://www.udobaer.de/out/media/public/cust/others/s0000181-2021-ch_it.pdf</v>
      </c>
    </row>
    <row r="15601" spans="1:2" x14ac:dyDescent="0.2">
      <c r="A15601" s="1" t="s">
        <v>23269</v>
      </c>
      <c r="B15601" t="str">
        <f t="shared" si="443"/>
        <v>https://www.udobaer.de/out/media/public/cust/others/s0000181-2021-ch_it.pdf</v>
      </c>
    </row>
    <row r="15602" spans="1:2" x14ac:dyDescent="0.2">
      <c r="A15602" s="1" t="s">
        <v>23270</v>
      </c>
      <c r="B15602" t="str">
        <f t="shared" si="443"/>
        <v>https://www.udobaer.de/out/media/public/cust/others/s0000181-2021-ch_it.pdf</v>
      </c>
    </row>
    <row r="15603" spans="1:2" x14ac:dyDescent="0.2">
      <c r="A15603" s="1" t="s">
        <v>23271</v>
      </c>
      <c r="B15603" t="str">
        <f t="shared" si="443"/>
        <v>https://www.udobaer.de/out/media/public/cust/others/s0000181-2021-ch_it.pdf</v>
      </c>
    </row>
    <row r="15604" spans="1:2" x14ac:dyDescent="0.2">
      <c r="A15604" s="1" t="s">
        <v>23272</v>
      </c>
      <c r="B15604" t="str">
        <f t="shared" si="443"/>
        <v>https://www.udobaer.de/out/media/public/cust/others/s0000181-2021-ch_it.pdf</v>
      </c>
    </row>
    <row r="15605" spans="1:2" x14ac:dyDescent="0.2">
      <c r="A15605" s="1" t="s">
        <v>23273</v>
      </c>
      <c r="B15605" t="str">
        <f t="shared" si="443"/>
        <v>https://www.udobaer.de/out/media/public/cust/others/s0000181-2021-ch_it.pdf</v>
      </c>
    </row>
    <row r="15606" spans="1:2" x14ac:dyDescent="0.2">
      <c r="A15606" s="1" t="s">
        <v>23274</v>
      </c>
      <c r="B15606" t="str">
        <f t="shared" si="443"/>
        <v>https://www.udobaer.de/out/media/public/cust/others/s0000181-2021-ch_it.pdf</v>
      </c>
    </row>
    <row r="15607" spans="1:2" x14ac:dyDescent="0.2">
      <c r="A15607" s="1" t="s">
        <v>23275</v>
      </c>
      <c r="B15607" t="str">
        <f t="shared" si="443"/>
        <v>https://www.udobaer.de/out/media/public/cust/others/s0000181-2021-ch_it.pdf</v>
      </c>
    </row>
    <row r="15608" spans="1:2" x14ac:dyDescent="0.2">
      <c r="A15608" s="1" t="s">
        <v>23276</v>
      </c>
      <c r="B15608" t="str">
        <f t="shared" si="443"/>
        <v>https://www.udobaer.de/out/media/public/cust/others/s0000181-2021-ch_it.pdf</v>
      </c>
    </row>
    <row r="15609" spans="1:2" x14ac:dyDescent="0.2">
      <c r="A15609" s="1" t="s">
        <v>23277</v>
      </c>
      <c r="B15609" t="str">
        <f t="shared" si="443"/>
        <v>https://www.udobaer.de/out/media/public/cust/others/s0000181-2021-ch_it.pdf</v>
      </c>
    </row>
    <row r="15610" spans="1:2" x14ac:dyDescent="0.2">
      <c r="A15610" s="1" t="s">
        <v>23278</v>
      </c>
      <c r="B15610" t="str">
        <f t="shared" si="443"/>
        <v>https://www.udobaer.de/out/media/public/cust/others/s0000181-2021-ch_it.pdf</v>
      </c>
    </row>
    <row r="15611" spans="1:2" x14ac:dyDescent="0.2">
      <c r="A15611" s="1" t="s">
        <v>23279</v>
      </c>
      <c r="B15611" t="str">
        <f t="shared" si="443"/>
        <v>https://www.udobaer.de/out/media/public/cust/others/s0000181-2021-ch_it.pdf</v>
      </c>
    </row>
    <row r="15612" spans="1:2" x14ac:dyDescent="0.2">
      <c r="A15612" s="1" t="s">
        <v>23280</v>
      </c>
      <c r="B15612" t="str">
        <f t="shared" si="443"/>
        <v>https://www.udobaer.de/out/media/public/cust/others/s0000181-2021-ch_it.pdf</v>
      </c>
    </row>
    <row r="15613" spans="1:2" x14ac:dyDescent="0.2">
      <c r="A15613" s="1" t="s">
        <v>23281</v>
      </c>
      <c r="B15613" t="str">
        <f t="shared" si="443"/>
        <v>https://www.udobaer.de/out/media/public/cust/others/s0000181-2021-ch_it.pdf</v>
      </c>
    </row>
    <row r="15614" spans="1:2" x14ac:dyDescent="0.2">
      <c r="A15614" s="1" t="s">
        <v>23282</v>
      </c>
      <c r="B15614" t="str">
        <f t="shared" si="443"/>
        <v>https://www.udobaer.de/out/media/public/cust/others/s0000181-2021-ch_it.pdf</v>
      </c>
    </row>
    <row r="15615" spans="1:2" x14ac:dyDescent="0.2">
      <c r="A15615" s="1" t="s">
        <v>23283</v>
      </c>
      <c r="B15615" t="str">
        <f t="shared" si="443"/>
        <v>https://www.udobaer.de/out/media/public/cust/others/s0000181-2021-ch_it.pdf</v>
      </c>
    </row>
    <row r="15616" spans="1:2" x14ac:dyDescent="0.2">
      <c r="A15616" s="1" t="s">
        <v>23284</v>
      </c>
      <c r="B15616" t="str">
        <f t="shared" si="443"/>
        <v>https://www.udobaer.de/out/media/public/cust/others/s0000181-2021-ch_it.pdf</v>
      </c>
    </row>
    <row r="15617" spans="1:2" x14ac:dyDescent="0.2">
      <c r="A15617" s="1" t="s">
        <v>23285</v>
      </c>
      <c r="B15617" t="str">
        <f t="shared" si="443"/>
        <v>https://www.udobaer.de/out/media/public/cust/others/s0000181-2021-ch_it.pdf</v>
      </c>
    </row>
    <row r="15618" spans="1:2" x14ac:dyDescent="0.2">
      <c r="A15618" s="1" t="s">
        <v>23286</v>
      </c>
      <c r="B15618" t="str">
        <f t="shared" si="443"/>
        <v>https://www.udobaer.de/out/media/public/cust/others/s0000181-2021-ch_it.pdf</v>
      </c>
    </row>
    <row r="15619" spans="1:2" x14ac:dyDescent="0.2">
      <c r="A15619" s="1" t="s">
        <v>23287</v>
      </c>
      <c r="B15619" t="str">
        <f t="shared" si="443"/>
        <v>https://www.udobaer.de/out/media/public/cust/others/s0000181-2021-ch_it.pdf</v>
      </c>
    </row>
    <row r="15620" spans="1:2" x14ac:dyDescent="0.2">
      <c r="A15620" s="1" t="s">
        <v>23288</v>
      </c>
      <c r="B15620" t="str">
        <f t="shared" si="443"/>
        <v>https://www.udobaer.de/out/media/public/cust/others/s0000181-2021-ch_it.pdf</v>
      </c>
    </row>
    <row r="15621" spans="1:2" x14ac:dyDescent="0.2">
      <c r="A15621" s="1" t="s">
        <v>23289</v>
      </c>
      <c r="B15621" t="str">
        <f t="shared" si="443"/>
        <v>https://www.udobaer.de/out/media/public/cust/others/s0000181-2021-ch_it.pdf</v>
      </c>
    </row>
    <row r="15622" spans="1:2" x14ac:dyDescent="0.2">
      <c r="A15622" s="1" t="s">
        <v>23290</v>
      </c>
      <c r="B15622" t="str">
        <f t="shared" si="443"/>
        <v>https://www.udobaer.de/out/media/public/cust/others/s0000181-2021-ch_it.pdf</v>
      </c>
    </row>
    <row r="15623" spans="1:2" x14ac:dyDescent="0.2">
      <c r="A15623" s="1" t="s">
        <v>23291</v>
      </c>
      <c r="B15623" t="str">
        <f t="shared" si="443"/>
        <v>https://www.udobaer.de/out/media/public/cust/others/s0000181-2021-ch_it.pdf</v>
      </c>
    </row>
    <row r="15624" spans="1:2" x14ac:dyDescent="0.2">
      <c r="A15624" s="1" t="s">
        <v>23292</v>
      </c>
      <c r="B15624" t="str">
        <f t="shared" si="443"/>
        <v>https://www.udobaer.de/out/media/public/cust/others/s0000181-2021-ch_it.pdf</v>
      </c>
    </row>
    <row r="15625" spans="1:2" x14ac:dyDescent="0.2">
      <c r="A15625" s="1" t="s">
        <v>23293</v>
      </c>
      <c r="B15625" t="str">
        <f t="shared" si="443"/>
        <v>https://www.udobaer.de/out/media/public/cust/others/s0000181-2021-ch_it.pdf</v>
      </c>
    </row>
    <row r="15626" spans="1:2" x14ac:dyDescent="0.2">
      <c r="A15626" s="1" t="s">
        <v>23294</v>
      </c>
      <c r="B15626" t="str">
        <f t="shared" si="443"/>
        <v>https://www.udobaer.de/out/media/public/cust/others/s0000181-2021-ch_it.pdf</v>
      </c>
    </row>
    <row r="15627" spans="1:2" x14ac:dyDescent="0.2">
      <c r="A15627" s="1" t="s">
        <v>23295</v>
      </c>
      <c r="B15627" t="str">
        <f t="shared" si="443"/>
        <v>https://www.udobaer.de/out/media/public/cust/others/s0000181-2021-ch_it.pdf</v>
      </c>
    </row>
    <row r="15628" spans="1:2" x14ac:dyDescent="0.2">
      <c r="A15628" s="1" t="s">
        <v>23296</v>
      </c>
      <c r="B15628" t="str">
        <f t="shared" si="443"/>
        <v>https://www.udobaer.de/out/media/public/cust/others/s0000181-2021-ch_it.pdf</v>
      </c>
    </row>
    <row r="15629" spans="1:2" x14ac:dyDescent="0.2">
      <c r="A15629" s="1" t="s">
        <v>23297</v>
      </c>
      <c r="B15629" t="str">
        <f t="shared" si="443"/>
        <v>https://www.udobaer.de/out/media/public/cust/others/s0000181-2021-ch_it.pdf</v>
      </c>
    </row>
    <row r="15630" spans="1:2" x14ac:dyDescent="0.2">
      <c r="A15630" s="1" t="s">
        <v>23298</v>
      </c>
      <c r="B15630" t="str">
        <f t="shared" si="443"/>
        <v>https://www.udobaer.de/out/media/public/cust/others/s0000181-2021-ch_it.pdf</v>
      </c>
    </row>
    <row r="15631" spans="1:2" x14ac:dyDescent="0.2">
      <c r="A15631" s="1" t="s">
        <v>23299</v>
      </c>
      <c r="B15631" t="str">
        <f t="shared" si="443"/>
        <v>https://www.udobaer.de/out/media/public/cust/others/s0000181-2021-ch_it.pdf</v>
      </c>
    </row>
    <row r="15632" spans="1:2" x14ac:dyDescent="0.2">
      <c r="A15632" s="1" t="s">
        <v>23300</v>
      </c>
      <c r="B15632" t="str">
        <f t="shared" si="443"/>
        <v>https://www.udobaer.de/out/media/public/cust/others/s0000181-2021-ch_it.pdf</v>
      </c>
    </row>
    <row r="15633" spans="1:2" x14ac:dyDescent="0.2">
      <c r="A15633" s="1" t="s">
        <v>23301</v>
      </c>
      <c r="B15633" t="str">
        <f t="shared" si="443"/>
        <v>https://www.udobaer.de/out/media/public/cust/others/s0000181-2021-ch_it.pdf</v>
      </c>
    </row>
    <row r="15634" spans="1:2" x14ac:dyDescent="0.2">
      <c r="A15634" s="1" t="s">
        <v>23302</v>
      </c>
      <c r="B15634" t="str">
        <f t="shared" si="443"/>
        <v>https://www.udobaer.de/out/media/public/cust/others/s0000181-2021-ch_it.pdf</v>
      </c>
    </row>
    <row r="15635" spans="1:2" x14ac:dyDescent="0.2">
      <c r="A15635" s="1" t="s">
        <v>23303</v>
      </c>
      <c r="B15635" t="str">
        <f t="shared" si="443"/>
        <v>https://www.udobaer.de/out/media/public/cust/others/s0000181-2021-ch_it.pdf</v>
      </c>
    </row>
    <row r="15636" spans="1:2" x14ac:dyDescent="0.2">
      <c r="A15636" s="1" t="s">
        <v>23304</v>
      </c>
      <c r="B15636" t="str">
        <f t="shared" si="443"/>
        <v>https://www.udobaer.de/out/media/public/cust/others/s0000181-2021-ch_it.pdf</v>
      </c>
    </row>
    <row r="15637" spans="1:2" x14ac:dyDescent="0.2">
      <c r="A15637" s="1" t="s">
        <v>23305</v>
      </c>
      <c r="B15637" t="str">
        <f t="shared" si="443"/>
        <v>https://www.udobaer.de/out/media/public/cust/others/s0000181-2021-ch_it.pdf</v>
      </c>
    </row>
    <row r="15638" spans="1:2" x14ac:dyDescent="0.2">
      <c r="A15638" s="1" t="s">
        <v>23306</v>
      </c>
      <c r="B15638" t="str">
        <f t="shared" si="443"/>
        <v>https://www.udobaer.de/out/media/public/cust/others/s0000181-2021-ch_it.pdf</v>
      </c>
    </row>
    <row r="15639" spans="1:2" x14ac:dyDescent="0.2">
      <c r="A15639" s="1" t="s">
        <v>23307</v>
      </c>
      <c r="B15639" t="str">
        <f t="shared" si="443"/>
        <v>https://www.udobaer.de/out/media/public/cust/others/s0000181-2021-ch_it.pdf</v>
      </c>
    </row>
    <row r="15640" spans="1:2" x14ac:dyDescent="0.2">
      <c r="A15640" s="1" t="s">
        <v>23308</v>
      </c>
      <c r="B15640" t="str">
        <f t="shared" si="443"/>
        <v>https://www.udobaer.de/out/media/public/cust/others/s0000181-2021-ch_it.pdf</v>
      </c>
    </row>
    <row r="15641" spans="1:2" x14ac:dyDescent="0.2">
      <c r="A15641" s="1" t="s">
        <v>23309</v>
      </c>
      <c r="B15641" t="str">
        <f t="shared" si="443"/>
        <v>https://www.udobaer.de/out/media/public/cust/others/s0000181-2021-ch_it.pdf</v>
      </c>
    </row>
    <row r="15642" spans="1:2" x14ac:dyDescent="0.2">
      <c r="A15642" s="1" t="s">
        <v>23310</v>
      </c>
      <c r="B15642" t="str">
        <f t="shared" si="443"/>
        <v>https://www.udobaer.de/out/media/public/cust/others/s0000181-2021-ch_it.pdf</v>
      </c>
    </row>
    <row r="15643" spans="1:2" x14ac:dyDescent="0.2">
      <c r="A15643" s="1" t="s">
        <v>23311</v>
      </c>
      <c r="B15643" t="str">
        <f t="shared" si="443"/>
        <v>https://www.udobaer.de/out/media/public/cust/others/s0000181-2021-ch_it.pdf</v>
      </c>
    </row>
    <row r="15644" spans="1:2" x14ac:dyDescent="0.2">
      <c r="A15644" s="1" t="s">
        <v>23312</v>
      </c>
      <c r="B15644" t="str">
        <f t="shared" si="443"/>
        <v>https://www.udobaer.de/out/media/public/cust/others/s0000181-2021-ch_it.pdf</v>
      </c>
    </row>
    <row r="15645" spans="1:2" x14ac:dyDescent="0.2">
      <c r="A15645" s="1" t="s">
        <v>23313</v>
      </c>
      <c r="B15645" t="str">
        <f t="shared" si="443"/>
        <v>https://www.udobaer.de/out/media/public/cust/others/s0000181-2021-ch_it.pdf</v>
      </c>
    </row>
    <row r="15646" spans="1:2" x14ac:dyDescent="0.2">
      <c r="A15646" s="1" t="s">
        <v>23314</v>
      </c>
      <c r="B15646" t="str">
        <f t="shared" ref="B15646:B15700" si="444">HYPERLINK("https://www.udobaer.de/out/media/public/cust/others/s0000181-2021-ch_it.pdf")</f>
        <v>https://www.udobaer.de/out/media/public/cust/others/s0000181-2021-ch_it.pdf</v>
      </c>
    </row>
    <row r="15647" spans="1:2" x14ac:dyDescent="0.2">
      <c r="A15647" s="1" t="s">
        <v>23315</v>
      </c>
      <c r="B15647" t="str">
        <f t="shared" si="444"/>
        <v>https://www.udobaer.de/out/media/public/cust/others/s0000181-2021-ch_it.pdf</v>
      </c>
    </row>
    <row r="15648" spans="1:2" x14ac:dyDescent="0.2">
      <c r="A15648" s="1" t="s">
        <v>23316</v>
      </c>
      <c r="B15648" t="str">
        <f t="shared" si="444"/>
        <v>https://www.udobaer.de/out/media/public/cust/others/s0000181-2021-ch_it.pdf</v>
      </c>
    </row>
    <row r="15649" spans="1:2" x14ac:dyDescent="0.2">
      <c r="A15649" s="1" t="s">
        <v>23317</v>
      </c>
      <c r="B15649" t="str">
        <f t="shared" si="444"/>
        <v>https://www.udobaer.de/out/media/public/cust/others/s0000181-2021-ch_it.pdf</v>
      </c>
    </row>
    <row r="15650" spans="1:2" x14ac:dyDescent="0.2">
      <c r="A15650" s="1" t="s">
        <v>23318</v>
      </c>
      <c r="B15650" t="str">
        <f t="shared" si="444"/>
        <v>https://www.udobaer.de/out/media/public/cust/others/s0000181-2021-ch_it.pdf</v>
      </c>
    </row>
    <row r="15651" spans="1:2" x14ac:dyDescent="0.2">
      <c r="A15651" s="1" t="s">
        <v>23319</v>
      </c>
      <c r="B15651" t="str">
        <f t="shared" si="444"/>
        <v>https://www.udobaer.de/out/media/public/cust/others/s0000181-2021-ch_it.pdf</v>
      </c>
    </row>
    <row r="15652" spans="1:2" x14ac:dyDescent="0.2">
      <c r="A15652" s="1" t="s">
        <v>23320</v>
      </c>
      <c r="B15652" t="str">
        <f t="shared" si="444"/>
        <v>https://www.udobaer.de/out/media/public/cust/others/s0000181-2021-ch_it.pdf</v>
      </c>
    </row>
    <row r="15653" spans="1:2" x14ac:dyDescent="0.2">
      <c r="A15653" s="1" t="s">
        <v>23321</v>
      </c>
      <c r="B15653" t="str">
        <f t="shared" si="444"/>
        <v>https://www.udobaer.de/out/media/public/cust/others/s0000181-2021-ch_it.pdf</v>
      </c>
    </row>
    <row r="15654" spans="1:2" x14ac:dyDescent="0.2">
      <c r="A15654" s="1" t="s">
        <v>23322</v>
      </c>
      <c r="B15654" t="str">
        <f t="shared" si="444"/>
        <v>https://www.udobaer.de/out/media/public/cust/others/s0000181-2021-ch_it.pdf</v>
      </c>
    </row>
    <row r="15655" spans="1:2" x14ac:dyDescent="0.2">
      <c r="A15655" s="1" t="s">
        <v>23323</v>
      </c>
      <c r="B15655" t="str">
        <f t="shared" si="444"/>
        <v>https://www.udobaer.de/out/media/public/cust/others/s0000181-2021-ch_it.pdf</v>
      </c>
    </row>
    <row r="15656" spans="1:2" x14ac:dyDescent="0.2">
      <c r="A15656" s="1" t="s">
        <v>23324</v>
      </c>
      <c r="B15656" t="str">
        <f t="shared" si="444"/>
        <v>https://www.udobaer.de/out/media/public/cust/others/s0000181-2021-ch_it.pdf</v>
      </c>
    </row>
    <row r="15657" spans="1:2" x14ac:dyDescent="0.2">
      <c r="A15657" s="1" t="s">
        <v>23325</v>
      </c>
      <c r="B15657" t="str">
        <f t="shared" si="444"/>
        <v>https://www.udobaer.de/out/media/public/cust/others/s0000181-2021-ch_it.pdf</v>
      </c>
    </row>
    <row r="15658" spans="1:2" x14ac:dyDescent="0.2">
      <c r="A15658" s="1" t="s">
        <v>23326</v>
      </c>
      <c r="B15658" t="str">
        <f t="shared" si="444"/>
        <v>https://www.udobaer.de/out/media/public/cust/others/s0000181-2021-ch_it.pdf</v>
      </c>
    </row>
    <row r="15659" spans="1:2" x14ac:dyDescent="0.2">
      <c r="A15659" s="1" t="s">
        <v>23327</v>
      </c>
      <c r="B15659" t="str">
        <f t="shared" si="444"/>
        <v>https://www.udobaer.de/out/media/public/cust/others/s0000181-2021-ch_it.pdf</v>
      </c>
    </row>
    <row r="15660" spans="1:2" x14ac:dyDescent="0.2">
      <c r="A15660" s="1" t="s">
        <v>23328</v>
      </c>
      <c r="B15660" t="str">
        <f t="shared" si="444"/>
        <v>https://www.udobaer.de/out/media/public/cust/others/s0000181-2021-ch_it.pdf</v>
      </c>
    </row>
    <row r="15661" spans="1:2" x14ac:dyDescent="0.2">
      <c r="A15661" s="1" t="s">
        <v>23329</v>
      </c>
      <c r="B15661" t="str">
        <f t="shared" si="444"/>
        <v>https://www.udobaer.de/out/media/public/cust/others/s0000181-2021-ch_it.pdf</v>
      </c>
    </row>
    <row r="15662" spans="1:2" x14ac:dyDescent="0.2">
      <c r="A15662" s="1" t="s">
        <v>23330</v>
      </c>
      <c r="B15662" t="str">
        <f t="shared" si="444"/>
        <v>https://www.udobaer.de/out/media/public/cust/others/s0000181-2021-ch_it.pdf</v>
      </c>
    </row>
    <row r="15663" spans="1:2" x14ac:dyDescent="0.2">
      <c r="A15663" s="1" t="s">
        <v>23331</v>
      </c>
      <c r="B15663" t="str">
        <f t="shared" si="444"/>
        <v>https://www.udobaer.de/out/media/public/cust/others/s0000181-2021-ch_it.pdf</v>
      </c>
    </row>
    <row r="15664" spans="1:2" x14ac:dyDescent="0.2">
      <c r="A15664" s="1" t="s">
        <v>23332</v>
      </c>
      <c r="B15664" t="str">
        <f t="shared" si="444"/>
        <v>https://www.udobaer.de/out/media/public/cust/others/s0000181-2021-ch_it.pdf</v>
      </c>
    </row>
    <row r="15665" spans="1:2" x14ac:dyDescent="0.2">
      <c r="A15665" s="1" t="s">
        <v>23333</v>
      </c>
      <c r="B15665" t="str">
        <f t="shared" si="444"/>
        <v>https://www.udobaer.de/out/media/public/cust/others/s0000181-2021-ch_it.pdf</v>
      </c>
    </row>
    <row r="15666" spans="1:2" x14ac:dyDescent="0.2">
      <c r="A15666" s="1" t="s">
        <v>23334</v>
      </c>
      <c r="B15666" t="str">
        <f t="shared" si="444"/>
        <v>https://www.udobaer.de/out/media/public/cust/others/s0000181-2021-ch_it.pdf</v>
      </c>
    </row>
    <row r="15667" spans="1:2" x14ac:dyDescent="0.2">
      <c r="A15667" s="1" t="s">
        <v>23335</v>
      </c>
      <c r="B15667" t="str">
        <f t="shared" si="444"/>
        <v>https://www.udobaer.de/out/media/public/cust/others/s0000181-2021-ch_it.pdf</v>
      </c>
    </row>
    <row r="15668" spans="1:2" x14ac:dyDescent="0.2">
      <c r="A15668" s="1" t="s">
        <v>23336</v>
      </c>
      <c r="B15668" t="str">
        <f t="shared" si="444"/>
        <v>https://www.udobaer.de/out/media/public/cust/others/s0000181-2021-ch_it.pdf</v>
      </c>
    </row>
    <row r="15669" spans="1:2" x14ac:dyDescent="0.2">
      <c r="A15669" s="1" t="s">
        <v>23337</v>
      </c>
      <c r="B15669" t="str">
        <f t="shared" si="444"/>
        <v>https://www.udobaer.de/out/media/public/cust/others/s0000181-2021-ch_it.pdf</v>
      </c>
    </row>
    <row r="15670" spans="1:2" x14ac:dyDescent="0.2">
      <c r="A15670" s="1" t="s">
        <v>23338</v>
      </c>
      <c r="B15670" t="str">
        <f t="shared" si="444"/>
        <v>https://www.udobaer.de/out/media/public/cust/others/s0000181-2021-ch_it.pdf</v>
      </c>
    </row>
    <row r="15671" spans="1:2" x14ac:dyDescent="0.2">
      <c r="A15671" s="1" t="s">
        <v>23339</v>
      </c>
      <c r="B15671" t="str">
        <f t="shared" si="444"/>
        <v>https://www.udobaer.de/out/media/public/cust/others/s0000181-2021-ch_it.pdf</v>
      </c>
    </row>
    <row r="15672" spans="1:2" x14ac:dyDescent="0.2">
      <c r="A15672" s="1" t="s">
        <v>23340</v>
      </c>
      <c r="B15672" t="str">
        <f t="shared" si="444"/>
        <v>https://www.udobaer.de/out/media/public/cust/others/s0000181-2021-ch_it.pdf</v>
      </c>
    </row>
    <row r="15673" spans="1:2" x14ac:dyDescent="0.2">
      <c r="A15673" s="1" t="s">
        <v>23341</v>
      </c>
      <c r="B15673" t="str">
        <f t="shared" si="444"/>
        <v>https://www.udobaer.de/out/media/public/cust/others/s0000181-2021-ch_it.pdf</v>
      </c>
    </row>
    <row r="15674" spans="1:2" x14ac:dyDescent="0.2">
      <c r="A15674" s="1" t="s">
        <v>23342</v>
      </c>
      <c r="B15674" t="str">
        <f t="shared" si="444"/>
        <v>https://www.udobaer.de/out/media/public/cust/others/s0000181-2021-ch_it.pdf</v>
      </c>
    </row>
    <row r="15675" spans="1:2" x14ac:dyDescent="0.2">
      <c r="A15675" s="1" t="s">
        <v>23343</v>
      </c>
      <c r="B15675" t="str">
        <f t="shared" si="444"/>
        <v>https://www.udobaer.de/out/media/public/cust/others/s0000181-2021-ch_it.pdf</v>
      </c>
    </row>
    <row r="15676" spans="1:2" x14ac:dyDescent="0.2">
      <c r="A15676" s="1" t="s">
        <v>23344</v>
      </c>
      <c r="B15676" t="str">
        <f t="shared" si="444"/>
        <v>https://www.udobaer.de/out/media/public/cust/others/s0000181-2021-ch_it.pdf</v>
      </c>
    </row>
    <row r="15677" spans="1:2" x14ac:dyDescent="0.2">
      <c r="A15677" s="1" t="s">
        <v>23345</v>
      </c>
      <c r="B15677" t="str">
        <f t="shared" si="444"/>
        <v>https://www.udobaer.de/out/media/public/cust/others/s0000181-2021-ch_it.pdf</v>
      </c>
    </row>
    <row r="15678" spans="1:2" x14ac:dyDescent="0.2">
      <c r="A15678" s="1" t="s">
        <v>23346</v>
      </c>
      <c r="B15678" t="str">
        <f t="shared" si="444"/>
        <v>https://www.udobaer.de/out/media/public/cust/others/s0000181-2021-ch_it.pdf</v>
      </c>
    </row>
    <row r="15679" spans="1:2" x14ac:dyDescent="0.2">
      <c r="A15679" s="1" t="s">
        <v>23347</v>
      </c>
      <c r="B15679" t="str">
        <f t="shared" si="444"/>
        <v>https://www.udobaer.de/out/media/public/cust/others/s0000181-2021-ch_it.pdf</v>
      </c>
    </row>
    <row r="15680" spans="1:2" x14ac:dyDescent="0.2">
      <c r="A15680" s="1" t="s">
        <v>23348</v>
      </c>
      <c r="B15680" t="str">
        <f t="shared" si="444"/>
        <v>https://www.udobaer.de/out/media/public/cust/others/s0000181-2021-ch_it.pdf</v>
      </c>
    </row>
    <row r="15681" spans="1:2" x14ac:dyDescent="0.2">
      <c r="A15681" s="1" t="s">
        <v>23349</v>
      </c>
      <c r="B15681" t="str">
        <f t="shared" si="444"/>
        <v>https://www.udobaer.de/out/media/public/cust/others/s0000181-2021-ch_it.pdf</v>
      </c>
    </row>
    <row r="15682" spans="1:2" x14ac:dyDescent="0.2">
      <c r="A15682" s="1" t="s">
        <v>23350</v>
      </c>
      <c r="B15682" t="str">
        <f t="shared" si="444"/>
        <v>https://www.udobaer.de/out/media/public/cust/others/s0000181-2021-ch_it.pdf</v>
      </c>
    </row>
    <row r="15683" spans="1:2" x14ac:dyDescent="0.2">
      <c r="A15683" s="1" t="s">
        <v>23351</v>
      </c>
      <c r="B15683" t="str">
        <f t="shared" si="444"/>
        <v>https://www.udobaer.de/out/media/public/cust/others/s0000181-2021-ch_it.pdf</v>
      </c>
    </row>
    <row r="15684" spans="1:2" x14ac:dyDescent="0.2">
      <c r="A15684" s="1" t="s">
        <v>23352</v>
      </c>
      <c r="B15684" t="str">
        <f t="shared" si="444"/>
        <v>https://www.udobaer.de/out/media/public/cust/others/s0000181-2021-ch_it.pdf</v>
      </c>
    </row>
    <row r="15685" spans="1:2" x14ac:dyDescent="0.2">
      <c r="A15685" s="1" t="s">
        <v>23353</v>
      </c>
      <c r="B15685" t="str">
        <f t="shared" si="444"/>
        <v>https://www.udobaer.de/out/media/public/cust/others/s0000181-2021-ch_it.pdf</v>
      </c>
    </row>
    <row r="15686" spans="1:2" x14ac:dyDescent="0.2">
      <c r="A15686" s="1" t="s">
        <v>23354</v>
      </c>
      <c r="B15686" t="str">
        <f t="shared" si="444"/>
        <v>https://www.udobaer.de/out/media/public/cust/others/s0000181-2021-ch_it.pdf</v>
      </c>
    </row>
    <row r="15687" spans="1:2" x14ac:dyDescent="0.2">
      <c r="A15687" s="1" t="s">
        <v>23355</v>
      </c>
      <c r="B15687" t="str">
        <f t="shared" si="444"/>
        <v>https://www.udobaer.de/out/media/public/cust/others/s0000181-2021-ch_it.pdf</v>
      </c>
    </row>
    <row r="15688" spans="1:2" x14ac:dyDescent="0.2">
      <c r="A15688" s="1" t="s">
        <v>23356</v>
      </c>
      <c r="B15688" t="str">
        <f t="shared" si="444"/>
        <v>https://www.udobaer.de/out/media/public/cust/others/s0000181-2021-ch_it.pdf</v>
      </c>
    </row>
    <row r="15689" spans="1:2" x14ac:dyDescent="0.2">
      <c r="A15689" s="1" t="s">
        <v>23357</v>
      </c>
      <c r="B15689" t="str">
        <f t="shared" si="444"/>
        <v>https://www.udobaer.de/out/media/public/cust/others/s0000181-2021-ch_it.pdf</v>
      </c>
    </row>
    <row r="15690" spans="1:2" x14ac:dyDescent="0.2">
      <c r="A15690" s="1" t="s">
        <v>23358</v>
      </c>
      <c r="B15690" t="str">
        <f t="shared" si="444"/>
        <v>https://www.udobaer.de/out/media/public/cust/others/s0000181-2021-ch_it.pdf</v>
      </c>
    </row>
    <row r="15691" spans="1:2" x14ac:dyDescent="0.2">
      <c r="A15691" s="1" t="s">
        <v>23359</v>
      </c>
      <c r="B15691" t="str">
        <f t="shared" si="444"/>
        <v>https://www.udobaer.de/out/media/public/cust/others/s0000181-2021-ch_it.pdf</v>
      </c>
    </row>
    <row r="15692" spans="1:2" x14ac:dyDescent="0.2">
      <c r="A15692" s="1" t="s">
        <v>23360</v>
      </c>
      <c r="B15692" t="str">
        <f t="shared" si="444"/>
        <v>https://www.udobaer.de/out/media/public/cust/others/s0000181-2021-ch_it.pdf</v>
      </c>
    </row>
    <row r="15693" spans="1:2" x14ac:dyDescent="0.2">
      <c r="A15693" s="1" t="s">
        <v>23361</v>
      </c>
      <c r="B15693" t="str">
        <f t="shared" si="444"/>
        <v>https://www.udobaer.de/out/media/public/cust/others/s0000181-2021-ch_it.pdf</v>
      </c>
    </row>
    <row r="15694" spans="1:2" x14ac:dyDescent="0.2">
      <c r="A15694" s="1" t="s">
        <v>23362</v>
      </c>
      <c r="B15694" t="str">
        <f t="shared" si="444"/>
        <v>https://www.udobaer.de/out/media/public/cust/others/s0000181-2021-ch_it.pdf</v>
      </c>
    </row>
    <row r="15695" spans="1:2" x14ac:dyDescent="0.2">
      <c r="A15695" s="1" t="s">
        <v>23363</v>
      </c>
      <c r="B15695" t="str">
        <f t="shared" si="444"/>
        <v>https://www.udobaer.de/out/media/public/cust/others/s0000181-2021-ch_it.pdf</v>
      </c>
    </row>
    <row r="15696" spans="1:2" x14ac:dyDescent="0.2">
      <c r="A15696" s="1" t="s">
        <v>23364</v>
      </c>
      <c r="B15696" t="str">
        <f t="shared" si="444"/>
        <v>https://www.udobaer.de/out/media/public/cust/others/s0000181-2021-ch_it.pdf</v>
      </c>
    </row>
    <row r="15697" spans="1:2" x14ac:dyDescent="0.2">
      <c r="A15697" s="1" t="s">
        <v>23365</v>
      </c>
      <c r="B15697" t="str">
        <f t="shared" si="444"/>
        <v>https://www.udobaer.de/out/media/public/cust/others/s0000181-2021-ch_it.pdf</v>
      </c>
    </row>
    <row r="15698" spans="1:2" x14ac:dyDescent="0.2">
      <c r="A15698" s="1" t="s">
        <v>23366</v>
      </c>
      <c r="B15698" t="str">
        <f t="shared" si="444"/>
        <v>https://www.udobaer.de/out/media/public/cust/others/s0000181-2021-ch_it.pdf</v>
      </c>
    </row>
    <row r="15699" spans="1:2" x14ac:dyDescent="0.2">
      <c r="A15699" s="1" t="s">
        <v>23367</v>
      </c>
      <c r="B15699" t="str">
        <f t="shared" si="444"/>
        <v>https://www.udobaer.de/out/media/public/cust/others/s0000181-2021-ch_it.pdf</v>
      </c>
    </row>
    <row r="15700" spans="1:2" x14ac:dyDescent="0.2">
      <c r="A15700" s="1" t="s">
        <v>23368</v>
      </c>
      <c r="B15700" t="str">
        <f t="shared" si="444"/>
        <v>https://www.udobaer.de/out/media/public/cust/others/s0000181-2021-ch_it.pdf</v>
      </c>
    </row>
    <row r="15701" spans="1:2" x14ac:dyDescent="0.2">
      <c r="A15701" s="1" t="s">
        <v>23369</v>
      </c>
      <c r="B15701" t="str">
        <f t="shared" ref="B15701:B15714" si="445">HYPERLINK("https://www.udobaer.de/out/media/public/cust/others/s0000181-2021-ch_it.pdf")</f>
        <v>https://www.udobaer.de/out/media/public/cust/others/s0000181-2021-ch_it.pdf</v>
      </c>
    </row>
    <row r="15702" spans="1:2" x14ac:dyDescent="0.2">
      <c r="A15702" s="1" t="s">
        <v>23370</v>
      </c>
      <c r="B15702" t="str">
        <f t="shared" si="445"/>
        <v>https://www.udobaer.de/out/media/public/cust/others/s0000181-2021-ch_it.pdf</v>
      </c>
    </row>
    <row r="15703" spans="1:2" x14ac:dyDescent="0.2">
      <c r="A15703" s="1" t="s">
        <v>23371</v>
      </c>
      <c r="B15703" t="str">
        <f t="shared" si="445"/>
        <v>https://www.udobaer.de/out/media/public/cust/others/s0000181-2021-ch_it.pdf</v>
      </c>
    </row>
    <row r="15704" spans="1:2" x14ac:dyDescent="0.2">
      <c r="A15704" s="1" t="s">
        <v>23372</v>
      </c>
      <c r="B15704" t="str">
        <f t="shared" si="445"/>
        <v>https://www.udobaer.de/out/media/public/cust/others/s0000181-2021-ch_it.pdf</v>
      </c>
    </row>
    <row r="15705" spans="1:2" x14ac:dyDescent="0.2">
      <c r="A15705" s="1" t="s">
        <v>23373</v>
      </c>
      <c r="B15705" t="str">
        <f t="shared" si="445"/>
        <v>https://www.udobaer.de/out/media/public/cust/others/s0000181-2021-ch_it.pdf</v>
      </c>
    </row>
    <row r="15706" spans="1:2" x14ac:dyDescent="0.2">
      <c r="A15706" s="1" t="s">
        <v>23374</v>
      </c>
      <c r="B15706" t="str">
        <f t="shared" si="445"/>
        <v>https://www.udobaer.de/out/media/public/cust/others/s0000181-2021-ch_it.pdf</v>
      </c>
    </row>
    <row r="15707" spans="1:2" x14ac:dyDescent="0.2">
      <c r="A15707" s="1" t="s">
        <v>23375</v>
      </c>
      <c r="B15707" t="str">
        <f t="shared" si="445"/>
        <v>https://www.udobaer.de/out/media/public/cust/others/s0000181-2021-ch_it.pdf</v>
      </c>
    </row>
    <row r="15708" spans="1:2" x14ac:dyDescent="0.2">
      <c r="A15708" s="1" t="s">
        <v>23376</v>
      </c>
      <c r="B15708" t="str">
        <f t="shared" si="445"/>
        <v>https://www.udobaer.de/out/media/public/cust/others/s0000181-2021-ch_it.pdf</v>
      </c>
    </row>
    <row r="15709" spans="1:2" x14ac:dyDescent="0.2">
      <c r="A15709" s="1" t="s">
        <v>23377</v>
      </c>
      <c r="B15709" t="str">
        <f t="shared" si="445"/>
        <v>https://www.udobaer.de/out/media/public/cust/others/s0000181-2021-ch_it.pdf</v>
      </c>
    </row>
    <row r="15710" spans="1:2" x14ac:dyDescent="0.2">
      <c r="A15710" s="1" t="s">
        <v>23378</v>
      </c>
      <c r="B15710" t="str">
        <f t="shared" si="445"/>
        <v>https://www.udobaer.de/out/media/public/cust/others/s0000181-2021-ch_it.pdf</v>
      </c>
    </row>
    <row r="15711" spans="1:2" x14ac:dyDescent="0.2">
      <c r="A15711" s="1" t="s">
        <v>23379</v>
      </c>
      <c r="B15711" t="str">
        <f t="shared" si="445"/>
        <v>https://www.udobaer.de/out/media/public/cust/others/s0000181-2021-ch_it.pdf</v>
      </c>
    </row>
    <row r="15712" spans="1:2" x14ac:dyDescent="0.2">
      <c r="A15712" s="1" t="s">
        <v>23380</v>
      </c>
      <c r="B15712" t="str">
        <f t="shared" si="445"/>
        <v>https://www.udobaer.de/out/media/public/cust/others/s0000181-2021-ch_it.pdf</v>
      </c>
    </row>
    <row r="15713" spans="1:2" x14ac:dyDescent="0.2">
      <c r="A15713" s="1" t="s">
        <v>23381</v>
      </c>
      <c r="B15713" t="str">
        <f t="shared" si="445"/>
        <v>https://www.udobaer.de/out/media/public/cust/others/s0000181-2021-ch_it.pdf</v>
      </c>
    </row>
    <row r="15714" spans="1:2" x14ac:dyDescent="0.2">
      <c r="A15714" s="1" t="s">
        <v>23382</v>
      </c>
      <c r="B15714" t="str">
        <f t="shared" si="445"/>
        <v>https://www.udobaer.de/out/media/public/cust/others/s0000181-2021-ch_it.pdf</v>
      </c>
    </row>
    <row r="15715" spans="1:2" x14ac:dyDescent="0.2">
      <c r="A15715" s="1" t="s">
        <v>22519</v>
      </c>
      <c r="B15715" t="str">
        <f t="shared" ref="B15715:B15769" si="446">HYPERLINK("https://www.udobaer.de/out/media/public/cust/others/s0000183-2021-ch_it.pdf")</f>
        <v>https://www.udobaer.de/out/media/public/cust/others/s0000183-2021-ch_it.pdf</v>
      </c>
    </row>
    <row r="15716" spans="1:2" x14ac:dyDescent="0.2">
      <c r="A15716" s="1" t="s">
        <v>22520</v>
      </c>
      <c r="B15716" t="str">
        <f t="shared" si="446"/>
        <v>https://www.udobaer.de/out/media/public/cust/others/s0000183-2021-ch_it.pdf</v>
      </c>
    </row>
    <row r="15717" spans="1:2" x14ac:dyDescent="0.2">
      <c r="A15717" s="1" t="s">
        <v>22521</v>
      </c>
      <c r="B15717" t="str">
        <f t="shared" si="446"/>
        <v>https://www.udobaer.de/out/media/public/cust/others/s0000183-2021-ch_it.pdf</v>
      </c>
    </row>
    <row r="15718" spans="1:2" x14ac:dyDescent="0.2">
      <c r="A15718" s="1" t="s">
        <v>22522</v>
      </c>
      <c r="B15718" t="str">
        <f t="shared" si="446"/>
        <v>https://www.udobaer.de/out/media/public/cust/others/s0000183-2021-ch_it.pdf</v>
      </c>
    </row>
    <row r="15719" spans="1:2" x14ac:dyDescent="0.2">
      <c r="A15719" s="1" t="s">
        <v>22523</v>
      </c>
      <c r="B15719" t="str">
        <f t="shared" si="446"/>
        <v>https://www.udobaer.de/out/media/public/cust/others/s0000183-2021-ch_it.pdf</v>
      </c>
    </row>
    <row r="15720" spans="1:2" x14ac:dyDescent="0.2">
      <c r="A15720" s="1" t="s">
        <v>22524</v>
      </c>
      <c r="B15720" t="str">
        <f t="shared" si="446"/>
        <v>https://www.udobaer.de/out/media/public/cust/others/s0000183-2021-ch_it.pdf</v>
      </c>
    </row>
    <row r="15721" spans="1:2" x14ac:dyDescent="0.2">
      <c r="A15721" s="1" t="s">
        <v>22525</v>
      </c>
      <c r="B15721" t="str">
        <f t="shared" si="446"/>
        <v>https://www.udobaer.de/out/media/public/cust/others/s0000183-2021-ch_it.pdf</v>
      </c>
    </row>
    <row r="15722" spans="1:2" x14ac:dyDescent="0.2">
      <c r="A15722" s="1" t="s">
        <v>22526</v>
      </c>
      <c r="B15722" t="str">
        <f t="shared" si="446"/>
        <v>https://www.udobaer.de/out/media/public/cust/others/s0000183-2021-ch_it.pdf</v>
      </c>
    </row>
    <row r="15723" spans="1:2" x14ac:dyDescent="0.2">
      <c r="A15723" s="1" t="s">
        <v>22527</v>
      </c>
      <c r="B15723" t="str">
        <f t="shared" si="446"/>
        <v>https://www.udobaer.de/out/media/public/cust/others/s0000183-2021-ch_it.pdf</v>
      </c>
    </row>
    <row r="15724" spans="1:2" x14ac:dyDescent="0.2">
      <c r="A15724" s="1" t="s">
        <v>22528</v>
      </c>
      <c r="B15724" t="str">
        <f t="shared" si="446"/>
        <v>https://www.udobaer.de/out/media/public/cust/others/s0000183-2021-ch_it.pdf</v>
      </c>
    </row>
    <row r="15725" spans="1:2" x14ac:dyDescent="0.2">
      <c r="A15725" s="1" t="s">
        <v>22529</v>
      </c>
      <c r="B15725" t="str">
        <f t="shared" si="446"/>
        <v>https://www.udobaer.de/out/media/public/cust/others/s0000183-2021-ch_it.pdf</v>
      </c>
    </row>
    <row r="15726" spans="1:2" x14ac:dyDescent="0.2">
      <c r="A15726" s="1" t="s">
        <v>22530</v>
      </c>
      <c r="B15726" t="str">
        <f t="shared" si="446"/>
        <v>https://www.udobaer.de/out/media/public/cust/others/s0000183-2021-ch_it.pdf</v>
      </c>
    </row>
    <row r="15727" spans="1:2" x14ac:dyDescent="0.2">
      <c r="A15727" s="1" t="s">
        <v>22531</v>
      </c>
      <c r="B15727" t="str">
        <f t="shared" si="446"/>
        <v>https://www.udobaer.de/out/media/public/cust/others/s0000183-2021-ch_it.pdf</v>
      </c>
    </row>
    <row r="15728" spans="1:2" x14ac:dyDescent="0.2">
      <c r="A15728" s="1" t="s">
        <v>22532</v>
      </c>
      <c r="B15728" t="str">
        <f t="shared" si="446"/>
        <v>https://www.udobaer.de/out/media/public/cust/others/s0000183-2021-ch_it.pdf</v>
      </c>
    </row>
    <row r="15729" spans="1:2" x14ac:dyDescent="0.2">
      <c r="A15729" s="1" t="s">
        <v>22533</v>
      </c>
      <c r="B15729" t="str">
        <f t="shared" si="446"/>
        <v>https://www.udobaer.de/out/media/public/cust/others/s0000183-2021-ch_it.pdf</v>
      </c>
    </row>
    <row r="15730" spans="1:2" x14ac:dyDescent="0.2">
      <c r="A15730" s="1" t="s">
        <v>22534</v>
      </c>
      <c r="B15730" t="str">
        <f t="shared" si="446"/>
        <v>https://www.udobaer.de/out/media/public/cust/others/s0000183-2021-ch_it.pdf</v>
      </c>
    </row>
    <row r="15731" spans="1:2" x14ac:dyDescent="0.2">
      <c r="A15731" s="1" t="s">
        <v>22535</v>
      </c>
      <c r="B15731" t="str">
        <f t="shared" si="446"/>
        <v>https://www.udobaer.de/out/media/public/cust/others/s0000183-2021-ch_it.pdf</v>
      </c>
    </row>
    <row r="15732" spans="1:2" x14ac:dyDescent="0.2">
      <c r="A15732" s="1" t="s">
        <v>22536</v>
      </c>
      <c r="B15732" t="str">
        <f t="shared" si="446"/>
        <v>https://www.udobaer.de/out/media/public/cust/others/s0000183-2021-ch_it.pdf</v>
      </c>
    </row>
    <row r="15733" spans="1:2" x14ac:dyDescent="0.2">
      <c r="A15733" s="1" t="s">
        <v>22537</v>
      </c>
      <c r="B15733" t="str">
        <f t="shared" si="446"/>
        <v>https://www.udobaer.de/out/media/public/cust/others/s0000183-2021-ch_it.pdf</v>
      </c>
    </row>
    <row r="15734" spans="1:2" x14ac:dyDescent="0.2">
      <c r="A15734" s="1" t="s">
        <v>22538</v>
      </c>
      <c r="B15734" t="str">
        <f t="shared" si="446"/>
        <v>https://www.udobaer.de/out/media/public/cust/others/s0000183-2021-ch_it.pdf</v>
      </c>
    </row>
    <row r="15735" spans="1:2" x14ac:dyDescent="0.2">
      <c r="A15735" s="1" t="s">
        <v>22539</v>
      </c>
      <c r="B15735" t="str">
        <f t="shared" si="446"/>
        <v>https://www.udobaer.de/out/media/public/cust/others/s0000183-2021-ch_it.pdf</v>
      </c>
    </row>
    <row r="15736" spans="1:2" x14ac:dyDescent="0.2">
      <c r="A15736" s="1" t="s">
        <v>22540</v>
      </c>
      <c r="B15736" t="str">
        <f t="shared" si="446"/>
        <v>https://www.udobaer.de/out/media/public/cust/others/s0000183-2021-ch_it.pdf</v>
      </c>
    </row>
    <row r="15737" spans="1:2" x14ac:dyDescent="0.2">
      <c r="A15737" s="1" t="s">
        <v>22541</v>
      </c>
      <c r="B15737" t="str">
        <f t="shared" si="446"/>
        <v>https://www.udobaer.de/out/media/public/cust/others/s0000183-2021-ch_it.pdf</v>
      </c>
    </row>
    <row r="15738" spans="1:2" x14ac:dyDescent="0.2">
      <c r="A15738" s="1" t="s">
        <v>22542</v>
      </c>
      <c r="B15738" t="str">
        <f t="shared" si="446"/>
        <v>https://www.udobaer.de/out/media/public/cust/others/s0000183-2021-ch_it.pdf</v>
      </c>
    </row>
    <row r="15739" spans="1:2" x14ac:dyDescent="0.2">
      <c r="A15739" s="1" t="s">
        <v>22543</v>
      </c>
      <c r="B15739" t="str">
        <f t="shared" si="446"/>
        <v>https://www.udobaer.de/out/media/public/cust/others/s0000183-2021-ch_it.pdf</v>
      </c>
    </row>
    <row r="15740" spans="1:2" x14ac:dyDescent="0.2">
      <c r="A15740" s="1" t="s">
        <v>22544</v>
      </c>
      <c r="B15740" t="str">
        <f t="shared" si="446"/>
        <v>https://www.udobaer.de/out/media/public/cust/others/s0000183-2021-ch_it.pdf</v>
      </c>
    </row>
    <row r="15741" spans="1:2" x14ac:dyDescent="0.2">
      <c r="A15741" s="1" t="s">
        <v>22545</v>
      </c>
      <c r="B15741" t="str">
        <f t="shared" si="446"/>
        <v>https://www.udobaer.de/out/media/public/cust/others/s0000183-2021-ch_it.pdf</v>
      </c>
    </row>
    <row r="15742" spans="1:2" x14ac:dyDescent="0.2">
      <c r="A15742" s="1" t="s">
        <v>22546</v>
      </c>
      <c r="B15742" t="str">
        <f t="shared" si="446"/>
        <v>https://www.udobaer.de/out/media/public/cust/others/s0000183-2021-ch_it.pdf</v>
      </c>
    </row>
    <row r="15743" spans="1:2" x14ac:dyDescent="0.2">
      <c r="A15743" s="1" t="s">
        <v>22547</v>
      </c>
      <c r="B15743" t="str">
        <f t="shared" si="446"/>
        <v>https://www.udobaer.de/out/media/public/cust/others/s0000183-2021-ch_it.pdf</v>
      </c>
    </row>
    <row r="15744" spans="1:2" x14ac:dyDescent="0.2">
      <c r="A15744" s="1" t="s">
        <v>22548</v>
      </c>
      <c r="B15744" t="str">
        <f t="shared" si="446"/>
        <v>https://www.udobaer.de/out/media/public/cust/others/s0000183-2021-ch_it.pdf</v>
      </c>
    </row>
    <row r="15745" spans="1:2" x14ac:dyDescent="0.2">
      <c r="A15745" s="1" t="s">
        <v>22549</v>
      </c>
      <c r="B15745" t="str">
        <f t="shared" si="446"/>
        <v>https://www.udobaer.de/out/media/public/cust/others/s0000183-2021-ch_it.pdf</v>
      </c>
    </row>
    <row r="15746" spans="1:2" x14ac:dyDescent="0.2">
      <c r="A15746" s="1" t="s">
        <v>22550</v>
      </c>
      <c r="B15746" t="str">
        <f t="shared" si="446"/>
        <v>https://www.udobaer.de/out/media/public/cust/others/s0000183-2021-ch_it.pdf</v>
      </c>
    </row>
    <row r="15747" spans="1:2" x14ac:dyDescent="0.2">
      <c r="A15747" s="1" t="s">
        <v>22551</v>
      </c>
      <c r="B15747" t="str">
        <f t="shared" si="446"/>
        <v>https://www.udobaer.de/out/media/public/cust/others/s0000183-2021-ch_it.pdf</v>
      </c>
    </row>
    <row r="15748" spans="1:2" x14ac:dyDescent="0.2">
      <c r="A15748" s="1" t="s">
        <v>22552</v>
      </c>
      <c r="B15748" t="str">
        <f t="shared" si="446"/>
        <v>https://www.udobaer.de/out/media/public/cust/others/s0000183-2021-ch_it.pdf</v>
      </c>
    </row>
    <row r="15749" spans="1:2" x14ac:dyDescent="0.2">
      <c r="A15749" s="1" t="s">
        <v>22553</v>
      </c>
      <c r="B15749" t="str">
        <f t="shared" si="446"/>
        <v>https://www.udobaer.de/out/media/public/cust/others/s0000183-2021-ch_it.pdf</v>
      </c>
    </row>
    <row r="15750" spans="1:2" x14ac:dyDescent="0.2">
      <c r="A15750" s="1" t="s">
        <v>22554</v>
      </c>
      <c r="B15750" t="str">
        <f t="shared" si="446"/>
        <v>https://www.udobaer.de/out/media/public/cust/others/s0000183-2021-ch_it.pdf</v>
      </c>
    </row>
    <row r="15751" spans="1:2" x14ac:dyDescent="0.2">
      <c r="A15751" s="1" t="s">
        <v>22555</v>
      </c>
      <c r="B15751" t="str">
        <f t="shared" si="446"/>
        <v>https://www.udobaer.de/out/media/public/cust/others/s0000183-2021-ch_it.pdf</v>
      </c>
    </row>
    <row r="15752" spans="1:2" x14ac:dyDescent="0.2">
      <c r="A15752" s="1" t="s">
        <v>22556</v>
      </c>
      <c r="B15752" t="str">
        <f t="shared" si="446"/>
        <v>https://www.udobaer.de/out/media/public/cust/others/s0000183-2021-ch_it.pdf</v>
      </c>
    </row>
    <row r="15753" spans="1:2" x14ac:dyDescent="0.2">
      <c r="A15753" s="1" t="s">
        <v>22557</v>
      </c>
      <c r="B15753" t="str">
        <f t="shared" si="446"/>
        <v>https://www.udobaer.de/out/media/public/cust/others/s0000183-2021-ch_it.pdf</v>
      </c>
    </row>
    <row r="15754" spans="1:2" x14ac:dyDescent="0.2">
      <c r="A15754" s="1" t="s">
        <v>22558</v>
      </c>
      <c r="B15754" t="str">
        <f t="shared" si="446"/>
        <v>https://www.udobaer.de/out/media/public/cust/others/s0000183-2021-ch_it.pdf</v>
      </c>
    </row>
    <row r="15755" spans="1:2" x14ac:dyDescent="0.2">
      <c r="A15755" s="1" t="s">
        <v>22559</v>
      </c>
      <c r="B15755" t="str">
        <f t="shared" si="446"/>
        <v>https://www.udobaer.de/out/media/public/cust/others/s0000183-2021-ch_it.pdf</v>
      </c>
    </row>
    <row r="15756" spans="1:2" x14ac:dyDescent="0.2">
      <c r="A15756" s="1" t="s">
        <v>22560</v>
      </c>
      <c r="B15756" t="str">
        <f t="shared" si="446"/>
        <v>https://www.udobaer.de/out/media/public/cust/others/s0000183-2021-ch_it.pdf</v>
      </c>
    </row>
    <row r="15757" spans="1:2" x14ac:dyDescent="0.2">
      <c r="A15757" s="1" t="s">
        <v>22561</v>
      </c>
      <c r="B15757" t="str">
        <f t="shared" si="446"/>
        <v>https://www.udobaer.de/out/media/public/cust/others/s0000183-2021-ch_it.pdf</v>
      </c>
    </row>
    <row r="15758" spans="1:2" x14ac:dyDescent="0.2">
      <c r="A15758" s="1" t="s">
        <v>22562</v>
      </c>
      <c r="B15758" t="str">
        <f t="shared" si="446"/>
        <v>https://www.udobaer.de/out/media/public/cust/others/s0000183-2021-ch_it.pdf</v>
      </c>
    </row>
    <row r="15759" spans="1:2" x14ac:dyDescent="0.2">
      <c r="A15759" s="1" t="s">
        <v>22563</v>
      </c>
      <c r="B15759" t="str">
        <f t="shared" si="446"/>
        <v>https://www.udobaer.de/out/media/public/cust/others/s0000183-2021-ch_it.pdf</v>
      </c>
    </row>
    <row r="15760" spans="1:2" x14ac:dyDescent="0.2">
      <c r="A15760" s="1" t="s">
        <v>22564</v>
      </c>
      <c r="B15760" t="str">
        <f t="shared" si="446"/>
        <v>https://www.udobaer.de/out/media/public/cust/others/s0000183-2021-ch_it.pdf</v>
      </c>
    </row>
    <row r="15761" spans="1:2" x14ac:dyDescent="0.2">
      <c r="A15761" s="1" t="s">
        <v>22565</v>
      </c>
      <c r="B15761" t="str">
        <f t="shared" si="446"/>
        <v>https://www.udobaer.de/out/media/public/cust/others/s0000183-2021-ch_it.pdf</v>
      </c>
    </row>
    <row r="15762" spans="1:2" x14ac:dyDescent="0.2">
      <c r="A15762" s="1" t="s">
        <v>22566</v>
      </c>
      <c r="B15762" t="str">
        <f t="shared" si="446"/>
        <v>https://www.udobaer.de/out/media/public/cust/others/s0000183-2021-ch_it.pdf</v>
      </c>
    </row>
    <row r="15763" spans="1:2" x14ac:dyDescent="0.2">
      <c r="A15763" s="1" t="s">
        <v>22567</v>
      </c>
      <c r="B15763" t="str">
        <f t="shared" si="446"/>
        <v>https://www.udobaer.de/out/media/public/cust/others/s0000183-2021-ch_it.pdf</v>
      </c>
    </row>
    <row r="15764" spans="1:2" x14ac:dyDescent="0.2">
      <c r="A15764" s="1" t="s">
        <v>22568</v>
      </c>
      <c r="B15764" t="str">
        <f t="shared" si="446"/>
        <v>https://www.udobaer.de/out/media/public/cust/others/s0000183-2021-ch_it.pdf</v>
      </c>
    </row>
    <row r="15765" spans="1:2" x14ac:dyDescent="0.2">
      <c r="A15765" s="1" t="s">
        <v>22569</v>
      </c>
      <c r="B15765" t="str">
        <f t="shared" si="446"/>
        <v>https://www.udobaer.de/out/media/public/cust/others/s0000183-2021-ch_it.pdf</v>
      </c>
    </row>
    <row r="15766" spans="1:2" x14ac:dyDescent="0.2">
      <c r="A15766" s="1" t="s">
        <v>22570</v>
      </c>
      <c r="B15766" t="str">
        <f t="shared" si="446"/>
        <v>https://www.udobaer.de/out/media/public/cust/others/s0000183-2021-ch_it.pdf</v>
      </c>
    </row>
    <row r="15767" spans="1:2" x14ac:dyDescent="0.2">
      <c r="A15767" s="1" t="s">
        <v>22571</v>
      </c>
      <c r="B15767" t="str">
        <f t="shared" si="446"/>
        <v>https://www.udobaer.de/out/media/public/cust/others/s0000183-2021-ch_it.pdf</v>
      </c>
    </row>
    <row r="15768" spans="1:2" x14ac:dyDescent="0.2">
      <c r="A15768" s="1" t="s">
        <v>22572</v>
      </c>
      <c r="B15768" t="str">
        <f t="shared" si="446"/>
        <v>https://www.udobaer.de/out/media/public/cust/others/s0000183-2021-ch_it.pdf</v>
      </c>
    </row>
    <row r="15769" spans="1:2" x14ac:dyDescent="0.2">
      <c r="A15769" s="1" t="s">
        <v>22573</v>
      </c>
      <c r="B15769" t="str">
        <f t="shared" si="446"/>
        <v>https://www.udobaer.de/out/media/public/cust/others/s0000183-2021-ch_it.pdf</v>
      </c>
    </row>
    <row r="15770" spans="1:2" x14ac:dyDescent="0.2">
      <c r="A15770" s="1" t="s">
        <v>22574</v>
      </c>
      <c r="B15770" t="str">
        <f t="shared" ref="B15770:B15824" si="447">HYPERLINK("https://www.udobaer.de/out/media/public/cust/others/s0000183-2021-ch_it.pdf")</f>
        <v>https://www.udobaer.de/out/media/public/cust/others/s0000183-2021-ch_it.pdf</v>
      </c>
    </row>
    <row r="15771" spans="1:2" x14ac:dyDescent="0.2">
      <c r="A15771" s="1" t="s">
        <v>22575</v>
      </c>
      <c r="B15771" t="str">
        <f t="shared" si="447"/>
        <v>https://www.udobaer.de/out/media/public/cust/others/s0000183-2021-ch_it.pdf</v>
      </c>
    </row>
    <row r="15772" spans="1:2" x14ac:dyDescent="0.2">
      <c r="A15772" s="1" t="s">
        <v>22576</v>
      </c>
      <c r="B15772" t="str">
        <f t="shared" si="447"/>
        <v>https://www.udobaer.de/out/media/public/cust/others/s0000183-2021-ch_it.pdf</v>
      </c>
    </row>
    <row r="15773" spans="1:2" x14ac:dyDescent="0.2">
      <c r="A15773" s="1" t="s">
        <v>22577</v>
      </c>
      <c r="B15773" t="str">
        <f t="shared" si="447"/>
        <v>https://www.udobaer.de/out/media/public/cust/others/s0000183-2021-ch_it.pdf</v>
      </c>
    </row>
    <row r="15774" spans="1:2" x14ac:dyDescent="0.2">
      <c r="A15774" s="1" t="s">
        <v>22578</v>
      </c>
      <c r="B15774" t="str">
        <f t="shared" si="447"/>
        <v>https://www.udobaer.de/out/media/public/cust/others/s0000183-2021-ch_it.pdf</v>
      </c>
    </row>
    <row r="15775" spans="1:2" x14ac:dyDescent="0.2">
      <c r="A15775" s="1" t="s">
        <v>22579</v>
      </c>
      <c r="B15775" t="str">
        <f t="shared" si="447"/>
        <v>https://www.udobaer.de/out/media/public/cust/others/s0000183-2021-ch_it.pdf</v>
      </c>
    </row>
    <row r="15776" spans="1:2" x14ac:dyDescent="0.2">
      <c r="A15776" s="1" t="s">
        <v>22580</v>
      </c>
      <c r="B15776" t="str">
        <f t="shared" si="447"/>
        <v>https://www.udobaer.de/out/media/public/cust/others/s0000183-2021-ch_it.pdf</v>
      </c>
    </row>
    <row r="15777" spans="1:2" x14ac:dyDescent="0.2">
      <c r="A15777" s="1" t="s">
        <v>22581</v>
      </c>
      <c r="B15777" t="str">
        <f t="shared" si="447"/>
        <v>https://www.udobaer.de/out/media/public/cust/others/s0000183-2021-ch_it.pdf</v>
      </c>
    </row>
    <row r="15778" spans="1:2" x14ac:dyDescent="0.2">
      <c r="A15778" s="1" t="s">
        <v>22582</v>
      </c>
      <c r="B15778" t="str">
        <f t="shared" si="447"/>
        <v>https://www.udobaer.de/out/media/public/cust/others/s0000183-2021-ch_it.pdf</v>
      </c>
    </row>
    <row r="15779" spans="1:2" x14ac:dyDescent="0.2">
      <c r="A15779" s="1" t="s">
        <v>22583</v>
      </c>
      <c r="B15779" t="str">
        <f t="shared" si="447"/>
        <v>https://www.udobaer.de/out/media/public/cust/others/s0000183-2021-ch_it.pdf</v>
      </c>
    </row>
    <row r="15780" spans="1:2" x14ac:dyDescent="0.2">
      <c r="A15780" s="1" t="s">
        <v>22584</v>
      </c>
      <c r="B15780" t="str">
        <f t="shared" si="447"/>
        <v>https://www.udobaer.de/out/media/public/cust/others/s0000183-2021-ch_it.pdf</v>
      </c>
    </row>
    <row r="15781" spans="1:2" x14ac:dyDescent="0.2">
      <c r="A15781" s="1" t="s">
        <v>22585</v>
      </c>
      <c r="B15781" t="str">
        <f t="shared" si="447"/>
        <v>https://www.udobaer.de/out/media/public/cust/others/s0000183-2021-ch_it.pdf</v>
      </c>
    </row>
    <row r="15782" spans="1:2" x14ac:dyDescent="0.2">
      <c r="A15782" s="1" t="s">
        <v>22586</v>
      </c>
      <c r="B15782" t="str">
        <f t="shared" si="447"/>
        <v>https://www.udobaer.de/out/media/public/cust/others/s0000183-2021-ch_it.pdf</v>
      </c>
    </row>
    <row r="15783" spans="1:2" x14ac:dyDescent="0.2">
      <c r="A15783" s="1" t="s">
        <v>22587</v>
      </c>
      <c r="B15783" t="str">
        <f t="shared" si="447"/>
        <v>https://www.udobaer.de/out/media/public/cust/others/s0000183-2021-ch_it.pdf</v>
      </c>
    </row>
    <row r="15784" spans="1:2" x14ac:dyDescent="0.2">
      <c r="A15784" s="1" t="s">
        <v>22588</v>
      </c>
      <c r="B15784" t="str">
        <f t="shared" si="447"/>
        <v>https://www.udobaer.de/out/media/public/cust/others/s0000183-2021-ch_it.pdf</v>
      </c>
    </row>
    <row r="15785" spans="1:2" x14ac:dyDescent="0.2">
      <c r="A15785" s="1" t="s">
        <v>22589</v>
      </c>
      <c r="B15785" t="str">
        <f t="shared" si="447"/>
        <v>https://www.udobaer.de/out/media/public/cust/others/s0000183-2021-ch_it.pdf</v>
      </c>
    </row>
    <row r="15786" spans="1:2" x14ac:dyDescent="0.2">
      <c r="A15786" s="1" t="s">
        <v>22590</v>
      </c>
      <c r="B15786" t="str">
        <f t="shared" si="447"/>
        <v>https://www.udobaer.de/out/media/public/cust/others/s0000183-2021-ch_it.pdf</v>
      </c>
    </row>
    <row r="15787" spans="1:2" x14ac:dyDescent="0.2">
      <c r="A15787" s="1" t="s">
        <v>22591</v>
      </c>
      <c r="B15787" t="str">
        <f t="shared" si="447"/>
        <v>https://www.udobaer.de/out/media/public/cust/others/s0000183-2021-ch_it.pdf</v>
      </c>
    </row>
    <row r="15788" spans="1:2" x14ac:dyDescent="0.2">
      <c r="A15788" s="1" t="s">
        <v>22592</v>
      </c>
      <c r="B15788" t="str">
        <f t="shared" si="447"/>
        <v>https://www.udobaer.de/out/media/public/cust/others/s0000183-2021-ch_it.pdf</v>
      </c>
    </row>
    <row r="15789" spans="1:2" x14ac:dyDescent="0.2">
      <c r="A15789" s="1" t="s">
        <v>22593</v>
      </c>
      <c r="B15789" t="str">
        <f t="shared" si="447"/>
        <v>https://www.udobaer.de/out/media/public/cust/others/s0000183-2021-ch_it.pdf</v>
      </c>
    </row>
    <row r="15790" spans="1:2" x14ac:dyDescent="0.2">
      <c r="A15790" s="1" t="s">
        <v>22594</v>
      </c>
      <c r="B15790" t="str">
        <f t="shared" si="447"/>
        <v>https://www.udobaer.de/out/media/public/cust/others/s0000183-2021-ch_it.pdf</v>
      </c>
    </row>
    <row r="15791" spans="1:2" x14ac:dyDescent="0.2">
      <c r="A15791" s="1" t="s">
        <v>22595</v>
      </c>
      <c r="B15791" t="str">
        <f t="shared" si="447"/>
        <v>https://www.udobaer.de/out/media/public/cust/others/s0000183-2021-ch_it.pdf</v>
      </c>
    </row>
    <row r="15792" spans="1:2" x14ac:dyDescent="0.2">
      <c r="A15792" s="1" t="s">
        <v>22596</v>
      </c>
      <c r="B15792" t="str">
        <f t="shared" si="447"/>
        <v>https://www.udobaer.de/out/media/public/cust/others/s0000183-2021-ch_it.pdf</v>
      </c>
    </row>
    <row r="15793" spans="1:2" x14ac:dyDescent="0.2">
      <c r="A15793" s="1" t="s">
        <v>22597</v>
      </c>
      <c r="B15793" t="str">
        <f t="shared" si="447"/>
        <v>https://www.udobaer.de/out/media/public/cust/others/s0000183-2021-ch_it.pdf</v>
      </c>
    </row>
    <row r="15794" spans="1:2" x14ac:dyDescent="0.2">
      <c r="A15794" s="1" t="s">
        <v>22598</v>
      </c>
      <c r="B15794" t="str">
        <f t="shared" si="447"/>
        <v>https://www.udobaer.de/out/media/public/cust/others/s0000183-2021-ch_it.pdf</v>
      </c>
    </row>
    <row r="15795" spans="1:2" x14ac:dyDescent="0.2">
      <c r="A15795" s="1" t="s">
        <v>22599</v>
      </c>
      <c r="B15795" t="str">
        <f t="shared" si="447"/>
        <v>https://www.udobaer.de/out/media/public/cust/others/s0000183-2021-ch_it.pdf</v>
      </c>
    </row>
    <row r="15796" spans="1:2" x14ac:dyDescent="0.2">
      <c r="A15796" s="1" t="s">
        <v>22600</v>
      </c>
      <c r="B15796" t="str">
        <f t="shared" si="447"/>
        <v>https://www.udobaer.de/out/media/public/cust/others/s0000183-2021-ch_it.pdf</v>
      </c>
    </row>
    <row r="15797" spans="1:2" x14ac:dyDescent="0.2">
      <c r="A15797" s="1" t="s">
        <v>22601</v>
      </c>
      <c r="B15797" t="str">
        <f t="shared" si="447"/>
        <v>https://www.udobaer.de/out/media/public/cust/others/s0000183-2021-ch_it.pdf</v>
      </c>
    </row>
    <row r="15798" spans="1:2" x14ac:dyDescent="0.2">
      <c r="A15798" s="1" t="s">
        <v>22602</v>
      </c>
      <c r="B15798" t="str">
        <f t="shared" si="447"/>
        <v>https://www.udobaer.de/out/media/public/cust/others/s0000183-2021-ch_it.pdf</v>
      </c>
    </row>
    <row r="15799" spans="1:2" x14ac:dyDescent="0.2">
      <c r="A15799" s="1" t="s">
        <v>22603</v>
      </c>
      <c r="B15799" t="str">
        <f t="shared" si="447"/>
        <v>https://www.udobaer.de/out/media/public/cust/others/s0000183-2021-ch_it.pdf</v>
      </c>
    </row>
    <row r="15800" spans="1:2" x14ac:dyDescent="0.2">
      <c r="A15800" s="1" t="s">
        <v>22604</v>
      </c>
      <c r="B15800" t="str">
        <f t="shared" si="447"/>
        <v>https://www.udobaer.de/out/media/public/cust/others/s0000183-2021-ch_it.pdf</v>
      </c>
    </row>
    <row r="15801" spans="1:2" x14ac:dyDescent="0.2">
      <c r="A15801" s="1" t="s">
        <v>22605</v>
      </c>
      <c r="B15801" t="str">
        <f t="shared" si="447"/>
        <v>https://www.udobaer.de/out/media/public/cust/others/s0000183-2021-ch_it.pdf</v>
      </c>
    </row>
    <row r="15802" spans="1:2" x14ac:dyDescent="0.2">
      <c r="A15802" s="1" t="s">
        <v>22606</v>
      </c>
      <c r="B15802" t="str">
        <f t="shared" si="447"/>
        <v>https://www.udobaer.de/out/media/public/cust/others/s0000183-2021-ch_it.pdf</v>
      </c>
    </row>
    <row r="15803" spans="1:2" x14ac:dyDescent="0.2">
      <c r="A15803" s="1" t="s">
        <v>22607</v>
      </c>
      <c r="B15803" t="str">
        <f t="shared" si="447"/>
        <v>https://www.udobaer.de/out/media/public/cust/others/s0000183-2021-ch_it.pdf</v>
      </c>
    </row>
    <row r="15804" spans="1:2" x14ac:dyDescent="0.2">
      <c r="A15804" s="1" t="s">
        <v>22608</v>
      </c>
      <c r="B15804" t="str">
        <f t="shared" si="447"/>
        <v>https://www.udobaer.de/out/media/public/cust/others/s0000183-2021-ch_it.pdf</v>
      </c>
    </row>
    <row r="15805" spans="1:2" x14ac:dyDescent="0.2">
      <c r="A15805" s="1" t="s">
        <v>22609</v>
      </c>
      <c r="B15805" t="str">
        <f t="shared" si="447"/>
        <v>https://www.udobaer.de/out/media/public/cust/others/s0000183-2021-ch_it.pdf</v>
      </c>
    </row>
    <row r="15806" spans="1:2" x14ac:dyDescent="0.2">
      <c r="A15806" s="1" t="s">
        <v>22610</v>
      </c>
      <c r="B15806" t="str">
        <f t="shared" si="447"/>
        <v>https://www.udobaer.de/out/media/public/cust/others/s0000183-2021-ch_it.pdf</v>
      </c>
    </row>
    <row r="15807" spans="1:2" x14ac:dyDescent="0.2">
      <c r="A15807" s="1" t="s">
        <v>22611</v>
      </c>
      <c r="B15807" t="str">
        <f t="shared" si="447"/>
        <v>https://www.udobaer.de/out/media/public/cust/others/s0000183-2021-ch_it.pdf</v>
      </c>
    </row>
    <row r="15808" spans="1:2" x14ac:dyDescent="0.2">
      <c r="A15808" s="1" t="s">
        <v>22612</v>
      </c>
      <c r="B15808" t="str">
        <f t="shared" si="447"/>
        <v>https://www.udobaer.de/out/media/public/cust/others/s0000183-2021-ch_it.pdf</v>
      </c>
    </row>
    <row r="15809" spans="1:2" x14ac:dyDescent="0.2">
      <c r="A15809" s="1" t="s">
        <v>22613</v>
      </c>
      <c r="B15809" t="str">
        <f t="shared" si="447"/>
        <v>https://www.udobaer.de/out/media/public/cust/others/s0000183-2021-ch_it.pdf</v>
      </c>
    </row>
    <row r="15810" spans="1:2" x14ac:dyDescent="0.2">
      <c r="A15810" s="1" t="s">
        <v>22614</v>
      </c>
      <c r="B15810" t="str">
        <f t="shared" si="447"/>
        <v>https://www.udobaer.de/out/media/public/cust/others/s0000183-2021-ch_it.pdf</v>
      </c>
    </row>
    <row r="15811" spans="1:2" x14ac:dyDescent="0.2">
      <c r="A15811" s="1" t="s">
        <v>22615</v>
      </c>
      <c r="B15811" t="str">
        <f t="shared" si="447"/>
        <v>https://www.udobaer.de/out/media/public/cust/others/s0000183-2021-ch_it.pdf</v>
      </c>
    </row>
    <row r="15812" spans="1:2" x14ac:dyDescent="0.2">
      <c r="A15812" s="1" t="s">
        <v>22616</v>
      </c>
      <c r="B15812" t="str">
        <f t="shared" si="447"/>
        <v>https://www.udobaer.de/out/media/public/cust/others/s0000183-2021-ch_it.pdf</v>
      </c>
    </row>
    <row r="15813" spans="1:2" x14ac:dyDescent="0.2">
      <c r="A15813" s="1" t="s">
        <v>22617</v>
      </c>
      <c r="B15813" t="str">
        <f t="shared" si="447"/>
        <v>https://www.udobaer.de/out/media/public/cust/others/s0000183-2021-ch_it.pdf</v>
      </c>
    </row>
    <row r="15814" spans="1:2" x14ac:dyDescent="0.2">
      <c r="A15814" s="1" t="s">
        <v>22618</v>
      </c>
      <c r="B15814" t="str">
        <f t="shared" si="447"/>
        <v>https://www.udobaer.de/out/media/public/cust/others/s0000183-2021-ch_it.pdf</v>
      </c>
    </row>
    <row r="15815" spans="1:2" x14ac:dyDescent="0.2">
      <c r="A15815" s="1" t="s">
        <v>22619</v>
      </c>
      <c r="B15815" t="str">
        <f t="shared" si="447"/>
        <v>https://www.udobaer.de/out/media/public/cust/others/s0000183-2021-ch_it.pdf</v>
      </c>
    </row>
    <row r="15816" spans="1:2" x14ac:dyDescent="0.2">
      <c r="A15816" s="1" t="s">
        <v>22620</v>
      </c>
      <c r="B15816" t="str">
        <f t="shared" si="447"/>
        <v>https://www.udobaer.de/out/media/public/cust/others/s0000183-2021-ch_it.pdf</v>
      </c>
    </row>
    <row r="15817" spans="1:2" x14ac:dyDescent="0.2">
      <c r="A15817" s="1" t="s">
        <v>22621</v>
      </c>
      <c r="B15817" t="str">
        <f t="shared" si="447"/>
        <v>https://www.udobaer.de/out/media/public/cust/others/s0000183-2021-ch_it.pdf</v>
      </c>
    </row>
    <row r="15818" spans="1:2" x14ac:dyDescent="0.2">
      <c r="A15818" s="1" t="s">
        <v>22622</v>
      </c>
      <c r="B15818" t="str">
        <f t="shared" si="447"/>
        <v>https://www.udobaer.de/out/media/public/cust/others/s0000183-2021-ch_it.pdf</v>
      </c>
    </row>
    <row r="15819" spans="1:2" x14ac:dyDescent="0.2">
      <c r="A15819" s="1" t="s">
        <v>22623</v>
      </c>
      <c r="B15819" t="str">
        <f t="shared" si="447"/>
        <v>https://www.udobaer.de/out/media/public/cust/others/s0000183-2021-ch_it.pdf</v>
      </c>
    </row>
    <row r="15820" spans="1:2" x14ac:dyDescent="0.2">
      <c r="A15820" s="1" t="s">
        <v>22624</v>
      </c>
      <c r="B15820" t="str">
        <f t="shared" si="447"/>
        <v>https://www.udobaer.de/out/media/public/cust/others/s0000183-2021-ch_it.pdf</v>
      </c>
    </row>
    <row r="15821" spans="1:2" x14ac:dyDescent="0.2">
      <c r="A15821" s="1" t="s">
        <v>22625</v>
      </c>
      <c r="B15821" t="str">
        <f t="shared" si="447"/>
        <v>https://www.udobaer.de/out/media/public/cust/others/s0000183-2021-ch_it.pdf</v>
      </c>
    </row>
    <row r="15822" spans="1:2" x14ac:dyDescent="0.2">
      <c r="A15822" s="1" t="s">
        <v>22626</v>
      </c>
      <c r="B15822" t="str">
        <f t="shared" si="447"/>
        <v>https://www.udobaer.de/out/media/public/cust/others/s0000183-2021-ch_it.pdf</v>
      </c>
    </row>
    <row r="15823" spans="1:2" x14ac:dyDescent="0.2">
      <c r="A15823" s="1" t="s">
        <v>22627</v>
      </c>
      <c r="B15823" t="str">
        <f t="shared" si="447"/>
        <v>https://www.udobaer.de/out/media/public/cust/others/s0000183-2021-ch_it.pdf</v>
      </c>
    </row>
    <row r="15824" spans="1:2" x14ac:dyDescent="0.2">
      <c r="A15824" s="1" t="s">
        <v>22628</v>
      </c>
      <c r="B15824" t="str">
        <f t="shared" si="447"/>
        <v>https://www.udobaer.de/out/media/public/cust/others/s0000183-2021-ch_it.pdf</v>
      </c>
    </row>
    <row r="15825" spans="1:2" x14ac:dyDescent="0.2">
      <c r="A15825" s="1" t="s">
        <v>22629</v>
      </c>
      <c r="B15825" t="str">
        <f t="shared" ref="B15825:B15878" si="448">HYPERLINK("https://www.udobaer.de/out/media/public/cust/others/s0000183-2021-ch_it.pdf")</f>
        <v>https://www.udobaer.de/out/media/public/cust/others/s0000183-2021-ch_it.pdf</v>
      </c>
    </row>
    <row r="15826" spans="1:2" x14ac:dyDescent="0.2">
      <c r="A15826" s="1" t="s">
        <v>22630</v>
      </c>
      <c r="B15826" t="str">
        <f t="shared" si="448"/>
        <v>https://www.udobaer.de/out/media/public/cust/others/s0000183-2021-ch_it.pdf</v>
      </c>
    </row>
    <row r="15827" spans="1:2" x14ac:dyDescent="0.2">
      <c r="A15827" s="1" t="s">
        <v>22631</v>
      </c>
      <c r="B15827" t="str">
        <f t="shared" si="448"/>
        <v>https://www.udobaer.de/out/media/public/cust/others/s0000183-2021-ch_it.pdf</v>
      </c>
    </row>
    <row r="15828" spans="1:2" x14ac:dyDescent="0.2">
      <c r="A15828" s="1" t="s">
        <v>22632</v>
      </c>
      <c r="B15828" t="str">
        <f t="shared" si="448"/>
        <v>https://www.udobaer.de/out/media/public/cust/others/s0000183-2021-ch_it.pdf</v>
      </c>
    </row>
    <row r="15829" spans="1:2" x14ac:dyDescent="0.2">
      <c r="A15829" s="1" t="s">
        <v>22633</v>
      </c>
      <c r="B15829" t="str">
        <f t="shared" si="448"/>
        <v>https://www.udobaer.de/out/media/public/cust/others/s0000183-2021-ch_it.pdf</v>
      </c>
    </row>
    <row r="15830" spans="1:2" x14ac:dyDescent="0.2">
      <c r="A15830" s="1" t="s">
        <v>22634</v>
      </c>
      <c r="B15830" t="str">
        <f t="shared" si="448"/>
        <v>https://www.udobaer.de/out/media/public/cust/others/s0000183-2021-ch_it.pdf</v>
      </c>
    </row>
    <row r="15831" spans="1:2" x14ac:dyDescent="0.2">
      <c r="A15831" s="1" t="s">
        <v>22635</v>
      </c>
      <c r="B15831" t="str">
        <f t="shared" si="448"/>
        <v>https://www.udobaer.de/out/media/public/cust/others/s0000183-2021-ch_it.pdf</v>
      </c>
    </row>
    <row r="15832" spans="1:2" x14ac:dyDescent="0.2">
      <c r="A15832" s="1" t="s">
        <v>22636</v>
      </c>
      <c r="B15832" t="str">
        <f t="shared" si="448"/>
        <v>https://www.udobaer.de/out/media/public/cust/others/s0000183-2021-ch_it.pdf</v>
      </c>
    </row>
    <row r="15833" spans="1:2" x14ac:dyDescent="0.2">
      <c r="A15833" s="1" t="s">
        <v>22637</v>
      </c>
      <c r="B15833" t="str">
        <f t="shared" si="448"/>
        <v>https://www.udobaer.de/out/media/public/cust/others/s0000183-2021-ch_it.pdf</v>
      </c>
    </row>
    <row r="15834" spans="1:2" x14ac:dyDescent="0.2">
      <c r="A15834" s="1" t="s">
        <v>22638</v>
      </c>
      <c r="B15834" t="str">
        <f t="shared" si="448"/>
        <v>https://www.udobaer.de/out/media/public/cust/others/s0000183-2021-ch_it.pdf</v>
      </c>
    </row>
    <row r="15835" spans="1:2" x14ac:dyDescent="0.2">
      <c r="A15835" s="1" t="s">
        <v>22639</v>
      </c>
      <c r="B15835" t="str">
        <f t="shared" si="448"/>
        <v>https://www.udobaer.de/out/media/public/cust/others/s0000183-2021-ch_it.pdf</v>
      </c>
    </row>
    <row r="15836" spans="1:2" x14ac:dyDescent="0.2">
      <c r="A15836" s="1" t="s">
        <v>22640</v>
      </c>
      <c r="B15836" t="str">
        <f t="shared" si="448"/>
        <v>https://www.udobaer.de/out/media/public/cust/others/s0000183-2021-ch_it.pdf</v>
      </c>
    </row>
    <row r="15837" spans="1:2" x14ac:dyDescent="0.2">
      <c r="A15837" s="1" t="s">
        <v>22641</v>
      </c>
      <c r="B15837" t="str">
        <f t="shared" si="448"/>
        <v>https://www.udobaer.de/out/media/public/cust/others/s0000183-2021-ch_it.pdf</v>
      </c>
    </row>
    <row r="15838" spans="1:2" x14ac:dyDescent="0.2">
      <c r="A15838" s="1" t="s">
        <v>22642</v>
      </c>
      <c r="B15838" t="str">
        <f t="shared" si="448"/>
        <v>https://www.udobaer.de/out/media/public/cust/others/s0000183-2021-ch_it.pdf</v>
      </c>
    </row>
    <row r="15839" spans="1:2" x14ac:dyDescent="0.2">
      <c r="A15839" s="1" t="s">
        <v>22643</v>
      </c>
      <c r="B15839" t="str">
        <f t="shared" si="448"/>
        <v>https://www.udobaer.de/out/media/public/cust/others/s0000183-2021-ch_it.pdf</v>
      </c>
    </row>
    <row r="15840" spans="1:2" x14ac:dyDescent="0.2">
      <c r="A15840" s="1" t="s">
        <v>22644</v>
      </c>
      <c r="B15840" t="str">
        <f t="shared" si="448"/>
        <v>https://www.udobaer.de/out/media/public/cust/others/s0000183-2021-ch_it.pdf</v>
      </c>
    </row>
    <row r="15841" spans="1:2" x14ac:dyDescent="0.2">
      <c r="A15841" s="1" t="s">
        <v>22645</v>
      </c>
      <c r="B15841" t="str">
        <f t="shared" si="448"/>
        <v>https://www.udobaer.de/out/media/public/cust/others/s0000183-2021-ch_it.pdf</v>
      </c>
    </row>
    <row r="15842" spans="1:2" x14ac:dyDescent="0.2">
      <c r="A15842" s="1" t="s">
        <v>22646</v>
      </c>
      <c r="B15842" t="str">
        <f t="shared" si="448"/>
        <v>https://www.udobaer.de/out/media/public/cust/others/s0000183-2021-ch_it.pdf</v>
      </c>
    </row>
    <row r="15843" spans="1:2" x14ac:dyDescent="0.2">
      <c r="A15843" s="1" t="s">
        <v>22647</v>
      </c>
      <c r="B15843" t="str">
        <f t="shared" si="448"/>
        <v>https://www.udobaer.de/out/media/public/cust/others/s0000183-2021-ch_it.pdf</v>
      </c>
    </row>
    <row r="15844" spans="1:2" x14ac:dyDescent="0.2">
      <c r="A15844" s="1" t="s">
        <v>22648</v>
      </c>
      <c r="B15844" t="str">
        <f t="shared" si="448"/>
        <v>https://www.udobaer.de/out/media/public/cust/others/s0000183-2021-ch_it.pdf</v>
      </c>
    </row>
    <row r="15845" spans="1:2" x14ac:dyDescent="0.2">
      <c r="A15845" s="1" t="s">
        <v>22649</v>
      </c>
      <c r="B15845" t="str">
        <f t="shared" si="448"/>
        <v>https://www.udobaer.de/out/media/public/cust/others/s0000183-2021-ch_it.pdf</v>
      </c>
    </row>
    <row r="15846" spans="1:2" x14ac:dyDescent="0.2">
      <c r="A15846" s="1" t="s">
        <v>22650</v>
      </c>
      <c r="B15846" t="str">
        <f t="shared" si="448"/>
        <v>https://www.udobaer.de/out/media/public/cust/others/s0000183-2021-ch_it.pdf</v>
      </c>
    </row>
    <row r="15847" spans="1:2" x14ac:dyDescent="0.2">
      <c r="A15847" s="1" t="s">
        <v>22651</v>
      </c>
      <c r="B15847" t="str">
        <f t="shared" si="448"/>
        <v>https://www.udobaer.de/out/media/public/cust/others/s0000183-2021-ch_it.pdf</v>
      </c>
    </row>
    <row r="15848" spans="1:2" x14ac:dyDescent="0.2">
      <c r="A15848" s="1" t="s">
        <v>22652</v>
      </c>
      <c r="B15848" t="str">
        <f t="shared" si="448"/>
        <v>https://www.udobaer.de/out/media/public/cust/others/s0000183-2021-ch_it.pdf</v>
      </c>
    </row>
    <row r="15849" spans="1:2" x14ac:dyDescent="0.2">
      <c r="A15849" s="1" t="s">
        <v>22653</v>
      </c>
      <c r="B15849" t="str">
        <f t="shared" si="448"/>
        <v>https://www.udobaer.de/out/media/public/cust/others/s0000183-2021-ch_it.pdf</v>
      </c>
    </row>
    <row r="15850" spans="1:2" x14ac:dyDescent="0.2">
      <c r="A15850" s="1" t="s">
        <v>22654</v>
      </c>
      <c r="B15850" t="str">
        <f t="shared" si="448"/>
        <v>https://www.udobaer.de/out/media/public/cust/others/s0000183-2021-ch_it.pdf</v>
      </c>
    </row>
    <row r="15851" spans="1:2" x14ac:dyDescent="0.2">
      <c r="A15851" s="1" t="s">
        <v>22655</v>
      </c>
      <c r="B15851" t="str">
        <f t="shared" si="448"/>
        <v>https://www.udobaer.de/out/media/public/cust/others/s0000183-2021-ch_it.pdf</v>
      </c>
    </row>
    <row r="15852" spans="1:2" x14ac:dyDescent="0.2">
      <c r="A15852" s="1" t="s">
        <v>22656</v>
      </c>
      <c r="B15852" t="str">
        <f t="shared" si="448"/>
        <v>https://www.udobaer.de/out/media/public/cust/others/s0000183-2021-ch_it.pdf</v>
      </c>
    </row>
    <row r="15853" spans="1:2" x14ac:dyDescent="0.2">
      <c r="A15853" s="1" t="s">
        <v>22657</v>
      </c>
      <c r="B15853" t="str">
        <f t="shared" si="448"/>
        <v>https://www.udobaer.de/out/media/public/cust/others/s0000183-2021-ch_it.pdf</v>
      </c>
    </row>
    <row r="15854" spans="1:2" x14ac:dyDescent="0.2">
      <c r="A15854" s="1" t="s">
        <v>22658</v>
      </c>
      <c r="B15854" t="str">
        <f t="shared" si="448"/>
        <v>https://www.udobaer.de/out/media/public/cust/others/s0000183-2021-ch_it.pdf</v>
      </c>
    </row>
    <row r="15855" spans="1:2" x14ac:dyDescent="0.2">
      <c r="A15855" s="1" t="s">
        <v>22659</v>
      </c>
      <c r="B15855" t="str">
        <f t="shared" si="448"/>
        <v>https://www.udobaer.de/out/media/public/cust/others/s0000183-2021-ch_it.pdf</v>
      </c>
    </row>
    <row r="15856" spans="1:2" x14ac:dyDescent="0.2">
      <c r="A15856" s="1" t="s">
        <v>22660</v>
      </c>
      <c r="B15856" t="str">
        <f t="shared" si="448"/>
        <v>https://www.udobaer.de/out/media/public/cust/others/s0000183-2021-ch_it.pdf</v>
      </c>
    </row>
    <row r="15857" spans="1:2" x14ac:dyDescent="0.2">
      <c r="A15857" s="1" t="s">
        <v>22661</v>
      </c>
      <c r="B15857" t="str">
        <f t="shared" si="448"/>
        <v>https://www.udobaer.de/out/media/public/cust/others/s0000183-2021-ch_it.pdf</v>
      </c>
    </row>
    <row r="15858" spans="1:2" x14ac:dyDescent="0.2">
      <c r="A15858" s="1" t="s">
        <v>22662</v>
      </c>
      <c r="B15858" t="str">
        <f t="shared" si="448"/>
        <v>https://www.udobaer.de/out/media/public/cust/others/s0000183-2021-ch_it.pdf</v>
      </c>
    </row>
    <row r="15859" spans="1:2" x14ac:dyDescent="0.2">
      <c r="A15859" s="1" t="s">
        <v>22663</v>
      </c>
      <c r="B15859" t="str">
        <f t="shared" si="448"/>
        <v>https://www.udobaer.de/out/media/public/cust/others/s0000183-2021-ch_it.pdf</v>
      </c>
    </row>
    <row r="15860" spans="1:2" x14ac:dyDescent="0.2">
      <c r="A15860" s="1" t="s">
        <v>22664</v>
      </c>
      <c r="B15860" t="str">
        <f t="shared" si="448"/>
        <v>https://www.udobaer.de/out/media/public/cust/others/s0000183-2021-ch_it.pdf</v>
      </c>
    </row>
    <row r="15861" spans="1:2" x14ac:dyDescent="0.2">
      <c r="A15861" s="1" t="s">
        <v>22665</v>
      </c>
      <c r="B15861" t="str">
        <f t="shared" si="448"/>
        <v>https://www.udobaer.de/out/media/public/cust/others/s0000183-2021-ch_it.pdf</v>
      </c>
    </row>
    <row r="15862" spans="1:2" x14ac:dyDescent="0.2">
      <c r="A15862" s="1" t="s">
        <v>22666</v>
      </c>
      <c r="B15862" t="str">
        <f t="shared" si="448"/>
        <v>https://www.udobaer.de/out/media/public/cust/others/s0000183-2021-ch_it.pdf</v>
      </c>
    </row>
    <row r="15863" spans="1:2" x14ac:dyDescent="0.2">
      <c r="A15863" s="1" t="s">
        <v>22667</v>
      </c>
      <c r="B15863" t="str">
        <f t="shared" si="448"/>
        <v>https://www.udobaer.de/out/media/public/cust/others/s0000183-2021-ch_it.pdf</v>
      </c>
    </row>
    <row r="15864" spans="1:2" x14ac:dyDescent="0.2">
      <c r="A15864" s="1" t="s">
        <v>22668</v>
      </c>
      <c r="B15864" t="str">
        <f t="shared" si="448"/>
        <v>https://www.udobaer.de/out/media/public/cust/others/s0000183-2021-ch_it.pdf</v>
      </c>
    </row>
    <row r="15865" spans="1:2" x14ac:dyDescent="0.2">
      <c r="A15865" s="1" t="s">
        <v>22669</v>
      </c>
      <c r="B15865" t="str">
        <f t="shared" si="448"/>
        <v>https://www.udobaer.de/out/media/public/cust/others/s0000183-2021-ch_it.pdf</v>
      </c>
    </row>
    <row r="15866" spans="1:2" x14ac:dyDescent="0.2">
      <c r="A15866" s="1" t="s">
        <v>22670</v>
      </c>
      <c r="B15866" t="str">
        <f t="shared" si="448"/>
        <v>https://www.udobaer.de/out/media/public/cust/others/s0000183-2021-ch_it.pdf</v>
      </c>
    </row>
    <row r="15867" spans="1:2" x14ac:dyDescent="0.2">
      <c r="A15867" s="1" t="s">
        <v>22671</v>
      </c>
      <c r="B15867" t="str">
        <f t="shared" si="448"/>
        <v>https://www.udobaer.de/out/media/public/cust/others/s0000183-2021-ch_it.pdf</v>
      </c>
    </row>
    <row r="15868" spans="1:2" x14ac:dyDescent="0.2">
      <c r="A15868" s="1" t="s">
        <v>22672</v>
      </c>
      <c r="B15868" t="str">
        <f t="shared" si="448"/>
        <v>https://www.udobaer.de/out/media/public/cust/others/s0000183-2021-ch_it.pdf</v>
      </c>
    </row>
    <row r="15869" spans="1:2" x14ac:dyDescent="0.2">
      <c r="A15869" s="1" t="s">
        <v>22673</v>
      </c>
      <c r="B15869" t="str">
        <f t="shared" si="448"/>
        <v>https://www.udobaer.de/out/media/public/cust/others/s0000183-2021-ch_it.pdf</v>
      </c>
    </row>
    <row r="15870" spans="1:2" x14ac:dyDescent="0.2">
      <c r="A15870" s="1" t="s">
        <v>22674</v>
      </c>
      <c r="B15870" t="str">
        <f t="shared" si="448"/>
        <v>https://www.udobaer.de/out/media/public/cust/others/s0000183-2021-ch_it.pdf</v>
      </c>
    </row>
    <row r="15871" spans="1:2" x14ac:dyDescent="0.2">
      <c r="A15871" s="1" t="s">
        <v>22675</v>
      </c>
      <c r="B15871" t="str">
        <f t="shared" si="448"/>
        <v>https://www.udobaer.de/out/media/public/cust/others/s0000183-2021-ch_it.pdf</v>
      </c>
    </row>
    <row r="15872" spans="1:2" x14ac:dyDescent="0.2">
      <c r="A15872" s="1" t="s">
        <v>22676</v>
      </c>
      <c r="B15872" t="str">
        <f t="shared" si="448"/>
        <v>https://www.udobaer.de/out/media/public/cust/others/s0000183-2021-ch_it.pdf</v>
      </c>
    </row>
    <row r="15873" spans="1:2" x14ac:dyDescent="0.2">
      <c r="A15873" s="1" t="s">
        <v>22677</v>
      </c>
      <c r="B15873" t="str">
        <f t="shared" si="448"/>
        <v>https://www.udobaer.de/out/media/public/cust/others/s0000183-2021-ch_it.pdf</v>
      </c>
    </row>
    <row r="15874" spans="1:2" x14ac:dyDescent="0.2">
      <c r="A15874" s="1" t="s">
        <v>22678</v>
      </c>
      <c r="B15874" t="str">
        <f t="shared" si="448"/>
        <v>https://www.udobaer.de/out/media/public/cust/others/s0000183-2021-ch_it.pdf</v>
      </c>
    </row>
    <row r="15875" spans="1:2" x14ac:dyDescent="0.2">
      <c r="A15875" s="1" t="s">
        <v>22679</v>
      </c>
      <c r="B15875" t="str">
        <f t="shared" si="448"/>
        <v>https://www.udobaer.de/out/media/public/cust/others/s0000183-2021-ch_it.pdf</v>
      </c>
    </row>
    <row r="15876" spans="1:2" x14ac:dyDescent="0.2">
      <c r="A15876" s="1" t="s">
        <v>22680</v>
      </c>
      <c r="B15876" t="str">
        <f t="shared" si="448"/>
        <v>https://www.udobaer.de/out/media/public/cust/others/s0000183-2021-ch_it.pdf</v>
      </c>
    </row>
    <row r="15877" spans="1:2" x14ac:dyDescent="0.2">
      <c r="A15877" s="1" t="s">
        <v>22681</v>
      </c>
      <c r="B15877" t="str">
        <f t="shared" si="448"/>
        <v>https://www.udobaer.de/out/media/public/cust/others/s0000183-2021-ch_it.pdf</v>
      </c>
    </row>
    <row r="15878" spans="1:2" x14ac:dyDescent="0.2">
      <c r="A15878" s="1" t="s">
        <v>22682</v>
      </c>
      <c r="B15878" t="str">
        <f t="shared" si="448"/>
        <v>https://www.udobaer.de/out/media/public/cust/others/s0000183-2021-ch_it.pdf</v>
      </c>
    </row>
    <row r="15879" spans="1:2" x14ac:dyDescent="0.2">
      <c r="A15879" s="1" t="s">
        <v>22683</v>
      </c>
      <c r="B15879" t="str">
        <f t="shared" ref="B15879:B15933" si="449">HYPERLINK("https://www.udobaer.de/out/media/public/cust/others/s0000183-2021-ch_it.pdf")</f>
        <v>https://www.udobaer.de/out/media/public/cust/others/s0000183-2021-ch_it.pdf</v>
      </c>
    </row>
    <row r="15880" spans="1:2" x14ac:dyDescent="0.2">
      <c r="A15880" s="1" t="s">
        <v>22684</v>
      </c>
      <c r="B15880" t="str">
        <f t="shared" si="449"/>
        <v>https://www.udobaer.de/out/media/public/cust/others/s0000183-2021-ch_it.pdf</v>
      </c>
    </row>
    <row r="15881" spans="1:2" x14ac:dyDescent="0.2">
      <c r="A15881" s="1" t="s">
        <v>22685</v>
      </c>
      <c r="B15881" t="str">
        <f t="shared" si="449"/>
        <v>https://www.udobaer.de/out/media/public/cust/others/s0000183-2021-ch_it.pdf</v>
      </c>
    </row>
    <row r="15882" spans="1:2" x14ac:dyDescent="0.2">
      <c r="A15882" s="1" t="s">
        <v>22686</v>
      </c>
      <c r="B15882" t="str">
        <f t="shared" si="449"/>
        <v>https://www.udobaer.de/out/media/public/cust/others/s0000183-2021-ch_it.pdf</v>
      </c>
    </row>
    <row r="15883" spans="1:2" x14ac:dyDescent="0.2">
      <c r="A15883" s="1" t="s">
        <v>22687</v>
      </c>
      <c r="B15883" t="str">
        <f t="shared" si="449"/>
        <v>https://www.udobaer.de/out/media/public/cust/others/s0000183-2021-ch_it.pdf</v>
      </c>
    </row>
    <row r="15884" spans="1:2" x14ac:dyDescent="0.2">
      <c r="A15884" s="1" t="s">
        <v>22688</v>
      </c>
      <c r="B15884" t="str">
        <f t="shared" si="449"/>
        <v>https://www.udobaer.de/out/media/public/cust/others/s0000183-2021-ch_it.pdf</v>
      </c>
    </row>
    <row r="15885" spans="1:2" x14ac:dyDescent="0.2">
      <c r="A15885" s="1" t="s">
        <v>22689</v>
      </c>
      <c r="B15885" t="str">
        <f t="shared" si="449"/>
        <v>https://www.udobaer.de/out/media/public/cust/others/s0000183-2021-ch_it.pdf</v>
      </c>
    </row>
    <row r="15886" spans="1:2" x14ac:dyDescent="0.2">
      <c r="A15886" s="1" t="s">
        <v>22690</v>
      </c>
      <c r="B15886" t="str">
        <f t="shared" si="449"/>
        <v>https://www.udobaer.de/out/media/public/cust/others/s0000183-2021-ch_it.pdf</v>
      </c>
    </row>
    <row r="15887" spans="1:2" x14ac:dyDescent="0.2">
      <c r="A15887" s="1" t="s">
        <v>22691</v>
      </c>
      <c r="B15887" t="str">
        <f t="shared" si="449"/>
        <v>https://www.udobaer.de/out/media/public/cust/others/s0000183-2021-ch_it.pdf</v>
      </c>
    </row>
    <row r="15888" spans="1:2" x14ac:dyDescent="0.2">
      <c r="A15888" s="1" t="s">
        <v>22692</v>
      </c>
      <c r="B15888" t="str">
        <f t="shared" si="449"/>
        <v>https://www.udobaer.de/out/media/public/cust/others/s0000183-2021-ch_it.pdf</v>
      </c>
    </row>
    <row r="15889" spans="1:2" x14ac:dyDescent="0.2">
      <c r="A15889" s="1" t="s">
        <v>22693</v>
      </c>
      <c r="B15889" t="str">
        <f t="shared" si="449"/>
        <v>https://www.udobaer.de/out/media/public/cust/others/s0000183-2021-ch_it.pdf</v>
      </c>
    </row>
    <row r="15890" spans="1:2" x14ac:dyDescent="0.2">
      <c r="A15890" s="1" t="s">
        <v>22694</v>
      </c>
      <c r="B15890" t="str">
        <f t="shared" si="449"/>
        <v>https://www.udobaer.de/out/media/public/cust/others/s0000183-2021-ch_it.pdf</v>
      </c>
    </row>
    <row r="15891" spans="1:2" x14ac:dyDescent="0.2">
      <c r="A15891" s="1" t="s">
        <v>22695</v>
      </c>
      <c r="B15891" t="str">
        <f t="shared" si="449"/>
        <v>https://www.udobaer.de/out/media/public/cust/others/s0000183-2021-ch_it.pdf</v>
      </c>
    </row>
    <row r="15892" spans="1:2" x14ac:dyDescent="0.2">
      <c r="A15892" s="1" t="s">
        <v>22696</v>
      </c>
      <c r="B15892" t="str">
        <f t="shared" si="449"/>
        <v>https://www.udobaer.de/out/media/public/cust/others/s0000183-2021-ch_it.pdf</v>
      </c>
    </row>
    <row r="15893" spans="1:2" x14ac:dyDescent="0.2">
      <c r="A15893" s="1" t="s">
        <v>22697</v>
      </c>
      <c r="B15893" t="str">
        <f t="shared" si="449"/>
        <v>https://www.udobaer.de/out/media/public/cust/others/s0000183-2021-ch_it.pdf</v>
      </c>
    </row>
    <row r="15894" spans="1:2" x14ac:dyDescent="0.2">
      <c r="A15894" s="1" t="s">
        <v>22698</v>
      </c>
      <c r="B15894" t="str">
        <f t="shared" si="449"/>
        <v>https://www.udobaer.de/out/media/public/cust/others/s0000183-2021-ch_it.pdf</v>
      </c>
    </row>
    <row r="15895" spans="1:2" x14ac:dyDescent="0.2">
      <c r="A15895" s="1" t="s">
        <v>22699</v>
      </c>
      <c r="B15895" t="str">
        <f t="shared" si="449"/>
        <v>https://www.udobaer.de/out/media/public/cust/others/s0000183-2021-ch_it.pdf</v>
      </c>
    </row>
    <row r="15896" spans="1:2" x14ac:dyDescent="0.2">
      <c r="A15896" s="1" t="s">
        <v>22700</v>
      </c>
      <c r="B15896" t="str">
        <f t="shared" si="449"/>
        <v>https://www.udobaer.de/out/media/public/cust/others/s0000183-2021-ch_it.pdf</v>
      </c>
    </row>
    <row r="15897" spans="1:2" x14ac:dyDescent="0.2">
      <c r="A15897" s="1" t="s">
        <v>22701</v>
      </c>
      <c r="B15897" t="str">
        <f t="shared" si="449"/>
        <v>https://www.udobaer.de/out/media/public/cust/others/s0000183-2021-ch_it.pdf</v>
      </c>
    </row>
    <row r="15898" spans="1:2" x14ac:dyDescent="0.2">
      <c r="A15898" s="1" t="s">
        <v>22702</v>
      </c>
      <c r="B15898" t="str">
        <f t="shared" si="449"/>
        <v>https://www.udobaer.de/out/media/public/cust/others/s0000183-2021-ch_it.pdf</v>
      </c>
    </row>
    <row r="15899" spans="1:2" x14ac:dyDescent="0.2">
      <c r="A15899" s="1" t="s">
        <v>22703</v>
      </c>
      <c r="B15899" t="str">
        <f t="shared" si="449"/>
        <v>https://www.udobaer.de/out/media/public/cust/others/s0000183-2021-ch_it.pdf</v>
      </c>
    </row>
    <row r="15900" spans="1:2" x14ac:dyDescent="0.2">
      <c r="A15900" s="1" t="s">
        <v>22704</v>
      </c>
      <c r="B15900" t="str">
        <f t="shared" si="449"/>
        <v>https://www.udobaer.de/out/media/public/cust/others/s0000183-2021-ch_it.pdf</v>
      </c>
    </row>
    <row r="15901" spans="1:2" x14ac:dyDescent="0.2">
      <c r="A15901" s="1" t="s">
        <v>22705</v>
      </c>
      <c r="B15901" t="str">
        <f t="shared" si="449"/>
        <v>https://www.udobaer.de/out/media/public/cust/others/s0000183-2021-ch_it.pdf</v>
      </c>
    </row>
    <row r="15902" spans="1:2" x14ac:dyDescent="0.2">
      <c r="A15902" s="1" t="s">
        <v>22706</v>
      </c>
      <c r="B15902" t="str">
        <f t="shared" si="449"/>
        <v>https://www.udobaer.de/out/media/public/cust/others/s0000183-2021-ch_it.pdf</v>
      </c>
    </row>
    <row r="15903" spans="1:2" x14ac:dyDescent="0.2">
      <c r="A15903" s="1" t="s">
        <v>22707</v>
      </c>
      <c r="B15903" t="str">
        <f t="shared" si="449"/>
        <v>https://www.udobaer.de/out/media/public/cust/others/s0000183-2021-ch_it.pdf</v>
      </c>
    </row>
    <row r="15904" spans="1:2" x14ac:dyDescent="0.2">
      <c r="A15904" s="1" t="s">
        <v>22708</v>
      </c>
      <c r="B15904" t="str">
        <f t="shared" si="449"/>
        <v>https://www.udobaer.de/out/media/public/cust/others/s0000183-2021-ch_it.pdf</v>
      </c>
    </row>
    <row r="15905" spans="1:2" x14ac:dyDescent="0.2">
      <c r="A15905" s="1" t="s">
        <v>22709</v>
      </c>
      <c r="B15905" t="str">
        <f t="shared" si="449"/>
        <v>https://www.udobaer.de/out/media/public/cust/others/s0000183-2021-ch_it.pdf</v>
      </c>
    </row>
    <row r="15906" spans="1:2" x14ac:dyDescent="0.2">
      <c r="A15906" s="1" t="s">
        <v>22710</v>
      </c>
      <c r="B15906" t="str">
        <f t="shared" si="449"/>
        <v>https://www.udobaer.de/out/media/public/cust/others/s0000183-2021-ch_it.pdf</v>
      </c>
    </row>
    <row r="15907" spans="1:2" x14ac:dyDescent="0.2">
      <c r="A15907" s="1" t="s">
        <v>22711</v>
      </c>
      <c r="B15907" t="str">
        <f t="shared" si="449"/>
        <v>https://www.udobaer.de/out/media/public/cust/others/s0000183-2021-ch_it.pdf</v>
      </c>
    </row>
    <row r="15908" spans="1:2" x14ac:dyDescent="0.2">
      <c r="A15908" s="1" t="s">
        <v>22712</v>
      </c>
      <c r="B15908" t="str">
        <f t="shared" si="449"/>
        <v>https://www.udobaer.de/out/media/public/cust/others/s0000183-2021-ch_it.pdf</v>
      </c>
    </row>
    <row r="15909" spans="1:2" x14ac:dyDescent="0.2">
      <c r="A15909" s="1" t="s">
        <v>22713</v>
      </c>
      <c r="B15909" t="str">
        <f t="shared" si="449"/>
        <v>https://www.udobaer.de/out/media/public/cust/others/s0000183-2021-ch_it.pdf</v>
      </c>
    </row>
    <row r="15910" spans="1:2" x14ac:dyDescent="0.2">
      <c r="A15910" s="1" t="s">
        <v>22714</v>
      </c>
      <c r="B15910" t="str">
        <f t="shared" si="449"/>
        <v>https://www.udobaer.de/out/media/public/cust/others/s0000183-2021-ch_it.pdf</v>
      </c>
    </row>
    <row r="15911" spans="1:2" x14ac:dyDescent="0.2">
      <c r="A15911" s="1" t="s">
        <v>22715</v>
      </c>
      <c r="B15911" t="str">
        <f t="shared" si="449"/>
        <v>https://www.udobaer.de/out/media/public/cust/others/s0000183-2021-ch_it.pdf</v>
      </c>
    </row>
    <row r="15912" spans="1:2" x14ac:dyDescent="0.2">
      <c r="A15912" s="1" t="s">
        <v>22716</v>
      </c>
      <c r="B15912" t="str">
        <f t="shared" si="449"/>
        <v>https://www.udobaer.de/out/media/public/cust/others/s0000183-2021-ch_it.pdf</v>
      </c>
    </row>
    <row r="15913" spans="1:2" x14ac:dyDescent="0.2">
      <c r="A15913" s="1" t="s">
        <v>22717</v>
      </c>
      <c r="B15913" t="str">
        <f t="shared" si="449"/>
        <v>https://www.udobaer.de/out/media/public/cust/others/s0000183-2021-ch_it.pdf</v>
      </c>
    </row>
    <row r="15914" spans="1:2" x14ac:dyDescent="0.2">
      <c r="A15914" s="1" t="s">
        <v>22718</v>
      </c>
      <c r="B15914" t="str">
        <f t="shared" si="449"/>
        <v>https://www.udobaer.de/out/media/public/cust/others/s0000183-2021-ch_it.pdf</v>
      </c>
    </row>
    <row r="15915" spans="1:2" x14ac:dyDescent="0.2">
      <c r="A15915" s="1" t="s">
        <v>22719</v>
      </c>
      <c r="B15915" t="str">
        <f t="shared" si="449"/>
        <v>https://www.udobaer.de/out/media/public/cust/others/s0000183-2021-ch_it.pdf</v>
      </c>
    </row>
    <row r="15916" spans="1:2" x14ac:dyDescent="0.2">
      <c r="A15916" s="1" t="s">
        <v>22720</v>
      </c>
      <c r="B15916" t="str">
        <f t="shared" si="449"/>
        <v>https://www.udobaer.de/out/media/public/cust/others/s0000183-2021-ch_it.pdf</v>
      </c>
    </row>
    <row r="15917" spans="1:2" x14ac:dyDescent="0.2">
      <c r="A15917" s="1" t="s">
        <v>22721</v>
      </c>
      <c r="B15917" t="str">
        <f t="shared" si="449"/>
        <v>https://www.udobaer.de/out/media/public/cust/others/s0000183-2021-ch_it.pdf</v>
      </c>
    </row>
    <row r="15918" spans="1:2" x14ac:dyDescent="0.2">
      <c r="A15918" s="1" t="s">
        <v>22722</v>
      </c>
      <c r="B15918" t="str">
        <f t="shared" si="449"/>
        <v>https://www.udobaer.de/out/media/public/cust/others/s0000183-2021-ch_it.pdf</v>
      </c>
    </row>
    <row r="15919" spans="1:2" x14ac:dyDescent="0.2">
      <c r="A15919" s="1" t="s">
        <v>22723</v>
      </c>
      <c r="B15919" t="str">
        <f t="shared" si="449"/>
        <v>https://www.udobaer.de/out/media/public/cust/others/s0000183-2021-ch_it.pdf</v>
      </c>
    </row>
    <row r="15920" spans="1:2" x14ac:dyDescent="0.2">
      <c r="A15920" s="1" t="s">
        <v>22724</v>
      </c>
      <c r="B15920" t="str">
        <f t="shared" si="449"/>
        <v>https://www.udobaer.de/out/media/public/cust/others/s0000183-2021-ch_it.pdf</v>
      </c>
    </row>
    <row r="15921" spans="1:2" x14ac:dyDescent="0.2">
      <c r="A15921" s="1" t="s">
        <v>22725</v>
      </c>
      <c r="B15921" t="str">
        <f t="shared" si="449"/>
        <v>https://www.udobaer.de/out/media/public/cust/others/s0000183-2021-ch_it.pdf</v>
      </c>
    </row>
    <row r="15922" spans="1:2" x14ac:dyDescent="0.2">
      <c r="A15922" s="1" t="s">
        <v>22726</v>
      </c>
      <c r="B15922" t="str">
        <f t="shared" si="449"/>
        <v>https://www.udobaer.de/out/media/public/cust/others/s0000183-2021-ch_it.pdf</v>
      </c>
    </row>
    <row r="15923" spans="1:2" x14ac:dyDescent="0.2">
      <c r="A15923" s="1" t="s">
        <v>22727</v>
      </c>
      <c r="B15923" t="str">
        <f t="shared" si="449"/>
        <v>https://www.udobaer.de/out/media/public/cust/others/s0000183-2021-ch_it.pdf</v>
      </c>
    </row>
    <row r="15924" spans="1:2" x14ac:dyDescent="0.2">
      <c r="A15924" s="1" t="s">
        <v>22728</v>
      </c>
      <c r="B15924" t="str">
        <f t="shared" si="449"/>
        <v>https://www.udobaer.de/out/media/public/cust/others/s0000183-2021-ch_it.pdf</v>
      </c>
    </row>
    <row r="15925" spans="1:2" x14ac:dyDescent="0.2">
      <c r="A15925" s="1" t="s">
        <v>22729</v>
      </c>
      <c r="B15925" t="str">
        <f t="shared" si="449"/>
        <v>https://www.udobaer.de/out/media/public/cust/others/s0000183-2021-ch_it.pdf</v>
      </c>
    </row>
    <row r="15926" spans="1:2" x14ac:dyDescent="0.2">
      <c r="A15926" s="1" t="s">
        <v>22730</v>
      </c>
      <c r="B15926" t="str">
        <f t="shared" si="449"/>
        <v>https://www.udobaer.de/out/media/public/cust/others/s0000183-2021-ch_it.pdf</v>
      </c>
    </row>
    <row r="15927" spans="1:2" x14ac:dyDescent="0.2">
      <c r="A15927" s="1" t="s">
        <v>22731</v>
      </c>
      <c r="B15927" t="str">
        <f t="shared" si="449"/>
        <v>https://www.udobaer.de/out/media/public/cust/others/s0000183-2021-ch_it.pdf</v>
      </c>
    </row>
    <row r="15928" spans="1:2" x14ac:dyDescent="0.2">
      <c r="A15928" s="1" t="s">
        <v>22732</v>
      </c>
      <c r="B15928" t="str">
        <f t="shared" si="449"/>
        <v>https://www.udobaer.de/out/media/public/cust/others/s0000183-2021-ch_it.pdf</v>
      </c>
    </row>
    <row r="15929" spans="1:2" x14ac:dyDescent="0.2">
      <c r="A15929" s="1" t="s">
        <v>22733</v>
      </c>
      <c r="B15929" t="str">
        <f t="shared" si="449"/>
        <v>https://www.udobaer.de/out/media/public/cust/others/s0000183-2021-ch_it.pdf</v>
      </c>
    </row>
    <row r="15930" spans="1:2" x14ac:dyDescent="0.2">
      <c r="A15930" s="1" t="s">
        <v>22734</v>
      </c>
      <c r="B15930" t="str">
        <f t="shared" si="449"/>
        <v>https://www.udobaer.de/out/media/public/cust/others/s0000183-2021-ch_it.pdf</v>
      </c>
    </row>
    <row r="15931" spans="1:2" x14ac:dyDescent="0.2">
      <c r="A15931" s="1" t="s">
        <v>22735</v>
      </c>
      <c r="B15931" t="str">
        <f t="shared" si="449"/>
        <v>https://www.udobaer.de/out/media/public/cust/others/s0000183-2021-ch_it.pdf</v>
      </c>
    </row>
    <row r="15932" spans="1:2" x14ac:dyDescent="0.2">
      <c r="A15932" s="1" t="s">
        <v>22736</v>
      </c>
      <c r="B15932" t="str">
        <f t="shared" si="449"/>
        <v>https://www.udobaer.de/out/media/public/cust/others/s0000183-2021-ch_it.pdf</v>
      </c>
    </row>
    <row r="15933" spans="1:2" x14ac:dyDescent="0.2">
      <c r="A15933" s="1" t="s">
        <v>22737</v>
      </c>
      <c r="B15933" t="str">
        <f t="shared" si="449"/>
        <v>https://www.udobaer.de/out/media/public/cust/others/s0000183-2021-ch_it.pdf</v>
      </c>
    </row>
    <row r="15934" spans="1:2" x14ac:dyDescent="0.2">
      <c r="A15934" s="1" t="s">
        <v>22738</v>
      </c>
      <c r="B15934" t="str">
        <f t="shared" ref="B15934:B15988" si="450">HYPERLINK("https://www.udobaer.de/out/media/public/cust/others/s0000183-2021-ch_it.pdf")</f>
        <v>https://www.udobaer.de/out/media/public/cust/others/s0000183-2021-ch_it.pdf</v>
      </c>
    </row>
    <row r="15935" spans="1:2" x14ac:dyDescent="0.2">
      <c r="A15935" s="1" t="s">
        <v>22739</v>
      </c>
      <c r="B15935" t="str">
        <f t="shared" si="450"/>
        <v>https://www.udobaer.de/out/media/public/cust/others/s0000183-2021-ch_it.pdf</v>
      </c>
    </row>
    <row r="15936" spans="1:2" x14ac:dyDescent="0.2">
      <c r="A15936" s="1" t="s">
        <v>22740</v>
      </c>
      <c r="B15936" t="str">
        <f t="shared" si="450"/>
        <v>https://www.udobaer.de/out/media/public/cust/others/s0000183-2021-ch_it.pdf</v>
      </c>
    </row>
    <row r="15937" spans="1:2" x14ac:dyDescent="0.2">
      <c r="A15937" s="1" t="s">
        <v>22741</v>
      </c>
      <c r="B15937" t="str">
        <f t="shared" si="450"/>
        <v>https://www.udobaer.de/out/media/public/cust/others/s0000183-2021-ch_it.pdf</v>
      </c>
    </row>
    <row r="15938" spans="1:2" x14ac:dyDescent="0.2">
      <c r="A15938" s="1" t="s">
        <v>22742</v>
      </c>
      <c r="B15938" t="str">
        <f t="shared" si="450"/>
        <v>https://www.udobaer.de/out/media/public/cust/others/s0000183-2021-ch_it.pdf</v>
      </c>
    </row>
    <row r="15939" spans="1:2" x14ac:dyDescent="0.2">
      <c r="A15939" s="1" t="s">
        <v>22743</v>
      </c>
      <c r="B15939" t="str">
        <f t="shared" si="450"/>
        <v>https://www.udobaer.de/out/media/public/cust/others/s0000183-2021-ch_it.pdf</v>
      </c>
    </row>
    <row r="15940" spans="1:2" x14ac:dyDescent="0.2">
      <c r="A15940" s="1" t="s">
        <v>22744</v>
      </c>
      <c r="B15940" t="str">
        <f t="shared" si="450"/>
        <v>https://www.udobaer.de/out/media/public/cust/others/s0000183-2021-ch_it.pdf</v>
      </c>
    </row>
    <row r="15941" spans="1:2" x14ac:dyDescent="0.2">
      <c r="A15941" s="1" t="s">
        <v>22745</v>
      </c>
      <c r="B15941" t="str">
        <f t="shared" si="450"/>
        <v>https://www.udobaer.de/out/media/public/cust/others/s0000183-2021-ch_it.pdf</v>
      </c>
    </row>
    <row r="15942" spans="1:2" x14ac:dyDescent="0.2">
      <c r="A15942" s="1" t="s">
        <v>22746</v>
      </c>
      <c r="B15942" t="str">
        <f t="shared" si="450"/>
        <v>https://www.udobaer.de/out/media/public/cust/others/s0000183-2021-ch_it.pdf</v>
      </c>
    </row>
    <row r="15943" spans="1:2" x14ac:dyDescent="0.2">
      <c r="A15943" s="1" t="s">
        <v>22747</v>
      </c>
      <c r="B15943" t="str">
        <f t="shared" si="450"/>
        <v>https://www.udobaer.de/out/media/public/cust/others/s0000183-2021-ch_it.pdf</v>
      </c>
    </row>
    <row r="15944" spans="1:2" x14ac:dyDescent="0.2">
      <c r="A15944" s="1" t="s">
        <v>22748</v>
      </c>
      <c r="B15944" t="str">
        <f t="shared" si="450"/>
        <v>https://www.udobaer.de/out/media/public/cust/others/s0000183-2021-ch_it.pdf</v>
      </c>
    </row>
    <row r="15945" spans="1:2" x14ac:dyDescent="0.2">
      <c r="A15945" s="1" t="s">
        <v>22749</v>
      </c>
      <c r="B15945" t="str">
        <f t="shared" si="450"/>
        <v>https://www.udobaer.de/out/media/public/cust/others/s0000183-2021-ch_it.pdf</v>
      </c>
    </row>
    <row r="15946" spans="1:2" x14ac:dyDescent="0.2">
      <c r="A15946" s="1" t="s">
        <v>22750</v>
      </c>
      <c r="B15946" t="str">
        <f t="shared" si="450"/>
        <v>https://www.udobaer.de/out/media/public/cust/others/s0000183-2021-ch_it.pdf</v>
      </c>
    </row>
    <row r="15947" spans="1:2" x14ac:dyDescent="0.2">
      <c r="A15947" s="1" t="s">
        <v>22751</v>
      </c>
      <c r="B15947" t="str">
        <f t="shared" si="450"/>
        <v>https://www.udobaer.de/out/media/public/cust/others/s0000183-2021-ch_it.pdf</v>
      </c>
    </row>
    <row r="15948" spans="1:2" x14ac:dyDescent="0.2">
      <c r="A15948" s="1" t="s">
        <v>22752</v>
      </c>
      <c r="B15948" t="str">
        <f t="shared" si="450"/>
        <v>https://www.udobaer.de/out/media/public/cust/others/s0000183-2021-ch_it.pdf</v>
      </c>
    </row>
    <row r="15949" spans="1:2" x14ac:dyDescent="0.2">
      <c r="A15949" s="1" t="s">
        <v>22753</v>
      </c>
      <c r="B15949" t="str">
        <f t="shared" si="450"/>
        <v>https://www.udobaer.de/out/media/public/cust/others/s0000183-2021-ch_it.pdf</v>
      </c>
    </row>
    <row r="15950" spans="1:2" x14ac:dyDescent="0.2">
      <c r="A15950" s="1" t="s">
        <v>22754</v>
      </c>
      <c r="B15950" t="str">
        <f t="shared" si="450"/>
        <v>https://www.udobaer.de/out/media/public/cust/others/s0000183-2021-ch_it.pdf</v>
      </c>
    </row>
    <row r="15951" spans="1:2" x14ac:dyDescent="0.2">
      <c r="A15951" s="1" t="s">
        <v>22755</v>
      </c>
      <c r="B15951" t="str">
        <f t="shared" si="450"/>
        <v>https://www.udobaer.de/out/media/public/cust/others/s0000183-2021-ch_it.pdf</v>
      </c>
    </row>
    <row r="15952" spans="1:2" x14ac:dyDescent="0.2">
      <c r="A15952" s="1" t="s">
        <v>22756</v>
      </c>
      <c r="B15952" t="str">
        <f t="shared" si="450"/>
        <v>https://www.udobaer.de/out/media/public/cust/others/s0000183-2021-ch_it.pdf</v>
      </c>
    </row>
    <row r="15953" spans="1:2" x14ac:dyDescent="0.2">
      <c r="A15953" s="1" t="s">
        <v>22757</v>
      </c>
      <c r="B15953" t="str">
        <f t="shared" si="450"/>
        <v>https://www.udobaer.de/out/media/public/cust/others/s0000183-2021-ch_it.pdf</v>
      </c>
    </row>
    <row r="15954" spans="1:2" x14ac:dyDescent="0.2">
      <c r="A15954" s="1" t="s">
        <v>22758</v>
      </c>
      <c r="B15954" t="str">
        <f t="shared" si="450"/>
        <v>https://www.udobaer.de/out/media/public/cust/others/s0000183-2021-ch_it.pdf</v>
      </c>
    </row>
    <row r="15955" spans="1:2" x14ac:dyDescent="0.2">
      <c r="A15955" s="1" t="s">
        <v>22759</v>
      </c>
      <c r="B15955" t="str">
        <f t="shared" si="450"/>
        <v>https://www.udobaer.de/out/media/public/cust/others/s0000183-2021-ch_it.pdf</v>
      </c>
    </row>
    <row r="15956" spans="1:2" x14ac:dyDescent="0.2">
      <c r="A15956" s="1" t="s">
        <v>22760</v>
      </c>
      <c r="B15956" t="str">
        <f t="shared" si="450"/>
        <v>https://www.udobaer.de/out/media/public/cust/others/s0000183-2021-ch_it.pdf</v>
      </c>
    </row>
    <row r="15957" spans="1:2" x14ac:dyDescent="0.2">
      <c r="A15957" s="1" t="s">
        <v>22761</v>
      </c>
      <c r="B15957" t="str">
        <f t="shared" si="450"/>
        <v>https://www.udobaer.de/out/media/public/cust/others/s0000183-2021-ch_it.pdf</v>
      </c>
    </row>
    <row r="15958" spans="1:2" x14ac:dyDescent="0.2">
      <c r="A15958" s="1" t="s">
        <v>22762</v>
      </c>
      <c r="B15958" t="str">
        <f t="shared" si="450"/>
        <v>https://www.udobaer.de/out/media/public/cust/others/s0000183-2021-ch_it.pdf</v>
      </c>
    </row>
    <row r="15959" spans="1:2" x14ac:dyDescent="0.2">
      <c r="A15959" s="1" t="s">
        <v>22763</v>
      </c>
      <c r="B15959" t="str">
        <f t="shared" si="450"/>
        <v>https://www.udobaer.de/out/media/public/cust/others/s0000183-2021-ch_it.pdf</v>
      </c>
    </row>
    <row r="15960" spans="1:2" x14ac:dyDescent="0.2">
      <c r="A15960" s="1" t="s">
        <v>22764</v>
      </c>
      <c r="B15960" t="str">
        <f t="shared" si="450"/>
        <v>https://www.udobaer.de/out/media/public/cust/others/s0000183-2021-ch_it.pdf</v>
      </c>
    </row>
    <row r="15961" spans="1:2" x14ac:dyDescent="0.2">
      <c r="A15961" s="1" t="s">
        <v>22765</v>
      </c>
      <c r="B15961" t="str">
        <f t="shared" si="450"/>
        <v>https://www.udobaer.de/out/media/public/cust/others/s0000183-2021-ch_it.pdf</v>
      </c>
    </row>
    <row r="15962" spans="1:2" x14ac:dyDescent="0.2">
      <c r="A15962" s="1" t="s">
        <v>22766</v>
      </c>
      <c r="B15962" t="str">
        <f t="shared" si="450"/>
        <v>https://www.udobaer.de/out/media/public/cust/others/s0000183-2021-ch_it.pdf</v>
      </c>
    </row>
    <row r="15963" spans="1:2" x14ac:dyDescent="0.2">
      <c r="A15963" s="1" t="s">
        <v>22767</v>
      </c>
      <c r="B15963" t="str">
        <f t="shared" si="450"/>
        <v>https://www.udobaer.de/out/media/public/cust/others/s0000183-2021-ch_it.pdf</v>
      </c>
    </row>
    <row r="15964" spans="1:2" x14ac:dyDescent="0.2">
      <c r="A15964" s="1" t="s">
        <v>22768</v>
      </c>
      <c r="B15964" t="str">
        <f t="shared" si="450"/>
        <v>https://www.udobaer.de/out/media/public/cust/others/s0000183-2021-ch_it.pdf</v>
      </c>
    </row>
    <row r="15965" spans="1:2" x14ac:dyDescent="0.2">
      <c r="A15965" s="1" t="s">
        <v>22769</v>
      </c>
      <c r="B15965" t="str">
        <f t="shared" si="450"/>
        <v>https://www.udobaer.de/out/media/public/cust/others/s0000183-2021-ch_it.pdf</v>
      </c>
    </row>
    <row r="15966" spans="1:2" x14ac:dyDescent="0.2">
      <c r="A15966" s="1" t="s">
        <v>22770</v>
      </c>
      <c r="B15966" t="str">
        <f t="shared" si="450"/>
        <v>https://www.udobaer.de/out/media/public/cust/others/s0000183-2021-ch_it.pdf</v>
      </c>
    </row>
    <row r="15967" spans="1:2" x14ac:dyDescent="0.2">
      <c r="A15967" s="1" t="s">
        <v>22771</v>
      </c>
      <c r="B15967" t="str">
        <f t="shared" si="450"/>
        <v>https://www.udobaer.de/out/media/public/cust/others/s0000183-2021-ch_it.pdf</v>
      </c>
    </row>
    <row r="15968" spans="1:2" x14ac:dyDescent="0.2">
      <c r="A15968" s="1" t="s">
        <v>22772</v>
      </c>
      <c r="B15968" t="str">
        <f t="shared" si="450"/>
        <v>https://www.udobaer.de/out/media/public/cust/others/s0000183-2021-ch_it.pdf</v>
      </c>
    </row>
    <row r="15969" spans="1:2" x14ac:dyDescent="0.2">
      <c r="A15969" s="1" t="s">
        <v>22773</v>
      </c>
      <c r="B15969" t="str">
        <f t="shared" si="450"/>
        <v>https://www.udobaer.de/out/media/public/cust/others/s0000183-2021-ch_it.pdf</v>
      </c>
    </row>
    <row r="15970" spans="1:2" x14ac:dyDescent="0.2">
      <c r="A15970" s="1" t="s">
        <v>22774</v>
      </c>
      <c r="B15970" t="str">
        <f t="shared" si="450"/>
        <v>https://www.udobaer.de/out/media/public/cust/others/s0000183-2021-ch_it.pdf</v>
      </c>
    </row>
    <row r="15971" spans="1:2" x14ac:dyDescent="0.2">
      <c r="A15971" s="1" t="s">
        <v>22775</v>
      </c>
      <c r="B15971" t="str">
        <f t="shared" si="450"/>
        <v>https://www.udobaer.de/out/media/public/cust/others/s0000183-2021-ch_it.pdf</v>
      </c>
    </row>
    <row r="15972" spans="1:2" x14ac:dyDescent="0.2">
      <c r="A15972" s="1" t="s">
        <v>22776</v>
      </c>
      <c r="B15972" t="str">
        <f t="shared" si="450"/>
        <v>https://www.udobaer.de/out/media/public/cust/others/s0000183-2021-ch_it.pdf</v>
      </c>
    </row>
    <row r="15973" spans="1:2" x14ac:dyDescent="0.2">
      <c r="A15973" s="1" t="s">
        <v>22777</v>
      </c>
      <c r="B15973" t="str">
        <f t="shared" si="450"/>
        <v>https://www.udobaer.de/out/media/public/cust/others/s0000183-2021-ch_it.pdf</v>
      </c>
    </row>
    <row r="15974" spans="1:2" x14ac:dyDescent="0.2">
      <c r="A15974" s="1" t="s">
        <v>22778</v>
      </c>
      <c r="B15974" t="str">
        <f t="shared" si="450"/>
        <v>https://www.udobaer.de/out/media/public/cust/others/s0000183-2021-ch_it.pdf</v>
      </c>
    </row>
    <row r="15975" spans="1:2" x14ac:dyDescent="0.2">
      <c r="A15975" s="1" t="s">
        <v>22779</v>
      </c>
      <c r="B15975" t="str">
        <f t="shared" si="450"/>
        <v>https://www.udobaer.de/out/media/public/cust/others/s0000183-2021-ch_it.pdf</v>
      </c>
    </row>
    <row r="15976" spans="1:2" x14ac:dyDescent="0.2">
      <c r="A15976" s="1" t="s">
        <v>22780</v>
      </c>
      <c r="B15976" t="str">
        <f t="shared" si="450"/>
        <v>https://www.udobaer.de/out/media/public/cust/others/s0000183-2021-ch_it.pdf</v>
      </c>
    </row>
    <row r="15977" spans="1:2" x14ac:dyDescent="0.2">
      <c r="A15977" s="1" t="s">
        <v>22781</v>
      </c>
      <c r="B15977" t="str">
        <f t="shared" si="450"/>
        <v>https://www.udobaer.de/out/media/public/cust/others/s0000183-2021-ch_it.pdf</v>
      </c>
    </row>
    <row r="15978" spans="1:2" x14ac:dyDescent="0.2">
      <c r="A15978" s="1" t="s">
        <v>22782</v>
      </c>
      <c r="B15978" t="str">
        <f t="shared" si="450"/>
        <v>https://www.udobaer.de/out/media/public/cust/others/s0000183-2021-ch_it.pdf</v>
      </c>
    </row>
    <row r="15979" spans="1:2" x14ac:dyDescent="0.2">
      <c r="A15979" s="1" t="s">
        <v>22783</v>
      </c>
      <c r="B15979" t="str">
        <f t="shared" si="450"/>
        <v>https://www.udobaer.de/out/media/public/cust/others/s0000183-2021-ch_it.pdf</v>
      </c>
    </row>
    <row r="15980" spans="1:2" x14ac:dyDescent="0.2">
      <c r="A15980" s="1" t="s">
        <v>22784</v>
      </c>
      <c r="B15980" t="str">
        <f t="shared" si="450"/>
        <v>https://www.udobaer.de/out/media/public/cust/others/s0000183-2021-ch_it.pdf</v>
      </c>
    </row>
    <row r="15981" spans="1:2" x14ac:dyDescent="0.2">
      <c r="A15981" s="1" t="s">
        <v>22785</v>
      </c>
      <c r="B15981" t="str">
        <f t="shared" si="450"/>
        <v>https://www.udobaer.de/out/media/public/cust/others/s0000183-2021-ch_it.pdf</v>
      </c>
    </row>
    <row r="15982" spans="1:2" x14ac:dyDescent="0.2">
      <c r="A15982" s="1" t="s">
        <v>22786</v>
      </c>
      <c r="B15982" t="str">
        <f t="shared" si="450"/>
        <v>https://www.udobaer.de/out/media/public/cust/others/s0000183-2021-ch_it.pdf</v>
      </c>
    </row>
    <row r="15983" spans="1:2" x14ac:dyDescent="0.2">
      <c r="A15983" s="1" t="s">
        <v>22787</v>
      </c>
      <c r="B15983" t="str">
        <f t="shared" si="450"/>
        <v>https://www.udobaer.de/out/media/public/cust/others/s0000183-2021-ch_it.pdf</v>
      </c>
    </row>
    <row r="15984" spans="1:2" x14ac:dyDescent="0.2">
      <c r="A15984" s="1" t="s">
        <v>22788</v>
      </c>
      <c r="B15984" t="str">
        <f t="shared" si="450"/>
        <v>https://www.udobaer.de/out/media/public/cust/others/s0000183-2021-ch_it.pdf</v>
      </c>
    </row>
    <row r="15985" spans="1:2" x14ac:dyDescent="0.2">
      <c r="A15985" s="1" t="s">
        <v>22789</v>
      </c>
      <c r="B15985" t="str">
        <f t="shared" si="450"/>
        <v>https://www.udobaer.de/out/media/public/cust/others/s0000183-2021-ch_it.pdf</v>
      </c>
    </row>
    <row r="15986" spans="1:2" x14ac:dyDescent="0.2">
      <c r="A15986" s="1" t="s">
        <v>22790</v>
      </c>
      <c r="B15986" t="str">
        <f t="shared" si="450"/>
        <v>https://www.udobaer.de/out/media/public/cust/others/s0000183-2021-ch_it.pdf</v>
      </c>
    </row>
    <row r="15987" spans="1:2" x14ac:dyDescent="0.2">
      <c r="A15987" s="1" t="s">
        <v>22791</v>
      </c>
      <c r="B15987" t="str">
        <f t="shared" si="450"/>
        <v>https://www.udobaer.de/out/media/public/cust/others/s0000183-2021-ch_it.pdf</v>
      </c>
    </row>
    <row r="15988" spans="1:2" x14ac:dyDescent="0.2">
      <c r="A15988" s="1" t="s">
        <v>22792</v>
      </c>
      <c r="B15988" t="str">
        <f t="shared" si="450"/>
        <v>https://www.udobaer.de/out/media/public/cust/others/s0000183-2021-ch_it.pdf</v>
      </c>
    </row>
    <row r="15989" spans="1:2" x14ac:dyDescent="0.2">
      <c r="A15989" s="1" t="s">
        <v>22793</v>
      </c>
      <c r="B15989" t="str">
        <f t="shared" ref="B15989:B16043" si="451">HYPERLINK("https://www.udobaer.de/out/media/public/cust/others/s0000183-2021-ch_it.pdf")</f>
        <v>https://www.udobaer.de/out/media/public/cust/others/s0000183-2021-ch_it.pdf</v>
      </c>
    </row>
    <row r="15990" spans="1:2" x14ac:dyDescent="0.2">
      <c r="A15990" s="1" t="s">
        <v>22794</v>
      </c>
      <c r="B15990" t="str">
        <f t="shared" si="451"/>
        <v>https://www.udobaer.de/out/media/public/cust/others/s0000183-2021-ch_it.pdf</v>
      </c>
    </row>
    <row r="15991" spans="1:2" x14ac:dyDescent="0.2">
      <c r="A15991" s="1" t="s">
        <v>22795</v>
      </c>
      <c r="B15991" t="str">
        <f t="shared" si="451"/>
        <v>https://www.udobaer.de/out/media/public/cust/others/s0000183-2021-ch_it.pdf</v>
      </c>
    </row>
    <row r="15992" spans="1:2" x14ac:dyDescent="0.2">
      <c r="A15992" s="1" t="s">
        <v>22796</v>
      </c>
      <c r="B15992" t="str">
        <f t="shared" si="451"/>
        <v>https://www.udobaer.de/out/media/public/cust/others/s0000183-2021-ch_it.pdf</v>
      </c>
    </row>
    <row r="15993" spans="1:2" x14ac:dyDescent="0.2">
      <c r="A15993" s="1" t="s">
        <v>22797</v>
      </c>
      <c r="B15993" t="str">
        <f t="shared" si="451"/>
        <v>https://www.udobaer.de/out/media/public/cust/others/s0000183-2021-ch_it.pdf</v>
      </c>
    </row>
    <row r="15994" spans="1:2" x14ac:dyDescent="0.2">
      <c r="A15994" s="1" t="s">
        <v>22798</v>
      </c>
      <c r="B15994" t="str">
        <f t="shared" si="451"/>
        <v>https://www.udobaer.de/out/media/public/cust/others/s0000183-2021-ch_it.pdf</v>
      </c>
    </row>
    <row r="15995" spans="1:2" x14ac:dyDescent="0.2">
      <c r="A15995" s="1" t="s">
        <v>22799</v>
      </c>
      <c r="B15995" t="str">
        <f t="shared" si="451"/>
        <v>https://www.udobaer.de/out/media/public/cust/others/s0000183-2021-ch_it.pdf</v>
      </c>
    </row>
    <row r="15996" spans="1:2" x14ac:dyDescent="0.2">
      <c r="A15996" s="1" t="s">
        <v>22800</v>
      </c>
      <c r="B15996" t="str">
        <f t="shared" si="451"/>
        <v>https://www.udobaer.de/out/media/public/cust/others/s0000183-2021-ch_it.pdf</v>
      </c>
    </row>
    <row r="15997" spans="1:2" x14ac:dyDescent="0.2">
      <c r="A15997" s="1" t="s">
        <v>22801</v>
      </c>
      <c r="B15997" t="str">
        <f t="shared" si="451"/>
        <v>https://www.udobaer.de/out/media/public/cust/others/s0000183-2021-ch_it.pdf</v>
      </c>
    </row>
    <row r="15998" spans="1:2" x14ac:dyDescent="0.2">
      <c r="A15998" s="1" t="s">
        <v>22802</v>
      </c>
      <c r="B15998" t="str">
        <f t="shared" si="451"/>
        <v>https://www.udobaer.de/out/media/public/cust/others/s0000183-2021-ch_it.pdf</v>
      </c>
    </row>
    <row r="15999" spans="1:2" x14ac:dyDescent="0.2">
      <c r="A15999" s="1" t="s">
        <v>22803</v>
      </c>
      <c r="B15999" t="str">
        <f t="shared" si="451"/>
        <v>https://www.udobaer.de/out/media/public/cust/others/s0000183-2021-ch_it.pdf</v>
      </c>
    </row>
    <row r="16000" spans="1:2" x14ac:dyDescent="0.2">
      <c r="A16000" s="1" t="s">
        <v>22804</v>
      </c>
      <c r="B16000" t="str">
        <f t="shared" si="451"/>
        <v>https://www.udobaer.de/out/media/public/cust/others/s0000183-2021-ch_it.pdf</v>
      </c>
    </row>
    <row r="16001" spans="1:2" x14ac:dyDescent="0.2">
      <c r="A16001" s="1" t="s">
        <v>22805</v>
      </c>
      <c r="B16001" t="str">
        <f t="shared" si="451"/>
        <v>https://www.udobaer.de/out/media/public/cust/others/s0000183-2021-ch_it.pdf</v>
      </c>
    </row>
    <row r="16002" spans="1:2" x14ac:dyDescent="0.2">
      <c r="A16002" s="1" t="s">
        <v>22806</v>
      </c>
      <c r="B16002" t="str">
        <f t="shared" si="451"/>
        <v>https://www.udobaer.de/out/media/public/cust/others/s0000183-2021-ch_it.pdf</v>
      </c>
    </row>
    <row r="16003" spans="1:2" x14ac:dyDescent="0.2">
      <c r="A16003" s="1" t="s">
        <v>22807</v>
      </c>
      <c r="B16003" t="str">
        <f t="shared" si="451"/>
        <v>https://www.udobaer.de/out/media/public/cust/others/s0000183-2021-ch_it.pdf</v>
      </c>
    </row>
    <row r="16004" spans="1:2" x14ac:dyDescent="0.2">
      <c r="A16004" s="1" t="s">
        <v>22808</v>
      </c>
      <c r="B16004" t="str">
        <f t="shared" si="451"/>
        <v>https://www.udobaer.de/out/media/public/cust/others/s0000183-2021-ch_it.pdf</v>
      </c>
    </row>
    <row r="16005" spans="1:2" x14ac:dyDescent="0.2">
      <c r="A16005" s="1" t="s">
        <v>22809</v>
      </c>
      <c r="B16005" t="str">
        <f t="shared" si="451"/>
        <v>https://www.udobaer.de/out/media/public/cust/others/s0000183-2021-ch_it.pdf</v>
      </c>
    </row>
    <row r="16006" spans="1:2" x14ac:dyDescent="0.2">
      <c r="A16006" s="1" t="s">
        <v>22810</v>
      </c>
      <c r="B16006" t="str">
        <f t="shared" si="451"/>
        <v>https://www.udobaer.de/out/media/public/cust/others/s0000183-2021-ch_it.pdf</v>
      </c>
    </row>
    <row r="16007" spans="1:2" x14ac:dyDescent="0.2">
      <c r="A16007" s="1" t="s">
        <v>22811</v>
      </c>
      <c r="B16007" t="str">
        <f t="shared" si="451"/>
        <v>https://www.udobaer.de/out/media/public/cust/others/s0000183-2021-ch_it.pdf</v>
      </c>
    </row>
    <row r="16008" spans="1:2" x14ac:dyDescent="0.2">
      <c r="A16008" s="1" t="s">
        <v>22812</v>
      </c>
      <c r="B16008" t="str">
        <f t="shared" si="451"/>
        <v>https://www.udobaer.de/out/media/public/cust/others/s0000183-2021-ch_it.pdf</v>
      </c>
    </row>
    <row r="16009" spans="1:2" x14ac:dyDescent="0.2">
      <c r="A16009" s="1" t="s">
        <v>22813</v>
      </c>
      <c r="B16009" t="str">
        <f t="shared" si="451"/>
        <v>https://www.udobaer.de/out/media/public/cust/others/s0000183-2021-ch_it.pdf</v>
      </c>
    </row>
    <row r="16010" spans="1:2" x14ac:dyDescent="0.2">
      <c r="A16010" s="1" t="s">
        <v>22814</v>
      </c>
      <c r="B16010" t="str">
        <f t="shared" si="451"/>
        <v>https://www.udobaer.de/out/media/public/cust/others/s0000183-2021-ch_it.pdf</v>
      </c>
    </row>
    <row r="16011" spans="1:2" x14ac:dyDescent="0.2">
      <c r="A16011" s="1" t="s">
        <v>22815</v>
      </c>
      <c r="B16011" t="str">
        <f t="shared" si="451"/>
        <v>https://www.udobaer.de/out/media/public/cust/others/s0000183-2021-ch_it.pdf</v>
      </c>
    </row>
    <row r="16012" spans="1:2" x14ac:dyDescent="0.2">
      <c r="A16012" s="1" t="s">
        <v>22816</v>
      </c>
      <c r="B16012" t="str">
        <f t="shared" si="451"/>
        <v>https://www.udobaer.de/out/media/public/cust/others/s0000183-2021-ch_it.pdf</v>
      </c>
    </row>
    <row r="16013" spans="1:2" x14ac:dyDescent="0.2">
      <c r="A16013" s="1" t="s">
        <v>22817</v>
      </c>
      <c r="B16013" t="str">
        <f t="shared" si="451"/>
        <v>https://www.udobaer.de/out/media/public/cust/others/s0000183-2021-ch_it.pdf</v>
      </c>
    </row>
    <row r="16014" spans="1:2" x14ac:dyDescent="0.2">
      <c r="A16014" s="1" t="s">
        <v>22818</v>
      </c>
      <c r="B16014" t="str">
        <f t="shared" si="451"/>
        <v>https://www.udobaer.de/out/media/public/cust/others/s0000183-2021-ch_it.pdf</v>
      </c>
    </row>
    <row r="16015" spans="1:2" x14ac:dyDescent="0.2">
      <c r="A16015" s="1" t="s">
        <v>22819</v>
      </c>
      <c r="B16015" t="str">
        <f t="shared" si="451"/>
        <v>https://www.udobaer.de/out/media/public/cust/others/s0000183-2021-ch_it.pdf</v>
      </c>
    </row>
    <row r="16016" spans="1:2" x14ac:dyDescent="0.2">
      <c r="A16016" s="1" t="s">
        <v>22820</v>
      </c>
      <c r="B16016" t="str">
        <f t="shared" si="451"/>
        <v>https://www.udobaer.de/out/media/public/cust/others/s0000183-2021-ch_it.pdf</v>
      </c>
    </row>
    <row r="16017" spans="1:2" x14ac:dyDescent="0.2">
      <c r="A16017" s="1" t="s">
        <v>22821</v>
      </c>
      <c r="B16017" t="str">
        <f t="shared" si="451"/>
        <v>https://www.udobaer.de/out/media/public/cust/others/s0000183-2021-ch_it.pdf</v>
      </c>
    </row>
    <row r="16018" spans="1:2" x14ac:dyDescent="0.2">
      <c r="A16018" s="1" t="s">
        <v>22822</v>
      </c>
      <c r="B16018" t="str">
        <f t="shared" si="451"/>
        <v>https://www.udobaer.de/out/media/public/cust/others/s0000183-2021-ch_it.pdf</v>
      </c>
    </row>
    <row r="16019" spans="1:2" x14ac:dyDescent="0.2">
      <c r="A16019" s="1" t="s">
        <v>22823</v>
      </c>
      <c r="B16019" t="str">
        <f t="shared" si="451"/>
        <v>https://www.udobaer.de/out/media/public/cust/others/s0000183-2021-ch_it.pdf</v>
      </c>
    </row>
    <row r="16020" spans="1:2" x14ac:dyDescent="0.2">
      <c r="A16020" s="1" t="s">
        <v>22824</v>
      </c>
      <c r="B16020" t="str">
        <f t="shared" si="451"/>
        <v>https://www.udobaer.de/out/media/public/cust/others/s0000183-2021-ch_it.pdf</v>
      </c>
    </row>
    <row r="16021" spans="1:2" x14ac:dyDescent="0.2">
      <c r="A16021" s="1" t="s">
        <v>22825</v>
      </c>
      <c r="B16021" t="str">
        <f t="shared" si="451"/>
        <v>https://www.udobaer.de/out/media/public/cust/others/s0000183-2021-ch_it.pdf</v>
      </c>
    </row>
    <row r="16022" spans="1:2" x14ac:dyDescent="0.2">
      <c r="A16022" s="1" t="s">
        <v>22826</v>
      </c>
      <c r="B16022" t="str">
        <f t="shared" si="451"/>
        <v>https://www.udobaer.de/out/media/public/cust/others/s0000183-2021-ch_it.pdf</v>
      </c>
    </row>
    <row r="16023" spans="1:2" x14ac:dyDescent="0.2">
      <c r="A16023" s="1" t="s">
        <v>22827</v>
      </c>
      <c r="B16023" t="str">
        <f t="shared" si="451"/>
        <v>https://www.udobaer.de/out/media/public/cust/others/s0000183-2021-ch_it.pdf</v>
      </c>
    </row>
    <row r="16024" spans="1:2" x14ac:dyDescent="0.2">
      <c r="A16024" s="1" t="s">
        <v>22828</v>
      </c>
      <c r="B16024" t="str">
        <f t="shared" si="451"/>
        <v>https://www.udobaer.de/out/media/public/cust/others/s0000183-2021-ch_it.pdf</v>
      </c>
    </row>
    <row r="16025" spans="1:2" x14ac:dyDescent="0.2">
      <c r="A16025" s="1" t="s">
        <v>22829</v>
      </c>
      <c r="B16025" t="str">
        <f t="shared" si="451"/>
        <v>https://www.udobaer.de/out/media/public/cust/others/s0000183-2021-ch_it.pdf</v>
      </c>
    </row>
    <row r="16026" spans="1:2" x14ac:dyDescent="0.2">
      <c r="A16026" s="1" t="s">
        <v>22830</v>
      </c>
      <c r="B16026" t="str">
        <f t="shared" si="451"/>
        <v>https://www.udobaer.de/out/media/public/cust/others/s0000183-2021-ch_it.pdf</v>
      </c>
    </row>
    <row r="16027" spans="1:2" x14ac:dyDescent="0.2">
      <c r="A16027" s="1" t="s">
        <v>22831</v>
      </c>
      <c r="B16027" t="str">
        <f t="shared" si="451"/>
        <v>https://www.udobaer.de/out/media/public/cust/others/s0000183-2021-ch_it.pdf</v>
      </c>
    </row>
    <row r="16028" spans="1:2" x14ac:dyDescent="0.2">
      <c r="A16028" s="1" t="s">
        <v>22832</v>
      </c>
      <c r="B16028" t="str">
        <f t="shared" si="451"/>
        <v>https://www.udobaer.de/out/media/public/cust/others/s0000183-2021-ch_it.pdf</v>
      </c>
    </row>
    <row r="16029" spans="1:2" x14ac:dyDescent="0.2">
      <c r="A16029" s="1" t="s">
        <v>22833</v>
      </c>
      <c r="B16029" t="str">
        <f t="shared" si="451"/>
        <v>https://www.udobaer.de/out/media/public/cust/others/s0000183-2021-ch_it.pdf</v>
      </c>
    </row>
    <row r="16030" spans="1:2" x14ac:dyDescent="0.2">
      <c r="A16030" s="1" t="s">
        <v>22834</v>
      </c>
      <c r="B16030" t="str">
        <f t="shared" si="451"/>
        <v>https://www.udobaer.de/out/media/public/cust/others/s0000183-2021-ch_it.pdf</v>
      </c>
    </row>
    <row r="16031" spans="1:2" x14ac:dyDescent="0.2">
      <c r="A16031" s="1" t="s">
        <v>22835</v>
      </c>
      <c r="B16031" t="str">
        <f t="shared" si="451"/>
        <v>https://www.udobaer.de/out/media/public/cust/others/s0000183-2021-ch_it.pdf</v>
      </c>
    </row>
    <row r="16032" spans="1:2" x14ac:dyDescent="0.2">
      <c r="A16032" s="1" t="s">
        <v>22836</v>
      </c>
      <c r="B16032" t="str">
        <f t="shared" si="451"/>
        <v>https://www.udobaer.de/out/media/public/cust/others/s0000183-2021-ch_it.pdf</v>
      </c>
    </row>
    <row r="16033" spans="1:2" x14ac:dyDescent="0.2">
      <c r="A16033" s="1" t="s">
        <v>22837</v>
      </c>
      <c r="B16033" t="str">
        <f t="shared" si="451"/>
        <v>https://www.udobaer.de/out/media/public/cust/others/s0000183-2021-ch_it.pdf</v>
      </c>
    </row>
    <row r="16034" spans="1:2" x14ac:dyDescent="0.2">
      <c r="A16034" s="1" t="s">
        <v>22838</v>
      </c>
      <c r="B16034" t="str">
        <f t="shared" si="451"/>
        <v>https://www.udobaer.de/out/media/public/cust/others/s0000183-2021-ch_it.pdf</v>
      </c>
    </row>
    <row r="16035" spans="1:2" x14ac:dyDescent="0.2">
      <c r="A16035" s="1" t="s">
        <v>22839</v>
      </c>
      <c r="B16035" t="str">
        <f t="shared" si="451"/>
        <v>https://www.udobaer.de/out/media/public/cust/others/s0000183-2021-ch_it.pdf</v>
      </c>
    </row>
    <row r="16036" spans="1:2" x14ac:dyDescent="0.2">
      <c r="A16036" s="1" t="s">
        <v>22840</v>
      </c>
      <c r="B16036" t="str">
        <f t="shared" si="451"/>
        <v>https://www.udobaer.de/out/media/public/cust/others/s0000183-2021-ch_it.pdf</v>
      </c>
    </row>
    <row r="16037" spans="1:2" x14ac:dyDescent="0.2">
      <c r="A16037" s="1" t="s">
        <v>22841</v>
      </c>
      <c r="B16037" t="str">
        <f t="shared" si="451"/>
        <v>https://www.udobaer.de/out/media/public/cust/others/s0000183-2021-ch_it.pdf</v>
      </c>
    </row>
    <row r="16038" spans="1:2" x14ac:dyDescent="0.2">
      <c r="A16038" s="1" t="s">
        <v>22842</v>
      </c>
      <c r="B16038" t="str">
        <f t="shared" si="451"/>
        <v>https://www.udobaer.de/out/media/public/cust/others/s0000183-2021-ch_it.pdf</v>
      </c>
    </row>
    <row r="16039" spans="1:2" x14ac:dyDescent="0.2">
      <c r="A16039" s="1" t="s">
        <v>22843</v>
      </c>
      <c r="B16039" t="str">
        <f t="shared" si="451"/>
        <v>https://www.udobaer.de/out/media/public/cust/others/s0000183-2021-ch_it.pdf</v>
      </c>
    </row>
    <row r="16040" spans="1:2" x14ac:dyDescent="0.2">
      <c r="A16040" s="1" t="s">
        <v>22844</v>
      </c>
      <c r="B16040" t="str">
        <f t="shared" si="451"/>
        <v>https://www.udobaer.de/out/media/public/cust/others/s0000183-2021-ch_it.pdf</v>
      </c>
    </row>
    <row r="16041" spans="1:2" x14ac:dyDescent="0.2">
      <c r="A16041" s="1" t="s">
        <v>22845</v>
      </c>
      <c r="B16041" t="str">
        <f t="shared" si="451"/>
        <v>https://www.udobaer.de/out/media/public/cust/others/s0000183-2021-ch_it.pdf</v>
      </c>
    </row>
    <row r="16042" spans="1:2" x14ac:dyDescent="0.2">
      <c r="A16042" s="1" t="s">
        <v>22846</v>
      </c>
      <c r="B16042" t="str">
        <f t="shared" si="451"/>
        <v>https://www.udobaer.de/out/media/public/cust/others/s0000183-2021-ch_it.pdf</v>
      </c>
    </row>
    <row r="16043" spans="1:2" x14ac:dyDescent="0.2">
      <c r="A16043" s="1" t="s">
        <v>22847</v>
      </c>
      <c r="B16043" t="str">
        <f t="shared" si="451"/>
        <v>https://www.udobaer.de/out/media/public/cust/others/s0000183-2021-ch_it.pdf</v>
      </c>
    </row>
    <row r="16044" spans="1:2" x14ac:dyDescent="0.2">
      <c r="A16044" s="1" t="s">
        <v>22848</v>
      </c>
      <c r="B16044" t="str">
        <f t="shared" ref="B16044:B16098" si="452">HYPERLINK("https://www.udobaer.de/out/media/public/cust/others/s0000183-2021-ch_it.pdf")</f>
        <v>https://www.udobaer.de/out/media/public/cust/others/s0000183-2021-ch_it.pdf</v>
      </c>
    </row>
    <row r="16045" spans="1:2" x14ac:dyDescent="0.2">
      <c r="A16045" s="1" t="s">
        <v>22849</v>
      </c>
      <c r="B16045" t="str">
        <f t="shared" si="452"/>
        <v>https://www.udobaer.de/out/media/public/cust/others/s0000183-2021-ch_it.pdf</v>
      </c>
    </row>
    <row r="16046" spans="1:2" x14ac:dyDescent="0.2">
      <c r="A16046" s="1" t="s">
        <v>22850</v>
      </c>
      <c r="B16046" t="str">
        <f t="shared" si="452"/>
        <v>https://www.udobaer.de/out/media/public/cust/others/s0000183-2021-ch_it.pdf</v>
      </c>
    </row>
    <row r="16047" spans="1:2" x14ac:dyDescent="0.2">
      <c r="A16047" s="1" t="s">
        <v>22851</v>
      </c>
      <c r="B16047" t="str">
        <f t="shared" si="452"/>
        <v>https://www.udobaer.de/out/media/public/cust/others/s0000183-2021-ch_it.pdf</v>
      </c>
    </row>
    <row r="16048" spans="1:2" x14ac:dyDescent="0.2">
      <c r="A16048" s="1" t="s">
        <v>22852</v>
      </c>
      <c r="B16048" t="str">
        <f t="shared" si="452"/>
        <v>https://www.udobaer.de/out/media/public/cust/others/s0000183-2021-ch_it.pdf</v>
      </c>
    </row>
    <row r="16049" spans="1:2" x14ac:dyDescent="0.2">
      <c r="A16049" s="1" t="s">
        <v>22853</v>
      </c>
      <c r="B16049" t="str">
        <f t="shared" si="452"/>
        <v>https://www.udobaer.de/out/media/public/cust/others/s0000183-2021-ch_it.pdf</v>
      </c>
    </row>
    <row r="16050" spans="1:2" x14ac:dyDescent="0.2">
      <c r="A16050" s="1" t="s">
        <v>22854</v>
      </c>
      <c r="B16050" t="str">
        <f t="shared" si="452"/>
        <v>https://www.udobaer.de/out/media/public/cust/others/s0000183-2021-ch_it.pdf</v>
      </c>
    </row>
    <row r="16051" spans="1:2" x14ac:dyDescent="0.2">
      <c r="A16051" s="1" t="s">
        <v>22855</v>
      </c>
      <c r="B16051" t="str">
        <f t="shared" si="452"/>
        <v>https://www.udobaer.de/out/media/public/cust/others/s0000183-2021-ch_it.pdf</v>
      </c>
    </row>
    <row r="16052" spans="1:2" x14ac:dyDescent="0.2">
      <c r="A16052" s="1" t="s">
        <v>22856</v>
      </c>
      <c r="B16052" t="str">
        <f t="shared" si="452"/>
        <v>https://www.udobaer.de/out/media/public/cust/others/s0000183-2021-ch_it.pdf</v>
      </c>
    </row>
    <row r="16053" spans="1:2" x14ac:dyDescent="0.2">
      <c r="A16053" s="1" t="s">
        <v>22857</v>
      </c>
      <c r="B16053" t="str">
        <f t="shared" si="452"/>
        <v>https://www.udobaer.de/out/media/public/cust/others/s0000183-2021-ch_it.pdf</v>
      </c>
    </row>
    <row r="16054" spans="1:2" x14ac:dyDescent="0.2">
      <c r="A16054" s="1" t="s">
        <v>22858</v>
      </c>
      <c r="B16054" t="str">
        <f t="shared" si="452"/>
        <v>https://www.udobaer.de/out/media/public/cust/others/s0000183-2021-ch_it.pdf</v>
      </c>
    </row>
    <row r="16055" spans="1:2" x14ac:dyDescent="0.2">
      <c r="A16055" s="1" t="s">
        <v>22859</v>
      </c>
      <c r="B16055" t="str">
        <f t="shared" si="452"/>
        <v>https://www.udobaer.de/out/media/public/cust/others/s0000183-2021-ch_it.pdf</v>
      </c>
    </row>
    <row r="16056" spans="1:2" x14ac:dyDescent="0.2">
      <c r="A16056" s="1" t="s">
        <v>22860</v>
      </c>
      <c r="B16056" t="str">
        <f t="shared" si="452"/>
        <v>https://www.udobaer.de/out/media/public/cust/others/s0000183-2021-ch_it.pdf</v>
      </c>
    </row>
    <row r="16057" spans="1:2" x14ac:dyDescent="0.2">
      <c r="A16057" s="1" t="s">
        <v>22861</v>
      </c>
      <c r="B16057" t="str">
        <f t="shared" si="452"/>
        <v>https://www.udobaer.de/out/media/public/cust/others/s0000183-2021-ch_it.pdf</v>
      </c>
    </row>
    <row r="16058" spans="1:2" x14ac:dyDescent="0.2">
      <c r="A16058" s="1" t="s">
        <v>22862</v>
      </c>
      <c r="B16058" t="str">
        <f t="shared" si="452"/>
        <v>https://www.udobaer.de/out/media/public/cust/others/s0000183-2021-ch_it.pdf</v>
      </c>
    </row>
    <row r="16059" spans="1:2" x14ac:dyDescent="0.2">
      <c r="A16059" s="1" t="s">
        <v>22863</v>
      </c>
      <c r="B16059" t="str">
        <f t="shared" si="452"/>
        <v>https://www.udobaer.de/out/media/public/cust/others/s0000183-2021-ch_it.pdf</v>
      </c>
    </row>
    <row r="16060" spans="1:2" x14ac:dyDescent="0.2">
      <c r="A16060" s="1" t="s">
        <v>22864</v>
      </c>
      <c r="B16060" t="str">
        <f t="shared" si="452"/>
        <v>https://www.udobaer.de/out/media/public/cust/others/s0000183-2021-ch_it.pdf</v>
      </c>
    </row>
    <row r="16061" spans="1:2" x14ac:dyDescent="0.2">
      <c r="A16061" s="1" t="s">
        <v>22865</v>
      </c>
      <c r="B16061" t="str">
        <f t="shared" si="452"/>
        <v>https://www.udobaer.de/out/media/public/cust/others/s0000183-2021-ch_it.pdf</v>
      </c>
    </row>
    <row r="16062" spans="1:2" x14ac:dyDescent="0.2">
      <c r="A16062" s="1" t="s">
        <v>22866</v>
      </c>
      <c r="B16062" t="str">
        <f t="shared" si="452"/>
        <v>https://www.udobaer.de/out/media/public/cust/others/s0000183-2021-ch_it.pdf</v>
      </c>
    </row>
    <row r="16063" spans="1:2" x14ac:dyDescent="0.2">
      <c r="A16063" s="1" t="s">
        <v>22867</v>
      </c>
      <c r="B16063" t="str">
        <f t="shared" si="452"/>
        <v>https://www.udobaer.de/out/media/public/cust/others/s0000183-2021-ch_it.pdf</v>
      </c>
    </row>
    <row r="16064" spans="1:2" x14ac:dyDescent="0.2">
      <c r="A16064" s="1" t="s">
        <v>22868</v>
      </c>
      <c r="B16064" t="str">
        <f t="shared" si="452"/>
        <v>https://www.udobaer.de/out/media/public/cust/others/s0000183-2021-ch_it.pdf</v>
      </c>
    </row>
    <row r="16065" spans="1:2" x14ac:dyDescent="0.2">
      <c r="A16065" s="1" t="s">
        <v>22869</v>
      </c>
      <c r="B16065" t="str">
        <f t="shared" si="452"/>
        <v>https://www.udobaer.de/out/media/public/cust/others/s0000183-2021-ch_it.pdf</v>
      </c>
    </row>
    <row r="16066" spans="1:2" x14ac:dyDescent="0.2">
      <c r="A16066" s="1" t="s">
        <v>22870</v>
      </c>
      <c r="B16066" t="str">
        <f t="shared" si="452"/>
        <v>https://www.udobaer.de/out/media/public/cust/others/s0000183-2021-ch_it.pdf</v>
      </c>
    </row>
    <row r="16067" spans="1:2" x14ac:dyDescent="0.2">
      <c r="A16067" s="1" t="s">
        <v>22871</v>
      </c>
      <c r="B16067" t="str">
        <f t="shared" si="452"/>
        <v>https://www.udobaer.de/out/media/public/cust/others/s0000183-2021-ch_it.pdf</v>
      </c>
    </row>
    <row r="16068" spans="1:2" x14ac:dyDescent="0.2">
      <c r="A16068" s="1" t="s">
        <v>22872</v>
      </c>
      <c r="B16068" t="str">
        <f t="shared" si="452"/>
        <v>https://www.udobaer.de/out/media/public/cust/others/s0000183-2021-ch_it.pdf</v>
      </c>
    </row>
    <row r="16069" spans="1:2" x14ac:dyDescent="0.2">
      <c r="A16069" s="1" t="s">
        <v>22873</v>
      </c>
      <c r="B16069" t="str">
        <f t="shared" si="452"/>
        <v>https://www.udobaer.de/out/media/public/cust/others/s0000183-2021-ch_it.pdf</v>
      </c>
    </row>
    <row r="16070" spans="1:2" x14ac:dyDescent="0.2">
      <c r="A16070" s="1" t="s">
        <v>22874</v>
      </c>
      <c r="B16070" t="str">
        <f t="shared" si="452"/>
        <v>https://www.udobaer.de/out/media/public/cust/others/s0000183-2021-ch_it.pdf</v>
      </c>
    </row>
    <row r="16071" spans="1:2" x14ac:dyDescent="0.2">
      <c r="A16071" s="1" t="s">
        <v>22875</v>
      </c>
      <c r="B16071" t="str">
        <f t="shared" si="452"/>
        <v>https://www.udobaer.de/out/media/public/cust/others/s0000183-2021-ch_it.pdf</v>
      </c>
    </row>
    <row r="16072" spans="1:2" x14ac:dyDescent="0.2">
      <c r="A16072" s="1" t="s">
        <v>22876</v>
      </c>
      <c r="B16072" t="str">
        <f t="shared" si="452"/>
        <v>https://www.udobaer.de/out/media/public/cust/others/s0000183-2021-ch_it.pdf</v>
      </c>
    </row>
    <row r="16073" spans="1:2" x14ac:dyDescent="0.2">
      <c r="A16073" s="1" t="s">
        <v>22877</v>
      </c>
      <c r="B16073" t="str">
        <f t="shared" si="452"/>
        <v>https://www.udobaer.de/out/media/public/cust/others/s0000183-2021-ch_it.pdf</v>
      </c>
    </row>
    <row r="16074" spans="1:2" x14ac:dyDescent="0.2">
      <c r="A16074" s="1" t="s">
        <v>22878</v>
      </c>
      <c r="B16074" t="str">
        <f t="shared" si="452"/>
        <v>https://www.udobaer.de/out/media/public/cust/others/s0000183-2021-ch_it.pdf</v>
      </c>
    </row>
    <row r="16075" spans="1:2" x14ac:dyDescent="0.2">
      <c r="A16075" s="1" t="s">
        <v>22879</v>
      </c>
      <c r="B16075" t="str">
        <f t="shared" si="452"/>
        <v>https://www.udobaer.de/out/media/public/cust/others/s0000183-2021-ch_it.pdf</v>
      </c>
    </row>
    <row r="16076" spans="1:2" x14ac:dyDescent="0.2">
      <c r="A16076" s="1" t="s">
        <v>22880</v>
      </c>
      <c r="B16076" t="str">
        <f t="shared" si="452"/>
        <v>https://www.udobaer.de/out/media/public/cust/others/s0000183-2021-ch_it.pdf</v>
      </c>
    </row>
    <row r="16077" spans="1:2" x14ac:dyDescent="0.2">
      <c r="A16077" s="1" t="s">
        <v>22881</v>
      </c>
      <c r="B16077" t="str">
        <f t="shared" si="452"/>
        <v>https://www.udobaer.de/out/media/public/cust/others/s0000183-2021-ch_it.pdf</v>
      </c>
    </row>
    <row r="16078" spans="1:2" x14ac:dyDescent="0.2">
      <c r="A16078" s="1" t="s">
        <v>22882</v>
      </c>
      <c r="B16078" t="str">
        <f t="shared" si="452"/>
        <v>https://www.udobaer.de/out/media/public/cust/others/s0000183-2021-ch_it.pdf</v>
      </c>
    </row>
    <row r="16079" spans="1:2" x14ac:dyDescent="0.2">
      <c r="A16079" s="1" t="s">
        <v>22883</v>
      </c>
      <c r="B16079" t="str">
        <f t="shared" si="452"/>
        <v>https://www.udobaer.de/out/media/public/cust/others/s0000183-2021-ch_it.pdf</v>
      </c>
    </row>
    <row r="16080" spans="1:2" x14ac:dyDescent="0.2">
      <c r="A16080" s="1" t="s">
        <v>22884</v>
      </c>
      <c r="B16080" t="str">
        <f t="shared" si="452"/>
        <v>https://www.udobaer.de/out/media/public/cust/others/s0000183-2021-ch_it.pdf</v>
      </c>
    </row>
    <row r="16081" spans="1:2" x14ac:dyDescent="0.2">
      <c r="A16081" s="1" t="s">
        <v>22885</v>
      </c>
      <c r="B16081" t="str">
        <f t="shared" si="452"/>
        <v>https://www.udobaer.de/out/media/public/cust/others/s0000183-2021-ch_it.pdf</v>
      </c>
    </row>
    <row r="16082" spans="1:2" x14ac:dyDescent="0.2">
      <c r="A16082" s="1" t="s">
        <v>22886</v>
      </c>
      <c r="B16082" t="str">
        <f t="shared" si="452"/>
        <v>https://www.udobaer.de/out/media/public/cust/others/s0000183-2021-ch_it.pdf</v>
      </c>
    </row>
    <row r="16083" spans="1:2" x14ac:dyDescent="0.2">
      <c r="A16083" s="1" t="s">
        <v>22887</v>
      </c>
      <c r="B16083" t="str">
        <f t="shared" si="452"/>
        <v>https://www.udobaer.de/out/media/public/cust/others/s0000183-2021-ch_it.pdf</v>
      </c>
    </row>
    <row r="16084" spans="1:2" x14ac:dyDescent="0.2">
      <c r="A16084" s="1" t="s">
        <v>22888</v>
      </c>
      <c r="B16084" t="str">
        <f t="shared" si="452"/>
        <v>https://www.udobaer.de/out/media/public/cust/others/s0000183-2021-ch_it.pdf</v>
      </c>
    </row>
    <row r="16085" spans="1:2" x14ac:dyDescent="0.2">
      <c r="A16085" s="1" t="s">
        <v>22889</v>
      </c>
      <c r="B16085" t="str">
        <f t="shared" si="452"/>
        <v>https://www.udobaer.de/out/media/public/cust/others/s0000183-2021-ch_it.pdf</v>
      </c>
    </row>
    <row r="16086" spans="1:2" x14ac:dyDescent="0.2">
      <c r="A16086" s="1" t="s">
        <v>22890</v>
      </c>
      <c r="B16086" t="str">
        <f t="shared" si="452"/>
        <v>https://www.udobaer.de/out/media/public/cust/others/s0000183-2021-ch_it.pdf</v>
      </c>
    </row>
    <row r="16087" spans="1:2" x14ac:dyDescent="0.2">
      <c r="A16087" s="1" t="s">
        <v>22891</v>
      </c>
      <c r="B16087" t="str">
        <f t="shared" si="452"/>
        <v>https://www.udobaer.de/out/media/public/cust/others/s0000183-2021-ch_it.pdf</v>
      </c>
    </row>
    <row r="16088" spans="1:2" x14ac:dyDescent="0.2">
      <c r="A16088" s="1" t="s">
        <v>22892</v>
      </c>
      <c r="B16088" t="str">
        <f t="shared" si="452"/>
        <v>https://www.udobaer.de/out/media/public/cust/others/s0000183-2021-ch_it.pdf</v>
      </c>
    </row>
    <row r="16089" spans="1:2" x14ac:dyDescent="0.2">
      <c r="A16089" s="1" t="s">
        <v>22893</v>
      </c>
      <c r="B16089" t="str">
        <f t="shared" si="452"/>
        <v>https://www.udobaer.de/out/media/public/cust/others/s0000183-2021-ch_it.pdf</v>
      </c>
    </row>
    <row r="16090" spans="1:2" x14ac:dyDescent="0.2">
      <c r="A16090" s="1" t="s">
        <v>22894</v>
      </c>
      <c r="B16090" t="str">
        <f t="shared" si="452"/>
        <v>https://www.udobaer.de/out/media/public/cust/others/s0000183-2021-ch_it.pdf</v>
      </c>
    </row>
    <row r="16091" spans="1:2" x14ac:dyDescent="0.2">
      <c r="A16091" s="1" t="s">
        <v>22895</v>
      </c>
      <c r="B16091" t="str">
        <f t="shared" si="452"/>
        <v>https://www.udobaer.de/out/media/public/cust/others/s0000183-2021-ch_it.pdf</v>
      </c>
    </row>
    <row r="16092" spans="1:2" x14ac:dyDescent="0.2">
      <c r="A16092" s="1" t="s">
        <v>22896</v>
      </c>
      <c r="B16092" t="str">
        <f t="shared" si="452"/>
        <v>https://www.udobaer.de/out/media/public/cust/others/s0000183-2021-ch_it.pdf</v>
      </c>
    </row>
    <row r="16093" spans="1:2" x14ac:dyDescent="0.2">
      <c r="A16093" s="1" t="s">
        <v>22897</v>
      </c>
      <c r="B16093" t="str">
        <f t="shared" si="452"/>
        <v>https://www.udobaer.de/out/media/public/cust/others/s0000183-2021-ch_it.pdf</v>
      </c>
    </row>
    <row r="16094" spans="1:2" x14ac:dyDescent="0.2">
      <c r="A16094" s="1" t="s">
        <v>22898</v>
      </c>
      <c r="B16094" t="str">
        <f t="shared" si="452"/>
        <v>https://www.udobaer.de/out/media/public/cust/others/s0000183-2021-ch_it.pdf</v>
      </c>
    </row>
    <row r="16095" spans="1:2" x14ac:dyDescent="0.2">
      <c r="A16095" s="1" t="s">
        <v>22899</v>
      </c>
      <c r="B16095" t="str">
        <f t="shared" si="452"/>
        <v>https://www.udobaer.de/out/media/public/cust/others/s0000183-2021-ch_it.pdf</v>
      </c>
    </row>
    <row r="16096" spans="1:2" x14ac:dyDescent="0.2">
      <c r="A16096" s="1" t="s">
        <v>22900</v>
      </c>
      <c r="B16096" t="str">
        <f t="shared" si="452"/>
        <v>https://www.udobaer.de/out/media/public/cust/others/s0000183-2021-ch_it.pdf</v>
      </c>
    </row>
    <row r="16097" spans="1:2" x14ac:dyDescent="0.2">
      <c r="A16097" s="1" t="s">
        <v>22901</v>
      </c>
      <c r="B16097" t="str">
        <f t="shared" si="452"/>
        <v>https://www.udobaer.de/out/media/public/cust/others/s0000183-2021-ch_it.pdf</v>
      </c>
    </row>
    <row r="16098" spans="1:2" x14ac:dyDescent="0.2">
      <c r="A16098" s="1" t="s">
        <v>22902</v>
      </c>
      <c r="B16098" t="str">
        <f t="shared" si="452"/>
        <v>https://www.udobaer.de/out/media/public/cust/others/s0000183-2021-ch_it.pdf</v>
      </c>
    </row>
    <row r="16099" spans="1:2" x14ac:dyDescent="0.2">
      <c r="A16099" s="1" t="s">
        <v>22903</v>
      </c>
      <c r="B16099" t="str">
        <f t="shared" ref="B16099:B16153" si="453">HYPERLINK("https://www.udobaer.de/out/media/public/cust/others/s0000183-2021-ch_it.pdf")</f>
        <v>https://www.udobaer.de/out/media/public/cust/others/s0000183-2021-ch_it.pdf</v>
      </c>
    </row>
    <row r="16100" spans="1:2" x14ac:dyDescent="0.2">
      <c r="A16100" s="1" t="s">
        <v>22904</v>
      </c>
      <c r="B16100" t="str">
        <f t="shared" si="453"/>
        <v>https://www.udobaer.de/out/media/public/cust/others/s0000183-2021-ch_it.pdf</v>
      </c>
    </row>
    <row r="16101" spans="1:2" x14ac:dyDescent="0.2">
      <c r="A16101" s="1" t="s">
        <v>22905</v>
      </c>
      <c r="B16101" t="str">
        <f t="shared" si="453"/>
        <v>https://www.udobaer.de/out/media/public/cust/others/s0000183-2021-ch_it.pdf</v>
      </c>
    </row>
    <row r="16102" spans="1:2" x14ac:dyDescent="0.2">
      <c r="A16102" s="1" t="s">
        <v>22906</v>
      </c>
      <c r="B16102" t="str">
        <f t="shared" si="453"/>
        <v>https://www.udobaer.de/out/media/public/cust/others/s0000183-2021-ch_it.pdf</v>
      </c>
    </row>
    <row r="16103" spans="1:2" x14ac:dyDescent="0.2">
      <c r="A16103" s="1" t="s">
        <v>22907</v>
      </c>
      <c r="B16103" t="str">
        <f t="shared" si="453"/>
        <v>https://www.udobaer.de/out/media/public/cust/others/s0000183-2021-ch_it.pdf</v>
      </c>
    </row>
    <row r="16104" spans="1:2" x14ac:dyDescent="0.2">
      <c r="A16104" s="1" t="s">
        <v>22908</v>
      </c>
      <c r="B16104" t="str">
        <f t="shared" si="453"/>
        <v>https://www.udobaer.de/out/media/public/cust/others/s0000183-2021-ch_it.pdf</v>
      </c>
    </row>
    <row r="16105" spans="1:2" x14ac:dyDescent="0.2">
      <c r="A16105" s="1" t="s">
        <v>22909</v>
      </c>
      <c r="B16105" t="str">
        <f t="shared" si="453"/>
        <v>https://www.udobaer.de/out/media/public/cust/others/s0000183-2021-ch_it.pdf</v>
      </c>
    </row>
    <row r="16106" spans="1:2" x14ac:dyDescent="0.2">
      <c r="A16106" s="1" t="s">
        <v>22910</v>
      </c>
      <c r="B16106" t="str">
        <f t="shared" si="453"/>
        <v>https://www.udobaer.de/out/media/public/cust/others/s0000183-2021-ch_it.pdf</v>
      </c>
    </row>
    <row r="16107" spans="1:2" x14ac:dyDescent="0.2">
      <c r="A16107" s="1" t="s">
        <v>22911</v>
      </c>
      <c r="B16107" t="str">
        <f t="shared" si="453"/>
        <v>https://www.udobaer.de/out/media/public/cust/others/s0000183-2021-ch_it.pdf</v>
      </c>
    </row>
    <row r="16108" spans="1:2" x14ac:dyDescent="0.2">
      <c r="A16108" s="1" t="s">
        <v>22912</v>
      </c>
      <c r="B16108" t="str">
        <f t="shared" si="453"/>
        <v>https://www.udobaer.de/out/media/public/cust/others/s0000183-2021-ch_it.pdf</v>
      </c>
    </row>
    <row r="16109" spans="1:2" x14ac:dyDescent="0.2">
      <c r="A16109" s="1" t="s">
        <v>22913</v>
      </c>
      <c r="B16109" t="str">
        <f t="shared" si="453"/>
        <v>https://www.udobaer.de/out/media/public/cust/others/s0000183-2021-ch_it.pdf</v>
      </c>
    </row>
    <row r="16110" spans="1:2" x14ac:dyDescent="0.2">
      <c r="A16110" s="1" t="s">
        <v>22914</v>
      </c>
      <c r="B16110" t="str">
        <f t="shared" si="453"/>
        <v>https://www.udobaer.de/out/media/public/cust/others/s0000183-2021-ch_it.pdf</v>
      </c>
    </row>
    <row r="16111" spans="1:2" x14ac:dyDescent="0.2">
      <c r="A16111" s="1" t="s">
        <v>22915</v>
      </c>
      <c r="B16111" t="str">
        <f t="shared" si="453"/>
        <v>https://www.udobaer.de/out/media/public/cust/others/s0000183-2021-ch_it.pdf</v>
      </c>
    </row>
    <row r="16112" spans="1:2" x14ac:dyDescent="0.2">
      <c r="A16112" s="1" t="s">
        <v>22916</v>
      </c>
      <c r="B16112" t="str">
        <f t="shared" si="453"/>
        <v>https://www.udobaer.de/out/media/public/cust/others/s0000183-2021-ch_it.pdf</v>
      </c>
    </row>
    <row r="16113" spans="1:2" x14ac:dyDescent="0.2">
      <c r="A16113" s="1" t="s">
        <v>22917</v>
      </c>
      <c r="B16113" t="str">
        <f t="shared" si="453"/>
        <v>https://www.udobaer.de/out/media/public/cust/others/s0000183-2021-ch_it.pdf</v>
      </c>
    </row>
    <row r="16114" spans="1:2" x14ac:dyDescent="0.2">
      <c r="A16114" s="1" t="s">
        <v>22918</v>
      </c>
      <c r="B16114" t="str">
        <f t="shared" si="453"/>
        <v>https://www.udobaer.de/out/media/public/cust/others/s0000183-2021-ch_it.pdf</v>
      </c>
    </row>
    <row r="16115" spans="1:2" x14ac:dyDescent="0.2">
      <c r="A16115" s="1" t="s">
        <v>22919</v>
      </c>
      <c r="B16115" t="str">
        <f t="shared" si="453"/>
        <v>https://www.udobaer.de/out/media/public/cust/others/s0000183-2021-ch_it.pdf</v>
      </c>
    </row>
    <row r="16116" spans="1:2" x14ac:dyDescent="0.2">
      <c r="A16116" s="1" t="s">
        <v>22920</v>
      </c>
      <c r="B16116" t="str">
        <f t="shared" si="453"/>
        <v>https://www.udobaer.de/out/media/public/cust/others/s0000183-2021-ch_it.pdf</v>
      </c>
    </row>
    <row r="16117" spans="1:2" x14ac:dyDescent="0.2">
      <c r="A16117" s="1" t="s">
        <v>22921</v>
      </c>
      <c r="B16117" t="str">
        <f t="shared" si="453"/>
        <v>https://www.udobaer.de/out/media/public/cust/others/s0000183-2021-ch_it.pdf</v>
      </c>
    </row>
    <row r="16118" spans="1:2" x14ac:dyDescent="0.2">
      <c r="A16118" s="1" t="s">
        <v>22922</v>
      </c>
      <c r="B16118" t="str">
        <f t="shared" si="453"/>
        <v>https://www.udobaer.de/out/media/public/cust/others/s0000183-2021-ch_it.pdf</v>
      </c>
    </row>
    <row r="16119" spans="1:2" x14ac:dyDescent="0.2">
      <c r="A16119" s="1" t="s">
        <v>22923</v>
      </c>
      <c r="B16119" t="str">
        <f t="shared" si="453"/>
        <v>https://www.udobaer.de/out/media/public/cust/others/s0000183-2021-ch_it.pdf</v>
      </c>
    </row>
    <row r="16120" spans="1:2" x14ac:dyDescent="0.2">
      <c r="A16120" s="1" t="s">
        <v>22924</v>
      </c>
      <c r="B16120" t="str">
        <f t="shared" si="453"/>
        <v>https://www.udobaer.de/out/media/public/cust/others/s0000183-2021-ch_it.pdf</v>
      </c>
    </row>
    <row r="16121" spans="1:2" x14ac:dyDescent="0.2">
      <c r="A16121" s="1" t="s">
        <v>22925</v>
      </c>
      <c r="B16121" t="str">
        <f t="shared" si="453"/>
        <v>https://www.udobaer.de/out/media/public/cust/others/s0000183-2021-ch_it.pdf</v>
      </c>
    </row>
    <row r="16122" spans="1:2" x14ac:dyDescent="0.2">
      <c r="A16122" s="1" t="s">
        <v>22926</v>
      </c>
      <c r="B16122" t="str">
        <f t="shared" si="453"/>
        <v>https://www.udobaer.de/out/media/public/cust/others/s0000183-2021-ch_it.pdf</v>
      </c>
    </row>
    <row r="16123" spans="1:2" x14ac:dyDescent="0.2">
      <c r="A16123" s="1" t="s">
        <v>22927</v>
      </c>
      <c r="B16123" t="str">
        <f t="shared" si="453"/>
        <v>https://www.udobaer.de/out/media/public/cust/others/s0000183-2021-ch_it.pdf</v>
      </c>
    </row>
    <row r="16124" spans="1:2" x14ac:dyDescent="0.2">
      <c r="A16124" s="1" t="s">
        <v>22928</v>
      </c>
      <c r="B16124" t="str">
        <f t="shared" si="453"/>
        <v>https://www.udobaer.de/out/media/public/cust/others/s0000183-2021-ch_it.pdf</v>
      </c>
    </row>
    <row r="16125" spans="1:2" x14ac:dyDescent="0.2">
      <c r="A16125" s="1" t="s">
        <v>22929</v>
      </c>
      <c r="B16125" t="str">
        <f t="shared" si="453"/>
        <v>https://www.udobaer.de/out/media/public/cust/others/s0000183-2021-ch_it.pdf</v>
      </c>
    </row>
    <row r="16126" spans="1:2" x14ac:dyDescent="0.2">
      <c r="A16126" s="1" t="s">
        <v>22930</v>
      </c>
      <c r="B16126" t="str">
        <f t="shared" si="453"/>
        <v>https://www.udobaer.de/out/media/public/cust/others/s0000183-2021-ch_it.pdf</v>
      </c>
    </row>
    <row r="16127" spans="1:2" x14ac:dyDescent="0.2">
      <c r="A16127" s="1" t="s">
        <v>22931</v>
      </c>
      <c r="B16127" t="str">
        <f t="shared" si="453"/>
        <v>https://www.udobaer.de/out/media/public/cust/others/s0000183-2021-ch_it.pdf</v>
      </c>
    </row>
    <row r="16128" spans="1:2" x14ac:dyDescent="0.2">
      <c r="A16128" s="1" t="s">
        <v>22932</v>
      </c>
      <c r="B16128" t="str">
        <f t="shared" si="453"/>
        <v>https://www.udobaer.de/out/media/public/cust/others/s0000183-2021-ch_it.pdf</v>
      </c>
    </row>
    <row r="16129" spans="1:2" x14ac:dyDescent="0.2">
      <c r="A16129" s="1" t="s">
        <v>22933</v>
      </c>
      <c r="B16129" t="str">
        <f t="shared" si="453"/>
        <v>https://www.udobaer.de/out/media/public/cust/others/s0000183-2021-ch_it.pdf</v>
      </c>
    </row>
    <row r="16130" spans="1:2" x14ac:dyDescent="0.2">
      <c r="A16130" s="1" t="s">
        <v>22934</v>
      </c>
      <c r="B16130" t="str">
        <f t="shared" si="453"/>
        <v>https://www.udobaer.de/out/media/public/cust/others/s0000183-2021-ch_it.pdf</v>
      </c>
    </row>
    <row r="16131" spans="1:2" x14ac:dyDescent="0.2">
      <c r="A16131" s="1" t="s">
        <v>22935</v>
      </c>
      <c r="B16131" t="str">
        <f t="shared" si="453"/>
        <v>https://www.udobaer.de/out/media/public/cust/others/s0000183-2021-ch_it.pdf</v>
      </c>
    </row>
    <row r="16132" spans="1:2" x14ac:dyDescent="0.2">
      <c r="A16132" s="1" t="s">
        <v>22936</v>
      </c>
      <c r="B16132" t="str">
        <f t="shared" si="453"/>
        <v>https://www.udobaer.de/out/media/public/cust/others/s0000183-2021-ch_it.pdf</v>
      </c>
    </row>
    <row r="16133" spans="1:2" x14ac:dyDescent="0.2">
      <c r="A16133" s="1" t="s">
        <v>22937</v>
      </c>
      <c r="B16133" t="str">
        <f t="shared" si="453"/>
        <v>https://www.udobaer.de/out/media/public/cust/others/s0000183-2021-ch_it.pdf</v>
      </c>
    </row>
    <row r="16134" spans="1:2" x14ac:dyDescent="0.2">
      <c r="A16134" s="1" t="s">
        <v>22938</v>
      </c>
      <c r="B16134" t="str">
        <f t="shared" si="453"/>
        <v>https://www.udobaer.de/out/media/public/cust/others/s0000183-2021-ch_it.pdf</v>
      </c>
    </row>
    <row r="16135" spans="1:2" x14ac:dyDescent="0.2">
      <c r="A16135" s="1" t="s">
        <v>22939</v>
      </c>
      <c r="B16135" t="str">
        <f t="shared" si="453"/>
        <v>https://www.udobaer.de/out/media/public/cust/others/s0000183-2021-ch_it.pdf</v>
      </c>
    </row>
    <row r="16136" spans="1:2" x14ac:dyDescent="0.2">
      <c r="A16136" s="1" t="s">
        <v>22940</v>
      </c>
      <c r="B16136" t="str">
        <f t="shared" si="453"/>
        <v>https://www.udobaer.de/out/media/public/cust/others/s0000183-2021-ch_it.pdf</v>
      </c>
    </row>
    <row r="16137" spans="1:2" x14ac:dyDescent="0.2">
      <c r="A16137" s="1" t="s">
        <v>22941</v>
      </c>
      <c r="B16137" t="str">
        <f t="shared" si="453"/>
        <v>https://www.udobaer.de/out/media/public/cust/others/s0000183-2021-ch_it.pdf</v>
      </c>
    </row>
    <row r="16138" spans="1:2" x14ac:dyDescent="0.2">
      <c r="A16138" s="1" t="s">
        <v>22942</v>
      </c>
      <c r="B16138" t="str">
        <f t="shared" si="453"/>
        <v>https://www.udobaer.de/out/media/public/cust/others/s0000183-2021-ch_it.pdf</v>
      </c>
    </row>
    <row r="16139" spans="1:2" x14ac:dyDescent="0.2">
      <c r="A16139" s="1" t="s">
        <v>22943</v>
      </c>
      <c r="B16139" t="str">
        <f t="shared" si="453"/>
        <v>https://www.udobaer.de/out/media/public/cust/others/s0000183-2021-ch_it.pdf</v>
      </c>
    </row>
    <row r="16140" spans="1:2" x14ac:dyDescent="0.2">
      <c r="A16140" s="1" t="s">
        <v>22944</v>
      </c>
      <c r="B16140" t="str">
        <f t="shared" si="453"/>
        <v>https://www.udobaer.de/out/media/public/cust/others/s0000183-2021-ch_it.pdf</v>
      </c>
    </row>
    <row r="16141" spans="1:2" x14ac:dyDescent="0.2">
      <c r="A16141" s="1" t="s">
        <v>22945</v>
      </c>
      <c r="B16141" t="str">
        <f t="shared" si="453"/>
        <v>https://www.udobaer.de/out/media/public/cust/others/s0000183-2021-ch_it.pdf</v>
      </c>
    </row>
    <row r="16142" spans="1:2" x14ac:dyDescent="0.2">
      <c r="A16142" s="1" t="s">
        <v>22946</v>
      </c>
      <c r="B16142" t="str">
        <f t="shared" si="453"/>
        <v>https://www.udobaer.de/out/media/public/cust/others/s0000183-2021-ch_it.pdf</v>
      </c>
    </row>
    <row r="16143" spans="1:2" x14ac:dyDescent="0.2">
      <c r="A16143" s="1" t="s">
        <v>22947</v>
      </c>
      <c r="B16143" t="str">
        <f t="shared" si="453"/>
        <v>https://www.udobaer.de/out/media/public/cust/others/s0000183-2021-ch_it.pdf</v>
      </c>
    </row>
    <row r="16144" spans="1:2" x14ac:dyDescent="0.2">
      <c r="A16144" s="1" t="s">
        <v>22948</v>
      </c>
      <c r="B16144" t="str">
        <f t="shared" si="453"/>
        <v>https://www.udobaer.de/out/media/public/cust/others/s0000183-2021-ch_it.pdf</v>
      </c>
    </row>
    <row r="16145" spans="1:2" x14ac:dyDescent="0.2">
      <c r="A16145" s="1" t="s">
        <v>22949</v>
      </c>
      <c r="B16145" t="str">
        <f t="shared" si="453"/>
        <v>https://www.udobaer.de/out/media/public/cust/others/s0000183-2021-ch_it.pdf</v>
      </c>
    </row>
    <row r="16146" spans="1:2" x14ac:dyDescent="0.2">
      <c r="A16146" s="1" t="s">
        <v>22950</v>
      </c>
      <c r="B16146" t="str">
        <f t="shared" si="453"/>
        <v>https://www.udobaer.de/out/media/public/cust/others/s0000183-2021-ch_it.pdf</v>
      </c>
    </row>
    <row r="16147" spans="1:2" x14ac:dyDescent="0.2">
      <c r="A16147" s="1" t="s">
        <v>22951</v>
      </c>
      <c r="B16147" t="str">
        <f t="shared" si="453"/>
        <v>https://www.udobaer.de/out/media/public/cust/others/s0000183-2021-ch_it.pdf</v>
      </c>
    </row>
    <row r="16148" spans="1:2" x14ac:dyDescent="0.2">
      <c r="A16148" s="1" t="s">
        <v>22952</v>
      </c>
      <c r="B16148" t="str">
        <f t="shared" si="453"/>
        <v>https://www.udobaer.de/out/media/public/cust/others/s0000183-2021-ch_it.pdf</v>
      </c>
    </row>
    <row r="16149" spans="1:2" x14ac:dyDescent="0.2">
      <c r="A16149" s="1" t="s">
        <v>22953</v>
      </c>
      <c r="B16149" t="str">
        <f t="shared" si="453"/>
        <v>https://www.udobaer.de/out/media/public/cust/others/s0000183-2021-ch_it.pdf</v>
      </c>
    </row>
    <row r="16150" spans="1:2" x14ac:dyDescent="0.2">
      <c r="A16150" s="1" t="s">
        <v>22954</v>
      </c>
      <c r="B16150" t="str">
        <f t="shared" si="453"/>
        <v>https://www.udobaer.de/out/media/public/cust/others/s0000183-2021-ch_it.pdf</v>
      </c>
    </row>
    <row r="16151" spans="1:2" x14ac:dyDescent="0.2">
      <c r="A16151" s="1" t="s">
        <v>22955</v>
      </c>
      <c r="B16151" t="str">
        <f t="shared" si="453"/>
        <v>https://www.udobaer.de/out/media/public/cust/others/s0000183-2021-ch_it.pdf</v>
      </c>
    </row>
    <row r="16152" spans="1:2" x14ac:dyDescent="0.2">
      <c r="A16152" s="1" t="s">
        <v>22956</v>
      </c>
      <c r="B16152" t="str">
        <f t="shared" si="453"/>
        <v>https://www.udobaer.de/out/media/public/cust/others/s0000183-2021-ch_it.pdf</v>
      </c>
    </row>
    <row r="16153" spans="1:2" x14ac:dyDescent="0.2">
      <c r="A16153" s="1" t="s">
        <v>22957</v>
      </c>
      <c r="B16153" t="str">
        <f t="shared" si="453"/>
        <v>https://www.udobaer.de/out/media/public/cust/others/s0000183-2021-ch_it.pdf</v>
      </c>
    </row>
    <row r="16154" spans="1:2" x14ac:dyDescent="0.2">
      <c r="A16154" s="1" t="s">
        <v>22958</v>
      </c>
      <c r="B16154" t="str">
        <f t="shared" ref="B16154:B16207" si="454">HYPERLINK("https://www.udobaer.de/out/media/public/cust/others/s0000183-2021-ch_it.pdf")</f>
        <v>https://www.udobaer.de/out/media/public/cust/others/s0000183-2021-ch_it.pdf</v>
      </c>
    </row>
    <row r="16155" spans="1:2" x14ac:dyDescent="0.2">
      <c r="A16155" s="1" t="s">
        <v>22959</v>
      </c>
      <c r="B16155" t="str">
        <f t="shared" si="454"/>
        <v>https://www.udobaer.de/out/media/public/cust/others/s0000183-2021-ch_it.pdf</v>
      </c>
    </row>
    <row r="16156" spans="1:2" x14ac:dyDescent="0.2">
      <c r="A16156" s="1" t="s">
        <v>22960</v>
      </c>
      <c r="B16156" t="str">
        <f t="shared" si="454"/>
        <v>https://www.udobaer.de/out/media/public/cust/others/s0000183-2021-ch_it.pdf</v>
      </c>
    </row>
    <row r="16157" spans="1:2" x14ac:dyDescent="0.2">
      <c r="A16157" s="1" t="s">
        <v>22961</v>
      </c>
      <c r="B16157" t="str">
        <f t="shared" si="454"/>
        <v>https://www.udobaer.de/out/media/public/cust/others/s0000183-2021-ch_it.pdf</v>
      </c>
    </row>
    <row r="16158" spans="1:2" x14ac:dyDescent="0.2">
      <c r="A16158" s="1" t="s">
        <v>22962</v>
      </c>
      <c r="B16158" t="str">
        <f t="shared" si="454"/>
        <v>https://www.udobaer.de/out/media/public/cust/others/s0000183-2021-ch_it.pdf</v>
      </c>
    </row>
    <row r="16159" spans="1:2" x14ac:dyDescent="0.2">
      <c r="A16159" s="1" t="s">
        <v>22963</v>
      </c>
      <c r="B16159" t="str">
        <f t="shared" si="454"/>
        <v>https://www.udobaer.de/out/media/public/cust/others/s0000183-2021-ch_it.pdf</v>
      </c>
    </row>
    <row r="16160" spans="1:2" x14ac:dyDescent="0.2">
      <c r="A16160" s="1" t="s">
        <v>22964</v>
      </c>
      <c r="B16160" t="str">
        <f t="shared" si="454"/>
        <v>https://www.udobaer.de/out/media/public/cust/others/s0000183-2021-ch_it.pdf</v>
      </c>
    </row>
    <row r="16161" spans="1:2" x14ac:dyDescent="0.2">
      <c r="A16161" s="1" t="s">
        <v>22965</v>
      </c>
      <c r="B16161" t="str">
        <f t="shared" si="454"/>
        <v>https://www.udobaer.de/out/media/public/cust/others/s0000183-2021-ch_it.pdf</v>
      </c>
    </row>
    <row r="16162" spans="1:2" x14ac:dyDescent="0.2">
      <c r="A16162" s="1" t="s">
        <v>22966</v>
      </c>
      <c r="B16162" t="str">
        <f t="shared" si="454"/>
        <v>https://www.udobaer.de/out/media/public/cust/others/s0000183-2021-ch_it.pdf</v>
      </c>
    </row>
    <row r="16163" spans="1:2" x14ac:dyDescent="0.2">
      <c r="A16163" s="1" t="s">
        <v>22967</v>
      </c>
      <c r="B16163" t="str">
        <f t="shared" si="454"/>
        <v>https://www.udobaer.de/out/media/public/cust/others/s0000183-2021-ch_it.pdf</v>
      </c>
    </row>
    <row r="16164" spans="1:2" x14ac:dyDescent="0.2">
      <c r="A16164" s="1" t="s">
        <v>22968</v>
      </c>
      <c r="B16164" t="str">
        <f t="shared" si="454"/>
        <v>https://www.udobaer.de/out/media/public/cust/others/s0000183-2021-ch_it.pdf</v>
      </c>
    </row>
    <row r="16165" spans="1:2" x14ac:dyDescent="0.2">
      <c r="A16165" s="1" t="s">
        <v>22969</v>
      </c>
      <c r="B16165" t="str">
        <f t="shared" si="454"/>
        <v>https://www.udobaer.de/out/media/public/cust/others/s0000183-2021-ch_it.pdf</v>
      </c>
    </row>
    <row r="16166" spans="1:2" x14ac:dyDescent="0.2">
      <c r="A16166" s="1" t="s">
        <v>22970</v>
      </c>
      <c r="B16166" t="str">
        <f t="shared" si="454"/>
        <v>https://www.udobaer.de/out/media/public/cust/others/s0000183-2021-ch_it.pdf</v>
      </c>
    </row>
    <row r="16167" spans="1:2" x14ac:dyDescent="0.2">
      <c r="A16167" s="1" t="s">
        <v>22971</v>
      </c>
      <c r="B16167" t="str">
        <f t="shared" si="454"/>
        <v>https://www.udobaer.de/out/media/public/cust/others/s0000183-2021-ch_it.pdf</v>
      </c>
    </row>
    <row r="16168" spans="1:2" x14ac:dyDescent="0.2">
      <c r="A16168" s="1" t="s">
        <v>22972</v>
      </c>
      <c r="B16168" t="str">
        <f t="shared" si="454"/>
        <v>https://www.udobaer.de/out/media/public/cust/others/s0000183-2021-ch_it.pdf</v>
      </c>
    </row>
    <row r="16169" spans="1:2" x14ac:dyDescent="0.2">
      <c r="A16169" s="1" t="s">
        <v>22973</v>
      </c>
      <c r="B16169" t="str">
        <f t="shared" si="454"/>
        <v>https://www.udobaer.de/out/media/public/cust/others/s0000183-2021-ch_it.pdf</v>
      </c>
    </row>
    <row r="16170" spans="1:2" x14ac:dyDescent="0.2">
      <c r="A16170" s="1" t="s">
        <v>22974</v>
      </c>
      <c r="B16170" t="str">
        <f t="shared" si="454"/>
        <v>https://www.udobaer.de/out/media/public/cust/others/s0000183-2021-ch_it.pdf</v>
      </c>
    </row>
    <row r="16171" spans="1:2" x14ac:dyDescent="0.2">
      <c r="A16171" s="1" t="s">
        <v>22975</v>
      </c>
      <c r="B16171" t="str">
        <f t="shared" si="454"/>
        <v>https://www.udobaer.de/out/media/public/cust/others/s0000183-2021-ch_it.pdf</v>
      </c>
    </row>
    <row r="16172" spans="1:2" x14ac:dyDescent="0.2">
      <c r="A16172" s="1" t="s">
        <v>22976</v>
      </c>
      <c r="B16172" t="str">
        <f t="shared" si="454"/>
        <v>https://www.udobaer.de/out/media/public/cust/others/s0000183-2021-ch_it.pdf</v>
      </c>
    </row>
    <row r="16173" spans="1:2" x14ac:dyDescent="0.2">
      <c r="A16173" s="1" t="s">
        <v>22977</v>
      </c>
      <c r="B16173" t="str">
        <f t="shared" si="454"/>
        <v>https://www.udobaer.de/out/media/public/cust/others/s0000183-2021-ch_it.pdf</v>
      </c>
    </row>
    <row r="16174" spans="1:2" x14ac:dyDescent="0.2">
      <c r="A16174" s="1" t="s">
        <v>22978</v>
      </c>
      <c r="B16174" t="str">
        <f t="shared" si="454"/>
        <v>https://www.udobaer.de/out/media/public/cust/others/s0000183-2021-ch_it.pdf</v>
      </c>
    </row>
    <row r="16175" spans="1:2" x14ac:dyDescent="0.2">
      <c r="A16175" s="1" t="s">
        <v>22979</v>
      </c>
      <c r="B16175" t="str">
        <f t="shared" si="454"/>
        <v>https://www.udobaer.de/out/media/public/cust/others/s0000183-2021-ch_it.pdf</v>
      </c>
    </row>
    <row r="16176" spans="1:2" x14ac:dyDescent="0.2">
      <c r="A16176" s="1" t="s">
        <v>22980</v>
      </c>
      <c r="B16176" t="str">
        <f t="shared" si="454"/>
        <v>https://www.udobaer.de/out/media/public/cust/others/s0000183-2021-ch_it.pdf</v>
      </c>
    </row>
    <row r="16177" spans="1:2" x14ac:dyDescent="0.2">
      <c r="A16177" s="1" t="s">
        <v>22981</v>
      </c>
      <c r="B16177" t="str">
        <f t="shared" si="454"/>
        <v>https://www.udobaer.de/out/media/public/cust/others/s0000183-2021-ch_it.pdf</v>
      </c>
    </row>
    <row r="16178" spans="1:2" x14ac:dyDescent="0.2">
      <c r="A16178" s="1" t="s">
        <v>22982</v>
      </c>
      <c r="B16178" t="str">
        <f t="shared" si="454"/>
        <v>https://www.udobaer.de/out/media/public/cust/others/s0000183-2021-ch_it.pdf</v>
      </c>
    </row>
    <row r="16179" spans="1:2" x14ac:dyDescent="0.2">
      <c r="A16179" s="1" t="s">
        <v>22983</v>
      </c>
      <c r="B16179" t="str">
        <f t="shared" si="454"/>
        <v>https://www.udobaer.de/out/media/public/cust/others/s0000183-2021-ch_it.pdf</v>
      </c>
    </row>
    <row r="16180" spans="1:2" x14ac:dyDescent="0.2">
      <c r="A16180" s="1" t="s">
        <v>22984</v>
      </c>
      <c r="B16180" t="str">
        <f t="shared" si="454"/>
        <v>https://www.udobaer.de/out/media/public/cust/others/s0000183-2021-ch_it.pdf</v>
      </c>
    </row>
    <row r="16181" spans="1:2" x14ac:dyDescent="0.2">
      <c r="A16181" s="1" t="s">
        <v>22985</v>
      </c>
      <c r="B16181" t="str">
        <f t="shared" si="454"/>
        <v>https://www.udobaer.de/out/media/public/cust/others/s0000183-2021-ch_it.pdf</v>
      </c>
    </row>
    <row r="16182" spans="1:2" x14ac:dyDescent="0.2">
      <c r="A16182" s="1" t="s">
        <v>22986</v>
      </c>
      <c r="B16182" t="str">
        <f t="shared" si="454"/>
        <v>https://www.udobaer.de/out/media/public/cust/others/s0000183-2021-ch_it.pdf</v>
      </c>
    </row>
    <row r="16183" spans="1:2" x14ac:dyDescent="0.2">
      <c r="A16183" s="1" t="s">
        <v>22987</v>
      </c>
      <c r="B16183" t="str">
        <f t="shared" si="454"/>
        <v>https://www.udobaer.de/out/media/public/cust/others/s0000183-2021-ch_it.pdf</v>
      </c>
    </row>
    <row r="16184" spans="1:2" x14ac:dyDescent="0.2">
      <c r="A16184" s="1" t="s">
        <v>22988</v>
      </c>
      <c r="B16184" t="str">
        <f t="shared" si="454"/>
        <v>https://www.udobaer.de/out/media/public/cust/others/s0000183-2021-ch_it.pdf</v>
      </c>
    </row>
    <row r="16185" spans="1:2" x14ac:dyDescent="0.2">
      <c r="A16185" s="1" t="s">
        <v>22989</v>
      </c>
      <c r="B16185" t="str">
        <f t="shared" si="454"/>
        <v>https://www.udobaer.de/out/media/public/cust/others/s0000183-2021-ch_it.pdf</v>
      </c>
    </row>
    <row r="16186" spans="1:2" x14ac:dyDescent="0.2">
      <c r="A16186" s="1" t="s">
        <v>22990</v>
      </c>
      <c r="B16186" t="str">
        <f t="shared" si="454"/>
        <v>https://www.udobaer.de/out/media/public/cust/others/s0000183-2021-ch_it.pdf</v>
      </c>
    </row>
    <row r="16187" spans="1:2" x14ac:dyDescent="0.2">
      <c r="A16187" s="1" t="s">
        <v>22991</v>
      </c>
      <c r="B16187" t="str">
        <f t="shared" si="454"/>
        <v>https://www.udobaer.de/out/media/public/cust/others/s0000183-2021-ch_it.pdf</v>
      </c>
    </row>
    <row r="16188" spans="1:2" x14ac:dyDescent="0.2">
      <c r="A16188" s="1" t="s">
        <v>22992</v>
      </c>
      <c r="B16188" t="str">
        <f t="shared" si="454"/>
        <v>https://www.udobaer.de/out/media/public/cust/others/s0000183-2021-ch_it.pdf</v>
      </c>
    </row>
    <row r="16189" spans="1:2" x14ac:dyDescent="0.2">
      <c r="A16189" s="1" t="s">
        <v>22993</v>
      </c>
      <c r="B16189" t="str">
        <f t="shared" si="454"/>
        <v>https://www.udobaer.de/out/media/public/cust/others/s0000183-2021-ch_it.pdf</v>
      </c>
    </row>
    <row r="16190" spans="1:2" x14ac:dyDescent="0.2">
      <c r="A16190" s="1" t="s">
        <v>22994</v>
      </c>
      <c r="B16190" t="str">
        <f t="shared" si="454"/>
        <v>https://www.udobaer.de/out/media/public/cust/others/s0000183-2021-ch_it.pdf</v>
      </c>
    </row>
    <row r="16191" spans="1:2" x14ac:dyDescent="0.2">
      <c r="A16191" s="1" t="s">
        <v>22995</v>
      </c>
      <c r="B16191" t="str">
        <f t="shared" si="454"/>
        <v>https://www.udobaer.de/out/media/public/cust/others/s0000183-2021-ch_it.pdf</v>
      </c>
    </row>
    <row r="16192" spans="1:2" x14ac:dyDescent="0.2">
      <c r="A16192" s="1" t="s">
        <v>22996</v>
      </c>
      <c r="B16192" t="str">
        <f t="shared" si="454"/>
        <v>https://www.udobaer.de/out/media/public/cust/others/s0000183-2021-ch_it.pdf</v>
      </c>
    </row>
    <row r="16193" spans="1:2" x14ac:dyDescent="0.2">
      <c r="A16193" s="1" t="s">
        <v>22997</v>
      </c>
      <c r="B16193" t="str">
        <f t="shared" si="454"/>
        <v>https://www.udobaer.de/out/media/public/cust/others/s0000183-2021-ch_it.pdf</v>
      </c>
    </row>
    <row r="16194" spans="1:2" x14ac:dyDescent="0.2">
      <c r="A16194" s="1" t="s">
        <v>22998</v>
      </c>
      <c r="B16194" t="str">
        <f t="shared" si="454"/>
        <v>https://www.udobaer.de/out/media/public/cust/others/s0000183-2021-ch_it.pdf</v>
      </c>
    </row>
    <row r="16195" spans="1:2" x14ac:dyDescent="0.2">
      <c r="A16195" s="1" t="s">
        <v>22999</v>
      </c>
      <c r="B16195" t="str">
        <f t="shared" si="454"/>
        <v>https://www.udobaer.de/out/media/public/cust/others/s0000183-2021-ch_it.pdf</v>
      </c>
    </row>
    <row r="16196" spans="1:2" x14ac:dyDescent="0.2">
      <c r="A16196" s="1" t="s">
        <v>23000</v>
      </c>
      <c r="B16196" t="str">
        <f t="shared" si="454"/>
        <v>https://www.udobaer.de/out/media/public/cust/others/s0000183-2021-ch_it.pdf</v>
      </c>
    </row>
    <row r="16197" spans="1:2" x14ac:dyDescent="0.2">
      <c r="A16197" s="1" t="s">
        <v>23001</v>
      </c>
      <c r="B16197" t="str">
        <f t="shared" si="454"/>
        <v>https://www.udobaer.de/out/media/public/cust/others/s0000183-2021-ch_it.pdf</v>
      </c>
    </row>
    <row r="16198" spans="1:2" x14ac:dyDescent="0.2">
      <c r="A16198" s="1" t="s">
        <v>23002</v>
      </c>
      <c r="B16198" t="str">
        <f t="shared" si="454"/>
        <v>https://www.udobaer.de/out/media/public/cust/others/s0000183-2021-ch_it.pdf</v>
      </c>
    </row>
    <row r="16199" spans="1:2" x14ac:dyDescent="0.2">
      <c r="A16199" s="1" t="s">
        <v>23003</v>
      </c>
      <c r="B16199" t="str">
        <f t="shared" si="454"/>
        <v>https://www.udobaer.de/out/media/public/cust/others/s0000183-2021-ch_it.pdf</v>
      </c>
    </row>
    <row r="16200" spans="1:2" x14ac:dyDescent="0.2">
      <c r="A16200" s="1" t="s">
        <v>23004</v>
      </c>
      <c r="B16200" t="str">
        <f t="shared" si="454"/>
        <v>https://www.udobaer.de/out/media/public/cust/others/s0000183-2021-ch_it.pdf</v>
      </c>
    </row>
    <row r="16201" spans="1:2" x14ac:dyDescent="0.2">
      <c r="A16201" s="1" t="s">
        <v>23005</v>
      </c>
      <c r="B16201" t="str">
        <f t="shared" si="454"/>
        <v>https://www.udobaer.de/out/media/public/cust/others/s0000183-2021-ch_it.pdf</v>
      </c>
    </row>
    <row r="16202" spans="1:2" x14ac:dyDescent="0.2">
      <c r="A16202" s="1" t="s">
        <v>23006</v>
      </c>
      <c r="B16202" t="str">
        <f t="shared" si="454"/>
        <v>https://www.udobaer.de/out/media/public/cust/others/s0000183-2021-ch_it.pdf</v>
      </c>
    </row>
    <row r="16203" spans="1:2" x14ac:dyDescent="0.2">
      <c r="A16203" s="1" t="s">
        <v>23007</v>
      </c>
      <c r="B16203" t="str">
        <f t="shared" si="454"/>
        <v>https://www.udobaer.de/out/media/public/cust/others/s0000183-2021-ch_it.pdf</v>
      </c>
    </row>
    <row r="16204" spans="1:2" x14ac:dyDescent="0.2">
      <c r="A16204" s="1" t="s">
        <v>23008</v>
      </c>
      <c r="B16204" t="str">
        <f t="shared" si="454"/>
        <v>https://www.udobaer.de/out/media/public/cust/others/s0000183-2021-ch_it.pdf</v>
      </c>
    </row>
    <row r="16205" spans="1:2" x14ac:dyDescent="0.2">
      <c r="A16205" s="1" t="s">
        <v>23009</v>
      </c>
      <c r="B16205" t="str">
        <f t="shared" si="454"/>
        <v>https://www.udobaer.de/out/media/public/cust/others/s0000183-2021-ch_it.pdf</v>
      </c>
    </row>
    <row r="16206" spans="1:2" x14ac:dyDescent="0.2">
      <c r="A16206" s="1" t="s">
        <v>23010</v>
      </c>
      <c r="B16206" t="str">
        <f t="shared" si="454"/>
        <v>https://www.udobaer.de/out/media/public/cust/others/s0000183-2021-ch_it.pdf</v>
      </c>
    </row>
    <row r="16207" spans="1:2" x14ac:dyDescent="0.2">
      <c r="A16207" s="1" t="s">
        <v>23011</v>
      </c>
      <c r="B16207" t="str">
        <f t="shared" si="454"/>
        <v>https://www.udobaer.de/out/media/public/cust/others/s0000183-2021-ch_it.pdf</v>
      </c>
    </row>
    <row r="16208" spans="1:2" x14ac:dyDescent="0.2">
      <c r="A16208" s="1" t="s">
        <v>23012</v>
      </c>
      <c r="B16208" t="str">
        <f t="shared" ref="B16208:B16262" si="455">HYPERLINK("https://www.udobaer.de/out/media/public/cust/others/s0000183-2021-ch_it.pdf")</f>
        <v>https://www.udobaer.de/out/media/public/cust/others/s0000183-2021-ch_it.pdf</v>
      </c>
    </row>
    <row r="16209" spans="1:2" x14ac:dyDescent="0.2">
      <c r="A16209" s="1" t="s">
        <v>23013</v>
      </c>
      <c r="B16209" t="str">
        <f t="shared" si="455"/>
        <v>https://www.udobaer.de/out/media/public/cust/others/s0000183-2021-ch_it.pdf</v>
      </c>
    </row>
    <row r="16210" spans="1:2" x14ac:dyDescent="0.2">
      <c r="A16210" s="1" t="s">
        <v>23014</v>
      </c>
      <c r="B16210" t="str">
        <f t="shared" si="455"/>
        <v>https://www.udobaer.de/out/media/public/cust/others/s0000183-2021-ch_it.pdf</v>
      </c>
    </row>
    <row r="16211" spans="1:2" x14ac:dyDescent="0.2">
      <c r="A16211" s="1" t="s">
        <v>23015</v>
      </c>
      <c r="B16211" t="str">
        <f t="shared" si="455"/>
        <v>https://www.udobaer.de/out/media/public/cust/others/s0000183-2021-ch_it.pdf</v>
      </c>
    </row>
    <row r="16212" spans="1:2" x14ac:dyDescent="0.2">
      <c r="A16212" s="1" t="s">
        <v>23016</v>
      </c>
      <c r="B16212" t="str">
        <f t="shared" si="455"/>
        <v>https://www.udobaer.de/out/media/public/cust/others/s0000183-2021-ch_it.pdf</v>
      </c>
    </row>
    <row r="16213" spans="1:2" x14ac:dyDescent="0.2">
      <c r="A16213" s="1" t="s">
        <v>23017</v>
      </c>
      <c r="B16213" t="str">
        <f t="shared" si="455"/>
        <v>https://www.udobaer.de/out/media/public/cust/others/s0000183-2021-ch_it.pdf</v>
      </c>
    </row>
    <row r="16214" spans="1:2" x14ac:dyDescent="0.2">
      <c r="A16214" s="1" t="s">
        <v>23018</v>
      </c>
      <c r="B16214" t="str">
        <f t="shared" si="455"/>
        <v>https://www.udobaer.de/out/media/public/cust/others/s0000183-2021-ch_it.pdf</v>
      </c>
    </row>
    <row r="16215" spans="1:2" x14ac:dyDescent="0.2">
      <c r="A16215" s="1" t="s">
        <v>23019</v>
      </c>
      <c r="B16215" t="str">
        <f t="shared" si="455"/>
        <v>https://www.udobaer.de/out/media/public/cust/others/s0000183-2021-ch_it.pdf</v>
      </c>
    </row>
    <row r="16216" spans="1:2" x14ac:dyDescent="0.2">
      <c r="A16216" s="1" t="s">
        <v>23020</v>
      </c>
      <c r="B16216" t="str">
        <f t="shared" si="455"/>
        <v>https://www.udobaer.de/out/media/public/cust/others/s0000183-2021-ch_it.pdf</v>
      </c>
    </row>
    <row r="16217" spans="1:2" x14ac:dyDescent="0.2">
      <c r="A16217" s="1" t="s">
        <v>23021</v>
      </c>
      <c r="B16217" t="str">
        <f t="shared" si="455"/>
        <v>https://www.udobaer.de/out/media/public/cust/others/s0000183-2021-ch_it.pdf</v>
      </c>
    </row>
    <row r="16218" spans="1:2" x14ac:dyDescent="0.2">
      <c r="A16218" s="1" t="s">
        <v>23022</v>
      </c>
      <c r="B16218" t="str">
        <f t="shared" si="455"/>
        <v>https://www.udobaer.de/out/media/public/cust/others/s0000183-2021-ch_it.pdf</v>
      </c>
    </row>
    <row r="16219" spans="1:2" x14ac:dyDescent="0.2">
      <c r="A16219" s="1" t="s">
        <v>23023</v>
      </c>
      <c r="B16219" t="str">
        <f t="shared" si="455"/>
        <v>https://www.udobaer.de/out/media/public/cust/others/s0000183-2021-ch_it.pdf</v>
      </c>
    </row>
    <row r="16220" spans="1:2" x14ac:dyDescent="0.2">
      <c r="A16220" s="1" t="s">
        <v>23024</v>
      </c>
      <c r="B16220" t="str">
        <f t="shared" si="455"/>
        <v>https://www.udobaer.de/out/media/public/cust/others/s0000183-2021-ch_it.pdf</v>
      </c>
    </row>
    <row r="16221" spans="1:2" x14ac:dyDescent="0.2">
      <c r="A16221" s="1" t="s">
        <v>23025</v>
      </c>
      <c r="B16221" t="str">
        <f t="shared" si="455"/>
        <v>https://www.udobaer.de/out/media/public/cust/others/s0000183-2021-ch_it.pdf</v>
      </c>
    </row>
    <row r="16222" spans="1:2" x14ac:dyDescent="0.2">
      <c r="A16222" s="1" t="s">
        <v>23026</v>
      </c>
      <c r="B16222" t="str">
        <f t="shared" si="455"/>
        <v>https://www.udobaer.de/out/media/public/cust/others/s0000183-2021-ch_it.pdf</v>
      </c>
    </row>
    <row r="16223" spans="1:2" x14ac:dyDescent="0.2">
      <c r="A16223" s="1" t="s">
        <v>23027</v>
      </c>
      <c r="B16223" t="str">
        <f t="shared" si="455"/>
        <v>https://www.udobaer.de/out/media/public/cust/others/s0000183-2021-ch_it.pdf</v>
      </c>
    </row>
    <row r="16224" spans="1:2" x14ac:dyDescent="0.2">
      <c r="A16224" s="1" t="s">
        <v>23028</v>
      </c>
      <c r="B16224" t="str">
        <f t="shared" si="455"/>
        <v>https://www.udobaer.de/out/media/public/cust/others/s0000183-2021-ch_it.pdf</v>
      </c>
    </row>
    <row r="16225" spans="1:2" x14ac:dyDescent="0.2">
      <c r="A16225" s="1" t="s">
        <v>23029</v>
      </c>
      <c r="B16225" t="str">
        <f t="shared" si="455"/>
        <v>https://www.udobaer.de/out/media/public/cust/others/s0000183-2021-ch_it.pdf</v>
      </c>
    </row>
    <row r="16226" spans="1:2" x14ac:dyDescent="0.2">
      <c r="A16226" s="1" t="s">
        <v>23030</v>
      </c>
      <c r="B16226" t="str">
        <f t="shared" si="455"/>
        <v>https://www.udobaer.de/out/media/public/cust/others/s0000183-2021-ch_it.pdf</v>
      </c>
    </row>
    <row r="16227" spans="1:2" x14ac:dyDescent="0.2">
      <c r="A16227" s="1" t="s">
        <v>23031</v>
      </c>
      <c r="B16227" t="str">
        <f t="shared" si="455"/>
        <v>https://www.udobaer.de/out/media/public/cust/others/s0000183-2021-ch_it.pdf</v>
      </c>
    </row>
    <row r="16228" spans="1:2" x14ac:dyDescent="0.2">
      <c r="A16228" s="1" t="s">
        <v>23032</v>
      </c>
      <c r="B16228" t="str">
        <f t="shared" si="455"/>
        <v>https://www.udobaer.de/out/media/public/cust/others/s0000183-2021-ch_it.pdf</v>
      </c>
    </row>
    <row r="16229" spans="1:2" x14ac:dyDescent="0.2">
      <c r="A16229" s="1" t="s">
        <v>23033</v>
      </c>
      <c r="B16229" t="str">
        <f t="shared" si="455"/>
        <v>https://www.udobaer.de/out/media/public/cust/others/s0000183-2021-ch_it.pdf</v>
      </c>
    </row>
    <row r="16230" spans="1:2" x14ac:dyDescent="0.2">
      <c r="A16230" s="1" t="s">
        <v>23034</v>
      </c>
      <c r="B16230" t="str">
        <f t="shared" si="455"/>
        <v>https://www.udobaer.de/out/media/public/cust/others/s0000183-2021-ch_it.pdf</v>
      </c>
    </row>
    <row r="16231" spans="1:2" x14ac:dyDescent="0.2">
      <c r="A16231" s="1" t="s">
        <v>23035</v>
      </c>
      <c r="B16231" t="str">
        <f t="shared" si="455"/>
        <v>https://www.udobaer.de/out/media/public/cust/others/s0000183-2021-ch_it.pdf</v>
      </c>
    </row>
    <row r="16232" spans="1:2" x14ac:dyDescent="0.2">
      <c r="A16232" s="1" t="s">
        <v>23036</v>
      </c>
      <c r="B16232" t="str">
        <f t="shared" si="455"/>
        <v>https://www.udobaer.de/out/media/public/cust/others/s0000183-2021-ch_it.pdf</v>
      </c>
    </row>
    <row r="16233" spans="1:2" x14ac:dyDescent="0.2">
      <c r="A16233" s="1" t="s">
        <v>23037</v>
      </c>
      <c r="B16233" t="str">
        <f t="shared" si="455"/>
        <v>https://www.udobaer.de/out/media/public/cust/others/s0000183-2021-ch_it.pdf</v>
      </c>
    </row>
    <row r="16234" spans="1:2" x14ac:dyDescent="0.2">
      <c r="A16234" s="1" t="s">
        <v>23038</v>
      </c>
      <c r="B16234" t="str">
        <f t="shared" si="455"/>
        <v>https://www.udobaer.de/out/media/public/cust/others/s0000183-2021-ch_it.pdf</v>
      </c>
    </row>
    <row r="16235" spans="1:2" x14ac:dyDescent="0.2">
      <c r="A16235" s="1" t="s">
        <v>23039</v>
      </c>
      <c r="B16235" t="str">
        <f t="shared" si="455"/>
        <v>https://www.udobaer.de/out/media/public/cust/others/s0000183-2021-ch_it.pdf</v>
      </c>
    </row>
    <row r="16236" spans="1:2" x14ac:dyDescent="0.2">
      <c r="A16236" s="1" t="s">
        <v>23040</v>
      </c>
      <c r="B16236" t="str">
        <f t="shared" si="455"/>
        <v>https://www.udobaer.de/out/media/public/cust/others/s0000183-2021-ch_it.pdf</v>
      </c>
    </row>
    <row r="16237" spans="1:2" x14ac:dyDescent="0.2">
      <c r="A16237" s="1" t="s">
        <v>23041</v>
      </c>
      <c r="B16237" t="str">
        <f t="shared" si="455"/>
        <v>https://www.udobaer.de/out/media/public/cust/others/s0000183-2021-ch_it.pdf</v>
      </c>
    </row>
    <row r="16238" spans="1:2" x14ac:dyDescent="0.2">
      <c r="A16238" s="1" t="s">
        <v>23042</v>
      </c>
      <c r="B16238" t="str">
        <f t="shared" si="455"/>
        <v>https://www.udobaer.de/out/media/public/cust/others/s0000183-2021-ch_it.pdf</v>
      </c>
    </row>
    <row r="16239" spans="1:2" x14ac:dyDescent="0.2">
      <c r="A16239" s="1" t="s">
        <v>23043</v>
      </c>
      <c r="B16239" t="str">
        <f t="shared" si="455"/>
        <v>https://www.udobaer.de/out/media/public/cust/others/s0000183-2021-ch_it.pdf</v>
      </c>
    </row>
    <row r="16240" spans="1:2" x14ac:dyDescent="0.2">
      <c r="A16240" s="1" t="s">
        <v>23044</v>
      </c>
      <c r="B16240" t="str">
        <f t="shared" si="455"/>
        <v>https://www.udobaer.de/out/media/public/cust/others/s0000183-2021-ch_it.pdf</v>
      </c>
    </row>
    <row r="16241" spans="1:2" x14ac:dyDescent="0.2">
      <c r="A16241" s="1" t="s">
        <v>23045</v>
      </c>
      <c r="B16241" t="str">
        <f t="shared" si="455"/>
        <v>https://www.udobaer.de/out/media/public/cust/others/s0000183-2021-ch_it.pdf</v>
      </c>
    </row>
    <row r="16242" spans="1:2" x14ac:dyDescent="0.2">
      <c r="A16242" s="1" t="s">
        <v>23046</v>
      </c>
      <c r="B16242" t="str">
        <f t="shared" si="455"/>
        <v>https://www.udobaer.de/out/media/public/cust/others/s0000183-2021-ch_it.pdf</v>
      </c>
    </row>
    <row r="16243" spans="1:2" x14ac:dyDescent="0.2">
      <c r="A16243" s="1" t="s">
        <v>23047</v>
      </c>
      <c r="B16243" t="str">
        <f t="shared" si="455"/>
        <v>https://www.udobaer.de/out/media/public/cust/others/s0000183-2021-ch_it.pdf</v>
      </c>
    </row>
    <row r="16244" spans="1:2" x14ac:dyDescent="0.2">
      <c r="A16244" s="1" t="s">
        <v>23048</v>
      </c>
      <c r="B16244" t="str">
        <f t="shared" si="455"/>
        <v>https://www.udobaer.de/out/media/public/cust/others/s0000183-2021-ch_it.pdf</v>
      </c>
    </row>
    <row r="16245" spans="1:2" x14ac:dyDescent="0.2">
      <c r="A16245" s="1" t="s">
        <v>23049</v>
      </c>
      <c r="B16245" t="str">
        <f t="shared" si="455"/>
        <v>https://www.udobaer.de/out/media/public/cust/others/s0000183-2021-ch_it.pdf</v>
      </c>
    </row>
    <row r="16246" spans="1:2" x14ac:dyDescent="0.2">
      <c r="A16246" s="1" t="s">
        <v>23050</v>
      </c>
      <c r="B16246" t="str">
        <f t="shared" si="455"/>
        <v>https://www.udobaer.de/out/media/public/cust/others/s0000183-2021-ch_it.pdf</v>
      </c>
    </row>
    <row r="16247" spans="1:2" x14ac:dyDescent="0.2">
      <c r="A16247" s="1" t="s">
        <v>23051</v>
      </c>
      <c r="B16247" t="str">
        <f t="shared" si="455"/>
        <v>https://www.udobaer.de/out/media/public/cust/others/s0000183-2021-ch_it.pdf</v>
      </c>
    </row>
    <row r="16248" spans="1:2" x14ac:dyDescent="0.2">
      <c r="A16248" s="1" t="s">
        <v>23052</v>
      </c>
      <c r="B16248" t="str">
        <f t="shared" si="455"/>
        <v>https://www.udobaer.de/out/media/public/cust/others/s0000183-2021-ch_it.pdf</v>
      </c>
    </row>
    <row r="16249" spans="1:2" x14ac:dyDescent="0.2">
      <c r="A16249" s="1" t="s">
        <v>23053</v>
      </c>
      <c r="B16249" t="str">
        <f t="shared" si="455"/>
        <v>https://www.udobaer.de/out/media/public/cust/others/s0000183-2021-ch_it.pdf</v>
      </c>
    </row>
    <row r="16250" spans="1:2" x14ac:dyDescent="0.2">
      <c r="A16250" s="1" t="s">
        <v>23054</v>
      </c>
      <c r="B16250" t="str">
        <f t="shared" si="455"/>
        <v>https://www.udobaer.de/out/media/public/cust/others/s0000183-2021-ch_it.pdf</v>
      </c>
    </row>
    <row r="16251" spans="1:2" x14ac:dyDescent="0.2">
      <c r="A16251" s="1" t="s">
        <v>23055</v>
      </c>
      <c r="B16251" t="str">
        <f t="shared" si="455"/>
        <v>https://www.udobaer.de/out/media/public/cust/others/s0000183-2021-ch_it.pdf</v>
      </c>
    </row>
    <row r="16252" spans="1:2" x14ac:dyDescent="0.2">
      <c r="A16252" s="1" t="s">
        <v>23056</v>
      </c>
      <c r="B16252" t="str">
        <f t="shared" si="455"/>
        <v>https://www.udobaer.de/out/media/public/cust/others/s0000183-2021-ch_it.pdf</v>
      </c>
    </row>
    <row r="16253" spans="1:2" x14ac:dyDescent="0.2">
      <c r="A16253" s="1" t="s">
        <v>23057</v>
      </c>
      <c r="B16253" t="str">
        <f t="shared" si="455"/>
        <v>https://www.udobaer.de/out/media/public/cust/others/s0000183-2021-ch_it.pdf</v>
      </c>
    </row>
    <row r="16254" spans="1:2" x14ac:dyDescent="0.2">
      <c r="A16254" s="1" t="s">
        <v>23058</v>
      </c>
      <c r="B16254" t="str">
        <f t="shared" si="455"/>
        <v>https://www.udobaer.de/out/media/public/cust/others/s0000183-2021-ch_it.pdf</v>
      </c>
    </row>
    <row r="16255" spans="1:2" x14ac:dyDescent="0.2">
      <c r="A16255" s="1" t="s">
        <v>23059</v>
      </c>
      <c r="B16255" t="str">
        <f t="shared" si="455"/>
        <v>https://www.udobaer.de/out/media/public/cust/others/s0000183-2021-ch_it.pdf</v>
      </c>
    </row>
    <row r="16256" spans="1:2" x14ac:dyDescent="0.2">
      <c r="A16256" s="1" t="s">
        <v>23060</v>
      </c>
      <c r="B16256" t="str">
        <f t="shared" si="455"/>
        <v>https://www.udobaer.de/out/media/public/cust/others/s0000183-2021-ch_it.pdf</v>
      </c>
    </row>
    <row r="16257" spans="1:2" x14ac:dyDescent="0.2">
      <c r="A16257" s="1" t="s">
        <v>23061</v>
      </c>
      <c r="B16257" t="str">
        <f t="shared" si="455"/>
        <v>https://www.udobaer.de/out/media/public/cust/others/s0000183-2021-ch_it.pdf</v>
      </c>
    </row>
    <row r="16258" spans="1:2" x14ac:dyDescent="0.2">
      <c r="A16258" s="1" t="s">
        <v>23062</v>
      </c>
      <c r="B16258" t="str">
        <f t="shared" si="455"/>
        <v>https://www.udobaer.de/out/media/public/cust/others/s0000183-2021-ch_it.pdf</v>
      </c>
    </row>
    <row r="16259" spans="1:2" x14ac:dyDescent="0.2">
      <c r="A16259" s="1" t="s">
        <v>23063</v>
      </c>
      <c r="B16259" t="str">
        <f t="shared" si="455"/>
        <v>https://www.udobaer.de/out/media/public/cust/others/s0000183-2021-ch_it.pdf</v>
      </c>
    </row>
    <row r="16260" spans="1:2" x14ac:dyDescent="0.2">
      <c r="A16260" s="1" t="s">
        <v>23064</v>
      </c>
      <c r="B16260" t="str">
        <f t="shared" si="455"/>
        <v>https://www.udobaer.de/out/media/public/cust/others/s0000183-2021-ch_it.pdf</v>
      </c>
    </row>
    <row r="16261" spans="1:2" x14ac:dyDescent="0.2">
      <c r="A16261" s="1" t="s">
        <v>23065</v>
      </c>
      <c r="B16261" t="str">
        <f t="shared" si="455"/>
        <v>https://www.udobaer.de/out/media/public/cust/others/s0000183-2021-ch_it.pdf</v>
      </c>
    </row>
    <row r="16262" spans="1:2" x14ac:dyDescent="0.2">
      <c r="A16262" s="1" t="s">
        <v>23066</v>
      </c>
      <c r="B16262" t="str">
        <f t="shared" si="455"/>
        <v>https://www.udobaer.de/out/media/public/cust/others/s0000183-2021-ch_it.pdf</v>
      </c>
    </row>
    <row r="16263" spans="1:2" x14ac:dyDescent="0.2">
      <c r="A16263" s="1" t="s">
        <v>23067</v>
      </c>
      <c r="B16263" t="str">
        <f t="shared" ref="B16263:B16290" si="456">HYPERLINK("https://www.udobaer.de/out/media/public/cust/others/s0000183-2021-ch_it.pdf")</f>
        <v>https://www.udobaer.de/out/media/public/cust/others/s0000183-2021-ch_it.pdf</v>
      </c>
    </row>
    <row r="16264" spans="1:2" x14ac:dyDescent="0.2">
      <c r="A16264" s="1" t="s">
        <v>23068</v>
      </c>
      <c r="B16264" t="str">
        <f t="shared" si="456"/>
        <v>https://www.udobaer.de/out/media/public/cust/others/s0000183-2021-ch_it.pdf</v>
      </c>
    </row>
    <row r="16265" spans="1:2" x14ac:dyDescent="0.2">
      <c r="A16265" s="1" t="s">
        <v>23069</v>
      </c>
      <c r="B16265" t="str">
        <f t="shared" si="456"/>
        <v>https://www.udobaer.de/out/media/public/cust/others/s0000183-2021-ch_it.pdf</v>
      </c>
    </row>
    <row r="16266" spans="1:2" x14ac:dyDescent="0.2">
      <c r="A16266" s="1" t="s">
        <v>23070</v>
      </c>
      <c r="B16266" t="str">
        <f t="shared" si="456"/>
        <v>https://www.udobaer.de/out/media/public/cust/others/s0000183-2021-ch_it.pdf</v>
      </c>
    </row>
    <row r="16267" spans="1:2" x14ac:dyDescent="0.2">
      <c r="A16267" s="1" t="s">
        <v>23071</v>
      </c>
      <c r="B16267" t="str">
        <f t="shared" si="456"/>
        <v>https://www.udobaer.de/out/media/public/cust/others/s0000183-2021-ch_it.pdf</v>
      </c>
    </row>
    <row r="16268" spans="1:2" x14ac:dyDescent="0.2">
      <c r="A16268" s="1" t="s">
        <v>23072</v>
      </c>
      <c r="B16268" t="str">
        <f t="shared" si="456"/>
        <v>https://www.udobaer.de/out/media/public/cust/others/s0000183-2021-ch_it.pdf</v>
      </c>
    </row>
    <row r="16269" spans="1:2" x14ac:dyDescent="0.2">
      <c r="A16269" s="1" t="s">
        <v>23073</v>
      </c>
      <c r="B16269" t="str">
        <f t="shared" si="456"/>
        <v>https://www.udobaer.de/out/media/public/cust/others/s0000183-2021-ch_it.pdf</v>
      </c>
    </row>
    <row r="16270" spans="1:2" x14ac:dyDescent="0.2">
      <c r="A16270" s="1" t="s">
        <v>23074</v>
      </c>
      <c r="B16270" t="str">
        <f t="shared" si="456"/>
        <v>https://www.udobaer.de/out/media/public/cust/others/s0000183-2021-ch_it.pdf</v>
      </c>
    </row>
    <row r="16271" spans="1:2" x14ac:dyDescent="0.2">
      <c r="A16271" s="1" t="s">
        <v>23075</v>
      </c>
      <c r="B16271" t="str">
        <f t="shared" si="456"/>
        <v>https://www.udobaer.de/out/media/public/cust/others/s0000183-2021-ch_it.pdf</v>
      </c>
    </row>
    <row r="16272" spans="1:2" x14ac:dyDescent="0.2">
      <c r="A16272" s="1" t="s">
        <v>23076</v>
      </c>
      <c r="B16272" t="str">
        <f t="shared" si="456"/>
        <v>https://www.udobaer.de/out/media/public/cust/others/s0000183-2021-ch_it.pdf</v>
      </c>
    </row>
    <row r="16273" spans="1:2" x14ac:dyDescent="0.2">
      <c r="A16273" s="1" t="s">
        <v>23077</v>
      </c>
      <c r="B16273" t="str">
        <f t="shared" si="456"/>
        <v>https://www.udobaer.de/out/media/public/cust/others/s0000183-2021-ch_it.pdf</v>
      </c>
    </row>
    <row r="16274" spans="1:2" x14ac:dyDescent="0.2">
      <c r="A16274" s="1" t="s">
        <v>23078</v>
      </c>
      <c r="B16274" t="str">
        <f t="shared" si="456"/>
        <v>https://www.udobaer.de/out/media/public/cust/others/s0000183-2021-ch_it.pdf</v>
      </c>
    </row>
    <row r="16275" spans="1:2" x14ac:dyDescent="0.2">
      <c r="A16275" s="1" t="s">
        <v>23079</v>
      </c>
      <c r="B16275" t="str">
        <f t="shared" si="456"/>
        <v>https://www.udobaer.de/out/media/public/cust/others/s0000183-2021-ch_it.pdf</v>
      </c>
    </row>
    <row r="16276" spans="1:2" x14ac:dyDescent="0.2">
      <c r="A16276" s="1" t="s">
        <v>23080</v>
      </c>
      <c r="B16276" t="str">
        <f t="shared" si="456"/>
        <v>https://www.udobaer.de/out/media/public/cust/others/s0000183-2021-ch_it.pdf</v>
      </c>
    </row>
    <row r="16277" spans="1:2" x14ac:dyDescent="0.2">
      <c r="A16277" s="1" t="s">
        <v>23081</v>
      </c>
      <c r="B16277" t="str">
        <f t="shared" si="456"/>
        <v>https://www.udobaer.de/out/media/public/cust/others/s0000183-2021-ch_it.pdf</v>
      </c>
    </row>
    <row r="16278" spans="1:2" x14ac:dyDescent="0.2">
      <c r="A16278" s="1" t="s">
        <v>23082</v>
      </c>
      <c r="B16278" t="str">
        <f t="shared" si="456"/>
        <v>https://www.udobaer.de/out/media/public/cust/others/s0000183-2021-ch_it.pdf</v>
      </c>
    </row>
    <row r="16279" spans="1:2" x14ac:dyDescent="0.2">
      <c r="A16279" s="1" t="s">
        <v>23083</v>
      </c>
      <c r="B16279" t="str">
        <f t="shared" si="456"/>
        <v>https://www.udobaer.de/out/media/public/cust/others/s0000183-2021-ch_it.pdf</v>
      </c>
    </row>
    <row r="16280" spans="1:2" x14ac:dyDescent="0.2">
      <c r="A16280" s="1" t="s">
        <v>23084</v>
      </c>
      <c r="B16280" t="str">
        <f t="shared" si="456"/>
        <v>https://www.udobaer.de/out/media/public/cust/others/s0000183-2021-ch_it.pdf</v>
      </c>
    </row>
    <row r="16281" spans="1:2" x14ac:dyDescent="0.2">
      <c r="A16281" s="1" t="s">
        <v>23085</v>
      </c>
      <c r="B16281" t="str">
        <f t="shared" si="456"/>
        <v>https://www.udobaer.de/out/media/public/cust/others/s0000183-2021-ch_it.pdf</v>
      </c>
    </row>
    <row r="16282" spans="1:2" x14ac:dyDescent="0.2">
      <c r="A16282" s="1" t="s">
        <v>23086</v>
      </c>
      <c r="B16282" t="str">
        <f t="shared" si="456"/>
        <v>https://www.udobaer.de/out/media/public/cust/others/s0000183-2021-ch_it.pdf</v>
      </c>
    </row>
    <row r="16283" spans="1:2" x14ac:dyDescent="0.2">
      <c r="A16283" s="1" t="s">
        <v>23087</v>
      </c>
      <c r="B16283" t="str">
        <f t="shared" si="456"/>
        <v>https://www.udobaer.de/out/media/public/cust/others/s0000183-2021-ch_it.pdf</v>
      </c>
    </row>
    <row r="16284" spans="1:2" x14ac:dyDescent="0.2">
      <c r="A16284" s="1" t="s">
        <v>23088</v>
      </c>
      <c r="B16284" t="str">
        <f t="shared" si="456"/>
        <v>https://www.udobaer.de/out/media/public/cust/others/s0000183-2021-ch_it.pdf</v>
      </c>
    </row>
    <row r="16285" spans="1:2" x14ac:dyDescent="0.2">
      <c r="A16285" s="1" t="s">
        <v>23089</v>
      </c>
      <c r="B16285" t="str">
        <f t="shared" si="456"/>
        <v>https://www.udobaer.de/out/media/public/cust/others/s0000183-2021-ch_it.pdf</v>
      </c>
    </row>
    <row r="16286" spans="1:2" x14ac:dyDescent="0.2">
      <c r="A16286" s="1" t="s">
        <v>23092</v>
      </c>
      <c r="B16286" t="str">
        <f t="shared" si="456"/>
        <v>https://www.udobaer.de/out/media/public/cust/others/s0000183-2021-ch_it.pdf</v>
      </c>
    </row>
    <row r="16287" spans="1:2" x14ac:dyDescent="0.2">
      <c r="A16287" s="1" t="s">
        <v>23093</v>
      </c>
      <c r="B16287" t="str">
        <f t="shared" si="456"/>
        <v>https://www.udobaer.de/out/media/public/cust/others/s0000183-2021-ch_it.pdf</v>
      </c>
    </row>
    <row r="16288" spans="1:2" x14ac:dyDescent="0.2">
      <c r="A16288" s="1" t="s">
        <v>23094</v>
      </c>
      <c r="B16288" t="str">
        <f t="shared" si="456"/>
        <v>https://www.udobaer.de/out/media/public/cust/others/s0000183-2021-ch_it.pdf</v>
      </c>
    </row>
    <row r="16289" spans="1:2" x14ac:dyDescent="0.2">
      <c r="A16289" s="1" t="s">
        <v>23095</v>
      </c>
      <c r="B16289" t="str">
        <f t="shared" si="456"/>
        <v>https://www.udobaer.de/out/media/public/cust/others/s0000183-2021-ch_it.pdf</v>
      </c>
    </row>
    <row r="16290" spans="1:2" x14ac:dyDescent="0.2">
      <c r="A16290" s="1" t="s">
        <v>23096</v>
      </c>
      <c r="B16290" t="str">
        <f t="shared" si="456"/>
        <v>https://www.udobaer.de/out/media/public/cust/others/s0000183-2021-ch_it.pdf</v>
      </c>
    </row>
    <row r="16291" spans="1:2" x14ac:dyDescent="0.2">
      <c r="A16291" s="1" t="s">
        <v>23973</v>
      </c>
      <c r="B16291" t="str">
        <f t="shared" ref="B16291:B16317" si="457">HYPERLINK("https://www.udobaer.de/out/media/public/cust/others/s0000184-2021-ch_it.pdf")</f>
        <v>https://www.udobaer.de/out/media/public/cust/others/s0000184-2021-ch_it.pdf</v>
      </c>
    </row>
    <row r="16292" spans="1:2" x14ac:dyDescent="0.2">
      <c r="A16292" s="1" t="s">
        <v>23980</v>
      </c>
      <c r="B16292" t="str">
        <f t="shared" si="457"/>
        <v>https://www.udobaer.de/out/media/public/cust/others/s0000184-2021-ch_it.pdf</v>
      </c>
    </row>
    <row r="16293" spans="1:2" x14ac:dyDescent="0.2">
      <c r="A16293" s="1" t="s">
        <v>23981</v>
      </c>
      <c r="B16293" t="str">
        <f t="shared" si="457"/>
        <v>https://www.udobaer.de/out/media/public/cust/others/s0000184-2021-ch_it.pdf</v>
      </c>
    </row>
    <row r="16294" spans="1:2" x14ac:dyDescent="0.2">
      <c r="A16294" s="1" t="s">
        <v>23982</v>
      </c>
      <c r="B16294" t="str">
        <f t="shared" si="457"/>
        <v>https://www.udobaer.de/out/media/public/cust/others/s0000184-2021-ch_it.pdf</v>
      </c>
    </row>
    <row r="16295" spans="1:2" x14ac:dyDescent="0.2">
      <c r="A16295" s="1" t="s">
        <v>23983</v>
      </c>
      <c r="B16295" t="str">
        <f t="shared" si="457"/>
        <v>https://www.udobaer.de/out/media/public/cust/others/s0000184-2021-ch_it.pdf</v>
      </c>
    </row>
    <row r="16296" spans="1:2" x14ac:dyDescent="0.2">
      <c r="A16296" s="1" t="s">
        <v>23984</v>
      </c>
      <c r="B16296" t="str">
        <f t="shared" si="457"/>
        <v>https://www.udobaer.de/out/media/public/cust/others/s0000184-2021-ch_it.pdf</v>
      </c>
    </row>
    <row r="16297" spans="1:2" x14ac:dyDescent="0.2">
      <c r="A16297" s="1" t="s">
        <v>23985</v>
      </c>
      <c r="B16297" t="str">
        <f t="shared" si="457"/>
        <v>https://www.udobaer.de/out/media/public/cust/others/s0000184-2021-ch_it.pdf</v>
      </c>
    </row>
    <row r="16298" spans="1:2" x14ac:dyDescent="0.2">
      <c r="A16298" s="1" t="s">
        <v>23992</v>
      </c>
      <c r="B16298" t="str">
        <f t="shared" si="457"/>
        <v>https://www.udobaer.de/out/media/public/cust/others/s0000184-2021-ch_it.pdf</v>
      </c>
    </row>
    <row r="16299" spans="1:2" x14ac:dyDescent="0.2">
      <c r="A16299" s="1" t="s">
        <v>23993</v>
      </c>
      <c r="B16299" t="str">
        <f t="shared" si="457"/>
        <v>https://www.udobaer.de/out/media/public/cust/others/s0000184-2021-ch_it.pdf</v>
      </c>
    </row>
    <row r="16300" spans="1:2" x14ac:dyDescent="0.2">
      <c r="A16300" s="1" t="s">
        <v>23994</v>
      </c>
      <c r="B16300" t="str">
        <f t="shared" si="457"/>
        <v>https://www.udobaer.de/out/media/public/cust/others/s0000184-2021-ch_it.pdf</v>
      </c>
    </row>
    <row r="16301" spans="1:2" x14ac:dyDescent="0.2">
      <c r="A16301" s="1" t="s">
        <v>23995</v>
      </c>
      <c r="B16301" t="str">
        <f t="shared" si="457"/>
        <v>https://www.udobaer.de/out/media/public/cust/others/s0000184-2021-ch_it.pdf</v>
      </c>
    </row>
    <row r="16302" spans="1:2" x14ac:dyDescent="0.2">
      <c r="A16302" s="1" t="s">
        <v>23996</v>
      </c>
      <c r="B16302" t="str">
        <f t="shared" si="457"/>
        <v>https://www.udobaer.de/out/media/public/cust/others/s0000184-2021-ch_it.pdf</v>
      </c>
    </row>
    <row r="16303" spans="1:2" x14ac:dyDescent="0.2">
      <c r="A16303" s="1" t="s">
        <v>24015</v>
      </c>
      <c r="B16303" t="str">
        <f t="shared" si="457"/>
        <v>https://www.udobaer.de/out/media/public/cust/others/s0000184-2021-ch_it.pdf</v>
      </c>
    </row>
    <row r="16304" spans="1:2" x14ac:dyDescent="0.2">
      <c r="A16304" s="1" t="s">
        <v>24028</v>
      </c>
      <c r="B16304" t="str">
        <f t="shared" si="457"/>
        <v>https://www.udobaer.de/out/media/public/cust/others/s0000184-2021-ch_it.pdf</v>
      </c>
    </row>
    <row r="16305" spans="1:2" x14ac:dyDescent="0.2">
      <c r="A16305" s="1" t="s">
        <v>24029</v>
      </c>
      <c r="B16305" t="str">
        <f t="shared" si="457"/>
        <v>https://www.udobaer.de/out/media/public/cust/others/s0000184-2021-ch_it.pdf</v>
      </c>
    </row>
    <row r="16306" spans="1:2" x14ac:dyDescent="0.2">
      <c r="A16306" s="1" t="s">
        <v>24030</v>
      </c>
      <c r="B16306" t="str">
        <f t="shared" si="457"/>
        <v>https://www.udobaer.de/out/media/public/cust/others/s0000184-2021-ch_it.pdf</v>
      </c>
    </row>
    <row r="16307" spans="1:2" x14ac:dyDescent="0.2">
      <c r="A16307" s="1" t="s">
        <v>24031</v>
      </c>
      <c r="B16307" t="str">
        <f t="shared" si="457"/>
        <v>https://www.udobaer.de/out/media/public/cust/others/s0000184-2021-ch_it.pdf</v>
      </c>
    </row>
    <row r="16308" spans="1:2" x14ac:dyDescent="0.2">
      <c r="A16308" s="1" t="s">
        <v>24032</v>
      </c>
      <c r="B16308" t="str">
        <f t="shared" si="457"/>
        <v>https://www.udobaer.de/out/media/public/cust/others/s0000184-2021-ch_it.pdf</v>
      </c>
    </row>
    <row r="16309" spans="1:2" x14ac:dyDescent="0.2">
      <c r="A16309" s="1" t="s">
        <v>24033</v>
      </c>
      <c r="B16309" t="str">
        <f t="shared" si="457"/>
        <v>https://www.udobaer.de/out/media/public/cust/others/s0000184-2021-ch_it.pdf</v>
      </c>
    </row>
    <row r="16310" spans="1:2" x14ac:dyDescent="0.2">
      <c r="A16310" s="1" t="s">
        <v>24034</v>
      </c>
      <c r="B16310" t="str">
        <f t="shared" si="457"/>
        <v>https://www.udobaer.de/out/media/public/cust/others/s0000184-2021-ch_it.pdf</v>
      </c>
    </row>
    <row r="16311" spans="1:2" x14ac:dyDescent="0.2">
      <c r="A16311" s="1" t="s">
        <v>24035</v>
      </c>
      <c r="B16311" t="str">
        <f t="shared" si="457"/>
        <v>https://www.udobaer.de/out/media/public/cust/others/s0000184-2021-ch_it.pdf</v>
      </c>
    </row>
    <row r="16312" spans="1:2" x14ac:dyDescent="0.2">
      <c r="A16312" s="1" t="s">
        <v>24036</v>
      </c>
      <c r="B16312" t="str">
        <f t="shared" si="457"/>
        <v>https://www.udobaer.de/out/media/public/cust/others/s0000184-2021-ch_it.pdf</v>
      </c>
    </row>
    <row r="16313" spans="1:2" x14ac:dyDescent="0.2">
      <c r="A16313" s="1" t="s">
        <v>24037</v>
      </c>
      <c r="B16313" t="str">
        <f t="shared" si="457"/>
        <v>https://www.udobaer.de/out/media/public/cust/others/s0000184-2021-ch_it.pdf</v>
      </c>
    </row>
    <row r="16314" spans="1:2" x14ac:dyDescent="0.2">
      <c r="A16314" s="1" t="s">
        <v>24038</v>
      </c>
      <c r="B16314" t="str">
        <f t="shared" si="457"/>
        <v>https://www.udobaer.de/out/media/public/cust/others/s0000184-2021-ch_it.pdf</v>
      </c>
    </row>
    <row r="16315" spans="1:2" x14ac:dyDescent="0.2">
      <c r="A16315" s="1" t="s">
        <v>24075</v>
      </c>
      <c r="B16315" t="str">
        <f t="shared" si="457"/>
        <v>https://www.udobaer.de/out/media/public/cust/others/s0000184-2021-ch_it.pdf</v>
      </c>
    </row>
    <row r="16316" spans="1:2" x14ac:dyDescent="0.2">
      <c r="A16316" s="1" t="s">
        <v>24076</v>
      </c>
      <c r="B16316" t="str">
        <f t="shared" si="457"/>
        <v>https://www.udobaer.de/out/media/public/cust/others/s0000184-2021-ch_it.pdf</v>
      </c>
    </row>
    <row r="16317" spans="1:2" x14ac:dyDescent="0.2">
      <c r="A16317" s="1" t="s">
        <v>24077</v>
      </c>
      <c r="B16317" t="str">
        <f t="shared" si="457"/>
        <v>https://www.udobaer.de/out/media/public/cust/others/s0000184-2021-ch_it.pdf</v>
      </c>
    </row>
    <row r="16318" spans="1:2" x14ac:dyDescent="0.2">
      <c r="A16318" s="1" t="s">
        <v>24078</v>
      </c>
      <c r="B16318" t="str">
        <f t="shared" ref="B16318:B16338" si="458">HYPERLINK("https://www.udobaer.de/out/media/public/cust/others/s0000184-2021-ch_it.pdf")</f>
        <v>https://www.udobaer.de/out/media/public/cust/others/s0000184-2021-ch_it.pdf</v>
      </c>
    </row>
    <row r="16319" spans="1:2" x14ac:dyDescent="0.2">
      <c r="A16319" s="1" t="s">
        <v>24079</v>
      </c>
      <c r="B16319" t="str">
        <f t="shared" si="458"/>
        <v>https://www.udobaer.de/out/media/public/cust/others/s0000184-2021-ch_it.pdf</v>
      </c>
    </row>
    <row r="16320" spans="1:2" x14ac:dyDescent="0.2">
      <c r="A16320" s="1" t="s">
        <v>24080</v>
      </c>
      <c r="B16320" t="str">
        <f t="shared" si="458"/>
        <v>https://www.udobaer.de/out/media/public/cust/others/s0000184-2021-ch_it.pdf</v>
      </c>
    </row>
    <row r="16321" spans="1:2" x14ac:dyDescent="0.2">
      <c r="A16321" s="1" t="s">
        <v>24081</v>
      </c>
      <c r="B16321" t="str">
        <f t="shared" si="458"/>
        <v>https://www.udobaer.de/out/media/public/cust/others/s0000184-2021-ch_it.pdf</v>
      </c>
    </row>
    <row r="16322" spans="1:2" x14ac:dyDescent="0.2">
      <c r="A16322" s="1" t="s">
        <v>24082</v>
      </c>
      <c r="B16322" t="str">
        <f t="shared" si="458"/>
        <v>https://www.udobaer.de/out/media/public/cust/others/s0000184-2021-ch_it.pdf</v>
      </c>
    </row>
    <row r="16323" spans="1:2" x14ac:dyDescent="0.2">
      <c r="A16323" s="1" t="s">
        <v>24083</v>
      </c>
      <c r="B16323" t="str">
        <f t="shared" si="458"/>
        <v>https://www.udobaer.de/out/media/public/cust/others/s0000184-2021-ch_it.pdf</v>
      </c>
    </row>
    <row r="16324" spans="1:2" x14ac:dyDescent="0.2">
      <c r="A16324" s="1" t="s">
        <v>24084</v>
      </c>
      <c r="B16324" t="str">
        <f t="shared" si="458"/>
        <v>https://www.udobaer.de/out/media/public/cust/others/s0000184-2021-ch_it.pdf</v>
      </c>
    </row>
    <row r="16325" spans="1:2" x14ac:dyDescent="0.2">
      <c r="A16325" s="1" t="s">
        <v>24085</v>
      </c>
      <c r="B16325" t="str">
        <f t="shared" si="458"/>
        <v>https://www.udobaer.de/out/media/public/cust/others/s0000184-2021-ch_it.pdf</v>
      </c>
    </row>
    <row r="16326" spans="1:2" x14ac:dyDescent="0.2">
      <c r="A16326" s="1" t="s">
        <v>24086</v>
      </c>
      <c r="B16326" t="str">
        <f t="shared" si="458"/>
        <v>https://www.udobaer.de/out/media/public/cust/others/s0000184-2021-ch_it.pdf</v>
      </c>
    </row>
    <row r="16327" spans="1:2" x14ac:dyDescent="0.2">
      <c r="A16327" s="1" t="s">
        <v>24087</v>
      </c>
      <c r="B16327" t="str">
        <f t="shared" si="458"/>
        <v>https://www.udobaer.de/out/media/public/cust/others/s0000184-2021-ch_it.pdf</v>
      </c>
    </row>
    <row r="16328" spans="1:2" x14ac:dyDescent="0.2">
      <c r="A16328" s="1" t="s">
        <v>24088</v>
      </c>
      <c r="B16328" t="str">
        <f t="shared" si="458"/>
        <v>https://www.udobaer.de/out/media/public/cust/others/s0000184-2021-ch_it.pdf</v>
      </c>
    </row>
    <row r="16329" spans="1:2" x14ac:dyDescent="0.2">
      <c r="A16329" s="1" t="s">
        <v>24089</v>
      </c>
      <c r="B16329" t="str">
        <f t="shared" si="458"/>
        <v>https://www.udobaer.de/out/media/public/cust/others/s0000184-2021-ch_it.pdf</v>
      </c>
    </row>
    <row r="16330" spans="1:2" x14ac:dyDescent="0.2">
      <c r="A16330" s="1" t="s">
        <v>24090</v>
      </c>
      <c r="B16330" t="str">
        <f t="shared" si="458"/>
        <v>https://www.udobaer.de/out/media/public/cust/others/s0000184-2021-ch_it.pdf</v>
      </c>
    </row>
    <row r="16331" spans="1:2" x14ac:dyDescent="0.2">
      <c r="A16331" s="1" t="s">
        <v>24091</v>
      </c>
      <c r="B16331" t="str">
        <f t="shared" si="458"/>
        <v>https://www.udobaer.de/out/media/public/cust/others/s0000184-2021-ch_it.pdf</v>
      </c>
    </row>
    <row r="16332" spans="1:2" x14ac:dyDescent="0.2">
      <c r="A16332" s="1" t="s">
        <v>24092</v>
      </c>
      <c r="B16332" t="str">
        <f t="shared" si="458"/>
        <v>https://www.udobaer.de/out/media/public/cust/others/s0000184-2021-ch_it.pdf</v>
      </c>
    </row>
    <row r="16333" spans="1:2" x14ac:dyDescent="0.2">
      <c r="A16333" s="1" t="s">
        <v>24093</v>
      </c>
      <c r="B16333" t="str">
        <f t="shared" si="458"/>
        <v>https://www.udobaer.de/out/media/public/cust/others/s0000184-2021-ch_it.pdf</v>
      </c>
    </row>
    <row r="16334" spans="1:2" x14ac:dyDescent="0.2">
      <c r="A16334" s="1" t="s">
        <v>24094</v>
      </c>
      <c r="B16334" t="str">
        <f t="shared" si="458"/>
        <v>https://www.udobaer.de/out/media/public/cust/others/s0000184-2021-ch_it.pdf</v>
      </c>
    </row>
    <row r="16335" spans="1:2" x14ac:dyDescent="0.2">
      <c r="A16335" s="1" t="s">
        <v>24095</v>
      </c>
      <c r="B16335" t="str">
        <f t="shared" si="458"/>
        <v>https://www.udobaer.de/out/media/public/cust/others/s0000184-2021-ch_it.pdf</v>
      </c>
    </row>
    <row r="16336" spans="1:2" x14ac:dyDescent="0.2">
      <c r="A16336" s="1" t="s">
        <v>24096</v>
      </c>
      <c r="B16336" t="str">
        <f t="shared" si="458"/>
        <v>https://www.udobaer.de/out/media/public/cust/others/s0000184-2021-ch_it.pdf</v>
      </c>
    </row>
    <row r="16337" spans="1:2" x14ac:dyDescent="0.2">
      <c r="A16337" s="1" t="s">
        <v>24097</v>
      </c>
      <c r="B16337" t="str">
        <f t="shared" si="458"/>
        <v>https://www.udobaer.de/out/media/public/cust/others/s0000184-2021-ch_it.pdf</v>
      </c>
    </row>
    <row r="16338" spans="1:2" x14ac:dyDescent="0.2">
      <c r="A16338" s="1" t="s">
        <v>24098</v>
      </c>
      <c r="B16338" t="str">
        <f t="shared" si="458"/>
        <v>https://www.udobaer.de/out/media/public/cust/others/s0000184-2021-ch_it.pdf</v>
      </c>
    </row>
    <row r="16339" spans="1:2" x14ac:dyDescent="0.2">
      <c r="A16339" s="1" t="s">
        <v>21306</v>
      </c>
      <c r="B16339" t="str">
        <f t="shared" ref="B16339:B16365" si="459">HYPERLINK("https://www.udobaer.de/out/media/public/cust/others/s0000185-2021-ch_it.pdf")</f>
        <v>https://www.udobaer.de/out/media/public/cust/others/s0000185-2021-ch_it.pdf</v>
      </c>
    </row>
    <row r="16340" spans="1:2" x14ac:dyDescent="0.2">
      <c r="A16340" s="1" t="s">
        <v>21314</v>
      </c>
      <c r="B16340" t="str">
        <f t="shared" si="459"/>
        <v>https://www.udobaer.de/out/media/public/cust/others/s0000185-2021-ch_it.pdf</v>
      </c>
    </row>
    <row r="16341" spans="1:2" x14ac:dyDescent="0.2">
      <c r="A16341" s="1" t="s">
        <v>21315</v>
      </c>
      <c r="B16341" t="str">
        <f t="shared" si="459"/>
        <v>https://www.udobaer.de/out/media/public/cust/others/s0000185-2021-ch_it.pdf</v>
      </c>
    </row>
    <row r="16342" spans="1:2" x14ac:dyDescent="0.2">
      <c r="A16342" s="1" t="s">
        <v>21316</v>
      </c>
      <c r="B16342" t="str">
        <f t="shared" si="459"/>
        <v>https://www.udobaer.de/out/media/public/cust/others/s0000185-2021-ch_it.pdf</v>
      </c>
    </row>
    <row r="16343" spans="1:2" x14ac:dyDescent="0.2">
      <c r="A16343" s="1" t="s">
        <v>21317</v>
      </c>
      <c r="B16343" t="str">
        <f t="shared" si="459"/>
        <v>https://www.udobaer.de/out/media/public/cust/others/s0000185-2021-ch_it.pdf</v>
      </c>
    </row>
    <row r="16344" spans="1:2" x14ac:dyDescent="0.2">
      <c r="A16344" s="1" t="s">
        <v>21318</v>
      </c>
      <c r="B16344" t="str">
        <f t="shared" si="459"/>
        <v>https://www.udobaer.de/out/media/public/cust/others/s0000185-2021-ch_it.pdf</v>
      </c>
    </row>
    <row r="16345" spans="1:2" x14ac:dyDescent="0.2">
      <c r="A16345" s="1" t="s">
        <v>21319</v>
      </c>
      <c r="B16345" t="str">
        <f t="shared" si="459"/>
        <v>https://www.udobaer.de/out/media/public/cust/others/s0000185-2021-ch_it.pdf</v>
      </c>
    </row>
    <row r="16346" spans="1:2" x14ac:dyDescent="0.2">
      <c r="A16346" s="1" t="s">
        <v>21320</v>
      </c>
      <c r="B16346" t="str">
        <f t="shared" si="459"/>
        <v>https://www.udobaer.de/out/media/public/cust/others/s0000185-2021-ch_it.pdf</v>
      </c>
    </row>
    <row r="16347" spans="1:2" x14ac:dyDescent="0.2">
      <c r="A16347" s="1" t="s">
        <v>21321</v>
      </c>
      <c r="B16347" t="str">
        <f t="shared" si="459"/>
        <v>https://www.udobaer.de/out/media/public/cust/others/s0000185-2021-ch_it.pdf</v>
      </c>
    </row>
    <row r="16348" spans="1:2" x14ac:dyDescent="0.2">
      <c r="A16348" s="1" t="s">
        <v>21322</v>
      </c>
      <c r="B16348" t="str">
        <f t="shared" si="459"/>
        <v>https://www.udobaer.de/out/media/public/cust/others/s0000185-2021-ch_it.pdf</v>
      </c>
    </row>
    <row r="16349" spans="1:2" x14ac:dyDescent="0.2">
      <c r="A16349" s="1" t="s">
        <v>21323</v>
      </c>
      <c r="B16349" t="str">
        <f t="shared" si="459"/>
        <v>https://www.udobaer.de/out/media/public/cust/others/s0000185-2021-ch_it.pdf</v>
      </c>
    </row>
    <row r="16350" spans="1:2" x14ac:dyDescent="0.2">
      <c r="A16350" s="1" t="s">
        <v>21324</v>
      </c>
      <c r="B16350" t="str">
        <f t="shared" si="459"/>
        <v>https://www.udobaer.de/out/media/public/cust/others/s0000185-2021-ch_it.pdf</v>
      </c>
    </row>
    <row r="16351" spans="1:2" x14ac:dyDescent="0.2">
      <c r="A16351" s="1" t="s">
        <v>21325</v>
      </c>
      <c r="B16351" t="str">
        <f t="shared" si="459"/>
        <v>https://www.udobaer.de/out/media/public/cust/others/s0000185-2021-ch_it.pdf</v>
      </c>
    </row>
    <row r="16352" spans="1:2" x14ac:dyDescent="0.2">
      <c r="A16352" s="1" t="s">
        <v>21326</v>
      </c>
      <c r="B16352" t="str">
        <f t="shared" si="459"/>
        <v>https://www.udobaer.de/out/media/public/cust/others/s0000185-2021-ch_it.pdf</v>
      </c>
    </row>
    <row r="16353" spans="1:2" x14ac:dyDescent="0.2">
      <c r="A16353" s="1" t="s">
        <v>21327</v>
      </c>
      <c r="B16353" t="str">
        <f t="shared" si="459"/>
        <v>https://www.udobaer.de/out/media/public/cust/others/s0000185-2021-ch_it.pdf</v>
      </c>
    </row>
    <row r="16354" spans="1:2" x14ac:dyDescent="0.2">
      <c r="A16354" s="1" t="s">
        <v>21328</v>
      </c>
      <c r="B16354" t="str">
        <f t="shared" si="459"/>
        <v>https://www.udobaer.de/out/media/public/cust/others/s0000185-2021-ch_it.pdf</v>
      </c>
    </row>
    <row r="16355" spans="1:2" x14ac:dyDescent="0.2">
      <c r="A16355" s="1" t="s">
        <v>21329</v>
      </c>
      <c r="B16355" t="str">
        <f t="shared" si="459"/>
        <v>https://www.udobaer.de/out/media/public/cust/others/s0000185-2021-ch_it.pdf</v>
      </c>
    </row>
    <row r="16356" spans="1:2" x14ac:dyDescent="0.2">
      <c r="A16356" s="1" t="s">
        <v>21330</v>
      </c>
      <c r="B16356" t="str">
        <f t="shared" si="459"/>
        <v>https://www.udobaer.de/out/media/public/cust/others/s0000185-2021-ch_it.pdf</v>
      </c>
    </row>
    <row r="16357" spans="1:2" x14ac:dyDescent="0.2">
      <c r="A16357" s="1" t="s">
        <v>21331</v>
      </c>
      <c r="B16357" t="str">
        <f t="shared" si="459"/>
        <v>https://www.udobaer.de/out/media/public/cust/others/s0000185-2021-ch_it.pdf</v>
      </c>
    </row>
    <row r="16358" spans="1:2" x14ac:dyDescent="0.2">
      <c r="A16358" s="1" t="s">
        <v>21332</v>
      </c>
      <c r="B16358" t="str">
        <f t="shared" si="459"/>
        <v>https://www.udobaer.de/out/media/public/cust/others/s0000185-2021-ch_it.pdf</v>
      </c>
    </row>
    <row r="16359" spans="1:2" x14ac:dyDescent="0.2">
      <c r="A16359" s="1" t="s">
        <v>21333</v>
      </c>
      <c r="B16359" t="str">
        <f t="shared" si="459"/>
        <v>https://www.udobaer.de/out/media/public/cust/others/s0000185-2021-ch_it.pdf</v>
      </c>
    </row>
    <row r="16360" spans="1:2" x14ac:dyDescent="0.2">
      <c r="A16360" s="1" t="s">
        <v>21334</v>
      </c>
      <c r="B16360" t="str">
        <f t="shared" si="459"/>
        <v>https://www.udobaer.de/out/media/public/cust/others/s0000185-2021-ch_it.pdf</v>
      </c>
    </row>
    <row r="16361" spans="1:2" x14ac:dyDescent="0.2">
      <c r="A16361" s="1" t="s">
        <v>21335</v>
      </c>
      <c r="B16361" t="str">
        <f t="shared" si="459"/>
        <v>https://www.udobaer.de/out/media/public/cust/others/s0000185-2021-ch_it.pdf</v>
      </c>
    </row>
    <row r="16362" spans="1:2" x14ac:dyDescent="0.2">
      <c r="A16362" s="1" t="s">
        <v>21336</v>
      </c>
      <c r="B16362" t="str">
        <f t="shared" si="459"/>
        <v>https://www.udobaer.de/out/media/public/cust/others/s0000185-2021-ch_it.pdf</v>
      </c>
    </row>
    <row r="16363" spans="1:2" x14ac:dyDescent="0.2">
      <c r="A16363" s="1" t="s">
        <v>21337</v>
      </c>
      <c r="B16363" t="str">
        <f t="shared" si="459"/>
        <v>https://www.udobaer.de/out/media/public/cust/others/s0000185-2021-ch_it.pdf</v>
      </c>
    </row>
    <row r="16364" spans="1:2" x14ac:dyDescent="0.2">
      <c r="A16364" s="1" t="s">
        <v>21338</v>
      </c>
      <c r="B16364" t="str">
        <f t="shared" si="459"/>
        <v>https://www.udobaer.de/out/media/public/cust/others/s0000185-2021-ch_it.pdf</v>
      </c>
    </row>
    <row r="16365" spans="1:2" x14ac:dyDescent="0.2">
      <c r="A16365" s="1" t="s">
        <v>21345</v>
      </c>
      <c r="B16365" t="str">
        <f t="shared" si="459"/>
        <v>https://www.udobaer.de/out/media/public/cust/others/s0000185-2021-ch_it.pdf</v>
      </c>
    </row>
    <row r="16366" spans="1:2" x14ac:dyDescent="0.2">
      <c r="A16366" s="1" t="s">
        <v>21346</v>
      </c>
      <c r="B16366" t="str">
        <f t="shared" ref="B16366:B16392" si="460">HYPERLINK("https://www.udobaer.de/out/media/public/cust/others/s0000185-2021-ch_it.pdf")</f>
        <v>https://www.udobaer.de/out/media/public/cust/others/s0000185-2021-ch_it.pdf</v>
      </c>
    </row>
    <row r="16367" spans="1:2" x14ac:dyDescent="0.2">
      <c r="A16367" s="1" t="s">
        <v>21347</v>
      </c>
      <c r="B16367" t="str">
        <f t="shared" si="460"/>
        <v>https://www.udobaer.de/out/media/public/cust/others/s0000185-2021-ch_it.pdf</v>
      </c>
    </row>
    <row r="16368" spans="1:2" x14ac:dyDescent="0.2">
      <c r="A16368" s="1" t="s">
        <v>21348</v>
      </c>
      <c r="B16368" t="str">
        <f t="shared" si="460"/>
        <v>https://www.udobaer.de/out/media/public/cust/others/s0000185-2021-ch_it.pdf</v>
      </c>
    </row>
    <row r="16369" spans="1:2" x14ac:dyDescent="0.2">
      <c r="A16369" s="1" t="s">
        <v>21349</v>
      </c>
      <c r="B16369" t="str">
        <f t="shared" si="460"/>
        <v>https://www.udobaer.de/out/media/public/cust/others/s0000185-2021-ch_it.pdf</v>
      </c>
    </row>
    <row r="16370" spans="1:2" x14ac:dyDescent="0.2">
      <c r="A16370" s="1" t="s">
        <v>21362</v>
      </c>
      <c r="B16370" t="str">
        <f t="shared" si="460"/>
        <v>https://www.udobaer.de/out/media/public/cust/others/s0000185-2021-ch_it.pdf</v>
      </c>
    </row>
    <row r="16371" spans="1:2" x14ac:dyDescent="0.2">
      <c r="A16371" s="1" t="s">
        <v>21363</v>
      </c>
      <c r="B16371" t="str">
        <f t="shared" si="460"/>
        <v>https://www.udobaer.de/out/media/public/cust/others/s0000185-2021-ch_it.pdf</v>
      </c>
    </row>
    <row r="16372" spans="1:2" x14ac:dyDescent="0.2">
      <c r="A16372" s="1" t="s">
        <v>21364</v>
      </c>
      <c r="B16372" t="str">
        <f t="shared" si="460"/>
        <v>https://www.udobaer.de/out/media/public/cust/others/s0000185-2021-ch_it.pdf</v>
      </c>
    </row>
    <row r="16373" spans="1:2" x14ac:dyDescent="0.2">
      <c r="A16373" s="1" t="s">
        <v>21365</v>
      </c>
      <c r="B16373" t="str">
        <f t="shared" si="460"/>
        <v>https://www.udobaer.de/out/media/public/cust/others/s0000185-2021-ch_it.pdf</v>
      </c>
    </row>
    <row r="16374" spans="1:2" x14ac:dyDescent="0.2">
      <c r="A16374" s="1" t="s">
        <v>21366</v>
      </c>
      <c r="B16374" t="str">
        <f t="shared" si="460"/>
        <v>https://www.udobaer.de/out/media/public/cust/others/s0000185-2021-ch_it.pdf</v>
      </c>
    </row>
    <row r="16375" spans="1:2" x14ac:dyDescent="0.2">
      <c r="A16375" s="1" t="s">
        <v>21529</v>
      </c>
      <c r="B16375" t="str">
        <f t="shared" si="460"/>
        <v>https://www.udobaer.de/out/media/public/cust/others/s0000185-2021-ch_it.pdf</v>
      </c>
    </row>
    <row r="16376" spans="1:2" x14ac:dyDescent="0.2">
      <c r="A16376" s="1" t="s">
        <v>21530</v>
      </c>
      <c r="B16376" t="str">
        <f t="shared" si="460"/>
        <v>https://www.udobaer.de/out/media/public/cust/others/s0000185-2021-ch_it.pdf</v>
      </c>
    </row>
    <row r="16377" spans="1:2" x14ac:dyDescent="0.2">
      <c r="A16377" s="1" t="s">
        <v>21531</v>
      </c>
      <c r="B16377" t="str">
        <f t="shared" si="460"/>
        <v>https://www.udobaer.de/out/media/public/cust/others/s0000185-2021-ch_it.pdf</v>
      </c>
    </row>
    <row r="16378" spans="1:2" x14ac:dyDescent="0.2">
      <c r="A16378" s="1" t="s">
        <v>21532</v>
      </c>
      <c r="B16378" t="str">
        <f t="shared" si="460"/>
        <v>https://www.udobaer.de/out/media/public/cust/others/s0000185-2021-ch_it.pdf</v>
      </c>
    </row>
    <row r="16379" spans="1:2" x14ac:dyDescent="0.2">
      <c r="A16379" s="1" t="s">
        <v>21533</v>
      </c>
      <c r="B16379" t="str">
        <f t="shared" si="460"/>
        <v>https://www.udobaer.de/out/media/public/cust/others/s0000185-2021-ch_it.pdf</v>
      </c>
    </row>
    <row r="16380" spans="1:2" x14ac:dyDescent="0.2">
      <c r="A16380" s="1" t="s">
        <v>21534</v>
      </c>
      <c r="B16380" t="str">
        <f t="shared" si="460"/>
        <v>https://www.udobaer.de/out/media/public/cust/others/s0000185-2021-ch_it.pdf</v>
      </c>
    </row>
    <row r="16381" spans="1:2" x14ac:dyDescent="0.2">
      <c r="A16381" s="1" t="s">
        <v>21540</v>
      </c>
      <c r="B16381" t="str">
        <f t="shared" si="460"/>
        <v>https://www.udobaer.de/out/media/public/cust/others/s0000185-2021-ch_it.pdf</v>
      </c>
    </row>
    <row r="16382" spans="1:2" x14ac:dyDescent="0.2">
      <c r="A16382" s="1" t="s">
        <v>21541</v>
      </c>
      <c r="B16382" t="str">
        <f t="shared" si="460"/>
        <v>https://www.udobaer.de/out/media/public/cust/others/s0000185-2021-ch_it.pdf</v>
      </c>
    </row>
    <row r="16383" spans="1:2" x14ac:dyDescent="0.2">
      <c r="A16383" s="1" t="s">
        <v>21542</v>
      </c>
      <c r="B16383" t="str">
        <f t="shared" si="460"/>
        <v>https://www.udobaer.de/out/media/public/cust/others/s0000185-2021-ch_it.pdf</v>
      </c>
    </row>
    <row r="16384" spans="1:2" x14ac:dyDescent="0.2">
      <c r="A16384" s="1" t="s">
        <v>21543</v>
      </c>
      <c r="B16384" t="str">
        <f t="shared" si="460"/>
        <v>https://www.udobaer.de/out/media/public/cust/others/s0000185-2021-ch_it.pdf</v>
      </c>
    </row>
    <row r="16385" spans="1:2" x14ac:dyDescent="0.2">
      <c r="A16385" s="1" t="s">
        <v>21544</v>
      </c>
      <c r="B16385" t="str">
        <f t="shared" si="460"/>
        <v>https://www.udobaer.de/out/media/public/cust/others/s0000185-2021-ch_it.pdf</v>
      </c>
    </row>
    <row r="16386" spans="1:2" x14ac:dyDescent="0.2">
      <c r="A16386" s="1" t="s">
        <v>21545</v>
      </c>
      <c r="B16386" t="str">
        <f t="shared" si="460"/>
        <v>https://www.udobaer.de/out/media/public/cust/others/s0000185-2021-ch_it.pdf</v>
      </c>
    </row>
    <row r="16387" spans="1:2" x14ac:dyDescent="0.2">
      <c r="A16387" s="1" t="s">
        <v>21546</v>
      </c>
      <c r="B16387" t="str">
        <f t="shared" si="460"/>
        <v>https://www.udobaer.de/out/media/public/cust/others/s0000185-2021-ch_it.pdf</v>
      </c>
    </row>
    <row r="16388" spans="1:2" x14ac:dyDescent="0.2">
      <c r="A16388" s="1" t="s">
        <v>21548</v>
      </c>
      <c r="B16388" t="str">
        <f t="shared" si="460"/>
        <v>https://www.udobaer.de/out/media/public/cust/others/s0000185-2021-ch_it.pdf</v>
      </c>
    </row>
    <row r="16389" spans="1:2" x14ac:dyDescent="0.2">
      <c r="A16389" s="1" t="s">
        <v>21549</v>
      </c>
      <c r="B16389" t="str">
        <f t="shared" si="460"/>
        <v>https://www.udobaer.de/out/media/public/cust/others/s0000185-2021-ch_it.pdf</v>
      </c>
    </row>
    <row r="16390" spans="1:2" x14ac:dyDescent="0.2">
      <c r="A16390" s="1" t="s">
        <v>21550</v>
      </c>
      <c r="B16390" t="str">
        <f t="shared" si="460"/>
        <v>https://www.udobaer.de/out/media/public/cust/others/s0000185-2021-ch_it.pdf</v>
      </c>
    </row>
    <row r="16391" spans="1:2" x14ac:dyDescent="0.2">
      <c r="A16391" s="1" t="s">
        <v>21551</v>
      </c>
      <c r="B16391" t="str">
        <f t="shared" si="460"/>
        <v>https://www.udobaer.de/out/media/public/cust/others/s0000185-2021-ch_it.pdf</v>
      </c>
    </row>
    <row r="16392" spans="1:2" x14ac:dyDescent="0.2">
      <c r="A16392" s="1" t="s">
        <v>21552</v>
      </c>
      <c r="B16392" t="str">
        <f t="shared" si="460"/>
        <v>https://www.udobaer.de/out/media/public/cust/others/s0000185-2021-ch_it.pdf</v>
      </c>
    </row>
    <row r="16393" spans="1:2" x14ac:dyDescent="0.2">
      <c r="A16393" s="1" t="s">
        <v>21553</v>
      </c>
      <c r="B16393" t="str">
        <f t="shared" ref="B16393:B16423" si="461">HYPERLINK("https://www.udobaer.de/out/media/public/cust/others/s0000185-2021-ch_it.pdf")</f>
        <v>https://www.udobaer.de/out/media/public/cust/others/s0000185-2021-ch_it.pdf</v>
      </c>
    </row>
    <row r="16394" spans="1:2" x14ac:dyDescent="0.2">
      <c r="A16394" s="1" t="s">
        <v>21554</v>
      </c>
      <c r="B16394" t="str">
        <f t="shared" si="461"/>
        <v>https://www.udobaer.de/out/media/public/cust/others/s0000185-2021-ch_it.pdf</v>
      </c>
    </row>
    <row r="16395" spans="1:2" x14ac:dyDescent="0.2">
      <c r="A16395" s="1" t="s">
        <v>21555</v>
      </c>
      <c r="B16395" t="str">
        <f t="shared" si="461"/>
        <v>https://www.udobaer.de/out/media/public/cust/others/s0000185-2021-ch_it.pdf</v>
      </c>
    </row>
    <row r="16396" spans="1:2" x14ac:dyDescent="0.2">
      <c r="A16396" s="1" t="s">
        <v>21556</v>
      </c>
      <c r="B16396" t="str">
        <f t="shared" si="461"/>
        <v>https://www.udobaer.de/out/media/public/cust/others/s0000185-2021-ch_it.pdf</v>
      </c>
    </row>
    <row r="16397" spans="1:2" x14ac:dyDescent="0.2">
      <c r="A16397" s="1" t="s">
        <v>21557</v>
      </c>
      <c r="B16397" t="str">
        <f t="shared" si="461"/>
        <v>https://www.udobaer.de/out/media/public/cust/others/s0000185-2021-ch_it.pdf</v>
      </c>
    </row>
    <row r="16398" spans="1:2" x14ac:dyDescent="0.2">
      <c r="A16398" s="1" t="s">
        <v>21558</v>
      </c>
      <c r="B16398" t="str">
        <f t="shared" si="461"/>
        <v>https://www.udobaer.de/out/media/public/cust/others/s0000185-2021-ch_it.pdf</v>
      </c>
    </row>
    <row r="16399" spans="1:2" x14ac:dyDescent="0.2">
      <c r="A16399" s="1" t="s">
        <v>23383</v>
      </c>
      <c r="B16399" t="str">
        <f t="shared" si="461"/>
        <v>https://www.udobaer.de/out/media/public/cust/others/s0000185-2021-ch_it.pdf</v>
      </c>
    </row>
    <row r="16400" spans="1:2" x14ac:dyDescent="0.2">
      <c r="A16400" s="1" t="s">
        <v>23384</v>
      </c>
      <c r="B16400" t="str">
        <f t="shared" si="461"/>
        <v>https://www.udobaer.de/out/media/public/cust/others/s0000185-2021-ch_it.pdf</v>
      </c>
    </row>
    <row r="16401" spans="1:2" x14ac:dyDescent="0.2">
      <c r="A16401" s="1" t="s">
        <v>23385</v>
      </c>
      <c r="B16401" t="str">
        <f t="shared" si="461"/>
        <v>https://www.udobaer.de/out/media/public/cust/others/s0000185-2021-ch_it.pdf</v>
      </c>
    </row>
    <row r="16402" spans="1:2" x14ac:dyDescent="0.2">
      <c r="A16402" s="1" t="s">
        <v>23386</v>
      </c>
      <c r="B16402" t="str">
        <f t="shared" si="461"/>
        <v>https://www.udobaer.de/out/media/public/cust/others/s0000185-2021-ch_it.pdf</v>
      </c>
    </row>
    <row r="16403" spans="1:2" x14ac:dyDescent="0.2">
      <c r="A16403" s="1" t="s">
        <v>23387</v>
      </c>
      <c r="B16403" t="str">
        <f t="shared" si="461"/>
        <v>https://www.udobaer.de/out/media/public/cust/others/s0000185-2021-ch_it.pdf</v>
      </c>
    </row>
    <row r="16404" spans="1:2" x14ac:dyDescent="0.2">
      <c r="A16404" s="1" t="s">
        <v>23388</v>
      </c>
      <c r="B16404" t="str">
        <f t="shared" si="461"/>
        <v>https://www.udobaer.de/out/media/public/cust/others/s0000185-2021-ch_it.pdf</v>
      </c>
    </row>
    <row r="16405" spans="1:2" x14ac:dyDescent="0.2">
      <c r="A16405" s="1" t="s">
        <v>23389</v>
      </c>
      <c r="B16405" t="str">
        <f t="shared" si="461"/>
        <v>https://www.udobaer.de/out/media/public/cust/others/s0000185-2021-ch_it.pdf</v>
      </c>
    </row>
    <row r="16406" spans="1:2" x14ac:dyDescent="0.2">
      <c r="A16406" s="1" t="s">
        <v>23390</v>
      </c>
      <c r="B16406" t="str">
        <f t="shared" si="461"/>
        <v>https://www.udobaer.de/out/media/public/cust/others/s0000185-2021-ch_it.pdf</v>
      </c>
    </row>
    <row r="16407" spans="1:2" x14ac:dyDescent="0.2">
      <c r="A16407" s="1" t="s">
        <v>23391</v>
      </c>
      <c r="B16407" t="str">
        <f t="shared" si="461"/>
        <v>https://www.udobaer.de/out/media/public/cust/others/s0000185-2021-ch_it.pdf</v>
      </c>
    </row>
    <row r="16408" spans="1:2" x14ac:dyDescent="0.2">
      <c r="A16408" s="1" t="s">
        <v>23392</v>
      </c>
      <c r="B16408" t="str">
        <f t="shared" si="461"/>
        <v>https://www.udobaer.de/out/media/public/cust/others/s0000185-2021-ch_it.pdf</v>
      </c>
    </row>
    <row r="16409" spans="1:2" x14ac:dyDescent="0.2">
      <c r="A16409" s="1" t="s">
        <v>23393</v>
      </c>
      <c r="B16409" t="str">
        <f t="shared" si="461"/>
        <v>https://www.udobaer.de/out/media/public/cust/others/s0000185-2021-ch_it.pdf</v>
      </c>
    </row>
    <row r="16410" spans="1:2" x14ac:dyDescent="0.2">
      <c r="A16410" s="1" t="s">
        <v>23394</v>
      </c>
      <c r="B16410" t="str">
        <f t="shared" si="461"/>
        <v>https://www.udobaer.de/out/media/public/cust/others/s0000185-2021-ch_it.pdf</v>
      </c>
    </row>
    <row r="16411" spans="1:2" x14ac:dyDescent="0.2">
      <c r="A16411" s="1" t="s">
        <v>23395</v>
      </c>
      <c r="B16411" t="str">
        <f t="shared" si="461"/>
        <v>https://www.udobaer.de/out/media/public/cust/others/s0000185-2021-ch_it.pdf</v>
      </c>
    </row>
    <row r="16412" spans="1:2" x14ac:dyDescent="0.2">
      <c r="A16412" s="1" t="s">
        <v>23396</v>
      </c>
      <c r="B16412" t="str">
        <f t="shared" si="461"/>
        <v>https://www.udobaer.de/out/media/public/cust/others/s0000185-2021-ch_it.pdf</v>
      </c>
    </row>
    <row r="16413" spans="1:2" x14ac:dyDescent="0.2">
      <c r="A16413" s="1" t="s">
        <v>23397</v>
      </c>
      <c r="B16413" t="str">
        <f t="shared" si="461"/>
        <v>https://www.udobaer.de/out/media/public/cust/others/s0000185-2021-ch_it.pdf</v>
      </c>
    </row>
    <row r="16414" spans="1:2" x14ac:dyDescent="0.2">
      <c r="A16414" s="1" t="s">
        <v>23398</v>
      </c>
      <c r="B16414" t="str">
        <f t="shared" si="461"/>
        <v>https://www.udobaer.de/out/media/public/cust/others/s0000185-2021-ch_it.pdf</v>
      </c>
    </row>
    <row r="16415" spans="1:2" x14ac:dyDescent="0.2">
      <c r="A16415" s="1" t="s">
        <v>23399</v>
      </c>
      <c r="B16415" t="str">
        <f t="shared" si="461"/>
        <v>https://www.udobaer.de/out/media/public/cust/others/s0000185-2021-ch_it.pdf</v>
      </c>
    </row>
    <row r="16416" spans="1:2" x14ac:dyDescent="0.2">
      <c r="A16416" s="1" t="s">
        <v>23400</v>
      </c>
      <c r="B16416" t="str">
        <f t="shared" si="461"/>
        <v>https://www.udobaer.de/out/media/public/cust/others/s0000185-2021-ch_it.pdf</v>
      </c>
    </row>
    <row r="16417" spans="1:2" x14ac:dyDescent="0.2">
      <c r="A16417" s="1" t="s">
        <v>23425</v>
      </c>
      <c r="B16417" t="str">
        <f t="shared" si="461"/>
        <v>https://www.udobaer.de/out/media/public/cust/others/s0000185-2021-ch_it.pdf</v>
      </c>
    </row>
    <row r="16418" spans="1:2" x14ac:dyDescent="0.2">
      <c r="A16418" s="1" t="s">
        <v>23426</v>
      </c>
      <c r="B16418" t="str">
        <f t="shared" si="461"/>
        <v>https://www.udobaer.de/out/media/public/cust/others/s0000185-2021-ch_it.pdf</v>
      </c>
    </row>
    <row r="16419" spans="1:2" x14ac:dyDescent="0.2">
      <c r="A16419" s="1" t="s">
        <v>23427</v>
      </c>
      <c r="B16419" t="str">
        <f t="shared" si="461"/>
        <v>https://www.udobaer.de/out/media/public/cust/others/s0000185-2021-ch_it.pdf</v>
      </c>
    </row>
    <row r="16420" spans="1:2" x14ac:dyDescent="0.2">
      <c r="A16420" s="1" t="s">
        <v>23428</v>
      </c>
      <c r="B16420" t="str">
        <f t="shared" si="461"/>
        <v>https://www.udobaer.de/out/media/public/cust/others/s0000185-2021-ch_it.pdf</v>
      </c>
    </row>
    <row r="16421" spans="1:2" x14ac:dyDescent="0.2">
      <c r="A16421" s="1" t="s">
        <v>23429</v>
      </c>
      <c r="B16421" t="str">
        <f t="shared" si="461"/>
        <v>https://www.udobaer.de/out/media/public/cust/others/s0000185-2021-ch_it.pdf</v>
      </c>
    </row>
    <row r="16422" spans="1:2" x14ac:dyDescent="0.2">
      <c r="A16422" s="1" t="s">
        <v>23430</v>
      </c>
      <c r="B16422" t="str">
        <f t="shared" si="461"/>
        <v>https://www.udobaer.de/out/media/public/cust/others/s0000185-2021-ch_it.pdf</v>
      </c>
    </row>
    <row r="16423" spans="1:2" x14ac:dyDescent="0.2">
      <c r="A16423" s="1" t="s">
        <v>28432</v>
      </c>
      <c r="B16423" t="str">
        <f t="shared" si="461"/>
        <v>https://www.udobaer.de/out/media/public/cust/others/s0000185-2021-ch_it.pdf</v>
      </c>
    </row>
    <row r="16424" spans="1:2" x14ac:dyDescent="0.2">
      <c r="A16424" s="1" t="s">
        <v>21583</v>
      </c>
      <c r="B16424" t="str">
        <f t="shared" ref="B16424:B16487" si="462">HYPERLINK("https://www.udobaer.de/out/media/public/cust/others/s0000187-2021-ch_it.pdf")</f>
        <v>https://www.udobaer.de/out/media/public/cust/others/s0000187-2021-ch_it.pdf</v>
      </c>
    </row>
    <row r="16425" spans="1:2" x14ac:dyDescent="0.2">
      <c r="A16425" s="1" t="s">
        <v>21584</v>
      </c>
      <c r="B16425" t="str">
        <f t="shared" si="462"/>
        <v>https://www.udobaer.de/out/media/public/cust/others/s0000187-2021-ch_it.pdf</v>
      </c>
    </row>
    <row r="16426" spans="1:2" x14ac:dyDescent="0.2">
      <c r="A16426" s="1" t="s">
        <v>21585</v>
      </c>
      <c r="B16426" t="str">
        <f t="shared" si="462"/>
        <v>https://www.udobaer.de/out/media/public/cust/others/s0000187-2021-ch_it.pdf</v>
      </c>
    </row>
    <row r="16427" spans="1:2" x14ac:dyDescent="0.2">
      <c r="A16427" s="1" t="s">
        <v>21586</v>
      </c>
      <c r="B16427" t="str">
        <f t="shared" si="462"/>
        <v>https://www.udobaer.de/out/media/public/cust/others/s0000187-2021-ch_it.pdf</v>
      </c>
    </row>
    <row r="16428" spans="1:2" x14ac:dyDescent="0.2">
      <c r="A16428" s="1" t="s">
        <v>21587</v>
      </c>
      <c r="B16428" t="str">
        <f t="shared" si="462"/>
        <v>https://www.udobaer.de/out/media/public/cust/others/s0000187-2021-ch_it.pdf</v>
      </c>
    </row>
    <row r="16429" spans="1:2" x14ac:dyDescent="0.2">
      <c r="A16429" s="1" t="s">
        <v>21588</v>
      </c>
      <c r="B16429" t="str">
        <f t="shared" si="462"/>
        <v>https://www.udobaer.de/out/media/public/cust/others/s0000187-2021-ch_it.pdf</v>
      </c>
    </row>
    <row r="16430" spans="1:2" x14ac:dyDescent="0.2">
      <c r="A16430" s="1" t="s">
        <v>21589</v>
      </c>
      <c r="B16430" t="str">
        <f t="shared" si="462"/>
        <v>https://www.udobaer.de/out/media/public/cust/others/s0000187-2021-ch_it.pdf</v>
      </c>
    </row>
    <row r="16431" spans="1:2" x14ac:dyDescent="0.2">
      <c r="A16431" s="1" t="s">
        <v>21590</v>
      </c>
      <c r="B16431" t="str">
        <f t="shared" si="462"/>
        <v>https://www.udobaer.de/out/media/public/cust/others/s0000187-2021-ch_it.pdf</v>
      </c>
    </row>
    <row r="16432" spans="1:2" x14ac:dyDescent="0.2">
      <c r="A16432" s="1" t="s">
        <v>21591</v>
      </c>
      <c r="B16432" t="str">
        <f t="shared" si="462"/>
        <v>https://www.udobaer.de/out/media/public/cust/others/s0000187-2021-ch_it.pdf</v>
      </c>
    </row>
    <row r="16433" spans="1:2" x14ac:dyDescent="0.2">
      <c r="A16433" s="1" t="s">
        <v>21592</v>
      </c>
      <c r="B16433" t="str">
        <f t="shared" si="462"/>
        <v>https://www.udobaer.de/out/media/public/cust/others/s0000187-2021-ch_it.pdf</v>
      </c>
    </row>
    <row r="16434" spans="1:2" x14ac:dyDescent="0.2">
      <c r="A16434" s="1" t="s">
        <v>21593</v>
      </c>
      <c r="B16434" t="str">
        <f t="shared" si="462"/>
        <v>https://www.udobaer.de/out/media/public/cust/others/s0000187-2021-ch_it.pdf</v>
      </c>
    </row>
    <row r="16435" spans="1:2" x14ac:dyDescent="0.2">
      <c r="A16435" s="1" t="s">
        <v>21594</v>
      </c>
      <c r="B16435" t="str">
        <f t="shared" si="462"/>
        <v>https://www.udobaer.de/out/media/public/cust/others/s0000187-2021-ch_it.pdf</v>
      </c>
    </row>
    <row r="16436" spans="1:2" x14ac:dyDescent="0.2">
      <c r="A16436" s="1" t="s">
        <v>21595</v>
      </c>
      <c r="B16436" t="str">
        <f t="shared" si="462"/>
        <v>https://www.udobaer.de/out/media/public/cust/others/s0000187-2021-ch_it.pdf</v>
      </c>
    </row>
    <row r="16437" spans="1:2" x14ac:dyDescent="0.2">
      <c r="A16437" s="1" t="s">
        <v>21596</v>
      </c>
      <c r="B16437" t="str">
        <f t="shared" si="462"/>
        <v>https://www.udobaer.de/out/media/public/cust/others/s0000187-2021-ch_it.pdf</v>
      </c>
    </row>
    <row r="16438" spans="1:2" x14ac:dyDescent="0.2">
      <c r="A16438" s="1" t="s">
        <v>21597</v>
      </c>
      <c r="B16438" t="str">
        <f t="shared" si="462"/>
        <v>https://www.udobaer.de/out/media/public/cust/others/s0000187-2021-ch_it.pdf</v>
      </c>
    </row>
    <row r="16439" spans="1:2" x14ac:dyDescent="0.2">
      <c r="A16439" s="1" t="s">
        <v>21598</v>
      </c>
      <c r="B16439" t="str">
        <f t="shared" si="462"/>
        <v>https://www.udobaer.de/out/media/public/cust/others/s0000187-2021-ch_it.pdf</v>
      </c>
    </row>
    <row r="16440" spans="1:2" x14ac:dyDescent="0.2">
      <c r="A16440" s="1" t="s">
        <v>21599</v>
      </c>
      <c r="B16440" t="str">
        <f t="shared" si="462"/>
        <v>https://www.udobaer.de/out/media/public/cust/others/s0000187-2021-ch_it.pdf</v>
      </c>
    </row>
    <row r="16441" spans="1:2" x14ac:dyDescent="0.2">
      <c r="A16441" s="1" t="s">
        <v>21600</v>
      </c>
      <c r="B16441" t="str">
        <f t="shared" si="462"/>
        <v>https://www.udobaer.de/out/media/public/cust/others/s0000187-2021-ch_it.pdf</v>
      </c>
    </row>
    <row r="16442" spans="1:2" x14ac:dyDescent="0.2">
      <c r="A16442" s="1" t="s">
        <v>21601</v>
      </c>
      <c r="B16442" t="str">
        <f t="shared" si="462"/>
        <v>https://www.udobaer.de/out/media/public/cust/others/s0000187-2021-ch_it.pdf</v>
      </c>
    </row>
    <row r="16443" spans="1:2" x14ac:dyDescent="0.2">
      <c r="A16443" s="1" t="s">
        <v>21602</v>
      </c>
      <c r="B16443" t="str">
        <f t="shared" si="462"/>
        <v>https://www.udobaer.de/out/media/public/cust/others/s0000187-2021-ch_it.pdf</v>
      </c>
    </row>
    <row r="16444" spans="1:2" x14ac:dyDescent="0.2">
      <c r="A16444" s="1" t="s">
        <v>21603</v>
      </c>
      <c r="B16444" t="str">
        <f t="shared" si="462"/>
        <v>https://www.udobaer.de/out/media/public/cust/others/s0000187-2021-ch_it.pdf</v>
      </c>
    </row>
    <row r="16445" spans="1:2" x14ac:dyDescent="0.2">
      <c r="A16445" s="1" t="s">
        <v>21604</v>
      </c>
      <c r="B16445" t="str">
        <f t="shared" si="462"/>
        <v>https://www.udobaer.de/out/media/public/cust/others/s0000187-2021-ch_it.pdf</v>
      </c>
    </row>
    <row r="16446" spans="1:2" x14ac:dyDescent="0.2">
      <c r="A16446" s="1" t="s">
        <v>21605</v>
      </c>
      <c r="B16446" t="str">
        <f t="shared" si="462"/>
        <v>https://www.udobaer.de/out/media/public/cust/others/s0000187-2021-ch_it.pdf</v>
      </c>
    </row>
    <row r="16447" spans="1:2" x14ac:dyDescent="0.2">
      <c r="A16447" s="1" t="s">
        <v>21606</v>
      </c>
      <c r="B16447" t="str">
        <f t="shared" si="462"/>
        <v>https://www.udobaer.de/out/media/public/cust/others/s0000187-2021-ch_it.pdf</v>
      </c>
    </row>
    <row r="16448" spans="1:2" x14ac:dyDescent="0.2">
      <c r="A16448" s="1" t="s">
        <v>21607</v>
      </c>
      <c r="B16448" t="str">
        <f t="shared" si="462"/>
        <v>https://www.udobaer.de/out/media/public/cust/others/s0000187-2021-ch_it.pdf</v>
      </c>
    </row>
    <row r="16449" spans="1:2" x14ac:dyDescent="0.2">
      <c r="A16449" s="1" t="s">
        <v>21608</v>
      </c>
      <c r="B16449" t="str">
        <f t="shared" si="462"/>
        <v>https://www.udobaer.de/out/media/public/cust/others/s0000187-2021-ch_it.pdf</v>
      </c>
    </row>
    <row r="16450" spans="1:2" x14ac:dyDescent="0.2">
      <c r="A16450" s="1" t="s">
        <v>21609</v>
      </c>
      <c r="B16450" t="str">
        <f t="shared" si="462"/>
        <v>https://www.udobaer.de/out/media/public/cust/others/s0000187-2021-ch_it.pdf</v>
      </c>
    </row>
    <row r="16451" spans="1:2" x14ac:dyDescent="0.2">
      <c r="A16451" s="1" t="s">
        <v>21610</v>
      </c>
      <c r="B16451" t="str">
        <f t="shared" si="462"/>
        <v>https://www.udobaer.de/out/media/public/cust/others/s0000187-2021-ch_it.pdf</v>
      </c>
    </row>
    <row r="16452" spans="1:2" x14ac:dyDescent="0.2">
      <c r="A16452" s="1" t="s">
        <v>21611</v>
      </c>
      <c r="B16452" t="str">
        <f t="shared" si="462"/>
        <v>https://www.udobaer.de/out/media/public/cust/others/s0000187-2021-ch_it.pdf</v>
      </c>
    </row>
    <row r="16453" spans="1:2" x14ac:dyDescent="0.2">
      <c r="A16453" s="1" t="s">
        <v>21612</v>
      </c>
      <c r="B16453" t="str">
        <f t="shared" si="462"/>
        <v>https://www.udobaer.de/out/media/public/cust/others/s0000187-2021-ch_it.pdf</v>
      </c>
    </row>
    <row r="16454" spans="1:2" x14ac:dyDescent="0.2">
      <c r="A16454" s="1" t="s">
        <v>21613</v>
      </c>
      <c r="B16454" t="str">
        <f t="shared" si="462"/>
        <v>https://www.udobaer.de/out/media/public/cust/others/s0000187-2021-ch_it.pdf</v>
      </c>
    </row>
    <row r="16455" spans="1:2" x14ac:dyDescent="0.2">
      <c r="A16455" s="1" t="s">
        <v>21614</v>
      </c>
      <c r="B16455" t="str">
        <f t="shared" si="462"/>
        <v>https://www.udobaer.de/out/media/public/cust/others/s0000187-2021-ch_it.pdf</v>
      </c>
    </row>
    <row r="16456" spans="1:2" x14ac:dyDescent="0.2">
      <c r="A16456" s="1" t="s">
        <v>21615</v>
      </c>
      <c r="B16456" t="str">
        <f t="shared" si="462"/>
        <v>https://www.udobaer.de/out/media/public/cust/others/s0000187-2021-ch_it.pdf</v>
      </c>
    </row>
    <row r="16457" spans="1:2" x14ac:dyDescent="0.2">
      <c r="A16457" s="1" t="s">
        <v>21616</v>
      </c>
      <c r="B16457" t="str">
        <f t="shared" si="462"/>
        <v>https://www.udobaer.de/out/media/public/cust/others/s0000187-2021-ch_it.pdf</v>
      </c>
    </row>
    <row r="16458" spans="1:2" x14ac:dyDescent="0.2">
      <c r="A16458" s="1" t="s">
        <v>21617</v>
      </c>
      <c r="B16458" t="str">
        <f t="shared" si="462"/>
        <v>https://www.udobaer.de/out/media/public/cust/others/s0000187-2021-ch_it.pdf</v>
      </c>
    </row>
    <row r="16459" spans="1:2" x14ac:dyDescent="0.2">
      <c r="A16459" s="1" t="s">
        <v>21618</v>
      </c>
      <c r="B16459" t="str">
        <f t="shared" si="462"/>
        <v>https://www.udobaer.de/out/media/public/cust/others/s0000187-2021-ch_it.pdf</v>
      </c>
    </row>
    <row r="16460" spans="1:2" x14ac:dyDescent="0.2">
      <c r="A16460" s="1" t="s">
        <v>21619</v>
      </c>
      <c r="B16460" t="str">
        <f t="shared" si="462"/>
        <v>https://www.udobaer.de/out/media/public/cust/others/s0000187-2021-ch_it.pdf</v>
      </c>
    </row>
    <row r="16461" spans="1:2" x14ac:dyDescent="0.2">
      <c r="A16461" s="1" t="s">
        <v>21620</v>
      </c>
      <c r="B16461" t="str">
        <f t="shared" si="462"/>
        <v>https://www.udobaer.de/out/media/public/cust/others/s0000187-2021-ch_it.pdf</v>
      </c>
    </row>
    <row r="16462" spans="1:2" x14ac:dyDescent="0.2">
      <c r="A16462" s="1" t="s">
        <v>21621</v>
      </c>
      <c r="B16462" t="str">
        <f t="shared" si="462"/>
        <v>https://www.udobaer.de/out/media/public/cust/others/s0000187-2021-ch_it.pdf</v>
      </c>
    </row>
    <row r="16463" spans="1:2" x14ac:dyDescent="0.2">
      <c r="A16463" s="1" t="s">
        <v>21622</v>
      </c>
      <c r="B16463" t="str">
        <f t="shared" si="462"/>
        <v>https://www.udobaer.de/out/media/public/cust/others/s0000187-2021-ch_it.pdf</v>
      </c>
    </row>
    <row r="16464" spans="1:2" x14ac:dyDescent="0.2">
      <c r="A16464" s="1" t="s">
        <v>21623</v>
      </c>
      <c r="B16464" t="str">
        <f t="shared" si="462"/>
        <v>https://www.udobaer.de/out/media/public/cust/others/s0000187-2021-ch_it.pdf</v>
      </c>
    </row>
    <row r="16465" spans="1:2" x14ac:dyDescent="0.2">
      <c r="A16465" s="1" t="s">
        <v>21624</v>
      </c>
      <c r="B16465" t="str">
        <f t="shared" si="462"/>
        <v>https://www.udobaer.de/out/media/public/cust/others/s0000187-2021-ch_it.pdf</v>
      </c>
    </row>
    <row r="16466" spans="1:2" x14ac:dyDescent="0.2">
      <c r="A16466" s="1" t="s">
        <v>21625</v>
      </c>
      <c r="B16466" t="str">
        <f t="shared" si="462"/>
        <v>https://www.udobaer.de/out/media/public/cust/others/s0000187-2021-ch_it.pdf</v>
      </c>
    </row>
    <row r="16467" spans="1:2" x14ac:dyDescent="0.2">
      <c r="A16467" s="1" t="s">
        <v>21626</v>
      </c>
      <c r="B16467" t="str">
        <f t="shared" si="462"/>
        <v>https://www.udobaer.de/out/media/public/cust/others/s0000187-2021-ch_it.pdf</v>
      </c>
    </row>
    <row r="16468" spans="1:2" x14ac:dyDescent="0.2">
      <c r="A16468" s="1" t="s">
        <v>21627</v>
      </c>
      <c r="B16468" t="str">
        <f t="shared" si="462"/>
        <v>https://www.udobaer.de/out/media/public/cust/others/s0000187-2021-ch_it.pdf</v>
      </c>
    </row>
    <row r="16469" spans="1:2" x14ac:dyDescent="0.2">
      <c r="A16469" s="1" t="s">
        <v>21628</v>
      </c>
      <c r="B16469" t="str">
        <f t="shared" si="462"/>
        <v>https://www.udobaer.de/out/media/public/cust/others/s0000187-2021-ch_it.pdf</v>
      </c>
    </row>
    <row r="16470" spans="1:2" x14ac:dyDescent="0.2">
      <c r="A16470" s="1" t="s">
        <v>21629</v>
      </c>
      <c r="B16470" t="str">
        <f t="shared" si="462"/>
        <v>https://www.udobaer.de/out/media/public/cust/others/s0000187-2021-ch_it.pdf</v>
      </c>
    </row>
    <row r="16471" spans="1:2" x14ac:dyDescent="0.2">
      <c r="A16471" s="1" t="s">
        <v>21630</v>
      </c>
      <c r="B16471" t="str">
        <f t="shared" si="462"/>
        <v>https://www.udobaer.de/out/media/public/cust/others/s0000187-2021-ch_it.pdf</v>
      </c>
    </row>
    <row r="16472" spans="1:2" x14ac:dyDescent="0.2">
      <c r="A16472" s="1" t="s">
        <v>21631</v>
      </c>
      <c r="B16472" t="str">
        <f t="shared" si="462"/>
        <v>https://www.udobaer.de/out/media/public/cust/others/s0000187-2021-ch_it.pdf</v>
      </c>
    </row>
    <row r="16473" spans="1:2" x14ac:dyDescent="0.2">
      <c r="A16473" s="1" t="s">
        <v>21632</v>
      </c>
      <c r="B16473" t="str">
        <f t="shared" si="462"/>
        <v>https://www.udobaer.de/out/media/public/cust/others/s0000187-2021-ch_it.pdf</v>
      </c>
    </row>
    <row r="16474" spans="1:2" x14ac:dyDescent="0.2">
      <c r="A16474" s="1" t="s">
        <v>21633</v>
      </c>
      <c r="B16474" t="str">
        <f t="shared" si="462"/>
        <v>https://www.udobaer.de/out/media/public/cust/others/s0000187-2021-ch_it.pdf</v>
      </c>
    </row>
    <row r="16475" spans="1:2" x14ac:dyDescent="0.2">
      <c r="A16475" s="1" t="s">
        <v>21634</v>
      </c>
      <c r="B16475" t="str">
        <f t="shared" si="462"/>
        <v>https://www.udobaer.de/out/media/public/cust/others/s0000187-2021-ch_it.pdf</v>
      </c>
    </row>
    <row r="16476" spans="1:2" x14ac:dyDescent="0.2">
      <c r="A16476" s="1" t="s">
        <v>21635</v>
      </c>
      <c r="B16476" t="str">
        <f t="shared" si="462"/>
        <v>https://www.udobaer.de/out/media/public/cust/others/s0000187-2021-ch_it.pdf</v>
      </c>
    </row>
    <row r="16477" spans="1:2" x14ac:dyDescent="0.2">
      <c r="A16477" s="1" t="s">
        <v>21636</v>
      </c>
      <c r="B16477" t="str">
        <f t="shared" si="462"/>
        <v>https://www.udobaer.de/out/media/public/cust/others/s0000187-2021-ch_it.pdf</v>
      </c>
    </row>
    <row r="16478" spans="1:2" x14ac:dyDescent="0.2">
      <c r="A16478" s="1" t="s">
        <v>21637</v>
      </c>
      <c r="B16478" t="str">
        <f t="shared" si="462"/>
        <v>https://www.udobaer.de/out/media/public/cust/others/s0000187-2021-ch_it.pdf</v>
      </c>
    </row>
    <row r="16479" spans="1:2" x14ac:dyDescent="0.2">
      <c r="A16479" s="1" t="s">
        <v>21638</v>
      </c>
      <c r="B16479" t="str">
        <f t="shared" si="462"/>
        <v>https://www.udobaer.de/out/media/public/cust/others/s0000187-2021-ch_it.pdf</v>
      </c>
    </row>
    <row r="16480" spans="1:2" x14ac:dyDescent="0.2">
      <c r="A16480" s="1" t="s">
        <v>21639</v>
      </c>
      <c r="B16480" t="str">
        <f t="shared" si="462"/>
        <v>https://www.udobaer.de/out/media/public/cust/others/s0000187-2021-ch_it.pdf</v>
      </c>
    </row>
    <row r="16481" spans="1:2" x14ac:dyDescent="0.2">
      <c r="A16481" s="1" t="s">
        <v>21640</v>
      </c>
      <c r="B16481" t="str">
        <f t="shared" si="462"/>
        <v>https://www.udobaer.de/out/media/public/cust/others/s0000187-2021-ch_it.pdf</v>
      </c>
    </row>
    <row r="16482" spans="1:2" x14ac:dyDescent="0.2">
      <c r="A16482" s="1" t="s">
        <v>21641</v>
      </c>
      <c r="B16482" t="str">
        <f t="shared" si="462"/>
        <v>https://www.udobaer.de/out/media/public/cust/others/s0000187-2021-ch_it.pdf</v>
      </c>
    </row>
    <row r="16483" spans="1:2" x14ac:dyDescent="0.2">
      <c r="A16483" s="1" t="s">
        <v>21642</v>
      </c>
      <c r="B16483" t="str">
        <f t="shared" si="462"/>
        <v>https://www.udobaer.de/out/media/public/cust/others/s0000187-2021-ch_it.pdf</v>
      </c>
    </row>
    <row r="16484" spans="1:2" x14ac:dyDescent="0.2">
      <c r="A16484" s="1" t="s">
        <v>21643</v>
      </c>
      <c r="B16484" t="str">
        <f t="shared" si="462"/>
        <v>https://www.udobaer.de/out/media/public/cust/others/s0000187-2021-ch_it.pdf</v>
      </c>
    </row>
    <row r="16485" spans="1:2" x14ac:dyDescent="0.2">
      <c r="A16485" s="1" t="s">
        <v>21644</v>
      </c>
      <c r="B16485" t="str">
        <f t="shared" si="462"/>
        <v>https://www.udobaer.de/out/media/public/cust/others/s0000187-2021-ch_it.pdf</v>
      </c>
    </row>
    <row r="16486" spans="1:2" x14ac:dyDescent="0.2">
      <c r="A16486" s="1" t="s">
        <v>21645</v>
      </c>
      <c r="B16486" t="str">
        <f t="shared" si="462"/>
        <v>https://www.udobaer.de/out/media/public/cust/others/s0000187-2021-ch_it.pdf</v>
      </c>
    </row>
    <row r="16487" spans="1:2" x14ac:dyDescent="0.2">
      <c r="A16487" s="1" t="s">
        <v>21646</v>
      </c>
      <c r="B16487" t="str">
        <f t="shared" si="462"/>
        <v>https://www.udobaer.de/out/media/public/cust/others/s0000187-2021-ch_it.pdf</v>
      </c>
    </row>
    <row r="16488" spans="1:2" x14ac:dyDescent="0.2">
      <c r="A16488" s="1" t="s">
        <v>21647</v>
      </c>
      <c r="B16488" t="str">
        <f t="shared" ref="B16488:B16524" si="463">HYPERLINK("https://www.udobaer.de/out/media/public/cust/others/s0000187-2021-ch_it.pdf")</f>
        <v>https://www.udobaer.de/out/media/public/cust/others/s0000187-2021-ch_it.pdf</v>
      </c>
    </row>
    <row r="16489" spans="1:2" x14ac:dyDescent="0.2">
      <c r="A16489" s="1" t="s">
        <v>21648</v>
      </c>
      <c r="B16489" t="str">
        <f t="shared" si="463"/>
        <v>https://www.udobaer.de/out/media/public/cust/others/s0000187-2021-ch_it.pdf</v>
      </c>
    </row>
    <row r="16490" spans="1:2" x14ac:dyDescent="0.2">
      <c r="A16490" s="1" t="s">
        <v>21649</v>
      </c>
      <c r="B16490" t="str">
        <f t="shared" si="463"/>
        <v>https://www.udobaer.de/out/media/public/cust/others/s0000187-2021-ch_it.pdf</v>
      </c>
    </row>
    <row r="16491" spans="1:2" x14ac:dyDescent="0.2">
      <c r="A16491" s="1" t="s">
        <v>21650</v>
      </c>
      <c r="B16491" t="str">
        <f t="shared" si="463"/>
        <v>https://www.udobaer.de/out/media/public/cust/others/s0000187-2021-ch_it.pdf</v>
      </c>
    </row>
    <row r="16492" spans="1:2" x14ac:dyDescent="0.2">
      <c r="A16492" s="1" t="s">
        <v>21651</v>
      </c>
      <c r="B16492" t="str">
        <f t="shared" si="463"/>
        <v>https://www.udobaer.de/out/media/public/cust/others/s0000187-2021-ch_it.pdf</v>
      </c>
    </row>
    <row r="16493" spans="1:2" x14ac:dyDescent="0.2">
      <c r="A16493" s="1" t="s">
        <v>21652</v>
      </c>
      <c r="B16493" t="str">
        <f t="shared" si="463"/>
        <v>https://www.udobaer.de/out/media/public/cust/others/s0000187-2021-ch_it.pdf</v>
      </c>
    </row>
    <row r="16494" spans="1:2" x14ac:dyDescent="0.2">
      <c r="A16494" s="1" t="s">
        <v>21653</v>
      </c>
      <c r="B16494" t="str">
        <f t="shared" si="463"/>
        <v>https://www.udobaer.de/out/media/public/cust/others/s0000187-2021-ch_it.pdf</v>
      </c>
    </row>
    <row r="16495" spans="1:2" x14ac:dyDescent="0.2">
      <c r="A16495" s="1" t="s">
        <v>21654</v>
      </c>
      <c r="B16495" t="str">
        <f t="shared" si="463"/>
        <v>https://www.udobaer.de/out/media/public/cust/others/s0000187-2021-ch_it.pdf</v>
      </c>
    </row>
    <row r="16496" spans="1:2" x14ac:dyDescent="0.2">
      <c r="A16496" s="1" t="s">
        <v>21655</v>
      </c>
      <c r="B16496" t="str">
        <f t="shared" si="463"/>
        <v>https://www.udobaer.de/out/media/public/cust/others/s0000187-2021-ch_it.pdf</v>
      </c>
    </row>
    <row r="16497" spans="1:2" x14ac:dyDescent="0.2">
      <c r="A16497" s="1" t="s">
        <v>21656</v>
      </c>
      <c r="B16497" t="str">
        <f t="shared" si="463"/>
        <v>https://www.udobaer.de/out/media/public/cust/others/s0000187-2021-ch_it.pdf</v>
      </c>
    </row>
    <row r="16498" spans="1:2" x14ac:dyDescent="0.2">
      <c r="A16498" s="1" t="s">
        <v>21657</v>
      </c>
      <c r="B16498" t="str">
        <f t="shared" si="463"/>
        <v>https://www.udobaer.de/out/media/public/cust/others/s0000187-2021-ch_it.pdf</v>
      </c>
    </row>
    <row r="16499" spans="1:2" x14ac:dyDescent="0.2">
      <c r="A16499" s="1" t="s">
        <v>21658</v>
      </c>
      <c r="B16499" t="str">
        <f t="shared" si="463"/>
        <v>https://www.udobaer.de/out/media/public/cust/others/s0000187-2021-ch_it.pdf</v>
      </c>
    </row>
    <row r="16500" spans="1:2" x14ac:dyDescent="0.2">
      <c r="A16500" s="1" t="s">
        <v>21659</v>
      </c>
      <c r="B16500" t="str">
        <f t="shared" si="463"/>
        <v>https://www.udobaer.de/out/media/public/cust/others/s0000187-2021-ch_it.pdf</v>
      </c>
    </row>
    <row r="16501" spans="1:2" x14ac:dyDescent="0.2">
      <c r="A16501" s="1" t="s">
        <v>21660</v>
      </c>
      <c r="B16501" t="str">
        <f t="shared" si="463"/>
        <v>https://www.udobaer.de/out/media/public/cust/others/s0000187-2021-ch_it.pdf</v>
      </c>
    </row>
    <row r="16502" spans="1:2" x14ac:dyDescent="0.2">
      <c r="A16502" s="1" t="s">
        <v>21661</v>
      </c>
      <c r="B16502" t="str">
        <f t="shared" si="463"/>
        <v>https://www.udobaer.de/out/media/public/cust/others/s0000187-2021-ch_it.pdf</v>
      </c>
    </row>
    <row r="16503" spans="1:2" x14ac:dyDescent="0.2">
      <c r="A16503" s="1" t="s">
        <v>21662</v>
      </c>
      <c r="B16503" t="str">
        <f t="shared" si="463"/>
        <v>https://www.udobaer.de/out/media/public/cust/others/s0000187-2021-ch_it.pdf</v>
      </c>
    </row>
    <row r="16504" spans="1:2" x14ac:dyDescent="0.2">
      <c r="A16504" s="1" t="s">
        <v>21663</v>
      </c>
      <c r="B16504" t="str">
        <f t="shared" si="463"/>
        <v>https://www.udobaer.de/out/media/public/cust/others/s0000187-2021-ch_it.pdf</v>
      </c>
    </row>
    <row r="16505" spans="1:2" x14ac:dyDescent="0.2">
      <c r="A16505" s="1" t="s">
        <v>21664</v>
      </c>
      <c r="B16505" t="str">
        <f t="shared" si="463"/>
        <v>https://www.udobaer.de/out/media/public/cust/others/s0000187-2021-ch_it.pdf</v>
      </c>
    </row>
    <row r="16506" spans="1:2" x14ac:dyDescent="0.2">
      <c r="A16506" s="1" t="s">
        <v>21666</v>
      </c>
      <c r="B16506" t="str">
        <f t="shared" si="463"/>
        <v>https://www.udobaer.de/out/media/public/cust/others/s0000187-2021-ch_it.pdf</v>
      </c>
    </row>
    <row r="16507" spans="1:2" x14ac:dyDescent="0.2">
      <c r="A16507" s="1" t="s">
        <v>21667</v>
      </c>
      <c r="B16507" t="str">
        <f t="shared" si="463"/>
        <v>https://www.udobaer.de/out/media/public/cust/others/s0000187-2021-ch_it.pdf</v>
      </c>
    </row>
    <row r="16508" spans="1:2" x14ac:dyDescent="0.2">
      <c r="A16508" s="1" t="s">
        <v>23401</v>
      </c>
      <c r="B16508" t="str">
        <f t="shared" si="463"/>
        <v>https://www.udobaer.de/out/media/public/cust/others/s0000187-2021-ch_it.pdf</v>
      </c>
    </row>
    <row r="16509" spans="1:2" x14ac:dyDescent="0.2">
      <c r="A16509" s="1" t="s">
        <v>23402</v>
      </c>
      <c r="B16509" t="str">
        <f t="shared" si="463"/>
        <v>https://www.udobaer.de/out/media/public/cust/others/s0000187-2021-ch_it.pdf</v>
      </c>
    </row>
    <row r="16510" spans="1:2" x14ac:dyDescent="0.2">
      <c r="A16510" s="1" t="s">
        <v>23403</v>
      </c>
      <c r="B16510" t="str">
        <f t="shared" si="463"/>
        <v>https://www.udobaer.de/out/media/public/cust/others/s0000187-2021-ch_it.pdf</v>
      </c>
    </row>
    <row r="16511" spans="1:2" x14ac:dyDescent="0.2">
      <c r="A16511" s="1" t="s">
        <v>23404</v>
      </c>
      <c r="B16511" t="str">
        <f t="shared" si="463"/>
        <v>https://www.udobaer.de/out/media/public/cust/others/s0000187-2021-ch_it.pdf</v>
      </c>
    </row>
    <row r="16512" spans="1:2" x14ac:dyDescent="0.2">
      <c r="A16512" s="1" t="s">
        <v>23405</v>
      </c>
      <c r="B16512" t="str">
        <f t="shared" si="463"/>
        <v>https://www.udobaer.de/out/media/public/cust/others/s0000187-2021-ch_it.pdf</v>
      </c>
    </row>
    <row r="16513" spans="1:2" x14ac:dyDescent="0.2">
      <c r="A16513" s="1" t="s">
        <v>23406</v>
      </c>
      <c r="B16513" t="str">
        <f t="shared" si="463"/>
        <v>https://www.udobaer.de/out/media/public/cust/others/s0000187-2021-ch_it.pdf</v>
      </c>
    </row>
    <row r="16514" spans="1:2" x14ac:dyDescent="0.2">
      <c r="A16514" s="1" t="s">
        <v>23407</v>
      </c>
      <c r="B16514" t="str">
        <f t="shared" si="463"/>
        <v>https://www.udobaer.de/out/media/public/cust/others/s0000187-2021-ch_it.pdf</v>
      </c>
    </row>
    <row r="16515" spans="1:2" x14ac:dyDescent="0.2">
      <c r="A16515" s="1" t="s">
        <v>23408</v>
      </c>
      <c r="B16515" t="str">
        <f t="shared" si="463"/>
        <v>https://www.udobaer.de/out/media/public/cust/others/s0000187-2021-ch_it.pdf</v>
      </c>
    </row>
    <row r="16516" spans="1:2" x14ac:dyDescent="0.2">
      <c r="A16516" s="1" t="s">
        <v>23409</v>
      </c>
      <c r="B16516" t="str">
        <f t="shared" si="463"/>
        <v>https://www.udobaer.de/out/media/public/cust/others/s0000187-2021-ch_it.pdf</v>
      </c>
    </row>
    <row r="16517" spans="1:2" x14ac:dyDescent="0.2">
      <c r="A16517" s="1" t="s">
        <v>23410</v>
      </c>
      <c r="B16517" t="str">
        <f t="shared" si="463"/>
        <v>https://www.udobaer.de/out/media/public/cust/others/s0000187-2021-ch_it.pdf</v>
      </c>
    </row>
    <row r="16518" spans="1:2" x14ac:dyDescent="0.2">
      <c r="A16518" s="1" t="s">
        <v>23411</v>
      </c>
      <c r="B16518" t="str">
        <f t="shared" si="463"/>
        <v>https://www.udobaer.de/out/media/public/cust/others/s0000187-2021-ch_it.pdf</v>
      </c>
    </row>
    <row r="16519" spans="1:2" x14ac:dyDescent="0.2">
      <c r="A16519" s="1" t="s">
        <v>23412</v>
      </c>
      <c r="B16519" t="str">
        <f t="shared" si="463"/>
        <v>https://www.udobaer.de/out/media/public/cust/others/s0000187-2021-ch_it.pdf</v>
      </c>
    </row>
    <row r="16520" spans="1:2" x14ac:dyDescent="0.2">
      <c r="A16520" s="1" t="s">
        <v>23413</v>
      </c>
      <c r="B16520" t="str">
        <f t="shared" si="463"/>
        <v>https://www.udobaer.de/out/media/public/cust/others/s0000187-2021-ch_it.pdf</v>
      </c>
    </row>
    <row r="16521" spans="1:2" x14ac:dyDescent="0.2">
      <c r="A16521" s="1" t="s">
        <v>23414</v>
      </c>
      <c r="B16521" t="str">
        <f t="shared" si="463"/>
        <v>https://www.udobaer.de/out/media/public/cust/others/s0000187-2021-ch_it.pdf</v>
      </c>
    </row>
    <row r="16522" spans="1:2" x14ac:dyDescent="0.2">
      <c r="A16522" s="1" t="s">
        <v>23415</v>
      </c>
      <c r="B16522" t="str">
        <f t="shared" si="463"/>
        <v>https://www.udobaer.de/out/media/public/cust/others/s0000187-2021-ch_it.pdf</v>
      </c>
    </row>
    <row r="16523" spans="1:2" x14ac:dyDescent="0.2">
      <c r="A16523" s="1" t="s">
        <v>23416</v>
      </c>
      <c r="B16523" t="str">
        <f t="shared" si="463"/>
        <v>https://www.udobaer.de/out/media/public/cust/others/s0000187-2021-ch_it.pdf</v>
      </c>
    </row>
    <row r="16524" spans="1:2" x14ac:dyDescent="0.2">
      <c r="A16524" s="1" t="s">
        <v>23417</v>
      </c>
      <c r="B16524" t="str">
        <f t="shared" si="463"/>
        <v>https://www.udobaer.de/out/media/public/cust/others/s0000187-2021-ch_it.pdf</v>
      </c>
    </row>
    <row r="16525" spans="1:2" x14ac:dyDescent="0.2">
      <c r="A16525" s="1" t="s">
        <v>23418</v>
      </c>
      <c r="B16525" t="str">
        <f t="shared" ref="B16525:B16549" si="464">HYPERLINK("https://www.udobaer.de/out/media/public/cust/others/s0000187-2021-ch_it.pdf")</f>
        <v>https://www.udobaer.de/out/media/public/cust/others/s0000187-2021-ch_it.pdf</v>
      </c>
    </row>
    <row r="16526" spans="1:2" x14ac:dyDescent="0.2">
      <c r="A16526" s="1" t="s">
        <v>23419</v>
      </c>
      <c r="B16526" t="str">
        <f t="shared" si="464"/>
        <v>https://www.udobaer.de/out/media/public/cust/others/s0000187-2021-ch_it.pdf</v>
      </c>
    </row>
    <row r="16527" spans="1:2" x14ac:dyDescent="0.2">
      <c r="A16527" s="1" t="s">
        <v>23420</v>
      </c>
      <c r="B16527" t="str">
        <f t="shared" si="464"/>
        <v>https://www.udobaer.de/out/media/public/cust/others/s0000187-2021-ch_it.pdf</v>
      </c>
    </row>
    <row r="16528" spans="1:2" x14ac:dyDescent="0.2">
      <c r="A16528" s="1" t="s">
        <v>23421</v>
      </c>
      <c r="B16528" t="str">
        <f t="shared" si="464"/>
        <v>https://www.udobaer.de/out/media/public/cust/others/s0000187-2021-ch_it.pdf</v>
      </c>
    </row>
    <row r="16529" spans="1:2" x14ac:dyDescent="0.2">
      <c r="A16529" s="1" t="s">
        <v>23422</v>
      </c>
      <c r="B16529" t="str">
        <f t="shared" si="464"/>
        <v>https://www.udobaer.de/out/media/public/cust/others/s0000187-2021-ch_it.pdf</v>
      </c>
    </row>
    <row r="16530" spans="1:2" x14ac:dyDescent="0.2">
      <c r="A16530" s="1" t="s">
        <v>23423</v>
      </c>
      <c r="B16530" t="str">
        <f t="shared" si="464"/>
        <v>https://www.udobaer.de/out/media/public/cust/others/s0000187-2021-ch_it.pdf</v>
      </c>
    </row>
    <row r="16531" spans="1:2" x14ac:dyDescent="0.2">
      <c r="A16531" s="1" t="s">
        <v>23424</v>
      </c>
      <c r="B16531" t="str">
        <f t="shared" si="464"/>
        <v>https://www.udobaer.de/out/media/public/cust/others/s0000187-2021-ch_it.pdf</v>
      </c>
    </row>
    <row r="16532" spans="1:2" x14ac:dyDescent="0.2">
      <c r="A16532" s="1" t="s">
        <v>23431</v>
      </c>
      <c r="B16532" t="str">
        <f t="shared" si="464"/>
        <v>https://www.udobaer.de/out/media/public/cust/others/s0000187-2021-ch_it.pdf</v>
      </c>
    </row>
    <row r="16533" spans="1:2" x14ac:dyDescent="0.2">
      <c r="A16533" s="1" t="s">
        <v>23432</v>
      </c>
      <c r="B16533" t="str">
        <f t="shared" si="464"/>
        <v>https://www.udobaer.de/out/media/public/cust/others/s0000187-2021-ch_it.pdf</v>
      </c>
    </row>
    <row r="16534" spans="1:2" x14ac:dyDescent="0.2">
      <c r="A16534" s="1" t="s">
        <v>23433</v>
      </c>
      <c r="B16534" t="str">
        <f t="shared" si="464"/>
        <v>https://www.udobaer.de/out/media/public/cust/others/s0000187-2021-ch_it.pdf</v>
      </c>
    </row>
    <row r="16535" spans="1:2" x14ac:dyDescent="0.2">
      <c r="A16535" s="1" t="s">
        <v>23434</v>
      </c>
      <c r="B16535" t="str">
        <f t="shared" si="464"/>
        <v>https://www.udobaer.de/out/media/public/cust/others/s0000187-2021-ch_it.pdf</v>
      </c>
    </row>
    <row r="16536" spans="1:2" x14ac:dyDescent="0.2">
      <c r="A16536" s="1" t="s">
        <v>23435</v>
      </c>
      <c r="B16536" t="str">
        <f t="shared" si="464"/>
        <v>https://www.udobaer.de/out/media/public/cust/others/s0000187-2021-ch_it.pdf</v>
      </c>
    </row>
    <row r="16537" spans="1:2" x14ac:dyDescent="0.2">
      <c r="A16537" s="1" t="s">
        <v>23436</v>
      </c>
      <c r="B16537" t="str">
        <f t="shared" si="464"/>
        <v>https://www.udobaer.de/out/media/public/cust/others/s0000187-2021-ch_it.pdf</v>
      </c>
    </row>
    <row r="16538" spans="1:2" x14ac:dyDescent="0.2">
      <c r="A16538" s="1" t="s">
        <v>23437</v>
      </c>
      <c r="B16538" t="str">
        <f t="shared" si="464"/>
        <v>https://www.udobaer.de/out/media/public/cust/others/s0000187-2021-ch_it.pdf</v>
      </c>
    </row>
    <row r="16539" spans="1:2" x14ac:dyDescent="0.2">
      <c r="A16539" s="1" t="s">
        <v>23438</v>
      </c>
      <c r="B16539" t="str">
        <f t="shared" si="464"/>
        <v>https://www.udobaer.de/out/media/public/cust/others/s0000187-2021-ch_it.pdf</v>
      </c>
    </row>
    <row r="16540" spans="1:2" x14ac:dyDescent="0.2">
      <c r="A16540" s="1" t="s">
        <v>23439</v>
      </c>
      <c r="B16540" t="str">
        <f t="shared" si="464"/>
        <v>https://www.udobaer.de/out/media/public/cust/others/s0000187-2021-ch_it.pdf</v>
      </c>
    </row>
    <row r="16541" spans="1:2" x14ac:dyDescent="0.2">
      <c r="A16541" s="1" t="s">
        <v>23440</v>
      </c>
      <c r="B16541" t="str">
        <f t="shared" si="464"/>
        <v>https://www.udobaer.de/out/media/public/cust/others/s0000187-2021-ch_it.pdf</v>
      </c>
    </row>
    <row r="16542" spans="1:2" x14ac:dyDescent="0.2">
      <c r="A16542" s="1" t="s">
        <v>23441</v>
      </c>
      <c r="B16542" t="str">
        <f t="shared" si="464"/>
        <v>https://www.udobaer.de/out/media/public/cust/others/s0000187-2021-ch_it.pdf</v>
      </c>
    </row>
    <row r="16543" spans="1:2" x14ac:dyDescent="0.2">
      <c r="A16543" s="1" t="s">
        <v>23442</v>
      </c>
      <c r="B16543" t="str">
        <f t="shared" si="464"/>
        <v>https://www.udobaer.de/out/media/public/cust/others/s0000187-2021-ch_it.pdf</v>
      </c>
    </row>
    <row r="16544" spans="1:2" x14ac:dyDescent="0.2">
      <c r="A16544" s="1" t="s">
        <v>23443</v>
      </c>
      <c r="B16544" t="str">
        <f t="shared" si="464"/>
        <v>https://www.udobaer.de/out/media/public/cust/others/s0000187-2021-ch_it.pdf</v>
      </c>
    </row>
    <row r="16545" spans="1:2" x14ac:dyDescent="0.2">
      <c r="A16545" s="1" t="s">
        <v>23444</v>
      </c>
      <c r="B16545" t="str">
        <f t="shared" si="464"/>
        <v>https://www.udobaer.de/out/media/public/cust/others/s0000187-2021-ch_it.pdf</v>
      </c>
    </row>
    <row r="16546" spans="1:2" x14ac:dyDescent="0.2">
      <c r="A16546" s="1" t="s">
        <v>23445</v>
      </c>
      <c r="B16546" t="str">
        <f t="shared" si="464"/>
        <v>https://www.udobaer.de/out/media/public/cust/others/s0000187-2021-ch_it.pdf</v>
      </c>
    </row>
    <row r="16547" spans="1:2" x14ac:dyDescent="0.2">
      <c r="A16547" s="1" t="s">
        <v>23446</v>
      </c>
      <c r="B16547" t="str">
        <f t="shared" si="464"/>
        <v>https://www.udobaer.de/out/media/public/cust/others/s0000187-2021-ch_it.pdf</v>
      </c>
    </row>
    <row r="16548" spans="1:2" x14ac:dyDescent="0.2">
      <c r="A16548" s="1" t="s">
        <v>23447</v>
      </c>
      <c r="B16548" t="str">
        <f t="shared" si="464"/>
        <v>https://www.udobaer.de/out/media/public/cust/others/s0000187-2021-ch_it.pdf</v>
      </c>
    </row>
    <row r="16549" spans="1:2" x14ac:dyDescent="0.2">
      <c r="A16549" s="1" t="s">
        <v>23448</v>
      </c>
      <c r="B16549" t="str">
        <f t="shared" si="464"/>
        <v>https://www.udobaer.de/out/media/public/cust/others/s0000187-2021-ch_it.pdf</v>
      </c>
    </row>
    <row r="16550" spans="1:2" x14ac:dyDescent="0.2">
      <c r="A16550" s="1" t="s">
        <v>23449</v>
      </c>
      <c r="B16550" t="str">
        <f t="shared" ref="B16550:B16574" si="465">HYPERLINK("https://www.udobaer.de/out/media/public/cust/others/s0000187-2021-ch_it.pdf")</f>
        <v>https://www.udobaer.de/out/media/public/cust/others/s0000187-2021-ch_it.pdf</v>
      </c>
    </row>
    <row r="16551" spans="1:2" x14ac:dyDescent="0.2">
      <c r="A16551" s="1" t="s">
        <v>23450</v>
      </c>
      <c r="B16551" t="str">
        <f t="shared" si="465"/>
        <v>https://www.udobaer.de/out/media/public/cust/others/s0000187-2021-ch_it.pdf</v>
      </c>
    </row>
    <row r="16552" spans="1:2" x14ac:dyDescent="0.2">
      <c r="A16552" s="1" t="s">
        <v>23451</v>
      </c>
      <c r="B16552" t="str">
        <f t="shared" si="465"/>
        <v>https://www.udobaer.de/out/media/public/cust/others/s0000187-2021-ch_it.pdf</v>
      </c>
    </row>
    <row r="16553" spans="1:2" x14ac:dyDescent="0.2">
      <c r="A16553" s="1" t="s">
        <v>23452</v>
      </c>
      <c r="B16553" t="str">
        <f t="shared" si="465"/>
        <v>https://www.udobaer.de/out/media/public/cust/others/s0000187-2021-ch_it.pdf</v>
      </c>
    </row>
    <row r="16554" spans="1:2" x14ac:dyDescent="0.2">
      <c r="A16554" s="1" t="s">
        <v>23453</v>
      </c>
      <c r="B16554" t="str">
        <f t="shared" si="465"/>
        <v>https://www.udobaer.de/out/media/public/cust/others/s0000187-2021-ch_it.pdf</v>
      </c>
    </row>
    <row r="16555" spans="1:2" x14ac:dyDescent="0.2">
      <c r="A16555" s="1" t="s">
        <v>23454</v>
      </c>
      <c r="B16555" t="str">
        <f t="shared" si="465"/>
        <v>https://www.udobaer.de/out/media/public/cust/others/s0000187-2021-ch_it.pdf</v>
      </c>
    </row>
    <row r="16556" spans="1:2" x14ac:dyDescent="0.2">
      <c r="A16556" s="1" t="s">
        <v>23455</v>
      </c>
      <c r="B16556" t="str">
        <f t="shared" si="465"/>
        <v>https://www.udobaer.de/out/media/public/cust/others/s0000187-2021-ch_it.pdf</v>
      </c>
    </row>
    <row r="16557" spans="1:2" x14ac:dyDescent="0.2">
      <c r="A16557" s="1" t="s">
        <v>23456</v>
      </c>
      <c r="B16557" t="str">
        <f t="shared" si="465"/>
        <v>https://www.udobaer.de/out/media/public/cust/others/s0000187-2021-ch_it.pdf</v>
      </c>
    </row>
    <row r="16558" spans="1:2" x14ac:dyDescent="0.2">
      <c r="A16558" s="1" t="s">
        <v>23457</v>
      </c>
      <c r="B16558" t="str">
        <f t="shared" si="465"/>
        <v>https://www.udobaer.de/out/media/public/cust/others/s0000187-2021-ch_it.pdf</v>
      </c>
    </row>
    <row r="16559" spans="1:2" x14ac:dyDescent="0.2">
      <c r="A16559" s="1" t="s">
        <v>23458</v>
      </c>
      <c r="B16559" t="str">
        <f t="shared" si="465"/>
        <v>https://www.udobaer.de/out/media/public/cust/others/s0000187-2021-ch_it.pdf</v>
      </c>
    </row>
    <row r="16560" spans="1:2" x14ac:dyDescent="0.2">
      <c r="A16560" s="1" t="s">
        <v>23459</v>
      </c>
      <c r="B16560" t="str">
        <f t="shared" si="465"/>
        <v>https://www.udobaer.de/out/media/public/cust/others/s0000187-2021-ch_it.pdf</v>
      </c>
    </row>
    <row r="16561" spans="1:2" x14ac:dyDescent="0.2">
      <c r="A16561" s="1" t="s">
        <v>23460</v>
      </c>
      <c r="B16561" t="str">
        <f t="shared" si="465"/>
        <v>https://www.udobaer.de/out/media/public/cust/others/s0000187-2021-ch_it.pdf</v>
      </c>
    </row>
    <row r="16562" spans="1:2" x14ac:dyDescent="0.2">
      <c r="A16562" s="1" t="s">
        <v>23461</v>
      </c>
      <c r="B16562" t="str">
        <f t="shared" si="465"/>
        <v>https://www.udobaer.de/out/media/public/cust/others/s0000187-2021-ch_it.pdf</v>
      </c>
    </row>
    <row r="16563" spans="1:2" x14ac:dyDescent="0.2">
      <c r="A16563" s="1" t="s">
        <v>23462</v>
      </c>
      <c r="B16563" t="str">
        <f t="shared" si="465"/>
        <v>https://www.udobaer.de/out/media/public/cust/others/s0000187-2021-ch_it.pdf</v>
      </c>
    </row>
    <row r="16564" spans="1:2" x14ac:dyDescent="0.2">
      <c r="A16564" s="1" t="s">
        <v>23463</v>
      </c>
      <c r="B16564" t="str">
        <f t="shared" si="465"/>
        <v>https://www.udobaer.de/out/media/public/cust/others/s0000187-2021-ch_it.pdf</v>
      </c>
    </row>
    <row r="16565" spans="1:2" x14ac:dyDescent="0.2">
      <c r="A16565" s="1" t="s">
        <v>23464</v>
      </c>
      <c r="B16565" t="str">
        <f t="shared" si="465"/>
        <v>https://www.udobaer.de/out/media/public/cust/others/s0000187-2021-ch_it.pdf</v>
      </c>
    </row>
    <row r="16566" spans="1:2" x14ac:dyDescent="0.2">
      <c r="A16566" s="1" t="s">
        <v>23465</v>
      </c>
      <c r="B16566" t="str">
        <f t="shared" si="465"/>
        <v>https://www.udobaer.de/out/media/public/cust/others/s0000187-2021-ch_it.pdf</v>
      </c>
    </row>
    <row r="16567" spans="1:2" x14ac:dyDescent="0.2">
      <c r="A16567" s="1" t="s">
        <v>23466</v>
      </c>
      <c r="B16567" t="str">
        <f t="shared" si="465"/>
        <v>https://www.udobaer.de/out/media/public/cust/others/s0000187-2021-ch_it.pdf</v>
      </c>
    </row>
    <row r="16568" spans="1:2" x14ac:dyDescent="0.2">
      <c r="A16568" s="1" t="s">
        <v>23467</v>
      </c>
      <c r="B16568" t="str">
        <f t="shared" si="465"/>
        <v>https://www.udobaer.de/out/media/public/cust/others/s0000187-2021-ch_it.pdf</v>
      </c>
    </row>
    <row r="16569" spans="1:2" x14ac:dyDescent="0.2">
      <c r="A16569" s="1" t="s">
        <v>23468</v>
      </c>
      <c r="B16569" t="str">
        <f t="shared" si="465"/>
        <v>https://www.udobaer.de/out/media/public/cust/others/s0000187-2021-ch_it.pdf</v>
      </c>
    </row>
    <row r="16570" spans="1:2" x14ac:dyDescent="0.2">
      <c r="A16570" s="1" t="s">
        <v>23469</v>
      </c>
      <c r="B16570" t="str">
        <f t="shared" si="465"/>
        <v>https://www.udobaer.de/out/media/public/cust/others/s0000187-2021-ch_it.pdf</v>
      </c>
    </row>
    <row r="16571" spans="1:2" x14ac:dyDescent="0.2">
      <c r="A16571" s="1" t="s">
        <v>23470</v>
      </c>
      <c r="B16571" t="str">
        <f t="shared" si="465"/>
        <v>https://www.udobaer.de/out/media/public/cust/others/s0000187-2021-ch_it.pdf</v>
      </c>
    </row>
    <row r="16572" spans="1:2" x14ac:dyDescent="0.2">
      <c r="A16572" s="1" t="s">
        <v>23471</v>
      </c>
      <c r="B16572" t="str">
        <f t="shared" si="465"/>
        <v>https://www.udobaer.de/out/media/public/cust/others/s0000187-2021-ch_it.pdf</v>
      </c>
    </row>
    <row r="16573" spans="1:2" x14ac:dyDescent="0.2">
      <c r="A16573" s="1" t="s">
        <v>23472</v>
      </c>
      <c r="B16573" t="str">
        <f t="shared" si="465"/>
        <v>https://www.udobaer.de/out/media/public/cust/others/s0000187-2021-ch_it.pdf</v>
      </c>
    </row>
    <row r="16574" spans="1:2" x14ac:dyDescent="0.2">
      <c r="A16574" s="1" t="s">
        <v>23473</v>
      </c>
      <c r="B16574" t="str">
        <f t="shared" si="465"/>
        <v>https://www.udobaer.de/out/media/public/cust/others/s0000187-2021-ch_it.pdf</v>
      </c>
    </row>
    <row r="16575" spans="1:2" x14ac:dyDescent="0.2">
      <c r="A16575" s="1" t="s">
        <v>23474</v>
      </c>
      <c r="B16575" t="str">
        <f t="shared" ref="B16575:B16601" si="466">HYPERLINK("https://www.udobaer.de/out/media/public/cust/others/s0000187-2021-ch_it.pdf")</f>
        <v>https://www.udobaer.de/out/media/public/cust/others/s0000187-2021-ch_it.pdf</v>
      </c>
    </row>
    <row r="16576" spans="1:2" x14ac:dyDescent="0.2">
      <c r="A16576" s="1" t="s">
        <v>23475</v>
      </c>
      <c r="B16576" t="str">
        <f t="shared" si="466"/>
        <v>https://www.udobaer.de/out/media/public/cust/others/s0000187-2021-ch_it.pdf</v>
      </c>
    </row>
    <row r="16577" spans="1:2" x14ac:dyDescent="0.2">
      <c r="A16577" s="1" t="s">
        <v>23476</v>
      </c>
      <c r="B16577" t="str">
        <f t="shared" si="466"/>
        <v>https://www.udobaer.de/out/media/public/cust/others/s0000187-2021-ch_it.pdf</v>
      </c>
    </row>
    <row r="16578" spans="1:2" x14ac:dyDescent="0.2">
      <c r="A16578" s="1" t="s">
        <v>23477</v>
      </c>
      <c r="B16578" t="str">
        <f t="shared" si="466"/>
        <v>https://www.udobaer.de/out/media/public/cust/others/s0000187-2021-ch_it.pdf</v>
      </c>
    </row>
    <row r="16579" spans="1:2" x14ac:dyDescent="0.2">
      <c r="A16579" s="1" t="s">
        <v>23478</v>
      </c>
      <c r="B16579" t="str">
        <f t="shared" si="466"/>
        <v>https://www.udobaer.de/out/media/public/cust/others/s0000187-2021-ch_it.pdf</v>
      </c>
    </row>
    <row r="16580" spans="1:2" x14ac:dyDescent="0.2">
      <c r="A16580" s="1" t="s">
        <v>23479</v>
      </c>
      <c r="B16580" t="str">
        <f t="shared" si="466"/>
        <v>https://www.udobaer.de/out/media/public/cust/others/s0000187-2021-ch_it.pdf</v>
      </c>
    </row>
    <row r="16581" spans="1:2" x14ac:dyDescent="0.2">
      <c r="A16581" s="1" t="s">
        <v>23480</v>
      </c>
      <c r="B16581" t="str">
        <f t="shared" si="466"/>
        <v>https://www.udobaer.de/out/media/public/cust/others/s0000187-2021-ch_it.pdf</v>
      </c>
    </row>
    <row r="16582" spans="1:2" x14ac:dyDescent="0.2">
      <c r="A16582" s="1" t="s">
        <v>23481</v>
      </c>
      <c r="B16582" t="str">
        <f t="shared" si="466"/>
        <v>https://www.udobaer.de/out/media/public/cust/others/s0000187-2021-ch_it.pdf</v>
      </c>
    </row>
    <row r="16583" spans="1:2" x14ac:dyDescent="0.2">
      <c r="A16583" s="1" t="s">
        <v>23482</v>
      </c>
      <c r="B16583" t="str">
        <f t="shared" si="466"/>
        <v>https://www.udobaer.de/out/media/public/cust/others/s0000187-2021-ch_it.pdf</v>
      </c>
    </row>
    <row r="16584" spans="1:2" x14ac:dyDescent="0.2">
      <c r="A16584" s="1" t="s">
        <v>23483</v>
      </c>
      <c r="B16584" t="str">
        <f t="shared" si="466"/>
        <v>https://www.udobaer.de/out/media/public/cust/others/s0000187-2021-ch_it.pdf</v>
      </c>
    </row>
    <row r="16585" spans="1:2" x14ac:dyDescent="0.2">
      <c r="A16585" s="1" t="s">
        <v>23484</v>
      </c>
      <c r="B16585" t="str">
        <f t="shared" si="466"/>
        <v>https://www.udobaer.de/out/media/public/cust/others/s0000187-2021-ch_it.pdf</v>
      </c>
    </row>
    <row r="16586" spans="1:2" x14ac:dyDescent="0.2">
      <c r="A16586" s="1" t="s">
        <v>23485</v>
      </c>
      <c r="B16586" t="str">
        <f t="shared" si="466"/>
        <v>https://www.udobaer.de/out/media/public/cust/others/s0000187-2021-ch_it.pdf</v>
      </c>
    </row>
    <row r="16587" spans="1:2" x14ac:dyDescent="0.2">
      <c r="A16587" s="1" t="s">
        <v>23486</v>
      </c>
      <c r="B16587" t="str">
        <f t="shared" si="466"/>
        <v>https://www.udobaer.de/out/media/public/cust/others/s0000187-2021-ch_it.pdf</v>
      </c>
    </row>
    <row r="16588" spans="1:2" x14ac:dyDescent="0.2">
      <c r="A16588" s="1" t="s">
        <v>23487</v>
      </c>
      <c r="B16588" t="str">
        <f t="shared" si="466"/>
        <v>https://www.udobaer.de/out/media/public/cust/others/s0000187-2021-ch_it.pdf</v>
      </c>
    </row>
    <row r="16589" spans="1:2" x14ac:dyDescent="0.2">
      <c r="A16589" s="1" t="s">
        <v>23488</v>
      </c>
      <c r="B16589" t="str">
        <f t="shared" si="466"/>
        <v>https://www.udobaer.de/out/media/public/cust/others/s0000187-2021-ch_it.pdf</v>
      </c>
    </row>
    <row r="16590" spans="1:2" x14ac:dyDescent="0.2">
      <c r="A16590" s="1" t="s">
        <v>23489</v>
      </c>
      <c r="B16590" t="str">
        <f t="shared" si="466"/>
        <v>https://www.udobaer.de/out/media/public/cust/others/s0000187-2021-ch_it.pdf</v>
      </c>
    </row>
    <row r="16591" spans="1:2" x14ac:dyDescent="0.2">
      <c r="A16591" s="1" t="s">
        <v>23490</v>
      </c>
      <c r="B16591" t="str">
        <f t="shared" si="466"/>
        <v>https://www.udobaer.de/out/media/public/cust/others/s0000187-2021-ch_it.pdf</v>
      </c>
    </row>
    <row r="16592" spans="1:2" x14ac:dyDescent="0.2">
      <c r="A16592" s="1" t="s">
        <v>23491</v>
      </c>
      <c r="B16592" t="str">
        <f t="shared" si="466"/>
        <v>https://www.udobaer.de/out/media/public/cust/others/s0000187-2021-ch_it.pdf</v>
      </c>
    </row>
    <row r="16593" spans="1:2" x14ac:dyDescent="0.2">
      <c r="A16593" s="1" t="s">
        <v>23492</v>
      </c>
      <c r="B16593" t="str">
        <f t="shared" si="466"/>
        <v>https://www.udobaer.de/out/media/public/cust/others/s0000187-2021-ch_it.pdf</v>
      </c>
    </row>
    <row r="16594" spans="1:2" x14ac:dyDescent="0.2">
      <c r="A16594" s="1" t="s">
        <v>23493</v>
      </c>
      <c r="B16594" t="str">
        <f t="shared" si="466"/>
        <v>https://www.udobaer.de/out/media/public/cust/others/s0000187-2021-ch_it.pdf</v>
      </c>
    </row>
    <row r="16595" spans="1:2" x14ac:dyDescent="0.2">
      <c r="A16595" s="1" t="s">
        <v>23494</v>
      </c>
      <c r="B16595" t="str">
        <f t="shared" si="466"/>
        <v>https://www.udobaer.de/out/media/public/cust/others/s0000187-2021-ch_it.pdf</v>
      </c>
    </row>
    <row r="16596" spans="1:2" x14ac:dyDescent="0.2">
      <c r="A16596" s="1" t="s">
        <v>23495</v>
      </c>
      <c r="B16596" t="str">
        <f t="shared" si="466"/>
        <v>https://www.udobaer.de/out/media/public/cust/others/s0000187-2021-ch_it.pdf</v>
      </c>
    </row>
    <row r="16597" spans="1:2" x14ac:dyDescent="0.2">
      <c r="A16597" s="1" t="s">
        <v>23496</v>
      </c>
      <c r="B16597" t="str">
        <f t="shared" si="466"/>
        <v>https://www.udobaer.de/out/media/public/cust/others/s0000187-2021-ch_it.pdf</v>
      </c>
    </row>
    <row r="16598" spans="1:2" x14ac:dyDescent="0.2">
      <c r="A16598" s="1" t="s">
        <v>23497</v>
      </c>
      <c r="B16598" t="str">
        <f t="shared" si="466"/>
        <v>https://www.udobaer.de/out/media/public/cust/others/s0000187-2021-ch_it.pdf</v>
      </c>
    </row>
    <row r="16599" spans="1:2" x14ac:dyDescent="0.2">
      <c r="A16599" s="1" t="s">
        <v>23498</v>
      </c>
      <c r="B16599" t="str">
        <f t="shared" si="466"/>
        <v>https://www.udobaer.de/out/media/public/cust/others/s0000187-2021-ch_it.pdf</v>
      </c>
    </row>
    <row r="16600" spans="1:2" x14ac:dyDescent="0.2">
      <c r="A16600" s="1" t="s">
        <v>23499</v>
      </c>
      <c r="B16600" t="str">
        <f t="shared" si="466"/>
        <v>https://www.udobaer.de/out/media/public/cust/others/s0000187-2021-ch_it.pdf</v>
      </c>
    </row>
    <row r="16601" spans="1:2" x14ac:dyDescent="0.2">
      <c r="A16601" s="1" t="s">
        <v>23500</v>
      </c>
      <c r="B16601" t="str">
        <f t="shared" si="466"/>
        <v>https://www.udobaer.de/out/media/public/cust/others/s0000187-2021-ch_it.pdf</v>
      </c>
    </row>
    <row r="16602" spans="1:2" x14ac:dyDescent="0.2">
      <c r="A16602" s="1" t="s">
        <v>23501</v>
      </c>
      <c r="B16602" t="str">
        <f t="shared" ref="B16602:B16627" si="467">HYPERLINK("https://www.udobaer.de/out/media/public/cust/others/s0000187-2021-ch_it.pdf")</f>
        <v>https://www.udobaer.de/out/media/public/cust/others/s0000187-2021-ch_it.pdf</v>
      </c>
    </row>
    <row r="16603" spans="1:2" x14ac:dyDescent="0.2">
      <c r="A16603" s="1" t="s">
        <v>23502</v>
      </c>
      <c r="B16603" t="str">
        <f t="shared" si="467"/>
        <v>https://www.udobaer.de/out/media/public/cust/others/s0000187-2021-ch_it.pdf</v>
      </c>
    </row>
    <row r="16604" spans="1:2" x14ac:dyDescent="0.2">
      <c r="A16604" s="1" t="s">
        <v>23503</v>
      </c>
      <c r="B16604" t="str">
        <f t="shared" si="467"/>
        <v>https://www.udobaer.de/out/media/public/cust/others/s0000187-2021-ch_it.pdf</v>
      </c>
    </row>
    <row r="16605" spans="1:2" x14ac:dyDescent="0.2">
      <c r="A16605" s="1" t="s">
        <v>23504</v>
      </c>
      <c r="B16605" t="str">
        <f t="shared" si="467"/>
        <v>https://www.udobaer.de/out/media/public/cust/others/s0000187-2021-ch_it.pdf</v>
      </c>
    </row>
    <row r="16606" spans="1:2" x14ac:dyDescent="0.2">
      <c r="A16606" s="1" t="s">
        <v>23505</v>
      </c>
      <c r="B16606" t="str">
        <f t="shared" si="467"/>
        <v>https://www.udobaer.de/out/media/public/cust/others/s0000187-2021-ch_it.pdf</v>
      </c>
    </row>
    <row r="16607" spans="1:2" x14ac:dyDescent="0.2">
      <c r="A16607" s="1" t="s">
        <v>23506</v>
      </c>
      <c r="B16607" t="str">
        <f t="shared" si="467"/>
        <v>https://www.udobaer.de/out/media/public/cust/others/s0000187-2021-ch_it.pdf</v>
      </c>
    </row>
    <row r="16608" spans="1:2" x14ac:dyDescent="0.2">
      <c r="A16608" s="1" t="s">
        <v>23507</v>
      </c>
      <c r="B16608" t="str">
        <f t="shared" si="467"/>
        <v>https://www.udobaer.de/out/media/public/cust/others/s0000187-2021-ch_it.pdf</v>
      </c>
    </row>
    <row r="16609" spans="1:2" x14ac:dyDescent="0.2">
      <c r="A16609" s="1" t="s">
        <v>23508</v>
      </c>
      <c r="B16609" t="str">
        <f t="shared" si="467"/>
        <v>https://www.udobaer.de/out/media/public/cust/others/s0000187-2021-ch_it.pdf</v>
      </c>
    </row>
    <row r="16610" spans="1:2" x14ac:dyDescent="0.2">
      <c r="A16610" s="1" t="s">
        <v>23509</v>
      </c>
      <c r="B16610" t="str">
        <f t="shared" si="467"/>
        <v>https://www.udobaer.de/out/media/public/cust/others/s0000187-2021-ch_it.pdf</v>
      </c>
    </row>
    <row r="16611" spans="1:2" x14ac:dyDescent="0.2">
      <c r="A16611" s="1" t="s">
        <v>23510</v>
      </c>
      <c r="B16611" t="str">
        <f t="shared" si="467"/>
        <v>https://www.udobaer.de/out/media/public/cust/others/s0000187-2021-ch_it.pdf</v>
      </c>
    </row>
    <row r="16612" spans="1:2" x14ac:dyDescent="0.2">
      <c r="A16612" s="1" t="s">
        <v>23511</v>
      </c>
      <c r="B16612" t="str">
        <f t="shared" si="467"/>
        <v>https://www.udobaer.de/out/media/public/cust/others/s0000187-2021-ch_it.pdf</v>
      </c>
    </row>
    <row r="16613" spans="1:2" x14ac:dyDescent="0.2">
      <c r="A16613" s="1" t="s">
        <v>23512</v>
      </c>
      <c r="B16613" t="str">
        <f t="shared" si="467"/>
        <v>https://www.udobaer.de/out/media/public/cust/others/s0000187-2021-ch_it.pdf</v>
      </c>
    </row>
    <row r="16614" spans="1:2" x14ac:dyDescent="0.2">
      <c r="A16614" s="1" t="s">
        <v>23513</v>
      </c>
      <c r="B16614" t="str">
        <f t="shared" si="467"/>
        <v>https://www.udobaer.de/out/media/public/cust/others/s0000187-2021-ch_it.pdf</v>
      </c>
    </row>
    <row r="16615" spans="1:2" x14ac:dyDescent="0.2">
      <c r="A16615" s="1" t="s">
        <v>23514</v>
      </c>
      <c r="B16615" t="str">
        <f t="shared" si="467"/>
        <v>https://www.udobaer.de/out/media/public/cust/others/s0000187-2021-ch_it.pdf</v>
      </c>
    </row>
    <row r="16616" spans="1:2" x14ac:dyDescent="0.2">
      <c r="A16616" s="1" t="s">
        <v>23515</v>
      </c>
      <c r="B16616" t="str">
        <f t="shared" si="467"/>
        <v>https://www.udobaer.de/out/media/public/cust/others/s0000187-2021-ch_it.pdf</v>
      </c>
    </row>
    <row r="16617" spans="1:2" x14ac:dyDescent="0.2">
      <c r="A16617" s="1" t="s">
        <v>23516</v>
      </c>
      <c r="B16617" t="str">
        <f t="shared" si="467"/>
        <v>https://www.udobaer.de/out/media/public/cust/others/s0000187-2021-ch_it.pdf</v>
      </c>
    </row>
    <row r="16618" spans="1:2" x14ac:dyDescent="0.2">
      <c r="A16618" s="1" t="s">
        <v>23517</v>
      </c>
      <c r="B16618" t="str">
        <f t="shared" si="467"/>
        <v>https://www.udobaer.de/out/media/public/cust/others/s0000187-2021-ch_it.pdf</v>
      </c>
    </row>
    <row r="16619" spans="1:2" x14ac:dyDescent="0.2">
      <c r="A16619" s="1" t="s">
        <v>23518</v>
      </c>
      <c r="B16619" t="str">
        <f t="shared" si="467"/>
        <v>https://www.udobaer.de/out/media/public/cust/others/s0000187-2021-ch_it.pdf</v>
      </c>
    </row>
    <row r="16620" spans="1:2" x14ac:dyDescent="0.2">
      <c r="A16620" s="1" t="s">
        <v>23519</v>
      </c>
      <c r="B16620" t="str">
        <f t="shared" si="467"/>
        <v>https://www.udobaer.de/out/media/public/cust/others/s0000187-2021-ch_it.pdf</v>
      </c>
    </row>
    <row r="16621" spans="1:2" x14ac:dyDescent="0.2">
      <c r="A16621" s="1" t="s">
        <v>23520</v>
      </c>
      <c r="B16621" t="str">
        <f t="shared" si="467"/>
        <v>https://www.udobaer.de/out/media/public/cust/others/s0000187-2021-ch_it.pdf</v>
      </c>
    </row>
    <row r="16622" spans="1:2" x14ac:dyDescent="0.2">
      <c r="A16622" s="1" t="s">
        <v>23521</v>
      </c>
      <c r="B16622" t="str">
        <f t="shared" si="467"/>
        <v>https://www.udobaer.de/out/media/public/cust/others/s0000187-2021-ch_it.pdf</v>
      </c>
    </row>
    <row r="16623" spans="1:2" x14ac:dyDescent="0.2">
      <c r="A16623" s="1" t="s">
        <v>23522</v>
      </c>
      <c r="B16623" t="str">
        <f t="shared" si="467"/>
        <v>https://www.udobaer.de/out/media/public/cust/others/s0000187-2021-ch_it.pdf</v>
      </c>
    </row>
    <row r="16624" spans="1:2" x14ac:dyDescent="0.2">
      <c r="A16624" s="1" t="s">
        <v>23523</v>
      </c>
      <c r="B16624" t="str">
        <f t="shared" si="467"/>
        <v>https://www.udobaer.de/out/media/public/cust/others/s0000187-2021-ch_it.pdf</v>
      </c>
    </row>
    <row r="16625" spans="1:2" x14ac:dyDescent="0.2">
      <c r="A16625" s="1" t="s">
        <v>23524</v>
      </c>
      <c r="B16625" t="str">
        <f t="shared" si="467"/>
        <v>https://www.udobaer.de/out/media/public/cust/others/s0000187-2021-ch_it.pdf</v>
      </c>
    </row>
    <row r="16626" spans="1:2" x14ac:dyDescent="0.2">
      <c r="A16626" s="1" t="s">
        <v>23525</v>
      </c>
      <c r="B16626" t="str">
        <f t="shared" si="467"/>
        <v>https://www.udobaer.de/out/media/public/cust/others/s0000187-2021-ch_it.pdf</v>
      </c>
    </row>
    <row r="16627" spans="1:2" x14ac:dyDescent="0.2">
      <c r="A16627" s="1" t="s">
        <v>23526</v>
      </c>
      <c r="B16627" t="str">
        <f t="shared" si="467"/>
        <v>https://www.udobaer.de/out/media/public/cust/others/s0000187-2021-ch_it.pdf</v>
      </c>
    </row>
    <row r="16628" spans="1:2" x14ac:dyDescent="0.2">
      <c r="A16628" s="1" t="s">
        <v>23527</v>
      </c>
      <c r="B16628" t="str">
        <f t="shared" ref="B16628:B16651" si="468">HYPERLINK("https://www.udobaer.de/out/media/public/cust/others/s0000187-2021-ch_it.pdf")</f>
        <v>https://www.udobaer.de/out/media/public/cust/others/s0000187-2021-ch_it.pdf</v>
      </c>
    </row>
    <row r="16629" spans="1:2" x14ac:dyDescent="0.2">
      <c r="A16629" s="1" t="s">
        <v>23528</v>
      </c>
      <c r="B16629" t="str">
        <f t="shared" si="468"/>
        <v>https://www.udobaer.de/out/media/public/cust/others/s0000187-2021-ch_it.pdf</v>
      </c>
    </row>
    <row r="16630" spans="1:2" x14ac:dyDescent="0.2">
      <c r="A16630" s="1" t="s">
        <v>23529</v>
      </c>
      <c r="B16630" t="str">
        <f t="shared" si="468"/>
        <v>https://www.udobaer.de/out/media/public/cust/others/s0000187-2021-ch_it.pdf</v>
      </c>
    </row>
    <row r="16631" spans="1:2" x14ac:dyDescent="0.2">
      <c r="A16631" s="1" t="s">
        <v>23530</v>
      </c>
      <c r="B16631" t="str">
        <f t="shared" si="468"/>
        <v>https://www.udobaer.de/out/media/public/cust/others/s0000187-2021-ch_it.pdf</v>
      </c>
    </row>
    <row r="16632" spans="1:2" x14ac:dyDescent="0.2">
      <c r="A16632" s="1" t="s">
        <v>23531</v>
      </c>
      <c r="B16632" t="str">
        <f t="shared" si="468"/>
        <v>https://www.udobaer.de/out/media/public/cust/others/s0000187-2021-ch_it.pdf</v>
      </c>
    </row>
    <row r="16633" spans="1:2" x14ac:dyDescent="0.2">
      <c r="A16633" s="1" t="s">
        <v>23532</v>
      </c>
      <c r="B16633" t="str">
        <f t="shared" si="468"/>
        <v>https://www.udobaer.de/out/media/public/cust/others/s0000187-2021-ch_it.pdf</v>
      </c>
    </row>
    <row r="16634" spans="1:2" x14ac:dyDescent="0.2">
      <c r="A16634" s="1" t="s">
        <v>23533</v>
      </c>
      <c r="B16634" t="str">
        <f t="shared" si="468"/>
        <v>https://www.udobaer.de/out/media/public/cust/others/s0000187-2021-ch_it.pdf</v>
      </c>
    </row>
    <row r="16635" spans="1:2" x14ac:dyDescent="0.2">
      <c r="A16635" s="1" t="s">
        <v>23534</v>
      </c>
      <c r="B16635" t="str">
        <f t="shared" si="468"/>
        <v>https://www.udobaer.de/out/media/public/cust/others/s0000187-2021-ch_it.pdf</v>
      </c>
    </row>
    <row r="16636" spans="1:2" x14ac:dyDescent="0.2">
      <c r="A16636" s="1" t="s">
        <v>23535</v>
      </c>
      <c r="B16636" t="str">
        <f t="shared" si="468"/>
        <v>https://www.udobaer.de/out/media/public/cust/others/s0000187-2021-ch_it.pdf</v>
      </c>
    </row>
    <row r="16637" spans="1:2" x14ac:dyDescent="0.2">
      <c r="A16637" s="1" t="s">
        <v>23536</v>
      </c>
      <c r="B16637" t="str">
        <f t="shared" si="468"/>
        <v>https://www.udobaer.de/out/media/public/cust/others/s0000187-2021-ch_it.pdf</v>
      </c>
    </row>
    <row r="16638" spans="1:2" x14ac:dyDescent="0.2">
      <c r="A16638" s="1" t="s">
        <v>23537</v>
      </c>
      <c r="B16638" t="str">
        <f t="shared" si="468"/>
        <v>https://www.udobaer.de/out/media/public/cust/others/s0000187-2021-ch_it.pdf</v>
      </c>
    </row>
    <row r="16639" spans="1:2" x14ac:dyDescent="0.2">
      <c r="A16639" s="1" t="s">
        <v>23538</v>
      </c>
      <c r="B16639" t="str">
        <f t="shared" si="468"/>
        <v>https://www.udobaer.de/out/media/public/cust/others/s0000187-2021-ch_it.pdf</v>
      </c>
    </row>
    <row r="16640" spans="1:2" x14ac:dyDescent="0.2">
      <c r="A16640" s="1" t="s">
        <v>23539</v>
      </c>
      <c r="B16640" t="str">
        <f t="shared" si="468"/>
        <v>https://www.udobaer.de/out/media/public/cust/others/s0000187-2021-ch_it.pdf</v>
      </c>
    </row>
    <row r="16641" spans="1:2" x14ac:dyDescent="0.2">
      <c r="A16641" s="1" t="s">
        <v>23540</v>
      </c>
      <c r="B16641" t="str">
        <f t="shared" si="468"/>
        <v>https://www.udobaer.de/out/media/public/cust/others/s0000187-2021-ch_it.pdf</v>
      </c>
    </row>
    <row r="16642" spans="1:2" x14ac:dyDescent="0.2">
      <c r="A16642" s="1" t="s">
        <v>23541</v>
      </c>
      <c r="B16642" t="str">
        <f t="shared" si="468"/>
        <v>https://www.udobaer.de/out/media/public/cust/others/s0000187-2021-ch_it.pdf</v>
      </c>
    </row>
    <row r="16643" spans="1:2" x14ac:dyDescent="0.2">
      <c r="A16643" s="1" t="s">
        <v>23542</v>
      </c>
      <c r="B16643" t="str">
        <f t="shared" si="468"/>
        <v>https://www.udobaer.de/out/media/public/cust/others/s0000187-2021-ch_it.pdf</v>
      </c>
    </row>
    <row r="16644" spans="1:2" x14ac:dyDescent="0.2">
      <c r="A16644" s="1" t="s">
        <v>23543</v>
      </c>
      <c r="B16644" t="str">
        <f t="shared" si="468"/>
        <v>https://www.udobaer.de/out/media/public/cust/others/s0000187-2021-ch_it.pdf</v>
      </c>
    </row>
    <row r="16645" spans="1:2" x14ac:dyDescent="0.2">
      <c r="A16645" s="1" t="s">
        <v>23544</v>
      </c>
      <c r="B16645" t="str">
        <f t="shared" si="468"/>
        <v>https://www.udobaer.de/out/media/public/cust/others/s0000187-2021-ch_it.pdf</v>
      </c>
    </row>
    <row r="16646" spans="1:2" x14ac:dyDescent="0.2">
      <c r="A16646" s="1" t="s">
        <v>23545</v>
      </c>
      <c r="B16646" t="str">
        <f t="shared" si="468"/>
        <v>https://www.udobaer.de/out/media/public/cust/others/s0000187-2021-ch_it.pdf</v>
      </c>
    </row>
    <row r="16647" spans="1:2" x14ac:dyDescent="0.2">
      <c r="A16647" s="1" t="s">
        <v>23546</v>
      </c>
      <c r="B16647" t="str">
        <f t="shared" si="468"/>
        <v>https://www.udobaer.de/out/media/public/cust/others/s0000187-2021-ch_it.pdf</v>
      </c>
    </row>
    <row r="16648" spans="1:2" x14ac:dyDescent="0.2">
      <c r="A16648" s="1" t="s">
        <v>23547</v>
      </c>
      <c r="B16648" t="str">
        <f t="shared" si="468"/>
        <v>https://www.udobaer.de/out/media/public/cust/others/s0000187-2021-ch_it.pdf</v>
      </c>
    </row>
    <row r="16649" spans="1:2" x14ac:dyDescent="0.2">
      <c r="A16649" s="1" t="s">
        <v>23548</v>
      </c>
      <c r="B16649" t="str">
        <f t="shared" si="468"/>
        <v>https://www.udobaer.de/out/media/public/cust/others/s0000187-2021-ch_it.pdf</v>
      </c>
    </row>
    <row r="16650" spans="1:2" x14ac:dyDescent="0.2">
      <c r="A16650" s="1" t="s">
        <v>23549</v>
      </c>
      <c r="B16650" t="str">
        <f t="shared" si="468"/>
        <v>https://www.udobaer.de/out/media/public/cust/others/s0000187-2021-ch_it.pdf</v>
      </c>
    </row>
    <row r="16651" spans="1:2" x14ac:dyDescent="0.2">
      <c r="A16651" s="1" t="s">
        <v>23550</v>
      </c>
      <c r="B16651" t="str">
        <f t="shared" si="468"/>
        <v>https://www.udobaer.de/out/media/public/cust/others/s0000187-2021-ch_it.pdf</v>
      </c>
    </row>
    <row r="16652" spans="1:2" x14ac:dyDescent="0.2">
      <c r="A16652" s="1" t="s">
        <v>23551</v>
      </c>
      <c r="B16652" t="str">
        <f t="shared" ref="B16652:B16676" si="469">HYPERLINK("https://www.udobaer.de/out/media/public/cust/others/s0000187-2021-ch_it.pdf")</f>
        <v>https://www.udobaer.de/out/media/public/cust/others/s0000187-2021-ch_it.pdf</v>
      </c>
    </row>
    <row r="16653" spans="1:2" x14ac:dyDescent="0.2">
      <c r="A16653" s="1" t="s">
        <v>23552</v>
      </c>
      <c r="B16653" t="str">
        <f t="shared" si="469"/>
        <v>https://www.udobaer.de/out/media/public/cust/others/s0000187-2021-ch_it.pdf</v>
      </c>
    </row>
    <row r="16654" spans="1:2" x14ac:dyDescent="0.2">
      <c r="A16654" s="1" t="s">
        <v>23553</v>
      </c>
      <c r="B16654" t="str">
        <f t="shared" si="469"/>
        <v>https://www.udobaer.de/out/media/public/cust/others/s0000187-2021-ch_it.pdf</v>
      </c>
    </row>
    <row r="16655" spans="1:2" x14ac:dyDescent="0.2">
      <c r="A16655" s="1" t="s">
        <v>23554</v>
      </c>
      <c r="B16655" t="str">
        <f t="shared" si="469"/>
        <v>https://www.udobaer.de/out/media/public/cust/others/s0000187-2021-ch_it.pdf</v>
      </c>
    </row>
    <row r="16656" spans="1:2" x14ac:dyDescent="0.2">
      <c r="A16656" s="1" t="s">
        <v>23555</v>
      </c>
      <c r="B16656" t="str">
        <f t="shared" si="469"/>
        <v>https://www.udobaer.de/out/media/public/cust/others/s0000187-2021-ch_it.pdf</v>
      </c>
    </row>
    <row r="16657" spans="1:2" x14ac:dyDescent="0.2">
      <c r="A16657" s="1" t="s">
        <v>23556</v>
      </c>
      <c r="B16657" t="str">
        <f t="shared" si="469"/>
        <v>https://www.udobaer.de/out/media/public/cust/others/s0000187-2021-ch_it.pdf</v>
      </c>
    </row>
    <row r="16658" spans="1:2" x14ac:dyDescent="0.2">
      <c r="A16658" s="1" t="s">
        <v>23557</v>
      </c>
      <c r="B16658" t="str">
        <f t="shared" si="469"/>
        <v>https://www.udobaer.de/out/media/public/cust/others/s0000187-2021-ch_it.pdf</v>
      </c>
    </row>
    <row r="16659" spans="1:2" x14ac:dyDescent="0.2">
      <c r="A16659" s="1" t="s">
        <v>23558</v>
      </c>
      <c r="B16659" t="str">
        <f t="shared" si="469"/>
        <v>https://www.udobaer.de/out/media/public/cust/others/s0000187-2021-ch_it.pdf</v>
      </c>
    </row>
    <row r="16660" spans="1:2" x14ac:dyDescent="0.2">
      <c r="A16660" s="1" t="s">
        <v>23559</v>
      </c>
      <c r="B16660" t="str">
        <f t="shared" si="469"/>
        <v>https://www.udobaer.de/out/media/public/cust/others/s0000187-2021-ch_it.pdf</v>
      </c>
    </row>
    <row r="16661" spans="1:2" x14ac:dyDescent="0.2">
      <c r="A16661" s="1" t="s">
        <v>23560</v>
      </c>
      <c r="B16661" t="str">
        <f t="shared" si="469"/>
        <v>https://www.udobaer.de/out/media/public/cust/others/s0000187-2021-ch_it.pdf</v>
      </c>
    </row>
    <row r="16662" spans="1:2" x14ac:dyDescent="0.2">
      <c r="A16662" s="1" t="s">
        <v>23561</v>
      </c>
      <c r="B16662" t="str">
        <f t="shared" si="469"/>
        <v>https://www.udobaer.de/out/media/public/cust/others/s0000187-2021-ch_it.pdf</v>
      </c>
    </row>
    <row r="16663" spans="1:2" x14ac:dyDescent="0.2">
      <c r="A16663" s="1" t="s">
        <v>23562</v>
      </c>
      <c r="B16663" t="str">
        <f t="shared" si="469"/>
        <v>https://www.udobaer.de/out/media/public/cust/others/s0000187-2021-ch_it.pdf</v>
      </c>
    </row>
    <row r="16664" spans="1:2" x14ac:dyDescent="0.2">
      <c r="A16664" s="1" t="s">
        <v>23563</v>
      </c>
      <c r="B16664" t="str">
        <f t="shared" si="469"/>
        <v>https://www.udobaer.de/out/media/public/cust/others/s0000187-2021-ch_it.pdf</v>
      </c>
    </row>
    <row r="16665" spans="1:2" x14ac:dyDescent="0.2">
      <c r="A16665" s="1" t="s">
        <v>23564</v>
      </c>
      <c r="B16665" t="str">
        <f t="shared" si="469"/>
        <v>https://www.udobaer.de/out/media/public/cust/others/s0000187-2021-ch_it.pdf</v>
      </c>
    </row>
    <row r="16666" spans="1:2" x14ac:dyDescent="0.2">
      <c r="A16666" s="1" t="s">
        <v>23565</v>
      </c>
      <c r="B16666" t="str">
        <f t="shared" si="469"/>
        <v>https://www.udobaer.de/out/media/public/cust/others/s0000187-2021-ch_it.pdf</v>
      </c>
    </row>
    <row r="16667" spans="1:2" x14ac:dyDescent="0.2">
      <c r="A16667" s="1" t="s">
        <v>23566</v>
      </c>
      <c r="B16667" t="str">
        <f t="shared" si="469"/>
        <v>https://www.udobaer.de/out/media/public/cust/others/s0000187-2021-ch_it.pdf</v>
      </c>
    </row>
    <row r="16668" spans="1:2" x14ac:dyDescent="0.2">
      <c r="A16668" s="1" t="s">
        <v>23567</v>
      </c>
      <c r="B16668" t="str">
        <f t="shared" si="469"/>
        <v>https://www.udobaer.de/out/media/public/cust/others/s0000187-2021-ch_it.pdf</v>
      </c>
    </row>
    <row r="16669" spans="1:2" x14ac:dyDescent="0.2">
      <c r="A16669" s="1" t="s">
        <v>23568</v>
      </c>
      <c r="B16669" t="str">
        <f t="shared" si="469"/>
        <v>https://www.udobaer.de/out/media/public/cust/others/s0000187-2021-ch_it.pdf</v>
      </c>
    </row>
    <row r="16670" spans="1:2" x14ac:dyDescent="0.2">
      <c r="A16670" s="1" t="s">
        <v>23569</v>
      </c>
      <c r="B16670" t="str">
        <f t="shared" si="469"/>
        <v>https://www.udobaer.de/out/media/public/cust/others/s0000187-2021-ch_it.pdf</v>
      </c>
    </row>
    <row r="16671" spans="1:2" x14ac:dyDescent="0.2">
      <c r="A16671" s="1" t="s">
        <v>23570</v>
      </c>
      <c r="B16671" t="str">
        <f t="shared" si="469"/>
        <v>https://www.udobaer.de/out/media/public/cust/others/s0000187-2021-ch_it.pdf</v>
      </c>
    </row>
    <row r="16672" spans="1:2" x14ac:dyDescent="0.2">
      <c r="A16672" s="1" t="s">
        <v>23571</v>
      </c>
      <c r="B16672" t="str">
        <f t="shared" si="469"/>
        <v>https://www.udobaer.de/out/media/public/cust/others/s0000187-2021-ch_it.pdf</v>
      </c>
    </row>
    <row r="16673" spans="1:2" x14ac:dyDescent="0.2">
      <c r="A16673" s="1" t="s">
        <v>23572</v>
      </c>
      <c r="B16673" t="str">
        <f t="shared" si="469"/>
        <v>https://www.udobaer.de/out/media/public/cust/others/s0000187-2021-ch_it.pdf</v>
      </c>
    </row>
    <row r="16674" spans="1:2" x14ac:dyDescent="0.2">
      <c r="A16674" s="1" t="s">
        <v>23573</v>
      </c>
      <c r="B16674" t="str">
        <f t="shared" si="469"/>
        <v>https://www.udobaer.de/out/media/public/cust/others/s0000187-2021-ch_it.pdf</v>
      </c>
    </row>
    <row r="16675" spans="1:2" x14ac:dyDescent="0.2">
      <c r="A16675" s="1" t="s">
        <v>23574</v>
      </c>
      <c r="B16675" t="str">
        <f t="shared" si="469"/>
        <v>https://www.udobaer.de/out/media/public/cust/others/s0000187-2021-ch_it.pdf</v>
      </c>
    </row>
    <row r="16676" spans="1:2" x14ac:dyDescent="0.2">
      <c r="A16676" s="1" t="s">
        <v>23575</v>
      </c>
      <c r="B16676" t="str">
        <f t="shared" si="469"/>
        <v>https://www.udobaer.de/out/media/public/cust/others/s0000187-2021-ch_it.pdf</v>
      </c>
    </row>
    <row r="16677" spans="1:2" x14ac:dyDescent="0.2">
      <c r="A16677" s="1" t="s">
        <v>23576</v>
      </c>
      <c r="B16677" t="str">
        <f t="shared" ref="B16677:B16703" si="470">HYPERLINK("https://www.udobaer.de/out/media/public/cust/others/s0000187-2021-ch_it.pdf")</f>
        <v>https://www.udobaer.de/out/media/public/cust/others/s0000187-2021-ch_it.pdf</v>
      </c>
    </row>
    <row r="16678" spans="1:2" x14ac:dyDescent="0.2">
      <c r="A16678" s="1" t="s">
        <v>23577</v>
      </c>
      <c r="B16678" t="str">
        <f t="shared" si="470"/>
        <v>https://www.udobaer.de/out/media/public/cust/others/s0000187-2021-ch_it.pdf</v>
      </c>
    </row>
    <row r="16679" spans="1:2" x14ac:dyDescent="0.2">
      <c r="A16679" s="1" t="s">
        <v>23578</v>
      </c>
      <c r="B16679" t="str">
        <f t="shared" si="470"/>
        <v>https://www.udobaer.de/out/media/public/cust/others/s0000187-2021-ch_it.pdf</v>
      </c>
    </row>
    <row r="16680" spans="1:2" x14ac:dyDescent="0.2">
      <c r="A16680" s="1" t="s">
        <v>23579</v>
      </c>
      <c r="B16680" t="str">
        <f t="shared" si="470"/>
        <v>https://www.udobaer.de/out/media/public/cust/others/s0000187-2021-ch_it.pdf</v>
      </c>
    </row>
    <row r="16681" spans="1:2" x14ac:dyDescent="0.2">
      <c r="A16681" s="1" t="s">
        <v>23580</v>
      </c>
      <c r="B16681" t="str">
        <f t="shared" si="470"/>
        <v>https://www.udobaer.de/out/media/public/cust/others/s0000187-2021-ch_it.pdf</v>
      </c>
    </row>
    <row r="16682" spans="1:2" x14ac:dyDescent="0.2">
      <c r="A16682" s="1" t="s">
        <v>23581</v>
      </c>
      <c r="B16682" t="str">
        <f t="shared" si="470"/>
        <v>https://www.udobaer.de/out/media/public/cust/others/s0000187-2021-ch_it.pdf</v>
      </c>
    </row>
    <row r="16683" spans="1:2" x14ac:dyDescent="0.2">
      <c r="A16683" s="1" t="s">
        <v>23582</v>
      </c>
      <c r="B16683" t="str">
        <f t="shared" si="470"/>
        <v>https://www.udobaer.de/out/media/public/cust/others/s0000187-2021-ch_it.pdf</v>
      </c>
    </row>
    <row r="16684" spans="1:2" x14ac:dyDescent="0.2">
      <c r="A16684" s="1" t="s">
        <v>23583</v>
      </c>
      <c r="B16684" t="str">
        <f t="shared" si="470"/>
        <v>https://www.udobaer.de/out/media/public/cust/others/s0000187-2021-ch_it.pdf</v>
      </c>
    </row>
    <row r="16685" spans="1:2" x14ac:dyDescent="0.2">
      <c r="A16685" s="1" t="s">
        <v>23584</v>
      </c>
      <c r="B16685" t="str">
        <f t="shared" si="470"/>
        <v>https://www.udobaer.de/out/media/public/cust/others/s0000187-2021-ch_it.pdf</v>
      </c>
    </row>
    <row r="16686" spans="1:2" x14ac:dyDescent="0.2">
      <c r="A16686" s="1" t="s">
        <v>23585</v>
      </c>
      <c r="B16686" t="str">
        <f t="shared" si="470"/>
        <v>https://www.udobaer.de/out/media/public/cust/others/s0000187-2021-ch_it.pdf</v>
      </c>
    </row>
    <row r="16687" spans="1:2" x14ac:dyDescent="0.2">
      <c r="A16687" s="1" t="s">
        <v>23586</v>
      </c>
      <c r="B16687" t="str">
        <f t="shared" si="470"/>
        <v>https://www.udobaer.de/out/media/public/cust/others/s0000187-2021-ch_it.pdf</v>
      </c>
    </row>
    <row r="16688" spans="1:2" x14ac:dyDescent="0.2">
      <c r="A16688" s="1" t="s">
        <v>23587</v>
      </c>
      <c r="B16688" t="str">
        <f t="shared" si="470"/>
        <v>https://www.udobaer.de/out/media/public/cust/others/s0000187-2021-ch_it.pdf</v>
      </c>
    </row>
    <row r="16689" spans="1:2" x14ac:dyDescent="0.2">
      <c r="A16689" s="1" t="s">
        <v>23588</v>
      </c>
      <c r="B16689" t="str">
        <f t="shared" si="470"/>
        <v>https://www.udobaer.de/out/media/public/cust/others/s0000187-2021-ch_it.pdf</v>
      </c>
    </row>
    <row r="16690" spans="1:2" x14ac:dyDescent="0.2">
      <c r="A16690" s="1" t="s">
        <v>23589</v>
      </c>
      <c r="B16690" t="str">
        <f t="shared" si="470"/>
        <v>https://www.udobaer.de/out/media/public/cust/others/s0000187-2021-ch_it.pdf</v>
      </c>
    </row>
    <row r="16691" spans="1:2" x14ac:dyDescent="0.2">
      <c r="A16691" s="1" t="s">
        <v>23590</v>
      </c>
      <c r="B16691" t="str">
        <f t="shared" si="470"/>
        <v>https://www.udobaer.de/out/media/public/cust/others/s0000187-2021-ch_it.pdf</v>
      </c>
    </row>
    <row r="16692" spans="1:2" x14ac:dyDescent="0.2">
      <c r="A16692" s="1" t="s">
        <v>23591</v>
      </c>
      <c r="B16692" t="str">
        <f t="shared" si="470"/>
        <v>https://www.udobaer.de/out/media/public/cust/others/s0000187-2021-ch_it.pdf</v>
      </c>
    </row>
    <row r="16693" spans="1:2" x14ac:dyDescent="0.2">
      <c r="A16693" s="1" t="s">
        <v>23592</v>
      </c>
      <c r="B16693" t="str">
        <f t="shared" si="470"/>
        <v>https://www.udobaer.de/out/media/public/cust/others/s0000187-2021-ch_it.pdf</v>
      </c>
    </row>
    <row r="16694" spans="1:2" x14ac:dyDescent="0.2">
      <c r="A16694" s="1" t="s">
        <v>23593</v>
      </c>
      <c r="B16694" t="str">
        <f t="shared" si="470"/>
        <v>https://www.udobaer.de/out/media/public/cust/others/s0000187-2021-ch_it.pdf</v>
      </c>
    </row>
    <row r="16695" spans="1:2" x14ac:dyDescent="0.2">
      <c r="A16695" s="1" t="s">
        <v>23594</v>
      </c>
      <c r="B16695" t="str">
        <f t="shared" si="470"/>
        <v>https://www.udobaer.de/out/media/public/cust/others/s0000187-2021-ch_it.pdf</v>
      </c>
    </row>
    <row r="16696" spans="1:2" x14ac:dyDescent="0.2">
      <c r="A16696" s="1" t="s">
        <v>23595</v>
      </c>
      <c r="B16696" t="str">
        <f t="shared" si="470"/>
        <v>https://www.udobaer.de/out/media/public/cust/others/s0000187-2021-ch_it.pdf</v>
      </c>
    </row>
    <row r="16697" spans="1:2" x14ac:dyDescent="0.2">
      <c r="A16697" s="1" t="s">
        <v>23596</v>
      </c>
      <c r="B16697" t="str">
        <f t="shared" si="470"/>
        <v>https://www.udobaer.de/out/media/public/cust/others/s0000187-2021-ch_it.pdf</v>
      </c>
    </row>
    <row r="16698" spans="1:2" x14ac:dyDescent="0.2">
      <c r="A16698" s="1" t="s">
        <v>23597</v>
      </c>
      <c r="B16698" t="str">
        <f t="shared" si="470"/>
        <v>https://www.udobaer.de/out/media/public/cust/others/s0000187-2021-ch_it.pdf</v>
      </c>
    </row>
    <row r="16699" spans="1:2" x14ac:dyDescent="0.2">
      <c r="A16699" s="1" t="s">
        <v>23598</v>
      </c>
      <c r="B16699" t="str">
        <f t="shared" si="470"/>
        <v>https://www.udobaer.de/out/media/public/cust/others/s0000187-2021-ch_it.pdf</v>
      </c>
    </row>
    <row r="16700" spans="1:2" x14ac:dyDescent="0.2">
      <c r="A16700" s="1" t="s">
        <v>23599</v>
      </c>
      <c r="B16700" t="str">
        <f t="shared" si="470"/>
        <v>https://www.udobaer.de/out/media/public/cust/others/s0000187-2021-ch_it.pdf</v>
      </c>
    </row>
    <row r="16701" spans="1:2" x14ac:dyDescent="0.2">
      <c r="A16701" s="1" t="s">
        <v>23600</v>
      </c>
      <c r="B16701" t="str">
        <f t="shared" si="470"/>
        <v>https://www.udobaer.de/out/media/public/cust/others/s0000187-2021-ch_it.pdf</v>
      </c>
    </row>
    <row r="16702" spans="1:2" x14ac:dyDescent="0.2">
      <c r="A16702" s="1" t="s">
        <v>23601</v>
      </c>
      <c r="B16702" t="str">
        <f t="shared" si="470"/>
        <v>https://www.udobaer.de/out/media/public/cust/others/s0000187-2021-ch_it.pdf</v>
      </c>
    </row>
    <row r="16703" spans="1:2" x14ac:dyDescent="0.2">
      <c r="A16703" s="1" t="s">
        <v>23602</v>
      </c>
      <c r="B16703" t="str">
        <f t="shared" si="470"/>
        <v>https://www.udobaer.de/out/media/public/cust/others/s0000187-2021-ch_it.pdf</v>
      </c>
    </row>
    <row r="16704" spans="1:2" x14ac:dyDescent="0.2">
      <c r="A16704" s="1" t="s">
        <v>23603</v>
      </c>
      <c r="B16704" t="str">
        <f t="shared" ref="B16704:B16729" si="471">HYPERLINK("https://www.udobaer.de/out/media/public/cust/others/s0000187-2021-ch_it.pdf")</f>
        <v>https://www.udobaer.de/out/media/public/cust/others/s0000187-2021-ch_it.pdf</v>
      </c>
    </row>
    <row r="16705" spans="1:2" x14ac:dyDescent="0.2">
      <c r="A16705" s="1" t="s">
        <v>23604</v>
      </c>
      <c r="B16705" t="str">
        <f t="shared" si="471"/>
        <v>https://www.udobaer.de/out/media/public/cust/others/s0000187-2021-ch_it.pdf</v>
      </c>
    </row>
    <row r="16706" spans="1:2" x14ac:dyDescent="0.2">
      <c r="A16706" s="1" t="s">
        <v>23605</v>
      </c>
      <c r="B16706" t="str">
        <f t="shared" si="471"/>
        <v>https://www.udobaer.de/out/media/public/cust/others/s0000187-2021-ch_it.pdf</v>
      </c>
    </row>
    <row r="16707" spans="1:2" x14ac:dyDescent="0.2">
      <c r="A16707" s="1" t="s">
        <v>23606</v>
      </c>
      <c r="B16707" t="str">
        <f t="shared" si="471"/>
        <v>https://www.udobaer.de/out/media/public/cust/others/s0000187-2021-ch_it.pdf</v>
      </c>
    </row>
    <row r="16708" spans="1:2" x14ac:dyDescent="0.2">
      <c r="A16708" s="1" t="s">
        <v>23607</v>
      </c>
      <c r="B16708" t="str">
        <f t="shared" si="471"/>
        <v>https://www.udobaer.de/out/media/public/cust/others/s0000187-2021-ch_it.pdf</v>
      </c>
    </row>
    <row r="16709" spans="1:2" x14ac:dyDescent="0.2">
      <c r="A16709" s="1" t="s">
        <v>23608</v>
      </c>
      <c r="B16709" t="str">
        <f t="shared" si="471"/>
        <v>https://www.udobaer.de/out/media/public/cust/others/s0000187-2021-ch_it.pdf</v>
      </c>
    </row>
    <row r="16710" spans="1:2" x14ac:dyDescent="0.2">
      <c r="A16710" s="1" t="s">
        <v>23609</v>
      </c>
      <c r="B16710" t="str">
        <f t="shared" si="471"/>
        <v>https://www.udobaer.de/out/media/public/cust/others/s0000187-2021-ch_it.pdf</v>
      </c>
    </row>
    <row r="16711" spans="1:2" x14ac:dyDescent="0.2">
      <c r="A16711" s="1" t="s">
        <v>23610</v>
      </c>
      <c r="B16711" t="str">
        <f t="shared" si="471"/>
        <v>https://www.udobaer.de/out/media/public/cust/others/s0000187-2021-ch_it.pdf</v>
      </c>
    </row>
    <row r="16712" spans="1:2" x14ac:dyDescent="0.2">
      <c r="A16712" s="1" t="s">
        <v>23611</v>
      </c>
      <c r="B16712" t="str">
        <f t="shared" si="471"/>
        <v>https://www.udobaer.de/out/media/public/cust/others/s0000187-2021-ch_it.pdf</v>
      </c>
    </row>
    <row r="16713" spans="1:2" x14ac:dyDescent="0.2">
      <c r="A16713" s="1" t="s">
        <v>23612</v>
      </c>
      <c r="B16713" t="str">
        <f t="shared" si="471"/>
        <v>https://www.udobaer.de/out/media/public/cust/others/s0000187-2021-ch_it.pdf</v>
      </c>
    </row>
    <row r="16714" spans="1:2" x14ac:dyDescent="0.2">
      <c r="A16714" s="1" t="s">
        <v>23613</v>
      </c>
      <c r="B16714" t="str">
        <f t="shared" si="471"/>
        <v>https://www.udobaer.de/out/media/public/cust/others/s0000187-2021-ch_it.pdf</v>
      </c>
    </row>
    <row r="16715" spans="1:2" x14ac:dyDescent="0.2">
      <c r="A16715" s="1" t="s">
        <v>23614</v>
      </c>
      <c r="B16715" t="str">
        <f t="shared" si="471"/>
        <v>https://www.udobaer.de/out/media/public/cust/others/s0000187-2021-ch_it.pdf</v>
      </c>
    </row>
    <row r="16716" spans="1:2" x14ac:dyDescent="0.2">
      <c r="A16716" s="1" t="s">
        <v>23615</v>
      </c>
      <c r="B16716" t="str">
        <f t="shared" si="471"/>
        <v>https://www.udobaer.de/out/media/public/cust/others/s0000187-2021-ch_it.pdf</v>
      </c>
    </row>
    <row r="16717" spans="1:2" x14ac:dyDescent="0.2">
      <c r="A16717" s="1" t="s">
        <v>23616</v>
      </c>
      <c r="B16717" t="str">
        <f t="shared" si="471"/>
        <v>https://www.udobaer.de/out/media/public/cust/others/s0000187-2021-ch_it.pdf</v>
      </c>
    </row>
    <row r="16718" spans="1:2" x14ac:dyDescent="0.2">
      <c r="A16718" s="1" t="s">
        <v>23617</v>
      </c>
      <c r="B16718" t="str">
        <f t="shared" si="471"/>
        <v>https://www.udobaer.de/out/media/public/cust/others/s0000187-2021-ch_it.pdf</v>
      </c>
    </row>
    <row r="16719" spans="1:2" x14ac:dyDescent="0.2">
      <c r="A16719" s="1" t="s">
        <v>23618</v>
      </c>
      <c r="B16719" t="str">
        <f t="shared" si="471"/>
        <v>https://www.udobaer.de/out/media/public/cust/others/s0000187-2021-ch_it.pdf</v>
      </c>
    </row>
    <row r="16720" spans="1:2" x14ac:dyDescent="0.2">
      <c r="A16720" s="1" t="s">
        <v>23619</v>
      </c>
      <c r="B16720" t="str">
        <f t="shared" si="471"/>
        <v>https://www.udobaer.de/out/media/public/cust/others/s0000187-2021-ch_it.pdf</v>
      </c>
    </row>
    <row r="16721" spans="1:2" x14ac:dyDescent="0.2">
      <c r="A16721" s="1" t="s">
        <v>23620</v>
      </c>
      <c r="B16721" t="str">
        <f t="shared" si="471"/>
        <v>https://www.udobaer.de/out/media/public/cust/others/s0000187-2021-ch_it.pdf</v>
      </c>
    </row>
    <row r="16722" spans="1:2" x14ac:dyDescent="0.2">
      <c r="A16722" s="1" t="s">
        <v>23621</v>
      </c>
      <c r="B16722" t="str">
        <f t="shared" si="471"/>
        <v>https://www.udobaer.de/out/media/public/cust/others/s0000187-2021-ch_it.pdf</v>
      </c>
    </row>
    <row r="16723" spans="1:2" x14ac:dyDescent="0.2">
      <c r="A16723" s="1" t="s">
        <v>23622</v>
      </c>
      <c r="B16723" t="str">
        <f t="shared" si="471"/>
        <v>https://www.udobaer.de/out/media/public/cust/others/s0000187-2021-ch_it.pdf</v>
      </c>
    </row>
    <row r="16724" spans="1:2" x14ac:dyDescent="0.2">
      <c r="A16724" s="1" t="s">
        <v>23623</v>
      </c>
      <c r="B16724" t="str">
        <f t="shared" si="471"/>
        <v>https://www.udobaer.de/out/media/public/cust/others/s0000187-2021-ch_it.pdf</v>
      </c>
    </row>
    <row r="16725" spans="1:2" x14ac:dyDescent="0.2">
      <c r="A16725" s="1" t="s">
        <v>23624</v>
      </c>
      <c r="B16725" t="str">
        <f t="shared" si="471"/>
        <v>https://www.udobaer.de/out/media/public/cust/others/s0000187-2021-ch_it.pdf</v>
      </c>
    </row>
    <row r="16726" spans="1:2" x14ac:dyDescent="0.2">
      <c r="A16726" s="1" t="s">
        <v>23625</v>
      </c>
      <c r="B16726" t="str">
        <f t="shared" si="471"/>
        <v>https://www.udobaer.de/out/media/public/cust/others/s0000187-2021-ch_it.pdf</v>
      </c>
    </row>
    <row r="16727" spans="1:2" x14ac:dyDescent="0.2">
      <c r="A16727" s="1" t="s">
        <v>23626</v>
      </c>
      <c r="B16727" t="str">
        <f t="shared" si="471"/>
        <v>https://www.udobaer.de/out/media/public/cust/others/s0000187-2021-ch_it.pdf</v>
      </c>
    </row>
    <row r="16728" spans="1:2" x14ac:dyDescent="0.2">
      <c r="A16728" s="1" t="s">
        <v>23627</v>
      </c>
      <c r="B16728" t="str">
        <f t="shared" si="471"/>
        <v>https://www.udobaer.de/out/media/public/cust/others/s0000187-2021-ch_it.pdf</v>
      </c>
    </row>
    <row r="16729" spans="1:2" x14ac:dyDescent="0.2">
      <c r="A16729" s="1" t="s">
        <v>23628</v>
      </c>
      <c r="B16729" t="str">
        <f t="shared" si="471"/>
        <v>https://www.udobaer.de/out/media/public/cust/others/s0000187-2021-ch_it.pdf</v>
      </c>
    </row>
    <row r="16730" spans="1:2" x14ac:dyDescent="0.2">
      <c r="A16730" s="1" t="s">
        <v>23629</v>
      </c>
      <c r="B16730" t="str">
        <f t="shared" ref="B16730:B16753" si="472">HYPERLINK("https://www.udobaer.de/out/media/public/cust/others/s0000187-2021-ch_it.pdf")</f>
        <v>https://www.udobaer.de/out/media/public/cust/others/s0000187-2021-ch_it.pdf</v>
      </c>
    </row>
    <row r="16731" spans="1:2" x14ac:dyDescent="0.2">
      <c r="A16731" s="1" t="s">
        <v>23630</v>
      </c>
      <c r="B16731" t="str">
        <f t="shared" si="472"/>
        <v>https://www.udobaer.de/out/media/public/cust/others/s0000187-2021-ch_it.pdf</v>
      </c>
    </row>
    <row r="16732" spans="1:2" x14ac:dyDescent="0.2">
      <c r="A16732" s="1" t="s">
        <v>23631</v>
      </c>
      <c r="B16732" t="str">
        <f t="shared" si="472"/>
        <v>https://www.udobaer.de/out/media/public/cust/others/s0000187-2021-ch_it.pdf</v>
      </c>
    </row>
    <row r="16733" spans="1:2" x14ac:dyDescent="0.2">
      <c r="A16733" s="1" t="s">
        <v>23632</v>
      </c>
      <c r="B16733" t="str">
        <f t="shared" si="472"/>
        <v>https://www.udobaer.de/out/media/public/cust/others/s0000187-2021-ch_it.pdf</v>
      </c>
    </row>
    <row r="16734" spans="1:2" x14ac:dyDescent="0.2">
      <c r="A16734" s="1" t="s">
        <v>23633</v>
      </c>
      <c r="B16734" t="str">
        <f t="shared" si="472"/>
        <v>https://www.udobaer.de/out/media/public/cust/others/s0000187-2021-ch_it.pdf</v>
      </c>
    </row>
    <row r="16735" spans="1:2" x14ac:dyDescent="0.2">
      <c r="A16735" s="1" t="s">
        <v>23634</v>
      </c>
      <c r="B16735" t="str">
        <f t="shared" si="472"/>
        <v>https://www.udobaer.de/out/media/public/cust/others/s0000187-2021-ch_it.pdf</v>
      </c>
    </row>
    <row r="16736" spans="1:2" x14ac:dyDescent="0.2">
      <c r="A16736" s="1" t="s">
        <v>23635</v>
      </c>
      <c r="B16736" t="str">
        <f t="shared" si="472"/>
        <v>https://www.udobaer.de/out/media/public/cust/others/s0000187-2021-ch_it.pdf</v>
      </c>
    </row>
    <row r="16737" spans="1:2" x14ac:dyDescent="0.2">
      <c r="A16737" s="1" t="s">
        <v>23636</v>
      </c>
      <c r="B16737" t="str">
        <f t="shared" si="472"/>
        <v>https://www.udobaer.de/out/media/public/cust/others/s0000187-2021-ch_it.pdf</v>
      </c>
    </row>
    <row r="16738" spans="1:2" x14ac:dyDescent="0.2">
      <c r="A16738" s="1" t="s">
        <v>23637</v>
      </c>
      <c r="B16738" t="str">
        <f t="shared" si="472"/>
        <v>https://www.udobaer.de/out/media/public/cust/others/s0000187-2021-ch_it.pdf</v>
      </c>
    </row>
    <row r="16739" spans="1:2" x14ac:dyDescent="0.2">
      <c r="A16739" s="1" t="s">
        <v>23638</v>
      </c>
      <c r="B16739" t="str">
        <f t="shared" si="472"/>
        <v>https://www.udobaer.de/out/media/public/cust/others/s0000187-2021-ch_it.pdf</v>
      </c>
    </row>
    <row r="16740" spans="1:2" x14ac:dyDescent="0.2">
      <c r="A16740" s="1" t="s">
        <v>23639</v>
      </c>
      <c r="B16740" t="str">
        <f t="shared" si="472"/>
        <v>https://www.udobaer.de/out/media/public/cust/others/s0000187-2021-ch_it.pdf</v>
      </c>
    </row>
    <row r="16741" spans="1:2" x14ac:dyDescent="0.2">
      <c r="A16741" s="1" t="s">
        <v>23640</v>
      </c>
      <c r="B16741" t="str">
        <f t="shared" si="472"/>
        <v>https://www.udobaer.de/out/media/public/cust/others/s0000187-2021-ch_it.pdf</v>
      </c>
    </row>
    <row r="16742" spans="1:2" x14ac:dyDescent="0.2">
      <c r="A16742" s="1" t="s">
        <v>23641</v>
      </c>
      <c r="B16742" t="str">
        <f t="shared" si="472"/>
        <v>https://www.udobaer.de/out/media/public/cust/others/s0000187-2021-ch_it.pdf</v>
      </c>
    </row>
    <row r="16743" spans="1:2" x14ac:dyDescent="0.2">
      <c r="A16743" s="1" t="s">
        <v>23642</v>
      </c>
      <c r="B16743" t="str">
        <f t="shared" si="472"/>
        <v>https://www.udobaer.de/out/media/public/cust/others/s0000187-2021-ch_it.pdf</v>
      </c>
    </row>
    <row r="16744" spans="1:2" x14ac:dyDescent="0.2">
      <c r="A16744" s="1" t="s">
        <v>23643</v>
      </c>
      <c r="B16744" t="str">
        <f t="shared" si="472"/>
        <v>https://www.udobaer.de/out/media/public/cust/others/s0000187-2021-ch_it.pdf</v>
      </c>
    </row>
    <row r="16745" spans="1:2" x14ac:dyDescent="0.2">
      <c r="A16745" s="1" t="s">
        <v>23644</v>
      </c>
      <c r="B16745" t="str">
        <f t="shared" si="472"/>
        <v>https://www.udobaer.de/out/media/public/cust/others/s0000187-2021-ch_it.pdf</v>
      </c>
    </row>
    <row r="16746" spans="1:2" x14ac:dyDescent="0.2">
      <c r="A16746" s="1" t="s">
        <v>23645</v>
      </c>
      <c r="B16746" t="str">
        <f t="shared" si="472"/>
        <v>https://www.udobaer.de/out/media/public/cust/others/s0000187-2021-ch_it.pdf</v>
      </c>
    </row>
    <row r="16747" spans="1:2" x14ac:dyDescent="0.2">
      <c r="A16747" s="1" t="s">
        <v>23646</v>
      </c>
      <c r="B16747" t="str">
        <f t="shared" si="472"/>
        <v>https://www.udobaer.de/out/media/public/cust/others/s0000187-2021-ch_it.pdf</v>
      </c>
    </row>
    <row r="16748" spans="1:2" x14ac:dyDescent="0.2">
      <c r="A16748" s="1" t="s">
        <v>23647</v>
      </c>
      <c r="B16748" t="str">
        <f t="shared" si="472"/>
        <v>https://www.udobaer.de/out/media/public/cust/others/s0000187-2021-ch_it.pdf</v>
      </c>
    </row>
    <row r="16749" spans="1:2" x14ac:dyDescent="0.2">
      <c r="A16749" s="1" t="s">
        <v>23648</v>
      </c>
      <c r="B16749" t="str">
        <f t="shared" si="472"/>
        <v>https://www.udobaer.de/out/media/public/cust/others/s0000187-2021-ch_it.pdf</v>
      </c>
    </row>
    <row r="16750" spans="1:2" x14ac:dyDescent="0.2">
      <c r="A16750" s="1" t="s">
        <v>23649</v>
      </c>
      <c r="B16750" t="str">
        <f t="shared" si="472"/>
        <v>https://www.udobaer.de/out/media/public/cust/others/s0000187-2021-ch_it.pdf</v>
      </c>
    </row>
    <row r="16751" spans="1:2" x14ac:dyDescent="0.2">
      <c r="A16751" s="1" t="s">
        <v>23650</v>
      </c>
      <c r="B16751" t="str">
        <f t="shared" si="472"/>
        <v>https://www.udobaer.de/out/media/public/cust/others/s0000187-2021-ch_it.pdf</v>
      </c>
    </row>
    <row r="16752" spans="1:2" x14ac:dyDescent="0.2">
      <c r="A16752" s="1" t="s">
        <v>23651</v>
      </c>
      <c r="B16752" t="str">
        <f t="shared" si="472"/>
        <v>https://www.udobaer.de/out/media/public/cust/others/s0000187-2021-ch_it.pdf</v>
      </c>
    </row>
    <row r="16753" spans="1:2" x14ac:dyDescent="0.2">
      <c r="A16753" s="1" t="s">
        <v>23652</v>
      </c>
      <c r="B16753" t="str">
        <f t="shared" si="472"/>
        <v>https://www.udobaer.de/out/media/public/cust/others/s0000187-2021-ch_it.pdf</v>
      </c>
    </row>
    <row r="16754" spans="1:2" x14ac:dyDescent="0.2">
      <c r="A16754" s="1" t="s">
        <v>23653</v>
      </c>
      <c r="B16754" t="str">
        <f t="shared" ref="B16754:B16779" si="473">HYPERLINK("https://www.udobaer.de/out/media/public/cust/others/s0000187-2021-ch_it.pdf")</f>
        <v>https://www.udobaer.de/out/media/public/cust/others/s0000187-2021-ch_it.pdf</v>
      </c>
    </row>
    <row r="16755" spans="1:2" x14ac:dyDescent="0.2">
      <c r="A16755" s="1" t="s">
        <v>23654</v>
      </c>
      <c r="B16755" t="str">
        <f t="shared" si="473"/>
        <v>https://www.udobaer.de/out/media/public/cust/others/s0000187-2021-ch_it.pdf</v>
      </c>
    </row>
    <row r="16756" spans="1:2" x14ac:dyDescent="0.2">
      <c r="A16756" s="1" t="s">
        <v>23655</v>
      </c>
      <c r="B16756" t="str">
        <f t="shared" si="473"/>
        <v>https://www.udobaer.de/out/media/public/cust/others/s0000187-2021-ch_it.pdf</v>
      </c>
    </row>
    <row r="16757" spans="1:2" x14ac:dyDescent="0.2">
      <c r="A16757" s="1" t="s">
        <v>23656</v>
      </c>
      <c r="B16757" t="str">
        <f t="shared" si="473"/>
        <v>https://www.udobaer.de/out/media/public/cust/others/s0000187-2021-ch_it.pdf</v>
      </c>
    </row>
    <row r="16758" spans="1:2" x14ac:dyDescent="0.2">
      <c r="A16758" s="1" t="s">
        <v>23657</v>
      </c>
      <c r="B16758" t="str">
        <f t="shared" si="473"/>
        <v>https://www.udobaer.de/out/media/public/cust/others/s0000187-2021-ch_it.pdf</v>
      </c>
    </row>
    <row r="16759" spans="1:2" x14ac:dyDescent="0.2">
      <c r="A16759" s="1" t="s">
        <v>23658</v>
      </c>
      <c r="B16759" t="str">
        <f t="shared" si="473"/>
        <v>https://www.udobaer.de/out/media/public/cust/others/s0000187-2021-ch_it.pdf</v>
      </c>
    </row>
    <row r="16760" spans="1:2" x14ac:dyDescent="0.2">
      <c r="A16760" s="1" t="s">
        <v>23659</v>
      </c>
      <c r="B16760" t="str">
        <f t="shared" si="473"/>
        <v>https://www.udobaer.de/out/media/public/cust/others/s0000187-2021-ch_it.pdf</v>
      </c>
    </row>
    <row r="16761" spans="1:2" x14ac:dyDescent="0.2">
      <c r="A16761" s="1" t="s">
        <v>23660</v>
      </c>
      <c r="B16761" t="str">
        <f t="shared" si="473"/>
        <v>https://www.udobaer.de/out/media/public/cust/others/s0000187-2021-ch_it.pdf</v>
      </c>
    </row>
    <row r="16762" spans="1:2" x14ac:dyDescent="0.2">
      <c r="A16762" s="1" t="s">
        <v>23661</v>
      </c>
      <c r="B16762" t="str">
        <f t="shared" si="473"/>
        <v>https://www.udobaer.de/out/media/public/cust/others/s0000187-2021-ch_it.pdf</v>
      </c>
    </row>
    <row r="16763" spans="1:2" x14ac:dyDescent="0.2">
      <c r="A16763" s="1" t="s">
        <v>23662</v>
      </c>
      <c r="B16763" t="str">
        <f t="shared" si="473"/>
        <v>https://www.udobaer.de/out/media/public/cust/others/s0000187-2021-ch_it.pdf</v>
      </c>
    </row>
    <row r="16764" spans="1:2" x14ac:dyDescent="0.2">
      <c r="A16764" s="1" t="s">
        <v>23663</v>
      </c>
      <c r="B16764" t="str">
        <f t="shared" si="473"/>
        <v>https://www.udobaer.de/out/media/public/cust/others/s0000187-2021-ch_it.pdf</v>
      </c>
    </row>
    <row r="16765" spans="1:2" x14ac:dyDescent="0.2">
      <c r="A16765" s="1" t="s">
        <v>23664</v>
      </c>
      <c r="B16765" t="str">
        <f t="shared" si="473"/>
        <v>https://www.udobaer.de/out/media/public/cust/others/s0000187-2021-ch_it.pdf</v>
      </c>
    </row>
    <row r="16766" spans="1:2" x14ac:dyDescent="0.2">
      <c r="A16766" s="1" t="s">
        <v>23665</v>
      </c>
      <c r="B16766" t="str">
        <f t="shared" si="473"/>
        <v>https://www.udobaer.de/out/media/public/cust/others/s0000187-2021-ch_it.pdf</v>
      </c>
    </row>
    <row r="16767" spans="1:2" x14ac:dyDescent="0.2">
      <c r="A16767" s="1" t="s">
        <v>23666</v>
      </c>
      <c r="B16767" t="str">
        <f t="shared" si="473"/>
        <v>https://www.udobaer.de/out/media/public/cust/others/s0000187-2021-ch_it.pdf</v>
      </c>
    </row>
    <row r="16768" spans="1:2" x14ac:dyDescent="0.2">
      <c r="A16768" s="1" t="s">
        <v>23667</v>
      </c>
      <c r="B16768" t="str">
        <f t="shared" si="473"/>
        <v>https://www.udobaer.de/out/media/public/cust/others/s0000187-2021-ch_it.pdf</v>
      </c>
    </row>
    <row r="16769" spans="1:2" x14ac:dyDescent="0.2">
      <c r="A16769" s="1" t="s">
        <v>23668</v>
      </c>
      <c r="B16769" t="str">
        <f t="shared" si="473"/>
        <v>https://www.udobaer.de/out/media/public/cust/others/s0000187-2021-ch_it.pdf</v>
      </c>
    </row>
    <row r="16770" spans="1:2" x14ac:dyDescent="0.2">
      <c r="A16770" s="1" t="s">
        <v>23669</v>
      </c>
      <c r="B16770" t="str">
        <f t="shared" si="473"/>
        <v>https://www.udobaer.de/out/media/public/cust/others/s0000187-2021-ch_it.pdf</v>
      </c>
    </row>
    <row r="16771" spans="1:2" x14ac:dyDescent="0.2">
      <c r="A16771" s="1" t="s">
        <v>23670</v>
      </c>
      <c r="B16771" t="str">
        <f t="shared" si="473"/>
        <v>https://www.udobaer.de/out/media/public/cust/others/s0000187-2021-ch_it.pdf</v>
      </c>
    </row>
    <row r="16772" spans="1:2" x14ac:dyDescent="0.2">
      <c r="A16772" s="1" t="s">
        <v>23671</v>
      </c>
      <c r="B16772" t="str">
        <f t="shared" si="473"/>
        <v>https://www.udobaer.de/out/media/public/cust/others/s0000187-2021-ch_it.pdf</v>
      </c>
    </row>
    <row r="16773" spans="1:2" x14ac:dyDescent="0.2">
      <c r="A16773" s="1" t="s">
        <v>23672</v>
      </c>
      <c r="B16773" t="str">
        <f t="shared" si="473"/>
        <v>https://www.udobaer.de/out/media/public/cust/others/s0000187-2021-ch_it.pdf</v>
      </c>
    </row>
    <row r="16774" spans="1:2" x14ac:dyDescent="0.2">
      <c r="A16774" s="1" t="s">
        <v>23673</v>
      </c>
      <c r="B16774" t="str">
        <f t="shared" si="473"/>
        <v>https://www.udobaer.de/out/media/public/cust/others/s0000187-2021-ch_it.pdf</v>
      </c>
    </row>
    <row r="16775" spans="1:2" x14ac:dyDescent="0.2">
      <c r="A16775" s="1" t="s">
        <v>23674</v>
      </c>
      <c r="B16775" t="str">
        <f t="shared" si="473"/>
        <v>https://www.udobaer.de/out/media/public/cust/others/s0000187-2021-ch_it.pdf</v>
      </c>
    </row>
    <row r="16776" spans="1:2" x14ac:dyDescent="0.2">
      <c r="A16776" s="1" t="s">
        <v>23675</v>
      </c>
      <c r="B16776" t="str">
        <f t="shared" si="473"/>
        <v>https://www.udobaer.de/out/media/public/cust/others/s0000187-2021-ch_it.pdf</v>
      </c>
    </row>
    <row r="16777" spans="1:2" x14ac:dyDescent="0.2">
      <c r="A16777" s="1" t="s">
        <v>23676</v>
      </c>
      <c r="B16777" t="str">
        <f t="shared" si="473"/>
        <v>https://www.udobaer.de/out/media/public/cust/others/s0000187-2021-ch_it.pdf</v>
      </c>
    </row>
    <row r="16778" spans="1:2" x14ac:dyDescent="0.2">
      <c r="A16778" s="1" t="s">
        <v>23677</v>
      </c>
      <c r="B16778" t="str">
        <f t="shared" si="473"/>
        <v>https://www.udobaer.de/out/media/public/cust/others/s0000187-2021-ch_it.pdf</v>
      </c>
    </row>
    <row r="16779" spans="1:2" x14ac:dyDescent="0.2">
      <c r="A16779" s="1" t="s">
        <v>23678</v>
      </c>
      <c r="B16779" t="str">
        <f t="shared" si="473"/>
        <v>https://www.udobaer.de/out/media/public/cust/others/s0000187-2021-ch_it.pdf</v>
      </c>
    </row>
    <row r="16780" spans="1:2" x14ac:dyDescent="0.2">
      <c r="A16780" s="1" t="s">
        <v>23679</v>
      </c>
      <c r="B16780" t="str">
        <f t="shared" ref="B16780:B16805" si="474">HYPERLINK("https://www.udobaer.de/out/media/public/cust/others/s0000187-2021-ch_it.pdf")</f>
        <v>https://www.udobaer.de/out/media/public/cust/others/s0000187-2021-ch_it.pdf</v>
      </c>
    </row>
    <row r="16781" spans="1:2" x14ac:dyDescent="0.2">
      <c r="A16781" s="1" t="s">
        <v>23680</v>
      </c>
      <c r="B16781" t="str">
        <f t="shared" si="474"/>
        <v>https://www.udobaer.de/out/media/public/cust/others/s0000187-2021-ch_it.pdf</v>
      </c>
    </row>
    <row r="16782" spans="1:2" x14ac:dyDescent="0.2">
      <c r="A16782" s="1" t="s">
        <v>23681</v>
      </c>
      <c r="B16782" t="str">
        <f t="shared" si="474"/>
        <v>https://www.udobaer.de/out/media/public/cust/others/s0000187-2021-ch_it.pdf</v>
      </c>
    </row>
    <row r="16783" spans="1:2" x14ac:dyDescent="0.2">
      <c r="A16783" s="1" t="s">
        <v>23682</v>
      </c>
      <c r="B16783" t="str">
        <f t="shared" si="474"/>
        <v>https://www.udobaer.de/out/media/public/cust/others/s0000187-2021-ch_it.pdf</v>
      </c>
    </row>
    <row r="16784" spans="1:2" x14ac:dyDescent="0.2">
      <c r="A16784" s="1" t="s">
        <v>23683</v>
      </c>
      <c r="B16784" t="str">
        <f t="shared" si="474"/>
        <v>https://www.udobaer.de/out/media/public/cust/others/s0000187-2021-ch_it.pdf</v>
      </c>
    </row>
    <row r="16785" spans="1:2" x14ac:dyDescent="0.2">
      <c r="A16785" s="1" t="s">
        <v>23684</v>
      </c>
      <c r="B16785" t="str">
        <f t="shared" si="474"/>
        <v>https://www.udobaer.de/out/media/public/cust/others/s0000187-2021-ch_it.pdf</v>
      </c>
    </row>
    <row r="16786" spans="1:2" x14ac:dyDescent="0.2">
      <c r="A16786" s="1" t="s">
        <v>23685</v>
      </c>
      <c r="B16786" t="str">
        <f t="shared" si="474"/>
        <v>https://www.udobaer.de/out/media/public/cust/others/s0000187-2021-ch_it.pdf</v>
      </c>
    </row>
    <row r="16787" spans="1:2" x14ac:dyDescent="0.2">
      <c r="A16787" s="1" t="s">
        <v>23686</v>
      </c>
      <c r="B16787" t="str">
        <f t="shared" si="474"/>
        <v>https://www.udobaer.de/out/media/public/cust/others/s0000187-2021-ch_it.pdf</v>
      </c>
    </row>
    <row r="16788" spans="1:2" x14ac:dyDescent="0.2">
      <c r="A16788" s="1" t="s">
        <v>23687</v>
      </c>
      <c r="B16788" t="str">
        <f t="shared" si="474"/>
        <v>https://www.udobaer.de/out/media/public/cust/others/s0000187-2021-ch_it.pdf</v>
      </c>
    </row>
    <row r="16789" spans="1:2" x14ac:dyDescent="0.2">
      <c r="A16789" s="1" t="s">
        <v>23688</v>
      </c>
      <c r="B16789" t="str">
        <f t="shared" si="474"/>
        <v>https://www.udobaer.de/out/media/public/cust/others/s0000187-2021-ch_it.pdf</v>
      </c>
    </row>
    <row r="16790" spans="1:2" x14ac:dyDescent="0.2">
      <c r="A16790" s="1" t="s">
        <v>23689</v>
      </c>
      <c r="B16790" t="str">
        <f t="shared" si="474"/>
        <v>https://www.udobaer.de/out/media/public/cust/others/s0000187-2021-ch_it.pdf</v>
      </c>
    </row>
    <row r="16791" spans="1:2" x14ac:dyDescent="0.2">
      <c r="A16791" s="1" t="s">
        <v>23690</v>
      </c>
      <c r="B16791" t="str">
        <f t="shared" si="474"/>
        <v>https://www.udobaer.de/out/media/public/cust/others/s0000187-2021-ch_it.pdf</v>
      </c>
    </row>
    <row r="16792" spans="1:2" x14ac:dyDescent="0.2">
      <c r="A16792" s="1" t="s">
        <v>23691</v>
      </c>
      <c r="B16792" t="str">
        <f t="shared" si="474"/>
        <v>https://www.udobaer.de/out/media/public/cust/others/s0000187-2021-ch_it.pdf</v>
      </c>
    </row>
    <row r="16793" spans="1:2" x14ac:dyDescent="0.2">
      <c r="A16793" s="1" t="s">
        <v>23692</v>
      </c>
      <c r="B16793" t="str">
        <f t="shared" si="474"/>
        <v>https://www.udobaer.de/out/media/public/cust/others/s0000187-2021-ch_it.pdf</v>
      </c>
    </row>
    <row r="16794" spans="1:2" x14ac:dyDescent="0.2">
      <c r="A16794" s="1" t="s">
        <v>23693</v>
      </c>
      <c r="B16794" t="str">
        <f t="shared" si="474"/>
        <v>https://www.udobaer.de/out/media/public/cust/others/s0000187-2021-ch_it.pdf</v>
      </c>
    </row>
    <row r="16795" spans="1:2" x14ac:dyDescent="0.2">
      <c r="A16795" s="1" t="s">
        <v>23694</v>
      </c>
      <c r="B16795" t="str">
        <f t="shared" si="474"/>
        <v>https://www.udobaer.de/out/media/public/cust/others/s0000187-2021-ch_it.pdf</v>
      </c>
    </row>
    <row r="16796" spans="1:2" x14ac:dyDescent="0.2">
      <c r="A16796" s="1" t="s">
        <v>23695</v>
      </c>
      <c r="B16796" t="str">
        <f t="shared" si="474"/>
        <v>https://www.udobaer.de/out/media/public/cust/others/s0000187-2021-ch_it.pdf</v>
      </c>
    </row>
    <row r="16797" spans="1:2" x14ac:dyDescent="0.2">
      <c r="A16797" s="1" t="s">
        <v>23696</v>
      </c>
      <c r="B16797" t="str">
        <f t="shared" si="474"/>
        <v>https://www.udobaer.de/out/media/public/cust/others/s0000187-2021-ch_it.pdf</v>
      </c>
    </row>
    <row r="16798" spans="1:2" x14ac:dyDescent="0.2">
      <c r="A16798" s="1" t="s">
        <v>23697</v>
      </c>
      <c r="B16798" t="str">
        <f t="shared" si="474"/>
        <v>https://www.udobaer.de/out/media/public/cust/others/s0000187-2021-ch_it.pdf</v>
      </c>
    </row>
    <row r="16799" spans="1:2" x14ac:dyDescent="0.2">
      <c r="A16799" s="1" t="s">
        <v>23698</v>
      </c>
      <c r="B16799" t="str">
        <f t="shared" si="474"/>
        <v>https://www.udobaer.de/out/media/public/cust/others/s0000187-2021-ch_it.pdf</v>
      </c>
    </row>
    <row r="16800" spans="1:2" x14ac:dyDescent="0.2">
      <c r="A16800" s="1" t="s">
        <v>23699</v>
      </c>
      <c r="B16800" t="str">
        <f t="shared" si="474"/>
        <v>https://www.udobaer.de/out/media/public/cust/others/s0000187-2021-ch_it.pdf</v>
      </c>
    </row>
    <row r="16801" spans="1:2" x14ac:dyDescent="0.2">
      <c r="A16801" s="1" t="s">
        <v>23700</v>
      </c>
      <c r="B16801" t="str">
        <f t="shared" si="474"/>
        <v>https://www.udobaer.de/out/media/public/cust/others/s0000187-2021-ch_it.pdf</v>
      </c>
    </row>
    <row r="16802" spans="1:2" x14ac:dyDescent="0.2">
      <c r="A16802" s="1" t="s">
        <v>23701</v>
      </c>
      <c r="B16802" t="str">
        <f t="shared" si="474"/>
        <v>https://www.udobaer.de/out/media/public/cust/others/s0000187-2021-ch_it.pdf</v>
      </c>
    </row>
    <row r="16803" spans="1:2" x14ac:dyDescent="0.2">
      <c r="A16803" s="1" t="s">
        <v>23702</v>
      </c>
      <c r="B16803" t="str">
        <f t="shared" si="474"/>
        <v>https://www.udobaer.de/out/media/public/cust/others/s0000187-2021-ch_it.pdf</v>
      </c>
    </row>
    <row r="16804" spans="1:2" x14ac:dyDescent="0.2">
      <c r="A16804" s="1" t="s">
        <v>23703</v>
      </c>
      <c r="B16804" t="str">
        <f t="shared" si="474"/>
        <v>https://www.udobaer.de/out/media/public/cust/others/s0000187-2021-ch_it.pdf</v>
      </c>
    </row>
    <row r="16805" spans="1:2" x14ac:dyDescent="0.2">
      <c r="A16805" s="1" t="s">
        <v>23704</v>
      </c>
      <c r="B16805" t="str">
        <f t="shared" si="474"/>
        <v>https://www.udobaer.de/out/media/public/cust/others/s0000187-2021-ch_it.pdf</v>
      </c>
    </row>
    <row r="16806" spans="1:2" x14ac:dyDescent="0.2">
      <c r="A16806" s="1" t="s">
        <v>23705</v>
      </c>
      <c r="B16806" t="str">
        <f t="shared" ref="B16806:B16831" si="475">HYPERLINK("https://www.udobaer.de/out/media/public/cust/others/s0000187-2021-ch_it.pdf")</f>
        <v>https://www.udobaer.de/out/media/public/cust/others/s0000187-2021-ch_it.pdf</v>
      </c>
    </row>
    <row r="16807" spans="1:2" x14ac:dyDescent="0.2">
      <c r="A16807" s="1" t="s">
        <v>23706</v>
      </c>
      <c r="B16807" t="str">
        <f t="shared" si="475"/>
        <v>https://www.udobaer.de/out/media/public/cust/others/s0000187-2021-ch_it.pdf</v>
      </c>
    </row>
    <row r="16808" spans="1:2" x14ac:dyDescent="0.2">
      <c r="A16808" s="1" t="s">
        <v>23707</v>
      </c>
      <c r="B16808" t="str">
        <f t="shared" si="475"/>
        <v>https://www.udobaer.de/out/media/public/cust/others/s0000187-2021-ch_it.pdf</v>
      </c>
    </row>
    <row r="16809" spans="1:2" x14ac:dyDescent="0.2">
      <c r="A16809" s="1" t="s">
        <v>23708</v>
      </c>
      <c r="B16809" t="str">
        <f t="shared" si="475"/>
        <v>https://www.udobaer.de/out/media/public/cust/others/s0000187-2021-ch_it.pdf</v>
      </c>
    </row>
    <row r="16810" spans="1:2" x14ac:dyDescent="0.2">
      <c r="A16810" s="1" t="s">
        <v>23709</v>
      </c>
      <c r="B16810" t="str">
        <f t="shared" si="475"/>
        <v>https://www.udobaer.de/out/media/public/cust/others/s0000187-2021-ch_it.pdf</v>
      </c>
    </row>
    <row r="16811" spans="1:2" x14ac:dyDescent="0.2">
      <c r="A16811" s="1" t="s">
        <v>23710</v>
      </c>
      <c r="B16811" t="str">
        <f t="shared" si="475"/>
        <v>https://www.udobaer.de/out/media/public/cust/others/s0000187-2021-ch_it.pdf</v>
      </c>
    </row>
    <row r="16812" spans="1:2" x14ac:dyDescent="0.2">
      <c r="A16812" s="1" t="s">
        <v>23711</v>
      </c>
      <c r="B16812" t="str">
        <f t="shared" si="475"/>
        <v>https://www.udobaer.de/out/media/public/cust/others/s0000187-2021-ch_it.pdf</v>
      </c>
    </row>
    <row r="16813" spans="1:2" x14ac:dyDescent="0.2">
      <c r="A16813" s="1" t="s">
        <v>23712</v>
      </c>
      <c r="B16813" t="str">
        <f t="shared" si="475"/>
        <v>https://www.udobaer.de/out/media/public/cust/others/s0000187-2021-ch_it.pdf</v>
      </c>
    </row>
    <row r="16814" spans="1:2" x14ac:dyDescent="0.2">
      <c r="A16814" s="1" t="s">
        <v>23713</v>
      </c>
      <c r="B16814" t="str">
        <f t="shared" si="475"/>
        <v>https://www.udobaer.de/out/media/public/cust/others/s0000187-2021-ch_it.pdf</v>
      </c>
    </row>
    <row r="16815" spans="1:2" x14ac:dyDescent="0.2">
      <c r="A16815" s="1" t="s">
        <v>23714</v>
      </c>
      <c r="B16815" t="str">
        <f t="shared" si="475"/>
        <v>https://www.udobaer.de/out/media/public/cust/others/s0000187-2021-ch_it.pdf</v>
      </c>
    </row>
    <row r="16816" spans="1:2" x14ac:dyDescent="0.2">
      <c r="A16816" s="1" t="s">
        <v>23715</v>
      </c>
      <c r="B16816" t="str">
        <f t="shared" si="475"/>
        <v>https://www.udobaer.de/out/media/public/cust/others/s0000187-2021-ch_it.pdf</v>
      </c>
    </row>
    <row r="16817" spans="1:2" x14ac:dyDescent="0.2">
      <c r="A16817" s="1" t="s">
        <v>23716</v>
      </c>
      <c r="B16817" t="str">
        <f t="shared" si="475"/>
        <v>https://www.udobaer.de/out/media/public/cust/others/s0000187-2021-ch_it.pdf</v>
      </c>
    </row>
    <row r="16818" spans="1:2" x14ac:dyDescent="0.2">
      <c r="A16818" s="1" t="s">
        <v>23717</v>
      </c>
      <c r="B16818" t="str">
        <f t="shared" si="475"/>
        <v>https://www.udobaer.de/out/media/public/cust/others/s0000187-2021-ch_it.pdf</v>
      </c>
    </row>
    <row r="16819" spans="1:2" x14ac:dyDescent="0.2">
      <c r="A16819" s="1" t="s">
        <v>23718</v>
      </c>
      <c r="B16819" t="str">
        <f t="shared" si="475"/>
        <v>https://www.udobaer.de/out/media/public/cust/others/s0000187-2021-ch_it.pdf</v>
      </c>
    </row>
    <row r="16820" spans="1:2" x14ac:dyDescent="0.2">
      <c r="A16820" s="1" t="s">
        <v>23719</v>
      </c>
      <c r="B16820" t="str">
        <f t="shared" si="475"/>
        <v>https://www.udobaer.de/out/media/public/cust/others/s0000187-2021-ch_it.pdf</v>
      </c>
    </row>
    <row r="16821" spans="1:2" x14ac:dyDescent="0.2">
      <c r="A16821" s="1" t="s">
        <v>23720</v>
      </c>
      <c r="B16821" t="str">
        <f t="shared" si="475"/>
        <v>https://www.udobaer.de/out/media/public/cust/others/s0000187-2021-ch_it.pdf</v>
      </c>
    </row>
    <row r="16822" spans="1:2" x14ac:dyDescent="0.2">
      <c r="A16822" s="1" t="s">
        <v>23721</v>
      </c>
      <c r="B16822" t="str">
        <f t="shared" si="475"/>
        <v>https://www.udobaer.de/out/media/public/cust/others/s0000187-2021-ch_it.pdf</v>
      </c>
    </row>
    <row r="16823" spans="1:2" x14ac:dyDescent="0.2">
      <c r="A16823" s="1" t="s">
        <v>23722</v>
      </c>
      <c r="B16823" t="str">
        <f t="shared" si="475"/>
        <v>https://www.udobaer.de/out/media/public/cust/others/s0000187-2021-ch_it.pdf</v>
      </c>
    </row>
    <row r="16824" spans="1:2" x14ac:dyDescent="0.2">
      <c r="A16824" s="1" t="s">
        <v>23723</v>
      </c>
      <c r="B16824" t="str">
        <f t="shared" si="475"/>
        <v>https://www.udobaer.de/out/media/public/cust/others/s0000187-2021-ch_it.pdf</v>
      </c>
    </row>
    <row r="16825" spans="1:2" x14ac:dyDescent="0.2">
      <c r="A16825" s="1" t="s">
        <v>23724</v>
      </c>
      <c r="B16825" t="str">
        <f t="shared" si="475"/>
        <v>https://www.udobaer.de/out/media/public/cust/others/s0000187-2021-ch_it.pdf</v>
      </c>
    </row>
    <row r="16826" spans="1:2" x14ac:dyDescent="0.2">
      <c r="A16826" s="1" t="s">
        <v>23725</v>
      </c>
      <c r="B16826" t="str">
        <f t="shared" si="475"/>
        <v>https://www.udobaer.de/out/media/public/cust/others/s0000187-2021-ch_it.pdf</v>
      </c>
    </row>
    <row r="16827" spans="1:2" x14ac:dyDescent="0.2">
      <c r="A16827" s="1" t="s">
        <v>23726</v>
      </c>
      <c r="B16827" t="str">
        <f t="shared" si="475"/>
        <v>https://www.udobaer.de/out/media/public/cust/others/s0000187-2021-ch_it.pdf</v>
      </c>
    </row>
    <row r="16828" spans="1:2" x14ac:dyDescent="0.2">
      <c r="A16828" s="1" t="s">
        <v>23727</v>
      </c>
      <c r="B16828" t="str">
        <f t="shared" si="475"/>
        <v>https://www.udobaer.de/out/media/public/cust/others/s0000187-2021-ch_it.pdf</v>
      </c>
    </row>
    <row r="16829" spans="1:2" x14ac:dyDescent="0.2">
      <c r="A16829" s="1" t="s">
        <v>23728</v>
      </c>
      <c r="B16829" t="str">
        <f t="shared" si="475"/>
        <v>https://www.udobaer.de/out/media/public/cust/others/s0000187-2021-ch_it.pdf</v>
      </c>
    </row>
    <row r="16830" spans="1:2" x14ac:dyDescent="0.2">
      <c r="A16830" s="1" t="s">
        <v>23729</v>
      </c>
      <c r="B16830" t="str">
        <f t="shared" si="475"/>
        <v>https://www.udobaer.de/out/media/public/cust/others/s0000187-2021-ch_it.pdf</v>
      </c>
    </row>
    <row r="16831" spans="1:2" x14ac:dyDescent="0.2">
      <c r="A16831" s="1" t="s">
        <v>23730</v>
      </c>
      <c r="B16831" t="str">
        <f t="shared" si="475"/>
        <v>https://www.udobaer.de/out/media/public/cust/others/s0000187-2021-ch_it.pdf</v>
      </c>
    </row>
    <row r="16832" spans="1:2" x14ac:dyDescent="0.2">
      <c r="A16832" s="1" t="s">
        <v>23731</v>
      </c>
      <c r="B16832" t="str">
        <f t="shared" ref="B16832:B16855" si="476">HYPERLINK("https://www.udobaer.de/out/media/public/cust/others/s0000187-2021-ch_it.pdf")</f>
        <v>https://www.udobaer.de/out/media/public/cust/others/s0000187-2021-ch_it.pdf</v>
      </c>
    </row>
    <row r="16833" spans="1:2" x14ac:dyDescent="0.2">
      <c r="A16833" s="1" t="s">
        <v>23732</v>
      </c>
      <c r="B16833" t="str">
        <f t="shared" si="476"/>
        <v>https://www.udobaer.de/out/media/public/cust/others/s0000187-2021-ch_it.pdf</v>
      </c>
    </row>
    <row r="16834" spans="1:2" x14ac:dyDescent="0.2">
      <c r="A16834" s="1" t="s">
        <v>23733</v>
      </c>
      <c r="B16834" t="str">
        <f t="shared" si="476"/>
        <v>https://www.udobaer.de/out/media/public/cust/others/s0000187-2021-ch_it.pdf</v>
      </c>
    </row>
    <row r="16835" spans="1:2" x14ac:dyDescent="0.2">
      <c r="A16835" s="1" t="s">
        <v>23734</v>
      </c>
      <c r="B16835" t="str">
        <f t="shared" si="476"/>
        <v>https://www.udobaer.de/out/media/public/cust/others/s0000187-2021-ch_it.pdf</v>
      </c>
    </row>
    <row r="16836" spans="1:2" x14ac:dyDescent="0.2">
      <c r="A16836" s="1" t="s">
        <v>23735</v>
      </c>
      <c r="B16836" t="str">
        <f t="shared" si="476"/>
        <v>https://www.udobaer.de/out/media/public/cust/others/s0000187-2021-ch_it.pdf</v>
      </c>
    </row>
    <row r="16837" spans="1:2" x14ac:dyDescent="0.2">
      <c r="A16837" s="1" t="s">
        <v>23736</v>
      </c>
      <c r="B16837" t="str">
        <f t="shared" si="476"/>
        <v>https://www.udobaer.de/out/media/public/cust/others/s0000187-2021-ch_it.pdf</v>
      </c>
    </row>
    <row r="16838" spans="1:2" x14ac:dyDescent="0.2">
      <c r="A16838" s="1" t="s">
        <v>23737</v>
      </c>
      <c r="B16838" t="str">
        <f t="shared" si="476"/>
        <v>https://www.udobaer.de/out/media/public/cust/others/s0000187-2021-ch_it.pdf</v>
      </c>
    </row>
    <row r="16839" spans="1:2" x14ac:dyDescent="0.2">
      <c r="A16839" s="1" t="s">
        <v>23738</v>
      </c>
      <c r="B16839" t="str">
        <f t="shared" si="476"/>
        <v>https://www.udobaer.de/out/media/public/cust/others/s0000187-2021-ch_it.pdf</v>
      </c>
    </row>
    <row r="16840" spans="1:2" x14ac:dyDescent="0.2">
      <c r="A16840" s="1" t="s">
        <v>23739</v>
      </c>
      <c r="B16840" t="str">
        <f t="shared" si="476"/>
        <v>https://www.udobaer.de/out/media/public/cust/others/s0000187-2021-ch_it.pdf</v>
      </c>
    </row>
    <row r="16841" spans="1:2" x14ac:dyDescent="0.2">
      <c r="A16841" s="1" t="s">
        <v>23740</v>
      </c>
      <c r="B16841" t="str">
        <f t="shared" si="476"/>
        <v>https://www.udobaer.de/out/media/public/cust/others/s0000187-2021-ch_it.pdf</v>
      </c>
    </row>
    <row r="16842" spans="1:2" x14ac:dyDescent="0.2">
      <c r="A16842" s="1" t="s">
        <v>23741</v>
      </c>
      <c r="B16842" t="str">
        <f t="shared" si="476"/>
        <v>https://www.udobaer.de/out/media/public/cust/others/s0000187-2021-ch_it.pdf</v>
      </c>
    </row>
    <row r="16843" spans="1:2" x14ac:dyDescent="0.2">
      <c r="A16843" s="1" t="s">
        <v>23742</v>
      </c>
      <c r="B16843" t="str">
        <f t="shared" si="476"/>
        <v>https://www.udobaer.de/out/media/public/cust/others/s0000187-2021-ch_it.pdf</v>
      </c>
    </row>
    <row r="16844" spans="1:2" x14ac:dyDescent="0.2">
      <c r="A16844" s="1" t="s">
        <v>23743</v>
      </c>
      <c r="B16844" t="str">
        <f t="shared" si="476"/>
        <v>https://www.udobaer.de/out/media/public/cust/others/s0000187-2021-ch_it.pdf</v>
      </c>
    </row>
    <row r="16845" spans="1:2" x14ac:dyDescent="0.2">
      <c r="A16845" s="1" t="s">
        <v>23744</v>
      </c>
      <c r="B16845" t="str">
        <f t="shared" si="476"/>
        <v>https://www.udobaer.de/out/media/public/cust/others/s0000187-2021-ch_it.pdf</v>
      </c>
    </row>
    <row r="16846" spans="1:2" x14ac:dyDescent="0.2">
      <c r="A16846" s="1" t="s">
        <v>23745</v>
      </c>
      <c r="B16846" t="str">
        <f t="shared" si="476"/>
        <v>https://www.udobaer.de/out/media/public/cust/others/s0000187-2021-ch_it.pdf</v>
      </c>
    </row>
    <row r="16847" spans="1:2" x14ac:dyDescent="0.2">
      <c r="A16847" s="1" t="s">
        <v>23746</v>
      </c>
      <c r="B16847" t="str">
        <f t="shared" si="476"/>
        <v>https://www.udobaer.de/out/media/public/cust/others/s0000187-2021-ch_it.pdf</v>
      </c>
    </row>
    <row r="16848" spans="1:2" x14ac:dyDescent="0.2">
      <c r="A16848" s="1" t="s">
        <v>23747</v>
      </c>
      <c r="B16848" t="str">
        <f t="shared" si="476"/>
        <v>https://www.udobaer.de/out/media/public/cust/others/s0000187-2021-ch_it.pdf</v>
      </c>
    </row>
    <row r="16849" spans="1:2" x14ac:dyDescent="0.2">
      <c r="A16849" s="1" t="s">
        <v>23748</v>
      </c>
      <c r="B16849" t="str">
        <f t="shared" si="476"/>
        <v>https://www.udobaer.de/out/media/public/cust/others/s0000187-2021-ch_it.pdf</v>
      </c>
    </row>
    <row r="16850" spans="1:2" x14ac:dyDescent="0.2">
      <c r="A16850" s="1" t="s">
        <v>23749</v>
      </c>
      <c r="B16850" t="str">
        <f t="shared" si="476"/>
        <v>https://www.udobaer.de/out/media/public/cust/others/s0000187-2021-ch_it.pdf</v>
      </c>
    </row>
    <row r="16851" spans="1:2" x14ac:dyDescent="0.2">
      <c r="A16851" s="1" t="s">
        <v>23750</v>
      </c>
      <c r="B16851" t="str">
        <f t="shared" si="476"/>
        <v>https://www.udobaer.de/out/media/public/cust/others/s0000187-2021-ch_it.pdf</v>
      </c>
    </row>
    <row r="16852" spans="1:2" x14ac:dyDescent="0.2">
      <c r="A16852" s="1" t="s">
        <v>23751</v>
      </c>
      <c r="B16852" t="str">
        <f t="shared" si="476"/>
        <v>https://www.udobaer.de/out/media/public/cust/others/s0000187-2021-ch_it.pdf</v>
      </c>
    </row>
    <row r="16853" spans="1:2" x14ac:dyDescent="0.2">
      <c r="A16853" s="1" t="s">
        <v>23752</v>
      </c>
      <c r="B16853" t="str">
        <f t="shared" si="476"/>
        <v>https://www.udobaer.de/out/media/public/cust/others/s0000187-2021-ch_it.pdf</v>
      </c>
    </row>
    <row r="16854" spans="1:2" x14ac:dyDescent="0.2">
      <c r="A16854" s="1" t="s">
        <v>23753</v>
      </c>
      <c r="B16854" t="str">
        <f t="shared" si="476"/>
        <v>https://www.udobaer.de/out/media/public/cust/others/s0000187-2021-ch_it.pdf</v>
      </c>
    </row>
    <row r="16855" spans="1:2" x14ac:dyDescent="0.2">
      <c r="A16855" s="1" t="s">
        <v>23754</v>
      </c>
      <c r="B16855" t="str">
        <f t="shared" si="476"/>
        <v>https://www.udobaer.de/out/media/public/cust/others/s0000187-2021-ch_it.pdf</v>
      </c>
    </row>
    <row r="16856" spans="1:2" x14ac:dyDescent="0.2">
      <c r="A16856" s="1" t="s">
        <v>23755</v>
      </c>
      <c r="B16856" t="str">
        <f t="shared" ref="B16856:B16882" si="477">HYPERLINK("https://www.udobaer.de/out/media/public/cust/others/s0000187-2021-ch_it.pdf")</f>
        <v>https://www.udobaer.de/out/media/public/cust/others/s0000187-2021-ch_it.pdf</v>
      </c>
    </row>
    <row r="16857" spans="1:2" x14ac:dyDescent="0.2">
      <c r="A16857" s="1" t="s">
        <v>23756</v>
      </c>
      <c r="B16857" t="str">
        <f t="shared" si="477"/>
        <v>https://www.udobaer.de/out/media/public/cust/others/s0000187-2021-ch_it.pdf</v>
      </c>
    </row>
    <row r="16858" spans="1:2" x14ac:dyDescent="0.2">
      <c r="A16858" s="1" t="s">
        <v>23757</v>
      </c>
      <c r="B16858" t="str">
        <f t="shared" si="477"/>
        <v>https://www.udobaer.de/out/media/public/cust/others/s0000187-2021-ch_it.pdf</v>
      </c>
    </row>
    <row r="16859" spans="1:2" x14ac:dyDescent="0.2">
      <c r="A16859" s="1" t="s">
        <v>23758</v>
      </c>
      <c r="B16859" t="str">
        <f t="shared" si="477"/>
        <v>https://www.udobaer.de/out/media/public/cust/others/s0000187-2021-ch_it.pdf</v>
      </c>
    </row>
    <row r="16860" spans="1:2" x14ac:dyDescent="0.2">
      <c r="A16860" s="1" t="s">
        <v>23759</v>
      </c>
      <c r="B16860" t="str">
        <f t="shared" si="477"/>
        <v>https://www.udobaer.de/out/media/public/cust/others/s0000187-2021-ch_it.pdf</v>
      </c>
    </row>
    <row r="16861" spans="1:2" x14ac:dyDescent="0.2">
      <c r="A16861" s="1" t="s">
        <v>23760</v>
      </c>
      <c r="B16861" t="str">
        <f t="shared" si="477"/>
        <v>https://www.udobaer.de/out/media/public/cust/others/s0000187-2021-ch_it.pdf</v>
      </c>
    </row>
    <row r="16862" spans="1:2" x14ac:dyDescent="0.2">
      <c r="A16862" s="1" t="s">
        <v>23761</v>
      </c>
      <c r="B16862" t="str">
        <f t="shared" si="477"/>
        <v>https://www.udobaer.de/out/media/public/cust/others/s0000187-2021-ch_it.pdf</v>
      </c>
    </row>
    <row r="16863" spans="1:2" x14ac:dyDescent="0.2">
      <c r="A16863" s="1" t="s">
        <v>23762</v>
      </c>
      <c r="B16863" t="str">
        <f t="shared" si="477"/>
        <v>https://www.udobaer.de/out/media/public/cust/others/s0000187-2021-ch_it.pdf</v>
      </c>
    </row>
    <row r="16864" spans="1:2" x14ac:dyDescent="0.2">
      <c r="A16864" s="1" t="s">
        <v>23763</v>
      </c>
      <c r="B16864" t="str">
        <f t="shared" si="477"/>
        <v>https://www.udobaer.de/out/media/public/cust/others/s0000187-2021-ch_it.pdf</v>
      </c>
    </row>
    <row r="16865" spans="1:2" x14ac:dyDescent="0.2">
      <c r="A16865" s="1" t="s">
        <v>23764</v>
      </c>
      <c r="B16865" t="str">
        <f t="shared" si="477"/>
        <v>https://www.udobaer.de/out/media/public/cust/others/s0000187-2021-ch_it.pdf</v>
      </c>
    </row>
    <row r="16866" spans="1:2" x14ac:dyDescent="0.2">
      <c r="A16866" s="1" t="s">
        <v>23765</v>
      </c>
      <c r="B16866" t="str">
        <f t="shared" si="477"/>
        <v>https://www.udobaer.de/out/media/public/cust/others/s0000187-2021-ch_it.pdf</v>
      </c>
    </row>
    <row r="16867" spans="1:2" x14ac:dyDescent="0.2">
      <c r="A16867" s="1" t="s">
        <v>23766</v>
      </c>
      <c r="B16867" t="str">
        <f t="shared" si="477"/>
        <v>https://www.udobaer.de/out/media/public/cust/others/s0000187-2021-ch_it.pdf</v>
      </c>
    </row>
    <row r="16868" spans="1:2" x14ac:dyDescent="0.2">
      <c r="A16868" s="1" t="s">
        <v>23767</v>
      </c>
      <c r="B16868" t="str">
        <f t="shared" si="477"/>
        <v>https://www.udobaer.de/out/media/public/cust/others/s0000187-2021-ch_it.pdf</v>
      </c>
    </row>
    <row r="16869" spans="1:2" x14ac:dyDescent="0.2">
      <c r="A16869" s="1" t="s">
        <v>23768</v>
      </c>
      <c r="B16869" t="str">
        <f t="shared" si="477"/>
        <v>https://www.udobaer.de/out/media/public/cust/others/s0000187-2021-ch_it.pdf</v>
      </c>
    </row>
    <row r="16870" spans="1:2" x14ac:dyDescent="0.2">
      <c r="A16870" s="1" t="s">
        <v>23769</v>
      </c>
      <c r="B16870" t="str">
        <f t="shared" si="477"/>
        <v>https://www.udobaer.de/out/media/public/cust/others/s0000187-2021-ch_it.pdf</v>
      </c>
    </row>
    <row r="16871" spans="1:2" x14ac:dyDescent="0.2">
      <c r="A16871" s="1" t="s">
        <v>23770</v>
      </c>
      <c r="B16871" t="str">
        <f t="shared" si="477"/>
        <v>https://www.udobaer.de/out/media/public/cust/others/s0000187-2021-ch_it.pdf</v>
      </c>
    </row>
    <row r="16872" spans="1:2" x14ac:dyDescent="0.2">
      <c r="A16872" s="1" t="s">
        <v>23771</v>
      </c>
      <c r="B16872" t="str">
        <f t="shared" si="477"/>
        <v>https://www.udobaer.de/out/media/public/cust/others/s0000187-2021-ch_it.pdf</v>
      </c>
    </row>
    <row r="16873" spans="1:2" x14ac:dyDescent="0.2">
      <c r="A16873" s="1" t="s">
        <v>23772</v>
      </c>
      <c r="B16873" t="str">
        <f t="shared" si="477"/>
        <v>https://www.udobaer.de/out/media/public/cust/others/s0000187-2021-ch_it.pdf</v>
      </c>
    </row>
    <row r="16874" spans="1:2" x14ac:dyDescent="0.2">
      <c r="A16874" s="1" t="s">
        <v>23773</v>
      </c>
      <c r="B16874" t="str">
        <f t="shared" si="477"/>
        <v>https://www.udobaer.de/out/media/public/cust/others/s0000187-2021-ch_it.pdf</v>
      </c>
    </row>
    <row r="16875" spans="1:2" x14ac:dyDescent="0.2">
      <c r="A16875" s="1" t="s">
        <v>23774</v>
      </c>
      <c r="B16875" t="str">
        <f t="shared" si="477"/>
        <v>https://www.udobaer.de/out/media/public/cust/others/s0000187-2021-ch_it.pdf</v>
      </c>
    </row>
    <row r="16876" spans="1:2" x14ac:dyDescent="0.2">
      <c r="A16876" s="1" t="s">
        <v>23775</v>
      </c>
      <c r="B16876" t="str">
        <f t="shared" si="477"/>
        <v>https://www.udobaer.de/out/media/public/cust/others/s0000187-2021-ch_it.pdf</v>
      </c>
    </row>
    <row r="16877" spans="1:2" x14ac:dyDescent="0.2">
      <c r="A16877" s="1" t="s">
        <v>23776</v>
      </c>
      <c r="B16877" t="str">
        <f t="shared" si="477"/>
        <v>https://www.udobaer.de/out/media/public/cust/others/s0000187-2021-ch_it.pdf</v>
      </c>
    </row>
    <row r="16878" spans="1:2" x14ac:dyDescent="0.2">
      <c r="A16878" s="1" t="s">
        <v>23777</v>
      </c>
      <c r="B16878" t="str">
        <f t="shared" si="477"/>
        <v>https://www.udobaer.de/out/media/public/cust/others/s0000187-2021-ch_it.pdf</v>
      </c>
    </row>
    <row r="16879" spans="1:2" x14ac:dyDescent="0.2">
      <c r="A16879" s="1" t="s">
        <v>23778</v>
      </c>
      <c r="B16879" t="str">
        <f t="shared" si="477"/>
        <v>https://www.udobaer.de/out/media/public/cust/others/s0000187-2021-ch_it.pdf</v>
      </c>
    </row>
    <row r="16880" spans="1:2" x14ac:dyDescent="0.2">
      <c r="A16880" s="1" t="s">
        <v>23779</v>
      </c>
      <c r="B16880" t="str">
        <f t="shared" si="477"/>
        <v>https://www.udobaer.de/out/media/public/cust/others/s0000187-2021-ch_it.pdf</v>
      </c>
    </row>
    <row r="16881" spans="1:2" x14ac:dyDescent="0.2">
      <c r="A16881" s="1" t="s">
        <v>23780</v>
      </c>
      <c r="B16881" t="str">
        <f t="shared" si="477"/>
        <v>https://www.udobaer.de/out/media/public/cust/others/s0000187-2021-ch_it.pdf</v>
      </c>
    </row>
    <row r="16882" spans="1:2" x14ac:dyDescent="0.2">
      <c r="A16882" s="1" t="s">
        <v>23781</v>
      </c>
      <c r="B16882" t="str">
        <f t="shared" si="477"/>
        <v>https://www.udobaer.de/out/media/public/cust/others/s0000187-2021-ch_it.pdf</v>
      </c>
    </row>
    <row r="16883" spans="1:2" x14ac:dyDescent="0.2">
      <c r="A16883" s="1" t="s">
        <v>23782</v>
      </c>
      <c r="B16883" t="str">
        <f t="shared" ref="B16883:B16908" si="478">HYPERLINK("https://www.udobaer.de/out/media/public/cust/others/s0000187-2021-ch_it.pdf")</f>
        <v>https://www.udobaer.de/out/media/public/cust/others/s0000187-2021-ch_it.pdf</v>
      </c>
    </row>
    <row r="16884" spans="1:2" x14ac:dyDescent="0.2">
      <c r="A16884" s="1" t="s">
        <v>23783</v>
      </c>
      <c r="B16884" t="str">
        <f t="shared" si="478"/>
        <v>https://www.udobaer.de/out/media/public/cust/others/s0000187-2021-ch_it.pdf</v>
      </c>
    </row>
    <row r="16885" spans="1:2" x14ac:dyDescent="0.2">
      <c r="A16885" s="1" t="s">
        <v>23784</v>
      </c>
      <c r="B16885" t="str">
        <f t="shared" si="478"/>
        <v>https://www.udobaer.de/out/media/public/cust/others/s0000187-2021-ch_it.pdf</v>
      </c>
    </row>
    <row r="16886" spans="1:2" x14ac:dyDescent="0.2">
      <c r="A16886" s="1" t="s">
        <v>23785</v>
      </c>
      <c r="B16886" t="str">
        <f t="shared" si="478"/>
        <v>https://www.udobaer.de/out/media/public/cust/others/s0000187-2021-ch_it.pdf</v>
      </c>
    </row>
    <row r="16887" spans="1:2" x14ac:dyDescent="0.2">
      <c r="A16887" s="1" t="s">
        <v>23786</v>
      </c>
      <c r="B16887" t="str">
        <f t="shared" si="478"/>
        <v>https://www.udobaer.de/out/media/public/cust/others/s0000187-2021-ch_it.pdf</v>
      </c>
    </row>
    <row r="16888" spans="1:2" x14ac:dyDescent="0.2">
      <c r="A16888" s="1" t="s">
        <v>23787</v>
      </c>
      <c r="B16888" t="str">
        <f t="shared" si="478"/>
        <v>https://www.udobaer.de/out/media/public/cust/others/s0000187-2021-ch_it.pdf</v>
      </c>
    </row>
    <row r="16889" spans="1:2" x14ac:dyDescent="0.2">
      <c r="A16889" s="1" t="s">
        <v>23788</v>
      </c>
      <c r="B16889" t="str">
        <f t="shared" si="478"/>
        <v>https://www.udobaer.de/out/media/public/cust/others/s0000187-2021-ch_it.pdf</v>
      </c>
    </row>
    <row r="16890" spans="1:2" x14ac:dyDescent="0.2">
      <c r="A16890" s="1" t="s">
        <v>23789</v>
      </c>
      <c r="B16890" t="str">
        <f t="shared" si="478"/>
        <v>https://www.udobaer.de/out/media/public/cust/others/s0000187-2021-ch_it.pdf</v>
      </c>
    </row>
    <row r="16891" spans="1:2" x14ac:dyDescent="0.2">
      <c r="A16891" s="1" t="s">
        <v>23790</v>
      </c>
      <c r="B16891" t="str">
        <f t="shared" si="478"/>
        <v>https://www.udobaer.de/out/media/public/cust/others/s0000187-2021-ch_it.pdf</v>
      </c>
    </row>
    <row r="16892" spans="1:2" x14ac:dyDescent="0.2">
      <c r="A16892" s="1" t="s">
        <v>23791</v>
      </c>
      <c r="B16892" t="str">
        <f t="shared" si="478"/>
        <v>https://www.udobaer.de/out/media/public/cust/others/s0000187-2021-ch_it.pdf</v>
      </c>
    </row>
    <row r="16893" spans="1:2" x14ac:dyDescent="0.2">
      <c r="A16893" s="1" t="s">
        <v>23792</v>
      </c>
      <c r="B16893" t="str">
        <f t="shared" si="478"/>
        <v>https://www.udobaer.de/out/media/public/cust/others/s0000187-2021-ch_it.pdf</v>
      </c>
    </row>
    <row r="16894" spans="1:2" x14ac:dyDescent="0.2">
      <c r="A16894" s="1" t="s">
        <v>23793</v>
      </c>
      <c r="B16894" t="str">
        <f t="shared" si="478"/>
        <v>https://www.udobaer.de/out/media/public/cust/others/s0000187-2021-ch_it.pdf</v>
      </c>
    </row>
    <row r="16895" spans="1:2" x14ac:dyDescent="0.2">
      <c r="A16895" s="1" t="s">
        <v>23794</v>
      </c>
      <c r="B16895" t="str">
        <f t="shared" si="478"/>
        <v>https://www.udobaer.de/out/media/public/cust/others/s0000187-2021-ch_it.pdf</v>
      </c>
    </row>
    <row r="16896" spans="1:2" x14ac:dyDescent="0.2">
      <c r="A16896" s="1" t="s">
        <v>23795</v>
      </c>
      <c r="B16896" t="str">
        <f t="shared" si="478"/>
        <v>https://www.udobaer.de/out/media/public/cust/others/s0000187-2021-ch_it.pdf</v>
      </c>
    </row>
    <row r="16897" spans="1:2" x14ac:dyDescent="0.2">
      <c r="A16897" s="1" t="s">
        <v>23796</v>
      </c>
      <c r="B16897" t="str">
        <f t="shared" si="478"/>
        <v>https://www.udobaer.de/out/media/public/cust/others/s0000187-2021-ch_it.pdf</v>
      </c>
    </row>
    <row r="16898" spans="1:2" x14ac:dyDescent="0.2">
      <c r="A16898" s="1" t="s">
        <v>23797</v>
      </c>
      <c r="B16898" t="str">
        <f t="shared" si="478"/>
        <v>https://www.udobaer.de/out/media/public/cust/others/s0000187-2021-ch_it.pdf</v>
      </c>
    </row>
    <row r="16899" spans="1:2" x14ac:dyDescent="0.2">
      <c r="A16899" s="1" t="s">
        <v>23798</v>
      </c>
      <c r="B16899" t="str">
        <f t="shared" si="478"/>
        <v>https://www.udobaer.de/out/media/public/cust/others/s0000187-2021-ch_it.pdf</v>
      </c>
    </row>
    <row r="16900" spans="1:2" x14ac:dyDescent="0.2">
      <c r="A16900" s="1" t="s">
        <v>23799</v>
      </c>
      <c r="B16900" t="str">
        <f t="shared" si="478"/>
        <v>https://www.udobaer.de/out/media/public/cust/others/s0000187-2021-ch_it.pdf</v>
      </c>
    </row>
    <row r="16901" spans="1:2" x14ac:dyDescent="0.2">
      <c r="A16901" s="1" t="s">
        <v>23800</v>
      </c>
      <c r="B16901" t="str">
        <f t="shared" si="478"/>
        <v>https://www.udobaer.de/out/media/public/cust/others/s0000187-2021-ch_it.pdf</v>
      </c>
    </row>
    <row r="16902" spans="1:2" x14ac:dyDescent="0.2">
      <c r="A16902" s="1" t="s">
        <v>23801</v>
      </c>
      <c r="B16902" t="str">
        <f t="shared" si="478"/>
        <v>https://www.udobaer.de/out/media/public/cust/others/s0000187-2021-ch_it.pdf</v>
      </c>
    </row>
    <row r="16903" spans="1:2" x14ac:dyDescent="0.2">
      <c r="A16903" s="1" t="s">
        <v>23802</v>
      </c>
      <c r="B16903" t="str">
        <f t="shared" si="478"/>
        <v>https://www.udobaer.de/out/media/public/cust/others/s0000187-2021-ch_it.pdf</v>
      </c>
    </row>
    <row r="16904" spans="1:2" x14ac:dyDescent="0.2">
      <c r="A16904" s="1" t="s">
        <v>23803</v>
      </c>
      <c r="B16904" t="str">
        <f t="shared" si="478"/>
        <v>https://www.udobaer.de/out/media/public/cust/others/s0000187-2021-ch_it.pdf</v>
      </c>
    </row>
    <row r="16905" spans="1:2" x14ac:dyDescent="0.2">
      <c r="A16905" s="1" t="s">
        <v>23804</v>
      </c>
      <c r="B16905" t="str">
        <f t="shared" si="478"/>
        <v>https://www.udobaer.de/out/media/public/cust/others/s0000187-2021-ch_it.pdf</v>
      </c>
    </row>
    <row r="16906" spans="1:2" x14ac:dyDescent="0.2">
      <c r="A16906" s="1" t="s">
        <v>23805</v>
      </c>
      <c r="B16906" t="str">
        <f t="shared" si="478"/>
        <v>https://www.udobaer.de/out/media/public/cust/others/s0000187-2021-ch_it.pdf</v>
      </c>
    </row>
    <row r="16907" spans="1:2" x14ac:dyDescent="0.2">
      <c r="A16907" s="1" t="s">
        <v>23806</v>
      </c>
      <c r="B16907" t="str">
        <f t="shared" si="478"/>
        <v>https://www.udobaer.de/out/media/public/cust/others/s0000187-2021-ch_it.pdf</v>
      </c>
    </row>
    <row r="16908" spans="1:2" x14ac:dyDescent="0.2">
      <c r="A16908" s="1" t="s">
        <v>23807</v>
      </c>
      <c r="B16908" t="str">
        <f t="shared" si="478"/>
        <v>https://www.udobaer.de/out/media/public/cust/others/s0000187-2021-ch_it.pdf</v>
      </c>
    </row>
    <row r="16909" spans="1:2" x14ac:dyDescent="0.2">
      <c r="A16909" s="1" t="s">
        <v>23808</v>
      </c>
      <c r="B16909" t="str">
        <f t="shared" ref="B16909:B16933" si="479">HYPERLINK("https://www.udobaer.de/out/media/public/cust/others/s0000187-2021-ch_it.pdf")</f>
        <v>https://www.udobaer.de/out/media/public/cust/others/s0000187-2021-ch_it.pdf</v>
      </c>
    </row>
    <row r="16910" spans="1:2" x14ac:dyDescent="0.2">
      <c r="A16910" s="1" t="s">
        <v>23809</v>
      </c>
      <c r="B16910" t="str">
        <f t="shared" si="479"/>
        <v>https://www.udobaer.de/out/media/public/cust/others/s0000187-2021-ch_it.pdf</v>
      </c>
    </row>
    <row r="16911" spans="1:2" x14ac:dyDescent="0.2">
      <c r="A16911" s="1" t="s">
        <v>23810</v>
      </c>
      <c r="B16911" t="str">
        <f t="shared" si="479"/>
        <v>https://www.udobaer.de/out/media/public/cust/others/s0000187-2021-ch_it.pdf</v>
      </c>
    </row>
    <row r="16912" spans="1:2" x14ac:dyDescent="0.2">
      <c r="A16912" s="1" t="s">
        <v>23811</v>
      </c>
      <c r="B16912" t="str">
        <f t="shared" si="479"/>
        <v>https://www.udobaer.de/out/media/public/cust/others/s0000187-2021-ch_it.pdf</v>
      </c>
    </row>
    <row r="16913" spans="1:2" x14ac:dyDescent="0.2">
      <c r="A16913" s="1" t="s">
        <v>23812</v>
      </c>
      <c r="B16913" t="str">
        <f t="shared" si="479"/>
        <v>https://www.udobaer.de/out/media/public/cust/others/s0000187-2021-ch_it.pdf</v>
      </c>
    </row>
    <row r="16914" spans="1:2" x14ac:dyDescent="0.2">
      <c r="A16914" s="1" t="s">
        <v>23813</v>
      </c>
      <c r="B16914" t="str">
        <f t="shared" si="479"/>
        <v>https://www.udobaer.de/out/media/public/cust/others/s0000187-2021-ch_it.pdf</v>
      </c>
    </row>
    <row r="16915" spans="1:2" x14ac:dyDescent="0.2">
      <c r="A16915" s="1" t="s">
        <v>23814</v>
      </c>
      <c r="B16915" t="str">
        <f t="shared" si="479"/>
        <v>https://www.udobaer.de/out/media/public/cust/others/s0000187-2021-ch_it.pdf</v>
      </c>
    </row>
    <row r="16916" spans="1:2" x14ac:dyDescent="0.2">
      <c r="A16916" s="1" t="s">
        <v>23815</v>
      </c>
      <c r="B16916" t="str">
        <f t="shared" si="479"/>
        <v>https://www.udobaer.de/out/media/public/cust/others/s0000187-2021-ch_it.pdf</v>
      </c>
    </row>
    <row r="16917" spans="1:2" x14ac:dyDescent="0.2">
      <c r="A16917" s="1" t="s">
        <v>23816</v>
      </c>
      <c r="B16917" t="str">
        <f t="shared" si="479"/>
        <v>https://www.udobaer.de/out/media/public/cust/others/s0000187-2021-ch_it.pdf</v>
      </c>
    </row>
    <row r="16918" spans="1:2" x14ac:dyDescent="0.2">
      <c r="A16918" s="1" t="s">
        <v>23817</v>
      </c>
      <c r="B16918" t="str">
        <f t="shared" si="479"/>
        <v>https://www.udobaer.de/out/media/public/cust/others/s0000187-2021-ch_it.pdf</v>
      </c>
    </row>
    <row r="16919" spans="1:2" x14ac:dyDescent="0.2">
      <c r="A16919" s="1" t="s">
        <v>23818</v>
      </c>
      <c r="B16919" t="str">
        <f t="shared" si="479"/>
        <v>https://www.udobaer.de/out/media/public/cust/others/s0000187-2021-ch_it.pdf</v>
      </c>
    </row>
    <row r="16920" spans="1:2" x14ac:dyDescent="0.2">
      <c r="A16920" s="1" t="s">
        <v>23819</v>
      </c>
      <c r="B16920" t="str">
        <f t="shared" si="479"/>
        <v>https://www.udobaer.de/out/media/public/cust/others/s0000187-2021-ch_it.pdf</v>
      </c>
    </row>
    <row r="16921" spans="1:2" x14ac:dyDescent="0.2">
      <c r="A16921" s="1" t="s">
        <v>23820</v>
      </c>
      <c r="B16921" t="str">
        <f t="shared" si="479"/>
        <v>https://www.udobaer.de/out/media/public/cust/others/s0000187-2021-ch_it.pdf</v>
      </c>
    </row>
    <row r="16922" spans="1:2" x14ac:dyDescent="0.2">
      <c r="A16922" s="1" t="s">
        <v>23821</v>
      </c>
      <c r="B16922" t="str">
        <f t="shared" si="479"/>
        <v>https://www.udobaer.de/out/media/public/cust/others/s0000187-2021-ch_it.pdf</v>
      </c>
    </row>
    <row r="16923" spans="1:2" x14ac:dyDescent="0.2">
      <c r="A16923" s="1" t="s">
        <v>23822</v>
      </c>
      <c r="B16923" t="str">
        <f t="shared" si="479"/>
        <v>https://www.udobaer.de/out/media/public/cust/others/s0000187-2021-ch_it.pdf</v>
      </c>
    </row>
    <row r="16924" spans="1:2" x14ac:dyDescent="0.2">
      <c r="A16924" s="1" t="s">
        <v>23823</v>
      </c>
      <c r="B16924" t="str">
        <f t="shared" si="479"/>
        <v>https://www.udobaer.de/out/media/public/cust/others/s0000187-2021-ch_it.pdf</v>
      </c>
    </row>
    <row r="16925" spans="1:2" x14ac:dyDescent="0.2">
      <c r="A16925" s="1" t="s">
        <v>23824</v>
      </c>
      <c r="B16925" t="str">
        <f t="shared" si="479"/>
        <v>https://www.udobaer.de/out/media/public/cust/others/s0000187-2021-ch_it.pdf</v>
      </c>
    </row>
    <row r="16926" spans="1:2" x14ac:dyDescent="0.2">
      <c r="A16926" s="1" t="s">
        <v>23825</v>
      </c>
      <c r="B16926" t="str">
        <f t="shared" si="479"/>
        <v>https://www.udobaer.de/out/media/public/cust/others/s0000187-2021-ch_it.pdf</v>
      </c>
    </row>
    <row r="16927" spans="1:2" x14ac:dyDescent="0.2">
      <c r="A16927" s="1" t="s">
        <v>23826</v>
      </c>
      <c r="B16927" t="str">
        <f t="shared" si="479"/>
        <v>https://www.udobaer.de/out/media/public/cust/others/s0000187-2021-ch_it.pdf</v>
      </c>
    </row>
    <row r="16928" spans="1:2" x14ac:dyDescent="0.2">
      <c r="A16928" s="1" t="s">
        <v>23827</v>
      </c>
      <c r="B16928" t="str">
        <f t="shared" si="479"/>
        <v>https://www.udobaer.de/out/media/public/cust/others/s0000187-2021-ch_it.pdf</v>
      </c>
    </row>
    <row r="16929" spans="1:2" x14ac:dyDescent="0.2">
      <c r="A16929" s="1" t="s">
        <v>23828</v>
      </c>
      <c r="B16929" t="str">
        <f t="shared" si="479"/>
        <v>https://www.udobaer.de/out/media/public/cust/others/s0000187-2021-ch_it.pdf</v>
      </c>
    </row>
    <row r="16930" spans="1:2" x14ac:dyDescent="0.2">
      <c r="A16930" s="1" t="s">
        <v>23829</v>
      </c>
      <c r="B16930" t="str">
        <f t="shared" si="479"/>
        <v>https://www.udobaer.de/out/media/public/cust/others/s0000187-2021-ch_it.pdf</v>
      </c>
    </row>
    <row r="16931" spans="1:2" x14ac:dyDescent="0.2">
      <c r="A16931" s="1" t="s">
        <v>23830</v>
      </c>
      <c r="B16931" t="str">
        <f t="shared" si="479"/>
        <v>https://www.udobaer.de/out/media/public/cust/others/s0000187-2021-ch_it.pdf</v>
      </c>
    </row>
    <row r="16932" spans="1:2" x14ac:dyDescent="0.2">
      <c r="A16932" s="1" t="s">
        <v>23831</v>
      </c>
      <c r="B16932" t="str">
        <f t="shared" si="479"/>
        <v>https://www.udobaer.de/out/media/public/cust/others/s0000187-2021-ch_it.pdf</v>
      </c>
    </row>
    <row r="16933" spans="1:2" x14ac:dyDescent="0.2">
      <c r="A16933" s="1" t="s">
        <v>23832</v>
      </c>
      <c r="B16933" t="str">
        <f t="shared" si="479"/>
        <v>https://www.udobaer.de/out/media/public/cust/others/s0000187-2021-ch_it.pdf</v>
      </c>
    </row>
    <row r="16934" spans="1:2" x14ac:dyDescent="0.2">
      <c r="A16934" s="1" t="s">
        <v>23833</v>
      </c>
      <c r="B16934" t="str">
        <f t="shared" ref="B16934:B16958" si="480">HYPERLINK("https://www.udobaer.de/out/media/public/cust/others/s0000187-2021-ch_it.pdf")</f>
        <v>https://www.udobaer.de/out/media/public/cust/others/s0000187-2021-ch_it.pdf</v>
      </c>
    </row>
    <row r="16935" spans="1:2" x14ac:dyDescent="0.2">
      <c r="A16935" s="1" t="s">
        <v>23834</v>
      </c>
      <c r="B16935" t="str">
        <f t="shared" si="480"/>
        <v>https://www.udobaer.de/out/media/public/cust/others/s0000187-2021-ch_it.pdf</v>
      </c>
    </row>
    <row r="16936" spans="1:2" x14ac:dyDescent="0.2">
      <c r="A16936" s="1" t="s">
        <v>23835</v>
      </c>
      <c r="B16936" t="str">
        <f t="shared" si="480"/>
        <v>https://www.udobaer.de/out/media/public/cust/others/s0000187-2021-ch_it.pdf</v>
      </c>
    </row>
    <row r="16937" spans="1:2" x14ac:dyDescent="0.2">
      <c r="A16937" s="1" t="s">
        <v>23836</v>
      </c>
      <c r="B16937" t="str">
        <f t="shared" si="480"/>
        <v>https://www.udobaer.de/out/media/public/cust/others/s0000187-2021-ch_it.pdf</v>
      </c>
    </row>
    <row r="16938" spans="1:2" x14ac:dyDescent="0.2">
      <c r="A16938" s="1" t="s">
        <v>23837</v>
      </c>
      <c r="B16938" t="str">
        <f t="shared" si="480"/>
        <v>https://www.udobaer.de/out/media/public/cust/others/s0000187-2021-ch_it.pdf</v>
      </c>
    </row>
    <row r="16939" spans="1:2" x14ac:dyDescent="0.2">
      <c r="A16939" s="1" t="s">
        <v>23838</v>
      </c>
      <c r="B16939" t="str">
        <f t="shared" si="480"/>
        <v>https://www.udobaer.de/out/media/public/cust/others/s0000187-2021-ch_it.pdf</v>
      </c>
    </row>
    <row r="16940" spans="1:2" x14ac:dyDescent="0.2">
      <c r="A16940" s="1" t="s">
        <v>23839</v>
      </c>
      <c r="B16940" t="str">
        <f t="shared" si="480"/>
        <v>https://www.udobaer.de/out/media/public/cust/others/s0000187-2021-ch_it.pdf</v>
      </c>
    </row>
    <row r="16941" spans="1:2" x14ac:dyDescent="0.2">
      <c r="A16941" s="1" t="s">
        <v>23840</v>
      </c>
      <c r="B16941" t="str">
        <f t="shared" si="480"/>
        <v>https://www.udobaer.de/out/media/public/cust/others/s0000187-2021-ch_it.pdf</v>
      </c>
    </row>
    <row r="16942" spans="1:2" x14ac:dyDescent="0.2">
      <c r="A16942" s="1" t="s">
        <v>23841</v>
      </c>
      <c r="B16942" t="str">
        <f t="shared" si="480"/>
        <v>https://www.udobaer.de/out/media/public/cust/others/s0000187-2021-ch_it.pdf</v>
      </c>
    </row>
    <row r="16943" spans="1:2" x14ac:dyDescent="0.2">
      <c r="A16943" s="1" t="s">
        <v>23842</v>
      </c>
      <c r="B16943" t="str">
        <f t="shared" si="480"/>
        <v>https://www.udobaer.de/out/media/public/cust/others/s0000187-2021-ch_it.pdf</v>
      </c>
    </row>
    <row r="16944" spans="1:2" x14ac:dyDescent="0.2">
      <c r="A16944" s="1" t="s">
        <v>23843</v>
      </c>
      <c r="B16944" t="str">
        <f t="shared" si="480"/>
        <v>https://www.udobaer.de/out/media/public/cust/others/s0000187-2021-ch_it.pdf</v>
      </c>
    </row>
    <row r="16945" spans="1:2" x14ac:dyDescent="0.2">
      <c r="A16945" s="1" t="s">
        <v>23844</v>
      </c>
      <c r="B16945" t="str">
        <f t="shared" si="480"/>
        <v>https://www.udobaer.de/out/media/public/cust/others/s0000187-2021-ch_it.pdf</v>
      </c>
    </row>
    <row r="16946" spans="1:2" x14ac:dyDescent="0.2">
      <c r="A16946" s="1" t="s">
        <v>23845</v>
      </c>
      <c r="B16946" t="str">
        <f t="shared" si="480"/>
        <v>https://www.udobaer.de/out/media/public/cust/others/s0000187-2021-ch_it.pdf</v>
      </c>
    </row>
    <row r="16947" spans="1:2" x14ac:dyDescent="0.2">
      <c r="A16947" s="1" t="s">
        <v>23846</v>
      </c>
      <c r="B16947" t="str">
        <f t="shared" si="480"/>
        <v>https://www.udobaer.de/out/media/public/cust/others/s0000187-2021-ch_it.pdf</v>
      </c>
    </row>
    <row r="16948" spans="1:2" x14ac:dyDescent="0.2">
      <c r="A16948" s="1" t="s">
        <v>23847</v>
      </c>
      <c r="B16948" t="str">
        <f t="shared" si="480"/>
        <v>https://www.udobaer.de/out/media/public/cust/others/s0000187-2021-ch_it.pdf</v>
      </c>
    </row>
    <row r="16949" spans="1:2" x14ac:dyDescent="0.2">
      <c r="A16949" s="1" t="s">
        <v>23848</v>
      </c>
      <c r="B16949" t="str">
        <f t="shared" si="480"/>
        <v>https://www.udobaer.de/out/media/public/cust/others/s0000187-2021-ch_it.pdf</v>
      </c>
    </row>
    <row r="16950" spans="1:2" x14ac:dyDescent="0.2">
      <c r="A16950" s="1" t="s">
        <v>23849</v>
      </c>
      <c r="B16950" t="str">
        <f t="shared" si="480"/>
        <v>https://www.udobaer.de/out/media/public/cust/others/s0000187-2021-ch_it.pdf</v>
      </c>
    </row>
    <row r="16951" spans="1:2" x14ac:dyDescent="0.2">
      <c r="A16951" s="1" t="s">
        <v>23850</v>
      </c>
      <c r="B16951" t="str">
        <f t="shared" si="480"/>
        <v>https://www.udobaer.de/out/media/public/cust/others/s0000187-2021-ch_it.pdf</v>
      </c>
    </row>
    <row r="16952" spans="1:2" x14ac:dyDescent="0.2">
      <c r="A16952" s="1" t="s">
        <v>23851</v>
      </c>
      <c r="B16952" t="str">
        <f t="shared" si="480"/>
        <v>https://www.udobaer.de/out/media/public/cust/others/s0000187-2021-ch_it.pdf</v>
      </c>
    </row>
    <row r="16953" spans="1:2" x14ac:dyDescent="0.2">
      <c r="A16953" s="1" t="s">
        <v>23852</v>
      </c>
      <c r="B16953" t="str">
        <f t="shared" si="480"/>
        <v>https://www.udobaer.de/out/media/public/cust/others/s0000187-2021-ch_it.pdf</v>
      </c>
    </row>
    <row r="16954" spans="1:2" x14ac:dyDescent="0.2">
      <c r="A16954" s="1" t="s">
        <v>23853</v>
      </c>
      <c r="B16954" t="str">
        <f t="shared" si="480"/>
        <v>https://www.udobaer.de/out/media/public/cust/others/s0000187-2021-ch_it.pdf</v>
      </c>
    </row>
    <row r="16955" spans="1:2" x14ac:dyDescent="0.2">
      <c r="A16955" s="1" t="s">
        <v>23854</v>
      </c>
      <c r="B16955" t="str">
        <f t="shared" si="480"/>
        <v>https://www.udobaer.de/out/media/public/cust/others/s0000187-2021-ch_it.pdf</v>
      </c>
    </row>
    <row r="16956" spans="1:2" x14ac:dyDescent="0.2">
      <c r="A16956" s="1" t="s">
        <v>23855</v>
      </c>
      <c r="B16956" t="str">
        <f t="shared" si="480"/>
        <v>https://www.udobaer.de/out/media/public/cust/others/s0000187-2021-ch_it.pdf</v>
      </c>
    </row>
    <row r="16957" spans="1:2" x14ac:dyDescent="0.2">
      <c r="A16957" s="1" t="s">
        <v>23856</v>
      </c>
      <c r="B16957" t="str">
        <f t="shared" si="480"/>
        <v>https://www.udobaer.de/out/media/public/cust/others/s0000187-2021-ch_it.pdf</v>
      </c>
    </row>
    <row r="16958" spans="1:2" x14ac:dyDescent="0.2">
      <c r="A16958" s="1" t="s">
        <v>23857</v>
      </c>
      <c r="B16958" t="str">
        <f t="shared" si="480"/>
        <v>https://www.udobaer.de/out/media/public/cust/others/s0000187-2021-ch_it.pdf</v>
      </c>
    </row>
    <row r="16959" spans="1:2" x14ac:dyDescent="0.2">
      <c r="A16959" s="1" t="s">
        <v>23858</v>
      </c>
      <c r="B16959" t="str">
        <f t="shared" ref="B16959:B16985" si="481">HYPERLINK("https://www.udobaer.de/out/media/public/cust/others/s0000187-2021-ch_it.pdf")</f>
        <v>https://www.udobaer.de/out/media/public/cust/others/s0000187-2021-ch_it.pdf</v>
      </c>
    </row>
    <row r="16960" spans="1:2" x14ac:dyDescent="0.2">
      <c r="A16960" s="1" t="s">
        <v>23859</v>
      </c>
      <c r="B16960" t="str">
        <f t="shared" si="481"/>
        <v>https://www.udobaer.de/out/media/public/cust/others/s0000187-2021-ch_it.pdf</v>
      </c>
    </row>
    <row r="16961" spans="1:2" x14ac:dyDescent="0.2">
      <c r="A16961" s="1" t="s">
        <v>23860</v>
      </c>
      <c r="B16961" t="str">
        <f t="shared" si="481"/>
        <v>https://www.udobaer.de/out/media/public/cust/others/s0000187-2021-ch_it.pdf</v>
      </c>
    </row>
    <row r="16962" spans="1:2" x14ac:dyDescent="0.2">
      <c r="A16962" s="1" t="s">
        <v>23861</v>
      </c>
      <c r="B16962" t="str">
        <f t="shared" si="481"/>
        <v>https://www.udobaer.de/out/media/public/cust/others/s0000187-2021-ch_it.pdf</v>
      </c>
    </row>
    <row r="16963" spans="1:2" x14ac:dyDescent="0.2">
      <c r="A16963" s="1" t="s">
        <v>23862</v>
      </c>
      <c r="B16963" t="str">
        <f t="shared" si="481"/>
        <v>https://www.udobaer.de/out/media/public/cust/others/s0000187-2021-ch_it.pdf</v>
      </c>
    </row>
    <row r="16964" spans="1:2" x14ac:dyDescent="0.2">
      <c r="A16964" s="1" t="s">
        <v>23863</v>
      </c>
      <c r="B16964" t="str">
        <f t="shared" si="481"/>
        <v>https://www.udobaer.de/out/media/public/cust/others/s0000187-2021-ch_it.pdf</v>
      </c>
    </row>
    <row r="16965" spans="1:2" x14ac:dyDescent="0.2">
      <c r="A16965" s="1" t="s">
        <v>23864</v>
      </c>
      <c r="B16965" t="str">
        <f t="shared" si="481"/>
        <v>https://www.udobaer.de/out/media/public/cust/others/s0000187-2021-ch_it.pdf</v>
      </c>
    </row>
    <row r="16966" spans="1:2" x14ac:dyDescent="0.2">
      <c r="A16966" s="1" t="s">
        <v>23865</v>
      </c>
      <c r="B16966" t="str">
        <f t="shared" si="481"/>
        <v>https://www.udobaer.de/out/media/public/cust/others/s0000187-2021-ch_it.pdf</v>
      </c>
    </row>
    <row r="16967" spans="1:2" x14ac:dyDescent="0.2">
      <c r="A16967" s="1" t="s">
        <v>23866</v>
      </c>
      <c r="B16967" t="str">
        <f t="shared" si="481"/>
        <v>https://www.udobaer.de/out/media/public/cust/others/s0000187-2021-ch_it.pdf</v>
      </c>
    </row>
    <row r="16968" spans="1:2" x14ac:dyDescent="0.2">
      <c r="A16968" s="1" t="s">
        <v>23867</v>
      </c>
      <c r="B16968" t="str">
        <f t="shared" si="481"/>
        <v>https://www.udobaer.de/out/media/public/cust/others/s0000187-2021-ch_it.pdf</v>
      </c>
    </row>
    <row r="16969" spans="1:2" x14ac:dyDescent="0.2">
      <c r="A16969" s="1" t="s">
        <v>23868</v>
      </c>
      <c r="B16969" t="str">
        <f t="shared" si="481"/>
        <v>https://www.udobaer.de/out/media/public/cust/others/s0000187-2021-ch_it.pdf</v>
      </c>
    </row>
    <row r="16970" spans="1:2" x14ac:dyDescent="0.2">
      <c r="A16970" s="1" t="s">
        <v>23869</v>
      </c>
      <c r="B16970" t="str">
        <f t="shared" si="481"/>
        <v>https://www.udobaer.de/out/media/public/cust/others/s0000187-2021-ch_it.pdf</v>
      </c>
    </row>
    <row r="16971" spans="1:2" x14ac:dyDescent="0.2">
      <c r="A16971" s="1" t="s">
        <v>23870</v>
      </c>
      <c r="B16971" t="str">
        <f t="shared" si="481"/>
        <v>https://www.udobaer.de/out/media/public/cust/others/s0000187-2021-ch_it.pdf</v>
      </c>
    </row>
    <row r="16972" spans="1:2" x14ac:dyDescent="0.2">
      <c r="A16972" s="1" t="s">
        <v>23871</v>
      </c>
      <c r="B16972" t="str">
        <f t="shared" si="481"/>
        <v>https://www.udobaer.de/out/media/public/cust/others/s0000187-2021-ch_it.pdf</v>
      </c>
    </row>
    <row r="16973" spans="1:2" x14ac:dyDescent="0.2">
      <c r="A16973" s="1" t="s">
        <v>23872</v>
      </c>
      <c r="B16973" t="str">
        <f t="shared" si="481"/>
        <v>https://www.udobaer.de/out/media/public/cust/others/s0000187-2021-ch_it.pdf</v>
      </c>
    </row>
    <row r="16974" spans="1:2" x14ac:dyDescent="0.2">
      <c r="A16974" s="1" t="s">
        <v>23873</v>
      </c>
      <c r="B16974" t="str">
        <f t="shared" si="481"/>
        <v>https://www.udobaer.de/out/media/public/cust/others/s0000187-2021-ch_it.pdf</v>
      </c>
    </row>
    <row r="16975" spans="1:2" x14ac:dyDescent="0.2">
      <c r="A16975" s="1" t="s">
        <v>23874</v>
      </c>
      <c r="B16975" t="str">
        <f t="shared" si="481"/>
        <v>https://www.udobaer.de/out/media/public/cust/others/s0000187-2021-ch_it.pdf</v>
      </c>
    </row>
    <row r="16976" spans="1:2" x14ac:dyDescent="0.2">
      <c r="A16976" s="1" t="s">
        <v>23875</v>
      </c>
      <c r="B16976" t="str">
        <f t="shared" si="481"/>
        <v>https://www.udobaer.de/out/media/public/cust/others/s0000187-2021-ch_it.pdf</v>
      </c>
    </row>
    <row r="16977" spans="1:2" x14ac:dyDescent="0.2">
      <c r="A16977" s="1" t="s">
        <v>23876</v>
      </c>
      <c r="B16977" t="str">
        <f t="shared" si="481"/>
        <v>https://www.udobaer.de/out/media/public/cust/others/s0000187-2021-ch_it.pdf</v>
      </c>
    </row>
    <row r="16978" spans="1:2" x14ac:dyDescent="0.2">
      <c r="A16978" s="1" t="s">
        <v>23877</v>
      </c>
      <c r="B16978" t="str">
        <f t="shared" si="481"/>
        <v>https://www.udobaer.de/out/media/public/cust/others/s0000187-2021-ch_it.pdf</v>
      </c>
    </row>
    <row r="16979" spans="1:2" x14ac:dyDescent="0.2">
      <c r="A16979" s="1" t="s">
        <v>23878</v>
      </c>
      <c r="B16979" t="str">
        <f t="shared" si="481"/>
        <v>https://www.udobaer.de/out/media/public/cust/others/s0000187-2021-ch_it.pdf</v>
      </c>
    </row>
    <row r="16980" spans="1:2" x14ac:dyDescent="0.2">
      <c r="A16980" s="1" t="s">
        <v>23879</v>
      </c>
      <c r="B16980" t="str">
        <f t="shared" si="481"/>
        <v>https://www.udobaer.de/out/media/public/cust/others/s0000187-2021-ch_it.pdf</v>
      </c>
    </row>
    <row r="16981" spans="1:2" x14ac:dyDescent="0.2">
      <c r="A16981" s="1" t="s">
        <v>23880</v>
      </c>
      <c r="B16981" t="str">
        <f t="shared" si="481"/>
        <v>https://www.udobaer.de/out/media/public/cust/others/s0000187-2021-ch_it.pdf</v>
      </c>
    </row>
    <row r="16982" spans="1:2" x14ac:dyDescent="0.2">
      <c r="A16982" s="1" t="s">
        <v>23881</v>
      </c>
      <c r="B16982" t="str">
        <f t="shared" si="481"/>
        <v>https://www.udobaer.de/out/media/public/cust/others/s0000187-2021-ch_it.pdf</v>
      </c>
    </row>
    <row r="16983" spans="1:2" x14ac:dyDescent="0.2">
      <c r="A16983" s="1" t="s">
        <v>23882</v>
      </c>
      <c r="B16983" t="str">
        <f t="shared" si="481"/>
        <v>https://www.udobaer.de/out/media/public/cust/others/s0000187-2021-ch_it.pdf</v>
      </c>
    </row>
    <row r="16984" spans="1:2" x14ac:dyDescent="0.2">
      <c r="A16984" s="1" t="s">
        <v>23883</v>
      </c>
      <c r="B16984" t="str">
        <f t="shared" si="481"/>
        <v>https://www.udobaer.de/out/media/public/cust/others/s0000187-2021-ch_it.pdf</v>
      </c>
    </row>
    <row r="16985" spans="1:2" x14ac:dyDescent="0.2">
      <c r="A16985" s="1" t="s">
        <v>23884</v>
      </c>
      <c r="B16985" t="str">
        <f t="shared" si="481"/>
        <v>https://www.udobaer.de/out/media/public/cust/others/s0000187-2021-ch_it.pdf</v>
      </c>
    </row>
    <row r="16986" spans="1:2" x14ac:dyDescent="0.2">
      <c r="A16986" s="1" t="s">
        <v>23885</v>
      </c>
      <c r="B16986" t="str">
        <f t="shared" ref="B16986:B17011" si="482">HYPERLINK("https://www.udobaer.de/out/media/public/cust/others/s0000187-2021-ch_it.pdf")</f>
        <v>https://www.udobaer.de/out/media/public/cust/others/s0000187-2021-ch_it.pdf</v>
      </c>
    </row>
    <row r="16987" spans="1:2" x14ac:dyDescent="0.2">
      <c r="A16987" s="1" t="s">
        <v>23886</v>
      </c>
      <c r="B16987" t="str">
        <f t="shared" si="482"/>
        <v>https://www.udobaer.de/out/media/public/cust/others/s0000187-2021-ch_it.pdf</v>
      </c>
    </row>
    <row r="16988" spans="1:2" x14ac:dyDescent="0.2">
      <c r="A16988" s="1" t="s">
        <v>23887</v>
      </c>
      <c r="B16988" t="str">
        <f t="shared" si="482"/>
        <v>https://www.udobaer.de/out/media/public/cust/others/s0000187-2021-ch_it.pdf</v>
      </c>
    </row>
    <row r="16989" spans="1:2" x14ac:dyDescent="0.2">
      <c r="A16989" s="1" t="s">
        <v>23888</v>
      </c>
      <c r="B16989" t="str">
        <f t="shared" si="482"/>
        <v>https://www.udobaer.de/out/media/public/cust/others/s0000187-2021-ch_it.pdf</v>
      </c>
    </row>
    <row r="16990" spans="1:2" x14ac:dyDescent="0.2">
      <c r="A16990" s="1" t="s">
        <v>23889</v>
      </c>
      <c r="B16990" t="str">
        <f t="shared" si="482"/>
        <v>https://www.udobaer.de/out/media/public/cust/others/s0000187-2021-ch_it.pdf</v>
      </c>
    </row>
    <row r="16991" spans="1:2" x14ac:dyDescent="0.2">
      <c r="A16991" s="1" t="s">
        <v>23890</v>
      </c>
      <c r="B16991" t="str">
        <f t="shared" si="482"/>
        <v>https://www.udobaer.de/out/media/public/cust/others/s0000187-2021-ch_it.pdf</v>
      </c>
    </row>
    <row r="16992" spans="1:2" x14ac:dyDescent="0.2">
      <c r="A16992" s="1" t="s">
        <v>23891</v>
      </c>
      <c r="B16992" t="str">
        <f t="shared" si="482"/>
        <v>https://www.udobaer.de/out/media/public/cust/others/s0000187-2021-ch_it.pdf</v>
      </c>
    </row>
    <row r="16993" spans="1:2" x14ac:dyDescent="0.2">
      <c r="A16993" s="1" t="s">
        <v>23892</v>
      </c>
      <c r="B16993" t="str">
        <f t="shared" si="482"/>
        <v>https://www.udobaer.de/out/media/public/cust/others/s0000187-2021-ch_it.pdf</v>
      </c>
    </row>
    <row r="16994" spans="1:2" x14ac:dyDescent="0.2">
      <c r="A16994" s="1" t="s">
        <v>23893</v>
      </c>
      <c r="B16994" t="str">
        <f t="shared" si="482"/>
        <v>https://www.udobaer.de/out/media/public/cust/others/s0000187-2021-ch_it.pdf</v>
      </c>
    </row>
    <row r="16995" spans="1:2" x14ac:dyDescent="0.2">
      <c r="A16995" s="1" t="s">
        <v>23894</v>
      </c>
      <c r="B16995" t="str">
        <f t="shared" si="482"/>
        <v>https://www.udobaer.de/out/media/public/cust/others/s0000187-2021-ch_it.pdf</v>
      </c>
    </row>
    <row r="16996" spans="1:2" x14ac:dyDescent="0.2">
      <c r="A16996" s="1" t="s">
        <v>23895</v>
      </c>
      <c r="B16996" t="str">
        <f t="shared" si="482"/>
        <v>https://www.udobaer.de/out/media/public/cust/others/s0000187-2021-ch_it.pdf</v>
      </c>
    </row>
    <row r="16997" spans="1:2" x14ac:dyDescent="0.2">
      <c r="A16997" s="1" t="s">
        <v>23896</v>
      </c>
      <c r="B16997" t="str">
        <f t="shared" si="482"/>
        <v>https://www.udobaer.de/out/media/public/cust/others/s0000187-2021-ch_it.pdf</v>
      </c>
    </row>
    <row r="16998" spans="1:2" x14ac:dyDescent="0.2">
      <c r="A16998" s="1" t="s">
        <v>23897</v>
      </c>
      <c r="B16998" t="str">
        <f t="shared" si="482"/>
        <v>https://www.udobaer.de/out/media/public/cust/others/s0000187-2021-ch_it.pdf</v>
      </c>
    </row>
    <row r="16999" spans="1:2" x14ac:dyDescent="0.2">
      <c r="A16999" s="1" t="s">
        <v>23898</v>
      </c>
      <c r="B16999" t="str">
        <f t="shared" si="482"/>
        <v>https://www.udobaer.de/out/media/public/cust/others/s0000187-2021-ch_it.pdf</v>
      </c>
    </row>
    <row r="17000" spans="1:2" x14ac:dyDescent="0.2">
      <c r="A17000" s="1" t="s">
        <v>23899</v>
      </c>
      <c r="B17000" t="str">
        <f t="shared" si="482"/>
        <v>https://www.udobaer.de/out/media/public/cust/others/s0000187-2021-ch_it.pdf</v>
      </c>
    </row>
    <row r="17001" spans="1:2" x14ac:dyDescent="0.2">
      <c r="A17001" s="1" t="s">
        <v>23900</v>
      </c>
      <c r="B17001" t="str">
        <f t="shared" si="482"/>
        <v>https://www.udobaer.de/out/media/public/cust/others/s0000187-2021-ch_it.pdf</v>
      </c>
    </row>
    <row r="17002" spans="1:2" x14ac:dyDescent="0.2">
      <c r="A17002" s="1" t="s">
        <v>23901</v>
      </c>
      <c r="B17002" t="str">
        <f t="shared" si="482"/>
        <v>https://www.udobaer.de/out/media/public/cust/others/s0000187-2021-ch_it.pdf</v>
      </c>
    </row>
    <row r="17003" spans="1:2" x14ac:dyDescent="0.2">
      <c r="A17003" s="1" t="s">
        <v>23902</v>
      </c>
      <c r="B17003" t="str">
        <f t="shared" si="482"/>
        <v>https://www.udobaer.de/out/media/public/cust/others/s0000187-2021-ch_it.pdf</v>
      </c>
    </row>
    <row r="17004" spans="1:2" x14ac:dyDescent="0.2">
      <c r="A17004" s="1" t="s">
        <v>23903</v>
      </c>
      <c r="B17004" t="str">
        <f t="shared" si="482"/>
        <v>https://www.udobaer.de/out/media/public/cust/others/s0000187-2021-ch_it.pdf</v>
      </c>
    </row>
    <row r="17005" spans="1:2" x14ac:dyDescent="0.2">
      <c r="A17005" s="1" t="s">
        <v>23904</v>
      </c>
      <c r="B17005" t="str">
        <f t="shared" si="482"/>
        <v>https://www.udobaer.de/out/media/public/cust/others/s0000187-2021-ch_it.pdf</v>
      </c>
    </row>
    <row r="17006" spans="1:2" x14ac:dyDescent="0.2">
      <c r="A17006" s="1" t="s">
        <v>23905</v>
      </c>
      <c r="B17006" t="str">
        <f t="shared" si="482"/>
        <v>https://www.udobaer.de/out/media/public/cust/others/s0000187-2021-ch_it.pdf</v>
      </c>
    </row>
    <row r="17007" spans="1:2" x14ac:dyDescent="0.2">
      <c r="A17007" s="1" t="s">
        <v>23906</v>
      </c>
      <c r="B17007" t="str">
        <f t="shared" si="482"/>
        <v>https://www.udobaer.de/out/media/public/cust/others/s0000187-2021-ch_it.pdf</v>
      </c>
    </row>
    <row r="17008" spans="1:2" x14ac:dyDescent="0.2">
      <c r="A17008" s="1" t="s">
        <v>23907</v>
      </c>
      <c r="B17008" t="str">
        <f t="shared" si="482"/>
        <v>https://www.udobaer.de/out/media/public/cust/others/s0000187-2021-ch_it.pdf</v>
      </c>
    </row>
    <row r="17009" spans="1:2" x14ac:dyDescent="0.2">
      <c r="A17009" s="1" t="s">
        <v>23908</v>
      </c>
      <c r="B17009" t="str">
        <f t="shared" si="482"/>
        <v>https://www.udobaer.de/out/media/public/cust/others/s0000187-2021-ch_it.pdf</v>
      </c>
    </row>
    <row r="17010" spans="1:2" x14ac:dyDescent="0.2">
      <c r="A17010" s="1" t="s">
        <v>23909</v>
      </c>
      <c r="B17010" t="str">
        <f t="shared" si="482"/>
        <v>https://www.udobaer.de/out/media/public/cust/others/s0000187-2021-ch_it.pdf</v>
      </c>
    </row>
    <row r="17011" spans="1:2" x14ac:dyDescent="0.2">
      <c r="A17011" s="1" t="s">
        <v>23910</v>
      </c>
      <c r="B17011" t="str">
        <f t="shared" si="482"/>
        <v>https://www.udobaer.de/out/media/public/cust/others/s0000187-2021-ch_it.pdf</v>
      </c>
    </row>
    <row r="17012" spans="1:2" x14ac:dyDescent="0.2">
      <c r="A17012" s="1" t="s">
        <v>21665</v>
      </c>
      <c r="B17012" t="str">
        <f t="shared" ref="B17012:B17042" si="483">HYPERLINK("https://www.udobaer.de/out/media/public/cust/others/s0000189-2021-ch_it.pdf")</f>
        <v>https://www.udobaer.de/out/media/public/cust/others/s0000189-2021-ch_it.pdf</v>
      </c>
    </row>
    <row r="17013" spans="1:2" x14ac:dyDescent="0.2">
      <c r="A17013" s="1" t="s">
        <v>21668</v>
      </c>
      <c r="B17013" t="str">
        <f t="shared" si="483"/>
        <v>https://www.udobaer.de/out/media/public/cust/others/s0000189-2021-ch_it.pdf</v>
      </c>
    </row>
    <row r="17014" spans="1:2" x14ac:dyDescent="0.2">
      <c r="A17014" s="1" t="s">
        <v>21669</v>
      </c>
      <c r="B17014" t="str">
        <f t="shared" si="483"/>
        <v>https://www.udobaer.de/out/media/public/cust/others/s0000189-2021-ch_it.pdf</v>
      </c>
    </row>
    <row r="17015" spans="1:2" x14ac:dyDescent="0.2">
      <c r="A17015" s="1" t="s">
        <v>21670</v>
      </c>
      <c r="B17015" t="str">
        <f t="shared" si="483"/>
        <v>https://www.udobaer.de/out/media/public/cust/others/s0000189-2021-ch_it.pdf</v>
      </c>
    </row>
    <row r="17016" spans="1:2" x14ac:dyDescent="0.2">
      <c r="A17016" s="1" t="s">
        <v>21671</v>
      </c>
      <c r="B17016" t="str">
        <f t="shared" si="483"/>
        <v>https://www.udobaer.de/out/media/public/cust/others/s0000189-2021-ch_it.pdf</v>
      </c>
    </row>
    <row r="17017" spans="1:2" x14ac:dyDescent="0.2">
      <c r="A17017" s="1" t="s">
        <v>21672</v>
      </c>
      <c r="B17017" t="str">
        <f t="shared" si="483"/>
        <v>https://www.udobaer.de/out/media/public/cust/others/s0000189-2021-ch_it.pdf</v>
      </c>
    </row>
    <row r="17018" spans="1:2" x14ac:dyDescent="0.2">
      <c r="A17018" s="1" t="s">
        <v>21673</v>
      </c>
      <c r="B17018" t="str">
        <f t="shared" si="483"/>
        <v>https://www.udobaer.de/out/media/public/cust/others/s0000189-2021-ch_it.pdf</v>
      </c>
    </row>
    <row r="17019" spans="1:2" x14ac:dyDescent="0.2">
      <c r="A17019" s="1" t="s">
        <v>21674</v>
      </c>
      <c r="B17019" t="str">
        <f t="shared" si="483"/>
        <v>https://www.udobaer.de/out/media/public/cust/others/s0000189-2021-ch_it.pdf</v>
      </c>
    </row>
    <row r="17020" spans="1:2" x14ac:dyDescent="0.2">
      <c r="A17020" s="1" t="s">
        <v>21675</v>
      </c>
      <c r="B17020" t="str">
        <f t="shared" si="483"/>
        <v>https://www.udobaer.de/out/media/public/cust/others/s0000189-2021-ch_it.pdf</v>
      </c>
    </row>
    <row r="17021" spans="1:2" x14ac:dyDescent="0.2">
      <c r="A17021" s="1" t="s">
        <v>21676</v>
      </c>
      <c r="B17021" t="str">
        <f t="shared" si="483"/>
        <v>https://www.udobaer.de/out/media/public/cust/others/s0000189-2021-ch_it.pdf</v>
      </c>
    </row>
    <row r="17022" spans="1:2" x14ac:dyDescent="0.2">
      <c r="A17022" s="1" t="s">
        <v>21677</v>
      </c>
      <c r="B17022" t="str">
        <f t="shared" si="483"/>
        <v>https://www.udobaer.de/out/media/public/cust/others/s0000189-2021-ch_it.pdf</v>
      </c>
    </row>
    <row r="17023" spans="1:2" x14ac:dyDescent="0.2">
      <c r="A17023" s="1" t="s">
        <v>21678</v>
      </c>
      <c r="B17023" t="str">
        <f t="shared" si="483"/>
        <v>https://www.udobaer.de/out/media/public/cust/others/s0000189-2021-ch_it.pdf</v>
      </c>
    </row>
    <row r="17024" spans="1:2" x14ac:dyDescent="0.2">
      <c r="A17024" s="1" t="s">
        <v>22441</v>
      </c>
      <c r="B17024" t="str">
        <f t="shared" si="483"/>
        <v>https://www.udobaer.de/out/media/public/cust/others/s0000189-2021-ch_it.pdf</v>
      </c>
    </row>
    <row r="17025" spans="1:2" x14ac:dyDescent="0.2">
      <c r="A17025" s="1" t="s">
        <v>22442</v>
      </c>
      <c r="B17025" t="str">
        <f t="shared" si="483"/>
        <v>https://www.udobaer.de/out/media/public/cust/others/s0000189-2021-ch_it.pdf</v>
      </c>
    </row>
    <row r="17026" spans="1:2" x14ac:dyDescent="0.2">
      <c r="A17026" s="1" t="s">
        <v>22443</v>
      </c>
      <c r="B17026" t="str">
        <f t="shared" si="483"/>
        <v>https://www.udobaer.de/out/media/public/cust/others/s0000189-2021-ch_it.pdf</v>
      </c>
    </row>
    <row r="17027" spans="1:2" x14ac:dyDescent="0.2">
      <c r="A17027" s="1" t="s">
        <v>22444</v>
      </c>
      <c r="B17027" t="str">
        <f t="shared" si="483"/>
        <v>https://www.udobaer.de/out/media/public/cust/others/s0000189-2021-ch_it.pdf</v>
      </c>
    </row>
    <row r="17028" spans="1:2" x14ac:dyDescent="0.2">
      <c r="A17028" s="1" t="s">
        <v>22445</v>
      </c>
      <c r="B17028" t="str">
        <f t="shared" si="483"/>
        <v>https://www.udobaer.de/out/media/public/cust/others/s0000189-2021-ch_it.pdf</v>
      </c>
    </row>
    <row r="17029" spans="1:2" x14ac:dyDescent="0.2">
      <c r="A17029" s="1" t="s">
        <v>22446</v>
      </c>
      <c r="B17029" t="str">
        <f t="shared" si="483"/>
        <v>https://www.udobaer.de/out/media/public/cust/others/s0000189-2021-ch_it.pdf</v>
      </c>
    </row>
    <row r="17030" spans="1:2" x14ac:dyDescent="0.2">
      <c r="A17030" s="1" t="s">
        <v>22447</v>
      </c>
      <c r="B17030" t="str">
        <f t="shared" si="483"/>
        <v>https://www.udobaer.de/out/media/public/cust/others/s0000189-2021-ch_it.pdf</v>
      </c>
    </row>
    <row r="17031" spans="1:2" x14ac:dyDescent="0.2">
      <c r="A17031" s="1" t="s">
        <v>22448</v>
      </c>
      <c r="B17031" t="str">
        <f t="shared" si="483"/>
        <v>https://www.udobaer.de/out/media/public/cust/others/s0000189-2021-ch_it.pdf</v>
      </c>
    </row>
    <row r="17032" spans="1:2" x14ac:dyDescent="0.2">
      <c r="A17032" s="1" t="s">
        <v>22449</v>
      </c>
      <c r="B17032" t="str">
        <f t="shared" si="483"/>
        <v>https://www.udobaer.de/out/media/public/cust/others/s0000189-2021-ch_it.pdf</v>
      </c>
    </row>
    <row r="17033" spans="1:2" x14ac:dyDescent="0.2">
      <c r="A17033" s="1" t="s">
        <v>22450</v>
      </c>
      <c r="B17033" t="str">
        <f t="shared" si="483"/>
        <v>https://www.udobaer.de/out/media/public/cust/others/s0000189-2021-ch_it.pdf</v>
      </c>
    </row>
    <row r="17034" spans="1:2" x14ac:dyDescent="0.2">
      <c r="A17034" s="1" t="s">
        <v>22451</v>
      </c>
      <c r="B17034" t="str">
        <f t="shared" si="483"/>
        <v>https://www.udobaer.de/out/media/public/cust/others/s0000189-2021-ch_it.pdf</v>
      </c>
    </row>
    <row r="17035" spans="1:2" x14ac:dyDescent="0.2">
      <c r="A17035" s="1" t="s">
        <v>22452</v>
      </c>
      <c r="B17035" t="str">
        <f t="shared" si="483"/>
        <v>https://www.udobaer.de/out/media/public/cust/others/s0000189-2021-ch_it.pdf</v>
      </c>
    </row>
    <row r="17036" spans="1:2" x14ac:dyDescent="0.2">
      <c r="A17036" s="1" t="s">
        <v>22453</v>
      </c>
      <c r="B17036" t="str">
        <f t="shared" si="483"/>
        <v>https://www.udobaer.de/out/media/public/cust/others/s0000189-2021-ch_it.pdf</v>
      </c>
    </row>
    <row r="17037" spans="1:2" x14ac:dyDescent="0.2">
      <c r="A17037" s="1" t="s">
        <v>22454</v>
      </c>
      <c r="B17037" t="str">
        <f t="shared" si="483"/>
        <v>https://www.udobaer.de/out/media/public/cust/others/s0000189-2021-ch_it.pdf</v>
      </c>
    </row>
    <row r="17038" spans="1:2" x14ac:dyDescent="0.2">
      <c r="A17038" s="1" t="s">
        <v>22455</v>
      </c>
      <c r="B17038" t="str">
        <f t="shared" si="483"/>
        <v>https://www.udobaer.de/out/media/public/cust/others/s0000189-2021-ch_it.pdf</v>
      </c>
    </row>
    <row r="17039" spans="1:2" x14ac:dyDescent="0.2">
      <c r="A17039" s="1" t="s">
        <v>22456</v>
      </c>
      <c r="B17039" t="str">
        <f t="shared" si="483"/>
        <v>https://www.udobaer.de/out/media/public/cust/others/s0000189-2021-ch_it.pdf</v>
      </c>
    </row>
    <row r="17040" spans="1:2" x14ac:dyDescent="0.2">
      <c r="A17040" s="1" t="s">
        <v>22457</v>
      </c>
      <c r="B17040" t="str">
        <f t="shared" si="483"/>
        <v>https://www.udobaer.de/out/media/public/cust/others/s0000189-2021-ch_it.pdf</v>
      </c>
    </row>
    <row r="17041" spans="1:2" x14ac:dyDescent="0.2">
      <c r="A17041" s="1" t="s">
        <v>22458</v>
      </c>
      <c r="B17041" t="str">
        <f t="shared" si="483"/>
        <v>https://www.udobaer.de/out/media/public/cust/others/s0000189-2021-ch_it.pdf</v>
      </c>
    </row>
    <row r="17042" spans="1:2" x14ac:dyDescent="0.2">
      <c r="A17042" s="1" t="s">
        <v>22459</v>
      </c>
      <c r="B17042" t="str">
        <f t="shared" si="483"/>
        <v>https://www.udobaer.de/out/media/public/cust/others/s0000189-2021-ch_it.pdf</v>
      </c>
    </row>
    <row r="17043" spans="1:2" x14ac:dyDescent="0.2">
      <c r="A17043" s="1" t="s">
        <v>22460</v>
      </c>
      <c r="B17043" t="str">
        <f t="shared" ref="B17043:B17069" si="484">HYPERLINK("https://www.udobaer.de/out/media/public/cust/others/s0000189-2021-ch_it.pdf")</f>
        <v>https://www.udobaer.de/out/media/public/cust/others/s0000189-2021-ch_it.pdf</v>
      </c>
    </row>
    <row r="17044" spans="1:2" x14ac:dyDescent="0.2">
      <c r="A17044" s="1" t="s">
        <v>22461</v>
      </c>
      <c r="B17044" t="str">
        <f t="shared" si="484"/>
        <v>https://www.udobaer.de/out/media/public/cust/others/s0000189-2021-ch_it.pdf</v>
      </c>
    </row>
    <row r="17045" spans="1:2" x14ac:dyDescent="0.2">
      <c r="A17045" s="1" t="s">
        <v>22462</v>
      </c>
      <c r="B17045" t="str">
        <f t="shared" si="484"/>
        <v>https://www.udobaer.de/out/media/public/cust/others/s0000189-2021-ch_it.pdf</v>
      </c>
    </row>
    <row r="17046" spans="1:2" x14ac:dyDescent="0.2">
      <c r="A17046" s="1" t="s">
        <v>22463</v>
      </c>
      <c r="B17046" t="str">
        <f t="shared" si="484"/>
        <v>https://www.udobaer.de/out/media/public/cust/others/s0000189-2021-ch_it.pdf</v>
      </c>
    </row>
    <row r="17047" spans="1:2" x14ac:dyDescent="0.2">
      <c r="A17047" s="1" t="s">
        <v>22464</v>
      </c>
      <c r="B17047" t="str">
        <f t="shared" si="484"/>
        <v>https://www.udobaer.de/out/media/public/cust/others/s0000189-2021-ch_it.pdf</v>
      </c>
    </row>
    <row r="17048" spans="1:2" x14ac:dyDescent="0.2">
      <c r="A17048" s="1" t="s">
        <v>22465</v>
      </c>
      <c r="B17048" t="str">
        <f t="shared" si="484"/>
        <v>https://www.udobaer.de/out/media/public/cust/others/s0000189-2021-ch_it.pdf</v>
      </c>
    </row>
    <row r="17049" spans="1:2" x14ac:dyDescent="0.2">
      <c r="A17049" s="1" t="s">
        <v>22466</v>
      </c>
      <c r="B17049" t="str">
        <f t="shared" si="484"/>
        <v>https://www.udobaer.de/out/media/public/cust/others/s0000189-2021-ch_it.pdf</v>
      </c>
    </row>
    <row r="17050" spans="1:2" x14ac:dyDescent="0.2">
      <c r="A17050" s="1" t="s">
        <v>22467</v>
      </c>
      <c r="B17050" t="str">
        <f t="shared" si="484"/>
        <v>https://www.udobaer.de/out/media/public/cust/others/s0000189-2021-ch_it.pdf</v>
      </c>
    </row>
    <row r="17051" spans="1:2" x14ac:dyDescent="0.2">
      <c r="A17051" s="1" t="s">
        <v>22468</v>
      </c>
      <c r="B17051" t="str">
        <f t="shared" si="484"/>
        <v>https://www.udobaer.de/out/media/public/cust/others/s0000189-2021-ch_it.pdf</v>
      </c>
    </row>
    <row r="17052" spans="1:2" x14ac:dyDescent="0.2">
      <c r="A17052" s="1" t="s">
        <v>22469</v>
      </c>
      <c r="B17052" t="str">
        <f t="shared" si="484"/>
        <v>https://www.udobaer.de/out/media/public/cust/others/s0000189-2021-ch_it.pdf</v>
      </c>
    </row>
    <row r="17053" spans="1:2" x14ac:dyDescent="0.2">
      <c r="A17053" s="1" t="s">
        <v>22470</v>
      </c>
      <c r="B17053" t="str">
        <f t="shared" si="484"/>
        <v>https://www.udobaer.de/out/media/public/cust/others/s0000189-2021-ch_it.pdf</v>
      </c>
    </row>
    <row r="17054" spans="1:2" x14ac:dyDescent="0.2">
      <c r="A17054" s="1" t="s">
        <v>22471</v>
      </c>
      <c r="B17054" t="str">
        <f t="shared" si="484"/>
        <v>https://www.udobaer.de/out/media/public/cust/others/s0000189-2021-ch_it.pdf</v>
      </c>
    </row>
    <row r="17055" spans="1:2" x14ac:dyDescent="0.2">
      <c r="A17055" s="1" t="s">
        <v>22472</v>
      </c>
      <c r="B17055" t="str">
        <f t="shared" si="484"/>
        <v>https://www.udobaer.de/out/media/public/cust/others/s0000189-2021-ch_it.pdf</v>
      </c>
    </row>
    <row r="17056" spans="1:2" x14ac:dyDescent="0.2">
      <c r="A17056" s="1" t="s">
        <v>22473</v>
      </c>
      <c r="B17056" t="str">
        <f t="shared" si="484"/>
        <v>https://www.udobaer.de/out/media/public/cust/others/s0000189-2021-ch_it.pdf</v>
      </c>
    </row>
    <row r="17057" spans="1:2" x14ac:dyDescent="0.2">
      <c r="A17057" s="1" t="s">
        <v>22474</v>
      </c>
      <c r="B17057" t="str">
        <f t="shared" si="484"/>
        <v>https://www.udobaer.de/out/media/public/cust/others/s0000189-2021-ch_it.pdf</v>
      </c>
    </row>
    <row r="17058" spans="1:2" x14ac:dyDescent="0.2">
      <c r="A17058" s="1" t="s">
        <v>22475</v>
      </c>
      <c r="B17058" t="str">
        <f t="shared" si="484"/>
        <v>https://www.udobaer.de/out/media/public/cust/others/s0000189-2021-ch_it.pdf</v>
      </c>
    </row>
    <row r="17059" spans="1:2" x14ac:dyDescent="0.2">
      <c r="A17059" s="1" t="s">
        <v>22476</v>
      </c>
      <c r="B17059" t="str">
        <f t="shared" si="484"/>
        <v>https://www.udobaer.de/out/media/public/cust/others/s0000189-2021-ch_it.pdf</v>
      </c>
    </row>
    <row r="17060" spans="1:2" x14ac:dyDescent="0.2">
      <c r="A17060" s="1" t="s">
        <v>22477</v>
      </c>
      <c r="B17060" t="str">
        <f t="shared" si="484"/>
        <v>https://www.udobaer.de/out/media/public/cust/others/s0000189-2021-ch_it.pdf</v>
      </c>
    </row>
    <row r="17061" spans="1:2" x14ac:dyDescent="0.2">
      <c r="A17061" s="1" t="s">
        <v>22478</v>
      </c>
      <c r="B17061" t="str">
        <f t="shared" si="484"/>
        <v>https://www.udobaer.de/out/media/public/cust/others/s0000189-2021-ch_it.pdf</v>
      </c>
    </row>
    <row r="17062" spans="1:2" x14ac:dyDescent="0.2">
      <c r="A17062" s="1" t="s">
        <v>22479</v>
      </c>
      <c r="B17062" t="str">
        <f t="shared" si="484"/>
        <v>https://www.udobaer.de/out/media/public/cust/others/s0000189-2021-ch_it.pdf</v>
      </c>
    </row>
    <row r="17063" spans="1:2" x14ac:dyDescent="0.2">
      <c r="A17063" s="1" t="s">
        <v>22480</v>
      </c>
      <c r="B17063" t="str">
        <f t="shared" si="484"/>
        <v>https://www.udobaer.de/out/media/public/cust/others/s0000189-2021-ch_it.pdf</v>
      </c>
    </row>
    <row r="17064" spans="1:2" x14ac:dyDescent="0.2">
      <c r="A17064" s="1" t="s">
        <v>22481</v>
      </c>
      <c r="B17064" t="str">
        <f t="shared" si="484"/>
        <v>https://www.udobaer.de/out/media/public/cust/others/s0000189-2021-ch_it.pdf</v>
      </c>
    </row>
    <row r="17065" spans="1:2" x14ac:dyDescent="0.2">
      <c r="A17065" s="1" t="s">
        <v>22482</v>
      </c>
      <c r="B17065" t="str">
        <f t="shared" si="484"/>
        <v>https://www.udobaer.de/out/media/public/cust/others/s0000189-2021-ch_it.pdf</v>
      </c>
    </row>
    <row r="17066" spans="1:2" x14ac:dyDescent="0.2">
      <c r="A17066" s="1" t="s">
        <v>22483</v>
      </c>
      <c r="B17066" t="str">
        <f t="shared" si="484"/>
        <v>https://www.udobaer.de/out/media/public/cust/others/s0000189-2021-ch_it.pdf</v>
      </c>
    </row>
    <row r="17067" spans="1:2" x14ac:dyDescent="0.2">
      <c r="A17067" s="1" t="s">
        <v>22484</v>
      </c>
      <c r="B17067" t="str">
        <f t="shared" si="484"/>
        <v>https://www.udobaer.de/out/media/public/cust/others/s0000189-2021-ch_it.pdf</v>
      </c>
    </row>
    <row r="17068" spans="1:2" x14ac:dyDescent="0.2">
      <c r="A17068" s="1" t="s">
        <v>22485</v>
      </c>
      <c r="B17068" t="str">
        <f t="shared" si="484"/>
        <v>https://www.udobaer.de/out/media/public/cust/others/s0000189-2021-ch_it.pdf</v>
      </c>
    </row>
    <row r="17069" spans="1:2" x14ac:dyDescent="0.2">
      <c r="A17069" s="1" t="s">
        <v>22486</v>
      </c>
      <c r="B17069" t="str">
        <f t="shared" si="484"/>
        <v>https://www.udobaer.de/out/media/public/cust/others/s0000189-2021-ch_it.pdf</v>
      </c>
    </row>
    <row r="17070" spans="1:2" x14ac:dyDescent="0.2">
      <c r="A17070" s="1" t="s">
        <v>22487</v>
      </c>
      <c r="B17070" t="str">
        <f t="shared" ref="B17070:B17095" si="485">HYPERLINK("https://www.udobaer.de/out/media/public/cust/others/s0000189-2021-ch_it.pdf")</f>
        <v>https://www.udobaer.de/out/media/public/cust/others/s0000189-2021-ch_it.pdf</v>
      </c>
    </row>
    <row r="17071" spans="1:2" x14ac:dyDescent="0.2">
      <c r="A17071" s="1" t="s">
        <v>22488</v>
      </c>
      <c r="B17071" t="str">
        <f t="shared" si="485"/>
        <v>https://www.udobaer.de/out/media/public/cust/others/s0000189-2021-ch_it.pdf</v>
      </c>
    </row>
    <row r="17072" spans="1:2" x14ac:dyDescent="0.2">
      <c r="A17072" s="1" t="s">
        <v>22489</v>
      </c>
      <c r="B17072" t="str">
        <f t="shared" si="485"/>
        <v>https://www.udobaer.de/out/media/public/cust/others/s0000189-2021-ch_it.pdf</v>
      </c>
    </row>
    <row r="17073" spans="1:2" x14ac:dyDescent="0.2">
      <c r="A17073" s="1" t="s">
        <v>22490</v>
      </c>
      <c r="B17073" t="str">
        <f t="shared" si="485"/>
        <v>https://www.udobaer.de/out/media/public/cust/others/s0000189-2021-ch_it.pdf</v>
      </c>
    </row>
    <row r="17074" spans="1:2" x14ac:dyDescent="0.2">
      <c r="A17074" s="1" t="s">
        <v>22491</v>
      </c>
      <c r="B17074" t="str">
        <f t="shared" si="485"/>
        <v>https://www.udobaer.de/out/media/public/cust/others/s0000189-2021-ch_it.pdf</v>
      </c>
    </row>
    <row r="17075" spans="1:2" x14ac:dyDescent="0.2">
      <c r="A17075" s="1" t="s">
        <v>22492</v>
      </c>
      <c r="B17075" t="str">
        <f t="shared" si="485"/>
        <v>https://www.udobaer.de/out/media/public/cust/others/s0000189-2021-ch_it.pdf</v>
      </c>
    </row>
    <row r="17076" spans="1:2" x14ac:dyDescent="0.2">
      <c r="A17076" s="1" t="s">
        <v>22493</v>
      </c>
      <c r="B17076" t="str">
        <f t="shared" si="485"/>
        <v>https://www.udobaer.de/out/media/public/cust/others/s0000189-2021-ch_it.pdf</v>
      </c>
    </row>
    <row r="17077" spans="1:2" x14ac:dyDescent="0.2">
      <c r="A17077" s="1" t="s">
        <v>22494</v>
      </c>
      <c r="B17077" t="str">
        <f t="shared" si="485"/>
        <v>https://www.udobaer.de/out/media/public/cust/others/s0000189-2021-ch_it.pdf</v>
      </c>
    </row>
    <row r="17078" spans="1:2" x14ac:dyDescent="0.2">
      <c r="A17078" s="1" t="s">
        <v>22495</v>
      </c>
      <c r="B17078" t="str">
        <f t="shared" si="485"/>
        <v>https://www.udobaer.de/out/media/public/cust/others/s0000189-2021-ch_it.pdf</v>
      </c>
    </row>
    <row r="17079" spans="1:2" x14ac:dyDescent="0.2">
      <c r="A17079" s="1" t="s">
        <v>22496</v>
      </c>
      <c r="B17079" t="str">
        <f t="shared" si="485"/>
        <v>https://www.udobaer.de/out/media/public/cust/others/s0000189-2021-ch_it.pdf</v>
      </c>
    </row>
    <row r="17080" spans="1:2" x14ac:dyDescent="0.2">
      <c r="A17080" s="1" t="s">
        <v>22497</v>
      </c>
      <c r="B17080" t="str">
        <f t="shared" si="485"/>
        <v>https://www.udobaer.de/out/media/public/cust/others/s0000189-2021-ch_it.pdf</v>
      </c>
    </row>
    <row r="17081" spans="1:2" x14ac:dyDescent="0.2">
      <c r="A17081" s="1" t="s">
        <v>22498</v>
      </c>
      <c r="B17081" t="str">
        <f t="shared" si="485"/>
        <v>https://www.udobaer.de/out/media/public/cust/others/s0000189-2021-ch_it.pdf</v>
      </c>
    </row>
    <row r="17082" spans="1:2" x14ac:dyDescent="0.2">
      <c r="A17082" s="1" t="s">
        <v>22499</v>
      </c>
      <c r="B17082" t="str">
        <f t="shared" si="485"/>
        <v>https://www.udobaer.de/out/media/public/cust/others/s0000189-2021-ch_it.pdf</v>
      </c>
    </row>
    <row r="17083" spans="1:2" x14ac:dyDescent="0.2">
      <c r="A17083" s="1" t="s">
        <v>22500</v>
      </c>
      <c r="B17083" t="str">
        <f t="shared" si="485"/>
        <v>https://www.udobaer.de/out/media/public/cust/others/s0000189-2021-ch_it.pdf</v>
      </c>
    </row>
    <row r="17084" spans="1:2" x14ac:dyDescent="0.2">
      <c r="A17084" s="1" t="s">
        <v>22501</v>
      </c>
      <c r="B17084" t="str">
        <f t="shared" si="485"/>
        <v>https://www.udobaer.de/out/media/public/cust/others/s0000189-2021-ch_it.pdf</v>
      </c>
    </row>
    <row r="17085" spans="1:2" x14ac:dyDescent="0.2">
      <c r="A17085" s="1" t="s">
        <v>22502</v>
      </c>
      <c r="B17085" t="str">
        <f t="shared" si="485"/>
        <v>https://www.udobaer.de/out/media/public/cust/others/s0000189-2021-ch_it.pdf</v>
      </c>
    </row>
    <row r="17086" spans="1:2" x14ac:dyDescent="0.2">
      <c r="A17086" s="1" t="s">
        <v>22503</v>
      </c>
      <c r="B17086" t="str">
        <f t="shared" si="485"/>
        <v>https://www.udobaer.de/out/media/public/cust/others/s0000189-2021-ch_it.pdf</v>
      </c>
    </row>
    <row r="17087" spans="1:2" x14ac:dyDescent="0.2">
      <c r="A17087" s="1" t="s">
        <v>22504</v>
      </c>
      <c r="B17087" t="str">
        <f t="shared" si="485"/>
        <v>https://www.udobaer.de/out/media/public/cust/others/s0000189-2021-ch_it.pdf</v>
      </c>
    </row>
    <row r="17088" spans="1:2" x14ac:dyDescent="0.2">
      <c r="A17088" s="1" t="s">
        <v>22505</v>
      </c>
      <c r="B17088" t="str">
        <f t="shared" si="485"/>
        <v>https://www.udobaer.de/out/media/public/cust/others/s0000189-2021-ch_it.pdf</v>
      </c>
    </row>
    <row r="17089" spans="1:2" x14ac:dyDescent="0.2">
      <c r="A17089" s="1" t="s">
        <v>22506</v>
      </c>
      <c r="B17089" t="str">
        <f t="shared" si="485"/>
        <v>https://www.udobaer.de/out/media/public/cust/others/s0000189-2021-ch_it.pdf</v>
      </c>
    </row>
    <row r="17090" spans="1:2" x14ac:dyDescent="0.2">
      <c r="A17090" s="1" t="s">
        <v>22508</v>
      </c>
      <c r="B17090" t="str">
        <f t="shared" si="485"/>
        <v>https://www.udobaer.de/out/media/public/cust/others/s0000189-2021-ch_it.pdf</v>
      </c>
    </row>
    <row r="17091" spans="1:2" x14ac:dyDescent="0.2">
      <c r="A17091" s="1" t="s">
        <v>22509</v>
      </c>
      <c r="B17091" t="str">
        <f t="shared" si="485"/>
        <v>https://www.udobaer.de/out/media/public/cust/others/s0000189-2021-ch_it.pdf</v>
      </c>
    </row>
    <row r="17092" spans="1:2" x14ac:dyDescent="0.2">
      <c r="A17092" s="1" t="s">
        <v>22510</v>
      </c>
      <c r="B17092" t="str">
        <f t="shared" si="485"/>
        <v>https://www.udobaer.de/out/media/public/cust/others/s0000189-2021-ch_it.pdf</v>
      </c>
    </row>
    <row r="17093" spans="1:2" x14ac:dyDescent="0.2">
      <c r="A17093" s="1" t="s">
        <v>22511</v>
      </c>
      <c r="B17093" t="str">
        <f t="shared" si="485"/>
        <v>https://www.udobaer.de/out/media/public/cust/others/s0000189-2021-ch_it.pdf</v>
      </c>
    </row>
    <row r="17094" spans="1:2" x14ac:dyDescent="0.2">
      <c r="A17094" s="1" t="s">
        <v>22512</v>
      </c>
      <c r="B17094" t="str">
        <f t="shared" si="485"/>
        <v>https://www.udobaer.de/out/media/public/cust/others/s0000189-2021-ch_it.pdf</v>
      </c>
    </row>
    <row r="17095" spans="1:2" x14ac:dyDescent="0.2">
      <c r="A17095" s="1" t="s">
        <v>22513</v>
      </c>
      <c r="B17095" t="str">
        <f t="shared" si="485"/>
        <v>https://www.udobaer.de/out/media/public/cust/others/s0000189-2021-ch_it.pdf</v>
      </c>
    </row>
    <row r="17096" spans="1:2" x14ac:dyDescent="0.2">
      <c r="A17096" s="1" t="s">
        <v>23911</v>
      </c>
      <c r="B17096" t="str">
        <f t="shared" ref="B17096:B17126" si="486">HYPERLINK("https://www.udobaer.de/out/media/public/cust/others/s0000189-2021-ch_it.pdf")</f>
        <v>https://www.udobaer.de/out/media/public/cust/others/s0000189-2021-ch_it.pdf</v>
      </c>
    </row>
    <row r="17097" spans="1:2" x14ac:dyDescent="0.2">
      <c r="A17097" s="1" t="s">
        <v>23912</v>
      </c>
      <c r="B17097" t="str">
        <f t="shared" si="486"/>
        <v>https://www.udobaer.de/out/media/public/cust/others/s0000189-2021-ch_it.pdf</v>
      </c>
    </row>
    <row r="17098" spans="1:2" x14ac:dyDescent="0.2">
      <c r="A17098" s="1" t="s">
        <v>23913</v>
      </c>
      <c r="B17098" t="str">
        <f t="shared" si="486"/>
        <v>https://www.udobaer.de/out/media/public/cust/others/s0000189-2021-ch_it.pdf</v>
      </c>
    </row>
    <row r="17099" spans="1:2" x14ac:dyDescent="0.2">
      <c r="A17099" s="1" t="s">
        <v>23914</v>
      </c>
      <c r="B17099" t="str">
        <f t="shared" si="486"/>
        <v>https://www.udobaer.de/out/media/public/cust/others/s0000189-2021-ch_it.pdf</v>
      </c>
    </row>
    <row r="17100" spans="1:2" x14ac:dyDescent="0.2">
      <c r="A17100" s="1" t="s">
        <v>23915</v>
      </c>
      <c r="B17100" t="str">
        <f t="shared" si="486"/>
        <v>https://www.udobaer.de/out/media/public/cust/others/s0000189-2021-ch_it.pdf</v>
      </c>
    </row>
    <row r="17101" spans="1:2" x14ac:dyDescent="0.2">
      <c r="A17101" s="1" t="s">
        <v>23916</v>
      </c>
      <c r="B17101" t="str">
        <f t="shared" si="486"/>
        <v>https://www.udobaer.de/out/media/public/cust/others/s0000189-2021-ch_it.pdf</v>
      </c>
    </row>
    <row r="17102" spans="1:2" x14ac:dyDescent="0.2">
      <c r="A17102" s="1" t="s">
        <v>23917</v>
      </c>
      <c r="B17102" t="str">
        <f t="shared" si="486"/>
        <v>https://www.udobaer.de/out/media/public/cust/others/s0000189-2021-ch_it.pdf</v>
      </c>
    </row>
    <row r="17103" spans="1:2" x14ac:dyDescent="0.2">
      <c r="A17103" s="1" t="s">
        <v>23918</v>
      </c>
      <c r="B17103" t="str">
        <f t="shared" si="486"/>
        <v>https://www.udobaer.de/out/media/public/cust/others/s0000189-2021-ch_it.pdf</v>
      </c>
    </row>
    <row r="17104" spans="1:2" x14ac:dyDescent="0.2">
      <c r="A17104" s="1" t="s">
        <v>23919</v>
      </c>
      <c r="B17104" t="str">
        <f t="shared" si="486"/>
        <v>https://www.udobaer.de/out/media/public/cust/others/s0000189-2021-ch_it.pdf</v>
      </c>
    </row>
    <row r="17105" spans="1:2" x14ac:dyDescent="0.2">
      <c r="A17105" s="1" t="s">
        <v>23920</v>
      </c>
      <c r="B17105" t="str">
        <f t="shared" si="486"/>
        <v>https://www.udobaer.de/out/media/public/cust/others/s0000189-2021-ch_it.pdf</v>
      </c>
    </row>
    <row r="17106" spans="1:2" x14ac:dyDescent="0.2">
      <c r="A17106" s="1" t="s">
        <v>23921</v>
      </c>
      <c r="B17106" t="str">
        <f t="shared" si="486"/>
        <v>https://www.udobaer.de/out/media/public/cust/others/s0000189-2021-ch_it.pdf</v>
      </c>
    </row>
    <row r="17107" spans="1:2" x14ac:dyDescent="0.2">
      <c r="A17107" s="1" t="s">
        <v>23922</v>
      </c>
      <c r="B17107" t="str">
        <f t="shared" si="486"/>
        <v>https://www.udobaer.de/out/media/public/cust/others/s0000189-2021-ch_it.pdf</v>
      </c>
    </row>
    <row r="17108" spans="1:2" x14ac:dyDescent="0.2">
      <c r="A17108" s="1" t="s">
        <v>23923</v>
      </c>
      <c r="B17108" t="str">
        <f t="shared" si="486"/>
        <v>https://www.udobaer.de/out/media/public/cust/others/s0000189-2021-ch_it.pdf</v>
      </c>
    </row>
    <row r="17109" spans="1:2" x14ac:dyDescent="0.2">
      <c r="A17109" s="1" t="s">
        <v>23924</v>
      </c>
      <c r="B17109" t="str">
        <f t="shared" si="486"/>
        <v>https://www.udobaer.de/out/media/public/cust/others/s0000189-2021-ch_it.pdf</v>
      </c>
    </row>
    <row r="17110" spans="1:2" x14ac:dyDescent="0.2">
      <c r="A17110" s="1" t="s">
        <v>23925</v>
      </c>
      <c r="B17110" t="str">
        <f t="shared" si="486"/>
        <v>https://www.udobaer.de/out/media/public/cust/others/s0000189-2021-ch_it.pdf</v>
      </c>
    </row>
    <row r="17111" spans="1:2" x14ac:dyDescent="0.2">
      <c r="A17111" s="1" t="s">
        <v>23926</v>
      </c>
      <c r="B17111" t="str">
        <f t="shared" si="486"/>
        <v>https://www.udobaer.de/out/media/public/cust/others/s0000189-2021-ch_it.pdf</v>
      </c>
    </row>
    <row r="17112" spans="1:2" x14ac:dyDescent="0.2">
      <c r="A17112" s="1" t="s">
        <v>23927</v>
      </c>
      <c r="B17112" t="str">
        <f t="shared" si="486"/>
        <v>https://www.udobaer.de/out/media/public/cust/others/s0000189-2021-ch_it.pdf</v>
      </c>
    </row>
    <row r="17113" spans="1:2" x14ac:dyDescent="0.2">
      <c r="A17113" s="1" t="s">
        <v>23928</v>
      </c>
      <c r="B17113" t="str">
        <f t="shared" si="486"/>
        <v>https://www.udobaer.de/out/media/public/cust/others/s0000189-2021-ch_it.pdf</v>
      </c>
    </row>
    <row r="17114" spans="1:2" x14ac:dyDescent="0.2">
      <c r="A17114" s="1" t="s">
        <v>23929</v>
      </c>
      <c r="B17114" t="str">
        <f t="shared" si="486"/>
        <v>https://www.udobaer.de/out/media/public/cust/others/s0000189-2021-ch_it.pdf</v>
      </c>
    </row>
    <row r="17115" spans="1:2" x14ac:dyDescent="0.2">
      <c r="A17115" s="1" t="s">
        <v>23930</v>
      </c>
      <c r="B17115" t="str">
        <f t="shared" si="486"/>
        <v>https://www.udobaer.de/out/media/public/cust/others/s0000189-2021-ch_it.pdf</v>
      </c>
    </row>
    <row r="17116" spans="1:2" x14ac:dyDescent="0.2">
      <c r="A17116" s="1" t="s">
        <v>23931</v>
      </c>
      <c r="B17116" t="str">
        <f t="shared" si="486"/>
        <v>https://www.udobaer.de/out/media/public/cust/others/s0000189-2021-ch_it.pdf</v>
      </c>
    </row>
    <row r="17117" spans="1:2" x14ac:dyDescent="0.2">
      <c r="A17117" s="1" t="s">
        <v>23932</v>
      </c>
      <c r="B17117" t="str">
        <f t="shared" si="486"/>
        <v>https://www.udobaer.de/out/media/public/cust/others/s0000189-2021-ch_it.pdf</v>
      </c>
    </row>
    <row r="17118" spans="1:2" x14ac:dyDescent="0.2">
      <c r="A17118" s="1" t="s">
        <v>23933</v>
      </c>
      <c r="B17118" t="str">
        <f t="shared" si="486"/>
        <v>https://www.udobaer.de/out/media/public/cust/others/s0000189-2021-ch_it.pdf</v>
      </c>
    </row>
    <row r="17119" spans="1:2" x14ac:dyDescent="0.2">
      <c r="A17119" s="1" t="s">
        <v>23934</v>
      </c>
      <c r="B17119" t="str">
        <f t="shared" si="486"/>
        <v>https://www.udobaer.de/out/media/public/cust/others/s0000189-2021-ch_it.pdf</v>
      </c>
    </row>
    <row r="17120" spans="1:2" x14ac:dyDescent="0.2">
      <c r="A17120" s="1" t="s">
        <v>23935</v>
      </c>
      <c r="B17120" t="str">
        <f t="shared" si="486"/>
        <v>https://www.udobaer.de/out/media/public/cust/others/s0000189-2021-ch_it.pdf</v>
      </c>
    </row>
    <row r="17121" spans="1:2" x14ac:dyDescent="0.2">
      <c r="A17121" s="1" t="s">
        <v>23936</v>
      </c>
      <c r="B17121" t="str">
        <f t="shared" si="486"/>
        <v>https://www.udobaer.de/out/media/public/cust/others/s0000189-2021-ch_it.pdf</v>
      </c>
    </row>
    <row r="17122" spans="1:2" x14ac:dyDescent="0.2">
      <c r="A17122" s="1" t="s">
        <v>23937</v>
      </c>
      <c r="B17122" t="str">
        <f t="shared" si="486"/>
        <v>https://www.udobaer.de/out/media/public/cust/others/s0000189-2021-ch_it.pdf</v>
      </c>
    </row>
    <row r="17123" spans="1:2" x14ac:dyDescent="0.2">
      <c r="A17123" s="1" t="s">
        <v>23938</v>
      </c>
      <c r="B17123" t="str">
        <f t="shared" si="486"/>
        <v>https://www.udobaer.de/out/media/public/cust/others/s0000189-2021-ch_it.pdf</v>
      </c>
    </row>
    <row r="17124" spans="1:2" x14ac:dyDescent="0.2">
      <c r="A17124" s="1" t="s">
        <v>23939</v>
      </c>
      <c r="B17124" t="str">
        <f t="shared" si="486"/>
        <v>https://www.udobaer.de/out/media/public/cust/others/s0000189-2021-ch_it.pdf</v>
      </c>
    </row>
    <row r="17125" spans="1:2" x14ac:dyDescent="0.2">
      <c r="A17125" s="1" t="s">
        <v>23940</v>
      </c>
      <c r="B17125" t="str">
        <f t="shared" si="486"/>
        <v>https://www.udobaer.de/out/media/public/cust/others/s0000189-2021-ch_it.pdf</v>
      </c>
    </row>
    <row r="17126" spans="1:2" x14ac:dyDescent="0.2">
      <c r="A17126" s="1" t="s">
        <v>23941</v>
      </c>
      <c r="B17126" t="str">
        <f t="shared" si="486"/>
        <v>https://www.udobaer.de/out/media/public/cust/others/s0000189-2021-ch_it.pdf</v>
      </c>
    </row>
    <row r="17127" spans="1:2" x14ac:dyDescent="0.2">
      <c r="A17127" s="1" t="s">
        <v>23942</v>
      </c>
      <c r="B17127" t="str">
        <f t="shared" ref="B17127:B17157" si="487">HYPERLINK("https://www.udobaer.de/out/media/public/cust/others/s0000189-2021-ch_it.pdf")</f>
        <v>https://www.udobaer.de/out/media/public/cust/others/s0000189-2021-ch_it.pdf</v>
      </c>
    </row>
    <row r="17128" spans="1:2" x14ac:dyDescent="0.2">
      <c r="A17128" s="1" t="s">
        <v>23943</v>
      </c>
      <c r="B17128" t="str">
        <f t="shared" si="487"/>
        <v>https://www.udobaer.de/out/media/public/cust/others/s0000189-2021-ch_it.pdf</v>
      </c>
    </row>
    <row r="17129" spans="1:2" x14ac:dyDescent="0.2">
      <c r="A17129" s="1" t="s">
        <v>23944</v>
      </c>
      <c r="B17129" t="str">
        <f t="shared" si="487"/>
        <v>https://www.udobaer.de/out/media/public/cust/others/s0000189-2021-ch_it.pdf</v>
      </c>
    </row>
    <row r="17130" spans="1:2" x14ac:dyDescent="0.2">
      <c r="A17130" s="1" t="s">
        <v>23945</v>
      </c>
      <c r="B17130" t="str">
        <f t="shared" si="487"/>
        <v>https://www.udobaer.de/out/media/public/cust/others/s0000189-2021-ch_it.pdf</v>
      </c>
    </row>
    <row r="17131" spans="1:2" x14ac:dyDescent="0.2">
      <c r="A17131" s="1" t="s">
        <v>23946</v>
      </c>
      <c r="B17131" t="str">
        <f t="shared" si="487"/>
        <v>https://www.udobaer.de/out/media/public/cust/others/s0000189-2021-ch_it.pdf</v>
      </c>
    </row>
    <row r="17132" spans="1:2" x14ac:dyDescent="0.2">
      <c r="A17132" s="1" t="s">
        <v>23947</v>
      </c>
      <c r="B17132" t="str">
        <f t="shared" si="487"/>
        <v>https://www.udobaer.de/out/media/public/cust/others/s0000189-2021-ch_it.pdf</v>
      </c>
    </row>
    <row r="17133" spans="1:2" x14ac:dyDescent="0.2">
      <c r="A17133" s="1" t="s">
        <v>23948</v>
      </c>
      <c r="B17133" t="str">
        <f t="shared" si="487"/>
        <v>https://www.udobaer.de/out/media/public/cust/others/s0000189-2021-ch_it.pdf</v>
      </c>
    </row>
    <row r="17134" spans="1:2" x14ac:dyDescent="0.2">
      <c r="A17134" s="1" t="s">
        <v>23949</v>
      </c>
      <c r="B17134" t="str">
        <f t="shared" si="487"/>
        <v>https://www.udobaer.de/out/media/public/cust/others/s0000189-2021-ch_it.pdf</v>
      </c>
    </row>
    <row r="17135" spans="1:2" x14ac:dyDescent="0.2">
      <c r="A17135" s="1" t="s">
        <v>23950</v>
      </c>
      <c r="B17135" t="str">
        <f t="shared" si="487"/>
        <v>https://www.udobaer.de/out/media/public/cust/others/s0000189-2021-ch_it.pdf</v>
      </c>
    </row>
    <row r="17136" spans="1:2" x14ac:dyDescent="0.2">
      <c r="A17136" s="1" t="s">
        <v>23951</v>
      </c>
      <c r="B17136" t="str">
        <f t="shared" si="487"/>
        <v>https://www.udobaer.de/out/media/public/cust/others/s0000189-2021-ch_it.pdf</v>
      </c>
    </row>
    <row r="17137" spans="1:2" x14ac:dyDescent="0.2">
      <c r="A17137" s="1" t="s">
        <v>23952</v>
      </c>
      <c r="B17137" t="str">
        <f t="shared" si="487"/>
        <v>https://www.udobaer.de/out/media/public/cust/others/s0000189-2021-ch_it.pdf</v>
      </c>
    </row>
    <row r="17138" spans="1:2" x14ac:dyDescent="0.2">
      <c r="A17138" s="1" t="s">
        <v>23953</v>
      </c>
      <c r="B17138" t="str">
        <f t="shared" si="487"/>
        <v>https://www.udobaer.de/out/media/public/cust/others/s0000189-2021-ch_it.pdf</v>
      </c>
    </row>
    <row r="17139" spans="1:2" x14ac:dyDescent="0.2">
      <c r="A17139" s="1" t="s">
        <v>23954</v>
      </c>
      <c r="B17139" t="str">
        <f t="shared" si="487"/>
        <v>https://www.udobaer.de/out/media/public/cust/others/s0000189-2021-ch_it.pdf</v>
      </c>
    </row>
    <row r="17140" spans="1:2" x14ac:dyDescent="0.2">
      <c r="A17140" s="1" t="s">
        <v>23955</v>
      </c>
      <c r="B17140" t="str">
        <f t="shared" si="487"/>
        <v>https://www.udobaer.de/out/media/public/cust/others/s0000189-2021-ch_it.pdf</v>
      </c>
    </row>
    <row r="17141" spans="1:2" x14ac:dyDescent="0.2">
      <c r="A17141" s="1" t="s">
        <v>23956</v>
      </c>
      <c r="B17141" t="str">
        <f t="shared" si="487"/>
        <v>https://www.udobaer.de/out/media/public/cust/others/s0000189-2021-ch_it.pdf</v>
      </c>
    </row>
    <row r="17142" spans="1:2" x14ac:dyDescent="0.2">
      <c r="A17142" s="1" t="s">
        <v>23957</v>
      </c>
      <c r="B17142" t="str">
        <f t="shared" si="487"/>
        <v>https://www.udobaer.de/out/media/public/cust/others/s0000189-2021-ch_it.pdf</v>
      </c>
    </row>
    <row r="17143" spans="1:2" x14ac:dyDescent="0.2">
      <c r="A17143" s="1" t="s">
        <v>23958</v>
      </c>
      <c r="B17143" t="str">
        <f t="shared" si="487"/>
        <v>https://www.udobaer.de/out/media/public/cust/others/s0000189-2021-ch_it.pdf</v>
      </c>
    </row>
    <row r="17144" spans="1:2" x14ac:dyDescent="0.2">
      <c r="A17144" s="1" t="s">
        <v>23959</v>
      </c>
      <c r="B17144" t="str">
        <f t="shared" si="487"/>
        <v>https://www.udobaer.de/out/media/public/cust/others/s0000189-2021-ch_it.pdf</v>
      </c>
    </row>
    <row r="17145" spans="1:2" x14ac:dyDescent="0.2">
      <c r="A17145" s="1" t="s">
        <v>23960</v>
      </c>
      <c r="B17145" t="str">
        <f t="shared" si="487"/>
        <v>https://www.udobaer.de/out/media/public/cust/others/s0000189-2021-ch_it.pdf</v>
      </c>
    </row>
    <row r="17146" spans="1:2" x14ac:dyDescent="0.2">
      <c r="A17146" s="1" t="s">
        <v>23961</v>
      </c>
      <c r="B17146" t="str">
        <f t="shared" si="487"/>
        <v>https://www.udobaer.de/out/media/public/cust/others/s0000189-2021-ch_it.pdf</v>
      </c>
    </row>
    <row r="17147" spans="1:2" x14ac:dyDescent="0.2">
      <c r="A17147" s="1" t="s">
        <v>23962</v>
      </c>
      <c r="B17147" t="str">
        <f t="shared" si="487"/>
        <v>https://www.udobaer.de/out/media/public/cust/others/s0000189-2021-ch_it.pdf</v>
      </c>
    </row>
    <row r="17148" spans="1:2" x14ac:dyDescent="0.2">
      <c r="A17148" s="1" t="s">
        <v>23963</v>
      </c>
      <c r="B17148" t="str">
        <f t="shared" si="487"/>
        <v>https://www.udobaer.de/out/media/public/cust/others/s0000189-2021-ch_it.pdf</v>
      </c>
    </row>
    <row r="17149" spans="1:2" x14ac:dyDescent="0.2">
      <c r="A17149" s="1" t="s">
        <v>23964</v>
      </c>
      <c r="B17149" t="str">
        <f t="shared" si="487"/>
        <v>https://www.udobaer.de/out/media/public/cust/others/s0000189-2021-ch_it.pdf</v>
      </c>
    </row>
    <row r="17150" spans="1:2" x14ac:dyDescent="0.2">
      <c r="A17150" s="1" t="s">
        <v>23965</v>
      </c>
      <c r="B17150" t="str">
        <f t="shared" si="487"/>
        <v>https://www.udobaer.de/out/media/public/cust/others/s0000189-2021-ch_it.pdf</v>
      </c>
    </row>
    <row r="17151" spans="1:2" x14ac:dyDescent="0.2">
      <c r="A17151" s="1" t="s">
        <v>23966</v>
      </c>
      <c r="B17151" t="str">
        <f t="shared" si="487"/>
        <v>https://www.udobaer.de/out/media/public/cust/others/s0000189-2021-ch_it.pdf</v>
      </c>
    </row>
    <row r="17152" spans="1:2" x14ac:dyDescent="0.2">
      <c r="A17152" s="1" t="s">
        <v>23967</v>
      </c>
      <c r="B17152" t="str">
        <f t="shared" si="487"/>
        <v>https://www.udobaer.de/out/media/public/cust/others/s0000189-2021-ch_it.pdf</v>
      </c>
    </row>
    <row r="17153" spans="1:2" x14ac:dyDescent="0.2">
      <c r="A17153" s="1" t="s">
        <v>23968</v>
      </c>
      <c r="B17153" t="str">
        <f t="shared" si="487"/>
        <v>https://www.udobaer.de/out/media/public/cust/others/s0000189-2021-ch_it.pdf</v>
      </c>
    </row>
    <row r="17154" spans="1:2" x14ac:dyDescent="0.2">
      <c r="A17154" s="1" t="s">
        <v>23969</v>
      </c>
      <c r="B17154" t="str">
        <f t="shared" si="487"/>
        <v>https://www.udobaer.de/out/media/public/cust/others/s0000189-2021-ch_it.pdf</v>
      </c>
    </row>
    <row r="17155" spans="1:2" x14ac:dyDescent="0.2">
      <c r="A17155" s="1" t="s">
        <v>23970</v>
      </c>
      <c r="B17155" t="str">
        <f t="shared" si="487"/>
        <v>https://www.udobaer.de/out/media/public/cust/others/s0000189-2021-ch_it.pdf</v>
      </c>
    </row>
    <row r="17156" spans="1:2" x14ac:dyDescent="0.2">
      <c r="A17156" s="1" t="s">
        <v>23971</v>
      </c>
      <c r="B17156" t="str">
        <f t="shared" si="487"/>
        <v>https://www.udobaer.de/out/media/public/cust/others/s0000189-2021-ch_it.pdf</v>
      </c>
    </row>
    <row r="17157" spans="1:2" x14ac:dyDescent="0.2">
      <c r="A17157" s="1" t="s">
        <v>23972</v>
      </c>
      <c r="B17157" t="str">
        <f t="shared" si="487"/>
        <v>https://www.udobaer.de/out/media/public/cust/others/s0000189-2021-ch_it.pdf</v>
      </c>
    </row>
    <row r="17158" spans="1:2" x14ac:dyDescent="0.2">
      <c r="A17158" s="1" t="s">
        <v>23974</v>
      </c>
      <c r="B17158" t="str">
        <f t="shared" ref="B17158:B17182" si="488">HYPERLINK("https://www.udobaer.de/out/media/public/cust/others/s0000189-2021-ch_it.pdf")</f>
        <v>https://www.udobaer.de/out/media/public/cust/others/s0000189-2021-ch_it.pdf</v>
      </c>
    </row>
    <row r="17159" spans="1:2" x14ac:dyDescent="0.2">
      <c r="A17159" s="1" t="s">
        <v>23975</v>
      </c>
      <c r="B17159" t="str">
        <f t="shared" si="488"/>
        <v>https://www.udobaer.de/out/media/public/cust/others/s0000189-2021-ch_it.pdf</v>
      </c>
    </row>
    <row r="17160" spans="1:2" x14ac:dyDescent="0.2">
      <c r="A17160" s="1" t="s">
        <v>23976</v>
      </c>
      <c r="B17160" t="str">
        <f t="shared" si="488"/>
        <v>https://www.udobaer.de/out/media/public/cust/others/s0000189-2021-ch_it.pdf</v>
      </c>
    </row>
    <row r="17161" spans="1:2" x14ac:dyDescent="0.2">
      <c r="A17161" s="1" t="s">
        <v>23977</v>
      </c>
      <c r="B17161" t="str">
        <f t="shared" si="488"/>
        <v>https://www.udobaer.de/out/media/public/cust/others/s0000189-2021-ch_it.pdf</v>
      </c>
    </row>
    <row r="17162" spans="1:2" x14ac:dyDescent="0.2">
      <c r="A17162" s="1" t="s">
        <v>23978</v>
      </c>
      <c r="B17162" t="str">
        <f t="shared" si="488"/>
        <v>https://www.udobaer.de/out/media/public/cust/others/s0000189-2021-ch_it.pdf</v>
      </c>
    </row>
    <row r="17163" spans="1:2" x14ac:dyDescent="0.2">
      <c r="A17163" s="1" t="s">
        <v>23979</v>
      </c>
      <c r="B17163" t="str">
        <f t="shared" si="488"/>
        <v>https://www.udobaer.de/out/media/public/cust/others/s0000189-2021-ch_it.pdf</v>
      </c>
    </row>
    <row r="17164" spans="1:2" x14ac:dyDescent="0.2">
      <c r="A17164" s="1" t="s">
        <v>23986</v>
      </c>
      <c r="B17164" t="str">
        <f t="shared" si="488"/>
        <v>https://www.udobaer.de/out/media/public/cust/others/s0000189-2021-ch_it.pdf</v>
      </c>
    </row>
    <row r="17165" spans="1:2" x14ac:dyDescent="0.2">
      <c r="A17165" s="1" t="s">
        <v>23987</v>
      </c>
      <c r="B17165" t="str">
        <f t="shared" si="488"/>
        <v>https://www.udobaer.de/out/media/public/cust/others/s0000189-2021-ch_it.pdf</v>
      </c>
    </row>
    <row r="17166" spans="1:2" x14ac:dyDescent="0.2">
      <c r="A17166" s="1" t="s">
        <v>23988</v>
      </c>
      <c r="B17166" t="str">
        <f t="shared" si="488"/>
        <v>https://www.udobaer.de/out/media/public/cust/others/s0000189-2021-ch_it.pdf</v>
      </c>
    </row>
    <row r="17167" spans="1:2" x14ac:dyDescent="0.2">
      <c r="A17167" s="1" t="s">
        <v>23989</v>
      </c>
      <c r="B17167" t="str">
        <f t="shared" si="488"/>
        <v>https://www.udobaer.de/out/media/public/cust/others/s0000189-2021-ch_it.pdf</v>
      </c>
    </row>
    <row r="17168" spans="1:2" x14ac:dyDescent="0.2">
      <c r="A17168" s="1" t="s">
        <v>23990</v>
      </c>
      <c r="B17168" t="str">
        <f t="shared" si="488"/>
        <v>https://www.udobaer.de/out/media/public/cust/others/s0000189-2021-ch_it.pdf</v>
      </c>
    </row>
    <row r="17169" spans="1:2" x14ac:dyDescent="0.2">
      <c r="A17169" s="1" t="s">
        <v>23991</v>
      </c>
      <c r="B17169" t="str">
        <f t="shared" si="488"/>
        <v>https://www.udobaer.de/out/media/public/cust/others/s0000189-2021-ch_it.pdf</v>
      </c>
    </row>
    <row r="17170" spans="1:2" x14ac:dyDescent="0.2">
      <c r="A17170" s="1" t="s">
        <v>23997</v>
      </c>
      <c r="B17170" t="str">
        <f t="shared" si="488"/>
        <v>https://www.udobaer.de/out/media/public/cust/others/s0000189-2021-ch_it.pdf</v>
      </c>
    </row>
    <row r="17171" spans="1:2" x14ac:dyDescent="0.2">
      <c r="A17171" s="1" t="s">
        <v>23998</v>
      </c>
      <c r="B17171" t="str">
        <f t="shared" si="488"/>
        <v>https://www.udobaer.de/out/media/public/cust/others/s0000189-2021-ch_it.pdf</v>
      </c>
    </row>
    <row r="17172" spans="1:2" x14ac:dyDescent="0.2">
      <c r="A17172" s="1" t="s">
        <v>23999</v>
      </c>
      <c r="B17172" t="str">
        <f t="shared" si="488"/>
        <v>https://www.udobaer.de/out/media/public/cust/others/s0000189-2021-ch_it.pdf</v>
      </c>
    </row>
    <row r="17173" spans="1:2" x14ac:dyDescent="0.2">
      <c r="A17173" s="1" t="s">
        <v>24000</v>
      </c>
      <c r="B17173" t="str">
        <f t="shared" si="488"/>
        <v>https://www.udobaer.de/out/media/public/cust/others/s0000189-2021-ch_it.pdf</v>
      </c>
    </row>
    <row r="17174" spans="1:2" x14ac:dyDescent="0.2">
      <c r="A17174" s="1" t="s">
        <v>24001</v>
      </c>
      <c r="B17174" t="str">
        <f t="shared" si="488"/>
        <v>https://www.udobaer.de/out/media/public/cust/others/s0000189-2021-ch_it.pdf</v>
      </c>
    </row>
    <row r="17175" spans="1:2" x14ac:dyDescent="0.2">
      <c r="A17175" s="1" t="s">
        <v>24002</v>
      </c>
      <c r="B17175" t="str">
        <f t="shared" si="488"/>
        <v>https://www.udobaer.de/out/media/public/cust/others/s0000189-2021-ch_it.pdf</v>
      </c>
    </row>
    <row r="17176" spans="1:2" x14ac:dyDescent="0.2">
      <c r="A17176" s="1" t="s">
        <v>24003</v>
      </c>
      <c r="B17176" t="str">
        <f t="shared" si="488"/>
        <v>https://www.udobaer.de/out/media/public/cust/others/s0000189-2021-ch_it.pdf</v>
      </c>
    </row>
    <row r="17177" spans="1:2" x14ac:dyDescent="0.2">
      <c r="A17177" s="1" t="s">
        <v>24004</v>
      </c>
      <c r="B17177" t="str">
        <f t="shared" si="488"/>
        <v>https://www.udobaer.de/out/media/public/cust/others/s0000189-2021-ch_it.pdf</v>
      </c>
    </row>
    <row r="17178" spans="1:2" x14ac:dyDescent="0.2">
      <c r="A17178" s="1" t="s">
        <v>24005</v>
      </c>
      <c r="B17178" t="str">
        <f t="shared" si="488"/>
        <v>https://www.udobaer.de/out/media/public/cust/others/s0000189-2021-ch_it.pdf</v>
      </c>
    </row>
    <row r="17179" spans="1:2" x14ac:dyDescent="0.2">
      <c r="A17179" s="1" t="s">
        <v>24006</v>
      </c>
      <c r="B17179" t="str">
        <f t="shared" si="488"/>
        <v>https://www.udobaer.de/out/media/public/cust/others/s0000189-2021-ch_it.pdf</v>
      </c>
    </row>
    <row r="17180" spans="1:2" x14ac:dyDescent="0.2">
      <c r="A17180" s="1" t="s">
        <v>24007</v>
      </c>
      <c r="B17180" t="str">
        <f t="shared" si="488"/>
        <v>https://www.udobaer.de/out/media/public/cust/others/s0000189-2021-ch_it.pdf</v>
      </c>
    </row>
    <row r="17181" spans="1:2" x14ac:dyDescent="0.2">
      <c r="A17181" s="1" t="s">
        <v>24008</v>
      </c>
      <c r="B17181" t="str">
        <f t="shared" si="488"/>
        <v>https://www.udobaer.de/out/media/public/cust/others/s0000189-2021-ch_it.pdf</v>
      </c>
    </row>
    <row r="17182" spans="1:2" x14ac:dyDescent="0.2">
      <c r="A17182" s="1" t="s">
        <v>24009</v>
      </c>
      <c r="B17182" t="str">
        <f t="shared" si="488"/>
        <v>https://www.udobaer.de/out/media/public/cust/others/s0000189-2021-ch_it.pdf</v>
      </c>
    </row>
    <row r="17183" spans="1:2" x14ac:dyDescent="0.2">
      <c r="A17183" s="1" t="s">
        <v>24010</v>
      </c>
      <c r="B17183" t="str">
        <f t="shared" ref="B17183:B17209" si="489">HYPERLINK("https://www.udobaer.de/out/media/public/cust/others/s0000189-2021-ch_it.pdf")</f>
        <v>https://www.udobaer.de/out/media/public/cust/others/s0000189-2021-ch_it.pdf</v>
      </c>
    </row>
    <row r="17184" spans="1:2" x14ac:dyDescent="0.2">
      <c r="A17184" s="1" t="s">
        <v>24011</v>
      </c>
      <c r="B17184" t="str">
        <f t="shared" si="489"/>
        <v>https://www.udobaer.de/out/media/public/cust/others/s0000189-2021-ch_it.pdf</v>
      </c>
    </row>
    <row r="17185" spans="1:2" x14ac:dyDescent="0.2">
      <c r="A17185" s="1" t="s">
        <v>24012</v>
      </c>
      <c r="B17185" t="str">
        <f t="shared" si="489"/>
        <v>https://www.udobaer.de/out/media/public/cust/others/s0000189-2021-ch_it.pdf</v>
      </c>
    </row>
    <row r="17186" spans="1:2" x14ac:dyDescent="0.2">
      <c r="A17186" s="1" t="s">
        <v>24013</v>
      </c>
      <c r="B17186" t="str">
        <f t="shared" si="489"/>
        <v>https://www.udobaer.de/out/media/public/cust/others/s0000189-2021-ch_it.pdf</v>
      </c>
    </row>
    <row r="17187" spans="1:2" x14ac:dyDescent="0.2">
      <c r="A17187" s="1" t="s">
        <v>24014</v>
      </c>
      <c r="B17187" t="str">
        <f t="shared" si="489"/>
        <v>https://www.udobaer.de/out/media/public/cust/others/s0000189-2021-ch_it.pdf</v>
      </c>
    </row>
    <row r="17188" spans="1:2" x14ac:dyDescent="0.2">
      <c r="A17188" s="1" t="s">
        <v>24016</v>
      </c>
      <c r="B17188" t="str">
        <f t="shared" si="489"/>
        <v>https://www.udobaer.de/out/media/public/cust/others/s0000189-2021-ch_it.pdf</v>
      </c>
    </row>
    <row r="17189" spans="1:2" x14ac:dyDescent="0.2">
      <c r="A17189" s="1" t="s">
        <v>24017</v>
      </c>
      <c r="B17189" t="str">
        <f t="shared" si="489"/>
        <v>https://www.udobaer.de/out/media/public/cust/others/s0000189-2021-ch_it.pdf</v>
      </c>
    </row>
    <row r="17190" spans="1:2" x14ac:dyDescent="0.2">
      <c r="A17190" s="1" t="s">
        <v>24018</v>
      </c>
      <c r="B17190" t="str">
        <f t="shared" si="489"/>
        <v>https://www.udobaer.de/out/media/public/cust/others/s0000189-2021-ch_it.pdf</v>
      </c>
    </row>
    <row r="17191" spans="1:2" x14ac:dyDescent="0.2">
      <c r="A17191" s="1" t="s">
        <v>24019</v>
      </c>
      <c r="B17191" t="str">
        <f t="shared" si="489"/>
        <v>https://www.udobaer.de/out/media/public/cust/others/s0000189-2021-ch_it.pdf</v>
      </c>
    </row>
    <row r="17192" spans="1:2" x14ac:dyDescent="0.2">
      <c r="A17192" s="1" t="s">
        <v>24020</v>
      </c>
      <c r="B17192" t="str">
        <f t="shared" si="489"/>
        <v>https://www.udobaer.de/out/media/public/cust/others/s0000189-2021-ch_it.pdf</v>
      </c>
    </row>
    <row r="17193" spans="1:2" x14ac:dyDescent="0.2">
      <c r="A17193" s="1" t="s">
        <v>24021</v>
      </c>
      <c r="B17193" t="str">
        <f t="shared" si="489"/>
        <v>https://www.udobaer.de/out/media/public/cust/others/s0000189-2021-ch_it.pdf</v>
      </c>
    </row>
    <row r="17194" spans="1:2" x14ac:dyDescent="0.2">
      <c r="A17194" s="1" t="s">
        <v>24022</v>
      </c>
      <c r="B17194" t="str">
        <f t="shared" si="489"/>
        <v>https://www.udobaer.de/out/media/public/cust/others/s0000189-2021-ch_it.pdf</v>
      </c>
    </row>
    <row r="17195" spans="1:2" x14ac:dyDescent="0.2">
      <c r="A17195" s="1" t="s">
        <v>24023</v>
      </c>
      <c r="B17195" t="str">
        <f t="shared" si="489"/>
        <v>https://www.udobaer.de/out/media/public/cust/others/s0000189-2021-ch_it.pdf</v>
      </c>
    </row>
    <row r="17196" spans="1:2" x14ac:dyDescent="0.2">
      <c r="A17196" s="1" t="s">
        <v>24024</v>
      </c>
      <c r="B17196" t="str">
        <f t="shared" si="489"/>
        <v>https://www.udobaer.de/out/media/public/cust/others/s0000189-2021-ch_it.pdf</v>
      </c>
    </row>
    <row r="17197" spans="1:2" x14ac:dyDescent="0.2">
      <c r="A17197" s="1" t="s">
        <v>24025</v>
      </c>
      <c r="B17197" t="str">
        <f t="shared" si="489"/>
        <v>https://www.udobaer.de/out/media/public/cust/others/s0000189-2021-ch_it.pdf</v>
      </c>
    </row>
    <row r="17198" spans="1:2" x14ac:dyDescent="0.2">
      <c r="A17198" s="1" t="s">
        <v>24026</v>
      </c>
      <c r="B17198" t="str">
        <f t="shared" si="489"/>
        <v>https://www.udobaer.de/out/media/public/cust/others/s0000189-2021-ch_it.pdf</v>
      </c>
    </row>
    <row r="17199" spans="1:2" x14ac:dyDescent="0.2">
      <c r="A17199" s="1" t="s">
        <v>24027</v>
      </c>
      <c r="B17199" t="str">
        <f t="shared" si="489"/>
        <v>https://www.udobaer.de/out/media/public/cust/others/s0000189-2021-ch_it.pdf</v>
      </c>
    </row>
    <row r="17200" spans="1:2" x14ac:dyDescent="0.2">
      <c r="A17200" s="1" t="s">
        <v>24039</v>
      </c>
      <c r="B17200" t="str">
        <f t="shared" si="489"/>
        <v>https://www.udobaer.de/out/media/public/cust/others/s0000189-2021-ch_it.pdf</v>
      </c>
    </row>
    <row r="17201" spans="1:2" x14ac:dyDescent="0.2">
      <c r="A17201" s="1" t="s">
        <v>24040</v>
      </c>
      <c r="B17201" t="str">
        <f t="shared" si="489"/>
        <v>https://www.udobaer.de/out/media/public/cust/others/s0000189-2021-ch_it.pdf</v>
      </c>
    </row>
    <row r="17202" spans="1:2" x14ac:dyDescent="0.2">
      <c r="A17202" s="1" t="s">
        <v>24041</v>
      </c>
      <c r="B17202" t="str">
        <f t="shared" si="489"/>
        <v>https://www.udobaer.de/out/media/public/cust/others/s0000189-2021-ch_it.pdf</v>
      </c>
    </row>
    <row r="17203" spans="1:2" x14ac:dyDescent="0.2">
      <c r="A17203" s="1" t="s">
        <v>24042</v>
      </c>
      <c r="B17203" t="str">
        <f t="shared" si="489"/>
        <v>https://www.udobaer.de/out/media/public/cust/others/s0000189-2021-ch_it.pdf</v>
      </c>
    </row>
    <row r="17204" spans="1:2" x14ac:dyDescent="0.2">
      <c r="A17204" s="1" t="s">
        <v>24043</v>
      </c>
      <c r="B17204" t="str">
        <f t="shared" si="489"/>
        <v>https://www.udobaer.de/out/media/public/cust/others/s0000189-2021-ch_it.pdf</v>
      </c>
    </row>
    <row r="17205" spans="1:2" x14ac:dyDescent="0.2">
      <c r="A17205" s="1" t="s">
        <v>24044</v>
      </c>
      <c r="B17205" t="str">
        <f t="shared" si="489"/>
        <v>https://www.udobaer.de/out/media/public/cust/others/s0000189-2021-ch_it.pdf</v>
      </c>
    </row>
    <row r="17206" spans="1:2" x14ac:dyDescent="0.2">
      <c r="A17206" s="1" t="s">
        <v>24045</v>
      </c>
      <c r="B17206" t="str">
        <f t="shared" si="489"/>
        <v>https://www.udobaer.de/out/media/public/cust/others/s0000189-2021-ch_it.pdf</v>
      </c>
    </row>
    <row r="17207" spans="1:2" x14ac:dyDescent="0.2">
      <c r="A17207" s="1" t="s">
        <v>24046</v>
      </c>
      <c r="B17207" t="str">
        <f t="shared" si="489"/>
        <v>https://www.udobaer.de/out/media/public/cust/others/s0000189-2021-ch_it.pdf</v>
      </c>
    </row>
    <row r="17208" spans="1:2" x14ac:dyDescent="0.2">
      <c r="A17208" s="1" t="s">
        <v>24047</v>
      </c>
      <c r="B17208" t="str">
        <f t="shared" si="489"/>
        <v>https://www.udobaer.de/out/media/public/cust/others/s0000189-2021-ch_it.pdf</v>
      </c>
    </row>
    <row r="17209" spans="1:2" x14ac:dyDescent="0.2">
      <c r="A17209" s="1" t="s">
        <v>24048</v>
      </c>
      <c r="B17209" t="str">
        <f t="shared" si="489"/>
        <v>https://www.udobaer.de/out/media/public/cust/others/s0000189-2021-ch_it.pdf</v>
      </c>
    </row>
    <row r="17210" spans="1:2" x14ac:dyDescent="0.2">
      <c r="A17210" s="1" t="s">
        <v>24049</v>
      </c>
      <c r="B17210" t="str">
        <f t="shared" ref="B17210:B17235" si="490">HYPERLINK("https://www.udobaer.de/out/media/public/cust/others/s0000189-2021-ch_it.pdf")</f>
        <v>https://www.udobaer.de/out/media/public/cust/others/s0000189-2021-ch_it.pdf</v>
      </c>
    </row>
    <row r="17211" spans="1:2" x14ac:dyDescent="0.2">
      <c r="A17211" s="1" t="s">
        <v>24050</v>
      </c>
      <c r="B17211" t="str">
        <f t="shared" si="490"/>
        <v>https://www.udobaer.de/out/media/public/cust/others/s0000189-2021-ch_it.pdf</v>
      </c>
    </row>
    <row r="17212" spans="1:2" x14ac:dyDescent="0.2">
      <c r="A17212" s="1" t="s">
        <v>24051</v>
      </c>
      <c r="B17212" t="str">
        <f t="shared" si="490"/>
        <v>https://www.udobaer.de/out/media/public/cust/others/s0000189-2021-ch_it.pdf</v>
      </c>
    </row>
    <row r="17213" spans="1:2" x14ac:dyDescent="0.2">
      <c r="A17213" s="1" t="s">
        <v>24052</v>
      </c>
      <c r="B17213" t="str">
        <f t="shared" si="490"/>
        <v>https://www.udobaer.de/out/media/public/cust/others/s0000189-2021-ch_it.pdf</v>
      </c>
    </row>
    <row r="17214" spans="1:2" x14ac:dyDescent="0.2">
      <c r="A17214" s="1" t="s">
        <v>24053</v>
      </c>
      <c r="B17214" t="str">
        <f t="shared" si="490"/>
        <v>https://www.udobaer.de/out/media/public/cust/others/s0000189-2021-ch_it.pdf</v>
      </c>
    </row>
    <row r="17215" spans="1:2" x14ac:dyDescent="0.2">
      <c r="A17215" s="1" t="s">
        <v>24054</v>
      </c>
      <c r="B17215" t="str">
        <f t="shared" si="490"/>
        <v>https://www.udobaer.de/out/media/public/cust/others/s0000189-2021-ch_it.pdf</v>
      </c>
    </row>
    <row r="17216" spans="1:2" x14ac:dyDescent="0.2">
      <c r="A17216" s="1" t="s">
        <v>24055</v>
      </c>
      <c r="B17216" t="str">
        <f t="shared" si="490"/>
        <v>https://www.udobaer.de/out/media/public/cust/others/s0000189-2021-ch_it.pdf</v>
      </c>
    </row>
    <row r="17217" spans="1:2" x14ac:dyDescent="0.2">
      <c r="A17217" s="1" t="s">
        <v>24056</v>
      </c>
      <c r="B17217" t="str">
        <f t="shared" si="490"/>
        <v>https://www.udobaer.de/out/media/public/cust/others/s0000189-2021-ch_it.pdf</v>
      </c>
    </row>
    <row r="17218" spans="1:2" x14ac:dyDescent="0.2">
      <c r="A17218" s="1" t="s">
        <v>24057</v>
      </c>
      <c r="B17218" t="str">
        <f t="shared" si="490"/>
        <v>https://www.udobaer.de/out/media/public/cust/others/s0000189-2021-ch_it.pdf</v>
      </c>
    </row>
    <row r="17219" spans="1:2" x14ac:dyDescent="0.2">
      <c r="A17219" s="1" t="s">
        <v>24058</v>
      </c>
      <c r="B17219" t="str">
        <f t="shared" si="490"/>
        <v>https://www.udobaer.de/out/media/public/cust/others/s0000189-2021-ch_it.pdf</v>
      </c>
    </row>
    <row r="17220" spans="1:2" x14ac:dyDescent="0.2">
      <c r="A17220" s="1" t="s">
        <v>24059</v>
      </c>
      <c r="B17220" t="str">
        <f t="shared" si="490"/>
        <v>https://www.udobaer.de/out/media/public/cust/others/s0000189-2021-ch_it.pdf</v>
      </c>
    </row>
    <row r="17221" spans="1:2" x14ac:dyDescent="0.2">
      <c r="A17221" s="1" t="s">
        <v>24060</v>
      </c>
      <c r="B17221" t="str">
        <f t="shared" si="490"/>
        <v>https://www.udobaer.de/out/media/public/cust/others/s0000189-2021-ch_it.pdf</v>
      </c>
    </row>
    <row r="17222" spans="1:2" x14ac:dyDescent="0.2">
      <c r="A17222" s="1" t="s">
        <v>24061</v>
      </c>
      <c r="B17222" t="str">
        <f t="shared" si="490"/>
        <v>https://www.udobaer.de/out/media/public/cust/others/s0000189-2021-ch_it.pdf</v>
      </c>
    </row>
    <row r="17223" spans="1:2" x14ac:dyDescent="0.2">
      <c r="A17223" s="1" t="s">
        <v>24062</v>
      </c>
      <c r="B17223" t="str">
        <f t="shared" si="490"/>
        <v>https://www.udobaer.de/out/media/public/cust/others/s0000189-2021-ch_it.pdf</v>
      </c>
    </row>
    <row r="17224" spans="1:2" x14ac:dyDescent="0.2">
      <c r="A17224" s="1" t="s">
        <v>24063</v>
      </c>
      <c r="B17224" t="str">
        <f t="shared" si="490"/>
        <v>https://www.udobaer.de/out/media/public/cust/others/s0000189-2021-ch_it.pdf</v>
      </c>
    </row>
    <row r="17225" spans="1:2" x14ac:dyDescent="0.2">
      <c r="A17225" s="1" t="s">
        <v>24064</v>
      </c>
      <c r="B17225" t="str">
        <f t="shared" si="490"/>
        <v>https://www.udobaer.de/out/media/public/cust/others/s0000189-2021-ch_it.pdf</v>
      </c>
    </row>
    <row r="17226" spans="1:2" x14ac:dyDescent="0.2">
      <c r="A17226" s="1" t="s">
        <v>24065</v>
      </c>
      <c r="B17226" t="str">
        <f t="shared" si="490"/>
        <v>https://www.udobaer.de/out/media/public/cust/others/s0000189-2021-ch_it.pdf</v>
      </c>
    </row>
    <row r="17227" spans="1:2" x14ac:dyDescent="0.2">
      <c r="A17227" s="1" t="s">
        <v>24066</v>
      </c>
      <c r="B17227" t="str">
        <f t="shared" si="490"/>
        <v>https://www.udobaer.de/out/media/public/cust/others/s0000189-2021-ch_it.pdf</v>
      </c>
    </row>
    <row r="17228" spans="1:2" x14ac:dyDescent="0.2">
      <c r="A17228" s="1" t="s">
        <v>24067</v>
      </c>
      <c r="B17228" t="str">
        <f t="shared" si="490"/>
        <v>https://www.udobaer.de/out/media/public/cust/others/s0000189-2021-ch_it.pdf</v>
      </c>
    </row>
    <row r="17229" spans="1:2" x14ac:dyDescent="0.2">
      <c r="A17229" s="1" t="s">
        <v>24068</v>
      </c>
      <c r="B17229" t="str">
        <f t="shared" si="490"/>
        <v>https://www.udobaer.de/out/media/public/cust/others/s0000189-2021-ch_it.pdf</v>
      </c>
    </row>
    <row r="17230" spans="1:2" x14ac:dyDescent="0.2">
      <c r="A17230" s="1" t="s">
        <v>24069</v>
      </c>
      <c r="B17230" t="str">
        <f t="shared" si="490"/>
        <v>https://www.udobaer.de/out/media/public/cust/others/s0000189-2021-ch_it.pdf</v>
      </c>
    </row>
    <row r="17231" spans="1:2" x14ac:dyDescent="0.2">
      <c r="A17231" s="1" t="s">
        <v>24070</v>
      </c>
      <c r="B17231" t="str">
        <f t="shared" si="490"/>
        <v>https://www.udobaer.de/out/media/public/cust/others/s0000189-2021-ch_it.pdf</v>
      </c>
    </row>
    <row r="17232" spans="1:2" x14ac:dyDescent="0.2">
      <c r="A17232" s="1" t="s">
        <v>24071</v>
      </c>
      <c r="B17232" t="str">
        <f t="shared" si="490"/>
        <v>https://www.udobaer.de/out/media/public/cust/others/s0000189-2021-ch_it.pdf</v>
      </c>
    </row>
    <row r="17233" spans="1:2" x14ac:dyDescent="0.2">
      <c r="A17233" s="1" t="s">
        <v>24072</v>
      </c>
      <c r="B17233" t="str">
        <f t="shared" si="490"/>
        <v>https://www.udobaer.de/out/media/public/cust/others/s0000189-2021-ch_it.pdf</v>
      </c>
    </row>
    <row r="17234" spans="1:2" x14ac:dyDescent="0.2">
      <c r="A17234" s="1" t="s">
        <v>24073</v>
      </c>
      <c r="B17234" t="str">
        <f t="shared" si="490"/>
        <v>https://www.udobaer.de/out/media/public/cust/others/s0000189-2021-ch_it.pdf</v>
      </c>
    </row>
    <row r="17235" spans="1:2" x14ac:dyDescent="0.2">
      <c r="A17235" s="1" t="s">
        <v>24074</v>
      </c>
      <c r="B17235" t="str">
        <f t="shared" si="490"/>
        <v>https://www.udobaer.de/out/media/public/cust/others/s0000189-2021-ch_it.pdf</v>
      </c>
    </row>
    <row r="17236" spans="1:2" x14ac:dyDescent="0.2">
      <c r="A17236" s="1" t="s">
        <v>21885</v>
      </c>
      <c r="B17236" t="str">
        <f t="shared" ref="B17236:B17271" si="491">HYPERLINK("https://www.udobaer.de/out/media/public/cust/others/s0000191-2021-ch_it.pdf")</f>
        <v>https://www.udobaer.de/out/media/public/cust/others/s0000191-2021-ch_it.pdf</v>
      </c>
    </row>
    <row r="17237" spans="1:2" x14ac:dyDescent="0.2">
      <c r="A17237" s="1" t="s">
        <v>21896</v>
      </c>
      <c r="B17237" t="str">
        <f t="shared" si="491"/>
        <v>https://www.udobaer.de/out/media/public/cust/others/s0000191-2021-ch_it.pdf</v>
      </c>
    </row>
    <row r="17238" spans="1:2" x14ac:dyDescent="0.2">
      <c r="A17238" s="1" t="s">
        <v>21897</v>
      </c>
      <c r="B17238" t="str">
        <f t="shared" si="491"/>
        <v>https://www.udobaer.de/out/media/public/cust/others/s0000191-2021-ch_it.pdf</v>
      </c>
    </row>
    <row r="17239" spans="1:2" x14ac:dyDescent="0.2">
      <c r="A17239" s="1" t="s">
        <v>21898</v>
      </c>
      <c r="B17239" t="str">
        <f t="shared" si="491"/>
        <v>https://www.udobaer.de/out/media/public/cust/others/s0000191-2021-ch_it.pdf</v>
      </c>
    </row>
    <row r="17240" spans="1:2" x14ac:dyDescent="0.2">
      <c r="A17240" s="1" t="s">
        <v>21899</v>
      </c>
      <c r="B17240" t="str">
        <f t="shared" si="491"/>
        <v>https://www.udobaer.de/out/media/public/cust/others/s0000191-2021-ch_it.pdf</v>
      </c>
    </row>
    <row r="17241" spans="1:2" x14ac:dyDescent="0.2">
      <c r="A17241" s="1" t="s">
        <v>21900</v>
      </c>
      <c r="B17241" t="str">
        <f t="shared" si="491"/>
        <v>https://www.udobaer.de/out/media/public/cust/others/s0000191-2021-ch_it.pdf</v>
      </c>
    </row>
    <row r="17242" spans="1:2" x14ac:dyDescent="0.2">
      <c r="A17242" s="1" t="s">
        <v>21901</v>
      </c>
      <c r="B17242" t="str">
        <f t="shared" si="491"/>
        <v>https://www.udobaer.de/out/media/public/cust/others/s0000191-2021-ch_it.pdf</v>
      </c>
    </row>
    <row r="17243" spans="1:2" x14ac:dyDescent="0.2">
      <c r="A17243" s="1" t="s">
        <v>21902</v>
      </c>
      <c r="B17243" t="str">
        <f t="shared" si="491"/>
        <v>https://www.udobaer.de/out/media/public/cust/others/s0000191-2021-ch_it.pdf</v>
      </c>
    </row>
    <row r="17244" spans="1:2" x14ac:dyDescent="0.2">
      <c r="A17244" s="1" t="s">
        <v>21903</v>
      </c>
      <c r="B17244" t="str">
        <f t="shared" si="491"/>
        <v>https://www.udobaer.de/out/media/public/cust/others/s0000191-2021-ch_it.pdf</v>
      </c>
    </row>
    <row r="17245" spans="1:2" x14ac:dyDescent="0.2">
      <c r="A17245" s="1" t="s">
        <v>21904</v>
      </c>
      <c r="B17245" t="str">
        <f t="shared" si="491"/>
        <v>https://www.udobaer.de/out/media/public/cust/others/s0000191-2021-ch_it.pdf</v>
      </c>
    </row>
    <row r="17246" spans="1:2" x14ac:dyDescent="0.2">
      <c r="A17246" s="1" t="s">
        <v>21905</v>
      </c>
      <c r="B17246" t="str">
        <f t="shared" si="491"/>
        <v>https://www.udobaer.de/out/media/public/cust/others/s0000191-2021-ch_it.pdf</v>
      </c>
    </row>
    <row r="17247" spans="1:2" x14ac:dyDescent="0.2">
      <c r="A17247" s="1" t="s">
        <v>21906</v>
      </c>
      <c r="B17247" t="str">
        <f t="shared" si="491"/>
        <v>https://www.udobaer.de/out/media/public/cust/others/s0000191-2021-ch_it.pdf</v>
      </c>
    </row>
    <row r="17248" spans="1:2" x14ac:dyDescent="0.2">
      <c r="A17248" s="1" t="s">
        <v>21907</v>
      </c>
      <c r="B17248" t="str">
        <f t="shared" si="491"/>
        <v>https://www.udobaer.de/out/media/public/cust/others/s0000191-2021-ch_it.pdf</v>
      </c>
    </row>
    <row r="17249" spans="1:2" x14ac:dyDescent="0.2">
      <c r="A17249" s="1" t="s">
        <v>21908</v>
      </c>
      <c r="B17249" t="str">
        <f t="shared" si="491"/>
        <v>https://www.udobaer.de/out/media/public/cust/others/s0000191-2021-ch_it.pdf</v>
      </c>
    </row>
    <row r="17250" spans="1:2" x14ac:dyDescent="0.2">
      <c r="A17250" s="1" t="s">
        <v>21909</v>
      </c>
      <c r="B17250" t="str">
        <f t="shared" si="491"/>
        <v>https://www.udobaer.de/out/media/public/cust/others/s0000191-2021-ch_it.pdf</v>
      </c>
    </row>
    <row r="17251" spans="1:2" x14ac:dyDescent="0.2">
      <c r="A17251" s="1" t="s">
        <v>21910</v>
      </c>
      <c r="B17251" t="str">
        <f t="shared" si="491"/>
        <v>https://www.udobaer.de/out/media/public/cust/others/s0000191-2021-ch_it.pdf</v>
      </c>
    </row>
    <row r="17252" spans="1:2" x14ac:dyDescent="0.2">
      <c r="A17252" s="1" t="s">
        <v>21911</v>
      </c>
      <c r="B17252" t="str">
        <f t="shared" si="491"/>
        <v>https://www.udobaer.de/out/media/public/cust/others/s0000191-2021-ch_it.pdf</v>
      </c>
    </row>
    <row r="17253" spans="1:2" x14ac:dyDescent="0.2">
      <c r="A17253" s="1" t="s">
        <v>21912</v>
      </c>
      <c r="B17253" t="str">
        <f t="shared" si="491"/>
        <v>https://www.udobaer.de/out/media/public/cust/others/s0000191-2021-ch_it.pdf</v>
      </c>
    </row>
    <row r="17254" spans="1:2" x14ac:dyDescent="0.2">
      <c r="A17254" s="1" t="s">
        <v>21913</v>
      </c>
      <c r="B17254" t="str">
        <f t="shared" si="491"/>
        <v>https://www.udobaer.de/out/media/public/cust/others/s0000191-2021-ch_it.pdf</v>
      </c>
    </row>
    <row r="17255" spans="1:2" x14ac:dyDescent="0.2">
      <c r="A17255" s="1" t="s">
        <v>21914</v>
      </c>
      <c r="B17255" t="str">
        <f t="shared" si="491"/>
        <v>https://www.udobaer.de/out/media/public/cust/others/s0000191-2021-ch_it.pdf</v>
      </c>
    </row>
    <row r="17256" spans="1:2" x14ac:dyDescent="0.2">
      <c r="A17256" s="1" t="s">
        <v>21915</v>
      </c>
      <c r="B17256" t="str">
        <f t="shared" si="491"/>
        <v>https://www.udobaer.de/out/media/public/cust/others/s0000191-2021-ch_it.pdf</v>
      </c>
    </row>
    <row r="17257" spans="1:2" x14ac:dyDescent="0.2">
      <c r="A17257" s="1" t="s">
        <v>21916</v>
      </c>
      <c r="B17257" t="str">
        <f t="shared" si="491"/>
        <v>https://www.udobaer.de/out/media/public/cust/others/s0000191-2021-ch_it.pdf</v>
      </c>
    </row>
    <row r="17258" spans="1:2" x14ac:dyDescent="0.2">
      <c r="A17258" s="1" t="s">
        <v>21917</v>
      </c>
      <c r="B17258" t="str">
        <f t="shared" si="491"/>
        <v>https://www.udobaer.de/out/media/public/cust/others/s0000191-2021-ch_it.pdf</v>
      </c>
    </row>
    <row r="17259" spans="1:2" x14ac:dyDescent="0.2">
      <c r="A17259" s="1" t="s">
        <v>21918</v>
      </c>
      <c r="B17259" t="str">
        <f t="shared" si="491"/>
        <v>https://www.udobaer.de/out/media/public/cust/others/s0000191-2021-ch_it.pdf</v>
      </c>
    </row>
    <row r="17260" spans="1:2" x14ac:dyDescent="0.2">
      <c r="A17260" s="1" t="s">
        <v>21919</v>
      </c>
      <c r="B17260" t="str">
        <f t="shared" si="491"/>
        <v>https://www.udobaer.de/out/media/public/cust/others/s0000191-2021-ch_it.pdf</v>
      </c>
    </row>
    <row r="17261" spans="1:2" x14ac:dyDescent="0.2">
      <c r="A17261" s="1" t="s">
        <v>21920</v>
      </c>
      <c r="B17261" t="str">
        <f t="shared" si="491"/>
        <v>https://www.udobaer.de/out/media/public/cust/others/s0000191-2021-ch_it.pdf</v>
      </c>
    </row>
    <row r="17262" spans="1:2" x14ac:dyDescent="0.2">
      <c r="A17262" s="1" t="s">
        <v>21921</v>
      </c>
      <c r="B17262" t="str">
        <f t="shared" si="491"/>
        <v>https://www.udobaer.de/out/media/public/cust/others/s0000191-2021-ch_it.pdf</v>
      </c>
    </row>
    <row r="17263" spans="1:2" x14ac:dyDescent="0.2">
      <c r="A17263" s="1" t="s">
        <v>21922</v>
      </c>
      <c r="B17263" t="str">
        <f t="shared" si="491"/>
        <v>https://www.udobaer.de/out/media/public/cust/others/s0000191-2021-ch_it.pdf</v>
      </c>
    </row>
    <row r="17264" spans="1:2" x14ac:dyDescent="0.2">
      <c r="A17264" s="1" t="s">
        <v>21923</v>
      </c>
      <c r="B17264" t="str">
        <f t="shared" si="491"/>
        <v>https://www.udobaer.de/out/media/public/cust/others/s0000191-2021-ch_it.pdf</v>
      </c>
    </row>
    <row r="17265" spans="1:2" x14ac:dyDescent="0.2">
      <c r="A17265" s="1" t="s">
        <v>21924</v>
      </c>
      <c r="B17265" t="str">
        <f t="shared" si="491"/>
        <v>https://www.udobaer.de/out/media/public/cust/others/s0000191-2021-ch_it.pdf</v>
      </c>
    </row>
    <row r="17266" spans="1:2" x14ac:dyDescent="0.2">
      <c r="A17266" s="1" t="s">
        <v>21925</v>
      </c>
      <c r="B17266" t="str">
        <f t="shared" si="491"/>
        <v>https://www.udobaer.de/out/media/public/cust/others/s0000191-2021-ch_it.pdf</v>
      </c>
    </row>
    <row r="17267" spans="1:2" x14ac:dyDescent="0.2">
      <c r="A17267" s="1" t="s">
        <v>21926</v>
      </c>
      <c r="B17267" t="str">
        <f t="shared" si="491"/>
        <v>https://www.udobaer.de/out/media/public/cust/others/s0000191-2021-ch_it.pdf</v>
      </c>
    </row>
    <row r="17268" spans="1:2" x14ac:dyDescent="0.2">
      <c r="A17268" s="1" t="s">
        <v>21927</v>
      </c>
      <c r="B17268" t="str">
        <f t="shared" si="491"/>
        <v>https://www.udobaer.de/out/media/public/cust/others/s0000191-2021-ch_it.pdf</v>
      </c>
    </row>
    <row r="17269" spans="1:2" x14ac:dyDescent="0.2">
      <c r="A17269" s="1" t="s">
        <v>21928</v>
      </c>
      <c r="B17269" t="str">
        <f t="shared" si="491"/>
        <v>https://www.udobaer.de/out/media/public/cust/others/s0000191-2021-ch_it.pdf</v>
      </c>
    </row>
    <row r="17270" spans="1:2" x14ac:dyDescent="0.2">
      <c r="A17270" s="1" t="s">
        <v>21929</v>
      </c>
      <c r="B17270" t="str">
        <f t="shared" si="491"/>
        <v>https://www.udobaer.de/out/media/public/cust/others/s0000191-2021-ch_it.pdf</v>
      </c>
    </row>
    <row r="17271" spans="1:2" x14ac:dyDescent="0.2">
      <c r="A17271" s="1" t="s">
        <v>21930</v>
      </c>
      <c r="B17271" t="str">
        <f t="shared" si="491"/>
        <v>https://www.udobaer.de/out/media/public/cust/others/s0000191-2021-ch_it.pdf</v>
      </c>
    </row>
    <row r="17272" spans="1:2" x14ac:dyDescent="0.2">
      <c r="A17272" s="1" t="s">
        <v>21931</v>
      </c>
      <c r="B17272" t="str">
        <f t="shared" ref="B17272:B17303" si="492">HYPERLINK("https://www.udobaer.de/out/media/public/cust/others/s0000191-2021-ch_it.pdf")</f>
        <v>https://www.udobaer.de/out/media/public/cust/others/s0000191-2021-ch_it.pdf</v>
      </c>
    </row>
    <row r="17273" spans="1:2" x14ac:dyDescent="0.2">
      <c r="A17273" s="1" t="s">
        <v>21932</v>
      </c>
      <c r="B17273" t="str">
        <f t="shared" si="492"/>
        <v>https://www.udobaer.de/out/media/public/cust/others/s0000191-2021-ch_it.pdf</v>
      </c>
    </row>
    <row r="17274" spans="1:2" x14ac:dyDescent="0.2">
      <c r="A17274" s="1" t="s">
        <v>21933</v>
      </c>
      <c r="B17274" t="str">
        <f t="shared" si="492"/>
        <v>https://www.udobaer.de/out/media/public/cust/others/s0000191-2021-ch_it.pdf</v>
      </c>
    </row>
    <row r="17275" spans="1:2" x14ac:dyDescent="0.2">
      <c r="A17275" s="1" t="s">
        <v>21934</v>
      </c>
      <c r="B17275" t="str">
        <f t="shared" si="492"/>
        <v>https://www.udobaer.de/out/media/public/cust/others/s0000191-2021-ch_it.pdf</v>
      </c>
    </row>
    <row r="17276" spans="1:2" x14ac:dyDescent="0.2">
      <c r="A17276" s="1" t="s">
        <v>21935</v>
      </c>
      <c r="B17276" t="str">
        <f t="shared" si="492"/>
        <v>https://www.udobaer.de/out/media/public/cust/others/s0000191-2021-ch_it.pdf</v>
      </c>
    </row>
    <row r="17277" spans="1:2" x14ac:dyDescent="0.2">
      <c r="A17277" s="1" t="s">
        <v>21936</v>
      </c>
      <c r="B17277" t="str">
        <f t="shared" si="492"/>
        <v>https://www.udobaer.de/out/media/public/cust/others/s0000191-2021-ch_it.pdf</v>
      </c>
    </row>
    <row r="17278" spans="1:2" x14ac:dyDescent="0.2">
      <c r="A17278" s="1" t="s">
        <v>21937</v>
      </c>
      <c r="B17278" t="str">
        <f t="shared" si="492"/>
        <v>https://www.udobaer.de/out/media/public/cust/others/s0000191-2021-ch_it.pdf</v>
      </c>
    </row>
    <row r="17279" spans="1:2" x14ac:dyDescent="0.2">
      <c r="A17279" s="1" t="s">
        <v>21938</v>
      </c>
      <c r="B17279" t="str">
        <f t="shared" si="492"/>
        <v>https://www.udobaer.de/out/media/public/cust/others/s0000191-2021-ch_it.pdf</v>
      </c>
    </row>
    <row r="17280" spans="1:2" x14ac:dyDescent="0.2">
      <c r="A17280" s="1" t="s">
        <v>21939</v>
      </c>
      <c r="B17280" t="str">
        <f t="shared" si="492"/>
        <v>https://www.udobaer.de/out/media/public/cust/others/s0000191-2021-ch_it.pdf</v>
      </c>
    </row>
    <row r="17281" spans="1:2" x14ac:dyDescent="0.2">
      <c r="A17281" s="1" t="s">
        <v>21940</v>
      </c>
      <c r="B17281" t="str">
        <f t="shared" si="492"/>
        <v>https://www.udobaer.de/out/media/public/cust/others/s0000191-2021-ch_it.pdf</v>
      </c>
    </row>
    <row r="17282" spans="1:2" x14ac:dyDescent="0.2">
      <c r="A17282" s="1" t="s">
        <v>21941</v>
      </c>
      <c r="B17282" t="str">
        <f t="shared" si="492"/>
        <v>https://www.udobaer.de/out/media/public/cust/others/s0000191-2021-ch_it.pdf</v>
      </c>
    </row>
    <row r="17283" spans="1:2" x14ac:dyDescent="0.2">
      <c r="A17283" s="1" t="s">
        <v>21942</v>
      </c>
      <c r="B17283" t="str">
        <f t="shared" si="492"/>
        <v>https://www.udobaer.de/out/media/public/cust/others/s0000191-2021-ch_it.pdf</v>
      </c>
    </row>
    <row r="17284" spans="1:2" x14ac:dyDescent="0.2">
      <c r="A17284" s="1" t="s">
        <v>21943</v>
      </c>
      <c r="B17284" t="str">
        <f t="shared" si="492"/>
        <v>https://www.udobaer.de/out/media/public/cust/others/s0000191-2021-ch_it.pdf</v>
      </c>
    </row>
    <row r="17285" spans="1:2" x14ac:dyDescent="0.2">
      <c r="A17285" s="1" t="s">
        <v>21944</v>
      </c>
      <c r="B17285" t="str">
        <f t="shared" si="492"/>
        <v>https://www.udobaer.de/out/media/public/cust/others/s0000191-2021-ch_it.pdf</v>
      </c>
    </row>
    <row r="17286" spans="1:2" x14ac:dyDescent="0.2">
      <c r="A17286" s="1" t="s">
        <v>21945</v>
      </c>
      <c r="B17286" t="str">
        <f t="shared" si="492"/>
        <v>https://www.udobaer.de/out/media/public/cust/others/s0000191-2021-ch_it.pdf</v>
      </c>
    </row>
    <row r="17287" spans="1:2" x14ac:dyDescent="0.2">
      <c r="A17287" s="1" t="s">
        <v>21946</v>
      </c>
      <c r="B17287" t="str">
        <f t="shared" si="492"/>
        <v>https://www.udobaer.de/out/media/public/cust/others/s0000191-2021-ch_it.pdf</v>
      </c>
    </row>
    <row r="17288" spans="1:2" x14ac:dyDescent="0.2">
      <c r="A17288" s="1" t="s">
        <v>21947</v>
      </c>
      <c r="B17288" t="str">
        <f t="shared" si="492"/>
        <v>https://www.udobaer.de/out/media/public/cust/others/s0000191-2021-ch_it.pdf</v>
      </c>
    </row>
    <row r="17289" spans="1:2" x14ac:dyDescent="0.2">
      <c r="A17289" s="1" t="s">
        <v>21948</v>
      </c>
      <c r="B17289" t="str">
        <f t="shared" si="492"/>
        <v>https://www.udobaer.de/out/media/public/cust/others/s0000191-2021-ch_it.pdf</v>
      </c>
    </row>
    <row r="17290" spans="1:2" x14ac:dyDescent="0.2">
      <c r="A17290" s="1" t="s">
        <v>21949</v>
      </c>
      <c r="B17290" t="str">
        <f t="shared" si="492"/>
        <v>https://www.udobaer.de/out/media/public/cust/others/s0000191-2021-ch_it.pdf</v>
      </c>
    </row>
    <row r="17291" spans="1:2" x14ac:dyDescent="0.2">
      <c r="A17291" s="1" t="s">
        <v>21950</v>
      </c>
      <c r="B17291" t="str">
        <f t="shared" si="492"/>
        <v>https://www.udobaer.de/out/media/public/cust/others/s0000191-2021-ch_it.pdf</v>
      </c>
    </row>
    <row r="17292" spans="1:2" x14ac:dyDescent="0.2">
      <c r="A17292" s="1" t="s">
        <v>21951</v>
      </c>
      <c r="B17292" t="str">
        <f t="shared" si="492"/>
        <v>https://www.udobaer.de/out/media/public/cust/others/s0000191-2021-ch_it.pdf</v>
      </c>
    </row>
    <row r="17293" spans="1:2" x14ac:dyDescent="0.2">
      <c r="A17293" s="1" t="s">
        <v>21952</v>
      </c>
      <c r="B17293" t="str">
        <f t="shared" si="492"/>
        <v>https://www.udobaer.de/out/media/public/cust/others/s0000191-2021-ch_it.pdf</v>
      </c>
    </row>
    <row r="17294" spans="1:2" x14ac:dyDescent="0.2">
      <c r="A17294" s="1" t="s">
        <v>21953</v>
      </c>
      <c r="B17294" t="str">
        <f t="shared" si="492"/>
        <v>https://www.udobaer.de/out/media/public/cust/others/s0000191-2021-ch_it.pdf</v>
      </c>
    </row>
    <row r="17295" spans="1:2" x14ac:dyDescent="0.2">
      <c r="A17295" s="1" t="s">
        <v>21954</v>
      </c>
      <c r="B17295" t="str">
        <f t="shared" si="492"/>
        <v>https://www.udobaer.de/out/media/public/cust/others/s0000191-2021-ch_it.pdf</v>
      </c>
    </row>
    <row r="17296" spans="1:2" x14ac:dyDescent="0.2">
      <c r="A17296" s="1" t="s">
        <v>21955</v>
      </c>
      <c r="B17296" t="str">
        <f t="shared" si="492"/>
        <v>https://www.udobaer.de/out/media/public/cust/others/s0000191-2021-ch_it.pdf</v>
      </c>
    </row>
    <row r="17297" spans="1:2" x14ac:dyDescent="0.2">
      <c r="A17297" s="1" t="s">
        <v>21956</v>
      </c>
      <c r="B17297" t="str">
        <f t="shared" si="492"/>
        <v>https://www.udobaer.de/out/media/public/cust/others/s0000191-2021-ch_it.pdf</v>
      </c>
    </row>
    <row r="17298" spans="1:2" x14ac:dyDescent="0.2">
      <c r="A17298" s="1" t="s">
        <v>21957</v>
      </c>
      <c r="B17298" t="str">
        <f t="shared" si="492"/>
        <v>https://www.udobaer.de/out/media/public/cust/others/s0000191-2021-ch_it.pdf</v>
      </c>
    </row>
    <row r="17299" spans="1:2" x14ac:dyDescent="0.2">
      <c r="A17299" s="1" t="s">
        <v>21958</v>
      </c>
      <c r="B17299" t="str">
        <f t="shared" si="492"/>
        <v>https://www.udobaer.de/out/media/public/cust/others/s0000191-2021-ch_it.pdf</v>
      </c>
    </row>
    <row r="17300" spans="1:2" x14ac:dyDescent="0.2">
      <c r="A17300" s="1" t="s">
        <v>21959</v>
      </c>
      <c r="B17300" t="str">
        <f t="shared" si="492"/>
        <v>https://www.udobaer.de/out/media/public/cust/others/s0000191-2021-ch_it.pdf</v>
      </c>
    </row>
    <row r="17301" spans="1:2" x14ac:dyDescent="0.2">
      <c r="A17301" s="1" t="s">
        <v>21960</v>
      </c>
      <c r="B17301" t="str">
        <f t="shared" si="492"/>
        <v>https://www.udobaer.de/out/media/public/cust/others/s0000191-2021-ch_it.pdf</v>
      </c>
    </row>
    <row r="17302" spans="1:2" x14ac:dyDescent="0.2">
      <c r="A17302" s="1" t="s">
        <v>21961</v>
      </c>
      <c r="B17302" t="str">
        <f t="shared" si="492"/>
        <v>https://www.udobaer.de/out/media/public/cust/others/s0000191-2021-ch_it.pdf</v>
      </c>
    </row>
    <row r="17303" spans="1:2" x14ac:dyDescent="0.2">
      <c r="A17303" s="1" t="s">
        <v>21962</v>
      </c>
      <c r="B17303" t="str">
        <f t="shared" si="492"/>
        <v>https://www.udobaer.de/out/media/public/cust/others/s0000191-2021-ch_it.pdf</v>
      </c>
    </row>
    <row r="17304" spans="1:2" x14ac:dyDescent="0.2">
      <c r="A17304" s="1" t="s">
        <v>21963</v>
      </c>
      <c r="B17304" t="str">
        <f t="shared" ref="B17304:B17344" si="493">HYPERLINK("https://www.udobaer.de/out/media/public/cust/others/s0000191-2021-ch_it.pdf")</f>
        <v>https://www.udobaer.de/out/media/public/cust/others/s0000191-2021-ch_it.pdf</v>
      </c>
    </row>
    <row r="17305" spans="1:2" x14ac:dyDescent="0.2">
      <c r="A17305" s="1" t="s">
        <v>21964</v>
      </c>
      <c r="B17305" t="str">
        <f t="shared" si="493"/>
        <v>https://www.udobaer.de/out/media/public/cust/others/s0000191-2021-ch_it.pdf</v>
      </c>
    </row>
    <row r="17306" spans="1:2" x14ac:dyDescent="0.2">
      <c r="A17306" s="1" t="s">
        <v>21965</v>
      </c>
      <c r="B17306" t="str">
        <f t="shared" si="493"/>
        <v>https://www.udobaer.de/out/media/public/cust/others/s0000191-2021-ch_it.pdf</v>
      </c>
    </row>
    <row r="17307" spans="1:2" x14ac:dyDescent="0.2">
      <c r="A17307" s="1" t="s">
        <v>21966</v>
      </c>
      <c r="B17307" t="str">
        <f t="shared" si="493"/>
        <v>https://www.udobaer.de/out/media/public/cust/others/s0000191-2021-ch_it.pdf</v>
      </c>
    </row>
    <row r="17308" spans="1:2" x14ac:dyDescent="0.2">
      <c r="A17308" s="1" t="s">
        <v>21967</v>
      </c>
      <c r="B17308" t="str">
        <f t="shared" si="493"/>
        <v>https://www.udobaer.de/out/media/public/cust/others/s0000191-2021-ch_it.pdf</v>
      </c>
    </row>
    <row r="17309" spans="1:2" x14ac:dyDescent="0.2">
      <c r="A17309" s="1" t="s">
        <v>21968</v>
      </c>
      <c r="B17309" t="str">
        <f t="shared" si="493"/>
        <v>https://www.udobaer.de/out/media/public/cust/others/s0000191-2021-ch_it.pdf</v>
      </c>
    </row>
    <row r="17310" spans="1:2" x14ac:dyDescent="0.2">
      <c r="A17310" s="1" t="s">
        <v>21969</v>
      </c>
      <c r="B17310" t="str">
        <f t="shared" si="493"/>
        <v>https://www.udobaer.de/out/media/public/cust/others/s0000191-2021-ch_it.pdf</v>
      </c>
    </row>
    <row r="17311" spans="1:2" x14ac:dyDescent="0.2">
      <c r="A17311" s="1" t="s">
        <v>21970</v>
      </c>
      <c r="B17311" t="str">
        <f t="shared" si="493"/>
        <v>https://www.udobaer.de/out/media/public/cust/others/s0000191-2021-ch_it.pdf</v>
      </c>
    </row>
    <row r="17312" spans="1:2" x14ac:dyDescent="0.2">
      <c r="A17312" s="1" t="s">
        <v>21971</v>
      </c>
      <c r="B17312" t="str">
        <f t="shared" si="493"/>
        <v>https://www.udobaer.de/out/media/public/cust/others/s0000191-2021-ch_it.pdf</v>
      </c>
    </row>
    <row r="17313" spans="1:2" x14ac:dyDescent="0.2">
      <c r="A17313" s="1" t="s">
        <v>21972</v>
      </c>
      <c r="B17313" t="str">
        <f t="shared" si="493"/>
        <v>https://www.udobaer.de/out/media/public/cust/others/s0000191-2021-ch_it.pdf</v>
      </c>
    </row>
    <row r="17314" spans="1:2" x14ac:dyDescent="0.2">
      <c r="A17314" s="1" t="s">
        <v>21973</v>
      </c>
      <c r="B17314" t="str">
        <f t="shared" si="493"/>
        <v>https://www.udobaer.de/out/media/public/cust/others/s0000191-2021-ch_it.pdf</v>
      </c>
    </row>
    <row r="17315" spans="1:2" x14ac:dyDescent="0.2">
      <c r="A17315" s="1" t="s">
        <v>21974</v>
      </c>
      <c r="B17315" t="str">
        <f t="shared" si="493"/>
        <v>https://www.udobaer.de/out/media/public/cust/others/s0000191-2021-ch_it.pdf</v>
      </c>
    </row>
    <row r="17316" spans="1:2" x14ac:dyDescent="0.2">
      <c r="A17316" s="1" t="s">
        <v>21975</v>
      </c>
      <c r="B17316" t="str">
        <f t="shared" si="493"/>
        <v>https://www.udobaer.de/out/media/public/cust/others/s0000191-2021-ch_it.pdf</v>
      </c>
    </row>
    <row r="17317" spans="1:2" x14ac:dyDescent="0.2">
      <c r="A17317" s="1" t="s">
        <v>21976</v>
      </c>
      <c r="B17317" t="str">
        <f t="shared" si="493"/>
        <v>https://www.udobaer.de/out/media/public/cust/others/s0000191-2021-ch_it.pdf</v>
      </c>
    </row>
    <row r="17318" spans="1:2" x14ac:dyDescent="0.2">
      <c r="A17318" s="1" t="s">
        <v>21977</v>
      </c>
      <c r="B17318" t="str">
        <f t="shared" si="493"/>
        <v>https://www.udobaer.de/out/media/public/cust/others/s0000191-2021-ch_it.pdf</v>
      </c>
    </row>
    <row r="17319" spans="1:2" x14ac:dyDescent="0.2">
      <c r="A17319" s="1" t="s">
        <v>21978</v>
      </c>
      <c r="B17319" t="str">
        <f t="shared" si="493"/>
        <v>https://www.udobaer.de/out/media/public/cust/others/s0000191-2021-ch_it.pdf</v>
      </c>
    </row>
    <row r="17320" spans="1:2" x14ac:dyDescent="0.2">
      <c r="A17320" s="1" t="s">
        <v>21979</v>
      </c>
      <c r="B17320" t="str">
        <f t="shared" si="493"/>
        <v>https://www.udobaer.de/out/media/public/cust/others/s0000191-2021-ch_it.pdf</v>
      </c>
    </row>
    <row r="17321" spans="1:2" x14ac:dyDescent="0.2">
      <c r="A17321" s="1" t="s">
        <v>21980</v>
      </c>
      <c r="B17321" t="str">
        <f t="shared" si="493"/>
        <v>https://www.udobaer.de/out/media/public/cust/others/s0000191-2021-ch_it.pdf</v>
      </c>
    </row>
    <row r="17322" spans="1:2" x14ac:dyDescent="0.2">
      <c r="A17322" s="1" t="s">
        <v>21981</v>
      </c>
      <c r="B17322" t="str">
        <f t="shared" si="493"/>
        <v>https://www.udobaer.de/out/media/public/cust/others/s0000191-2021-ch_it.pdf</v>
      </c>
    </row>
    <row r="17323" spans="1:2" x14ac:dyDescent="0.2">
      <c r="A17323" s="1" t="s">
        <v>21982</v>
      </c>
      <c r="B17323" t="str">
        <f t="shared" si="493"/>
        <v>https://www.udobaer.de/out/media/public/cust/others/s0000191-2021-ch_it.pdf</v>
      </c>
    </row>
    <row r="17324" spans="1:2" x14ac:dyDescent="0.2">
      <c r="A17324" s="1" t="s">
        <v>21983</v>
      </c>
      <c r="B17324" t="str">
        <f t="shared" si="493"/>
        <v>https://www.udobaer.de/out/media/public/cust/others/s0000191-2021-ch_it.pdf</v>
      </c>
    </row>
    <row r="17325" spans="1:2" x14ac:dyDescent="0.2">
      <c r="A17325" s="1" t="s">
        <v>21984</v>
      </c>
      <c r="B17325" t="str">
        <f t="shared" si="493"/>
        <v>https://www.udobaer.de/out/media/public/cust/others/s0000191-2021-ch_it.pdf</v>
      </c>
    </row>
    <row r="17326" spans="1:2" x14ac:dyDescent="0.2">
      <c r="A17326" s="1" t="s">
        <v>21985</v>
      </c>
      <c r="B17326" t="str">
        <f t="shared" si="493"/>
        <v>https://www.udobaer.de/out/media/public/cust/others/s0000191-2021-ch_it.pdf</v>
      </c>
    </row>
    <row r="17327" spans="1:2" x14ac:dyDescent="0.2">
      <c r="A17327" s="1" t="s">
        <v>21986</v>
      </c>
      <c r="B17327" t="str">
        <f t="shared" si="493"/>
        <v>https://www.udobaer.de/out/media/public/cust/others/s0000191-2021-ch_it.pdf</v>
      </c>
    </row>
    <row r="17328" spans="1:2" x14ac:dyDescent="0.2">
      <c r="A17328" s="1" t="s">
        <v>21987</v>
      </c>
      <c r="B17328" t="str">
        <f t="shared" si="493"/>
        <v>https://www.udobaer.de/out/media/public/cust/others/s0000191-2021-ch_it.pdf</v>
      </c>
    </row>
    <row r="17329" spans="1:2" x14ac:dyDescent="0.2">
      <c r="A17329" s="1" t="s">
        <v>21988</v>
      </c>
      <c r="B17329" t="str">
        <f t="shared" si="493"/>
        <v>https://www.udobaer.de/out/media/public/cust/others/s0000191-2021-ch_it.pdf</v>
      </c>
    </row>
    <row r="17330" spans="1:2" x14ac:dyDescent="0.2">
      <c r="A17330" s="1" t="s">
        <v>21989</v>
      </c>
      <c r="B17330" t="str">
        <f t="shared" si="493"/>
        <v>https://www.udobaer.de/out/media/public/cust/others/s0000191-2021-ch_it.pdf</v>
      </c>
    </row>
    <row r="17331" spans="1:2" x14ac:dyDescent="0.2">
      <c r="A17331" s="1" t="s">
        <v>21990</v>
      </c>
      <c r="B17331" t="str">
        <f t="shared" si="493"/>
        <v>https://www.udobaer.de/out/media/public/cust/others/s0000191-2021-ch_it.pdf</v>
      </c>
    </row>
    <row r="17332" spans="1:2" x14ac:dyDescent="0.2">
      <c r="A17332" s="1" t="s">
        <v>21991</v>
      </c>
      <c r="B17332" t="str">
        <f t="shared" si="493"/>
        <v>https://www.udobaer.de/out/media/public/cust/others/s0000191-2021-ch_it.pdf</v>
      </c>
    </row>
    <row r="17333" spans="1:2" x14ac:dyDescent="0.2">
      <c r="A17333" s="1" t="s">
        <v>21992</v>
      </c>
      <c r="B17333" t="str">
        <f t="shared" si="493"/>
        <v>https://www.udobaer.de/out/media/public/cust/others/s0000191-2021-ch_it.pdf</v>
      </c>
    </row>
    <row r="17334" spans="1:2" x14ac:dyDescent="0.2">
      <c r="A17334" s="1" t="s">
        <v>21993</v>
      </c>
      <c r="B17334" t="str">
        <f t="shared" si="493"/>
        <v>https://www.udobaer.de/out/media/public/cust/others/s0000191-2021-ch_it.pdf</v>
      </c>
    </row>
    <row r="17335" spans="1:2" x14ac:dyDescent="0.2">
      <c r="A17335" s="1" t="s">
        <v>21994</v>
      </c>
      <c r="B17335" t="str">
        <f t="shared" si="493"/>
        <v>https://www.udobaer.de/out/media/public/cust/others/s0000191-2021-ch_it.pdf</v>
      </c>
    </row>
    <row r="17336" spans="1:2" x14ac:dyDescent="0.2">
      <c r="A17336" s="1" t="s">
        <v>21995</v>
      </c>
      <c r="B17336" t="str">
        <f t="shared" si="493"/>
        <v>https://www.udobaer.de/out/media/public/cust/others/s0000191-2021-ch_it.pdf</v>
      </c>
    </row>
    <row r="17337" spans="1:2" x14ac:dyDescent="0.2">
      <c r="A17337" s="1" t="s">
        <v>21996</v>
      </c>
      <c r="B17337" t="str">
        <f t="shared" si="493"/>
        <v>https://www.udobaer.de/out/media/public/cust/others/s0000191-2021-ch_it.pdf</v>
      </c>
    </row>
    <row r="17338" spans="1:2" x14ac:dyDescent="0.2">
      <c r="A17338" s="1" t="s">
        <v>21997</v>
      </c>
      <c r="B17338" t="str">
        <f t="shared" si="493"/>
        <v>https://www.udobaer.de/out/media/public/cust/others/s0000191-2021-ch_it.pdf</v>
      </c>
    </row>
    <row r="17339" spans="1:2" x14ac:dyDescent="0.2">
      <c r="A17339" s="1" t="s">
        <v>21998</v>
      </c>
      <c r="B17339" t="str">
        <f t="shared" si="493"/>
        <v>https://www.udobaer.de/out/media/public/cust/others/s0000191-2021-ch_it.pdf</v>
      </c>
    </row>
    <row r="17340" spans="1:2" x14ac:dyDescent="0.2">
      <c r="A17340" s="1" t="s">
        <v>21999</v>
      </c>
      <c r="B17340" t="str">
        <f t="shared" si="493"/>
        <v>https://www.udobaer.de/out/media/public/cust/others/s0000191-2021-ch_it.pdf</v>
      </c>
    </row>
    <row r="17341" spans="1:2" x14ac:dyDescent="0.2">
      <c r="A17341" s="1" t="s">
        <v>22000</v>
      </c>
      <c r="B17341" t="str">
        <f t="shared" si="493"/>
        <v>https://www.udobaer.de/out/media/public/cust/others/s0000191-2021-ch_it.pdf</v>
      </c>
    </row>
    <row r="17342" spans="1:2" x14ac:dyDescent="0.2">
      <c r="A17342" s="1" t="s">
        <v>22001</v>
      </c>
      <c r="B17342" t="str">
        <f t="shared" si="493"/>
        <v>https://www.udobaer.de/out/media/public/cust/others/s0000191-2021-ch_it.pdf</v>
      </c>
    </row>
    <row r="17343" spans="1:2" x14ac:dyDescent="0.2">
      <c r="A17343" s="1" t="s">
        <v>22002</v>
      </c>
      <c r="B17343" t="str">
        <f t="shared" si="493"/>
        <v>https://www.udobaer.de/out/media/public/cust/others/s0000191-2021-ch_it.pdf</v>
      </c>
    </row>
    <row r="17344" spans="1:2" x14ac:dyDescent="0.2">
      <c r="A17344" s="1" t="s">
        <v>22003</v>
      </c>
      <c r="B17344" t="str">
        <f t="shared" si="493"/>
        <v>https://www.udobaer.de/out/media/public/cust/others/s0000191-2021-ch_it.pdf</v>
      </c>
    </row>
    <row r="17345" spans="1:2" x14ac:dyDescent="0.2">
      <c r="A17345" s="1" t="s">
        <v>22004</v>
      </c>
      <c r="B17345" t="str">
        <f t="shared" ref="B17345:B17376" si="494">HYPERLINK("https://www.udobaer.de/out/media/public/cust/others/s0000191-2021-ch_it.pdf")</f>
        <v>https://www.udobaer.de/out/media/public/cust/others/s0000191-2021-ch_it.pdf</v>
      </c>
    </row>
    <row r="17346" spans="1:2" x14ac:dyDescent="0.2">
      <c r="A17346" s="1" t="s">
        <v>22005</v>
      </c>
      <c r="B17346" t="str">
        <f t="shared" si="494"/>
        <v>https://www.udobaer.de/out/media/public/cust/others/s0000191-2021-ch_it.pdf</v>
      </c>
    </row>
    <row r="17347" spans="1:2" x14ac:dyDescent="0.2">
      <c r="A17347" s="1" t="s">
        <v>22006</v>
      </c>
      <c r="B17347" t="str">
        <f t="shared" si="494"/>
        <v>https://www.udobaer.de/out/media/public/cust/others/s0000191-2021-ch_it.pdf</v>
      </c>
    </row>
    <row r="17348" spans="1:2" x14ac:dyDescent="0.2">
      <c r="A17348" s="1" t="s">
        <v>22007</v>
      </c>
      <c r="B17348" t="str">
        <f t="shared" si="494"/>
        <v>https://www.udobaer.de/out/media/public/cust/others/s0000191-2021-ch_it.pdf</v>
      </c>
    </row>
    <row r="17349" spans="1:2" x14ac:dyDescent="0.2">
      <c r="A17349" s="1" t="s">
        <v>22008</v>
      </c>
      <c r="B17349" t="str">
        <f t="shared" si="494"/>
        <v>https://www.udobaer.de/out/media/public/cust/others/s0000191-2021-ch_it.pdf</v>
      </c>
    </row>
    <row r="17350" spans="1:2" x14ac:dyDescent="0.2">
      <c r="A17350" s="1" t="s">
        <v>22009</v>
      </c>
      <c r="B17350" t="str">
        <f t="shared" si="494"/>
        <v>https://www.udobaer.de/out/media/public/cust/others/s0000191-2021-ch_it.pdf</v>
      </c>
    </row>
    <row r="17351" spans="1:2" x14ac:dyDescent="0.2">
      <c r="A17351" s="1" t="s">
        <v>22010</v>
      </c>
      <c r="B17351" t="str">
        <f t="shared" si="494"/>
        <v>https://www.udobaer.de/out/media/public/cust/others/s0000191-2021-ch_it.pdf</v>
      </c>
    </row>
    <row r="17352" spans="1:2" x14ac:dyDescent="0.2">
      <c r="A17352" s="1" t="s">
        <v>22011</v>
      </c>
      <c r="B17352" t="str">
        <f t="shared" si="494"/>
        <v>https://www.udobaer.de/out/media/public/cust/others/s0000191-2021-ch_it.pdf</v>
      </c>
    </row>
    <row r="17353" spans="1:2" x14ac:dyDescent="0.2">
      <c r="A17353" s="1" t="s">
        <v>22012</v>
      </c>
      <c r="B17353" t="str">
        <f t="shared" si="494"/>
        <v>https://www.udobaer.de/out/media/public/cust/others/s0000191-2021-ch_it.pdf</v>
      </c>
    </row>
    <row r="17354" spans="1:2" x14ac:dyDescent="0.2">
      <c r="A17354" s="1" t="s">
        <v>22013</v>
      </c>
      <c r="B17354" t="str">
        <f t="shared" si="494"/>
        <v>https://www.udobaer.de/out/media/public/cust/others/s0000191-2021-ch_it.pdf</v>
      </c>
    </row>
    <row r="17355" spans="1:2" x14ac:dyDescent="0.2">
      <c r="A17355" s="1" t="s">
        <v>22014</v>
      </c>
      <c r="B17355" t="str">
        <f t="shared" si="494"/>
        <v>https://www.udobaer.de/out/media/public/cust/others/s0000191-2021-ch_it.pdf</v>
      </c>
    </row>
    <row r="17356" spans="1:2" x14ac:dyDescent="0.2">
      <c r="A17356" s="1" t="s">
        <v>22015</v>
      </c>
      <c r="B17356" t="str">
        <f t="shared" si="494"/>
        <v>https://www.udobaer.de/out/media/public/cust/others/s0000191-2021-ch_it.pdf</v>
      </c>
    </row>
    <row r="17357" spans="1:2" x14ac:dyDescent="0.2">
      <c r="A17357" s="1" t="s">
        <v>22016</v>
      </c>
      <c r="B17357" t="str">
        <f t="shared" si="494"/>
        <v>https://www.udobaer.de/out/media/public/cust/others/s0000191-2021-ch_it.pdf</v>
      </c>
    </row>
    <row r="17358" spans="1:2" x14ac:dyDescent="0.2">
      <c r="A17358" s="1" t="s">
        <v>22017</v>
      </c>
      <c r="B17358" t="str">
        <f t="shared" si="494"/>
        <v>https://www.udobaer.de/out/media/public/cust/others/s0000191-2021-ch_it.pdf</v>
      </c>
    </row>
    <row r="17359" spans="1:2" x14ac:dyDescent="0.2">
      <c r="A17359" s="1" t="s">
        <v>22018</v>
      </c>
      <c r="B17359" t="str">
        <f t="shared" si="494"/>
        <v>https://www.udobaer.de/out/media/public/cust/others/s0000191-2021-ch_it.pdf</v>
      </c>
    </row>
    <row r="17360" spans="1:2" x14ac:dyDescent="0.2">
      <c r="A17360" s="1" t="s">
        <v>22019</v>
      </c>
      <c r="B17360" t="str">
        <f t="shared" si="494"/>
        <v>https://www.udobaer.de/out/media/public/cust/others/s0000191-2021-ch_it.pdf</v>
      </c>
    </row>
    <row r="17361" spans="1:2" x14ac:dyDescent="0.2">
      <c r="A17361" s="1" t="s">
        <v>22020</v>
      </c>
      <c r="B17361" t="str">
        <f t="shared" si="494"/>
        <v>https://www.udobaer.de/out/media/public/cust/others/s0000191-2021-ch_it.pdf</v>
      </c>
    </row>
    <row r="17362" spans="1:2" x14ac:dyDescent="0.2">
      <c r="A17362" s="1" t="s">
        <v>22021</v>
      </c>
      <c r="B17362" t="str">
        <f t="shared" si="494"/>
        <v>https://www.udobaer.de/out/media/public/cust/others/s0000191-2021-ch_it.pdf</v>
      </c>
    </row>
    <row r="17363" spans="1:2" x14ac:dyDescent="0.2">
      <c r="A17363" s="1" t="s">
        <v>22022</v>
      </c>
      <c r="B17363" t="str">
        <f t="shared" si="494"/>
        <v>https://www.udobaer.de/out/media/public/cust/others/s0000191-2021-ch_it.pdf</v>
      </c>
    </row>
    <row r="17364" spans="1:2" x14ac:dyDescent="0.2">
      <c r="A17364" s="1" t="s">
        <v>22023</v>
      </c>
      <c r="B17364" t="str">
        <f t="shared" si="494"/>
        <v>https://www.udobaer.de/out/media/public/cust/others/s0000191-2021-ch_it.pdf</v>
      </c>
    </row>
    <row r="17365" spans="1:2" x14ac:dyDescent="0.2">
      <c r="A17365" s="1" t="s">
        <v>22024</v>
      </c>
      <c r="B17365" t="str">
        <f t="shared" si="494"/>
        <v>https://www.udobaer.de/out/media/public/cust/others/s0000191-2021-ch_it.pdf</v>
      </c>
    </row>
    <row r="17366" spans="1:2" x14ac:dyDescent="0.2">
      <c r="A17366" s="1" t="s">
        <v>22025</v>
      </c>
      <c r="B17366" t="str">
        <f t="shared" si="494"/>
        <v>https://www.udobaer.de/out/media/public/cust/others/s0000191-2021-ch_it.pdf</v>
      </c>
    </row>
    <row r="17367" spans="1:2" x14ac:dyDescent="0.2">
      <c r="A17367" s="1" t="s">
        <v>22026</v>
      </c>
      <c r="B17367" t="str">
        <f t="shared" si="494"/>
        <v>https://www.udobaer.de/out/media/public/cust/others/s0000191-2021-ch_it.pdf</v>
      </c>
    </row>
    <row r="17368" spans="1:2" x14ac:dyDescent="0.2">
      <c r="A17368" s="1" t="s">
        <v>22027</v>
      </c>
      <c r="B17368" t="str">
        <f t="shared" si="494"/>
        <v>https://www.udobaer.de/out/media/public/cust/others/s0000191-2021-ch_it.pdf</v>
      </c>
    </row>
    <row r="17369" spans="1:2" x14ac:dyDescent="0.2">
      <c r="A17369" s="1" t="s">
        <v>22028</v>
      </c>
      <c r="B17369" t="str">
        <f t="shared" si="494"/>
        <v>https://www.udobaer.de/out/media/public/cust/others/s0000191-2021-ch_it.pdf</v>
      </c>
    </row>
    <row r="17370" spans="1:2" x14ac:dyDescent="0.2">
      <c r="A17370" s="1" t="s">
        <v>22029</v>
      </c>
      <c r="B17370" t="str">
        <f t="shared" si="494"/>
        <v>https://www.udobaer.de/out/media/public/cust/others/s0000191-2021-ch_it.pdf</v>
      </c>
    </row>
    <row r="17371" spans="1:2" x14ac:dyDescent="0.2">
      <c r="A17371" s="1" t="s">
        <v>22030</v>
      </c>
      <c r="B17371" t="str">
        <f t="shared" si="494"/>
        <v>https://www.udobaer.de/out/media/public/cust/others/s0000191-2021-ch_it.pdf</v>
      </c>
    </row>
    <row r="17372" spans="1:2" x14ac:dyDescent="0.2">
      <c r="A17372" s="1" t="s">
        <v>22031</v>
      </c>
      <c r="B17372" t="str">
        <f t="shared" si="494"/>
        <v>https://www.udobaer.de/out/media/public/cust/others/s0000191-2021-ch_it.pdf</v>
      </c>
    </row>
    <row r="17373" spans="1:2" x14ac:dyDescent="0.2">
      <c r="A17373" s="1" t="s">
        <v>22032</v>
      </c>
      <c r="B17373" t="str">
        <f t="shared" si="494"/>
        <v>https://www.udobaer.de/out/media/public/cust/others/s0000191-2021-ch_it.pdf</v>
      </c>
    </row>
    <row r="17374" spans="1:2" x14ac:dyDescent="0.2">
      <c r="A17374" s="1" t="s">
        <v>22033</v>
      </c>
      <c r="B17374" t="str">
        <f t="shared" si="494"/>
        <v>https://www.udobaer.de/out/media/public/cust/others/s0000191-2021-ch_it.pdf</v>
      </c>
    </row>
    <row r="17375" spans="1:2" x14ac:dyDescent="0.2">
      <c r="A17375" s="1" t="s">
        <v>22034</v>
      </c>
      <c r="B17375" t="str">
        <f t="shared" si="494"/>
        <v>https://www.udobaer.de/out/media/public/cust/others/s0000191-2021-ch_it.pdf</v>
      </c>
    </row>
    <row r="17376" spans="1:2" x14ac:dyDescent="0.2">
      <c r="A17376" s="1" t="s">
        <v>22035</v>
      </c>
      <c r="B17376" t="str">
        <f t="shared" si="494"/>
        <v>https://www.udobaer.de/out/media/public/cust/others/s0000191-2021-ch_it.pdf</v>
      </c>
    </row>
    <row r="17377" spans="1:2" x14ac:dyDescent="0.2">
      <c r="A17377" s="1" t="s">
        <v>22036</v>
      </c>
      <c r="B17377" t="str">
        <f t="shared" ref="B17377:B17420" si="495">HYPERLINK("https://www.udobaer.de/out/media/public/cust/others/s0000191-2021-ch_it.pdf")</f>
        <v>https://www.udobaer.de/out/media/public/cust/others/s0000191-2021-ch_it.pdf</v>
      </c>
    </row>
    <row r="17378" spans="1:2" x14ac:dyDescent="0.2">
      <c r="A17378" s="1" t="s">
        <v>22037</v>
      </c>
      <c r="B17378" t="str">
        <f t="shared" si="495"/>
        <v>https://www.udobaer.de/out/media/public/cust/others/s0000191-2021-ch_it.pdf</v>
      </c>
    </row>
    <row r="17379" spans="1:2" x14ac:dyDescent="0.2">
      <c r="A17379" s="1" t="s">
        <v>22038</v>
      </c>
      <c r="B17379" t="str">
        <f t="shared" si="495"/>
        <v>https://www.udobaer.de/out/media/public/cust/others/s0000191-2021-ch_it.pdf</v>
      </c>
    </row>
    <row r="17380" spans="1:2" x14ac:dyDescent="0.2">
      <c r="A17380" s="1" t="s">
        <v>22039</v>
      </c>
      <c r="B17380" t="str">
        <f t="shared" si="495"/>
        <v>https://www.udobaer.de/out/media/public/cust/others/s0000191-2021-ch_it.pdf</v>
      </c>
    </row>
    <row r="17381" spans="1:2" x14ac:dyDescent="0.2">
      <c r="A17381" s="1" t="s">
        <v>22040</v>
      </c>
      <c r="B17381" t="str">
        <f t="shared" si="495"/>
        <v>https://www.udobaer.de/out/media/public/cust/others/s0000191-2021-ch_it.pdf</v>
      </c>
    </row>
    <row r="17382" spans="1:2" x14ac:dyDescent="0.2">
      <c r="A17382" s="1" t="s">
        <v>22041</v>
      </c>
      <c r="B17382" t="str">
        <f t="shared" si="495"/>
        <v>https://www.udobaer.de/out/media/public/cust/others/s0000191-2021-ch_it.pdf</v>
      </c>
    </row>
    <row r="17383" spans="1:2" x14ac:dyDescent="0.2">
      <c r="A17383" s="1" t="s">
        <v>22042</v>
      </c>
      <c r="B17383" t="str">
        <f t="shared" si="495"/>
        <v>https://www.udobaer.de/out/media/public/cust/others/s0000191-2021-ch_it.pdf</v>
      </c>
    </row>
    <row r="17384" spans="1:2" x14ac:dyDescent="0.2">
      <c r="A17384" s="1" t="s">
        <v>22043</v>
      </c>
      <c r="B17384" t="str">
        <f t="shared" si="495"/>
        <v>https://www.udobaer.de/out/media/public/cust/others/s0000191-2021-ch_it.pdf</v>
      </c>
    </row>
    <row r="17385" spans="1:2" x14ac:dyDescent="0.2">
      <c r="A17385" s="1" t="s">
        <v>22044</v>
      </c>
      <c r="B17385" t="str">
        <f t="shared" si="495"/>
        <v>https://www.udobaer.de/out/media/public/cust/others/s0000191-2021-ch_it.pdf</v>
      </c>
    </row>
    <row r="17386" spans="1:2" x14ac:dyDescent="0.2">
      <c r="A17386" s="1" t="s">
        <v>22045</v>
      </c>
      <c r="B17386" t="str">
        <f t="shared" si="495"/>
        <v>https://www.udobaer.de/out/media/public/cust/others/s0000191-2021-ch_it.pdf</v>
      </c>
    </row>
    <row r="17387" spans="1:2" x14ac:dyDescent="0.2">
      <c r="A17387" s="1" t="s">
        <v>22046</v>
      </c>
      <c r="B17387" t="str">
        <f t="shared" si="495"/>
        <v>https://www.udobaer.de/out/media/public/cust/others/s0000191-2021-ch_it.pdf</v>
      </c>
    </row>
    <row r="17388" spans="1:2" x14ac:dyDescent="0.2">
      <c r="A17388" s="1" t="s">
        <v>22047</v>
      </c>
      <c r="B17388" t="str">
        <f t="shared" si="495"/>
        <v>https://www.udobaer.de/out/media/public/cust/others/s0000191-2021-ch_it.pdf</v>
      </c>
    </row>
    <row r="17389" spans="1:2" x14ac:dyDescent="0.2">
      <c r="A17389" s="1" t="s">
        <v>22048</v>
      </c>
      <c r="B17389" t="str">
        <f t="shared" si="495"/>
        <v>https://www.udobaer.de/out/media/public/cust/others/s0000191-2021-ch_it.pdf</v>
      </c>
    </row>
    <row r="17390" spans="1:2" x14ac:dyDescent="0.2">
      <c r="A17390" s="1" t="s">
        <v>22049</v>
      </c>
      <c r="B17390" t="str">
        <f t="shared" si="495"/>
        <v>https://www.udobaer.de/out/media/public/cust/others/s0000191-2021-ch_it.pdf</v>
      </c>
    </row>
    <row r="17391" spans="1:2" x14ac:dyDescent="0.2">
      <c r="A17391" s="1" t="s">
        <v>22050</v>
      </c>
      <c r="B17391" t="str">
        <f t="shared" si="495"/>
        <v>https://www.udobaer.de/out/media/public/cust/others/s0000191-2021-ch_it.pdf</v>
      </c>
    </row>
    <row r="17392" spans="1:2" x14ac:dyDescent="0.2">
      <c r="A17392" s="1" t="s">
        <v>22051</v>
      </c>
      <c r="B17392" t="str">
        <f t="shared" si="495"/>
        <v>https://www.udobaer.de/out/media/public/cust/others/s0000191-2021-ch_it.pdf</v>
      </c>
    </row>
    <row r="17393" spans="1:2" x14ac:dyDescent="0.2">
      <c r="A17393" s="1" t="s">
        <v>22052</v>
      </c>
      <c r="B17393" t="str">
        <f t="shared" si="495"/>
        <v>https://www.udobaer.de/out/media/public/cust/others/s0000191-2021-ch_it.pdf</v>
      </c>
    </row>
    <row r="17394" spans="1:2" x14ac:dyDescent="0.2">
      <c r="A17394" s="1" t="s">
        <v>22053</v>
      </c>
      <c r="B17394" t="str">
        <f t="shared" si="495"/>
        <v>https://www.udobaer.de/out/media/public/cust/others/s0000191-2021-ch_it.pdf</v>
      </c>
    </row>
    <row r="17395" spans="1:2" x14ac:dyDescent="0.2">
      <c r="A17395" s="1" t="s">
        <v>22054</v>
      </c>
      <c r="B17395" t="str">
        <f t="shared" si="495"/>
        <v>https://www.udobaer.de/out/media/public/cust/others/s0000191-2021-ch_it.pdf</v>
      </c>
    </row>
    <row r="17396" spans="1:2" x14ac:dyDescent="0.2">
      <c r="A17396" s="1" t="s">
        <v>22055</v>
      </c>
      <c r="B17396" t="str">
        <f t="shared" si="495"/>
        <v>https://www.udobaer.de/out/media/public/cust/others/s0000191-2021-ch_it.pdf</v>
      </c>
    </row>
    <row r="17397" spans="1:2" x14ac:dyDescent="0.2">
      <c r="A17397" s="1" t="s">
        <v>22056</v>
      </c>
      <c r="B17397" t="str">
        <f t="shared" si="495"/>
        <v>https://www.udobaer.de/out/media/public/cust/others/s0000191-2021-ch_it.pdf</v>
      </c>
    </row>
    <row r="17398" spans="1:2" x14ac:dyDescent="0.2">
      <c r="A17398" s="1" t="s">
        <v>22057</v>
      </c>
      <c r="B17398" t="str">
        <f t="shared" si="495"/>
        <v>https://www.udobaer.de/out/media/public/cust/others/s0000191-2021-ch_it.pdf</v>
      </c>
    </row>
    <row r="17399" spans="1:2" x14ac:dyDescent="0.2">
      <c r="A17399" s="1" t="s">
        <v>22058</v>
      </c>
      <c r="B17399" t="str">
        <f t="shared" si="495"/>
        <v>https://www.udobaer.de/out/media/public/cust/others/s0000191-2021-ch_it.pdf</v>
      </c>
    </row>
    <row r="17400" spans="1:2" x14ac:dyDescent="0.2">
      <c r="A17400" s="1" t="s">
        <v>22059</v>
      </c>
      <c r="B17400" t="str">
        <f t="shared" si="495"/>
        <v>https://www.udobaer.de/out/media/public/cust/others/s0000191-2021-ch_it.pdf</v>
      </c>
    </row>
    <row r="17401" spans="1:2" x14ac:dyDescent="0.2">
      <c r="A17401" s="1" t="s">
        <v>22060</v>
      </c>
      <c r="B17401" t="str">
        <f t="shared" si="495"/>
        <v>https://www.udobaer.de/out/media/public/cust/others/s0000191-2021-ch_it.pdf</v>
      </c>
    </row>
    <row r="17402" spans="1:2" x14ac:dyDescent="0.2">
      <c r="A17402" s="1" t="s">
        <v>22061</v>
      </c>
      <c r="B17402" t="str">
        <f t="shared" si="495"/>
        <v>https://www.udobaer.de/out/media/public/cust/others/s0000191-2021-ch_it.pdf</v>
      </c>
    </row>
    <row r="17403" spans="1:2" x14ac:dyDescent="0.2">
      <c r="A17403" s="1" t="s">
        <v>22062</v>
      </c>
      <c r="B17403" t="str">
        <f t="shared" si="495"/>
        <v>https://www.udobaer.de/out/media/public/cust/others/s0000191-2021-ch_it.pdf</v>
      </c>
    </row>
    <row r="17404" spans="1:2" x14ac:dyDescent="0.2">
      <c r="A17404" s="1" t="s">
        <v>22063</v>
      </c>
      <c r="B17404" t="str">
        <f t="shared" si="495"/>
        <v>https://www.udobaer.de/out/media/public/cust/others/s0000191-2021-ch_it.pdf</v>
      </c>
    </row>
    <row r="17405" spans="1:2" x14ac:dyDescent="0.2">
      <c r="A17405" s="1" t="s">
        <v>22064</v>
      </c>
      <c r="B17405" t="str">
        <f t="shared" si="495"/>
        <v>https://www.udobaer.de/out/media/public/cust/others/s0000191-2021-ch_it.pdf</v>
      </c>
    </row>
    <row r="17406" spans="1:2" x14ac:dyDescent="0.2">
      <c r="A17406" s="1" t="s">
        <v>22065</v>
      </c>
      <c r="B17406" t="str">
        <f t="shared" si="495"/>
        <v>https://www.udobaer.de/out/media/public/cust/others/s0000191-2021-ch_it.pdf</v>
      </c>
    </row>
    <row r="17407" spans="1:2" x14ac:dyDescent="0.2">
      <c r="A17407" s="1" t="s">
        <v>22066</v>
      </c>
      <c r="B17407" t="str">
        <f t="shared" si="495"/>
        <v>https://www.udobaer.de/out/media/public/cust/others/s0000191-2021-ch_it.pdf</v>
      </c>
    </row>
    <row r="17408" spans="1:2" x14ac:dyDescent="0.2">
      <c r="A17408" s="1" t="s">
        <v>22067</v>
      </c>
      <c r="B17408" t="str">
        <f t="shared" si="495"/>
        <v>https://www.udobaer.de/out/media/public/cust/others/s0000191-2021-ch_it.pdf</v>
      </c>
    </row>
    <row r="17409" spans="1:2" x14ac:dyDescent="0.2">
      <c r="A17409" s="1" t="s">
        <v>22068</v>
      </c>
      <c r="B17409" t="str">
        <f t="shared" si="495"/>
        <v>https://www.udobaer.de/out/media/public/cust/others/s0000191-2021-ch_it.pdf</v>
      </c>
    </row>
    <row r="17410" spans="1:2" x14ac:dyDescent="0.2">
      <c r="A17410" s="1" t="s">
        <v>22069</v>
      </c>
      <c r="B17410" t="str">
        <f t="shared" si="495"/>
        <v>https://www.udobaer.de/out/media/public/cust/others/s0000191-2021-ch_it.pdf</v>
      </c>
    </row>
    <row r="17411" spans="1:2" x14ac:dyDescent="0.2">
      <c r="A17411" s="1" t="s">
        <v>22070</v>
      </c>
      <c r="B17411" t="str">
        <f t="shared" si="495"/>
        <v>https://www.udobaer.de/out/media/public/cust/others/s0000191-2021-ch_it.pdf</v>
      </c>
    </row>
    <row r="17412" spans="1:2" x14ac:dyDescent="0.2">
      <c r="A17412" s="1" t="s">
        <v>22071</v>
      </c>
      <c r="B17412" t="str">
        <f t="shared" si="495"/>
        <v>https://www.udobaer.de/out/media/public/cust/others/s0000191-2021-ch_it.pdf</v>
      </c>
    </row>
    <row r="17413" spans="1:2" x14ac:dyDescent="0.2">
      <c r="A17413" s="1" t="s">
        <v>22072</v>
      </c>
      <c r="B17413" t="str">
        <f t="shared" si="495"/>
        <v>https://www.udobaer.de/out/media/public/cust/others/s0000191-2021-ch_it.pdf</v>
      </c>
    </row>
    <row r="17414" spans="1:2" x14ac:dyDescent="0.2">
      <c r="A17414" s="1" t="s">
        <v>22073</v>
      </c>
      <c r="B17414" t="str">
        <f t="shared" si="495"/>
        <v>https://www.udobaer.de/out/media/public/cust/others/s0000191-2021-ch_it.pdf</v>
      </c>
    </row>
    <row r="17415" spans="1:2" x14ac:dyDescent="0.2">
      <c r="A17415" s="1" t="s">
        <v>22074</v>
      </c>
      <c r="B17415" t="str">
        <f t="shared" si="495"/>
        <v>https://www.udobaer.de/out/media/public/cust/others/s0000191-2021-ch_it.pdf</v>
      </c>
    </row>
    <row r="17416" spans="1:2" x14ac:dyDescent="0.2">
      <c r="A17416" s="1" t="s">
        <v>22075</v>
      </c>
      <c r="B17416" t="str">
        <f t="shared" si="495"/>
        <v>https://www.udobaer.de/out/media/public/cust/others/s0000191-2021-ch_it.pdf</v>
      </c>
    </row>
    <row r="17417" spans="1:2" x14ac:dyDescent="0.2">
      <c r="A17417" s="1" t="s">
        <v>22076</v>
      </c>
      <c r="B17417" t="str">
        <f t="shared" si="495"/>
        <v>https://www.udobaer.de/out/media/public/cust/others/s0000191-2021-ch_it.pdf</v>
      </c>
    </row>
    <row r="17418" spans="1:2" x14ac:dyDescent="0.2">
      <c r="A17418" s="1" t="s">
        <v>22077</v>
      </c>
      <c r="B17418" t="str">
        <f t="shared" si="495"/>
        <v>https://www.udobaer.de/out/media/public/cust/others/s0000191-2021-ch_it.pdf</v>
      </c>
    </row>
    <row r="17419" spans="1:2" x14ac:dyDescent="0.2">
      <c r="A17419" s="1" t="s">
        <v>22078</v>
      </c>
      <c r="B17419" t="str">
        <f t="shared" si="495"/>
        <v>https://www.udobaer.de/out/media/public/cust/others/s0000191-2021-ch_it.pdf</v>
      </c>
    </row>
    <row r="17420" spans="1:2" x14ac:dyDescent="0.2">
      <c r="A17420" s="1" t="s">
        <v>22079</v>
      </c>
      <c r="B17420" t="str">
        <f t="shared" si="495"/>
        <v>https://www.udobaer.de/out/media/public/cust/others/s0000191-2021-ch_it.pdf</v>
      </c>
    </row>
    <row r="17421" spans="1:2" x14ac:dyDescent="0.2">
      <c r="A17421" s="1" t="s">
        <v>22080</v>
      </c>
      <c r="B17421" t="str">
        <f t="shared" ref="B17421:B17450" si="496">HYPERLINK("https://www.udobaer.de/out/media/public/cust/others/s0000191-2021-ch_it.pdf")</f>
        <v>https://www.udobaer.de/out/media/public/cust/others/s0000191-2021-ch_it.pdf</v>
      </c>
    </row>
    <row r="17422" spans="1:2" x14ac:dyDescent="0.2">
      <c r="A17422" s="1" t="s">
        <v>22081</v>
      </c>
      <c r="B17422" t="str">
        <f t="shared" si="496"/>
        <v>https://www.udobaer.de/out/media/public/cust/others/s0000191-2021-ch_it.pdf</v>
      </c>
    </row>
    <row r="17423" spans="1:2" x14ac:dyDescent="0.2">
      <c r="A17423" s="1" t="s">
        <v>22082</v>
      </c>
      <c r="B17423" t="str">
        <f t="shared" si="496"/>
        <v>https://www.udobaer.de/out/media/public/cust/others/s0000191-2021-ch_it.pdf</v>
      </c>
    </row>
    <row r="17424" spans="1:2" x14ac:dyDescent="0.2">
      <c r="A17424" s="1" t="s">
        <v>22083</v>
      </c>
      <c r="B17424" t="str">
        <f t="shared" si="496"/>
        <v>https://www.udobaer.de/out/media/public/cust/others/s0000191-2021-ch_it.pdf</v>
      </c>
    </row>
    <row r="17425" spans="1:2" x14ac:dyDescent="0.2">
      <c r="A17425" s="1" t="s">
        <v>22084</v>
      </c>
      <c r="B17425" t="str">
        <f t="shared" si="496"/>
        <v>https://www.udobaer.de/out/media/public/cust/others/s0000191-2021-ch_it.pdf</v>
      </c>
    </row>
    <row r="17426" spans="1:2" x14ac:dyDescent="0.2">
      <c r="A17426" s="1" t="s">
        <v>22085</v>
      </c>
      <c r="B17426" t="str">
        <f t="shared" si="496"/>
        <v>https://www.udobaer.de/out/media/public/cust/others/s0000191-2021-ch_it.pdf</v>
      </c>
    </row>
    <row r="17427" spans="1:2" x14ac:dyDescent="0.2">
      <c r="A17427" s="1" t="s">
        <v>22086</v>
      </c>
      <c r="B17427" t="str">
        <f t="shared" si="496"/>
        <v>https://www.udobaer.de/out/media/public/cust/others/s0000191-2021-ch_it.pdf</v>
      </c>
    </row>
    <row r="17428" spans="1:2" x14ac:dyDescent="0.2">
      <c r="A17428" s="1" t="s">
        <v>22087</v>
      </c>
      <c r="B17428" t="str">
        <f t="shared" si="496"/>
        <v>https://www.udobaer.de/out/media/public/cust/others/s0000191-2021-ch_it.pdf</v>
      </c>
    </row>
    <row r="17429" spans="1:2" x14ac:dyDescent="0.2">
      <c r="A17429" s="1" t="s">
        <v>22088</v>
      </c>
      <c r="B17429" t="str">
        <f t="shared" si="496"/>
        <v>https://www.udobaer.de/out/media/public/cust/others/s0000191-2021-ch_it.pdf</v>
      </c>
    </row>
    <row r="17430" spans="1:2" x14ac:dyDescent="0.2">
      <c r="A17430" s="1" t="s">
        <v>22089</v>
      </c>
      <c r="B17430" t="str">
        <f t="shared" si="496"/>
        <v>https://www.udobaer.de/out/media/public/cust/others/s0000191-2021-ch_it.pdf</v>
      </c>
    </row>
    <row r="17431" spans="1:2" x14ac:dyDescent="0.2">
      <c r="A17431" s="1" t="s">
        <v>22090</v>
      </c>
      <c r="B17431" t="str">
        <f t="shared" si="496"/>
        <v>https://www.udobaer.de/out/media/public/cust/others/s0000191-2021-ch_it.pdf</v>
      </c>
    </row>
    <row r="17432" spans="1:2" x14ac:dyDescent="0.2">
      <c r="A17432" s="1" t="s">
        <v>22091</v>
      </c>
      <c r="B17432" t="str">
        <f t="shared" si="496"/>
        <v>https://www.udobaer.de/out/media/public/cust/others/s0000191-2021-ch_it.pdf</v>
      </c>
    </row>
    <row r="17433" spans="1:2" x14ac:dyDescent="0.2">
      <c r="A17433" s="1" t="s">
        <v>22092</v>
      </c>
      <c r="B17433" t="str">
        <f t="shared" si="496"/>
        <v>https://www.udobaer.de/out/media/public/cust/others/s0000191-2021-ch_it.pdf</v>
      </c>
    </row>
    <row r="17434" spans="1:2" x14ac:dyDescent="0.2">
      <c r="A17434" s="1" t="s">
        <v>22093</v>
      </c>
      <c r="B17434" t="str">
        <f t="shared" si="496"/>
        <v>https://www.udobaer.de/out/media/public/cust/others/s0000191-2021-ch_it.pdf</v>
      </c>
    </row>
    <row r="17435" spans="1:2" x14ac:dyDescent="0.2">
      <c r="A17435" s="1" t="s">
        <v>22094</v>
      </c>
      <c r="B17435" t="str">
        <f t="shared" si="496"/>
        <v>https://www.udobaer.de/out/media/public/cust/others/s0000191-2021-ch_it.pdf</v>
      </c>
    </row>
    <row r="17436" spans="1:2" x14ac:dyDescent="0.2">
      <c r="A17436" s="1" t="s">
        <v>22095</v>
      </c>
      <c r="B17436" t="str">
        <f t="shared" si="496"/>
        <v>https://www.udobaer.de/out/media/public/cust/others/s0000191-2021-ch_it.pdf</v>
      </c>
    </row>
    <row r="17437" spans="1:2" x14ac:dyDescent="0.2">
      <c r="A17437" s="1" t="s">
        <v>22096</v>
      </c>
      <c r="B17437" t="str">
        <f t="shared" si="496"/>
        <v>https://www.udobaer.de/out/media/public/cust/others/s0000191-2021-ch_it.pdf</v>
      </c>
    </row>
    <row r="17438" spans="1:2" x14ac:dyDescent="0.2">
      <c r="A17438" s="1" t="s">
        <v>22097</v>
      </c>
      <c r="B17438" t="str">
        <f t="shared" si="496"/>
        <v>https://www.udobaer.de/out/media/public/cust/others/s0000191-2021-ch_it.pdf</v>
      </c>
    </row>
    <row r="17439" spans="1:2" x14ac:dyDescent="0.2">
      <c r="A17439" s="1" t="s">
        <v>22098</v>
      </c>
      <c r="B17439" t="str">
        <f t="shared" si="496"/>
        <v>https://www.udobaer.de/out/media/public/cust/others/s0000191-2021-ch_it.pdf</v>
      </c>
    </row>
    <row r="17440" spans="1:2" x14ac:dyDescent="0.2">
      <c r="A17440" s="1" t="s">
        <v>22099</v>
      </c>
      <c r="B17440" t="str">
        <f t="shared" si="496"/>
        <v>https://www.udobaer.de/out/media/public/cust/others/s0000191-2021-ch_it.pdf</v>
      </c>
    </row>
    <row r="17441" spans="1:2" x14ac:dyDescent="0.2">
      <c r="A17441" s="1" t="s">
        <v>22100</v>
      </c>
      <c r="B17441" t="str">
        <f t="shared" si="496"/>
        <v>https://www.udobaer.de/out/media/public/cust/others/s0000191-2021-ch_it.pdf</v>
      </c>
    </row>
    <row r="17442" spans="1:2" x14ac:dyDescent="0.2">
      <c r="A17442" s="1" t="s">
        <v>22101</v>
      </c>
      <c r="B17442" t="str">
        <f t="shared" si="496"/>
        <v>https://www.udobaer.de/out/media/public/cust/others/s0000191-2021-ch_it.pdf</v>
      </c>
    </row>
    <row r="17443" spans="1:2" x14ac:dyDescent="0.2">
      <c r="A17443" s="1" t="s">
        <v>22102</v>
      </c>
      <c r="B17443" t="str">
        <f t="shared" si="496"/>
        <v>https://www.udobaer.de/out/media/public/cust/others/s0000191-2021-ch_it.pdf</v>
      </c>
    </row>
    <row r="17444" spans="1:2" x14ac:dyDescent="0.2">
      <c r="A17444" s="1" t="s">
        <v>22103</v>
      </c>
      <c r="B17444" t="str">
        <f t="shared" si="496"/>
        <v>https://www.udobaer.de/out/media/public/cust/others/s0000191-2021-ch_it.pdf</v>
      </c>
    </row>
    <row r="17445" spans="1:2" x14ac:dyDescent="0.2">
      <c r="A17445" s="1" t="s">
        <v>22104</v>
      </c>
      <c r="B17445" t="str">
        <f t="shared" si="496"/>
        <v>https://www.udobaer.de/out/media/public/cust/others/s0000191-2021-ch_it.pdf</v>
      </c>
    </row>
    <row r="17446" spans="1:2" x14ac:dyDescent="0.2">
      <c r="A17446" s="1" t="s">
        <v>22105</v>
      </c>
      <c r="B17446" t="str">
        <f t="shared" si="496"/>
        <v>https://www.udobaer.de/out/media/public/cust/others/s0000191-2021-ch_it.pdf</v>
      </c>
    </row>
    <row r="17447" spans="1:2" x14ac:dyDescent="0.2">
      <c r="A17447" s="1" t="s">
        <v>22106</v>
      </c>
      <c r="B17447" t="str">
        <f t="shared" si="496"/>
        <v>https://www.udobaer.de/out/media/public/cust/others/s0000191-2021-ch_it.pdf</v>
      </c>
    </row>
    <row r="17448" spans="1:2" x14ac:dyDescent="0.2">
      <c r="A17448" s="1" t="s">
        <v>22107</v>
      </c>
      <c r="B17448" t="str">
        <f t="shared" si="496"/>
        <v>https://www.udobaer.de/out/media/public/cust/others/s0000191-2021-ch_it.pdf</v>
      </c>
    </row>
    <row r="17449" spans="1:2" x14ac:dyDescent="0.2">
      <c r="A17449" s="1" t="s">
        <v>22108</v>
      </c>
      <c r="B17449" t="str">
        <f t="shared" si="496"/>
        <v>https://www.udobaer.de/out/media/public/cust/others/s0000191-2021-ch_it.pdf</v>
      </c>
    </row>
    <row r="17450" spans="1:2" x14ac:dyDescent="0.2">
      <c r="A17450" s="1" t="s">
        <v>22109</v>
      </c>
      <c r="B17450" t="str">
        <f t="shared" si="496"/>
        <v>https://www.udobaer.de/out/media/public/cust/others/s0000191-2021-ch_it.pdf</v>
      </c>
    </row>
    <row r="17451" spans="1:2" x14ac:dyDescent="0.2">
      <c r="A17451" s="1" t="s">
        <v>22110</v>
      </c>
      <c r="B17451" t="str">
        <f t="shared" ref="B17451:B17498" si="497">HYPERLINK("https://www.udobaer.de/out/media/public/cust/others/s0000191-2021-ch_it.pdf")</f>
        <v>https://www.udobaer.de/out/media/public/cust/others/s0000191-2021-ch_it.pdf</v>
      </c>
    </row>
    <row r="17452" spans="1:2" x14ac:dyDescent="0.2">
      <c r="A17452" s="1" t="s">
        <v>22111</v>
      </c>
      <c r="B17452" t="str">
        <f t="shared" si="497"/>
        <v>https://www.udobaer.de/out/media/public/cust/others/s0000191-2021-ch_it.pdf</v>
      </c>
    </row>
    <row r="17453" spans="1:2" x14ac:dyDescent="0.2">
      <c r="A17453" s="1" t="s">
        <v>22112</v>
      </c>
      <c r="B17453" t="str">
        <f t="shared" si="497"/>
        <v>https://www.udobaer.de/out/media/public/cust/others/s0000191-2021-ch_it.pdf</v>
      </c>
    </row>
    <row r="17454" spans="1:2" x14ac:dyDescent="0.2">
      <c r="A17454" s="1" t="s">
        <v>22113</v>
      </c>
      <c r="B17454" t="str">
        <f t="shared" si="497"/>
        <v>https://www.udobaer.de/out/media/public/cust/others/s0000191-2021-ch_it.pdf</v>
      </c>
    </row>
    <row r="17455" spans="1:2" x14ac:dyDescent="0.2">
      <c r="A17455" s="1" t="s">
        <v>22114</v>
      </c>
      <c r="B17455" t="str">
        <f t="shared" si="497"/>
        <v>https://www.udobaer.de/out/media/public/cust/others/s0000191-2021-ch_it.pdf</v>
      </c>
    </row>
    <row r="17456" spans="1:2" x14ac:dyDescent="0.2">
      <c r="A17456" s="1" t="s">
        <v>22115</v>
      </c>
      <c r="B17456" t="str">
        <f t="shared" si="497"/>
        <v>https://www.udobaer.de/out/media/public/cust/others/s0000191-2021-ch_it.pdf</v>
      </c>
    </row>
    <row r="17457" spans="1:2" x14ac:dyDescent="0.2">
      <c r="A17457" s="1" t="s">
        <v>22116</v>
      </c>
      <c r="B17457" t="str">
        <f t="shared" si="497"/>
        <v>https://www.udobaer.de/out/media/public/cust/others/s0000191-2021-ch_it.pdf</v>
      </c>
    </row>
    <row r="17458" spans="1:2" x14ac:dyDescent="0.2">
      <c r="A17458" s="1" t="s">
        <v>22117</v>
      </c>
      <c r="B17458" t="str">
        <f t="shared" si="497"/>
        <v>https://www.udobaer.de/out/media/public/cust/others/s0000191-2021-ch_it.pdf</v>
      </c>
    </row>
    <row r="17459" spans="1:2" x14ac:dyDescent="0.2">
      <c r="A17459" s="1" t="s">
        <v>22118</v>
      </c>
      <c r="B17459" t="str">
        <f t="shared" si="497"/>
        <v>https://www.udobaer.de/out/media/public/cust/others/s0000191-2021-ch_it.pdf</v>
      </c>
    </row>
    <row r="17460" spans="1:2" x14ac:dyDescent="0.2">
      <c r="A17460" s="1" t="s">
        <v>22119</v>
      </c>
      <c r="B17460" t="str">
        <f t="shared" si="497"/>
        <v>https://www.udobaer.de/out/media/public/cust/others/s0000191-2021-ch_it.pdf</v>
      </c>
    </row>
    <row r="17461" spans="1:2" x14ac:dyDescent="0.2">
      <c r="A17461" s="1" t="s">
        <v>22120</v>
      </c>
      <c r="B17461" t="str">
        <f t="shared" si="497"/>
        <v>https://www.udobaer.de/out/media/public/cust/others/s0000191-2021-ch_it.pdf</v>
      </c>
    </row>
    <row r="17462" spans="1:2" x14ac:dyDescent="0.2">
      <c r="A17462" s="1" t="s">
        <v>22121</v>
      </c>
      <c r="B17462" t="str">
        <f t="shared" si="497"/>
        <v>https://www.udobaer.de/out/media/public/cust/others/s0000191-2021-ch_it.pdf</v>
      </c>
    </row>
    <row r="17463" spans="1:2" x14ac:dyDescent="0.2">
      <c r="A17463" s="1" t="s">
        <v>22122</v>
      </c>
      <c r="B17463" t="str">
        <f t="shared" si="497"/>
        <v>https://www.udobaer.de/out/media/public/cust/others/s0000191-2021-ch_it.pdf</v>
      </c>
    </row>
    <row r="17464" spans="1:2" x14ac:dyDescent="0.2">
      <c r="A17464" s="1" t="s">
        <v>22123</v>
      </c>
      <c r="B17464" t="str">
        <f t="shared" si="497"/>
        <v>https://www.udobaer.de/out/media/public/cust/others/s0000191-2021-ch_it.pdf</v>
      </c>
    </row>
    <row r="17465" spans="1:2" x14ac:dyDescent="0.2">
      <c r="A17465" s="1" t="s">
        <v>22124</v>
      </c>
      <c r="B17465" t="str">
        <f t="shared" si="497"/>
        <v>https://www.udobaer.de/out/media/public/cust/others/s0000191-2021-ch_it.pdf</v>
      </c>
    </row>
    <row r="17466" spans="1:2" x14ac:dyDescent="0.2">
      <c r="A17466" s="1" t="s">
        <v>22125</v>
      </c>
      <c r="B17466" t="str">
        <f t="shared" si="497"/>
        <v>https://www.udobaer.de/out/media/public/cust/others/s0000191-2021-ch_it.pdf</v>
      </c>
    </row>
    <row r="17467" spans="1:2" x14ac:dyDescent="0.2">
      <c r="A17467" s="1" t="s">
        <v>22126</v>
      </c>
      <c r="B17467" t="str">
        <f t="shared" si="497"/>
        <v>https://www.udobaer.de/out/media/public/cust/others/s0000191-2021-ch_it.pdf</v>
      </c>
    </row>
    <row r="17468" spans="1:2" x14ac:dyDescent="0.2">
      <c r="A17468" s="1" t="s">
        <v>22127</v>
      </c>
      <c r="B17468" t="str">
        <f t="shared" si="497"/>
        <v>https://www.udobaer.de/out/media/public/cust/others/s0000191-2021-ch_it.pdf</v>
      </c>
    </row>
    <row r="17469" spans="1:2" x14ac:dyDescent="0.2">
      <c r="A17469" s="1" t="s">
        <v>22128</v>
      </c>
      <c r="B17469" t="str">
        <f t="shared" si="497"/>
        <v>https://www.udobaer.de/out/media/public/cust/others/s0000191-2021-ch_it.pdf</v>
      </c>
    </row>
    <row r="17470" spans="1:2" x14ac:dyDescent="0.2">
      <c r="A17470" s="1" t="s">
        <v>22129</v>
      </c>
      <c r="B17470" t="str">
        <f t="shared" si="497"/>
        <v>https://www.udobaer.de/out/media/public/cust/others/s0000191-2021-ch_it.pdf</v>
      </c>
    </row>
    <row r="17471" spans="1:2" x14ac:dyDescent="0.2">
      <c r="A17471" s="1" t="s">
        <v>22130</v>
      </c>
      <c r="B17471" t="str">
        <f t="shared" si="497"/>
        <v>https://www.udobaer.de/out/media/public/cust/others/s0000191-2021-ch_it.pdf</v>
      </c>
    </row>
    <row r="17472" spans="1:2" x14ac:dyDescent="0.2">
      <c r="A17472" s="1" t="s">
        <v>22131</v>
      </c>
      <c r="B17472" t="str">
        <f t="shared" si="497"/>
        <v>https://www.udobaer.de/out/media/public/cust/others/s0000191-2021-ch_it.pdf</v>
      </c>
    </row>
    <row r="17473" spans="1:2" x14ac:dyDescent="0.2">
      <c r="A17473" s="1" t="s">
        <v>22132</v>
      </c>
      <c r="B17473" t="str">
        <f t="shared" si="497"/>
        <v>https://www.udobaer.de/out/media/public/cust/others/s0000191-2021-ch_it.pdf</v>
      </c>
    </row>
    <row r="17474" spans="1:2" x14ac:dyDescent="0.2">
      <c r="A17474" s="1" t="s">
        <v>22133</v>
      </c>
      <c r="B17474" t="str">
        <f t="shared" si="497"/>
        <v>https://www.udobaer.de/out/media/public/cust/others/s0000191-2021-ch_it.pdf</v>
      </c>
    </row>
    <row r="17475" spans="1:2" x14ac:dyDescent="0.2">
      <c r="A17475" s="1" t="s">
        <v>22134</v>
      </c>
      <c r="B17475" t="str">
        <f t="shared" si="497"/>
        <v>https://www.udobaer.de/out/media/public/cust/others/s0000191-2021-ch_it.pdf</v>
      </c>
    </row>
    <row r="17476" spans="1:2" x14ac:dyDescent="0.2">
      <c r="A17476" s="1" t="s">
        <v>22135</v>
      </c>
      <c r="B17476" t="str">
        <f t="shared" si="497"/>
        <v>https://www.udobaer.de/out/media/public/cust/others/s0000191-2021-ch_it.pdf</v>
      </c>
    </row>
    <row r="17477" spans="1:2" x14ac:dyDescent="0.2">
      <c r="A17477" s="1" t="s">
        <v>22136</v>
      </c>
      <c r="B17477" t="str">
        <f t="shared" si="497"/>
        <v>https://www.udobaer.de/out/media/public/cust/others/s0000191-2021-ch_it.pdf</v>
      </c>
    </row>
    <row r="17478" spans="1:2" x14ac:dyDescent="0.2">
      <c r="A17478" s="1" t="s">
        <v>22137</v>
      </c>
      <c r="B17478" t="str">
        <f t="shared" si="497"/>
        <v>https://www.udobaer.de/out/media/public/cust/others/s0000191-2021-ch_it.pdf</v>
      </c>
    </row>
    <row r="17479" spans="1:2" x14ac:dyDescent="0.2">
      <c r="A17479" s="1" t="s">
        <v>22138</v>
      </c>
      <c r="B17479" t="str">
        <f t="shared" si="497"/>
        <v>https://www.udobaer.de/out/media/public/cust/others/s0000191-2021-ch_it.pdf</v>
      </c>
    </row>
    <row r="17480" spans="1:2" x14ac:dyDescent="0.2">
      <c r="A17480" s="1" t="s">
        <v>22139</v>
      </c>
      <c r="B17480" t="str">
        <f t="shared" si="497"/>
        <v>https://www.udobaer.de/out/media/public/cust/others/s0000191-2021-ch_it.pdf</v>
      </c>
    </row>
    <row r="17481" spans="1:2" x14ac:dyDescent="0.2">
      <c r="A17481" s="1" t="s">
        <v>22140</v>
      </c>
      <c r="B17481" t="str">
        <f t="shared" si="497"/>
        <v>https://www.udobaer.de/out/media/public/cust/others/s0000191-2021-ch_it.pdf</v>
      </c>
    </row>
    <row r="17482" spans="1:2" x14ac:dyDescent="0.2">
      <c r="A17482" s="1" t="s">
        <v>22141</v>
      </c>
      <c r="B17482" t="str">
        <f t="shared" si="497"/>
        <v>https://www.udobaer.de/out/media/public/cust/others/s0000191-2021-ch_it.pdf</v>
      </c>
    </row>
    <row r="17483" spans="1:2" x14ac:dyDescent="0.2">
      <c r="A17483" s="1" t="s">
        <v>22142</v>
      </c>
      <c r="B17483" t="str">
        <f t="shared" si="497"/>
        <v>https://www.udobaer.de/out/media/public/cust/others/s0000191-2021-ch_it.pdf</v>
      </c>
    </row>
    <row r="17484" spans="1:2" x14ac:dyDescent="0.2">
      <c r="A17484" s="1" t="s">
        <v>22143</v>
      </c>
      <c r="B17484" t="str">
        <f t="shared" si="497"/>
        <v>https://www.udobaer.de/out/media/public/cust/others/s0000191-2021-ch_it.pdf</v>
      </c>
    </row>
    <row r="17485" spans="1:2" x14ac:dyDescent="0.2">
      <c r="A17485" s="1" t="s">
        <v>22144</v>
      </c>
      <c r="B17485" t="str">
        <f t="shared" si="497"/>
        <v>https://www.udobaer.de/out/media/public/cust/others/s0000191-2021-ch_it.pdf</v>
      </c>
    </row>
    <row r="17486" spans="1:2" x14ac:dyDescent="0.2">
      <c r="A17486" s="1" t="s">
        <v>22145</v>
      </c>
      <c r="B17486" t="str">
        <f t="shared" si="497"/>
        <v>https://www.udobaer.de/out/media/public/cust/others/s0000191-2021-ch_it.pdf</v>
      </c>
    </row>
    <row r="17487" spans="1:2" x14ac:dyDescent="0.2">
      <c r="A17487" s="1" t="s">
        <v>22146</v>
      </c>
      <c r="B17487" t="str">
        <f t="shared" si="497"/>
        <v>https://www.udobaer.de/out/media/public/cust/others/s0000191-2021-ch_it.pdf</v>
      </c>
    </row>
    <row r="17488" spans="1:2" x14ac:dyDescent="0.2">
      <c r="A17488" s="1" t="s">
        <v>22147</v>
      </c>
      <c r="B17488" t="str">
        <f t="shared" si="497"/>
        <v>https://www.udobaer.de/out/media/public/cust/others/s0000191-2021-ch_it.pdf</v>
      </c>
    </row>
    <row r="17489" spans="1:2" x14ac:dyDescent="0.2">
      <c r="A17489" s="1" t="s">
        <v>22148</v>
      </c>
      <c r="B17489" t="str">
        <f t="shared" si="497"/>
        <v>https://www.udobaer.de/out/media/public/cust/others/s0000191-2021-ch_it.pdf</v>
      </c>
    </row>
    <row r="17490" spans="1:2" x14ac:dyDescent="0.2">
      <c r="A17490" s="1" t="s">
        <v>22149</v>
      </c>
      <c r="B17490" t="str">
        <f t="shared" si="497"/>
        <v>https://www.udobaer.de/out/media/public/cust/others/s0000191-2021-ch_it.pdf</v>
      </c>
    </row>
    <row r="17491" spans="1:2" x14ac:dyDescent="0.2">
      <c r="A17491" s="1" t="s">
        <v>22150</v>
      </c>
      <c r="B17491" t="str">
        <f t="shared" si="497"/>
        <v>https://www.udobaer.de/out/media/public/cust/others/s0000191-2021-ch_it.pdf</v>
      </c>
    </row>
    <row r="17492" spans="1:2" x14ac:dyDescent="0.2">
      <c r="A17492" s="1" t="s">
        <v>22151</v>
      </c>
      <c r="B17492" t="str">
        <f t="shared" si="497"/>
        <v>https://www.udobaer.de/out/media/public/cust/others/s0000191-2021-ch_it.pdf</v>
      </c>
    </row>
    <row r="17493" spans="1:2" x14ac:dyDescent="0.2">
      <c r="A17493" s="1" t="s">
        <v>22152</v>
      </c>
      <c r="B17493" t="str">
        <f t="shared" si="497"/>
        <v>https://www.udobaer.de/out/media/public/cust/others/s0000191-2021-ch_it.pdf</v>
      </c>
    </row>
    <row r="17494" spans="1:2" x14ac:dyDescent="0.2">
      <c r="A17494" s="1" t="s">
        <v>22153</v>
      </c>
      <c r="B17494" t="str">
        <f t="shared" si="497"/>
        <v>https://www.udobaer.de/out/media/public/cust/others/s0000191-2021-ch_it.pdf</v>
      </c>
    </row>
    <row r="17495" spans="1:2" x14ac:dyDescent="0.2">
      <c r="A17495" s="1" t="s">
        <v>22154</v>
      </c>
      <c r="B17495" t="str">
        <f t="shared" si="497"/>
        <v>https://www.udobaer.de/out/media/public/cust/others/s0000191-2021-ch_it.pdf</v>
      </c>
    </row>
    <row r="17496" spans="1:2" x14ac:dyDescent="0.2">
      <c r="A17496" s="1" t="s">
        <v>22155</v>
      </c>
      <c r="B17496" t="str">
        <f t="shared" si="497"/>
        <v>https://www.udobaer.de/out/media/public/cust/others/s0000191-2021-ch_it.pdf</v>
      </c>
    </row>
    <row r="17497" spans="1:2" x14ac:dyDescent="0.2">
      <c r="A17497" s="1" t="s">
        <v>22156</v>
      </c>
      <c r="B17497" t="str">
        <f t="shared" si="497"/>
        <v>https://www.udobaer.de/out/media/public/cust/others/s0000191-2021-ch_it.pdf</v>
      </c>
    </row>
    <row r="17498" spans="1:2" x14ac:dyDescent="0.2">
      <c r="A17498" s="1" t="s">
        <v>22157</v>
      </c>
      <c r="B17498" t="str">
        <f t="shared" si="497"/>
        <v>https://www.udobaer.de/out/media/public/cust/others/s0000191-2021-ch_it.pdf</v>
      </c>
    </row>
    <row r="17499" spans="1:2" x14ac:dyDescent="0.2">
      <c r="A17499" s="1" t="s">
        <v>22158</v>
      </c>
      <c r="B17499" t="str">
        <f t="shared" ref="B17499:B17526" si="498">HYPERLINK("https://www.udobaer.de/out/media/public/cust/others/s0000191-2021-ch_it.pdf")</f>
        <v>https://www.udobaer.de/out/media/public/cust/others/s0000191-2021-ch_it.pdf</v>
      </c>
    </row>
    <row r="17500" spans="1:2" x14ac:dyDescent="0.2">
      <c r="A17500" s="1" t="s">
        <v>22159</v>
      </c>
      <c r="B17500" t="str">
        <f t="shared" si="498"/>
        <v>https://www.udobaer.de/out/media/public/cust/others/s0000191-2021-ch_it.pdf</v>
      </c>
    </row>
    <row r="17501" spans="1:2" x14ac:dyDescent="0.2">
      <c r="A17501" s="1" t="s">
        <v>22160</v>
      </c>
      <c r="B17501" t="str">
        <f t="shared" si="498"/>
        <v>https://www.udobaer.de/out/media/public/cust/others/s0000191-2021-ch_it.pdf</v>
      </c>
    </row>
    <row r="17502" spans="1:2" x14ac:dyDescent="0.2">
      <c r="A17502" s="1" t="s">
        <v>22161</v>
      </c>
      <c r="B17502" t="str">
        <f t="shared" si="498"/>
        <v>https://www.udobaer.de/out/media/public/cust/others/s0000191-2021-ch_it.pdf</v>
      </c>
    </row>
    <row r="17503" spans="1:2" x14ac:dyDescent="0.2">
      <c r="A17503" s="1" t="s">
        <v>22162</v>
      </c>
      <c r="B17503" t="str">
        <f t="shared" si="498"/>
        <v>https://www.udobaer.de/out/media/public/cust/others/s0000191-2021-ch_it.pdf</v>
      </c>
    </row>
    <row r="17504" spans="1:2" x14ac:dyDescent="0.2">
      <c r="A17504" s="1" t="s">
        <v>22163</v>
      </c>
      <c r="B17504" t="str">
        <f t="shared" si="498"/>
        <v>https://www.udobaer.de/out/media/public/cust/others/s0000191-2021-ch_it.pdf</v>
      </c>
    </row>
    <row r="17505" spans="1:2" x14ac:dyDescent="0.2">
      <c r="A17505" s="1" t="s">
        <v>22164</v>
      </c>
      <c r="B17505" t="str">
        <f t="shared" si="498"/>
        <v>https://www.udobaer.de/out/media/public/cust/others/s0000191-2021-ch_it.pdf</v>
      </c>
    </row>
    <row r="17506" spans="1:2" x14ac:dyDescent="0.2">
      <c r="A17506" s="1" t="s">
        <v>22165</v>
      </c>
      <c r="B17506" t="str">
        <f t="shared" si="498"/>
        <v>https://www.udobaer.de/out/media/public/cust/others/s0000191-2021-ch_it.pdf</v>
      </c>
    </row>
    <row r="17507" spans="1:2" x14ac:dyDescent="0.2">
      <c r="A17507" s="1" t="s">
        <v>22166</v>
      </c>
      <c r="B17507" t="str">
        <f t="shared" si="498"/>
        <v>https://www.udobaer.de/out/media/public/cust/others/s0000191-2021-ch_it.pdf</v>
      </c>
    </row>
    <row r="17508" spans="1:2" x14ac:dyDescent="0.2">
      <c r="A17508" s="1" t="s">
        <v>22167</v>
      </c>
      <c r="B17508" t="str">
        <f t="shared" si="498"/>
        <v>https://www.udobaer.de/out/media/public/cust/others/s0000191-2021-ch_it.pdf</v>
      </c>
    </row>
    <row r="17509" spans="1:2" x14ac:dyDescent="0.2">
      <c r="A17509" s="1" t="s">
        <v>22168</v>
      </c>
      <c r="B17509" t="str">
        <f t="shared" si="498"/>
        <v>https://www.udobaer.de/out/media/public/cust/others/s0000191-2021-ch_it.pdf</v>
      </c>
    </row>
    <row r="17510" spans="1:2" x14ac:dyDescent="0.2">
      <c r="A17510" s="1" t="s">
        <v>22169</v>
      </c>
      <c r="B17510" t="str">
        <f t="shared" si="498"/>
        <v>https://www.udobaer.de/out/media/public/cust/others/s0000191-2021-ch_it.pdf</v>
      </c>
    </row>
    <row r="17511" spans="1:2" x14ac:dyDescent="0.2">
      <c r="A17511" s="1" t="s">
        <v>22170</v>
      </c>
      <c r="B17511" t="str">
        <f t="shared" si="498"/>
        <v>https://www.udobaer.de/out/media/public/cust/others/s0000191-2021-ch_it.pdf</v>
      </c>
    </row>
    <row r="17512" spans="1:2" x14ac:dyDescent="0.2">
      <c r="A17512" s="1" t="s">
        <v>22171</v>
      </c>
      <c r="B17512" t="str">
        <f t="shared" si="498"/>
        <v>https://www.udobaer.de/out/media/public/cust/others/s0000191-2021-ch_it.pdf</v>
      </c>
    </row>
    <row r="17513" spans="1:2" x14ac:dyDescent="0.2">
      <c r="A17513" s="1" t="s">
        <v>22172</v>
      </c>
      <c r="B17513" t="str">
        <f t="shared" si="498"/>
        <v>https://www.udobaer.de/out/media/public/cust/others/s0000191-2021-ch_it.pdf</v>
      </c>
    </row>
    <row r="17514" spans="1:2" x14ac:dyDescent="0.2">
      <c r="A17514" s="1" t="s">
        <v>22173</v>
      </c>
      <c r="B17514" t="str">
        <f t="shared" si="498"/>
        <v>https://www.udobaer.de/out/media/public/cust/others/s0000191-2021-ch_it.pdf</v>
      </c>
    </row>
    <row r="17515" spans="1:2" x14ac:dyDescent="0.2">
      <c r="A17515" s="1" t="s">
        <v>22174</v>
      </c>
      <c r="B17515" t="str">
        <f t="shared" si="498"/>
        <v>https://www.udobaer.de/out/media/public/cust/others/s0000191-2021-ch_it.pdf</v>
      </c>
    </row>
    <row r="17516" spans="1:2" x14ac:dyDescent="0.2">
      <c r="A17516" s="1" t="s">
        <v>22175</v>
      </c>
      <c r="B17516" t="str">
        <f t="shared" si="498"/>
        <v>https://www.udobaer.de/out/media/public/cust/others/s0000191-2021-ch_it.pdf</v>
      </c>
    </row>
    <row r="17517" spans="1:2" x14ac:dyDescent="0.2">
      <c r="A17517" s="1" t="s">
        <v>22176</v>
      </c>
      <c r="B17517" t="str">
        <f t="shared" si="498"/>
        <v>https://www.udobaer.de/out/media/public/cust/others/s0000191-2021-ch_it.pdf</v>
      </c>
    </row>
    <row r="17518" spans="1:2" x14ac:dyDescent="0.2">
      <c r="A17518" s="1" t="s">
        <v>22177</v>
      </c>
      <c r="B17518" t="str">
        <f t="shared" si="498"/>
        <v>https://www.udobaer.de/out/media/public/cust/others/s0000191-2021-ch_it.pdf</v>
      </c>
    </row>
    <row r="17519" spans="1:2" x14ac:dyDescent="0.2">
      <c r="A17519" s="1" t="s">
        <v>22178</v>
      </c>
      <c r="B17519" t="str">
        <f t="shared" si="498"/>
        <v>https://www.udobaer.de/out/media/public/cust/others/s0000191-2021-ch_it.pdf</v>
      </c>
    </row>
    <row r="17520" spans="1:2" x14ac:dyDescent="0.2">
      <c r="A17520" s="1" t="s">
        <v>22179</v>
      </c>
      <c r="B17520" t="str">
        <f t="shared" si="498"/>
        <v>https://www.udobaer.de/out/media/public/cust/others/s0000191-2021-ch_it.pdf</v>
      </c>
    </row>
    <row r="17521" spans="1:2" x14ac:dyDescent="0.2">
      <c r="A17521" s="1" t="s">
        <v>22180</v>
      </c>
      <c r="B17521" t="str">
        <f t="shared" si="498"/>
        <v>https://www.udobaer.de/out/media/public/cust/others/s0000191-2021-ch_it.pdf</v>
      </c>
    </row>
    <row r="17522" spans="1:2" x14ac:dyDescent="0.2">
      <c r="A17522" s="1" t="s">
        <v>22181</v>
      </c>
      <c r="B17522" t="str">
        <f t="shared" si="498"/>
        <v>https://www.udobaer.de/out/media/public/cust/others/s0000191-2021-ch_it.pdf</v>
      </c>
    </row>
    <row r="17523" spans="1:2" x14ac:dyDescent="0.2">
      <c r="A17523" s="1" t="s">
        <v>22182</v>
      </c>
      <c r="B17523" t="str">
        <f t="shared" si="498"/>
        <v>https://www.udobaer.de/out/media/public/cust/others/s0000191-2021-ch_it.pdf</v>
      </c>
    </row>
    <row r="17524" spans="1:2" x14ac:dyDescent="0.2">
      <c r="A17524" s="1" t="s">
        <v>22183</v>
      </c>
      <c r="B17524" t="str">
        <f t="shared" si="498"/>
        <v>https://www.udobaer.de/out/media/public/cust/others/s0000191-2021-ch_it.pdf</v>
      </c>
    </row>
    <row r="17525" spans="1:2" x14ac:dyDescent="0.2">
      <c r="A17525" s="1" t="s">
        <v>22184</v>
      </c>
      <c r="B17525" t="str">
        <f t="shared" si="498"/>
        <v>https://www.udobaer.de/out/media/public/cust/others/s0000191-2021-ch_it.pdf</v>
      </c>
    </row>
    <row r="17526" spans="1:2" x14ac:dyDescent="0.2">
      <c r="A17526" s="1" t="s">
        <v>22185</v>
      </c>
      <c r="B17526" t="str">
        <f t="shared" si="498"/>
        <v>https://www.udobaer.de/out/media/public/cust/others/s0000191-2021-ch_it.pdf</v>
      </c>
    </row>
    <row r="17527" spans="1:2" x14ac:dyDescent="0.2">
      <c r="A17527" s="1" t="s">
        <v>22186</v>
      </c>
      <c r="B17527" t="str">
        <f t="shared" ref="B17527:B17570" si="499">HYPERLINK("https://www.udobaer.de/out/media/public/cust/others/s0000191-2021-ch_it.pdf")</f>
        <v>https://www.udobaer.de/out/media/public/cust/others/s0000191-2021-ch_it.pdf</v>
      </c>
    </row>
    <row r="17528" spans="1:2" x14ac:dyDescent="0.2">
      <c r="A17528" s="1" t="s">
        <v>22187</v>
      </c>
      <c r="B17528" t="str">
        <f t="shared" si="499"/>
        <v>https://www.udobaer.de/out/media/public/cust/others/s0000191-2021-ch_it.pdf</v>
      </c>
    </row>
    <row r="17529" spans="1:2" x14ac:dyDescent="0.2">
      <c r="A17529" s="1" t="s">
        <v>22188</v>
      </c>
      <c r="B17529" t="str">
        <f t="shared" si="499"/>
        <v>https://www.udobaer.de/out/media/public/cust/others/s0000191-2021-ch_it.pdf</v>
      </c>
    </row>
    <row r="17530" spans="1:2" x14ac:dyDescent="0.2">
      <c r="A17530" s="1" t="s">
        <v>22189</v>
      </c>
      <c r="B17530" t="str">
        <f t="shared" si="499"/>
        <v>https://www.udobaer.de/out/media/public/cust/others/s0000191-2021-ch_it.pdf</v>
      </c>
    </row>
    <row r="17531" spans="1:2" x14ac:dyDescent="0.2">
      <c r="A17531" s="1" t="s">
        <v>22190</v>
      </c>
      <c r="B17531" t="str">
        <f t="shared" si="499"/>
        <v>https://www.udobaer.de/out/media/public/cust/others/s0000191-2021-ch_it.pdf</v>
      </c>
    </row>
    <row r="17532" spans="1:2" x14ac:dyDescent="0.2">
      <c r="A17532" s="1" t="s">
        <v>22191</v>
      </c>
      <c r="B17532" t="str">
        <f t="shared" si="499"/>
        <v>https://www.udobaer.de/out/media/public/cust/others/s0000191-2021-ch_it.pdf</v>
      </c>
    </row>
    <row r="17533" spans="1:2" x14ac:dyDescent="0.2">
      <c r="A17533" s="1" t="s">
        <v>22192</v>
      </c>
      <c r="B17533" t="str">
        <f t="shared" si="499"/>
        <v>https://www.udobaer.de/out/media/public/cust/others/s0000191-2021-ch_it.pdf</v>
      </c>
    </row>
    <row r="17534" spans="1:2" x14ac:dyDescent="0.2">
      <c r="A17534" s="1" t="s">
        <v>22193</v>
      </c>
      <c r="B17534" t="str">
        <f t="shared" si="499"/>
        <v>https://www.udobaer.de/out/media/public/cust/others/s0000191-2021-ch_it.pdf</v>
      </c>
    </row>
    <row r="17535" spans="1:2" x14ac:dyDescent="0.2">
      <c r="A17535" s="1" t="s">
        <v>22194</v>
      </c>
      <c r="B17535" t="str">
        <f t="shared" si="499"/>
        <v>https://www.udobaer.de/out/media/public/cust/others/s0000191-2021-ch_it.pdf</v>
      </c>
    </row>
    <row r="17536" spans="1:2" x14ac:dyDescent="0.2">
      <c r="A17536" s="1" t="s">
        <v>22195</v>
      </c>
      <c r="B17536" t="str">
        <f t="shared" si="499"/>
        <v>https://www.udobaer.de/out/media/public/cust/others/s0000191-2021-ch_it.pdf</v>
      </c>
    </row>
    <row r="17537" spans="1:2" x14ac:dyDescent="0.2">
      <c r="A17537" s="1" t="s">
        <v>22196</v>
      </c>
      <c r="B17537" t="str">
        <f t="shared" si="499"/>
        <v>https://www.udobaer.de/out/media/public/cust/others/s0000191-2021-ch_it.pdf</v>
      </c>
    </row>
    <row r="17538" spans="1:2" x14ac:dyDescent="0.2">
      <c r="A17538" s="1" t="s">
        <v>22197</v>
      </c>
      <c r="B17538" t="str">
        <f t="shared" si="499"/>
        <v>https://www.udobaer.de/out/media/public/cust/others/s0000191-2021-ch_it.pdf</v>
      </c>
    </row>
    <row r="17539" spans="1:2" x14ac:dyDescent="0.2">
      <c r="A17539" s="1" t="s">
        <v>22198</v>
      </c>
      <c r="B17539" t="str">
        <f t="shared" si="499"/>
        <v>https://www.udobaer.de/out/media/public/cust/others/s0000191-2021-ch_it.pdf</v>
      </c>
    </row>
    <row r="17540" spans="1:2" x14ac:dyDescent="0.2">
      <c r="A17540" s="1" t="s">
        <v>22199</v>
      </c>
      <c r="B17540" t="str">
        <f t="shared" si="499"/>
        <v>https://www.udobaer.de/out/media/public/cust/others/s0000191-2021-ch_it.pdf</v>
      </c>
    </row>
    <row r="17541" spans="1:2" x14ac:dyDescent="0.2">
      <c r="A17541" s="1" t="s">
        <v>22200</v>
      </c>
      <c r="B17541" t="str">
        <f t="shared" si="499"/>
        <v>https://www.udobaer.de/out/media/public/cust/others/s0000191-2021-ch_it.pdf</v>
      </c>
    </row>
    <row r="17542" spans="1:2" x14ac:dyDescent="0.2">
      <c r="A17542" s="1" t="s">
        <v>22201</v>
      </c>
      <c r="B17542" t="str">
        <f t="shared" si="499"/>
        <v>https://www.udobaer.de/out/media/public/cust/others/s0000191-2021-ch_it.pdf</v>
      </c>
    </row>
    <row r="17543" spans="1:2" x14ac:dyDescent="0.2">
      <c r="A17543" s="1" t="s">
        <v>22202</v>
      </c>
      <c r="B17543" t="str">
        <f t="shared" si="499"/>
        <v>https://www.udobaer.de/out/media/public/cust/others/s0000191-2021-ch_it.pdf</v>
      </c>
    </row>
    <row r="17544" spans="1:2" x14ac:dyDescent="0.2">
      <c r="A17544" s="1" t="s">
        <v>22203</v>
      </c>
      <c r="B17544" t="str">
        <f t="shared" si="499"/>
        <v>https://www.udobaer.de/out/media/public/cust/others/s0000191-2021-ch_it.pdf</v>
      </c>
    </row>
    <row r="17545" spans="1:2" x14ac:dyDescent="0.2">
      <c r="A17545" s="1" t="s">
        <v>22204</v>
      </c>
      <c r="B17545" t="str">
        <f t="shared" si="499"/>
        <v>https://www.udobaer.de/out/media/public/cust/others/s0000191-2021-ch_it.pdf</v>
      </c>
    </row>
    <row r="17546" spans="1:2" x14ac:dyDescent="0.2">
      <c r="A17546" s="1" t="s">
        <v>22205</v>
      </c>
      <c r="B17546" t="str">
        <f t="shared" si="499"/>
        <v>https://www.udobaer.de/out/media/public/cust/others/s0000191-2021-ch_it.pdf</v>
      </c>
    </row>
    <row r="17547" spans="1:2" x14ac:dyDescent="0.2">
      <c r="A17547" s="1" t="s">
        <v>22206</v>
      </c>
      <c r="B17547" t="str">
        <f t="shared" si="499"/>
        <v>https://www.udobaer.de/out/media/public/cust/others/s0000191-2021-ch_it.pdf</v>
      </c>
    </row>
    <row r="17548" spans="1:2" x14ac:dyDescent="0.2">
      <c r="A17548" s="1" t="s">
        <v>22207</v>
      </c>
      <c r="B17548" t="str">
        <f t="shared" si="499"/>
        <v>https://www.udobaer.de/out/media/public/cust/others/s0000191-2021-ch_it.pdf</v>
      </c>
    </row>
    <row r="17549" spans="1:2" x14ac:dyDescent="0.2">
      <c r="A17549" s="1" t="s">
        <v>22208</v>
      </c>
      <c r="B17549" t="str">
        <f t="shared" si="499"/>
        <v>https://www.udobaer.de/out/media/public/cust/others/s0000191-2021-ch_it.pdf</v>
      </c>
    </row>
    <row r="17550" spans="1:2" x14ac:dyDescent="0.2">
      <c r="A17550" s="1" t="s">
        <v>22209</v>
      </c>
      <c r="B17550" t="str">
        <f t="shared" si="499"/>
        <v>https://www.udobaer.de/out/media/public/cust/others/s0000191-2021-ch_it.pdf</v>
      </c>
    </row>
    <row r="17551" spans="1:2" x14ac:dyDescent="0.2">
      <c r="A17551" s="1" t="s">
        <v>22210</v>
      </c>
      <c r="B17551" t="str">
        <f t="shared" si="499"/>
        <v>https://www.udobaer.de/out/media/public/cust/others/s0000191-2021-ch_it.pdf</v>
      </c>
    </row>
    <row r="17552" spans="1:2" x14ac:dyDescent="0.2">
      <c r="A17552" s="1" t="s">
        <v>22211</v>
      </c>
      <c r="B17552" t="str">
        <f t="shared" si="499"/>
        <v>https://www.udobaer.de/out/media/public/cust/others/s0000191-2021-ch_it.pdf</v>
      </c>
    </row>
    <row r="17553" spans="1:2" x14ac:dyDescent="0.2">
      <c r="A17553" s="1" t="s">
        <v>22212</v>
      </c>
      <c r="B17553" t="str">
        <f t="shared" si="499"/>
        <v>https://www.udobaer.de/out/media/public/cust/others/s0000191-2021-ch_it.pdf</v>
      </c>
    </row>
    <row r="17554" spans="1:2" x14ac:dyDescent="0.2">
      <c r="A17554" s="1" t="s">
        <v>22213</v>
      </c>
      <c r="B17554" t="str">
        <f t="shared" si="499"/>
        <v>https://www.udobaer.de/out/media/public/cust/others/s0000191-2021-ch_it.pdf</v>
      </c>
    </row>
    <row r="17555" spans="1:2" x14ac:dyDescent="0.2">
      <c r="A17555" s="1" t="s">
        <v>22214</v>
      </c>
      <c r="B17555" t="str">
        <f t="shared" si="499"/>
        <v>https://www.udobaer.de/out/media/public/cust/others/s0000191-2021-ch_it.pdf</v>
      </c>
    </row>
    <row r="17556" spans="1:2" x14ac:dyDescent="0.2">
      <c r="A17556" s="1" t="s">
        <v>22215</v>
      </c>
      <c r="B17556" t="str">
        <f t="shared" si="499"/>
        <v>https://www.udobaer.de/out/media/public/cust/others/s0000191-2021-ch_it.pdf</v>
      </c>
    </row>
    <row r="17557" spans="1:2" x14ac:dyDescent="0.2">
      <c r="A17557" s="1" t="s">
        <v>22216</v>
      </c>
      <c r="B17557" t="str">
        <f t="shared" si="499"/>
        <v>https://www.udobaer.de/out/media/public/cust/others/s0000191-2021-ch_it.pdf</v>
      </c>
    </row>
    <row r="17558" spans="1:2" x14ac:dyDescent="0.2">
      <c r="A17558" s="1" t="s">
        <v>22217</v>
      </c>
      <c r="B17558" t="str">
        <f t="shared" si="499"/>
        <v>https://www.udobaer.de/out/media/public/cust/others/s0000191-2021-ch_it.pdf</v>
      </c>
    </row>
    <row r="17559" spans="1:2" x14ac:dyDescent="0.2">
      <c r="A17559" s="1" t="s">
        <v>22218</v>
      </c>
      <c r="B17559" t="str">
        <f t="shared" si="499"/>
        <v>https://www.udobaer.de/out/media/public/cust/others/s0000191-2021-ch_it.pdf</v>
      </c>
    </row>
    <row r="17560" spans="1:2" x14ac:dyDescent="0.2">
      <c r="A17560" s="1" t="s">
        <v>22219</v>
      </c>
      <c r="B17560" t="str">
        <f t="shared" si="499"/>
        <v>https://www.udobaer.de/out/media/public/cust/others/s0000191-2021-ch_it.pdf</v>
      </c>
    </row>
    <row r="17561" spans="1:2" x14ac:dyDescent="0.2">
      <c r="A17561" s="1" t="s">
        <v>22220</v>
      </c>
      <c r="B17561" t="str">
        <f t="shared" si="499"/>
        <v>https://www.udobaer.de/out/media/public/cust/others/s0000191-2021-ch_it.pdf</v>
      </c>
    </row>
    <row r="17562" spans="1:2" x14ac:dyDescent="0.2">
      <c r="A17562" s="1" t="s">
        <v>22221</v>
      </c>
      <c r="B17562" t="str">
        <f t="shared" si="499"/>
        <v>https://www.udobaer.de/out/media/public/cust/others/s0000191-2021-ch_it.pdf</v>
      </c>
    </row>
    <row r="17563" spans="1:2" x14ac:dyDescent="0.2">
      <c r="A17563" s="1" t="s">
        <v>22222</v>
      </c>
      <c r="B17563" t="str">
        <f t="shared" si="499"/>
        <v>https://www.udobaer.de/out/media/public/cust/others/s0000191-2021-ch_it.pdf</v>
      </c>
    </row>
    <row r="17564" spans="1:2" x14ac:dyDescent="0.2">
      <c r="A17564" s="1" t="s">
        <v>22223</v>
      </c>
      <c r="B17564" t="str">
        <f t="shared" si="499"/>
        <v>https://www.udobaer.de/out/media/public/cust/others/s0000191-2021-ch_it.pdf</v>
      </c>
    </row>
    <row r="17565" spans="1:2" x14ac:dyDescent="0.2">
      <c r="A17565" s="1" t="s">
        <v>22224</v>
      </c>
      <c r="B17565" t="str">
        <f t="shared" si="499"/>
        <v>https://www.udobaer.de/out/media/public/cust/others/s0000191-2021-ch_it.pdf</v>
      </c>
    </row>
    <row r="17566" spans="1:2" x14ac:dyDescent="0.2">
      <c r="A17566" s="1" t="s">
        <v>22225</v>
      </c>
      <c r="B17566" t="str">
        <f t="shared" si="499"/>
        <v>https://www.udobaer.de/out/media/public/cust/others/s0000191-2021-ch_it.pdf</v>
      </c>
    </row>
    <row r="17567" spans="1:2" x14ac:dyDescent="0.2">
      <c r="A17567" s="1" t="s">
        <v>22226</v>
      </c>
      <c r="B17567" t="str">
        <f t="shared" si="499"/>
        <v>https://www.udobaer.de/out/media/public/cust/others/s0000191-2021-ch_it.pdf</v>
      </c>
    </row>
    <row r="17568" spans="1:2" x14ac:dyDescent="0.2">
      <c r="A17568" s="1" t="s">
        <v>22227</v>
      </c>
      <c r="B17568" t="str">
        <f t="shared" si="499"/>
        <v>https://www.udobaer.de/out/media/public/cust/others/s0000191-2021-ch_it.pdf</v>
      </c>
    </row>
    <row r="17569" spans="1:2" x14ac:dyDescent="0.2">
      <c r="A17569" s="1" t="s">
        <v>22228</v>
      </c>
      <c r="B17569" t="str">
        <f t="shared" si="499"/>
        <v>https://www.udobaer.de/out/media/public/cust/others/s0000191-2021-ch_it.pdf</v>
      </c>
    </row>
    <row r="17570" spans="1:2" x14ac:dyDescent="0.2">
      <c r="A17570" s="1" t="s">
        <v>22229</v>
      </c>
      <c r="B17570" t="str">
        <f t="shared" si="499"/>
        <v>https://www.udobaer.de/out/media/public/cust/others/s0000191-2021-ch_it.pdf</v>
      </c>
    </row>
    <row r="17571" spans="1:2" x14ac:dyDescent="0.2">
      <c r="A17571" s="1" t="s">
        <v>22230</v>
      </c>
      <c r="B17571" t="str">
        <f t="shared" ref="B17571:B17610" si="500">HYPERLINK("https://www.udobaer.de/out/media/public/cust/others/s0000191-2021-ch_it.pdf")</f>
        <v>https://www.udobaer.de/out/media/public/cust/others/s0000191-2021-ch_it.pdf</v>
      </c>
    </row>
    <row r="17572" spans="1:2" x14ac:dyDescent="0.2">
      <c r="A17572" s="1" t="s">
        <v>22231</v>
      </c>
      <c r="B17572" t="str">
        <f t="shared" si="500"/>
        <v>https://www.udobaer.de/out/media/public/cust/others/s0000191-2021-ch_it.pdf</v>
      </c>
    </row>
    <row r="17573" spans="1:2" x14ac:dyDescent="0.2">
      <c r="A17573" s="1" t="s">
        <v>22232</v>
      </c>
      <c r="B17573" t="str">
        <f t="shared" si="500"/>
        <v>https://www.udobaer.de/out/media/public/cust/others/s0000191-2021-ch_it.pdf</v>
      </c>
    </row>
    <row r="17574" spans="1:2" x14ac:dyDescent="0.2">
      <c r="A17574" s="1" t="s">
        <v>22233</v>
      </c>
      <c r="B17574" t="str">
        <f t="shared" si="500"/>
        <v>https://www.udobaer.de/out/media/public/cust/others/s0000191-2021-ch_it.pdf</v>
      </c>
    </row>
    <row r="17575" spans="1:2" x14ac:dyDescent="0.2">
      <c r="A17575" s="1" t="s">
        <v>22234</v>
      </c>
      <c r="B17575" t="str">
        <f t="shared" si="500"/>
        <v>https://www.udobaer.de/out/media/public/cust/others/s0000191-2021-ch_it.pdf</v>
      </c>
    </row>
    <row r="17576" spans="1:2" x14ac:dyDescent="0.2">
      <c r="A17576" s="1" t="s">
        <v>22235</v>
      </c>
      <c r="B17576" t="str">
        <f t="shared" si="500"/>
        <v>https://www.udobaer.de/out/media/public/cust/others/s0000191-2021-ch_it.pdf</v>
      </c>
    </row>
    <row r="17577" spans="1:2" x14ac:dyDescent="0.2">
      <c r="A17577" s="1" t="s">
        <v>22236</v>
      </c>
      <c r="B17577" t="str">
        <f t="shared" si="500"/>
        <v>https://www.udobaer.de/out/media/public/cust/others/s0000191-2021-ch_it.pdf</v>
      </c>
    </row>
    <row r="17578" spans="1:2" x14ac:dyDescent="0.2">
      <c r="A17578" s="1" t="s">
        <v>22237</v>
      </c>
      <c r="B17578" t="str">
        <f t="shared" si="500"/>
        <v>https://www.udobaer.de/out/media/public/cust/others/s0000191-2021-ch_it.pdf</v>
      </c>
    </row>
    <row r="17579" spans="1:2" x14ac:dyDescent="0.2">
      <c r="A17579" s="1" t="s">
        <v>22238</v>
      </c>
      <c r="B17579" t="str">
        <f t="shared" si="500"/>
        <v>https://www.udobaer.de/out/media/public/cust/others/s0000191-2021-ch_it.pdf</v>
      </c>
    </row>
    <row r="17580" spans="1:2" x14ac:dyDescent="0.2">
      <c r="A17580" s="1" t="s">
        <v>22239</v>
      </c>
      <c r="B17580" t="str">
        <f t="shared" si="500"/>
        <v>https://www.udobaer.de/out/media/public/cust/others/s0000191-2021-ch_it.pdf</v>
      </c>
    </row>
    <row r="17581" spans="1:2" x14ac:dyDescent="0.2">
      <c r="A17581" s="1" t="s">
        <v>22240</v>
      </c>
      <c r="B17581" t="str">
        <f t="shared" si="500"/>
        <v>https://www.udobaer.de/out/media/public/cust/others/s0000191-2021-ch_it.pdf</v>
      </c>
    </row>
    <row r="17582" spans="1:2" x14ac:dyDescent="0.2">
      <c r="A17582" s="1" t="s">
        <v>22241</v>
      </c>
      <c r="B17582" t="str">
        <f t="shared" si="500"/>
        <v>https://www.udobaer.de/out/media/public/cust/others/s0000191-2021-ch_it.pdf</v>
      </c>
    </row>
    <row r="17583" spans="1:2" x14ac:dyDescent="0.2">
      <c r="A17583" s="1" t="s">
        <v>22242</v>
      </c>
      <c r="B17583" t="str">
        <f t="shared" si="500"/>
        <v>https://www.udobaer.de/out/media/public/cust/others/s0000191-2021-ch_it.pdf</v>
      </c>
    </row>
    <row r="17584" spans="1:2" x14ac:dyDescent="0.2">
      <c r="A17584" s="1" t="s">
        <v>22243</v>
      </c>
      <c r="B17584" t="str">
        <f t="shared" si="500"/>
        <v>https://www.udobaer.de/out/media/public/cust/others/s0000191-2021-ch_it.pdf</v>
      </c>
    </row>
    <row r="17585" spans="1:2" x14ac:dyDescent="0.2">
      <c r="A17585" s="1" t="s">
        <v>22244</v>
      </c>
      <c r="B17585" t="str">
        <f t="shared" si="500"/>
        <v>https://www.udobaer.de/out/media/public/cust/others/s0000191-2021-ch_it.pdf</v>
      </c>
    </row>
    <row r="17586" spans="1:2" x14ac:dyDescent="0.2">
      <c r="A17586" s="1" t="s">
        <v>22245</v>
      </c>
      <c r="B17586" t="str">
        <f t="shared" si="500"/>
        <v>https://www.udobaer.de/out/media/public/cust/others/s0000191-2021-ch_it.pdf</v>
      </c>
    </row>
    <row r="17587" spans="1:2" x14ac:dyDescent="0.2">
      <c r="A17587" s="1" t="s">
        <v>22246</v>
      </c>
      <c r="B17587" t="str">
        <f t="shared" si="500"/>
        <v>https://www.udobaer.de/out/media/public/cust/others/s0000191-2021-ch_it.pdf</v>
      </c>
    </row>
    <row r="17588" spans="1:2" x14ac:dyDescent="0.2">
      <c r="A17588" s="1" t="s">
        <v>22247</v>
      </c>
      <c r="B17588" t="str">
        <f t="shared" si="500"/>
        <v>https://www.udobaer.de/out/media/public/cust/others/s0000191-2021-ch_it.pdf</v>
      </c>
    </row>
    <row r="17589" spans="1:2" x14ac:dyDescent="0.2">
      <c r="A17589" s="1" t="s">
        <v>22248</v>
      </c>
      <c r="B17589" t="str">
        <f t="shared" si="500"/>
        <v>https://www.udobaer.de/out/media/public/cust/others/s0000191-2021-ch_it.pdf</v>
      </c>
    </row>
    <row r="17590" spans="1:2" x14ac:dyDescent="0.2">
      <c r="A17590" s="1" t="s">
        <v>22249</v>
      </c>
      <c r="B17590" t="str">
        <f t="shared" si="500"/>
        <v>https://www.udobaer.de/out/media/public/cust/others/s0000191-2021-ch_it.pdf</v>
      </c>
    </row>
    <row r="17591" spans="1:2" x14ac:dyDescent="0.2">
      <c r="A17591" s="1" t="s">
        <v>22250</v>
      </c>
      <c r="B17591" t="str">
        <f t="shared" si="500"/>
        <v>https://www.udobaer.de/out/media/public/cust/others/s0000191-2021-ch_it.pdf</v>
      </c>
    </row>
    <row r="17592" spans="1:2" x14ac:dyDescent="0.2">
      <c r="A17592" s="1" t="s">
        <v>22251</v>
      </c>
      <c r="B17592" t="str">
        <f t="shared" si="500"/>
        <v>https://www.udobaer.de/out/media/public/cust/others/s0000191-2021-ch_it.pdf</v>
      </c>
    </row>
    <row r="17593" spans="1:2" x14ac:dyDescent="0.2">
      <c r="A17593" s="1" t="s">
        <v>22252</v>
      </c>
      <c r="B17593" t="str">
        <f t="shared" si="500"/>
        <v>https://www.udobaer.de/out/media/public/cust/others/s0000191-2021-ch_it.pdf</v>
      </c>
    </row>
    <row r="17594" spans="1:2" x14ac:dyDescent="0.2">
      <c r="A17594" s="1" t="s">
        <v>22253</v>
      </c>
      <c r="B17594" t="str">
        <f t="shared" si="500"/>
        <v>https://www.udobaer.de/out/media/public/cust/others/s0000191-2021-ch_it.pdf</v>
      </c>
    </row>
    <row r="17595" spans="1:2" x14ac:dyDescent="0.2">
      <c r="A17595" s="1" t="s">
        <v>22254</v>
      </c>
      <c r="B17595" t="str">
        <f t="shared" si="500"/>
        <v>https://www.udobaer.de/out/media/public/cust/others/s0000191-2021-ch_it.pdf</v>
      </c>
    </row>
    <row r="17596" spans="1:2" x14ac:dyDescent="0.2">
      <c r="A17596" s="1" t="s">
        <v>22255</v>
      </c>
      <c r="B17596" t="str">
        <f t="shared" si="500"/>
        <v>https://www.udobaer.de/out/media/public/cust/others/s0000191-2021-ch_it.pdf</v>
      </c>
    </row>
    <row r="17597" spans="1:2" x14ac:dyDescent="0.2">
      <c r="A17597" s="1" t="s">
        <v>22256</v>
      </c>
      <c r="B17597" t="str">
        <f t="shared" si="500"/>
        <v>https://www.udobaer.de/out/media/public/cust/others/s0000191-2021-ch_it.pdf</v>
      </c>
    </row>
    <row r="17598" spans="1:2" x14ac:dyDescent="0.2">
      <c r="A17598" s="1" t="s">
        <v>22257</v>
      </c>
      <c r="B17598" t="str">
        <f t="shared" si="500"/>
        <v>https://www.udobaer.de/out/media/public/cust/others/s0000191-2021-ch_it.pdf</v>
      </c>
    </row>
    <row r="17599" spans="1:2" x14ac:dyDescent="0.2">
      <c r="A17599" s="1" t="s">
        <v>22258</v>
      </c>
      <c r="B17599" t="str">
        <f t="shared" si="500"/>
        <v>https://www.udobaer.de/out/media/public/cust/others/s0000191-2021-ch_it.pdf</v>
      </c>
    </row>
    <row r="17600" spans="1:2" x14ac:dyDescent="0.2">
      <c r="A17600" s="1" t="s">
        <v>22259</v>
      </c>
      <c r="B17600" t="str">
        <f t="shared" si="500"/>
        <v>https://www.udobaer.de/out/media/public/cust/others/s0000191-2021-ch_it.pdf</v>
      </c>
    </row>
    <row r="17601" spans="1:2" x14ac:dyDescent="0.2">
      <c r="A17601" s="1" t="s">
        <v>22260</v>
      </c>
      <c r="B17601" t="str">
        <f t="shared" si="500"/>
        <v>https://www.udobaer.de/out/media/public/cust/others/s0000191-2021-ch_it.pdf</v>
      </c>
    </row>
    <row r="17602" spans="1:2" x14ac:dyDescent="0.2">
      <c r="A17602" s="1" t="s">
        <v>22261</v>
      </c>
      <c r="B17602" t="str">
        <f t="shared" si="500"/>
        <v>https://www.udobaer.de/out/media/public/cust/others/s0000191-2021-ch_it.pdf</v>
      </c>
    </row>
    <row r="17603" spans="1:2" x14ac:dyDescent="0.2">
      <c r="A17603" s="1" t="s">
        <v>22262</v>
      </c>
      <c r="B17603" t="str">
        <f t="shared" si="500"/>
        <v>https://www.udobaer.de/out/media/public/cust/others/s0000191-2021-ch_it.pdf</v>
      </c>
    </row>
    <row r="17604" spans="1:2" x14ac:dyDescent="0.2">
      <c r="A17604" s="1" t="s">
        <v>22263</v>
      </c>
      <c r="B17604" t="str">
        <f t="shared" si="500"/>
        <v>https://www.udobaer.de/out/media/public/cust/others/s0000191-2021-ch_it.pdf</v>
      </c>
    </row>
    <row r="17605" spans="1:2" x14ac:dyDescent="0.2">
      <c r="A17605" s="1" t="s">
        <v>22264</v>
      </c>
      <c r="B17605" t="str">
        <f t="shared" si="500"/>
        <v>https://www.udobaer.de/out/media/public/cust/others/s0000191-2021-ch_it.pdf</v>
      </c>
    </row>
    <row r="17606" spans="1:2" x14ac:dyDescent="0.2">
      <c r="A17606" s="1" t="s">
        <v>22265</v>
      </c>
      <c r="B17606" t="str">
        <f t="shared" si="500"/>
        <v>https://www.udobaer.de/out/media/public/cust/others/s0000191-2021-ch_it.pdf</v>
      </c>
    </row>
    <row r="17607" spans="1:2" x14ac:dyDescent="0.2">
      <c r="A17607" s="1" t="s">
        <v>22266</v>
      </c>
      <c r="B17607" t="str">
        <f t="shared" si="500"/>
        <v>https://www.udobaer.de/out/media/public/cust/others/s0000191-2021-ch_it.pdf</v>
      </c>
    </row>
    <row r="17608" spans="1:2" x14ac:dyDescent="0.2">
      <c r="A17608" s="1" t="s">
        <v>22267</v>
      </c>
      <c r="B17608" t="str">
        <f t="shared" si="500"/>
        <v>https://www.udobaer.de/out/media/public/cust/others/s0000191-2021-ch_it.pdf</v>
      </c>
    </row>
    <row r="17609" spans="1:2" x14ac:dyDescent="0.2">
      <c r="A17609" s="1" t="s">
        <v>22268</v>
      </c>
      <c r="B17609" t="str">
        <f t="shared" si="500"/>
        <v>https://www.udobaer.de/out/media/public/cust/others/s0000191-2021-ch_it.pdf</v>
      </c>
    </row>
    <row r="17610" spans="1:2" x14ac:dyDescent="0.2">
      <c r="A17610" s="1" t="s">
        <v>22269</v>
      </c>
      <c r="B17610" t="str">
        <f t="shared" si="500"/>
        <v>https://www.udobaer.de/out/media/public/cust/others/s0000191-2021-ch_it.pdf</v>
      </c>
    </row>
    <row r="17611" spans="1:2" x14ac:dyDescent="0.2">
      <c r="A17611" s="1" t="s">
        <v>22270</v>
      </c>
      <c r="B17611" t="str">
        <f t="shared" ref="B17611:B17635" si="501">HYPERLINK("https://www.udobaer.de/out/media/public/cust/others/s0000191-2021-ch_it.pdf")</f>
        <v>https://www.udobaer.de/out/media/public/cust/others/s0000191-2021-ch_it.pdf</v>
      </c>
    </row>
    <row r="17612" spans="1:2" x14ac:dyDescent="0.2">
      <c r="A17612" s="1" t="s">
        <v>22271</v>
      </c>
      <c r="B17612" t="str">
        <f t="shared" si="501"/>
        <v>https://www.udobaer.de/out/media/public/cust/others/s0000191-2021-ch_it.pdf</v>
      </c>
    </row>
    <row r="17613" spans="1:2" x14ac:dyDescent="0.2">
      <c r="A17613" s="1" t="s">
        <v>22272</v>
      </c>
      <c r="B17613" t="str">
        <f t="shared" si="501"/>
        <v>https://www.udobaer.de/out/media/public/cust/others/s0000191-2021-ch_it.pdf</v>
      </c>
    </row>
    <row r="17614" spans="1:2" x14ac:dyDescent="0.2">
      <c r="A17614" s="1" t="s">
        <v>22273</v>
      </c>
      <c r="B17614" t="str">
        <f t="shared" si="501"/>
        <v>https://www.udobaer.de/out/media/public/cust/others/s0000191-2021-ch_it.pdf</v>
      </c>
    </row>
    <row r="17615" spans="1:2" x14ac:dyDescent="0.2">
      <c r="A17615" s="1" t="s">
        <v>22274</v>
      </c>
      <c r="B17615" t="str">
        <f t="shared" si="501"/>
        <v>https://www.udobaer.de/out/media/public/cust/others/s0000191-2021-ch_it.pdf</v>
      </c>
    </row>
    <row r="17616" spans="1:2" x14ac:dyDescent="0.2">
      <c r="A17616" s="1" t="s">
        <v>22275</v>
      </c>
      <c r="B17616" t="str">
        <f t="shared" si="501"/>
        <v>https://www.udobaer.de/out/media/public/cust/others/s0000191-2021-ch_it.pdf</v>
      </c>
    </row>
    <row r="17617" spans="1:2" x14ac:dyDescent="0.2">
      <c r="A17617" s="1" t="s">
        <v>22276</v>
      </c>
      <c r="B17617" t="str">
        <f t="shared" si="501"/>
        <v>https://www.udobaer.de/out/media/public/cust/others/s0000191-2021-ch_it.pdf</v>
      </c>
    </row>
    <row r="17618" spans="1:2" x14ac:dyDescent="0.2">
      <c r="A17618" s="1" t="s">
        <v>22277</v>
      </c>
      <c r="B17618" t="str">
        <f t="shared" si="501"/>
        <v>https://www.udobaer.de/out/media/public/cust/others/s0000191-2021-ch_it.pdf</v>
      </c>
    </row>
    <row r="17619" spans="1:2" x14ac:dyDescent="0.2">
      <c r="A17619" s="1" t="s">
        <v>22278</v>
      </c>
      <c r="B17619" t="str">
        <f t="shared" si="501"/>
        <v>https://www.udobaer.de/out/media/public/cust/others/s0000191-2021-ch_it.pdf</v>
      </c>
    </row>
    <row r="17620" spans="1:2" x14ac:dyDescent="0.2">
      <c r="A17620" s="1" t="s">
        <v>22279</v>
      </c>
      <c r="B17620" t="str">
        <f t="shared" si="501"/>
        <v>https://www.udobaer.de/out/media/public/cust/others/s0000191-2021-ch_it.pdf</v>
      </c>
    </row>
    <row r="17621" spans="1:2" x14ac:dyDescent="0.2">
      <c r="A17621" s="1" t="s">
        <v>22280</v>
      </c>
      <c r="B17621" t="str">
        <f t="shared" si="501"/>
        <v>https://www.udobaer.de/out/media/public/cust/others/s0000191-2021-ch_it.pdf</v>
      </c>
    </row>
    <row r="17622" spans="1:2" x14ac:dyDescent="0.2">
      <c r="A17622" s="1" t="s">
        <v>22281</v>
      </c>
      <c r="B17622" t="str">
        <f t="shared" si="501"/>
        <v>https://www.udobaer.de/out/media/public/cust/others/s0000191-2021-ch_it.pdf</v>
      </c>
    </row>
    <row r="17623" spans="1:2" x14ac:dyDescent="0.2">
      <c r="A17623" s="1" t="s">
        <v>22282</v>
      </c>
      <c r="B17623" t="str">
        <f t="shared" si="501"/>
        <v>https://www.udobaer.de/out/media/public/cust/others/s0000191-2021-ch_it.pdf</v>
      </c>
    </row>
    <row r="17624" spans="1:2" x14ac:dyDescent="0.2">
      <c r="A17624" s="1" t="s">
        <v>22283</v>
      </c>
      <c r="B17624" t="str">
        <f t="shared" si="501"/>
        <v>https://www.udobaer.de/out/media/public/cust/others/s0000191-2021-ch_it.pdf</v>
      </c>
    </row>
    <row r="17625" spans="1:2" x14ac:dyDescent="0.2">
      <c r="A17625" s="1" t="s">
        <v>22284</v>
      </c>
      <c r="B17625" t="str">
        <f t="shared" si="501"/>
        <v>https://www.udobaer.de/out/media/public/cust/others/s0000191-2021-ch_it.pdf</v>
      </c>
    </row>
    <row r="17626" spans="1:2" x14ac:dyDescent="0.2">
      <c r="A17626" s="1" t="s">
        <v>22285</v>
      </c>
      <c r="B17626" t="str">
        <f t="shared" si="501"/>
        <v>https://www.udobaer.de/out/media/public/cust/others/s0000191-2021-ch_it.pdf</v>
      </c>
    </row>
    <row r="17627" spans="1:2" x14ac:dyDescent="0.2">
      <c r="A17627" s="1" t="s">
        <v>22286</v>
      </c>
      <c r="B17627" t="str">
        <f t="shared" si="501"/>
        <v>https://www.udobaer.de/out/media/public/cust/others/s0000191-2021-ch_it.pdf</v>
      </c>
    </row>
    <row r="17628" spans="1:2" x14ac:dyDescent="0.2">
      <c r="A17628" s="1" t="s">
        <v>22287</v>
      </c>
      <c r="B17628" t="str">
        <f t="shared" si="501"/>
        <v>https://www.udobaer.de/out/media/public/cust/others/s0000191-2021-ch_it.pdf</v>
      </c>
    </row>
    <row r="17629" spans="1:2" x14ac:dyDescent="0.2">
      <c r="A17629" s="1" t="s">
        <v>22288</v>
      </c>
      <c r="B17629" t="str">
        <f t="shared" si="501"/>
        <v>https://www.udobaer.de/out/media/public/cust/others/s0000191-2021-ch_it.pdf</v>
      </c>
    </row>
    <row r="17630" spans="1:2" x14ac:dyDescent="0.2">
      <c r="A17630" s="1" t="s">
        <v>22289</v>
      </c>
      <c r="B17630" t="str">
        <f t="shared" si="501"/>
        <v>https://www.udobaer.de/out/media/public/cust/others/s0000191-2021-ch_it.pdf</v>
      </c>
    </row>
    <row r="17631" spans="1:2" x14ac:dyDescent="0.2">
      <c r="A17631" s="1" t="s">
        <v>22290</v>
      </c>
      <c r="B17631" t="str">
        <f t="shared" si="501"/>
        <v>https://www.udobaer.de/out/media/public/cust/others/s0000191-2021-ch_it.pdf</v>
      </c>
    </row>
    <row r="17632" spans="1:2" x14ac:dyDescent="0.2">
      <c r="A17632" s="1" t="s">
        <v>22291</v>
      </c>
      <c r="B17632" t="str">
        <f t="shared" si="501"/>
        <v>https://www.udobaer.de/out/media/public/cust/others/s0000191-2021-ch_it.pdf</v>
      </c>
    </row>
    <row r="17633" spans="1:2" x14ac:dyDescent="0.2">
      <c r="A17633" s="1" t="s">
        <v>22292</v>
      </c>
      <c r="B17633" t="str">
        <f t="shared" si="501"/>
        <v>https://www.udobaer.de/out/media/public/cust/others/s0000191-2021-ch_it.pdf</v>
      </c>
    </row>
    <row r="17634" spans="1:2" x14ac:dyDescent="0.2">
      <c r="A17634" s="1" t="s">
        <v>22293</v>
      </c>
      <c r="B17634" t="str">
        <f t="shared" si="501"/>
        <v>https://www.udobaer.de/out/media/public/cust/others/s0000191-2021-ch_it.pdf</v>
      </c>
    </row>
    <row r="17635" spans="1:2" x14ac:dyDescent="0.2">
      <c r="A17635" s="1" t="s">
        <v>22294</v>
      </c>
      <c r="B17635" t="str">
        <f t="shared" si="501"/>
        <v>https://www.udobaer.de/out/media/public/cust/others/s0000191-2021-ch_it.pdf</v>
      </c>
    </row>
    <row r="17636" spans="1:2" x14ac:dyDescent="0.2">
      <c r="A17636" s="1" t="s">
        <v>22295</v>
      </c>
      <c r="B17636" t="str">
        <f t="shared" ref="B17636:B17688" si="502">HYPERLINK("https://www.udobaer.de/out/media/public/cust/others/s0000191-2021-ch_it.pdf")</f>
        <v>https://www.udobaer.de/out/media/public/cust/others/s0000191-2021-ch_it.pdf</v>
      </c>
    </row>
    <row r="17637" spans="1:2" x14ac:dyDescent="0.2">
      <c r="A17637" s="1" t="s">
        <v>22296</v>
      </c>
      <c r="B17637" t="str">
        <f t="shared" si="502"/>
        <v>https://www.udobaer.de/out/media/public/cust/others/s0000191-2021-ch_it.pdf</v>
      </c>
    </row>
    <row r="17638" spans="1:2" x14ac:dyDescent="0.2">
      <c r="A17638" s="1" t="s">
        <v>22297</v>
      </c>
      <c r="B17638" t="str">
        <f t="shared" si="502"/>
        <v>https://www.udobaer.de/out/media/public/cust/others/s0000191-2021-ch_it.pdf</v>
      </c>
    </row>
    <row r="17639" spans="1:2" x14ac:dyDescent="0.2">
      <c r="A17639" s="1" t="s">
        <v>22298</v>
      </c>
      <c r="B17639" t="str">
        <f t="shared" si="502"/>
        <v>https://www.udobaer.de/out/media/public/cust/others/s0000191-2021-ch_it.pdf</v>
      </c>
    </row>
    <row r="17640" spans="1:2" x14ac:dyDescent="0.2">
      <c r="A17640" s="1" t="s">
        <v>22299</v>
      </c>
      <c r="B17640" t="str">
        <f t="shared" si="502"/>
        <v>https://www.udobaer.de/out/media/public/cust/others/s0000191-2021-ch_it.pdf</v>
      </c>
    </row>
    <row r="17641" spans="1:2" x14ac:dyDescent="0.2">
      <c r="A17641" s="1" t="s">
        <v>22300</v>
      </c>
      <c r="B17641" t="str">
        <f t="shared" si="502"/>
        <v>https://www.udobaer.de/out/media/public/cust/others/s0000191-2021-ch_it.pdf</v>
      </c>
    </row>
    <row r="17642" spans="1:2" x14ac:dyDescent="0.2">
      <c r="A17642" s="1" t="s">
        <v>22301</v>
      </c>
      <c r="B17642" t="str">
        <f t="shared" si="502"/>
        <v>https://www.udobaer.de/out/media/public/cust/others/s0000191-2021-ch_it.pdf</v>
      </c>
    </row>
    <row r="17643" spans="1:2" x14ac:dyDescent="0.2">
      <c r="A17643" s="1" t="s">
        <v>22302</v>
      </c>
      <c r="B17643" t="str">
        <f t="shared" si="502"/>
        <v>https://www.udobaer.de/out/media/public/cust/others/s0000191-2021-ch_it.pdf</v>
      </c>
    </row>
    <row r="17644" spans="1:2" x14ac:dyDescent="0.2">
      <c r="A17644" s="1" t="s">
        <v>22303</v>
      </c>
      <c r="B17644" t="str">
        <f t="shared" si="502"/>
        <v>https://www.udobaer.de/out/media/public/cust/others/s0000191-2021-ch_it.pdf</v>
      </c>
    </row>
    <row r="17645" spans="1:2" x14ac:dyDescent="0.2">
      <c r="A17645" s="1" t="s">
        <v>22304</v>
      </c>
      <c r="B17645" t="str">
        <f t="shared" si="502"/>
        <v>https://www.udobaer.de/out/media/public/cust/others/s0000191-2021-ch_it.pdf</v>
      </c>
    </row>
    <row r="17646" spans="1:2" x14ac:dyDescent="0.2">
      <c r="A17646" s="1" t="s">
        <v>22305</v>
      </c>
      <c r="B17646" t="str">
        <f t="shared" si="502"/>
        <v>https://www.udobaer.de/out/media/public/cust/others/s0000191-2021-ch_it.pdf</v>
      </c>
    </row>
    <row r="17647" spans="1:2" x14ac:dyDescent="0.2">
      <c r="A17647" s="1" t="s">
        <v>22306</v>
      </c>
      <c r="B17647" t="str">
        <f t="shared" si="502"/>
        <v>https://www.udobaer.de/out/media/public/cust/others/s0000191-2021-ch_it.pdf</v>
      </c>
    </row>
    <row r="17648" spans="1:2" x14ac:dyDescent="0.2">
      <c r="A17648" s="1" t="s">
        <v>22307</v>
      </c>
      <c r="B17648" t="str">
        <f t="shared" si="502"/>
        <v>https://www.udobaer.de/out/media/public/cust/others/s0000191-2021-ch_it.pdf</v>
      </c>
    </row>
    <row r="17649" spans="1:2" x14ac:dyDescent="0.2">
      <c r="A17649" s="1" t="s">
        <v>22308</v>
      </c>
      <c r="B17649" t="str">
        <f t="shared" si="502"/>
        <v>https://www.udobaer.de/out/media/public/cust/others/s0000191-2021-ch_it.pdf</v>
      </c>
    </row>
    <row r="17650" spans="1:2" x14ac:dyDescent="0.2">
      <c r="A17650" s="1" t="s">
        <v>22309</v>
      </c>
      <c r="B17650" t="str">
        <f t="shared" si="502"/>
        <v>https://www.udobaer.de/out/media/public/cust/others/s0000191-2021-ch_it.pdf</v>
      </c>
    </row>
    <row r="17651" spans="1:2" x14ac:dyDescent="0.2">
      <c r="A17651" s="1" t="s">
        <v>22310</v>
      </c>
      <c r="B17651" t="str">
        <f t="shared" si="502"/>
        <v>https://www.udobaer.de/out/media/public/cust/others/s0000191-2021-ch_it.pdf</v>
      </c>
    </row>
    <row r="17652" spans="1:2" x14ac:dyDescent="0.2">
      <c r="A17652" s="1" t="s">
        <v>22311</v>
      </c>
      <c r="B17652" t="str">
        <f t="shared" si="502"/>
        <v>https://www.udobaer.de/out/media/public/cust/others/s0000191-2021-ch_it.pdf</v>
      </c>
    </row>
    <row r="17653" spans="1:2" x14ac:dyDescent="0.2">
      <c r="A17653" s="1" t="s">
        <v>22312</v>
      </c>
      <c r="B17653" t="str">
        <f t="shared" si="502"/>
        <v>https://www.udobaer.de/out/media/public/cust/others/s0000191-2021-ch_it.pdf</v>
      </c>
    </row>
    <row r="17654" spans="1:2" x14ac:dyDescent="0.2">
      <c r="A17654" s="1" t="s">
        <v>22313</v>
      </c>
      <c r="B17654" t="str">
        <f t="shared" si="502"/>
        <v>https://www.udobaer.de/out/media/public/cust/others/s0000191-2021-ch_it.pdf</v>
      </c>
    </row>
    <row r="17655" spans="1:2" x14ac:dyDescent="0.2">
      <c r="A17655" s="1" t="s">
        <v>22314</v>
      </c>
      <c r="B17655" t="str">
        <f t="shared" si="502"/>
        <v>https://www.udobaer.de/out/media/public/cust/others/s0000191-2021-ch_it.pdf</v>
      </c>
    </row>
    <row r="17656" spans="1:2" x14ac:dyDescent="0.2">
      <c r="A17656" s="1" t="s">
        <v>22315</v>
      </c>
      <c r="B17656" t="str">
        <f t="shared" si="502"/>
        <v>https://www.udobaer.de/out/media/public/cust/others/s0000191-2021-ch_it.pdf</v>
      </c>
    </row>
    <row r="17657" spans="1:2" x14ac:dyDescent="0.2">
      <c r="A17657" s="1" t="s">
        <v>22316</v>
      </c>
      <c r="B17657" t="str">
        <f t="shared" si="502"/>
        <v>https://www.udobaer.de/out/media/public/cust/others/s0000191-2021-ch_it.pdf</v>
      </c>
    </row>
    <row r="17658" spans="1:2" x14ac:dyDescent="0.2">
      <c r="A17658" s="1" t="s">
        <v>22317</v>
      </c>
      <c r="B17658" t="str">
        <f t="shared" si="502"/>
        <v>https://www.udobaer.de/out/media/public/cust/others/s0000191-2021-ch_it.pdf</v>
      </c>
    </row>
    <row r="17659" spans="1:2" x14ac:dyDescent="0.2">
      <c r="A17659" s="1" t="s">
        <v>22318</v>
      </c>
      <c r="B17659" t="str">
        <f t="shared" si="502"/>
        <v>https://www.udobaer.de/out/media/public/cust/others/s0000191-2021-ch_it.pdf</v>
      </c>
    </row>
    <row r="17660" spans="1:2" x14ac:dyDescent="0.2">
      <c r="A17660" s="1" t="s">
        <v>22319</v>
      </c>
      <c r="B17660" t="str">
        <f t="shared" si="502"/>
        <v>https://www.udobaer.de/out/media/public/cust/others/s0000191-2021-ch_it.pdf</v>
      </c>
    </row>
    <row r="17661" spans="1:2" x14ac:dyDescent="0.2">
      <c r="A17661" s="1" t="s">
        <v>22320</v>
      </c>
      <c r="B17661" t="str">
        <f t="shared" si="502"/>
        <v>https://www.udobaer.de/out/media/public/cust/others/s0000191-2021-ch_it.pdf</v>
      </c>
    </row>
    <row r="17662" spans="1:2" x14ac:dyDescent="0.2">
      <c r="A17662" s="1" t="s">
        <v>22321</v>
      </c>
      <c r="B17662" t="str">
        <f t="shared" si="502"/>
        <v>https://www.udobaer.de/out/media/public/cust/others/s0000191-2021-ch_it.pdf</v>
      </c>
    </row>
    <row r="17663" spans="1:2" x14ac:dyDescent="0.2">
      <c r="A17663" s="1" t="s">
        <v>22322</v>
      </c>
      <c r="B17663" t="str">
        <f t="shared" si="502"/>
        <v>https://www.udobaer.de/out/media/public/cust/others/s0000191-2021-ch_it.pdf</v>
      </c>
    </row>
    <row r="17664" spans="1:2" x14ac:dyDescent="0.2">
      <c r="A17664" s="1" t="s">
        <v>22323</v>
      </c>
      <c r="B17664" t="str">
        <f t="shared" si="502"/>
        <v>https://www.udobaer.de/out/media/public/cust/others/s0000191-2021-ch_it.pdf</v>
      </c>
    </row>
    <row r="17665" spans="1:2" x14ac:dyDescent="0.2">
      <c r="A17665" s="1" t="s">
        <v>22324</v>
      </c>
      <c r="B17665" t="str">
        <f t="shared" si="502"/>
        <v>https://www.udobaer.de/out/media/public/cust/others/s0000191-2021-ch_it.pdf</v>
      </c>
    </row>
    <row r="17666" spans="1:2" x14ac:dyDescent="0.2">
      <c r="A17666" s="1" t="s">
        <v>22325</v>
      </c>
      <c r="B17666" t="str">
        <f t="shared" si="502"/>
        <v>https://www.udobaer.de/out/media/public/cust/others/s0000191-2021-ch_it.pdf</v>
      </c>
    </row>
    <row r="17667" spans="1:2" x14ac:dyDescent="0.2">
      <c r="A17667" s="1" t="s">
        <v>22326</v>
      </c>
      <c r="B17667" t="str">
        <f t="shared" si="502"/>
        <v>https://www.udobaer.de/out/media/public/cust/others/s0000191-2021-ch_it.pdf</v>
      </c>
    </row>
    <row r="17668" spans="1:2" x14ac:dyDescent="0.2">
      <c r="A17668" s="1" t="s">
        <v>22327</v>
      </c>
      <c r="B17668" t="str">
        <f t="shared" si="502"/>
        <v>https://www.udobaer.de/out/media/public/cust/others/s0000191-2021-ch_it.pdf</v>
      </c>
    </row>
    <row r="17669" spans="1:2" x14ac:dyDescent="0.2">
      <c r="A17669" s="1" t="s">
        <v>22328</v>
      </c>
      <c r="B17669" t="str">
        <f t="shared" si="502"/>
        <v>https://www.udobaer.de/out/media/public/cust/others/s0000191-2021-ch_it.pdf</v>
      </c>
    </row>
    <row r="17670" spans="1:2" x14ac:dyDescent="0.2">
      <c r="A17670" s="1" t="s">
        <v>22329</v>
      </c>
      <c r="B17670" t="str">
        <f t="shared" si="502"/>
        <v>https://www.udobaer.de/out/media/public/cust/others/s0000191-2021-ch_it.pdf</v>
      </c>
    </row>
    <row r="17671" spans="1:2" x14ac:dyDescent="0.2">
      <c r="A17671" s="1" t="s">
        <v>22330</v>
      </c>
      <c r="B17671" t="str">
        <f t="shared" si="502"/>
        <v>https://www.udobaer.de/out/media/public/cust/others/s0000191-2021-ch_it.pdf</v>
      </c>
    </row>
    <row r="17672" spans="1:2" x14ac:dyDescent="0.2">
      <c r="A17672" s="1" t="s">
        <v>22331</v>
      </c>
      <c r="B17672" t="str">
        <f t="shared" si="502"/>
        <v>https://www.udobaer.de/out/media/public/cust/others/s0000191-2021-ch_it.pdf</v>
      </c>
    </row>
    <row r="17673" spans="1:2" x14ac:dyDescent="0.2">
      <c r="A17673" s="1" t="s">
        <v>22332</v>
      </c>
      <c r="B17673" t="str">
        <f t="shared" si="502"/>
        <v>https://www.udobaer.de/out/media/public/cust/others/s0000191-2021-ch_it.pdf</v>
      </c>
    </row>
    <row r="17674" spans="1:2" x14ac:dyDescent="0.2">
      <c r="A17674" s="1" t="s">
        <v>22333</v>
      </c>
      <c r="B17674" t="str">
        <f t="shared" si="502"/>
        <v>https://www.udobaer.de/out/media/public/cust/others/s0000191-2021-ch_it.pdf</v>
      </c>
    </row>
    <row r="17675" spans="1:2" x14ac:dyDescent="0.2">
      <c r="A17675" s="1" t="s">
        <v>22334</v>
      </c>
      <c r="B17675" t="str">
        <f t="shared" si="502"/>
        <v>https://www.udobaer.de/out/media/public/cust/others/s0000191-2021-ch_it.pdf</v>
      </c>
    </row>
    <row r="17676" spans="1:2" x14ac:dyDescent="0.2">
      <c r="A17676" s="1" t="s">
        <v>22335</v>
      </c>
      <c r="B17676" t="str">
        <f t="shared" si="502"/>
        <v>https://www.udobaer.de/out/media/public/cust/others/s0000191-2021-ch_it.pdf</v>
      </c>
    </row>
    <row r="17677" spans="1:2" x14ac:dyDescent="0.2">
      <c r="A17677" s="1" t="s">
        <v>22336</v>
      </c>
      <c r="B17677" t="str">
        <f t="shared" si="502"/>
        <v>https://www.udobaer.de/out/media/public/cust/others/s0000191-2021-ch_it.pdf</v>
      </c>
    </row>
    <row r="17678" spans="1:2" x14ac:dyDescent="0.2">
      <c r="A17678" s="1" t="s">
        <v>22337</v>
      </c>
      <c r="B17678" t="str">
        <f t="shared" si="502"/>
        <v>https://www.udobaer.de/out/media/public/cust/others/s0000191-2021-ch_it.pdf</v>
      </c>
    </row>
    <row r="17679" spans="1:2" x14ac:dyDescent="0.2">
      <c r="A17679" s="1" t="s">
        <v>22338</v>
      </c>
      <c r="B17679" t="str">
        <f t="shared" si="502"/>
        <v>https://www.udobaer.de/out/media/public/cust/others/s0000191-2021-ch_it.pdf</v>
      </c>
    </row>
    <row r="17680" spans="1:2" x14ac:dyDescent="0.2">
      <c r="A17680" s="1" t="s">
        <v>22339</v>
      </c>
      <c r="B17680" t="str">
        <f t="shared" si="502"/>
        <v>https://www.udobaer.de/out/media/public/cust/others/s0000191-2021-ch_it.pdf</v>
      </c>
    </row>
    <row r="17681" spans="1:2" x14ac:dyDescent="0.2">
      <c r="A17681" s="1" t="s">
        <v>22340</v>
      </c>
      <c r="B17681" t="str">
        <f t="shared" si="502"/>
        <v>https://www.udobaer.de/out/media/public/cust/others/s0000191-2021-ch_it.pdf</v>
      </c>
    </row>
    <row r="17682" spans="1:2" x14ac:dyDescent="0.2">
      <c r="A17682" s="1" t="s">
        <v>22341</v>
      </c>
      <c r="B17682" t="str">
        <f t="shared" si="502"/>
        <v>https://www.udobaer.de/out/media/public/cust/others/s0000191-2021-ch_it.pdf</v>
      </c>
    </row>
    <row r="17683" spans="1:2" x14ac:dyDescent="0.2">
      <c r="A17683" s="1" t="s">
        <v>22342</v>
      </c>
      <c r="B17683" t="str">
        <f t="shared" si="502"/>
        <v>https://www.udobaer.de/out/media/public/cust/others/s0000191-2021-ch_it.pdf</v>
      </c>
    </row>
    <row r="17684" spans="1:2" x14ac:dyDescent="0.2">
      <c r="A17684" s="1" t="s">
        <v>22343</v>
      </c>
      <c r="B17684" t="str">
        <f t="shared" si="502"/>
        <v>https://www.udobaer.de/out/media/public/cust/others/s0000191-2021-ch_it.pdf</v>
      </c>
    </row>
    <row r="17685" spans="1:2" x14ac:dyDescent="0.2">
      <c r="A17685" s="1" t="s">
        <v>22344</v>
      </c>
      <c r="B17685" t="str">
        <f t="shared" si="502"/>
        <v>https://www.udobaer.de/out/media/public/cust/others/s0000191-2021-ch_it.pdf</v>
      </c>
    </row>
    <row r="17686" spans="1:2" x14ac:dyDescent="0.2">
      <c r="A17686" s="1" t="s">
        <v>22345</v>
      </c>
      <c r="B17686" t="str">
        <f t="shared" si="502"/>
        <v>https://www.udobaer.de/out/media/public/cust/others/s0000191-2021-ch_it.pdf</v>
      </c>
    </row>
    <row r="17687" spans="1:2" x14ac:dyDescent="0.2">
      <c r="A17687" s="1" t="s">
        <v>22346</v>
      </c>
      <c r="B17687" t="str">
        <f t="shared" si="502"/>
        <v>https://www.udobaer.de/out/media/public/cust/others/s0000191-2021-ch_it.pdf</v>
      </c>
    </row>
    <row r="17688" spans="1:2" x14ac:dyDescent="0.2">
      <c r="A17688" s="1" t="s">
        <v>22347</v>
      </c>
      <c r="B17688" t="str">
        <f t="shared" si="502"/>
        <v>https://www.udobaer.de/out/media/public/cust/others/s0000191-2021-ch_it.pdf</v>
      </c>
    </row>
    <row r="17689" spans="1:2" x14ac:dyDescent="0.2">
      <c r="A17689" s="1" t="s">
        <v>22348</v>
      </c>
      <c r="B17689" t="str">
        <f t="shared" ref="B17689:B17718" si="503">HYPERLINK("https://www.udobaer.de/out/media/public/cust/others/s0000191-2021-ch_it.pdf")</f>
        <v>https://www.udobaer.de/out/media/public/cust/others/s0000191-2021-ch_it.pdf</v>
      </c>
    </row>
    <row r="17690" spans="1:2" x14ac:dyDescent="0.2">
      <c r="A17690" s="1" t="s">
        <v>22349</v>
      </c>
      <c r="B17690" t="str">
        <f t="shared" si="503"/>
        <v>https://www.udobaer.de/out/media/public/cust/others/s0000191-2021-ch_it.pdf</v>
      </c>
    </row>
    <row r="17691" spans="1:2" x14ac:dyDescent="0.2">
      <c r="A17691" s="1" t="s">
        <v>22350</v>
      </c>
      <c r="B17691" t="str">
        <f t="shared" si="503"/>
        <v>https://www.udobaer.de/out/media/public/cust/others/s0000191-2021-ch_it.pdf</v>
      </c>
    </row>
    <row r="17692" spans="1:2" x14ac:dyDescent="0.2">
      <c r="A17692" s="1" t="s">
        <v>22351</v>
      </c>
      <c r="B17692" t="str">
        <f t="shared" si="503"/>
        <v>https://www.udobaer.de/out/media/public/cust/others/s0000191-2021-ch_it.pdf</v>
      </c>
    </row>
    <row r="17693" spans="1:2" x14ac:dyDescent="0.2">
      <c r="A17693" s="1" t="s">
        <v>22352</v>
      </c>
      <c r="B17693" t="str">
        <f t="shared" si="503"/>
        <v>https://www.udobaer.de/out/media/public/cust/others/s0000191-2021-ch_it.pdf</v>
      </c>
    </row>
    <row r="17694" spans="1:2" x14ac:dyDescent="0.2">
      <c r="A17694" s="1" t="s">
        <v>22353</v>
      </c>
      <c r="B17694" t="str">
        <f t="shared" si="503"/>
        <v>https://www.udobaer.de/out/media/public/cust/others/s0000191-2021-ch_it.pdf</v>
      </c>
    </row>
    <row r="17695" spans="1:2" x14ac:dyDescent="0.2">
      <c r="A17695" s="1" t="s">
        <v>22354</v>
      </c>
      <c r="B17695" t="str">
        <f t="shared" si="503"/>
        <v>https://www.udobaer.de/out/media/public/cust/others/s0000191-2021-ch_it.pdf</v>
      </c>
    </row>
    <row r="17696" spans="1:2" x14ac:dyDescent="0.2">
      <c r="A17696" s="1" t="s">
        <v>22355</v>
      </c>
      <c r="B17696" t="str">
        <f t="shared" si="503"/>
        <v>https://www.udobaer.de/out/media/public/cust/others/s0000191-2021-ch_it.pdf</v>
      </c>
    </row>
    <row r="17697" spans="1:2" x14ac:dyDescent="0.2">
      <c r="A17697" s="1" t="s">
        <v>22356</v>
      </c>
      <c r="B17697" t="str">
        <f t="shared" si="503"/>
        <v>https://www.udobaer.de/out/media/public/cust/others/s0000191-2021-ch_it.pdf</v>
      </c>
    </row>
    <row r="17698" spans="1:2" x14ac:dyDescent="0.2">
      <c r="A17698" s="1" t="s">
        <v>22357</v>
      </c>
      <c r="B17698" t="str">
        <f t="shared" si="503"/>
        <v>https://www.udobaer.de/out/media/public/cust/others/s0000191-2021-ch_it.pdf</v>
      </c>
    </row>
    <row r="17699" spans="1:2" x14ac:dyDescent="0.2">
      <c r="A17699" s="1" t="s">
        <v>22358</v>
      </c>
      <c r="B17699" t="str">
        <f t="shared" si="503"/>
        <v>https://www.udobaer.de/out/media/public/cust/others/s0000191-2021-ch_it.pdf</v>
      </c>
    </row>
    <row r="17700" spans="1:2" x14ac:dyDescent="0.2">
      <c r="A17700" s="1" t="s">
        <v>22359</v>
      </c>
      <c r="B17700" t="str">
        <f t="shared" si="503"/>
        <v>https://www.udobaer.de/out/media/public/cust/others/s0000191-2021-ch_it.pdf</v>
      </c>
    </row>
    <row r="17701" spans="1:2" x14ac:dyDescent="0.2">
      <c r="A17701" s="1" t="s">
        <v>22360</v>
      </c>
      <c r="B17701" t="str">
        <f t="shared" si="503"/>
        <v>https://www.udobaer.de/out/media/public/cust/others/s0000191-2021-ch_it.pdf</v>
      </c>
    </row>
    <row r="17702" spans="1:2" x14ac:dyDescent="0.2">
      <c r="A17702" s="1" t="s">
        <v>22361</v>
      </c>
      <c r="B17702" t="str">
        <f t="shared" si="503"/>
        <v>https://www.udobaer.de/out/media/public/cust/others/s0000191-2021-ch_it.pdf</v>
      </c>
    </row>
    <row r="17703" spans="1:2" x14ac:dyDescent="0.2">
      <c r="A17703" s="1" t="s">
        <v>22362</v>
      </c>
      <c r="B17703" t="str">
        <f t="shared" si="503"/>
        <v>https://www.udobaer.de/out/media/public/cust/others/s0000191-2021-ch_it.pdf</v>
      </c>
    </row>
    <row r="17704" spans="1:2" x14ac:dyDescent="0.2">
      <c r="A17704" s="1" t="s">
        <v>22363</v>
      </c>
      <c r="B17704" t="str">
        <f t="shared" si="503"/>
        <v>https://www.udobaer.de/out/media/public/cust/others/s0000191-2021-ch_it.pdf</v>
      </c>
    </row>
    <row r="17705" spans="1:2" x14ac:dyDescent="0.2">
      <c r="A17705" s="1" t="s">
        <v>22364</v>
      </c>
      <c r="B17705" t="str">
        <f t="shared" si="503"/>
        <v>https://www.udobaer.de/out/media/public/cust/others/s0000191-2021-ch_it.pdf</v>
      </c>
    </row>
    <row r="17706" spans="1:2" x14ac:dyDescent="0.2">
      <c r="A17706" s="1" t="s">
        <v>22365</v>
      </c>
      <c r="B17706" t="str">
        <f t="shared" si="503"/>
        <v>https://www.udobaer.de/out/media/public/cust/others/s0000191-2021-ch_it.pdf</v>
      </c>
    </row>
    <row r="17707" spans="1:2" x14ac:dyDescent="0.2">
      <c r="A17707" s="1" t="s">
        <v>22366</v>
      </c>
      <c r="B17707" t="str">
        <f t="shared" si="503"/>
        <v>https://www.udobaer.de/out/media/public/cust/others/s0000191-2021-ch_it.pdf</v>
      </c>
    </row>
    <row r="17708" spans="1:2" x14ac:dyDescent="0.2">
      <c r="A17708" s="1" t="s">
        <v>22367</v>
      </c>
      <c r="B17708" t="str">
        <f t="shared" si="503"/>
        <v>https://www.udobaer.de/out/media/public/cust/others/s0000191-2021-ch_it.pdf</v>
      </c>
    </row>
    <row r="17709" spans="1:2" x14ac:dyDescent="0.2">
      <c r="A17709" s="1" t="s">
        <v>22368</v>
      </c>
      <c r="B17709" t="str">
        <f t="shared" si="503"/>
        <v>https://www.udobaer.de/out/media/public/cust/others/s0000191-2021-ch_it.pdf</v>
      </c>
    </row>
    <row r="17710" spans="1:2" x14ac:dyDescent="0.2">
      <c r="A17710" s="1" t="s">
        <v>22369</v>
      </c>
      <c r="B17710" t="str">
        <f t="shared" si="503"/>
        <v>https://www.udobaer.de/out/media/public/cust/others/s0000191-2021-ch_it.pdf</v>
      </c>
    </row>
    <row r="17711" spans="1:2" x14ac:dyDescent="0.2">
      <c r="A17711" s="1" t="s">
        <v>22370</v>
      </c>
      <c r="B17711" t="str">
        <f t="shared" si="503"/>
        <v>https://www.udobaer.de/out/media/public/cust/others/s0000191-2021-ch_it.pdf</v>
      </c>
    </row>
    <row r="17712" spans="1:2" x14ac:dyDescent="0.2">
      <c r="A17712" s="1" t="s">
        <v>22371</v>
      </c>
      <c r="B17712" t="str">
        <f t="shared" si="503"/>
        <v>https://www.udobaer.de/out/media/public/cust/others/s0000191-2021-ch_it.pdf</v>
      </c>
    </row>
    <row r="17713" spans="1:2" x14ac:dyDescent="0.2">
      <c r="A17713" s="1" t="s">
        <v>22372</v>
      </c>
      <c r="B17713" t="str">
        <f t="shared" si="503"/>
        <v>https://www.udobaer.de/out/media/public/cust/others/s0000191-2021-ch_it.pdf</v>
      </c>
    </row>
    <row r="17714" spans="1:2" x14ac:dyDescent="0.2">
      <c r="A17714" s="1" t="s">
        <v>22373</v>
      </c>
      <c r="B17714" t="str">
        <f t="shared" si="503"/>
        <v>https://www.udobaer.de/out/media/public/cust/others/s0000191-2021-ch_it.pdf</v>
      </c>
    </row>
    <row r="17715" spans="1:2" x14ac:dyDescent="0.2">
      <c r="A17715" s="1" t="s">
        <v>22374</v>
      </c>
      <c r="B17715" t="str">
        <f t="shared" si="503"/>
        <v>https://www.udobaer.de/out/media/public/cust/others/s0000191-2021-ch_it.pdf</v>
      </c>
    </row>
    <row r="17716" spans="1:2" x14ac:dyDescent="0.2">
      <c r="A17716" s="1" t="s">
        <v>22375</v>
      </c>
      <c r="B17716" t="str">
        <f t="shared" si="503"/>
        <v>https://www.udobaer.de/out/media/public/cust/others/s0000191-2021-ch_it.pdf</v>
      </c>
    </row>
    <row r="17717" spans="1:2" x14ac:dyDescent="0.2">
      <c r="A17717" s="1" t="s">
        <v>22376</v>
      </c>
      <c r="B17717" t="str">
        <f t="shared" si="503"/>
        <v>https://www.udobaer.de/out/media/public/cust/others/s0000191-2021-ch_it.pdf</v>
      </c>
    </row>
    <row r="17718" spans="1:2" x14ac:dyDescent="0.2">
      <c r="A17718" s="1" t="s">
        <v>22377</v>
      </c>
      <c r="B17718" t="str">
        <f t="shared" si="503"/>
        <v>https://www.udobaer.de/out/media/public/cust/others/s0000191-2021-ch_it.pdf</v>
      </c>
    </row>
    <row r="17719" spans="1:2" x14ac:dyDescent="0.2">
      <c r="A17719" s="1" t="s">
        <v>22378</v>
      </c>
      <c r="B17719" t="str">
        <f t="shared" ref="B17719:B17762" si="504">HYPERLINK("https://www.udobaer.de/out/media/public/cust/others/s0000191-2021-ch_it.pdf")</f>
        <v>https://www.udobaer.de/out/media/public/cust/others/s0000191-2021-ch_it.pdf</v>
      </c>
    </row>
    <row r="17720" spans="1:2" x14ac:dyDescent="0.2">
      <c r="A17720" s="1" t="s">
        <v>22379</v>
      </c>
      <c r="B17720" t="str">
        <f t="shared" si="504"/>
        <v>https://www.udobaer.de/out/media/public/cust/others/s0000191-2021-ch_it.pdf</v>
      </c>
    </row>
    <row r="17721" spans="1:2" x14ac:dyDescent="0.2">
      <c r="A17721" s="1" t="s">
        <v>22380</v>
      </c>
      <c r="B17721" t="str">
        <f t="shared" si="504"/>
        <v>https://www.udobaer.de/out/media/public/cust/others/s0000191-2021-ch_it.pdf</v>
      </c>
    </row>
    <row r="17722" spans="1:2" x14ac:dyDescent="0.2">
      <c r="A17722" s="1" t="s">
        <v>22381</v>
      </c>
      <c r="B17722" t="str">
        <f t="shared" si="504"/>
        <v>https://www.udobaer.de/out/media/public/cust/others/s0000191-2021-ch_it.pdf</v>
      </c>
    </row>
    <row r="17723" spans="1:2" x14ac:dyDescent="0.2">
      <c r="A17723" s="1" t="s">
        <v>22382</v>
      </c>
      <c r="B17723" t="str">
        <f t="shared" si="504"/>
        <v>https://www.udobaer.de/out/media/public/cust/others/s0000191-2021-ch_it.pdf</v>
      </c>
    </row>
    <row r="17724" spans="1:2" x14ac:dyDescent="0.2">
      <c r="A17724" s="1" t="s">
        <v>22383</v>
      </c>
      <c r="B17724" t="str">
        <f t="shared" si="504"/>
        <v>https://www.udobaer.de/out/media/public/cust/others/s0000191-2021-ch_it.pdf</v>
      </c>
    </row>
    <row r="17725" spans="1:2" x14ac:dyDescent="0.2">
      <c r="A17725" s="1" t="s">
        <v>22384</v>
      </c>
      <c r="B17725" t="str">
        <f t="shared" si="504"/>
        <v>https://www.udobaer.de/out/media/public/cust/others/s0000191-2021-ch_it.pdf</v>
      </c>
    </row>
    <row r="17726" spans="1:2" x14ac:dyDescent="0.2">
      <c r="A17726" s="1" t="s">
        <v>22385</v>
      </c>
      <c r="B17726" t="str">
        <f t="shared" si="504"/>
        <v>https://www.udobaer.de/out/media/public/cust/others/s0000191-2021-ch_it.pdf</v>
      </c>
    </row>
    <row r="17727" spans="1:2" x14ac:dyDescent="0.2">
      <c r="A17727" s="1" t="s">
        <v>22386</v>
      </c>
      <c r="B17727" t="str">
        <f t="shared" si="504"/>
        <v>https://www.udobaer.de/out/media/public/cust/others/s0000191-2021-ch_it.pdf</v>
      </c>
    </row>
    <row r="17728" spans="1:2" x14ac:dyDescent="0.2">
      <c r="A17728" s="1" t="s">
        <v>22387</v>
      </c>
      <c r="B17728" t="str">
        <f t="shared" si="504"/>
        <v>https://www.udobaer.de/out/media/public/cust/others/s0000191-2021-ch_it.pdf</v>
      </c>
    </row>
    <row r="17729" spans="1:2" x14ac:dyDescent="0.2">
      <c r="A17729" s="1" t="s">
        <v>22388</v>
      </c>
      <c r="B17729" t="str">
        <f t="shared" si="504"/>
        <v>https://www.udobaer.de/out/media/public/cust/others/s0000191-2021-ch_it.pdf</v>
      </c>
    </row>
    <row r="17730" spans="1:2" x14ac:dyDescent="0.2">
      <c r="A17730" s="1" t="s">
        <v>22389</v>
      </c>
      <c r="B17730" t="str">
        <f t="shared" si="504"/>
        <v>https://www.udobaer.de/out/media/public/cust/others/s0000191-2021-ch_it.pdf</v>
      </c>
    </row>
    <row r="17731" spans="1:2" x14ac:dyDescent="0.2">
      <c r="A17731" s="1" t="s">
        <v>22390</v>
      </c>
      <c r="B17731" t="str">
        <f t="shared" si="504"/>
        <v>https://www.udobaer.de/out/media/public/cust/others/s0000191-2021-ch_it.pdf</v>
      </c>
    </row>
    <row r="17732" spans="1:2" x14ac:dyDescent="0.2">
      <c r="A17732" s="1" t="s">
        <v>22391</v>
      </c>
      <c r="B17732" t="str">
        <f t="shared" si="504"/>
        <v>https://www.udobaer.de/out/media/public/cust/others/s0000191-2021-ch_it.pdf</v>
      </c>
    </row>
    <row r="17733" spans="1:2" x14ac:dyDescent="0.2">
      <c r="A17733" s="1" t="s">
        <v>22392</v>
      </c>
      <c r="B17733" t="str">
        <f t="shared" si="504"/>
        <v>https://www.udobaer.de/out/media/public/cust/others/s0000191-2021-ch_it.pdf</v>
      </c>
    </row>
    <row r="17734" spans="1:2" x14ac:dyDescent="0.2">
      <c r="A17734" s="1" t="s">
        <v>22393</v>
      </c>
      <c r="B17734" t="str">
        <f t="shared" si="504"/>
        <v>https://www.udobaer.de/out/media/public/cust/others/s0000191-2021-ch_it.pdf</v>
      </c>
    </row>
    <row r="17735" spans="1:2" x14ac:dyDescent="0.2">
      <c r="A17735" s="1" t="s">
        <v>22394</v>
      </c>
      <c r="B17735" t="str">
        <f t="shared" si="504"/>
        <v>https://www.udobaer.de/out/media/public/cust/others/s0000191-2021-ch_it.pdf</v>
      </c>
    </row>
    <row r="17736" spans="1:2" x14ac:dyDescent="0.2">
      <c r="A17736" s="1" t="s">
        <v>22395</v>
      </c>
      <c r="B17736" t="str">
        <f t="shared" si="504"/>
        <v>https://www.udobaer.de/out/media/public/cust/others/s0000191-2021-ch_it.pdf</v>
      </c>
    </row>
    <row r="17737" spans="1:2" x14ac:dyDescent="0.2">
      <c r="A17737" s="1" t="s">
        <v>22396</v>
      </c>
      <c r="B17737" t="str">
        <f t="shared" si="504"/>
        <v>https://www.udobaer.de/out/media/public/cust/others/s0000191-2021-ch_it.pdf</v>
      </c>
    </row>
    <row r="17738" spans="1:2" x14ac:dyDescent="0.2">
      <c r="A17738" s="1" t="s">
        <v>22397</v>
      </c>
      <c r="B17738" t="str">
        <f t="shared" si="504"/>
        <v>https://www.udobaer.de/out/media/public/cust/others/s0000191-2021-ch_it.pdf</v>
      </c>
    </row>
    <row r="17739" spans="1:2" x14ac:dyDescent="0.2">
      <c r="A17739" s="1" t="s">
        <v>22398</v>
      </c>
      <c r="B17739" t="str">
        <f t="shared" si="504"/>
        <v>https://www.udobaer.de/out/media/public/cust/others/s0000191-2021-ch_it.pdf</v>
      </c>
    </row>
    <row r="17740" spans="1:2" x14ac:dyDescent="0.2">
      <c r="A17740" s="1" t="s">
        <v>22399</v>
      </c>
      <c r="B17740" t="str">
        <f t="shared" si="504"/>
        <v>https://www.udobaer.de/out/media/public/cust/others/s0000191-2021-ch_it.pdf</v>
      </c>
    </row>
    <row r="17741" spans="1:2" x14ac:dyDescent="0.2">
      <c r="A17741" s="1" t="s">
        <v>22400</v>
      </c>
      <c r="B17741" t="str">
        <f t="shared" si="504"/>
        <v>https://www.udobaer.de/out/media/public/cust/others/s0000191-2021-ch_it.pdf</v>
      </c>
    </row>
    <row r="17742" spans="1:2" x14ac:dyDescent="0.2">
      <c r="A17742" s="1" t="s">
        <v>22401</v>
      </c>
      <c r="B17742" t="str">
        <f t="shared" si="504"/>
        <v>https://www.udobaer.de/out/media/public/cust/others/s0000191-2021-ch_it.pdf</v>
      </c>
    </row>
    <row r="17743" spans="1:2" x14ac:dyDescent="0.2">
      <c r="A17743" s="1" t="s">
        <v>22402</v>
      </c>
      <c r="B17743" t="str">
        <f t="shared" si="504"/>
        <v>https://www.udobaer.de/out/media/public/cust/others/s0000191-2021-ch_it.pdf</v>
      </c>
    </row>
    <row r="17744" spans="1:2" x14ac:dyDescent="0.2">
      <c r="A17744" s="1" t="s">
        <v>22403</v>
      </c>
      <c r="B17744" t="str">
        <f t="shared" si="504"/>
        <v>https://www.udobaer.de/out/media/public/cust/others/s0000191-2021-ch_it.pdf</v>
      </c>
    </row>
    <row r="17745" spans="1:2" x14ac:dyDescent="0.2">
      <c r="A17745" s="1" t="s">
        <v>22404</v>
      </c>
      <c r="B17745" t="str">
        <f t="shared" si="504"/>
        <v>https://www.udobaer.de/out/media/public/cust/others/s0000191-2021-ch_it.pdf</v>
      </c>
    </row>
    <row r="17746" spans="1:2" x14ac:dyDescent="0.2">
      <c r="A17746" s="1" t="s">
        <v>22405</v>
      </c>
      <c r="B17746" t="str">
        <f t="shared" si="504"/>
        <v>https://www.udobaer.de/out/media/public/cust/others/s0000191-2021-ch_it.pdf</v>
      </c>
    </row>
    <row r="17747" spans="1:2" x14ac:dyDescent="0.2">
      <c r="A17747" s="1" t="s">
        <v>22406</v>
      </c>
      <c r="B17747" t="str">
        <f t="shared" si="504"/>
        <v>https://www.udobaer.de/out/media/public/cust/others/s0000191-2021-ch_it.pdf</v>
      </c>
    </row>
    <row r="17748" spans="1:2" x14ac:dyDescent="0.2">
      <c r="A17748" s="1" t="s">
        <v>22407</v>
      </c>
      <c r="B17748" t="str">
        <f t="shared" si="504"/>
        <v>https://www.udobaer.de/out/media/public/cust/others/s0000191-2021-ch_it.pdf</v>
      </c>
    </row>
    <row r="17749" spans="1:2" x14ac:dyDescent="0.2">
      <c r="A17749" s="1" t="s">
        <v>22408</v>
      </c>
      <c r="B17749" t="str">
        <f t="shared" si="504"/>
        <v>https://www.udobaer.de/out/media/public/cust/others/s0000191-2021-ch_it.pdf</v>
      </c>
    </row>
    <row r="17750" spans="1:2" x14ac:dyDescent="0.2">
      <c r="A17750" s="1" t="s">
        <v>22409</v>
      </c>
      <c r="B17750" t="str">
        <f t="shared" si="504"/>
        <v>https://www.udobaer.de/out/media/public/cust/others/s0000191-2021-ch_it.pdf</v>
      </c>
    </row>
    <row r="17751" spans="1:2" x14ac:dyDescent="0.2">
      <c r="A17751" s="1" t="s">
        <v>22410</v>
      </c>
      <c r="B17751" t="str">
        <f t="shared" si="504"/>
        <v>https://www.udobaer.de/out/media/public/cust/others/s0000191-2021-ch_it.pdf</v>
      </c>
    </row>
    <row r="17752" spans="1:2" x14ac:dyDescent="0.2">
      <c r="A17752" s="1" t="s">
        <v>22411</v>
      </c>
      <c r="B17752" t="str">
        <f t="shared" si="504"/>
        <v>https://www.udobaer.de/out/media/public/cust/others/s0000191-2021-ch_it.pdf</v>
      </c>
    </row>
    <row r="17753" spans="1:2" x14ac:dyDescent="0.2">
      <c r="A17753" s="1" t="s">
        <v>22412</v>
      </c>
      <c r="B17753" t="str">
        <f t="shared" si="504"/>
        <v>https://www.udobaer.de/out/media/public/cust/others/s0000191-2021-ch_it.pdf</v>
      </c>
    </row>
    <row r="17754" spans="1:2" x14ac:dyDescent="0.2">
      <c r="A17754" s="1" t="s">
        <v>22413</v>
      </c>
      <c r="B17754" t="str">
        <f t="shared" si="504"/>
        <v>https://www.udobaer.de/out/media/public/cust/others/s0000191-2021-ch_it.pdf</v>
      </c>
    </row>
    <row r="17755" spans="1:2" x14ac:dyDescent="0.2">
      <c r="A17755" s="1" t="s">
        <v>22414</v>
      </c>
      <c r="B17755" t="str">
        <f t="shared" si="504"/>
        <v>https://www.udobaer.de/out/media/public/cust/others/s0000191-2021-ch_it.pdf</v>
      </c>
    </row>
    <row r="17756" spans="1:2" x14ac:dyDescent="0.2">
      <c r="A17756" s="1" t="s">
        <v>22415</v>
      </c>
      <c r="B17756" t="str">
        <f t="shared" si="504"/>
        <v>https://www.udobaer.de/out/media/public/cust/others/s0000191-2021-ch_it.pdf</v>
      </c>
    </row>
    <row r="17757" spans="1:2" x14ac:dyDescent="0.2">
      <c r="A17757" s="1" t="s">
        <v>22416</v>
      </c>
      <c r="B17757" t="str">
        <f t="shared" si="504"/>
        <v>https://www.udobaer.de/out/media/public/cust/others/s0000191-2021-ch_it.pdf</v>
      </c>
    </row>
    <row r="17758" spans="1:2" x14ac:dyDescent="0.2">
      <c r="A17758" s="1" t="s">
        <v>22417</v>
      </c>
      <c r="B17758" t="str">
        <f t="shared" si="504"/>
        <v>https://www.udobaer.de/out/media/public/cust/others/s0000191-2021-ch_it.pdf</v>
      </c>
    </row>
    <row r="17759" spans="1:2" x14ac:dyDescent="0.2">
      <c r="A17759" s="1" t="s">
        <v>22418</v>
      </c>
      <c r="B17759" t="str">
        <f t="shared" si="504"/>
        <v>https://www.udobaer.de/out/media/public/cust/others/s0000191-2021-ch_it.pdf</v>
      </c>
    </row>
    <row r="17760" spans="1:2" x14ac:dyDescent="0.2">
      <c r="A17760" s="1" t="s">
        <v>22419</v>
      </c>
      <c r="B17760" t="str">
        <f t="shared" si="504"/>
        <v>https://www.udobaer.de/out/media/public/cust/others/s0000191-2021-ch_it.pdf</v>
      </c>
    </row>
    <row r="17761" spans="1:2" x14ac:dyDescent="0.2">
      <c r="A17761" s="1" t="s">
        <v>22420</v>
      </c>
      <c r="B17761" t="str">
        <f t="shared" si="504"/>
        <v>https://www.udobaer.de/out/media/public/cust/others/s0000191-2021-ch_it.pdf</v>
      </c>
    </row>
    <row r="17762" spans="1:2" x14ac:dyDescent="0.2">
      <c r="A17762" s="1" t="s">
        <v>22421</v>
      </c>
      <c r="B17762" t="str">
        <f t="shared" si="504"/>
        <v>https://www.udobaer.de/out/media/public/cust/others/s0000191-2021-ch_it.pdf</v>
      </c>
    </row>
    <row r="17763" spans="1:2" x14ac:dyDescent="0.2">
      <c r="A17763" s="1" t="s">
        <v>22422</v>
      </c>
      <c r="B17763" t="str">
        <f t="shared" ref="B17763:B17781" si="505">HYPERLINK("https://www.udobaer.de/out/media/public/cust/others/s0000191-2021-ch_it.pdf")</f>
        <v>https://www.udobaer.de/out/media/public/cust/others/s0000191-2021-ch_it.pdf</v>
      </c>
    </row>
    <row r="17764" spans="1:2" x14ac:dyDescent="0.2">
      <c r="A17764" s="1" t="s">
        <v>22423</v>
      </c>
      <c r="B17764" t="str">
        <f t="shared" si="505"/>
        <v>https://www.udobaer.de/out/media/public/cust/others/s0000191-2021-ch_it.pdf</v>
      </c>
    </row>
    <row r="17765" spans="1:2" x14ac:dyDescent="0.2">
      <c r="A17765" s="1" t="s">
        <v>22424</v>
      </c>
      <c r="B17765" t="str">
        <f t="shared" si="505"/>
        <v>https://www.udobaer.de/out/media/public/cust/others/s0000191-2021-ch_it.pdf</v>
      </c>
    </row>
    <row r="17766" spans="1:2" x14ac:dyDescent="0.2">
      <c r="A17766" s="1" t="s">
        <v>22425</v>
      </c>
      <c r="B17766" t="str">
        <f t="shared" si="505"/>
        <v>https://www.udobaer.de/out/media/public/cust/others/s0000191-2021-ch_it.pdf</v>
      </c>
    </row>
    <row r="17767" spans="1:2" x14ac:dyDescent="0.2">
      <c r="A17767" s="1" t="s">
        <v>22426</v>
      </c>
      <c r="B17767" t="str">
        <f t="shared" si="505"/>
        <v>https://www.udobaer.de/out/media/public/cust/others/s0000191-2021-ch_it.pdf</v>
      </c>
    </row>
    <row r="17768" spans="1:2" x14ac:dyDescent="0.2">
      <c r="A17768" s="1" t="s">
        <v>22427</v>
      </c>
      <c r="B17768" t="str">
        <f t="shared" si="505"/>
        <v>https://www.udobaer.de/out/media/public/cust/others/s0000191-2021-ch_it.pdf</v>
      </c>
    </row>
    <row r="17769" spans="1:2" x14ac:dyDescent="0.2">
      <c r="A17769" s="1" t="s">
        <v>22428</v>
      </c>
      <c r="B17769" t="str">
        <f t="shared" si="505"/>
        <v>https://www.udobaer.de/out/media/public/cust/others/s0000191-2021-ch_it.pdf</v>
      </c>
    </row>
    <row r="17770" spans="1:2" x14ac:dyDescent="0.2">
      <c r="A17770" s="1" t="s">
        <v>22429</v>
      </c>
      <c r="B17770" t="str">
        <f t="shared" si="505"/>
        <v>https://www.udobaer.de/out/media/public/cust/others/s0000191-2021-ch_it.pdf</v>
      </c>
    </row>
    <row r="17771" spans="1:2" x14ac:dyDescent="0.2">
      <c r="A17771" s="1" t="s">
        <v>22430</v>
      </c>
      <c r="B17771" t="str">
        <f t="shared" si="505"/>
        <v>https://www.udobaer.de/out/media/public/cust/others/s0000191-2021-ch_it.pdf</v>
      </c>
    </row>
    <row r="17772" spans="1:2" x14ac:dyDescent="0.2">
      <c r="A17772" s="1" t="s">
        <v>22431</v>
      </c>
      <c r="B17772" t="str">
        <f t="shared" si="505"/>
        <v>https://www.udobaer.de/out/media/public/cust/others/s0000191-2021-ch_it.pdf</v>
      </c>
    </row>
    <row r="17773" spans="1:2" x14ac:dyDescent="0.2">
      <c r="A17773" s="1" t="s">
        <v>22432</v>
      </c>
      <c r="B17773" t="str">
        <f t="shared" si="505"/>
        <v>https://www.udobaer.de/out/media/public/cust/others/s0000191-2021-ch_it.pdf</v>
      </c>
    </row>
    <row r="17774" spans="1:2" x14ac:dyDescent="0.2">
      <c r="A17774" s="1" t="s">
        <v>22433</v>
      </c>
      <c r="B17774" t="str">
        <f t="shared" si="505"/>
        <v>https://www.udobaer.de/out/media/public/cust/others/s0000191-2021-ch_it.pdf</v>
      </c>
    </row>
    <row r="17775" spans="1:2" x14ac:dyDescent="0.2">
      <c r="A17775" s="1" t="s">
        <v>22434</v>
      </c>
      <c r="B17775" t="str">
        <f t="shared" si="505"/>
        <v>https://www.udobaer.de/out/media/public/cust/others/s0000191-2021-ch_it.pdf</v>
      </c>
    </row>
    <row r="17776" spans="1:2" x14ac:dyDescent="0.2">
      <c r="A17776" s="1" t="s">
        <v>22435</v>
      </c>
      <c r="B17776" t="str">
        <f t="shared" si="505"/>
        <v>https://www.udobaer.de/out/media/public/cust/others/s0000191-2021-ch_it.pdf</v>
      </c>
    </row>
    <row r="17777" spans="1:2" x14ac:dyDescent="0.2">
      <c r="A17777" s="1" t="s">
        <v>22436</v>
      </c>
      <c r="B17777" t="str">
        <f t="shared" si="505"/>
        <v>https://www.udobaer.de/out/media/public/cust/others/s0000191-2021-ch_it.pdf</v>
      </c>
    </row>
    <row r="17778" spans="1:2" x14ac:dyDescent="0.2">
      <c r="A17778" s="1" t="s">
        <v>22437</v>
      </c>
      <c r="B17778" t="str">
        <f t="shared" si="505"/>
        <v>https://www.udobaer.de/out/media/public/cust/others/s0000191-2021-ch_it.pdf</v>
      </c>
    </row>
    <row r="17779" spans="1:2" x14ac:dyDescent="0.2">
      <c r="A17779" s="1" t="s">
        <v>22438</v>
      </c>
      <c r="B17779" t="str">
        <f t="shared" si="505"/>
        <v>https://www.udobaer.de/out/media/public/cust/others/s0000191-2021-ch_it.pdf</v>
      </c>
    </row>
    <row r="17780" spans="1:2" x14ac:dyDescent="0.2">
      <c r="A17780" s="1" t="s">
        <v>22439</v>
      </c>
      <c r="B17780" t="str">
        <f t="shared" si="505"/>
        <v>https://www.udobaer.de/out/media/public/cust/others/s0000191-2021-ch_it.pdf</v>
      </c>
    </row>
    <row r="17781" spans="1:2" x14ac:dyDescent="0.2">
      <c r="A17781" s="1" t="s">
        <v>22440</v>
      </c>
      <c r="B17781" t="str">
        <f t="shared" si="505"/>
        <v>https://www.udobaer.de/out/media/public/cust/others/s0000191-2021-ch_it.pdf</v>
      </c>
    </row>
    <row r="17782" spans="1:2" x14ac:dyDescent="0.2">
      <c r="A17782" s="1" t="s">
        <v>13163</v>
      </c>
      <c r="B17782" t="str">
        <f>HYPERLINK("https://www.udobaer.de/out/media/public/cust/others/s0000193-2021-ch_it.pdf")</f>
        <v>https://www.udobaer.de/out/media/public/cust/others/s0000193-2021-ch_it.pdf</v>
      </c>
    </row>
    <row r="17783" spans="1:2" x14ac:dyDescent="0.2">
      <c r="A17783" s="1" t="s">
        <v>12224</v>
      </c>
      <c r="B17783" t="str">
        <f>HYPERLINK("https://www.udobaer.de/out/media/public/cust/others/s0000195-2021-ch_it.pdf")</f>
        <v>https://www.udobaer.de/out/media/public/cust/others/s0000195-2021-ch_it.pdf</v>
      </c>
    </row>
    <row r="17784" spans="1:2" x14ac:dyDescent="0.2">
      <c r="A17784" s="1" t="s">
        <v>12224</v>
      </c>
      <c r="B17784" t="str">
        <f>HYPERLINK("https://www.udobaer.de/out/media/public/cust/others/s0000195-2021-ch_it.pdf")</f>
        <v>https://www.udobaer.de/out/media/public/cust/others/s0000195-2021-ch_it.pdf</v>
      </c>
    </row>
    <row r="17785" spans="1:2" x14ac:dyDescent="0.2">
      <c r="A17785" s="1" t="s">
        <v>12217</v>
      </c>
      <c r="B17785" t="str">
        <f t="shared" ref="B17785:B17800" si="506">HYPERLINK("https://www.udobaer.de/out/media/public/cust/others/s0000196-2021-ch_it.pdf")</f>
        <v>https://www.udobaer.de/out/media/public/cust/others/s0000196-2021-ch_it.pdf</v>
      </c>
    </row>
    <row r="17786" spans="1:2" x14ac:dyDescent="0.2">
      <c r="A17786" s="1" t="s">
        <v>12218</v>
      </c>
      <c r="B17786" t="str">
        <f t="shared" si="506"/>
        <v>https://www.udobaer.de/out/media/public/cust/others/s0000196-2021-ch_it.pdf</v>
      </c>
    </row>
    <row r="17787" spans="1:2" x14ac:dyDescent="0.2">
      <c r="A17787" s="1" t="s">
        <v>12219</v>
      </c>
      <c r="B17787" t="str">
        <f t="shared" si="506"/>
        <v>https://www.udobaer.de/out/media/public/cust/others/s0000196-2021-ch_it.pdf</v>
      </c>
    </row>
    <row r="17788" spans="1:2" x14ac:dyDescent="0.2">
      <c r="A17788" s="1" t="s">
        <v>12220</v>
      </c>
      <c r="B17788" t="str">
        <f t="shared" si="506"/>
        <v>https://www.udobaer.de/out/media/public/cust/others/s0000196-2021-ch_it.pdf</v>
      </c>
    </row>
    <row r="17789" spans="1:2" x14ac:dyDescent="0.2">
      <c r="A17789" s="1" t="s">
        <v>12221</v>
      </c>
      <c r="B17789" t="str">
        <f t="shared" si="506"/>
        <v>https://www.udobaer.de/out/media/public/cust/others/s0000196-2021-ch_it.pdf</v>
      </c>
    </row>
    <row r="17790" spans="1:2" x14ac:dyDescent="0.2">
      <c r="A17790" s="1" t="s">
        <v>12222</v>
      </c>
      <c r="B17790" t="str">
        <f t="shared" si="506"/>
        <v>https://www.udobaer.de/out/media/public/cust/others/s0000196-2021-ch_it.pdf</v>
      </c>
    </row>
    <row r="17791" spans="1:2" x14ac:dyDescent="0.2">
      <c r="A17791" s="1" t="s">
        <v>12223</v>
      </c>
      <c r="B17791" t="str">
        <f t="shared" si="506"/>
        <v>https://www.udobaer.de/out/media/public/cust/others/s0000196-2021-ch_it.pdf</v>
      </c>
    </row>
    <row r="17792" spans="1:2" x14ac:dyDescent="0.2">
      <c r="A17792" s="1" t="s">
        <v>12225</v>
      </c>
      <c r="B17792" t="str">
        <f t="shared" si="506"/>
        <v>https://www.udobaer.de/out/media/public/cust/others/s0000196-2021-ch_it.pdf</v>
      </c>
    </row>
    <row r="17793" spans="1:2" x14ac:dyDescent="0.2">
      <c r="A17793" s="1" t="s">
        <v>12226</v>
      </c>
      <c r="B17793" t="str">
        <f t="shared" si="506"/>
        <v>https://www.udobaer.de/out/media/public/cust/others/s0000196-2021-ch_it.pdf</v>
      </c>
    </row>
    <row r="17794" spans="1:2" x14ac:dyDescent="0.2">
      <c r="A17794" s="1" t="s">
        <v>12228</v>
      </c>
      <c r="B17794" t="str">
        <f t="shared" si="506"/>
        <v>https://www.udobaer.de/out/media/public/cust/others/s0000196-2021-ch_it.pdf</v>
      </c>
    </row>
    <row r="17795" spans="1:2" x14ac:dyDescent="0.2">
      <c r="A17795" s="1" t="s">
        <v>12248</v>
      </c>
      <c r="B17795" t="str">
        <f t="shared" si="506"/>
        <v>https://www.udobaer.de/out/media/public/cust/others/s0000196-2021-ch_it.pdf</v>
      </c>
    </row>
    <row r="17796" spans="1:2" x14ac:dyDescent="0.2">
      <c r="A17796" s="1" t="s">
        <v>12250</v>
      </c>
      <c r="B17796" t="str">
        <f t="shared" si="506"/>
        <v>https://www.udobaer.de/out/media/public/cust/others/s0000196-2021-ch_it.pdf</v>
      </c>
    </row>
    <row r="17797" spans="1:2" x14ac:dyDescent="0.2">
      <c r="A17797" s="1" t="s">
        <v>12251</v>
      </c>
      <c r="B17797" t="str">
        <f t="shared" si="506"/>
        <v>https://www.udobaer.de/out/media/public/cust/others/s0000196-2021-ch_it.pdf</v>
      </c>
    </row>
    <row r="17798" spans="1:2" x14ac:dyDescent="0.2">
      <c r="A17798" s="1" t="s">
        <v>12252</v>
      </c>
      <c r="B17798" t="str">
        <f t="shared" si="506"/>
        <v>https://www.udobaer.de/out/media/public/cust/others/s0000196-2021-ch_it.pdf</v>
      </c>
    </row>
    <row r="17799" spans="1:2" x14ac:dyDescent="0.2">
      <c r="A17799" s="1" t="s">
        <v>12253</v>
      </c>
      <c r="B17799" t="str">
        <f t="shared" si="506"/>
        <v>https://www.udobaer.de/out/media/public/cust/others/s0000196-2021-ch_it.pdf</v>
      </c>
    </row>
    <row r="17800" spans="1:2" x14ac:dyDescent="0.2">
      <c r="A17800" s="1" t="s">
        <v>13762</v>
      </c>
      <c r="B17800" t="str">
        <f t="shared" si="506"/>
        <v>https://www.udobaer.de/out/media/public/cust/others/s0000196-2021-ch_it.pdf</v>
      </c>
    </row>
    <row r="17801" spans="1:2" x14ac:dyDescent="0.2">
      <c r="A17801" s="1" t="s">
        <v>12227</v>
      </c>
      <c r="B17801" t="str">
        <f>HYPERLINK("https://www.udobaer.de/out/media/public/cust/others/s0000197-2021-ch_it.pdf")</f>
        <v>https://www.udobaer.de/out/media/public/cust/others/s0000197-2021-ch_it.pdf</v>
      </c>
    </row>
    <row r="17802" spans="1:2" x14ac:dyDescent="0.2">
      <c r="A17802" s="1" t="s">
        <v>12259</v>
      </c>
      <c r="B17802" t="str">
        <f>HYPERLINK("https://www.udobaer.de/out/media/public/cust/others/s0000197-2021-ch_it.pdf")</f>
        <v>https://www.udobaer.de/out/media/public/cust/others/s0000197-2021-ch_it.pdf</v>
      </c>
    </row>
    <row r="17803" spans="1:2" x14ac:dyDescent="0.2">
      <c r="A17803" s="1" t="s">
        <v>12311</v>
      </c>
      <c r="B17803" t="str">
        <f>HYPERLINK("https://www.udobaer.de/out/media/public/cust/others/s0000197-2021-ch_it.pdf")</f>
        <v>https://www.udobaer.de/out/media/public/cust/others/s0000197-2021-ch_it.pdf</v>
      </c>
    </row>
    <row r="17804" spans="1:2" x14ac:dyDescent="0.2">
      <c r="A17804" s="1" t="s">
        <v>12255</v>
      </c>
      <c r="B17804" t="str">
        <f t="shared" ref="B17804:B17809" si="507">HYPERLINK("https://www.udobaer.de/out/media/public/cust/others/s0000198-2021-ch_it.pdf")</f>
        <v>https://www.udobaer.de/out/media/public/cust/others/s0000198-2021-ch_it.pdf</v>
      </c>
    </row>
    <row r="17805" spans="1:2" x14ac:dyDescent="0.2">
      <c r="A17805" s="1" t="s">
        <v>12257</v>
      </c>
      <c r="B17805" t="str">
        <f t="shared" si="507"/>
        <v>https://www.udobaer.de/out/media/public/cust/others/s0000198-2021-ch_it.pdf</v>
      </c>
    </row>
    <row r="17806" spans="1:2" x14ac:dyDescent="0.2">
      <c r="A17806" s="1" t="s">
        <v>12258</v>
      </c>
      <c r="B17806" t="str">
        <f t="shared" si="507"/>
        <v>https://www.udobaer.de/out/media/public/cust/others/s0000198-2021-ch_it.pdf</v>
      </c>
    </row>
    <row r="17807" spans="1:2" x14ac:dyDescent="0.2">
      <c r="A17807" s="1" t="s">
        <v>12287</v>
      </c>
      <c r="B17807" t="str">
        <f t="shared" si="507"/>
        <v>https://www.udobaer.de/out/media/public/cust/others/s0000198-2021-ch_it.pdf</v>
      </c>
    </row>
    <row r="17808" spans="1:2" x14ac:dyDescent="0.2">
      <c r="A17808" s="1" t="s">
        <v>12288</v>
      </c>
      <c r="B17808" t="str">
        <f t="shared" si="507"/>
        <v>https://www.udobaer.de/out/media/public/cust/others/s0000198-2021-ch_it.pdf</v>
      </c>
    </row>
    <row r="17809" spans="1:2" x14ac:dyDescent="0.2">
      <c r="A17809" s="1" t="s">
        <v>12295</v>
      </c>
      <c r="B17809" t="str">
        <f t="shared" si="507"/>
        <v>https://www.udobaer.de/out/media/public/cust/others/s0000198-2021-ch_it.pdf</v>
      </c>
    </row>
    <row r="17810" spans="1:2" x14ac:dyDescent="0.2">
      <c r="A17810" s="1" t="s">
        <v>12254</v>
      </c>
      <c r="B17810" t="str">
        <f t="shared" ref="B17810:B17817" si="508">HYPERLINK("https://www.udobaer.de/out/media/public/cust/others/s0000199-2021-ch_it.pdf")</f>
        <v>https://www.udobaer.de/out/media/public/cust/others/s0000199-2021-ch_it.pdf</v>
      </c>
    </row>
    <row r="17811" spans="1:2" x14ac:dyDescent="0.2">
      <c r="A17811" s="1" t="s">
        <v>12261</v>
      </c>
      <c r="B17811" t="str">
        <f t="shared" si="508"/>
        <v>https://www.udobaer.de/out/media/public/cust/others/s0000199-2021-ch_it.pdf</v>
      </c>
    </row>
    <row r="17812" spans="1:2" x14ac:dyDescent="0.2">
      <c r="A17812" s="1" t="s">
        <v>12262</v>
      </c>
      <c r="B17812" t="str">
        <f t="shared" si="508"/>
        <v>https://www.udobaer.de/out/media/public/cust/others/s0000199-2021-ch_it.pdf</v>
      </c>
    </row>
    <row r="17813" spans="1:2" x14ac:dyDescent="0.2">
      <c r="A17813" s="1" t="s">
        <v>12263</v>
      </c>
      <c r="B17813" t="str">
        <f t="shared" si="508"/>
        <v>https://www.udobaer.de/out/media/public/cust/others/s0000199-2021-ch_it.pdf</v>
      </c>
    </row>
    <row r="17814" spans="1:2" x14ac:dyDescent="0.2">
      <c r="A17814" s="1" t="s">
        <v>12298</v>
      </c>
      <c r="B17814" t="str">
        <f t="shared" si="508"/>
        <v>https://www.udobaer.de/out/media/public/cust/others/s0000199-2021-ch_it.pdf</v>
      </c>
    </row>
    <row r="17815" spans="1:2" x14ac:dyDescent="0.2">
      <c r="A17815" s="1" t="s">
        <v>12302</v>
      </c>
      <c r="B17815" t="str">
        <f t="shared" si="508"/>
        <v>https://www.udobaer.de/out/media/public/cust/others/s0000199-2021-ch_it.pdf</v>
      </c>
    </row>
    <row r="17816" spans="1:2" x14ac:dyDescent="0.2">
      <c r="A17816" s="1" t="s">
        <v>12303</v>
      </c>
      <c r="B17816" t="str">
        <f t="shared" si="508"/>
        <v>https://www.udobaer.de/out/media/public/cust/others/s0000199-2021-ch_it.pdf</v>
      </c>
    </row>
    <row r="17817" spans="1:2" x14ac:dyDescent="0.2">
      <c r="A17817" s="1" t="s">
        <v>13410</v>
      </c>
      <c r="B17817" t="str">
        <f t="shared" si="508"/>
        <v>https://www.udobaer.de/out/media/public/cust/others/s0000199-2021-ch_it.pdf</v>
      </c>
    </row>
    <row r="17818" spans="1:2" x14ac:dyDescent="0.2">
      <c r="A17818" s="1" t="s">
        <v>12264</v>
      </c>
      <c r="B17818" t="str">
        <f t="shared" ref="B17818:B17826" si="509">HYPERLINK("https://www.udobaer.de/out/media/public/cust/others/s0000200-2021-ch_it.pdf")</f>
        <v>https://www.udobaer.de/out/media/public/cust/others/s0000200-2021-ch_it.pdf</v>
      </c>
    </row>
    <row r="17819" spans="1:2" x14ac:dyDescent="0.2">
      <c r="A17819" s="1" t="s">
        <v>12265</v>
      </c>
      <c r="B17819" t="str">
        <f t="shared" si="509"/>
        <v>https://www.udobaer.de/out/media/public/cust/others/s0000200-2021-ch_it.pdf</v>
      </c>
    </row>
    <row r="17820" spans="1:2" x14ac:dyDescent="0.2">
      <c r="A17820" s="1" t="s">
        <v>12277</v>
      </c>
      <c r="B17820" t="str">
        <f t="shared" si="509"/>
        <v>https://www.udobaer.de/out/media/public/cust/others/s0000200-2021-ch_it.pdf</v>
      </c>
    </row>
    <row r="17821" spans="1:2" x14ac:dyDescent="0.2">
      <c r="A17821" s="1" t="s">
        <v>12278</v>
      </c>
      <c r="B17821" t="str">
        <f t="shared" si="509"/>
        <v>https://www.udobaer.de/out/media/public/cust/others/s0000200-2021-ch_it.pdf</v>
      </c>
    </row>
    <row r="17822" spans="1:2" x14ac:dyDescent="0.2">
      <c r="A17822" s="1" t="s">
        <v>12282</v>
      </c>
      <c r="B17822" t="str">
        <f t="shared" si="509"/>
        <v>https://www.udobaer.de/out/media/public/cust/others/s0000200-2021-ch_it.pdf</v>
      </c>
    </row>
    <row r="17823" spans="1:2" x14ac:dyDescent="0.2">
      <c r="A17823" s="1" t="s">
        <v>12296</v>
      </c>
      <c r="B17823" t="str">
        <f t="shared" si="509"/>
        <v>https://www.udobaer.de/out/media/public/cust/others/s0000200-2021-ch_it.pdf</v>
      </c>
    </row>
    <row r="17824" spans="1:2" x14ac:dyDescent="0.2">
      <c r="A17824" s="1" t="s">
        <v>12299</v>
      </c>
      <c r="B17824" t="str">
        <f t="shared" si="509"/>
        <v>https://www.udobaer.de/out/media/public/cust/others/s0000200-2021-ch_it.pdf</v>
      </c>
    </row>
    <row r="17825" spans="1:2" x14ac:dyDescent="0.2">
      <c r="A17825" s="1" t="s">
        <v>12300</v>
      </c>
      <c r="B17825" t="str">
        <f t="shared" si="509"/>
        <v>https://www.udobaer.de/out/media/public/cust/others/s0000200-2021-ch_it.pdf</v>
      </c>
    </row>
    <row r="17826" spans="1:2" x14ac:dyDescent="0.2">
      <c r="A17826" s="1" t="s">
        <v>12304</v>
      </c>
      <c r="B17826" t="str">
        <f t="shared" si="509"/>
        <v>https://www.udobaer.de/out/media/public/cust/others/s0000200-2021-ch_it.pdf</v>
      </c>
    </row>
    <row r="17827" spans="1:2" x14ac:dyDescent="0.2">
      <c r="A17827" s="1" t="s">
        <v>12256</v>
      </c>
      <c r="B17827" t="str">
        <f t="shared" ref="B17827:B17842" si="510">HYPERLINK("https://www.udobaer.de/out/media/public/cust/others/s0000201-2021-ch_it.pdf")</f>
        <v>https://www.udobaer.de/out/media/public/cust/others/s0000201-2021-ch_it.pdf</v>
      </c>
    </row>
    <row r="17828" spans="1:2" x14ac:dyDescent="0.2">
      <c r="A17828" s="1" t="s">
        <v>12260</v>
      </c>
      <c r="B17828" t="str">
        <f t="shared" si="510"/>
        <v>https://www.udobaer.de/out/media/public/cust/others/s0000201-2021-ch_it.pdf</v>
      </c>
    </row>
    <row r="17829" spans="1:2" x14ac:dyDescent="0.2">
      <c r="A17829" s="1" t="s">
        <v>12266</v>
      </c>
      <c r="B17829" t="str">
        <f t="shared" si="510"/>
        <v>https://www.udobaer.de/out/media/public/cust/others/s0000201-2021-ch_it.pdf</v>
      </c>
    </row>
    <row r="17830" spans="1:2" x14ac:dyDescent="0.2">
      <c r="A17830" s="1" t="s">
        <v>12267</v>
      </c>
      <c r="B17830" t="str">
        <f t="shared" si="510"/>
        <v>https://www.udobaer.de/out/media/public/cust/others/s0000201-2021-ch_it.pdf</v>
      </c>
    </row>
    <row r="17831" spans="1:2" x14ac:dyDescent="0.2">
      <c r="A17831" s="1" t="s">
        <v>12268</v>
      </c>
      <c r="B17831" t="str">
        <f t="shared" si="510"/>
        <v>https://www.udobaer.de/out/media/public/cust/others/s0000201-2021-ch_it.pdf</v>
      </c>
    </row>
    <row r="17832" spans="1:2" x14ac:dyDescent="0.2">
      <c r="A17832" s="1" t="s">
        <v>12269</v>
      </c>
      <c r="B17832" t="str">
        <f t="shared" si="510"/>
        <v>https://www.udobaer.de/out/media/public/cust/others/s0000201-2021-ch_it.pdf</v>
      </c>
    </row>
    <row r="17833" spans="1:2" x14ac:dyDescent="0.2">
      <c r="A17833" s="1" t="s">
        <v>12270</v>
      </c>
      <c r="B17833" t="str">
        <f t="shared" si="510"/>
        <v>https://www.udobaer.de/out/media/public/cust/others/s0000201-2021-ch_it.pdf</v>
      </c>
    </row>
    <row r="17834" spans="1:2" x14ac:dyDescent="0.2">
      <c r="A17834" s="1" t="s">
        <v>12271</v>
      </c>
      <c r="B17834" t="str">
        <f t="shared" si="510"/>
        <v>https://www.udobaer.de/out/media/public/cust/others/s0000201-2021-ch_it.pdf</v>
      </c>
    </row>
    <row r="17835" spans="1:2" x14ac:dyDescent="0.2">
      <c r="A17835" s="1" t="s">
        <v>12272</v>
      </c>
      <c r="B17835" t="str">
        <f t="shared" si="510"/>
        <v>https://www.udobaer.de/out/media/public/cust/others/s0000201-2021-ch_it.pdf</v>
      </c>
    </row>
    <row r="17836" spans="1:2" x14ac:dyDescent="0.2">
      <c r="A17836" s="1" t="s">
        <v>12273</v>
      </c>
      <c r="B17836" t="str">
        <f t="shared" si="510"/>
        <v>https://www.udobaer.de/out/media/public/cust/others/s0000201-2021-ch_it.pdf</v>
      </c>
    </row>
    <row r="17837" spans="1:2" x14ac:dyDescent="0.2">
      <c r="A17837" s="1" t="s">
        <v>12274</v>
      </c>
      <c r="B17837" t="str">
        <f t="shared" si="510"/>
        <v>https://www.udobaer.de/out/media/public/cust/others/s0000201-2021-ch_it.pdf</v>
      </c>
    </row>
    <row r="17838" spans="1:2" x14ac:dyDescent="0.2">
      <c r="A17838" s="1" t="s">
        <v>12275</v>
      </c>
      <c r="B17838" t="str">
        <f t="shared" si="510"/>
        <v>https://www.udobaer.de/out/media/public/cust/others/s0000201-2021-ch_it.pdf</v>
      </c>
    </row>
    <row r="17839" spans="1:2" x14ac:dyDescent="0.2">
      <c r="A17839" s="1" t="s">
        <v>12276</v>
      </c>
      <c r="B17839" t="str">
        <f t="shared" si="510"/>
        <v>https://www.udobaer.de/out/media/public/cust/others/s0000201-2021-ch_it.pdf</v>
      </c>
    </row>
    <row r="17840" spans="1:2" x14ac:dyDescent="0.2">
      <c r="A17840" s="1" t="s">
        <v>12297</v>
      </c>
      <c r="B17840" t="str">
        <f t="shared" si="510"/>
        <v>https://www.udobaer.de/out/media/public/cust/others/s0000201-2021-ch_it.pdf</v>
      </c>
    </row>
    <row r="17841" spans="1:2" x14ac:dyDescent="0.2">
      <c r="A17841" s="1" t="s">
        <v>12301</v>
      </c>
      <c r="B17841" t="str">
        <f t="shared" si="510"/>
        <v>https://www.udobaer.de/out/media/public/cust/others/s0000201-2021-ch_it.pdf</v>
      </c>
    </row>
    <row r="17842" spans="1:2" x14ac:dyDescent="0.2">
      <c r="A17842" s="1" t="s">
        <v>12305</v>
      </c>
      <c r="B17842" t="str">
        <f t="shared" si="510"/>
        <v>https://www.udobaer.de/out/media/public/cust/others/s0000201-2021-ch_it.pdf</v>
      </c>
    </row>
    <row r="17843" spans="1:2" x14ac:dyDescent="0.2">
      <c r="A17843" s="1" t="s">
        <v>12279</v>
      </c>
      <c r="B17843" t="str">
        <f t="shared" ref="B17843:B17853" si="511">HYPERLINK("https://www.udobaer.de/out/media/public/cust/others/s0000202-2021-ch_it.pdf")</f>
        <v>https://www.udobaer.de/out/media/public/cust/others/s0000202-2021-ch_it.pdf</v>
      </c>
    </row>
    <row r="17844" spans="1:2" x14ac:dyDescent="0.2">
      <c r="A17844" s="1" t="s">
        <v>12280</v>
      </c>
      <c r="B17844" t="str">
        <f t="shared" si="511"/>
        <v>https://www.udobaer.de/out/media/public/cust/others/s0000202-2021-ch_it.pdf</v>
      </c>
    </row>
    <row r="17845" spans="1:2" x14ac:dyDescent="0.2">
      <c r="A17845" s="1" t="s">
        <v>12281</v>
      </c>
      <c r="B17845" t="str">
        <f t="shared" si="511"/>
        <v>https://www.udobaer.de/out/media/public/cust/others/s0000202-2021-ch_it.pdf</v>
      </c>
    </row>
    <row r="17846" spans="1:2" x14ac:dyDescent="0.2">
      <c r="A17846" s="1" t="s">
        <v>12285</v>
      </c>
      <c r="B17846" t="str">
        <f t="shared" si="511"/>
        <v>https://www.udobaer.de/out/media/public/cust/others/s0000202-2021-ch_it.pdf</v>
      </c>
    </row>
    <row r="17847" spans="1:2" x14ac:dyDescent="0.2">
      <c r="A17847" s="1" t="s">
        <v>12286</v>
      </c>
      <c r="B17847" t="str">
        <f t="shared" si="511"/>
        <v>https://www.udobaer.de/out/media/public/cust/others/s0000202-2021-ch_it.pdf</v>
      </c>
    </row>
    <row r="17848" spans="1:2" x14ac:dyDescent="0.2">
      <c r="A17848" s="1" t="s">
        <v>12306</v>
      </c>
      <c r="B17848" t="str">
        <f t="shared" si="511"/>
        <v>https://www.udobaer.de/out/media/public/cust/others/s0000202-2021-ch_it.pdf</v>
      </c>
    </row>
    <row r="17849" spans="1:2" x14ac:dyDescent="0.2">
      <c r="A17849" s="1" t="s">
        <v>12307</v>
      </c>
      <c r="B17849" t="str">
        <f t="shared" si="511"/>
        <v>https://www.udobaer.de/out/media/public/cust/others/s0000202-2021-ch_it.pdf</v>
      </c>
    </row>
    <row r="17850" spans="1:2" x14ac:dyDescent="0.2">
      <c r="A17850" s="1" t="s">
        <v>12308</v>
      </c>
      <c r="B17850" t="str">
        <f t="shared" si="511"/>
        <v>https://www.udobaer.de/out/media/public/cust/others/s0000202-2021-ch_it.pdf</v>
      </c>
    </row>
    <row r="17851" spans="1:2" x14ac:dyDescent="0.2">
      <c r="A17851" s="1" t="s">
        <v>12309</v>
      </c>
      <c r="B17851" t="str">
        <f t="shared" si="511"/>
        <v>https://www.udobaer.de/out/media/public/cust/others/s0000202-2021-ch_it.pdf</v>
      </c>
    </row>
    <row r="17852" spans="1:2" x14ac:dyDescent="0.2">
      <c r="A17852" s="1" t="s">
        <v>12310</v>
      </c>
      <c r="B17852" t="str">
        <f t="shared" si="511"/>
        <v>https://www.udobaer.de/out/media/public/cust/others/s0000202-2021-ch_it.pdf</v>
      </c>
    </row>
    <row r="17853" spans="1:2" x14ac:dyDescent="0.2">
      <c r="A17853" s="1" t="s">
        <v>13413</v>
      </c>
      <c r="B17853" t="str">
        <f t="shared" si="511"/>
        <v>https://www.udobaer.de/out/media/public/cust/others/s0000202-2021-ch_it.pdf</v>
      </c>
    </row>
    <row r="17854" spans="1:2" x14ac:dyDescent="0.2">
      <c r="A17854" s="1" t="s">
        <v>12289</v>
      </c>
      <c r="B17854" t="str">
        <f t="shared" ref="B17854:B17859" si="512">HYPERLINK("https://www.udobaer.de/out/media/public/cust/others/s0000203-2021-ch_it.pdf")</f>
        <v>https://www.udobaer.de/out/media/public/cust/others/s0000203-2021-ch_it.pdf</v>
      </c>
    </row>
    <row r="17855" spans="1:2" x14ac:dyDescent="0.2">
      <c r="A17855" s="1" t="s">
        <v>12290</v>
      </c>
      <c r="B17855" t="str">
        <f t="shared" si="512"/>
        <v>https://www.udobaer.de/out/media/public/cust/others/s0000203-2021-ch_it.pdf</v>
      </c>
    </row>
    <row r="17856" spans="1:2" x14ac:dyDescent="0.2">
      <c r="A17856" s="1" t="s">
        <v>12291</v>
      </c>
      <c r="B17856" t="str">
        <f t="shared" si="512"/>
        <v>https://www.udobaer.de/out/media/public/cust/others/s0000203-2021-ch_it.pdf</v>
      </c>
    </row>
    <row r="17857" spans="1:2" x14ac:dyDescent="0.2">
      <c r="A17857" s="1" t="s">
        <v>12292</v>
      </c>
      <c r="B17857" t="str">
        <f t="shared" si="512"/>
        <v>https://www.udobaer.de/out/media/public/cust/others/s0000203-2021-ch_it.pdf</v>
      </c>
    </row>
    <row r="17858" spans="1:2" x14ac:dyDescent="0.2">
      <c r="A17858" s="1" t="s">
        <v>12293</v>
      </c>
      <c r="B17858" t="str">
        <f t="shared" si="512"/>
        <v>https://www.udobaer.de/out/media/public/cust/others/s0000203-2021-ch_it.pdf</v>
      </c>
    </row>
    <row r="17859" spans="1:2" x14ac:dyDescent="0.2">
      <c r="A17859" s="1" t="s">
        <v>12294</v>
      </c>
      <c r="B17859" t="str">
        <f t="shared" si="512"/>
        <v>https://www.udobaer.de/out/media/public/cust/others/s0000203-2021-ch_it.pdf</v>
      </c>
    </row>
    <row r="17860" spans="1:2" x14ac:dyDescent="0.2">
      <c r="A17860" s="1" t="s">
        <v>12325</v>
      </c>
      <c r="B17860" t="str">
        <f t="shared" ref="B17860:B17893" si="513">HYPERLINK("https://www.udobaer.de/out/media/public/cust/others/s0000204-2021-ch_it.pdf")</f>
        <v>https://www.udobaer.de/out/media/public/cust/others/s0000204-2021-ch_it.pdf</v>
      </c>
    </row>
    <row r="17861" spans="1:2" x14ac:dyDescent="0.2">
      <c r="A17861" s="1" t="s">
        <v>12326</v>
      </c>
      <c r="B17861" t="str">
        <f t="shared" si="513"/>
        <v>https://www.udobaer.de/out/media/public/cust/others/s0000204-2021-ch_it.pdf</v>
      </c>
    </row>
    <row r="17862" spans="1:2" x14ac:dyDescent="0.2">
      <c r="A17862" s="1" t="s">
        <v>12327</v>
      </c>
      <c r="B17862" t="str">
        <f t="shared" si="513"/>
        <v>https://www.udobaer.de/out/media/public/cust/others/s0000204-2021-ch_it.pdf</v>
      </c>
    </row>
    <row r="17863" spans="1:2" x14ac:dyDescent="0.2">
      <c r="A17863" s="1" t="s">
        <v>12328</v>
      </c>
      <c r="B17863" t="str">
        <f t="shared" si="513"/>
        <v>https://www.udobaer.de/out/media/public/cust/others/s0000204-2021-ch_it.pdf</v>
      </c>
    </row>
    <row r="17864" spans="1:2" x14ac:dyDescent="0.2">
      <c r="A17864" s="1" t="s">
        <v>12329</v>
      </c>
      <c r="B17864" t="str">
        <f t="shared" si="513"/>
        <v>https://www.udobaer.de/out/media/public/cust/others/s0000204-2021-ch_it.pdf</v>
      </c>
    </row>
    <row r="17865" spans="1:2" x14ac:dyDescent="0.2">
      <c r="A17865" s="1" t="s">
        <v>12330</v>
      </c>
      <c r="B17865" t="str">
        <f t="shared" si="513"/>
        <v>https://www.udobaer.de/out/media/public/cust/others/s0000204-2021-ch_it.pdf</v>
      </c>
    </row>
    <row r="17866" spans="1:2" x14ac:dyDescent="0.2">
      <c r="A17866" s="1" t="s">
        <v>12331</v>
      </c>
      <c r="B17866" t="str">
        <f t="shared" si="513"/>
        <v>https://www.udobaer.de/out/media/public/cust/others/s0000204-2021-ch_it.pdf</v>
      </c>
    </row>
    <row r="17867" spans="1:2" x14ac:dyDescent="0.2">
      <c r="A17867" s="1" t="s">
        <v>12332</v>
      </c>
      <c r="B17867" t="str">
        <f t="shared" si="513"/>
        <v>https://www.udobaer.de/out/media/public/cust/others/s0000204-2021-ch_it.pdf</v>
      </c>
    </row>
    <row r="17868" spans="1:2" x14ac:dyDescent="0.2">
      <c r="A17868" s="1" t="s">
        <v>12333</v>
      </c>
      <c r="B17868" t="str">
        <f t="shared" si="513"/>
        <v>https://www.udobaer.de/out/media/public/cust/others/s0000204-2021-ch_it.pdf</v>
      </c>
    </row>
    <row r="17869" spans="1:2" x14ac:dyDescent="0.2">
      <c r="A17869" s="1" t="s">
        <v>12334</v>
      </c>
      <c r="B17869" t="str">
        <f t="shared" si="513"/>
        <v>https://www.udobaer.de/out/media/public/cust/others/s0000204-2021-ch_it.pdf</v>
      </c>
    </row>
    <row r="17870" spans="1:2" x14ac:dyDescent="0.2">
      <c r="A17870" s="1" t="s">
        <v>12335</v>
      </c>
      <c r="B17870" t="str">
        <f t="shared" si="513"/>
        <v>https://www.udobaer.de/out/media/public/cust/others/s0000204-2021-ch_it.pdf</v>
      </c>
    </row>
    <row r="17871" spans="1:2" x14ac:dyDescent="0.2">
      <c r="A17871" s="1" t="s">
        <v>12336</v>
      </c>
      <c r="B17871" t="str">
        <f t="shared" si="513"/>
        <v>https://www.udobaer.de/out/media/public/cust/others/s0000204-2021-ch_it.pdf</v>
      </c>
    </row>
    <row r="17872" spans="1:2" x14ac:dyDescent="0.2">
      <c r="A17872" s="1" t="s">
        <v>12337</v>
      </c>
      <c r="B17872" t="str">
        <f t="shared" si="513"/>
        <v>https://www.udobaer.de/out/media/public/cust/others/s0000204-2021-ch_it.pdf</v>
      </c>
    </row>
    <row r="17873" spans="1:2" x14ac:dyDescent="0.2">
      <c r="A17873" s="1" t="s">
        <v>12338</v>
      </c>
      <c r="B17873" t="str">
        <f t="shared" si="513"/>
        <v>https://www.udobaer.de/out/media/public/cust/others/s0000204-2021-ch_it.pdf</v>
      </c>
    </row>
    <row r="17874" spans="1:2" x14ac:dyDescent="0.2">
      <c r="A17874" s="1" t="s">
        <v>12339</v>
      </c>
      <c r="B17874" t="str">
        <f t="shared" si="513"/>
        <v>https://www.udobaer.de/out/media/public/cust/others/s0000204-2021-ch_it.pdf</v>
      </c>
    </row>
    <row r="17875" spans="1:2" x14ac:dyDescent="0.2">
      <c r="A17875" s="1" t="s">
        <v>12340</v>
      </c>
      <c r="B17875" t="str">
        <f t="shared" si="513"/>
        <v>https://www.udobaer.de/out/media/public/cust/others/s0000204-2021-ch_it.pdf</v>
      </c>
    </row>
    <row r="17876" spans="1:2" x14ac:dyDescent="0.2">
      <c r="A17876" s="1" t="s">
        <v>12341</v>
      </c>
      <c r="B17876" t="str">
        <f t="shared" si="513"/>
        <v>https://www.udobaer.de/out/media/public/cust/others/s0000204-2021-ch_it.pdf</v>
      </c>
    </row>
    <row r="17877" spans="1:2" x14ac:dyDescent="0.2">
      <c r="A17877" s="1" t="s">
        <v>12342</v>
      </c>
      <c r="B17877" t="str">
        <f t="shared" si="513"/>
        <v>https://www.udobaer.de/out/media/public/cust/others/s0000204-2021-ch_it.pdf</v>
      </c>
    </row>
    <row r="17878" spans="1:2" x14ac:dyDescent="0.2">
      <c r="A17878" s="1" t="s">
        <v>12343</v>
      </c>
      <c r="B17878" t="str">
        <f t="shared" si="513"/>
        <v>https://www.udobaer.de/out/media/public/cust/others/s0000204-2021-ch_it.pdf</v>
      </c>
    </row>
    <row r="17879" spans="1:2" x14ac:dyDescent="0.2">
      <c r="A17879" s="1" t="s">
        <v>12344</v>
      </c>
      <c r="B17879" t="str">
        <f t="shared" si="513"/>
        <v>https://www.udobaer.de/out/media/public/cust/others/s0000204-2021-ch_it.pdf</v>
      </c>
    </row>
    <row r="17880" spans="1:2" x14ac:dyDescent="0.2">
      <c r="A17880" s="1" t="s">
        <v>12345</v>
      </c>
      <c r="B17880" t="str">
        <f t="shared" si="513"/>
        <v>https://www.udobaer.de/out/media/public/cust/others/s0000204-2021-ch_it.pdf</v>
      </c>
    </row>
    <row r="17881" spans="1:2" x14ac:dyDescent="0.2">
      <c r="A17881" s="1" t="s">
        <v>12346</v>
      </c>
      <c r="B17881" t="str">
        <f t="shared" si="513"/>
        <v>https://www.udobaer.de/out/media/public/cust/others/s0000204-2021-ch_it.pdf</v>
      </c>
    </row>
    <row r="17882" spans="1:2" x14ac:dyDescent="0.2">
      <c r="A17882" s="1" t="s">
        <v>12348</v>
      </c>
      <c r="B17882" t="str">
        <f t="shared" si="513"/>
        <v>https://www.udobaer.de/out/media/public/cust/others/s0000204-2021-ch_it.pdf</v>
      </c>
    </row>
    <row r="17883" spans="1:2" x14ac:dyDescent="0.2">
      <c r="A17883" s="1" t="s">
        <v>12349</v>
      </c>
      <c r="B17883" t="str">
        <f t="shared" si="513"/>
        <v>https://www.udobaer.de/out/media/public/cust/others/s0000204-2021-ch_it.pdf</v>
      </c>
    </row>
    <row r="17884" spans="1:2" x14ac:dyDescent="0.2">
      <c r="A17884" s="1" t="s">
        <v>12350</v>
      </c>
      <c r="B17884" t="str">
        <f t="shared" si="513"/>
        <v>https://www.udobaer.de/out/media/public/cust/others/s0000204-2021-ch_it.pdf</v>
      </c>
    </row>
    <row r="17885" spans="1:2" x14ac:dyDescent="0.2">
      <c r="A17885" s="1" t="s">
        <v>12351</v>
      </c>
      <c r="B17885" t="str">
        <f t="shared" si="513"/>
        <v>https://www.udobaer.de/out/media/public/cust/others/s0000204-2021-ch_it.pdf</v>
      </c>
    </row>
    <row r="17886" spans="1:2" x14ac:dyDescent="0.2">
      <c r="A17886" s="1" t="s">
        <v>12352</v>
      </c>
      <c r="B17886" t="str">
        <f t="shared" si="513"/>
        <v>https://www.udobaer.de/out/media/public/cust/others/s0000204-2021-ch_it.pdf</v>
      </c>
    </row>
    <row r="17887" spans="1:2" x14ac:dyDescent="0.2">
      <c r="A17887" s="1" t="s">
        <v>12353</v>
      </c>
      <c r="B17887" t="str">
        <f t="shared" si="513"/>
        <v>https://www.udobaer.de/out/media/public/cust/others/s0000204-2021-ch_it.pdf</v>
      </c>
    </row>
    <row r="17888" spans="1:2" x14ac:dyDescent="0.2">
      <c r="A17888" s="1" t="s">
        <v>12354</v>
      </c>
      <c r="B17888" t="str">
        <f t="shared" si="513"/>
        <v>https://www.udobaer.de/out/media/public/cust/others/s0000204-2021-ch_it.pdf</v>
      </c>
    </row>
    <row r="17889" spans="1:2" x14ac:dyDescent="0.2">
      <c r="A17889" s="1" t="s">
        <v>12355</v>
      </c>
      <c r="B17889" t="str">
        <f t="shared" si="513"/>
        <v>https://www.udobaer.de/out/media/public/cust/others/s0000204-2021-ch_it.pdf</v>
      </c>
    </row>
    <row r="17890" spans="1:2" x14ac:dyDescent="0.2">
      <c r="A17890" s="1" t="s">
        <v>12356</v>
      </c>
      <c r="B17890" t="str">
        <f t="shared" si="513"/>
        <v>https://www.udobaer.de/out/media/public/cust/others/s0000204-2021-ch_it.pdf</v>
      </c>
    </row>
    <row r="17891" spans="1:2" x14ac:dyDescent="0.2">
      <c r="A17891" s="1" t="s">
        <v>12357</v>
      </c>
      <c r="B17891" t="str">
        <f t="shared" si="513"/>
        <v>https://www.udobaer.de/out/media/public/cust/others/s0000204-2021-ch_it.pdf</v>
      </c>
    </row>
    <row r="17892" spans="1:2" x14ac:dyDescent="0.2">
      <c r="A17892" s="1" t="s">
        <v>12358</v>
      </c>
      <c r="B17892" t="str">
        <f t="shared" si="513"/>
        <v>https://www.udobaer.de/out/media/public/cust/others/s0000204-2021-ch_it.pdf</v>
      </c>
    </row>
    <row r="17893" spans="1:2" x14ac:dyDescent="0.2">
      <c r="A17893" s="1" t="s">
        <v>12369</v>
      </c>
      <c r="B17893" t="str">
        <f t="shared" si="513"/>
        <v>https://www.udobaer.de/out/media/public/cust/others/s0000204-2021-ch_it.pdf</v>
      </c>
    </row>
    <row r="17894" spans="1:2" x14ac:dyDescent="0.2">
      <c r="A17894" s="1" t="s">
        <v>12347</v>
      </c>
      <c r="B17894" t="str">
        <f t="shared" ref="B17894:B17905" si="514">HYPERLINK("https://www.udobaer.de/out/media/public/cust/others/s0000206-2021-ch_it.pdf")</f>
        <v>https://www.udobaer.de/out/media/public/cust/others/s0000206-2021-ch_it.pdf</v>
      </c>
    </row>
    <row r="17895" spans="1:2" x14ac:dyDescent="0.2">
      <c r="A17895" s="1" t="s">
        <v>12359</v>
      </c>
      <c r="B17895" t="str">
        <f t="shared" si="514"/>
        <v>https://www.udobaer.de/out/media/public/cust/others/s0000206-2021-ch_it.pdf</v>
      </c>
    </row>
    <row r="17896" spans="1:2" x14ac:dyDescent="0.2">
      <c r="A17896" s="1" t="s">
        <v>12360</v>
      </c>
      <c r="B17896" t="str">
        <f t="shared" si="514"/>
        <v>https://www.udobaer.de/out/media/public/cust/others/s0000206-2021-ch_it.pdf</v>
      </c>
    </row>
    <row r="17897" spans="1:2" x14ac:dyDescent="0.2">
      <c r="A17897" s="1" t="s">
        <v>12361</v>
      </c>
      <c r="B17897" t="str">
        <f t="shared" si="514"/>
        <v>https://www.udobaer.de/out/media/public/cust/others/s0000206-2021-ch_it.pdf</v>
      </c>
    </row>
    <row r="17898" spans="1:2" x14ac:dyDescent="0.2">
      <c r="A17898" s="1" t="s">
        <v>12362</v>
      </c>
      <c r="B17898" t="str">
        <f t="shared" si="514"/>
        <v>https://www.udobaer.de/out/media/public/cust/others/s0000206-2021-ch_it.pdf</v>
      </c>
    </row>
    <row r="17899" spans="1:2" x14ac:dyDescent="0.2">
      <c r="A17899" s="1" t="s">
        <v>12363</v>
      </c>
      <c r="B17899" t="str">
        <f t="shared" si="514"/>
        <v>https://www.udobaer.de/out/media/public/cust/others/s0000206-2021-ch_it.pdf</v>
      </c>
    </row>
    <row r="17900" spans="1:2" x14ac:dyDescent="0.2">
      <c r="A17900" s="1" t="s">
        <v>12366</v>
      </c>
      <c r="B17900" t="str">
        <f t="shared" si="514"/>
        <v>https://www.udobaer.de/out/media/public/cust/others/s0000206-2021-ch_it.pdf</v>
      </c>
    </row>
    <row r="17901" spans="1:2" x14ac:dyDescent="0.2">
      <c r="A17901" s="1" t="s">
        <v>12367</v>
      </c>
      <c r="B17901" t="str">
        <f t="shared" si="514"/>
        <v>https://www.udobaer.de/out/media/public/cust/others/s0000206-2021-ch_it.pdf</v>
      </c>
    </row>
    <row r="17902" spans="1:2" x14ac:dyDescent="0.2">
      <c r="A17902" s="1" t="s">
        <v>12368</v>
      </c>
      <c r="B17902" t="str">
        <f t="shared" si="514"/>
        <v>https://www.udobaer.de/out/media/public/cust/others/s0000206-2021-ch_it.pdf</v>
      </c>
    </row>
    <row r="17903" spans="1:2" x14ac:dyDescent="0.2">
      <c r="A17903" s="1" t="s">
        <v>12370</v>
      </c>
      <c r="B17903" t="str">
        <f t="shared" si="514"/>
        <v>https://www.udobaer.de/out/media/public/cust/others/s0000206-2021-ch_it.pdf</v>
      </c>
    </row>
    <row r="17904" spans="1:2" x14ac:dyDescent="0.2">
      <c r="A17904" s="1" t="s">
        <v>12371</v>
      </c>
      <c r="B17904" t="str">
        <f t="shared" si="514"/>
        <v>https://www.udobaer.de/out/media/public/cust/others/s0000206-2021-ch_it.pdf</v>
      </c>
    </row>
    <row r="17905" spans="1:2" x14ac:dyDescent="0.2">
      <c r="A17905" s="1" t="s">
        <v>12372</v>
      </c>
      <c r="B17905" t="str">
        <f t="shared" si="514"/>
        <v>https://www.udobaer.de/out/media/public/cust/others/s0000206-2021-ch_it.pdf</v>
      </c>
    </row>
    <row r="17906" spans="1:2" x14ac:dyDescent="0.2">
      <c r="A17906" s="1" t="s">
        <v>12229</v>
      </c>
      <c r="B17906" t="str">
        <f t="shared" ref="B17906:B17920" si="515">HYPERLINK("https://www.udobaer.de/out/media/public/cust/others/s0000207-2021-ch_it.pdf")</f>
        <v>https://www.udobaer.de/out/media/public/cust/others/s0000207-2021-ch_it.pdf</v>
      </c>
    </row>
    <row r="17907" spans="1:2" x14ac:dyDescent="0.2">
      <c r="A17907" s="1" t="s">
        <v>12230</v>
      </c>
      <c r="B17907" t="str">
        <f t="shared" si="515"/>
        <v>https://www.udobaer.de/out/media/public/cust/others/s0000207-2021-ch_it.pdf</v>
      </c>
    </row>
    <row r="17908" spans="1:2" x14ac:dyDescent="0.2">
      <c r="A17908" s="1" t="s">
        <v>12231</v>
      </c>
      <c r="B17908" t="str">
        <f t="shared" si="515"/>
        <v>https://www.udobaer.de/out/media/public/cust/others/s0000207-2021-ch_it.pdf</v>
      </c>
    </row>
    <row r="17909" spans="1:2" x14ac:dyDescent="0.2">
      <c r="A17909" s="1" t="s">
        <v>12232</v>
      </c>
      <c r="B17909" t="str">
        <f t="shared" si="515"/>
        <v>https://www.udobaer.de/out/media/public/cust/others/s0000207-2021-ch_it.pdf</v>
      </c>
    </row>
    <row r="17910" spans="1:2" x14ac:dyDescent="0.2">
      <c r="A17910" s="1" t="s">
        <v>12233</v>
      </c>
      <c r="B17910" t="str">
        <f t="shared" si="515"/>
        <v>https://www.udobaer.de/out/media/public/cust/others/s0000207-2021-ch_it.pdf</v>
      </c>
    </row>
    <row r="17911" spans="1:2" x14ac:dyDescent="0.2">
      <c r="A17911" s="1" t="s">
        <v>12234</v>
      </c>
      <c r="B17911" t="str">
        <f t="shared" si="515"/>
        <v>https://www.udobaer.de/out/media/public/cust/others/s0000207-2021-ch_it.pdf</v>
      </c>
    </row>
    <row r="17912" spans="1:2" x14ac:dyDescent="0.2">
      <c r="A17912" s="1" t="s">
        <v>12235</v>
      </c>
      <c r="B17912" t="str">
        <f t="shared" si="515"/>
        <v>https://www.udobaer.de/out/media/public/cust/others/s0000207-2021-ch_it.pdf</v>
      </c>
    </row>
    <row r="17913" spans="1:2" x14ac:dyDescent="0.2">
      <c r="A17913" s="1" t="s">
        <v>12249</v>
      </c>
      <c r="B17913" t="str">
        <f t="shared" si="515"/>
        <v>https://www.udobaer.de/out/media/public/cust/others/s0000207-2021-ch_it.pdf</v>
      </c>
    </row>
    <row r="17914" spans="1:2" x14ac:dyDescent="0.2">
      <c r="A17914" s="1" t="s">
        <v>12312</v>
      </c>
      <c r="B17914" t="str">
        <f t="shared" si="515"/>
        <v>https://www.udobaer.de/out/media/public/cust/others/s0000207-2021-ch_it.pdf</v>
      </c>
    </row>
    <row r="17915" spans="1:2" x14ac:dyDescent="0.2">
      <c r="A17915" s="1" t="s">
        <v>12313</v>
      </c>
      <c r="B17915" t="str">
        <f t="shared" si="515"/>
        <v>https://www.udobaer.de/out/media/public/cust/others/s0000207-2021-ch_it.pdf</v>
      </c>
    </row>
    <row r="17916" spans="1:2" x14ac:dyDescent="0.2">
      <c r="A17916" s="1" t="s">
        <v>12314</v>
      </c>
      <c r="B17916" t="str">
        <f t="shared" si="515"/>
        <v>https://www.udobaer.de/out/media/public/cust/others/s0000207-2021-ch_it.pdf</v>
      </c>
    </row>
    <row r="17917" spans="1:2" x14ac:dyDescent="0.2">
      <c r="A17917" s="1" t="s">
        <v>12315</v>
      </c>
      <c r="B17917" t="str">
        <f t="shared" si="515"/>
        <v>https://www.udobaer.de/out/media/public/cust/others/s0000207-2021-ch_it.pdf</v>
      </c>
    </row>
    <row r="17918" spans="1:2" x14ac:dyDescent="0.2">
      <c r="A17918" s="1" t="s">
        <v>12316</v>
      </c>
      <c r="B17918" t="str">
        <f t="shared" si="515"/>
        <v>https://www.udobaer.de/out/media/public/cust/others/s0000207-2021-ch_it.pdf</v>
      </c>
    </row>
    <row r="17919" spans="1:2" x14ac:dyDescent="0.2">
      <c r="A17919" s="1" t="s">
        <v>12317</v>
      </c>
      <c r="B17919" t="str">
        <f t="shared" si="515"/>
        <v>https://www.udobaer.de/out/media/public/cust/others/s0000207-2021-ch_it.pdf</v>
      </c>
    </row>
    <row r="17920" spans="1:2" x14ac:dyDescent="0.2">
      <c r="A17920" s="1" t="s">
        <v>12318</v>
      </c>
      <c r="B17920" t="str">
        <f t="shared" si="515"/>
        <v>https://www.udobaer.de/out/media/public/cust/others/s0000207-2021-ch_it.pdf</v>
      </c>
    </row>
    <row r="17921" spans="1:2" x14ac:dyDescent="0.2">
      <c r="A17921" s="1" t="s">
        <v>12375</v>
      </c>
      <c r="B17921" t="str">
        <f t="shared" ref="B17921:B17960" si="516">HYPERLINK("https://www.udobaer.de/out/media/public/cust/others/s0000208-2021-ch_it.pdf")</f>
        <v>https://www.udobaer.de/out/media/public/cust/others/s0000208-2021-ch_it.pdf</v>
      </c>
    </row>
    <row r="17922" spans="1:2" x14ac:dyDescent="0.2">
      <c r="A17922" s="1" t="s">
        <v>12375</v>
      </c>
      <c r="B17922" t="str">
        <f t="shared" si="516"/>
        <v>https://www.udobaer.de/out/media/public/cust/others/s0000208-2021-ch_it.pdf</v>
      </c>
    </row>
    <row r="17923" spans="1:2" x14ac:dyDescent="0.2">
      <c r="A17923" s="1" t="s">
        <v>12376</v>
      </c>
      <c r="B17923" t="str">
        <f t="shared" si="516"/>
        <v>https://www.udobaer.de/out/media/public/cust/others/s0000208-2021-ch_it.pdf</v>
      </c>
    </row>
    <row r="17924" spans="1:2" x14ac:dyDescent="0.2">
      <c r="A17924" s="1" t="s">
        <v>12376</v>
      </c>
      <c r="B17924" t="str">
        <f t="shared" si="516"/>
        <v>https://www.udobaer.de/out/media/public/cust/others/s0000208-2021-ch_it.pdf</v>
      </c>
    </row>
    <row r="17925" spans="1:2" x14ac:dyDescent="0.2">
      <c r="A17925" s="1" t="s">
        <v>12377</v>
      </c>
      <c r="B17925" t="str">
        <f t="shared" si="516"/>
        <v>https://www.udobaer.de/out/media/public/cust/others/s0000208-2021-ch_it.pdf</v>
      </c>
    </row>
    <row r="17926" spans="1:2" x14ac:dyDescent="0.2">
      <c r="A17926" s="1" t="s">
        <v>12377</v>
      </c>
      <c r="B17926" t="str">
        <f t="shared" si="516"/>
        <v>https://www.udobaer.de/out/media/public/cust/others/s0000208-2021-ch_it.pdf</v>
      </c>
    </row>
    <row r="17927" spans="1:2" x14ac:dyDescent="0.2">
      <c r="A17927" s="1" t="s">
        <v>12378</v>
      </c>
      <c r="B17927" t="str">
        <f t="shared" si="516"/>
        <v>https://www.udobaer.de/out/media/public/cust/others/s0000208-2021-ch_it.pdf</v>
      </c>
    </row>
    <row r="17928" spans="1:2" x14ac:dyDescent="0.2">
      <c r="A17928" s="1" t="s">
        <v>12378</v>
      </c>
      <c r="B17928" t="str">
        <f t="shared" si="516"/>
        <v>https://www.udobaer.de/out/media/public/cust/others/s0000208-2021-ch_it.pdf</v>
      </c>
    </row>
    <row r="17929" spans="1:2" x14ac:dyDescent="0.2">
      <c r="A17929" s="1" t="s">
        <v>12379</v>
      </c>
      <c r="B17929" t="str">
        <f t="shared" si="516"/>
        <v>https://www.udobaer.de/out/media/public/cust/others/s0000208-2021-ch_it.pdf</v>
      </c>
    </row>
    <row r="17930" spans="1:2" x14ac:dyDescent="0.2">
      <c r="A17930" s="1" t="s">
        <v>12379</v>
      </c>
      <c r="B17930" t="str">
        <f t="shared" si="516"/>
        <v>https://www.udobaer.de/out/media/public/cust/others/s0000208-2021-ch_it.pdf</v>
      </c>
    </row>
    <row r="17931" spans="1:2" x14ac:dyDescent="0.2">
      <c r="A17931" s="1" t="s">
        <v>12380</v>
      </c>
      <c r="B17931" t="str">
        <f t="shared" si="516"/>
        <v>https://www.udobaer.de/out/media/public/cust/others/s0000208-2021-ch_it.pdf</v>
      </c>
    </row>
    <row r="17932" spans="1:2" x14ac:dyDescent="0.2">
      <c r="A17932" s="1" t="s">
        <v>12381</v>
      </c>
      <c r="B17932" t="str">
        <f t="shared" si="516"/>
        <v>https://www.udobaer.de/out/media/public/cust/others/s0000208-2021-ch_it.pdf</v>
      </c>
    </row>
    <row r="17933" spans="1:2" x14ac:dyDescent="0.2">
      <c r="A17933" s="1" t="s">
        <v>12382</v>
      </c>
      <c r="B17933" t="str">
        <f t="shared" si="516"/>
        <v>https://www.udobaer.de/out/media/public/cust/others/s0000208-2021-ch_it.pdf</v>
      </c>
    </row>
    <row r="17934" spans="1:2" x14ac:dyDescent="0.2">
      <c r="A17934" s="1" t="s">
        <v>12382</v>
      </c>
      <c r="B17934" t="str">
        <f t="shared" si="516"/>
        <v>https://www.udobaer.de/out/media/public/cust/others/s0000208-2021-ch_it.pdf</v>
      </c>
    </row>
    <row r="17935" spans="1:2" x14ac:dyDescent="0.2">
      <c r="A17935" s="1" t="s">
        <v>12383</v>
      </c>
      <c r="B17935" t="str">
        <f t="shared" si="516"/>
        <v>https://www.udobaer.de/out/media/public/cust/others/s0000208-2021-ch_it.pdf</v>
      </c>
    </row>
    <row r="17936" spans="1:2" x14ac:dyDescent="0.2">
      <c r="A17936" s="1" t="s">
        <v>12384</v>
      </c>
      <c r="B17936" t="str">
        <f t="shared" si="516"/>
        <v>https://www.udobaer.de/out/media/public/cust/others/s0000208-2021-ch_it.pdf</v>
      </c>
    </row>
    <row r="17937" spans="1:2" x14ac:dyDescent="0.2">
      <c r="A17937" s="1" t="s">
        <v>12385</v>
      </c>
      <c r="B17937" t="str">
        <f t="shared" si="516"/>
        <v>https://www.udobaer.de/out/media/public/cust/others/s0000208-2021-ch_it.pdf</v>
      </c>
    </row>
    <row r="17938" spans="1:2" x14ac:dyDescent="0.2">
      <c r="A17938" s="1" t="s">
        <v>12386</v>
      </c>
      <c r="B17938" t="str">
        <f t="shared" si="516"/>
        <v>https://www.udobaer.de/out/media/public/cust/others/s0000208-2021-ch_it.pdf</v>
      </c>
    </row>
    <row r="17939" spans="1:2" x14ac:dyDescent="0.2">
      <c r="A17939" s="1" t="s">
        <v>12387</v>
      </c>
      <c r="B17939" t="str">
        <f t="shared" si="516"/>
        <v>https://www.udobaer.de/out/media/public/cust/others/s0000208-2021-ch_it.pdf</v>
      </c>
    </row>
    <row r="17940" spans="1:2" x14ac:dyDescent="0.2">
      <c r="A17940" s="1" t="s">
        <v>12388</v>
      </c>
      <c r="B17940" t="str">
        <f t="shared" si="516"/>
        <v>https://www.udobaer.de/out/media/public/cust/others/s0000208-2021-ch_it.pdf</v>
      </c>
    </row>
    <row r="17941" spans="1:2" x14ac:dyDescent="0.2">
      <c r="A17941" s="1" t="s">
        <v>12389</v>
      </c>
      <c r="B17941" t="str">
        <f t="shared" si="516"/>
        <v>https://www.udobaer.de/out/media/public/cust/others/s0000208-2021-ch_it.pdf</v>
      </c>
    </row>
    <row r="17942" spans="1:2" x14ac:dyDescent="0.2">
      <c r="A17942" s="1" t="s">
        <v>12389</v>
      </c>
      <c r="B17942" t="str">
        <f t="shared" si="516"/>
        <v>https://www.udobaer.de/out/media/public/cust/others/s0000208-2021-ch_it.pdf</v>
      </c>
    </row>
    <row r="17943" spans="1:2" x14ac:dyDescent="0.2">
      <c r="A17943" s="1" t="s">
        <v>12390</v>
      </c>
      <c r="B17943" t="str">
        <f t="shared" si="516"/>
        <v>https://www.udobaer.de/out/media/public/cust/others/s0000208-2021-ch_it.pdf</v>
      </c>
    </row>
    <row r="17944" spans="1:2" x14ac:dyDescent="0.2">
      <c r="A17944" s="1" t="s">
        <v>12390</v>
      </c>
      <c r="B17944" t="str">
        <f t="shared" si="516"/>
        <v>https://www.udobaer.de/out/media/public/cust/others/s0000208-2021-ch_it.pdf</v>
      </c>
    </row>
    <row r="17945" spans="1:2" x14ac:dyDescent="0.2">
      <c r="A17945" s="1" t="s">
        <v>12392</v>
      </c>
      <c r="B17945" t="str">
        <f t="shared" si="516"/>
        <v>https://www.udobaer.de/out/media/public/cust/others/s0000208-2021-ch_it.pdf</v>
      </c>
    </row>
    <row r="17946" spans="1:2" x14ac:dyDescent="0.2">
      <c r="A17946" s="1" t="s">
        <v>12393</v>
      </c>
      <c r="B17946" t="str">
        <f t="shared" si="516"/>
        <v>https://www.udobaer.de/out/media/public/cust/others/s0000208-2021-ch_it.pdf</v>
      </c>
    </row>
    <row r="17947" spans="1:2" x14ac:dyDescent="0.2">
      <c r="A17947" s="1" t="s">
        <v>12395</v>
      </c>
      <c r="B17947" t="str">
        <f t="shared" si="516"/>
        <v>https://www.udobaer.de/out/media/public/cust/others/s0000208-2021-ch_it.pdf</v>
      </c>
    </row>
    <row r="17948" spans="1:2" x14ac:dyDescent="0.2">
      <c r="A17948" s="1" t="s">
        <v>12396</v>
      </c>
      <c r="B17948" t="str">
        <f t="shared" si="516"/>
        <v>https://www.udobaer.de/out/media/public/cust/others/s0000208-2021-ch_it.pdf</v>
      </c>
    </row>
    <row r="17949" spans="1:2" x14ac:dyDescent="0.2">
      <c r="A17949" s="1" t="s">
        <v>12396</v>
      </c>
      <c r="B17949" t="str">
        <f t="shared" si="516"/>
        <v>https://www.udobaer.de/out/media/public/cust/others/s0000208-2021-ch_it.pdf</v>
      </c>
    </row>
    <row r="17950" spans="1:2" x14ac:dyDescent="0.2">
      <c r="A17950" s="1" t="s">
        <v>12397</v>
      </c>
      <c r="B17950" t="str">
        <f t="shared" si="516"/>
        <v>https://www.udobaer.de/out/media/public/cust/others/s0000208-2021-ch_it.pdf</v>
      </c>
    </row>
    <row r="17951" spans="1:2" x14ac:dyDescent="0.2">
      <c r="A17951" s="1" t="s">
        <v>12397</v>
      </c>
      <c r="B17951" t="str">
        <f t="shared" si="516"/>
        <v>https://www.udobaer.de/out/media/public/cust/others/s0000208-2021-ch_it.pdf</v>
      </c>
    </row>
    <row r="17952" spans="1:2" x14ac:dyDescent="0.2">
      <c r="A17952" s="1" t="s">
        <v>12398</v>
      </c>
      <c r="B17952" t="str">
        <f t="shared" si="516"/>
        <v>https://www.udobaer.de/out/media/public/cust/others/s0000208-2021-ch_it.pdf</v>
      </c>
    </row>
    <row r="17953" spans="1:2" x14ac:dyDescent="0.2">
      <c r="A17953" s="1" t="s">
        <v>12398</v>
      </c>
      <c r="B17953" t="str">
        <f t="shared" si="516"/>
        <v>https://www.udobaer.de/out/media/public/cust/others/s0000208-2021-ch_it.pdf</v>
      </c>
    </row>
    <row r="17954" spans="1:2" x14ac:dyDescent="0.2">
      <c r="A17954" s="1" t="s">
        <v>12400</v>
      </c>
      <c r="B17954" t="str">
        <f t="shared" si="516"/>
        <v>https://www.udobaer.de/out/media/public/cust/others/s0000208-2021-ch_it.pdf</v>
      </c>
    </row>
    <row r="17955" spans="1:2" x14ac:dyDescent="0.2">
      <c r="A17955" s="1" t="s">
        <v>12400</v>
      </c>
      <c r="B17955" t="str">
        <f t="shared" si="516"/>
        <v>https://www.udobaer.de/out/media/public/cust/others/s0000208-2021-ch_it.pdf</v>
      </c>
    </row>
    <row r="17956" spans="1:2" x14ac:dyDescent="0.2">
      <c r="A17956" s="1" t="s">
        <v>12413</v>
      </c>
      <c r="B17956" t="str">
        <f t="shared" si="516"/>
        <v>https://www.udobaer.de/out/media/public/cust/others/s0000208-2021-ch_it.pdf</v>
      </c>
    </row>
    <row r="17957" spans="1:2" x14ac:dyDescent="0.2">
      <c r="A17957" s="1" t="s">
        <v>12414</v>
      </c>
      <c r="B17957" t="str">
        <f t="shared" si="516"/>
        <v>https://www.udobaer.de/out/media/public/cust/others/s0000208-2021-ch_it.pdf</v>
      </c>
    </row>
    <row r="17958" spans="1:2" x14ac:dyDescent="0.2">
      <c r="A17958" s="1" t="s">
        <v>12415</v>
      </c>
      <c r="B17958" t="str">
        <f t="shared" si="516"/>
        <v>https://www.udobaer.de/out/media/public/cust/others/s0000208-2021-ch_it.pdf</v>
      </c>
    </row>
    <row r="17959" spans="1:2" x14ac:dyDescent="0.2">
      <c r="A17959" s="1" t="s">
        <v>13396</v>
      </c>
      <c r="B17959" t="str">
        <f t="shared" si="516"/>
        <v>https://www.udobaer.de/out/media/public/cust/others/s0000208-2021-ch_it.pdf</v>
      </c>
    </row>
    <row r="17960" spans="1:2" x14ac:dyDescent="0.2">
      <c r="A17960" s="1" t="s">
        <v>13399</v>
      </c>
      <c r="B17960" t="str">
        <f t="shared" si="516"/>
        <v>https://www.udobaer.de/out/media/public/cust/others/s0000208-2021-ch_it.pdf</v>
      </c>
    </row>
    <row r="17961" spans="1:2" x14ac:dyDescent="0.2">
      <c r="A17961" s="1" t="s">
        <v>12391</v>
      </c>
      <c r="B17961" t="str">
        <f>HYPERLINK("https://www.udobaer.de/out/media/public/cust/others/s0000209-2021-ch_it.pdf")</f>
        <v>https://www.udobaer.de/out/media/public/cust/others/s0000209-2021-ch_it.pdf</v>
      </c>
    </row>
    <row r="17962" spans="1:2" x14ac:dyDescent="0.2">
      <c r="A17962" s="1" t="s">
        <v>12394</v>
      </c>
      <c r="B17962" t="str">
        <f>HYPERLINK("https://www.udobaer.de/out/media/public/cust/others/s0000209-2021-ch_it.pdf")</f>
        <v>https://www.udobaer.de/out/media/public/cust/others/s0000209-2021-ch_it.pdf</v>
      </c>
    </row>
    <row r="17963" spans="1:2" x14ac:dyDescent="0.2">
      <c r="A17963" s="1" t="s">
        <v>12432</v>
      </c>
      <c r="B17963" t="str">
        <f t="shared" ref="B17963:B17975" si="517">HYPERLINK("https://www.udobaer.de/out/media/public/cust/others/s0000210-2021-ch_it.pdf")</f>
        <v>https://www.udobaer.de/out/media/public/cust/others/s0000210-2021-ch_it.pdf</v>
      </c>
    </row>
    <row r="17964" spans="1:2" x14ac:dyDescent="0.2">
      <c r="A17964" s="1" t="s">
        <v>12433</v>
      </c>
      <c r="B17964" t="str">
        <f t="shared" si="517"/>
        <v>https://www.udobaer.de/out/media/public/cust/others/s0000210-2021-ch_it.pdf</v>
      </c>
    </row>
    <row r="17965" spans="1:2" x14ac:dyDescent="0.2">
      <c r="A17965" s="1" t="s">
        <v>12434</v>
      </c>
      <c r="B17965" t="str">
        <f t="shared" si="517"/>
        <v>https://www.udobaer.de/out/media/public/cust/others/s0000210-2021-ch_it.pdf</v>
      </c>
    </row>
    <row r="17966" spans="1:2" x14ac:dyDescent="0.2">
      <c r="A17966" s="1" t="s">
        <v>12435</v>
      </c>
      <c r="B17966" t="str">
        <f t="shared" si="517"/>
        <v>https://www.udobaer.de/out/media/public/cust/others/s0000210-2021-ch_it.pdf</v>
      </c>
    </row>
    <row r="17967" spans="1:2" x14ac:dyDescent="0.2">
      <c r="A17967" s="1" t="s">
        <v>12452</v>
      </c>
      <c r="B17967" t="str">
        <f t="shared" si="517"/>
        <v>https://www.udobaer.de/out/media/public/cust/others/s0000210-2021-ch_it.pdf</v>
      </c>
    </row>
    <row r="17968" spans="1:2" x14ac:dyDescent="0.2">
      <c r="A17968" s="1" t="s">
        <v>12452</v>
      </c>
      <c r="B17968" t="str">
        <f t="shared" si="517"/>
        <v>https://www.udobaer.de/out/media/public/cust/others/s0000210-2021-ch_it.pdf</v>
      </c>
    </row>
    <row r="17969" spans="1:2" x14ac:dyDescent="0.2">
      <c r="A17969" s="1" t="s">
        <v>12452</v>
      </c>
      <c r="B17969" t="str">
        <f t="shared" si="517"/>
        <v>https://www.udobaer.de/out/media/public/cust/others/s0000210-2021-ch_it.pdf</v>
      </c>
    </row>
    <row r="17970" spans="1:2" x14ac:dyDescent="0.2">
      <c r="A17970" s="1" t="s">
        <v>12465</v>
      </c>
      <c r="B17970" t="str">
        <f t="shared" si="517"/>
        <v>https://www.udobaer.de/out/media/public/cust/others/s0000210-2021-ch_it.pdf</v>
      </c>
    </row>
    <row r="17971" spans="1:2" x14ac:dyDescent="0.2">
      <c r="A17971" s="1" t="s">
        <v>12466</v>
      </c>
      <c r="B17971" t="str">
        <f t="shared" si="517"/>
        <v>https://www.udobaer.de/out/media/public/cust/others/s0000210-2021-ch_it.pdf</v>
      </c>
    </row>
    <row r="17972" spans="1:2" x14ac:dyDescent="0.2">
      <c r="A17972" s="1" t="s">
        <v>12468</v>
      </c>
      <c r="B17972" t="str">
        <f t="shared" si="517"/>
        <v>https://www.udobaer.de/out/media/public/cust/others/s0000210-2021-ch_it.pdf</v>
      </c>
    </row>
    <row r="17973" spans="1:2" x14ac:dyDescent="0.2">
      <c r="A17973" s="1" t="s">
        <v>13189</v>
      </c>
      <c r="B17973" t="str">
        <f t="shared" si="517"/>
        <v>https://www.udobaer.de/out/media/public/cust/others/s0000210-2021-ch_it.pdf</v>
      </c>
    </row>
    <row r="17974" spans="1:2" x14ac:dyDescent="0.2">
      <c r="A17974" s="1" t="s">
        <v>13190</v>
      </c>
      <c r="B17974" t="str">
        <f t="shared" si="517"/>
        <v>https://www.udobaer.de/out/media/public/cust/others/s0000210-2021-ch_it.pdf</v>
      </c>
    </row>
    <row r="17975" spans="1:2" x14ac:dyDescent="0.2">
      <c r="A17975" s="1" t="s">
        <v>13191</v>
      </c>
      <c r="B17975" t="str">
        <f t="shared" si="517"/>
        <v>https://www.udobaer.de/out/media/public/cust/others/s0000210-2021-ch_it.pdf</v>
      </c>
    </row>
    <row r="17976" spans="1:2" x14ac:dyDescent="0.2">
      <c r="A17976" s="1" t="s">
        <v>12437</v>
      </c>
      <c r="B17976" t="str">
        <f t="shared" ref="B17976:B18011" si="518">HYPERLINK("https://www.udobaer.de/out/media/public/cust/others/s0000211-2021-ch_it.pdf")</f>
        <v>https://www.udobaer.de/out/media/public/cust/others/s0000211-2021-ch_it.pdf</v>
      </c>
    </row>
    <row r="17977" spans="1:2" x14ac:dyDescent="0.2">
      <c r="A17977" s="1" t="s">
        <v>12439</v>
      </c>
      <c r="B17977" t="str">
        <f t="shared" si="518"/>
        <v>https://www.udobaer.de/out/media/public/cust/others/s0000211-2021-ch_it.pdf</v>
      </c>
    </row>
    <row r="17978" spans="1:2" x14ac:dyDescent="0.2">
      <c r="A17978" s="1" t="s">
        <v>12440</v>
      </c>
      <c r="B17978" t="str">
        <f t="shared" si="518"/>
        <v>https://www.udobaer.de/out/media/public/cust/others/s0000211-2021-ch_it.pdf</v>
      </c>
    </row>
    <row r="17979" spans="1:2" x14ac:dyDescent="0.2">
      <c r="A17979" s="1" t="s">
        <v>12441</v>
      </c>
      <c r="B17979" t="str">
        <f t="shared" si="518"/>
        <v>https://www.udobaer.de/out/media/public/cust/others/s0000211-2021-ch_it.pdf</v>
      </c>
    </row>
    <row r="17980" spans="1:2" x14ac:dyDescent="0.2">
      <c r="A17980" s="1" t="s">
        <v>12442</v>
      </c>
      <c r="B17980" t="str">
        <f t="shared" si="518"/>
        <v>https://www.udobaer.de/out/media/public/cust/others/s0000211-2021-ch_it.pdf</v>
      </c>
    </row>
    <row r="17981" spans="1:2" x14ac:dyDescent="0.2">
      <c r="A17981" s="1" t="s">
        <v>12443</v>
      </c>
      <c r="B17981" t="str">
        <f t="shared" si="518"/>
        <v>https://www.udobaer.de/out/media/public/cust/others/s0000211-2021-ch_it.pdf</v>
      </c>
    </row>
    <row r="17982" spans="1:2" x14ac:dyDescent="0.2">
      <c r="A17982" s="1" t="s">
        <v>12444</v>
      </c>
      <c r="B17982" t="str">
        <f t="shared" si="518"/>
        <v>https://www.udobaer.de/out/media/public/cust/others/s0000211-2021-ch_it.pdf</v>
      </c>
    </row>
    <row r="17983" spans="1:2" x14ac:dyDescent="0.2">
      <c r="A17983" s="1" t="s">
        <v>12445</v>
      </c>
      <c r="B17983" t="str">
        <f t="shared" si="518"/>
        <v>https://www.udobaer.de/out/media/public/cust/others/s0000211-2021-ch_it.pdf</v>
      </c>
    </row>
    <row r="17984" spans="1:2" x14ac:dyDescent="0.2">
      <c r="A17984" s="1" t="s">
        <v>12446</v>
      </c>
      <c r="B17984" t="str">
        <f t="shared" si="518"/>
        <v>https://www.udobaer.de/out/media/public/cust/others/s0000211-2021-ch_it.pdf</v>
      </c>
    </row>
    <row r="17985" spans="1:2" x14ac:dyDescent="0.2">
      <c r="A17985" s="1" t="s">
        <v>12447</v>
      </c>
      <c r="B17985" t="str">
        <f t="shared" si="518"/>
        <v>https://www.udobaer.de/out/media/public/cust/others/s0000211-2021-ch_it.pdf</v>
      </c>
    </row>
    <row r="17986" spans="1:2" x14ac:dyDescent="0.2">
      <c r="A17986" s="1" t="s">
        <v>12448</v>
      </c>
      <c r="B17986" t="str">
        <f t="shared" si="518"/>
        <v>https://www.udobaer.de/out/media/public/cust/others/s0000211-2021-ch_it.pdf</v>
      </c>
    </row>
    <row r="17987" spans="1:2" x14ac:dyDescent="0.2">
      <c r="A17987" s="1" t="s">
        <v>12449</v>
      </c>
      <c r="B17987" t="str">
        <f t="shared" si="518"/>
        <v>https://www.udobaer.de/out/media/public/cust/others/s0000211-2021-ch_it.pdf</v>
      </c>
    </row>
    <row r="17988" spans="1:2" x14ac:dyDescent="0.2">
      <c r="A17988" s="1" t="s">
        <v>12470</v>
      </c>
      <c r="B17988" t="str">
        <f t="shared" si="518"/>
        <v>https://www.udobaer.de/out/media/public/cust/others/s0000211-2021-ch_it.pdf</v>
      </c>
    </row>
    <row r="17989" spans="1:2" x14ac:dyDescent="0.2">
      <c r="A17989" s="1" t="s">
        <v>12471</v>
      </c>
      <c r="B17989" t="str">
        <f t="shared" si="518"/>
        <v>https://www.udobaer.de/out/media/public/cust/others/s0000211-2021-ch_it.pdf</v>
      </c>
    </row>
    <row r="17990" spans="1:2" x14ac:dyDescent="0.2">
      <c r="A17990" s="1" t="s">
        <v>12472</v>
      </c>
      <c r="B17990" t="str">
        <f t="shared" si="518"/>
        <v>https://www.udobaer.de/out/media/public/cust/others/s0000211-2021-ch_it.pdf</v>
      </c>
    </row>
    <row r="17991" spans="1:2" x14ac:dyDescent="0.2">
      <c r="A17991" s="1" t="s">
        <v>12473</v>
      </c>
      <c r="B17991" t="str">
        <f t="shared" si="518"/>
        <v>https://www.udobaer.de/out/media/public/cust/others/s0000211-2021-ch_it.pdf</v>
      </c>
    </row>
    <row r="17992" spans="1:2" x14ac:dyDescent="0.2">
      <c r="A17992" s="1" t="s">
        <v>12474</v>
      </c>
      <c r="B17992" t="str">
        <f t="shared" si="518"/>
        <v>https://www.udobaer.de/out/media/public/cust/others/s0000211-2021-ch_it.pdf</v>
      </c>
    </row>
    <row r="17993" spans="1:2" x14ac:dyDescent="0.2">
      <c r="A17993" s="1" t="s">
        <v>12475</v>
      </c>
      <c r="B17993" t="str">
        <f t="shared" si="518"/>
        <v>https://www.udobaer.de/out/media/public/cust/others/s0000211-2021-ch_it.pdf</v>
      </c>
    </row>
    <row r="17994" spans="1:2" x14ac:dyDescent="0.2">
      <c r="A17994" s="1" t="s">
        <v>12476</v>
      </c>
      <c r="B17994" t="str">
        <f t="shared" si="518"/>
        <v>https://www.udobaer.de/out/media/public/cust/others/s0000211-2021-ch_it.pdf</v>
      </c>
    </row>
    <row r="17995" spans="1:2" x14ac:dyDescent="0.2">
      <c r="A17995" s="1" t="s">
        <v>12477</v>
      </c>
      <c r="B17995" t="str">
        <f t="shared" si="518"/>
        <v>https://www.udobaer.de/out/media/public/cust/others/s0000211-2021-ch_it.pdf</v>
      </c>
    </row>
    <row r="17996" spans="1:2" x14ac:dyDescent="0.2">
      <c r="A17996" s="1" t="s">
        <v>12478</v>
      </c>
      <c r="B17996" t="str">
        <f t="shared" si="518"/>
        <v>https://www.udobaer.de/out/media/public/cust/others/s0000211-2021-ch_it.pdf</v>
      </c>
    </row>
    <row r="17997" spans="1:2" x14ac:dyDescent="0.2">
      <c r="A17997" s="1" t="s">
        <v>13175</v>
      </c>
      <c r="B17997" t="str">
        <f t="shared" si="518"/>
        <v>https://www.udobaer.de/out/media/public/cust/others/s0000211-2021-ch_it.pdf</v>
      </c>
    </row>
    <row r="17998" spans="1:2" x14ac:dyDescent="0.2">
      <c r="A17998" s="1" t="s">
        <v>13176</v>
      </c>
      <c r="B17998" t="str">
        <f t="shared" si="518"/>
        <v>https://www.udobaer.de/out/media/public/cust/others/s0000211-2021-ch_it.pdf</v>
      </c>
    </row>
    <row r="17999" spans="1:2" x14ac:dyDescent="0.2">
      <c r="A17999" s="1" t="s">
        <v>13177</v>
      </c>
      <c r="B17999" t="str">
        <f t="shared" si="518"/>
        <v>https://www.udobaer.de/out/media/public/cust/others/s0000211-2021-ch_it.pdf</v>
      </c>
    </row>
    <row r="18000" spans="1:2" x14ac:dyDescent="0.2">
      <c r="A18000" s="1" t="s">
        <v>13178</v>
      </c>
      <c r="B18000" t="str">
        <f t="shared" si="518"/>
        <v>https://www.udobaer.de/out/media/public/cust/others/s0000211-2021-ch_it.pdf</v>
      </c>
    </row>
    <row r="18001" spans="1:2" x14ac:dyDescent="0.2">
      <c r="A18001" s="1" t="s">
        <v>13179</v>
      </c>
      <c r="B18001" t="str">
        <f t="shared" si="518"/>
        <v>https://www.udobaer.de/out/media/public/cust/others/s0000211-2021-ch_it.pdf</v>
      </c>
    </row>
    <row r="18002" spans="1:2" x14ac:dyDescent="0.2">
      <c r="A18002" s="1" t="s">
        <v>13180</v>
      </c>
      <c r="B18002" t="str">
        <f t="shared" si="518"/>
        <v>https://www.udobaer.de/out/media/public/cust/others/s0000211-2021-ch_it.pdf</v>
      </c>
    </row>
    <row r="18003" spans="1:2" x14ac:dyDescent="0.2">
      <c r="A18003" s="1" t="s">
        <v>13181</v>
      </c>
      <c r="B18003" t="str">
        <f t="shared" si="518"/>
        <v>https://www.udobaer.de/out/media/public/cust/others/s0000211-2021-ch_it.pdf</v>
      </c>
    </row>
    <row r="18004" spans="1:2" x14ac:dyDescent="0.2">
      <c r="A18004" s="1" t="s">
        <v>13182</v>
      </c>
      <c r="B18004" t="str">
        <f t="shared" si="518"/>
        <v>https://www.udobaer.de/out/media/public/cust/others/s0000211-2021-ch_it.pdf</v>
      </c>
    </row>
    <row r="18005" spans="1:2" x14ac:dyDescent="0.2">
      <c r="A18005" s="1" t="s">
        <v>13183</v>
      </c>
      <c r="B18005" t="str">
        <f t="shared" si="518"/>
        <v>https://www.udobaer.de/out/media/public/cust/others/s0000211-2021-ch_it.pdf</v>
      </c>
    </row>
    <row r="18006" spans="1:2" x14ac:dyDescent="0.2">
      <c r="A18006" s="1" t="s">
        <v>13184</v>
      </c>
      <c r="B18006" t="str">
        <f t="shared" si="518"/>
        <v>https://www.udobaer.de/out/media/public/cust/others/s0000211-2021-ch_it.pdf</v>
      </c>
    </row>
    <row r="18007" spans="1:2" x14ac:dyDescent="0.2">
      <c r="A18007" s="1" t="s">
        <v>13185</v>
      </c>
      <c r="B18007" t="str">
        <f t="shared" si="518"/>
        <v>https://www.udobaer.de/out/media/public/cust/others/s0000211-2021-ch_it.pdf</v>
      </c>
    </row>
    <row r="18008" spans="1:2" x14ac:dyDescent="0.2">
      <c r="A18008" s="1" t="s">
        <v>13186</v>
      </c>
      <c r="B18008" t="str">
        <f t="shared" si="518"/>
        <v>https://www.udobaer.de/out/media/public/cust/others/s0000211-2021-ch_it.pdf</v>
      </c>
    </row>
    <row r="18009" spans="1:2" x14ac:dyDescent="0.2">
      <c r="A18009" s="1" t="s">
        <v>13192</v>
      </c>
      <c r="B18009" t="str">
        <f t="shared" si="518"/>
        <v>https://www.udobaer.de/out/media/public/cust/others/s0000211-2021-ch_it.pdf</v>
      </c>
    </row>
    <row r="18010" spans="1:2" x14ac:dyDescent="0.2">
      <c r="A18010" s="1" t="s">
        <v>13194</v>
      </c>
      <c r="B18010" t="str">
        <f t="shared" si="518"/>
        <v>https://www.udobaer.de/out/media/public/cust/others/s0000211-2021-ch_it.pdf</v>
      </c>
    </row>
    <row r="18011" spans="1:2" x14ac:dyDescent="0.2">
      <c r="A18011" s="1" t="s">
        <v>13195</v>
      </c>
      <c r="B18011" t="str">
        <f t="shared" si="518"/>
        <v>https://www.udobaer.de/out/media/public/cust/others/s0000211-2021-ch_it.pdf</v>
      </c>
    </row>
    <row r="18012" spans="1:2" x14ac:dyDescent="0.2">
      <c r="A18012" s="1" t="s">
        <v>12430</v>
      </c>
      <c r="B18012" t="str">
        <f t="shared" ref="B18012:B18019" si="519">HYPERLINK("https://www.udobaer.de/out/media/public/cust/others/s0000212-2021-ch_it.pdf")</f>
        <v>https://www.udobaer.de/out/media/public/cust/others/s0000212-2021-ch_it.pdf</v>
      </c>
    </row>
    <row r="18013" spans="1:2" x14ac:dyDescent="0.2">
      <c r="A18013" s="1" t="s">
        <v>12431</v>
      </c>
      <c r="B18013" t="str">
        <f t="shared" si="519"/>
        <v>https://www.udobaer.de/out/media/public/cust/others/s0000212-2021-ch_it.pdf</v>
      </c>
    </row>
    <row r="18014" spans="1:2" x14ac:dyDescent="0.2">
      <c r="A18014" s="1" t="s">
        <v>12436</v>
      </c>
      <c r="B18014" t="str">
        <f t="shared" si="519"/>
        <v>https://www.udobaer.de/out/media/public/cust/others/s0000212-2021-ch_it.pdf</v>
      </c>
    </row>
    <row r="18015" spans="1:2" x14ac:dyDescent="0.2">
      <c r="A18015" s="1" t="s">
        <v>12438</v>
      </c>
      <c r="B18015" t="str">
        <f t="shared" si="519"/>
        <v>https://www.udobaer.de/out/media/public/cust/others/s0000212-2021-ch_it.pdf</v>
      </c>
    </row>
    <row r="18016" spans="1:2" x14ac:dyDescent="0.2">
      <c r="A18016" s="1" t="s">
        <v>12469</v>
      </c>
      <c r="B18016" t="str">
        <f t="shared" si="519"/>
        <v>https://www.udobaer.de/out/media/public/cust/others/s0000212-2021-ch_it.pdf</v>
      </c>
    </row>
    <row r="18017" spans="1:2" x14ac:dyDescent="0.2">
      <c r="A18017" s="1" t="s">
        <v>12479</v>
      </c>
      <c r="B18017" t="str">
        <f t="shared" si="519"/>
        <v>https://www.udobaer.de/out/media/public/cust/others/s0000212-2021-ch_it.pdf</v>
      </c>
    </row>
    <row r="18018" spans="1:2" x14ac:dyDescent="0.2">
      <c r="A18018" s="1" t="s">
        <v>12480</v>
      </c>
      <c r="B18018" t="str">
        <f t="shared" si="519"/>
        <v>https://www.udobaer.de/out/media/public/cust/others/s0000212-2021-ch_it.pdf</v>
      </c>
    </row>
    <row r="18019" spans="1:2" x14ac:dyDescent="0.2">
      <c r="A18019" s="1" t="s">
        <v>13401</v>
      </c>
      <c r="B18019" t="str">
        <f t="shared" si="519"/>
        <v>https://www.udobaer.de/out/media/public/cust/others/s0000212-2021-ch_it.pdf</v>
      </c>
    </row>
    <row r="18020" spans="1:2" x14ac:dyDescent="0.2">
      <c r="A18020" s="1" t="s">
        <v>12605</v>
      </c>
      <c r="B18020" t="str">
        <f t="shared" ref="B18020:B18042" si="520">HYPERLINK("https://www.udobaer.de/out/media/public/cust/others/s0000213-2021-ch_it.pdf")</f>
        <v>https://www.udobaer.de/out/media/public/cust/others/s0000213-2021-ch_it.pdf</v>
      </c>
    </row>
    <row r="18021" spans="1:2" x14ac:dyDescent="0.2">
      <c r="A18021" s="1" t="s">
        <v>12608</v>
      </c>
      <c r="B18021" t="str">
        <f t="shared" si="520"/>
        <v>https://www.udobaer.de/out/media/public/cust/others/s0000213-2021-ch_it.pdf</v>
      </c>
    </row>
    <row r="18022" spans="1:2" x14ac:dyDescent="0.2">
      <c r="A18022" s="1" t="s">
        <v>12610</v>
      </c>
      <c r="B18022" t="str">
        <f t="shared" si="520"/>
        <v>https://www.udobaer.de/out/media/public/cust/others/s0000213-2021-ch_it.pdf</v>
      </c>
    </row>
    <row r="18023" spans="1:2" x14ac:dyDescent="0.2">
      <c r="A18023" s="1" t="s">
        <v>12992</v>
      </c>
      <c r="B18023" t="str">
        <f t="shared" si="520"/>
        <v>https://www.udobaer.de/out/media/public/cust/others/s0000213-2021-ch_it.pdf</v>
      </c>
    </row>
    <row r="18024" spans="1:2" x14ac:dyDescent="0.2">
      <c r="A18024" s="1" t="s">
        <v>12993</v>
      </c>
      <c r="B18024" t="str">
        <f t="shared" si="520"/>
        <v>https://www.udobaer.de/out/media/public/cust/others/s0000213-2021-ch_it.pdf</v>
      </c>
    </row>
    <row r="18025" spans="1:2" x14ac:dyDescent="0.2">
      <c r="A18025" s="1" t="s">
        <v>12994</v>
      </c>
      <c r="B18025" t="str">
        <f t="shared" si="520"/>
        <v>https://www.udobaer.de/out/media/public/cust/others/s0000213-2021-ch_it.pdf</v>
      </c>
    </row>
    <row r="18026" spans="1:2" x14ac:dyDescent="0.2">
      <c r="A18026" s="1" t="s">
        <v>12995</v>
      </c>
      <c r="B18026" t="str">
        <f t="shared" si="520"/>
        <v>https://www.udobaer.de/out/media/public/cust/others/s0000213-2021-ch_it.pdf</v>
      </c>
    </row>
    <row r="18027" spans="1:2" x14ac:dyDescent="0.2">
      <c r="A18027" s="1" t="s">
        <v>12996</v>
      </c>
      <c r="B18027" t="str">
        <f t="shared" si="520"/>
        <v>https://www.udobaer.de/out/media/public/cust/others/s0000213-2021-ch_it.pdf</v>
      </c>
    </row>
    <row r="18028" spans="1:2" x14ac:dyDescent="0.2">
      <c r="A18028" s="1" t="s">
        <v>12997</v>
      </c>
      <c r="B18028" t="str">
        <f t="shared" si="520"/>
        <v>https://www.udobaer.de/out/media/public/cust/others/s0000213-2021-ch_it.pdf</v>
      </c>
    </row>
    <row r="18029" spans="1:2" x14ac:dyDescent="0.2">
      <c r="A18029" s="1" t="s">
        <v>12998</v>
      </c>
      <c r="B18029" t="str">
        <f t="shared" si="520"/>
        <v>https://www.udobaer.de/out/media/public/cust/others/s0000213-2021-ch_it.pdf</v>
      </c>
    </row>
    <row r="18030" spans="1:2" x14ac:dyDescent="0.2">
      <c r="A18030" s="1" t="s">
        <v>13001</v>
      </c>
      <c r="B18030" t="str">
        <f t="shared" si="520"/>
        <v>https://www.udobaer.de/out/media/public/cust/others/s0000213-2021-ch_it.pdf</v>
      </c>
    </row>
    <row r="18031" spans="1:2" x14ac:dyDescent="0.2">
      <c r="A18031" s="1" t="s">
        <v>13047</v>
      </c>
      <c r="B18031" t="str">
        <f t="shared" si="520"/>
        <v>https://www.udobaer.de/out/media/public/cust/others/s0000213-2021-ch_it.pdf</v>
      </c>
    </row>
    <row r="18032" spans="1:2" x14ac:dyDescent="0.2">
      <c r="A18032" s="1" t="s">
        <v>13048</v>
      </c>
      <c r="B18032" t="str">
        <f t="shared" si="520"/>
        <v>https://www.udobaer.de/out/media/public/cust/others/s0000213-2021-ch_it.pdf</v>
      </c>
    </row>
    <row r="18033" spans="1:2" x14ac:dyDescent="0.2">
      <c r="A18033" s="1" t="s">
        <v>13125</v>
      </c>
      <c r="B18033" t="str">
        <f t="shared" si="520"/>
        <v>https://www.udobaer.de/out/media/public/cust/others/s0000213-2021-ch_it.pdf</v>
      </c>
    </row>
    <row r="18034" spans="1:2" x14ac:dyDescent="0.2">
      <c r="A18034" s="1" t="s">
        <v>13127</v>
      </c>
      <c r="B18034" t="str">
        <f t="shared" si="520"/>
        <v>https://www.udobaer.de/out/media/public/cust/others/s0000213-2021-ch_it.pdf</v>
      </c>
    </row>
    <row r="18035" spans="1:2" x14ac:dyDescent="0.2">
      <c r="A18035" s="1" t="s">
        <v>13128</v>
      </c>
      <c r="B18035" t="str">
        <f t="shared" si="520"/>
        <v>https://www.udobaer.de/out/media/public/cust/others/s0000213-2021-ch_it.pdf</v>
      </c>
    </row>
    <row r="18036" spans="1:2" x14ac:dyDescent="0.2">
      <c r="A18036" s="1" t="s">
        <v>13130</v>
      </c>
      <c r="B18036" t="str">
        <f t="shared" si="520"/>
        <v>https://www.udobaer.de/out/media/public/cust/others/s0000213-2021-ch_it.pdf</v>
      </c>
    </row>
    <row r="18037" spans="1:2" x14ac:dyDescent="0.2">
      <c r="A18037" s="1" t="s">
        <v>13136</v>
      </c>
      <c r="B18037" t="str">
        <f t="shared" si="520"/>
        <v>https://www.udobaer.de/out/media/public/cust/others/s0000213-2021-ch_it.pdf</v>
      </c>
    </row>
    <row r="18038" spans="1:2" x14ac:dyDescent="0.2">
      <c r="A18038" s="1" t="s">
        <v>13153</v>
      </c>
      <c r="B18038" t="str">
        <f t="shared" si="520"/>
        <v>https://www.udobaer.de/out/media/public/cust/others/s0000213-2021-ch_it.pdf</v>
      </c>
    </row>
    <row r="18039" spans="1:2" x14ac:dyDescent="0.2">
      <c r="A18039" s="1" t="s">
        <v>13154</v>
      </c>
      <c r="B18039" t="str">
        <f t="shared" si="520"/>
        <v>https://www.udobaer.de/out/media/public/cust/others/s0000213-2021-ch_it.pdf</v>
      </c>
    </row>
    <row r="18040" spans="1:2" x14ac:dyDescent="0.2">
      <c r="A18040" s="1" t="s">
        <v>13297</v>
      </c>
      <c r="B18040" t="str">
        <f t="shared" si="520"/>
        <v>https://www.udobaer.de/out/media/public/cust/others/s0000213-2021-ch_it.pdf</v>
      </c>
    </row>
    <row r="18041" spans="1:2" x14ac:dyDescent="0.2">
      <c r="A18041" s="1" t="s">
        <v>13298</v>
      </c>
      <c r="B18041" t="str">
        <f t="shared" si="520"/>
        <v>https://www.udobaer.de/out/media/public/cust/others/s0000213-2021-ch_it.pdf</v>
      </c>
    </row>
    <row r="18042" spans="1:2" x14ac:dyDescent="0.2">
      <c r="A18042" s="1" t="s">
        <v>13397</v>
      </c>
      <c r="B18042" t="str">
        <f t="shared" si="520"/>
        <v>https://www.udobaer.de/out/media/public/cust/others/s0000213-2021-ch_it.pdf</v>
      </c>
    </row>
    <row r="18043" spans="1:2" x14ac:dyDescent="0.2">
      <c r="A18043" s="1" t="s">
        <v>12454</v>
      </c>
      <c r="B18043" t="str">
        <f t="shared" ref="B18043:B18076" si="521">HYPERLINK("https://www.udobaer.de/out/media/public/cust/others/s0000214-2021-ch_it.pdf")</f>
        <v>https://www.udobaer.de/out/media/public/cust/others/s0000214-2021-ch_it.pdf</v>
      </c>
    </row>
    <row r="18044" spans="1:2" x14ac:dyDescent="0.2">
      <c r="A18044" s="1" t="s">
        <v>12455</v>
      </c>
      <c r="B18044" t="str">
        <f t="shared" si="521"/>
        <v>https://www.udobaer.de/out/media/public/cust/others/s0000214-2021-ch_it.pdf</v>
      </c>
    </row>
    <row r="18045" spans="1:2" x14ac:dyDescent="0.2">
      <c r="A18045" s="1" t="s">
        <v>12456</v>
      </c>
      <c r="B18045" t="str">
        <f t="shared" si="521"/>
        <v>https://www.udobaer.de/out/media/public/cust/others/s0000214-2021-ch_it.pdf</v>
      </c>
    </row>
    <row r="18046" spans="1:2" x14ac:dyDescent="0.2">
      <c r="A18046" s="1" t="s">
        <v>12457</v>
      </c>
      <c r="B18046" t="str">
        <f t="shared" si="521"/>
        <v>https://www.udobaer.de/out/media/public/cust/others/s0000214-2021-ch_it.pdf</v>
      </c>
    </row>
    <row r="18047" spans="1:2" x14ac:dyDescent="0.2">
      <c r="A18047" s="1" t="s">
        <v>12458</v>
      </c>
      <c r="B18047" t="str">
        <f t="shared" si="521"/>
        <v>https://www.udobaer.de/out/media/public/cust/others/s0000214-2021-ch_it.pdf</v>
      </c>
    </row>
    <row r="18048" spans="1:2" x14ac:dyDescent="0.2">
      <c r="A18048" s="1" t="s">
        <v>12459</v>
      </c>
      <c r="B18048" t="str">
        <f t="shared" si="521"/>
        <v>https://www.udobaer.de/out/media/public/cust/others/s0000214-2021-ch_it.pdf</v>
      </c>
    </row>
    <row r="18049" spans="1:2" x14ac:dyDescent="0.2">
      <c r="A18049" s="1" t="s">
        <v>12460</v>
      </c>
      <c r="B18049" t="str">
        <f t="shared" si="521"/>
        <v>https://www.udobaer.de/out/media/public/cust/others/s0000214-2021-ch_it.pdf</v>
      </c>
    </row>
    <row r="18050" spans="1:2" x14ac:dyDescent="0.2">
      <c r="A18050" s="1" t="s">
        <v>12461</v>
      </c>
      <c r="B18050" t="str">
        <f t="shared" si="521"/>
        <v>https://www.udobaer.de/out/media/public/cust/others/s0000214-2021-ch_it.pdf</v>
      </c>
    </row>
    <row r="18051" spans="1:2" x14ac:dyDescent="0.2">
      <c r="A18051" s="1" t="s">
        <v>12462</v>
      </c>
      <c r="B18051" t="str">
        <f t="shared" si="521"/>
        <v>https://www.udobaer.de/out/media/public/cust/others/s0000214-2021-ch_it.pdf</v>
      </c>
    </row>
    <row r="18052" spans="1:2" x14ac:dyDescent="0.2">
      <c r="A18052" s="1" t="s">
        <v>12463</v>
      </c>
      <c r="B18052" t="str">
        <f t="shared" si="521"/>
        <v>https://www.udobaer.de/out/media/public/cust/others/s0000214-2021-ch_it.pdf</v>
      </c>
    </row>
    <row r="18053" spans="1:2" x14ac:dyDescent="0.2">
      <c r="A18053" s="1" t="s">
        <v>13252</v>
      </c>
      <c r="B18053" t="str">
        <f t="shared" si="521"/>
        <v>https://www.udobaer.de/out/media/public/cust/others/s0000214-2021-ch_it.pdf</v>
      </c>
    </row>
    <row r="18054" spans="1:2" x14ac:dyDescent="0.2">
      <c r="A18054" s="1" t="s">
        <v>13253</v>
      </c>
      <c r="B18054" t="str">
        <f t="shared" si="521"/>
        <v>https://www.udobaer.de/out/media/public/cust/others/s0000214-2021-ch_it.pdf</v>
      </c>
    </row>
    <row r="18055" spans="1:2" x14ac:dyDescent="0.2">
      <c r="A18055" s="1" t="s">
        <v>13255</v>
      </c>
      <c r="B18055" t="str">
        <f t="shared" si="521"/>
        <v>https://www.udobaer.de/out/media/public/cust/others/s0000214-2021-ch_it.pdf</v>
      </c>
    </row>
    <row r="18056" spans="1:2" x14ac:dyDescent="0.2">
      <c r="A18056" s="1" t="s">
        <v>13256</v>
      </c>
      <c r="B18056" t="str">
        <f t="shared" si="521"/>
        <v>https://www.udobaer.de/out/media/public/cust/others/s0000214-2021-ch_it.pdf</v>
      </c>
    </row>
    <row r="18057" spans="1:2" x14ac:dyDescent="0.2">
      <c r="A18057" s="1" t="s">
        <v>13257</v>
      </c>
      <c r="B18057" t="str">
        <f t="shared" si="521"/>
        <v>https://www.udobaer.de/out/media/public/cust/others/s0000214-2021-ch_it.pdf</v>
      </c>
    </row>
    <row r="18058" spans="1:2" x14ac:dyDescent="0.2">
      <c r="A18058" s="1" t="s">
        <v>13258</v>
      </c>
      <c r="B18058" t="str">
        <f t="shared" si="521"/>
        <v>https://www.udobaer.de/out/media/public/cust/others/s0000214-2021-ch_it.pdf</v>
      </c>
    </row>
    <row r="18059" spans="1:2" x14ac:dyDescent="0.2">
      <c r="A18059" s="1" t="s">
        <v>13259</v>
      </c>
      <c r="B18059" t="str">
        <f t="shared" si="521"/>
        <v>https://www.udobaer.de/out/media/public/cust/others/s0000214-2021-ch_it.pdf</v>
      </c>
    </row>
    <row r="18060" spans="1:2" x14ac:dyDescent="0.2">
      <c r="A18060" s="1" t="s">
        <v>13260</v>
      </c>
      <c r="B18060" t="str">
        <f t="shared" si="521"/>
        <v>https://www.udobaer.de/out/media/public/cust/others/s0000214-2021-ch_it.pdf</v>
      </c>
    </row>
    <row r="18061" spans="1:2" x14ac:dyDescent="0.2">
      <c r="A18061" s="1" t="s">
        <v>13261</v>
      </c>
      <c r="B18061" t="str">
        <f t="shared" si="521"/>
        <v>https://www.udobaer.de/out/media/public/cust/others/s0000214-2021-ch_it.pdf</v>
      </c>
    </row>
    <row r="18062" spans="1:2" x14ac:dyDescent="0.2">
      <c r="A18062" s="1" t="s">
        <v>13262</v>
      </c>
      <c r="B18062" t="str">
        <f t="shared" si="521"/>
        <v>https://www.udobaer.de/out/media/public/cust/others/s0000214-2021-ch_it.pdf</v>
      </c>
    </row>
    <row r="18063" spans="1:2" x14ac:dyDescent="0.2">
      <c r="A18063" s="1" t="s">
        <v>13263</v>
      </c>
      <c r="B18063" t="str">
        <f t="shared" si="521"/>
        <v>https://www.udobaer.de/out/media/public/cust/others/s0000214-2021-ch_it.pdf</v>
      </c>
    </row>
    <row r="18064" spans="1:2" x14ac:dyDescent="0.2">
      <c r="A18064" s="1" t="s">
        <v>13264</v>
      </c>
      <c r="B18064" t="str">
        <f t="shared" si="521"/>
        <v>https://www.udobaer.de/out/media/public/cust/others/s0000214-2021-ch_it.pdf</v>
      </c>
    </row>
    <row r="18065" spans="1:2" x14ac:dyDescent="0.2">
      <c r="A18065" s="1" t="s">
        <v>13265</v>
      </c>
      <c r="B18065" t="str">
        <f t="shared" si="521"/>
        <v>https://www.udobaer.de/out/media/public/cust/others/s0000214-2021-ch_it.pdf</v>
      </c>
    </row>
    <row r="18066" spans="1:2" x14ac:dyDescent="0.2">
      <c r="A18066" s="1" t="s">
        <v>13266</v>
      </c>
      <c r="B18066" t="str">
        <f t="shared" si="521"/>
        <v>https://www.udobaer.de/out/media/public/cust/others/s0000214-2021-ch_it.pdf</v>
      </c>
    </row>
    <row r="18067" spans="1:2" x14ac:dyDescent="0.2">
      <c r="A18067" s="1" t="s">
        <v>13267</v>
      </c>
      <c r="B18067" t="str">
        <f t="shared" si="521"/>
        <v>https://www.udobaer.de/out/media/public/cust/others/s0000214-2021-ch_it.pdf</v>
      </c>
    </row>
    <row r="18068" spans="1:2" x14ac:dyDescent="0.2">
      <c r="A18068" s="1" t="s">
        <v>13268</v>
      </c>
      <c r="B18068" t="str">
        <f t="shared" si="521"/>
        <v>https://www.udobaer.de/out/media/public/cust/others/s0000214-2021-ch_it.pdf</v>
      </c>
    </row>
    <row r="18069" spans="1:2" x14ac:dyDescent="0.2">
      <c r="A18069" s="1" t="s">
        <v>13269</v>
      </c>
      <c r="B18069" t="str">
        <f t="shared" si="521"/>
        <v>https://www.udobaer.de/out/media/public/cust/others/s0000214-2021-ch_it.pdf</v>
      </c>
    </row>
    <row r="18070" spans="1:2" x14ac:dyDescent="0.2">
      <c r="A18070" s="1" t="s">
        <v>13270</v>
      </c>
      <c r="B18070" t="str">
        <f t="shared" si="521"/>
        <v>https://www.udobaer.de/out/media/public/cust/others/s0000214-2021-ch_it.pdf</v>
      </c>
    </row>
    <row r="18071" spans="1:2" x14ac:dyDescent="0.2">
      <c r="A18071" s="1" t="s">
        <v>13271</v>
      </c>
      <c r="B18071" t="str">
        <f t="shared" si="521"/>
        <v>https://www.udobaer.de/out/media/public/cust/others/s0000214-2021-ch_it.pdf</v>
      </c>
    </row>
    <row r="18072" spans="1:2" x14ac:dyDescent="0.2">
      <c r="A18072" s="1" t="s">
        <v>13278</v>
      </c>
      <c r="B18072" t="str">
        <f t="shared" si="521"/>
        <v>https://www.udobaer.de/out/media/public/cust/others/s0000214-2021-ch_it.pdf</v>
      </c>
    </row>
    <row r="18073" spans="1:2" x14ac:dyDescent="0.2">
      <c r="A18073" s="1" t="s">
        <v>13279</v>
      </c>
      <c r="B18073" t="str">
        <f t="shared" si="521"/>
        <v>https://www.udobaer.de/out/media/public/cust/others/s0000214-2021-ch_it.pdf</v>
      </c>
    </row>
    <row r="18074" spans="1:2" x14ac:dyDescent="0.2">
      <c r="A18074" s="1" t="s">
        <v>13280</v>
      </c>
      <c r="B18074" t="str">
        <f t="shared" si="521"/>
        <v>https://www.udobaer.de/out/media/public/cust/others/s0000214-2021-ch_it.pdf</v>
      </c>
    </row>
    <row r="18075" spans="1:2" x14ac:dyDescent="0.2">
      <c r="A18075" s="1" t="s">
        <v>13342</v>
      </c>
      <c r="B18075" t="str">
        <f t="shared" si="521"/>
        <v>https://www.udobaer.de/out/media/public/cust/others/s0000214-2021-ch_it.pdf</v>
      </c>
    </row>
    <row r="18076" spans="1:2" x14ac:dyDescent="0.2">
      <c r="A18076" s="1" t="s">
        <v>13389</v>
      </c>
      <c r="B18076" t="str">
        <f t="shared" si="521"/>
        <v>https://www.udobaer.de/out/media/public/cust/others/s0000214-2021-ch_it.pdf</v>
      </c>
    </row>
    <row r="18077" spans="1:2" x14ac:dyDescent="0.2">
      <c r="A18077" s="1" t="s">
        <v>2314</v>
      </c>
      <c r="B18077" t="str">
        <f t="shared" ref="B18077:B18096" si="522">HYPERLINK("https://www.udobaer.de/out/media/public/cust/others/s0000215-2021-ch_it.pdf")</f>
        <v>https://www.udobaer.de/out/media/public/cust/others/s0000215-2021-ch_it.pdf</v>
      </c>
    </row>
    <row r="18078" spans="1:2" x14ac:dyDescent="0.2">
      <c r="A18078" s="1" t="s">
        <v>12373</v>
      </c>
      <c r="B18078" t="str">
        <f t="shared" si="522"/>
        <v>https://www.udobaer.de/out/media/public/cust/others/s0000215-2021-ch_it.pdf</v>
      </c>
    </row>
    <row r="18079" spans="1:2" x14ac:dyDescent="0.2">
      <c r="A18079" s="1" t="s">
        <v>12374</v>
      </c>
      <c r="B18079" t="str">
        <f t="shared" si="522"/>
        <v>https://www.udobaer.de/out/media/public/cust/others/s0000215-2021-ch_it.pdf</v>
      </c>
    </row>
    <row r="18080" spans="1:2" x14ac:dyDescent="0.2">
      <c r="A18080" s="1" t="s">
        <v>12399</v>
      </c>
      <c r="B18080" t="str">
        <f t="shared" si="522"/>
        <v>https://www.udobaer.de/out/media/public/cust/others/s0000215-2021-ch_it.pdf</v>
      </c>
    </row>
    <row r="18081" spans="1:2" x14ac:dyDescent="0.2">
      <c r="A18081" s="1" t="s">
        <v>12418</v>
      </c>
      <c r="B18081" t="str">
        <f t="shared" si="522"/>
        <v>https://www.udobaer.de/out/media/public/cust/others/s0000215-2021-ch_it.pdf</v>
      </c>
    </row>
    <row r="18082" spans="1:2" x14ac:dyDescent="0.2">
      <c r="A18082" s="1" t="s">
        <v>12421</v>
      </c>
      <c r="B18082" t="str">
        <f t="shared" si="522"/>
        <v>https://www.udobaer.de/out/media/public/cust/others/s0000215-2021-ch_it.pdf</v>
      </c>
    </row>
    <row r="18083" spans="1:2" x14ac:dyDescent="0.2">
      <c r="A18083" s="1" t="s">
        <v>12424</v>
      </c>
      <c r="B18083" t="str">
        <f t="shared" si="522"/>
        <v>https://www.udobaer.de/out/media/public/cust/others/s0000215-2021-ch_it.pdf</v>
      </c>
    </row>
    <row r="18084" spans="1:2" x14ac:dyDescent="0.2">
      <c r="A18084" s="1" t="s">
        <v>12425</v>
      </c>
      <c r="B18084" t="str">
        <f t="shared" si="522"/>
        <v>https://www.udobaer.de/out/media/public/cust/others/s0000215-2021-ch_it.pdf</v>
      </c>
    </row>
    <row r="18085" spans="1:2" x14ac:dyDescent="0.2">
      <c r="A18085" s="1" t="s">
        <v>12426</v>
      </c>
      <c r="B18085" t="str">
        <f t="shared" si="522"/>
        <v>https://www.udobaer.de/out/media/public/cust/others/s0000215-2021-ch_it.pdf</v>
      </c>
    </row>
    <row r="18086" spans="1:2" x14ac:dyDescent="0.2">
      <c r="A18086" s="1" t="s">
        <v>12427</v>
      </c>
      <c r="B18086" t="str">
        <f t="shared" si="522"/>
        <v>https://www.udobaer.de/out/media/public/cust/others/s0000215-2021-ch_it.pdf</v>
      </c>
    </row>
    <row r="18087" spans="1:2" x14ac:dyDescent="0.2">
      <c r="A18087" s="1" t="s">
        <v>12428</v>
      </c>
      <c r="B18087" t="str">
        <f t="shared" si="522"/>
        <v>https://www.udobaer.de/out/media/public/cust/others/s0000215-2021-ch_it.pdf</v>
      </c>
    </row>
    <row r="18088" spans="1:2" x14ac:dyDescent="0.2">
      <c r="A18088" s="1" t="s">
        <v>12429</v>
      </c>
      <c r="B18088" t="str">
        <f t="shared" si="522"/>
        <v>https://www.udobaer.de/out/media/public/cust/others/s0000215-2021-ch_it.pdf</v>
      </c>
    </row>
    <row r="18089" spans="1:2" x14ac:dyDescent="0.2">
      <c r="A18089" s="1" t="s">
        <v>12450</v>
      </c>
      <c r="B18089" t="str">
        <f t="shared" si="522"/>
        <v>https://www.udobaer.de/out/media/public/cust/others/s0000215-2021-ch_it.pdf</v>
      </c>
    </row>
    <row r="18090" spans="1:2" x14ac:dyDescent="0.2">
      <c r="A18090" s="1" t="s">
        <v>12451</v>
      </c>
      <c r="B18090" t="str">
        <f t="shared" si="522"/>
        <v>https://www.udobaer.de/out/media/public/cust/others/s0000215-2021-ch_it.pdf</v>
      </c>
    </row>
    <row r="18091" spans="1:2" x14ac:dyDescent="0.2">
      <c r="A18091" s="1" t="s">
        <v>12453</v>
      </c>
      <c r="B18091" t="str">
        <f t="shared" si="522"/>
        <v>https://www.udobaer.de/out/media/public/cust/others/s0000215-2021-ch_it.pdf</v>
      </c>
    </row>
    <row r="18092" spans="1:2" x14ac:dyDescent="0.2">
      <c r="A18092" s="1" t="s">
        <v>12464</v>
      </c>
      <c r="B18092" t="str">
        <f t="shared" si="522"/>
        <v>https://www.udobaer.de/out/media/public/cust/others/s0000215-2021-ch_it.pdf</v>
      </c>
    </row>
    <row r="18093" spans="1:2" x14ac:dyDescent="0.2">
      <c r="A18093" s="1" t="s">
        <v>12467</v>
      </c>
      <c r="B18093" t="str">
        <f t="shared" si="522"/>
        <v>https://www.udobaer.de/out/media/public/cust/others/s0000215-2021-ch_it.pdf</v>
      </c>
    </row>
    <row r="18094" spans="1:2" x14ac:dyDescent="0.2">
      <c r="A18094" s="1" t="s">
        <v>13393</v>
      </c>
      <c r="B18094" t="str">
        <f t="shared" si="522"/>
        <v>https://www.udobaer.de/out/media/public/cust/others/s0000215-2021-ch_it.pdf</v>
      </c>
    </row>
    <row r="18095" spans="1:2" x14ac:dyDescent="0.2">
      <c r="A18095" s="1" t="s">
        <v>13403</v>
      </c>
      <c r="B18095" t="str">
        <f t="shared" si="522"/>
        <v>https://www.udobaer.de/out/media/public/cust/others/s0000215-2021-ch_it.pdf</v>
      </c>
    </row>
    <row r="18096" spans="1:2" x14ac:dyDescent="0.2">
      <c r="A18096" s="1" t="s">
        <v>13406</v>
      </c>
      <c r="B18096" t="str">
        <f t="shared" si="522"/>
        <v>https://www.udobaer.de/out/media/public/cust/others/s0000215-2021-ch_it.pdf</v>
      </c>
    </row>
    <row r="18097" spans="1:2" x14ac:dyDescent="0.2">
      <c r="A18097" s="1" t="s">
        <v>12495</v>
      </c>
      <c r="B18097" t="str">
        <f t="shared" ref="B18097:B18124" si="523">HYPERLINK("https://www.udobaer.de/out/media/public/cust/others/s0000216-2021-ch_it.pdf")</f>
        <v>https://www.udobaer.de/out/media/public/cust/others/s0000216-2021-ch_it.pdf</v>
      </c>
    </row>
    <row r="18098" spans="1:2" x14ac:dyDescent="0.2">
      <c r="A18098" s="1" t="s">
        <v>12497</v>
      </c>
      <c r="B18098" t="str">
        <f t="shared" si="523"/>
        <v>https://www.udobaer.de/out/media/public/cust/others/s0000216-2021-ch_it.pdf</v>
      </c>
    </row>
    <row r="18099" spans="1:2" x14ac:dyDescent="0.2">
      <c r="A18099" s="1" t="s">
        <v>12498</v>
      </c>
      <c r="B18099" t="str">
        <f t="shared" si="523"/>
        <v>https://www.udobaer.de/out/media/public/cust/others/s0000216-2021-ch_it.pdf</v>
      </c>
    </row>
    <row r="18100" spans="1:2" x14ac:dyDescent="0.2">
      <c r="A18100" s="1" t="s">
        <v>12499</v>
      </c>
      <c r="B18100" t="str">
        <f t="shared" si="523"/>
        <v>https://www.udobaer.de/out/media/public/cust/others/s0000216-2021-ch_it.pdf</v>
      </c>
    </row>
    <row r="18101" spans="1:2" x14ac:dyDescent="0.2">
      <c r="A18101" s="1" t="s">
        <v>12500</v>
      </c>
      <c r="B18101" t="str">
        <f t="shared" si="523"/>
        <v>https://www.udobaer.de/out/media/public/cust/others/s0000216-2021-ch_it.pdf</v>
      </c>
    </row>
    <row r="18102" spans="1:2" x14ac:dyDescent="0.2">
      <c r="A18102" s="1" t="s">
        <v>12501</v>
      </c>
      <c r="B18102" t="str">
        <f t="shared" si="523"/>
        <v>https://www.udobaer.de/out/media/public/cust/others/s0000216-2021-ch_it.pdf</v>
      </c>
    </row>
    <row r="18103" spans="1:2" x14ac:dyDescent="0.2">
      <c r="A18103" s="1" t="s">
        <v>12502</v>
      </c>
      <c r="B18103" t="str">
        <f t="shared" si="523"/>
        <v>https://www.udobaer.de/out/media/public/cust/others/s0000216-2021-ch_it.pdf</v>
      </c>
    </row>
    <row r="18104" spans="1:2" x14ac:dyDescent="0.2">
      <c r="A18104" s="1" t="s">
        <v>12503</v>
      </c>
      <c r="B18104" t="str">
        <f t="shared" si="523"/>
        <v>https://www.udobaer.de/out/media/public/cust/others/s0000216-2021-ch_it.pdf</v>
      </c>
    </row>
    <row r="18105" spans="1:2" x14ac:dyDescent="0.2">
      <c r="A18105" s="1" t="s">
        <v>12504</v>
      </c>
      <c r="B18105" t="str">
        <f t="shared" si="523"/>
        <v>https://www.udobaer.de/out/media/public/cust/others/s0000216-2021-ch_it.pdf</v>
      </c>
    </row>
    <row r="18106" spans="1:2" x14ac:dyDescent="0.2">
      <c r="A18106" s="1" t="s">
        <v>12505</v>
      </c>
      <c r="B18106" t="str">
        <f t="shared" si="523"/>
        <v>https://www.udobaer.de/out/media/public/cust/others/s0000216-2021-ch_it.pdf</v>
      </c>
    </row>
    <row r="18107" spans="1:2" x14ac:dyDescent="0.2">
      <c r="A18107" s="1" t="s">
        <v>12506</v>
      </c>
      <c r="B18107" t="str">
        <f t="shared" si="523"/>
        <v>https://www.udobaer.de/out/media/public/cust/others/s0000216-2021-ch_it.pdf</v>
      </c>
    </row>
    <row r="18108" spans="1:2" x14ac:dyDescent="0.2">
      <c r="A18108" s="1" t="s">
        <v>12507</v>
      </c>
      <c r="B18108" t="str">
        <f t="shared" si="523"/>
        <v>https://www.udobaer.de/out/media/public/cust/others/s0000216-2021-ch_it.pdf</v>
      </c>
    </row>
    <row r="18109" spans="1:2" x14ac:dyDescent="0.2">
      <c r="A18109" s="1" t="s">
        <v>12508</v>
      </c>
      <c r="B18109" t="str">
        <f t="shared" si="523"/>
        <v>https://www.udobaer.de/out/media/public/cust/others/s0000216-2021-ch_it.pdf</v>
      </c>
    </row>
    <row r="18110" spans="1:2" x14ac:dyDescent="0.2">
      <c r="A18110" s="1" t="s">
        <v>12510</v>
      </c>
      <c r="B18110" t="str">
        <f t="shared" si="523"/>
        <v>https://www.udobaer.de/out/media/public/cust/others/s0000216-2021-ch_it.pdf</v>
      </c>
    </row>
    <row r="18111" spans="1:2" x14ac:dyDescent="0.2">
      <c r="A18111" s="1" t="s">
        <v>12512</v>
      </c>
      <c r="B18111" t="str">
        <f t="shared" si="523"/>
        <v>https://www.udobaer.de/out/media/public/cust/others/s0000216-2021-ch_it.pdf</v>
      </c>
    </row>
    <row r="18112" spans="1:2" x14ac:dyDescent="0.2">
      <c r="A18112" s="1" t="s">
        <v>12514</v>
      </c>
      <c r="B18112" t="str">
        <f t="shared" si="523"/>
        <v>https://www.udobaer.de/out/media/public/cust/others/s0000216-2021-ch_it.pdf</v>
      </c>
    </row>
    <row r="18113" spans="1:2" x14ac:dyDescent="0.2">
      <c r="A18113" s="1" t="s">
        <v>12515</v>
      </c>
      <c r="B18113" t="str">
        <f t="shared" si="523"/>
        <v>https://www.udobaer.de/out/media/public/cust/others/s0000216-2021-ch_it.pdf</v>
      </c>
    </row>
    <row r="18114" spans="1:2" x14ac:dyDescent="0.2">
      <c r="A18114" s="1" t="s">
        <v>13169</v>
      </c>
      <c r="B18114" t="str">
        <f t="shared" si="523"/>
        <v>https://www.udobaer.de/out/media/public/cust/others/s0000216-2021-ch_it.pdf</v>
      </c>
    </row>
    <row r="18115" spans="1:2" x14ac:dyDescent="0.2">
      <c r="A18115" s="1" t="s">
        <v>13170</v>
      </c>
      <c r="B18115" t="str">
        <f t="shared" si="523"/>
        <v>https://www.udobaer.de/out/media/public/cust/others/s0000216-2021-ch_it.pdf</v>
      </c>
    </row>
    <row r="18116" spans="1:2" x14ac:dyDescent="0.2">
      <c r="A18116" s="1" t="s">
        <v>13171</v>
      </c>
      <c r="B18116" t="str">
        <f t="shared" si="523"/>
        <v>https://www.udobaer.de/out/media/public/cust/others/s0000216-2021-ch_it.pdf</v>
      </c>
    </row>
    <row r="18117" spans="1:2" x14ac:dyDescent="0.2">
      <c r="A18117" s="1" t="s">
        <v>13172</v>
      </c>
      <c r="B18117" t="str">
        <f t="shared" si="523"/>
        <v>https://www.udobaer.de/out/media/public/cust/others/s0000216-2021-ch_it.pdf</v>
      </c>
    </row>
    <row r="18118" spans="1:2" x14ac:dyDescent="0.2">
      <c r="A18118" s="1" t="s">
        <v>13173</v>
      </c>
      <c r="B18118" t="str">
        <f t="shared" si="523"/>
        <v>https://www.udobaer.de/out/media/public/cust/others/s0000216-2021-ch_it.pdf</v>
      </c>
    </row>
    <row r="18119" spans="1:2" x14ac:dyDescent="0.2">
      <c r="A18119" s="1" t="s">
        <v>13378</v>
      </c>
      <c r="B18119" t="str">
        <f t="shared" si="523"/>
        <v>https://www.udobaer.de/out/media/public/cust/others/s0000216-2021-ch_it.pdf</v>
      </c>
    </row>
    <row r="18120" spans="1:2" x14ac:dyDescent="0.2">
      <c r="A18120" s="1" t="s">
        <v>13379</v>
      </c>
      <c r="B18120" t="str">
        <f t="shared" si="523"/>
        <v>https://www.udobaer.de/out/media/public/cust/others/s0000216-2021-ch_it.pdf</v>
      </c>
    </row>
    <row r="18121" spans="1:2" x14ac:dyDescent="0.2">
      <c r="A18121" s="1" t="s">
        <v>13380</v>
      </c>
      <c r="B18121" t="str">
        <f t="shared" si="523"/>
        <v>https://www.udobaer.de/out/media/public/cust/others/s0000216-2021-ch_it.pdf</v>
      </c>
    </row>
    <row r="18122" spans="1:2" x14ac:dyDescent="0.2">
      <c r="A18122" s="1" t="s">
        <v>13381</v>
      </c>
      <c r="B18122" t="str">
        <f t="shared" si="523"/>
        <v>https://www.udobaer.de/out/media/public/cust/others/s0000216-2021-ch_it.pdf</v>
      </c>
    </row>
    <row r="18123" spans="1:2" x14ac:dyDescent="0.2">
      <c r="A18123" s="1" t="s">
        <v>13382</v>
      </c>
      <c r="B18123" t="str">
        <f t="shared" si="523"/>
        <v>https://www.udobaer.de/out/media/public/cust/others/s0000216-2021-ch_it.pdf</v>
      </c>
    </row>
    <row r="18124" spans="1:2" x14ac:dyDescent="0.2">
      <c r="A18124" s="1" t="s">
        <v>13384</v>
      </c>
      <c r="B18124" t="str">
        <f t="shared" si="523"/>
        <v>https://www.udobaer.de/out/media/public/cust/others/s0000216-2021-ch_it.pdf</v>
      </c>
    </row>
    <row r="18125" spans="1:2" x14ac:dyDescent="0.2">
      <c r="A18125" s="1" t="s">
        <v>12611</v>
      </c>
      <c r="B18125" t="str">
        <f t="shared" ref="B18125:B18142" si="524">HYPERLINK("https://www.udobaer.de/out/media/public/cust/others/s0000217-2021-ch_it.pdf")</f>
        <v>https://www.udobaer.de/out/media/public/cust/others/s0000217-2021-ch_it.pdf</v>
      </c>
    </row>
    <row r="18126" spans="1:2" x14ac:dyDescent="0.2">
      <c r="A18126" s="1" t="s">
        <v>12612</v>
      </c>
      <c r="B18126" t="str">
        <f t="shared" si="524"/>
        <v>https://www.udobaer.de/out/media/public/cust/others/s0000217-2021-ch_it.pdf</v>
      </c>
    </row>
    <row r="18127" spans="1:2" x14ac:dyDescent="0.2">
      <c r="A18127" s="1" t="s">
        <v>12613</v>
      </c>
      <c r="B18127" t="str">
        <f t="shared" si="524"/>
        <v>https://www.udobaer.de/out/media/public/cust/others/s0000217-2021-ch_it.pdf</v>
      </c>
    </row>
    <row r="18128" spans="1:2" x14ac:dyDescent="0.2">
      <c r="A18128" s="1" t="s">
        <v>12614</v>
      </c>
      <c r="B18128" t="str">
        <f t="shared" si="524"/>
        <v>https://www.udobaer.de/out/media/public/cust/others/s0000217-2021-ch_it.pdf</v>
      </c>
    </row>
    <row r="18129" spans="1:2" x14ac:dyDescent="0.2">
      <c r="A18129" s="1" t="s">
        <v>12615</v>
      </c>
      <c r="B18129" t="str">
        <f t="shared" si="524"/>
        <v>https://www.udobaer.de/out/media/public/cust/others/s0000217-2021-ch_it.pdf</v>
      </c>
    </row>
    <row r="18130" spans="1:2" x14ac:dyDescent="0.2">
      <c r="A18130" s="1" t="s">
        <v>12616</v>
      </c>
      <c r="B18130" t="str">
        <f t="shared" si="524"/>
        <v>https://www.udobaer.de/out/media/public/cust/others/s0000217-2021-ch_it.pdf</v>
      </c>
    </row>
    <row r="18131" spans="1:2" x14ac:dyDescent="0.2">
      <c r="A18131" s="1" t="s">
        <v>12617</v>
      </c>
      <c r="B18131" t="str">
        <f t="shared" si="524"/>
        <v>https://www.udobaer.de/out/media/public/cust/others/s0000217-2021-ch_it.pdf</v>
      </c>
    </row>
    <row r="18132" spans="1:2" x14ac:dyDescent="0.2">
      <c r="A18132" s="1" t="s">
        <v>12618</v>
      </c>
      <c r="B18132" t="str">
        <f t="shared" si="524"/>
        <v>https://www.udobaer.de/out/media/public/cust/others/s0000217-2021-ch_it.pdf</v>
      </c>
    </row>
    <row r="18133" spans="1:2" x14ac:dyDescent="0.2">
      <c r="A18133" s="1" t="s">
        <v>12619</v>
      </c>
      <c r="B18133" t="str">
        <f t="shared" si="524"/>
        <v>https://www.udobaer.de/out/media/public/cust/others/s0000217-2021-ch_it.pdf</v>
      </c>
    </row>
    <row r="18134" spans="1:2" x14ac:dyDescent="0.2">
      <c r="A18134" s="1" t="s">
        <v>12620</v>
      </c>
      <c r="B18134" t="str">
        <f t="shared" si="524"/>
        <v>https://www.udobaer.de/out/media/public/cust/others/s0000217-2021-ch_it.pdf</v>
      </c>
    </row>
    <row r="18135" spans="1:2" x14ac:dyDescent="0.2">
      <c r="A18135" s="1" t="s">
        <v>12621</v>
      </c>
      <c r="B18135" t="str">
        <f t="shared" si="524"/>
        <v>https://www.udobaer.de/out/media/public/cust/others/s0000217-2021-ch_it.pdf</v>
      </c>
    </row>
    <row r="18136" spans="1:2" x14ac:dyDescent="0.2">
      <c r="A18136" s="1" t="s">
        <v>12622</v>
      </c>
      <c r="B18136" t="str">
        <f t="shared" si="524"/>
        <v>https://www.udobaer.de/out/media/public/cust/others/s0000217-2021-ch_it.pdf</v>
      </c>
    </row>
    <row r="18137" spans="1:2" x14ac:dyDescent="0.2">
      <c r="A18137" s="1" t="s">
        <v>12623</v>
      </c>
      <c r="B18137" t="str">
        <f t="shared" si="524"/>
        <v>https://www.udobaer.de/out/media/public/cust/others/s0000217-2021-ch_it.pdf</v>
      </c>
    </row>
    <row r="18138" spans="1:2" x14ac:dyDescent="0.2">
      <c r="A18138" s="1" t="s">
        <v>12624</v>
      </c>
      <c r="B18138" t="str">
        <f t="shared" si="524"/>
        <v>https://www.udobaer.de/out/media/public/cust/others/s0000217-2021-ch_it.pdf</v>
      </c>
    </row>
    <row r="18139" spans="1:2" x14ac:dyDescent="0.2">
      <c r="A18139" s="1" t="s">
        <v>12627</v>
      </c>
      <c r="B18139" t="str">
        <f t="shared" si="524"/>
        <v>https://www.udobaer.de/out/media/public/cust/others/s0000217-2021-ch_it.pdf</v>
      </c>
    </row>
    <row r="18140" spans="1:2" x14ac:dyDescent="0.2">
      <c r="A18140" s="1" t="s">
        <v>12628</v>
      </c>
      <c r="B18140" t="str">
        <f t="shared" si="524"/>
        <v>https://www.udobaer.de/out/media/public/cust/others/s0000217-2021-ch_it.pdf</v>
      </c>
    </row>
    <row r="18141" spans="1:2" x14ac:dyDescent="0.2">
      <c r="A18141" s="1" t="s">
        <v>12673</v>
      </c>
      <c r="B18141" t="str">
        <f t="shared" si="524"/>
        <v>https://www.udobaer.de/out/media/public/cust/others/s0000217-2021-ch_it.pdf</v>
      </c>
    </row>
    <row r="18142" spans="1:2" x14ac:dyDescent="0.2">
      <c r="A18142" s="1" t="s">
        <v>13383</v>
      </c>
      <c r="B18142" t="str">
        <f t="shared" si="524"/>
        <v>https://www.udobaer.de/out/media/public/cust/others/s0000217-2021-ch_it.pdf</v>
      </c>
    </row>
    <row r="18143" spans="1:2" x14ac:dyDescent="0.2">
      <c r="A18143" s="1" t="s">
        <v>12625</v>
      </c>
      <c r="B18143" t="str">
        <f t="shared" ref="B18143:B18186" si="525">HYPERLINK("https://www.udobaer.de/out/media/public/cust/others/s0000218-2021-ch_it.pdf")</f>
        <v>https://www.udobaer.de/out/media/public/cust/others/s0000218-2021-ch_it.pdf</v>
      </c>
    </row>
    <row r="18144" spans="1:2" x14ac:dyDescent="0.2">
      <c r="A18144" s="1" t="s">
        <v>12626</v>
      </c>
      <c r="B18144" t="str">
        <f t="shared" si="525"/>
        <v>https://www.udobaer.de/out/media/public/cust/others/s0000218-2021-ch_it.pdf</v>
      </c>
    </row>
    <row r="18145" spans="1:2" x14ac:dyDescent="0.2">
      <c r="A18145" s="1" t="s">
        <v>12629</v>
      </c>
      <c r="B18145" t="str">
        <f t="shared" si="525"/>
        <v>https://www.udobaer.de/out/media/public/cust/others/s0000218-2021-ch_it.pdf</v>
      </c>
    </row>
    <row r="18146" spans="1:2" x14ac:dyDescent="0.2">
      <c r="A18146" s="1" t="s">
        <v>12630</v>
      </c>
      <c r="B18146" t="str">
        <f t="shared" si="525"/>
        <v>https://www.udobaer.de/out/media/public/cust/others/s0000218-2021-ch_it.pdf</v>
      </c>
    </row>
    <row r="18147" spans="1:2" x14ac:dyDescent="0.2">
      <c r="A18147" s="1" t="s">
        <v>12631</v>
      </c>
      <c r="B18147" t="str">
        <f t="shared" si="525"/>
        <v>https://www.udobaer.de/out/media/public/cust/others/s0000218-2021-ch_it.pdf</v>
      </c>
    </row>
    <row r="18148" spans="1:2" x14ac:dyDescent="0.2">
      <c r="A18148" s="1" t="s">
        <v>12632</v>
      </c>
      <c r="B18148" t="str">
        <f t="shared" si="525"/>
        <v>https://www.udobaer.de/out/media/public/cust/others/s0000218-2021-ch_it.pdf</v>
      </c>
    </row>
    <row r="18149" spans="1:2" x14ac:dyDescent="0.2">
      <c r="A18149" s="1" t="s">
        <v>12633</v>
      </c>
      <c r="B18149" t="str">
        <f t="shared" si="525"/>
        <v>https://www.udobaer.de/out/media/public/cust/others/s0000218-2021-ch_it.pdf</v>
      </c>
    </row>
    <row r="18150" spans="1:2" x14ac:dyDescent="0.2">
      <c r="A18150" s="1" t="s">
        <v>12634</v>
      </c>
      <c r="B18150" t="str">
        <f t="shared" si="525"/>
        <v>https://www.udobaer.de/out/media/public/cust/others/s0000218-2021-ch_it.pdf</v>
      </c>
    </row>
    <row r="18151" spans="1:2" x14ac:dyDescent="0.2">
      <c r="A18151" s="1" t="s">
        <v>12635</v>
      </c>
      <c r="B18151" t="str">
        <f t="shared" si="525"/>
        <v>https://www.udobaer.de/out/media/public/cust/others/s0000218-2021-ch_it.pdf</v>
      </c>
    </row>
    <row r="18152" spans="1:2" x14ac:dyDescent="0.2">
      <c r="A18152" s="1" t="s">
        <v>12636</v>
      </c>
      <c r="B18152" t="str">
        <f t="shared" si="525"/>
        <v>https://www.udobaer.de/out/media/public/cust/others/s0000218-2021-ch_it.pdf</v>
      </c>
    </row>
    <row r="18153" spans="1:2" x14ac:dyDescent="0.2">
      <c r="A18153" s="1" t="s">
        <v>12637</v>
      </c>
      <c r="B18153" t="str">
        <f t="shared" si="525"/>
        <v>https://www.udobaer.de/out/media/public/cust/others/s0000218-2021-ch_it.pdf</v>
      </c>
    </row>
    <row r="18154" spans="1:2" x14ac:dyDescent="0.2">
      <c r="A18154" s="1" t="s">
        <v>12638</v>
      </c>
      <c r="B18154" t="str">
        <f t="shared" si="525"/>
        <v>https://www.udobaer.de/out/media/public/cust/others/s0000218-2021-ch_it.pdf</v>
      </c>
    </row>
    <row r="18155" spans="1:2" x14ac:dyDescent="0.2">
      <c r="A18155" s="1" t="s">
        <v>12639</v>
      </c>
      <c r="B18155" t="str">
        <f t="shared" si="525"/>
        <v>https://www.udobaer.de/out/media/public/cust/others/s0000218-2021-ch_it.pdf</v>
      </c>
    </row>
    <row r="18156" spans="1:2" x14ac:dyDescent="0.2">
      <c r="A18156" s="1" t="s">
        <v>12640</v>
      </c>
      <c r="B18156" t="str">
        <f t="shared" si="525"/>
        <v>https://www.udobaer.de/out/media/public/cust/others/s0000218-2021-ch_it.pdf</v>
      </c>
    </row>
    <row r="18157" spans="1:2" x14ac:dyDescent="0.2">
      <c r="A18157" s="1" t="s">
        <v>12641</v>
      </c>
      <c r="B18157" t="str">
        <f t="shared" si="525"/>
        <v>https://www.udobaer.de/out/media/public/cust/others/s0000218-2021-ch_it.pdf</v>
      </c>
    </row>
    <row r="18158" spans="1:2" x14ac:dyDescent="0.2">
      <c r="A18158" s="1" t="s">
        <v>12642</v>
      </c>
      <c r="B18158" t="str">
        <f t="shared" si="525"/>
        <v>https://www.udobaer.de/out/media/public/cust/others/s0000218-2021-ch_it.pdf</v>
      </c>
    </row>
    <row r="18159" spans="1:2" x14ac:dyDescent="0.2">
      <c r="A18159" s="1" t="s">
        <v>12643</v>
      </c>
      <c r="B18159" t="str">
        <f t="shared" si="525"/>
        <v>https://www.udobaer.de/out/media/public/cust/others/s0000218-2021-ch_it.pdf</v>
      </c>
    </row>
    <row r="18160" spans="1:2" x14ac:dyDescent="0.2">
      <c r="A18160" s="1" t="s">
        <v>12644</v>
      </c>
      <c r="B18160" t="str">
        <f t="shared" si="525"/>
        <v>https://www.udobaer.de/out/media/public/cust/others/s0000218-2021-ch_it.pdf</v>
      </c>
    </row>
    <row r="18161" spans="1:2" x14ac:dyDescent="0.2">
      <c r="A18161" s="1" t="s">
        <v>12645</v>
      </c>
      <c r="B18161" t="str">
        <f t="shared" si="525"/>
        <v>https://www.udobaer.de/out/media/public/cust/others/s0000218-2021-ch_it.pdf</v>
      </c>
    </row>
    <row r="18162" spans="1:2" x14ac:dyDescent="0.2">
      <c r="A18162" s="1" t="s">
        <v>12646</v>
      </c>
      <c r="B18162" t="str">
        <f t="shared" si="525"/>
        <v>https://www.udobaer.de/out/media/public/cust/others/s0000218-2021-ch_it.pdf</v>
      </c>
    </row>
    <row r="18163" spans="1:2" x14ac:dyDescent="0.2">
      <c r="A18163" s="1" t="s">
        <v>12647</v>
      </c>
      <c r="B18163" t="str">
        <f t="shared" si="525"/>
        <v>https://www.udobaer.de/out/media/public/cust/others/s0000218-2021-ch_it.pdf</v>
      </c>
    </row>
    <row r="18164" spans="1:2" x14ac:dyDescent="0.2">
      <c r="A18164" s="1" t="s">
        <v>12648</v>
      </c>
      <c r="B18164" t="str">
        <f t="shared" si="525"/>
        <v>https://www.udobaer.de/out/media/public/cust/others/s0000218-2021-ch_it.pdf</v>
      </c>
    </row>
    <row r="18165" spans="1:2" x14ac:dyDescent="0.2">
      <c r="A18165" s="1" t="s">
        <v>12649</v>
      </c>
      <c r="B18165" t="str">
        <f t="shared" si="525"/>
        <v>https://www.udobaer.de/out/media/public/cust/others/s0000218-2021-ch_it.pdf</v>
      </c>
    </row>
    <row r="18166" spans="1:2" x14ac:dyDescent="0.2">
      <c r="A18166" s="1" t="s">
        <v>12650</v>
      </c>
      <c r="B18166" t="str">
        <f t="shared" si="525"/>
        <v>https://www.udobaer.de/out/media/public/cust/others/s0000218-2021-ch_it.pdf</v>
      </c>
    </row>
    <row r="18167" spans="1:2" x14ac:dyDescent="0.2">
      <c r="A18167" s="1" t="s">
        <v>12651</v>
      </c>
      <c r="B18167" t="str">
        <f t="shared" si="525"/>
        <v>https://www.udobaer.de/out/media/public/cust/others/s0000218-2021-ch_it.pdf</v>
      </c>
    </row>
    <row r="18168" spans="1:2" x14ac:dyDescent="0.2">
      <c r="A18168" s="1" t="s">
        <v>12652</v>
      </c>
      <c r="B18168" t="str">
        <f t="shared" si="525"/>
        <v>https://www.udobaer.de/out/media/public/cust/others/s0000218-2021-ch_it.pdf</v>
      </c>
    </row>
    <row r="18169" spans="1:2" x14ac:dyDescent="0.2">
      <c r="A18169" s="1" t="s">
        <v>12653</v>
      </c>
      <c r="B18169" t="str">
        <f t="shared" si="525"/>
        <v>https://www.udobaer.de/out/media/public/cust/others/s0000218-2021-ch_it.pdf</v>
      </c>
    </row>
    <row r="18170" spans="1:2" x14ac:dyDescent="0.2">
      <c r="A18170" s="1" t="s">
        <v>12654</v>
      </c>
      <c r="B18170" t="str">
        <f t="shared" si="525"/>
        <v>https://www.udobaer.de/out/media/public/cust/others/s0000218-2021-ch_it.pdf</v>
      </c>
    </row>
    <row r="18171" spans="1:2" x14ac:dyDescent="0.2">
      <c r="A18171" s="1" t="s">
        <v>12655</v>
      </c>
      <c r="B18171" t="str">
        <f t="shared" si="525"/>
        <v>https://www.udobaer.de/out/media/public/cust/others/s0000218-2021-ch_it.pdf</v>
      </c>
    </row>
    <row r="18172" spans="1:2" x14ac:dyDescent="0.2">
      <c r="A18172" s="1" t="s">
        <v>12656</v>
      </c>
      <c r="B18172" t="str">
        <f t="shared" si="525"/>
        <v>https://www.udobaer.de/out/media/public/cust/others/s0000218-2021-ch_it.pdf</v>
      </c>
    </row>
    <row r="18173" spans="1:2" x14ac:dyDescent="0.2">
      <c r="A18173" s="1" t="s">
        <v>12657</v>
      </c>
      <c r="B18173" t="str">
        <f t="shared" si="525"/>
        <v>https://www.udobaer.de/out/media/public/cust/others/s0000218-2021-ch_it.pdf</v>
      </c>
    </row>
    <row r="18174" spans="1:2" x14ac:dyDescent="0.2">
      <c r="A18174" s="1" t="s">
        <v>12658</v>
      </c>
      <c r="B18174" t="str">
        <f t="shared" si="525"/>
        <v>https://www.udobaer.de/out/media/public/cust/others/s0000218-2021-ch_it.pdf</v>
      </c>
    </row>
    <row r="18175" spans="1:2" x14ac:dyDescent="0.2">
      <c r="A18175" s="1" t="s">
        <v>12659</v>
      </c>
      <c r="B18175" t="str">
        <f t="shared" si="525"/>
        <v>https://www.udobaer.de/out/media/public/cust/others/s0000218-2021-ch_it.pdf</v>
      </c>
    </row>
    <row r="18176" spans="1:2" x14ac:dyDescent="0.2">
      <c r="A18176" s="1" t="s">
        <v>12660</v>
      </c>
      <c r="B18176" t="str">
        <f t="shared" si="525"/>
        <v>https://www.udobaer.de/out/media/public/cust/others/s0000218-2021-ch_it.pdf</v>
      </c>
    </row>
    <row r="18177" spans="1:2" x14ac:dyDescent="0.2">
      <c r="A18177" s="1" t="s">
        <v>12661</v>
      </c>
      <c r="B18177" t="str">
        <f t="shared" si="525"/>
        <v>https://www.udobaer.de/out/media/public/cust/others/s0000218-2021-ch_it.pdf</v>
      </c>
    </row>
    <row r="18178" spans="1:2" x14ac:dyDescent="0.2">
      <c r="A18178" s="1" t="s">
        <v>12662</v>
      </c>
      <c r="B18178" t="str">
        <f t="shared" si="525"/>
        <v>https://www.udobaer.de/out/media/public/cust/others/s0000218-2021-ch_it.pdf</v>
      </c>
    </row>
    <row r="18179" spans="1:2" x14ac:dyDescent="0.2">
      <c r="A18179" s="1" t="s">
        <v>12663</v>
      </c>
      <c r="B18179" t="str">
        <f t="shared" si="525"/>
        <v>https://www.udobaer.de/out/media/public/cust/others/s0000218-2021-ch_it.pdf</v>
      </c>
    </row>
    <row r="18180" spans="1:2" x14ac:dyDescent="0.2">
      <c r="A18180" s="1" t="s">
        <v>12664</v>
      </c>
      <c r="B18180" t="str">
        <f t="shared" si="525"/>
        <v>https://www.udobaer.de/out/media/public/cust/others/s0000218-2021-ch_it.pdf</v>
      </c>
    </row>
    <row r="18181" spans="1:2" x14ac:dyDescent="0.2">
      <c r="A18181" s="1" t="s">
        <v>12665</v>
      </c>
      <c r="B18181" t="str">
        <f t="shared" si="525"/>
        <v>https://www.udobaer.de/out/media/public/cust/others/s0000218-2021-ch_it.pdf</v>
      </c>
    </row>
    <row r="18182" spans="1:2" x14ac:dyDescent="0.2">
      <c r="A18182" s="1" t="s">
        <v>12666</v>
      </c>
      <c r="B18182" t="str">
        <f t="shared" si="525"/>
        <v>https://www.udobaer.de/out/media/public/cust/others/s0000218-2021-ch_it.pdf</v>
      </c>
    </row>
    <row r="18183" spans="1:2" x14ac:dyDescent="0.2">
      <c r="A18183" s="1" t="s">
        <v>12667</v>
      </c>
      <c r="B18183" t="str">
        <f t="shared" si="525"/>
        <v>https://www.udobaer.de/out/media/public/cust/others/s0000218-2021-ch_it.pdf</v>
      </c>
    </row>
    <row r="18184" spans="1:2" x14ac:dyDescent="0.2">
      <c r="A18184" s="1" t="s">
        <v>12668</v>
      </c>
      <c r="B18184" t="str">
        <f t="shared" si="525"/>
        <v>https://www.udobaer.de/out/media/public/cust/others/s0000218-2021-ch_it.pdf</v>
      </c>
    </row>
    <row r="18185" spans="1:2" x14ac:dyDescent="0.2">
      <c r="A18185" s="1" t="s">
        <v>12669</v>
      </c>
      <c r="B18185" t="str">
        <f t="shared" si="525"/>
        <v>https://www.udobaer.de/out/media/public/cust/others/s0000218-2021-ch_it.pdf</v>
      </c>
    </row>
    <row r="18186" spans="1:2" x14ac:dyDescent="0.2">
      <c r="A18186" s="1" t="s">
        <v>12670</v>
      </c>
      <c r="B18186" t="str">
        <f t="shared" si="525"/>
        <v>https://www.udobaer.de/out/media/public/cust/others/s0000218-2021-ch_it.pdf</v>
      </c>
    </row>
    <row r="18187" spans="1:2" x14ac:dyDescent="0.2">
      <c r="A18187" s="1" t="s">
        <v>12560</v>
      </c>
      <c r="B18187" t="str">
        <f t="shared" ref="B18187:B18193" si="526">HYPERLINK("https://www.udobaer.de/out/media/public/cust/others/s0000219-2021-ch_it.pdf")</f>
        <v>https://www.udobaer.de/out/media/public/cust/others/s0000219-2021-ch_it.pdf</v>
      </c>
    </row>
    <row r="18188" spans="1:2" x14ac:dyDescent="0.2">
      <c r="A18188" s="1" t="s">
        <v>13155</v>
      </c>
      <c r="B18188" t="str">
        <f t="shared" si="526"/>
        <v>https://www.udobaer.de/out/media/public/cust/others/s0000219-2021-ch_it.pdf</v>
      </c>
    </row>
    <row r="18189" spans="1:2" x14ac:dyDescent="0.2">
      <c r="A18189" s="1" t="s">
        <v>13156</v>
      </c>
      <c r="B18189" t="str">
        <f t="shared" si="526"/>
        <v>https://www.udobaer.de/out/media/public/cust/others/s0000219-2021-ch_it.pdf</v>
      </c>
    </row>
    <row r="18190" spans="1:2" x14ac:dyDescent="0.2">
      <c r="A18190" s="1" t="s">
        <v>13157</v>
      </c>
      <c r="B18190" t="str">
        <f t="shared" si="526"/>
        <v>https://www.udobaer.de/out/media/public/cust/others/s0000219-2021-ch_it.pdf</v>
      </c>
    </row>
    <row r="18191" spans="1:2" x14ac:dyDescent="0.2">
      <c r="A18191" s="1" t="s">
        <v>13158</v>
      </c>
      <c r="B18191" t="str">
        <f t="shared" si="526"/>
        <v>https://www.udobaer.de/out/media/public/cust/others/s0000219-2021-ch_it.pdf</v>
      </c>
    </row>
    <row r="18192" spans="1:2" x14ac:dyDescent="0.2">
      <c r="A18192" s="1" t="s">
        <v>13159</v>
      </c>
      <c r="B18192" t="str">
        <f t="shared" si="526"/>
        <v>https://www.udobaer.de/out/media/public/cust/others/s0000219-2021-ch_it.pdf</v>
      </c>
    </row>
    <row r="18193" spans="1:2" x14ac:dyDescent="0.2">
      <c r="A18193" s="1" t="s">
        <v>13160</v>
      </c>
      <c r="B18193" t="str">
        <f t="shared" si="526"/>
        <v>https://www.udobaer.de/out/media/public/cust/others/s0000219-2021-ch_it.pdf</v>
      </c>
    </row>
    <row r="18194" spans="1:2" x14ac:dyDescent="0.2">
      <c r="A18194" s="1" t="s">
        <v>12533</v>
      </c>
      <c r="B18194" t="str">
        <f t="shared" ref="B18194:B18220" si="527">HYPERLINK("https://www.udobaer.de/out/media/public/cust/others/s0000220-2021-ch_it.pdf")</f>
        <v>https://www.udobaer.de/out/media/public/cust/others/s0000220-2021-ch_it.pdf</v>
      </c>
    </row>
    <row r="18195" spans="1:2" x14ac:dyDescent="0.2">
      <c r="A18195" s="1" t="s">
        <v>12534</v>
      </c>
      <c r="B18195" t="str">
        <f t="shared" si="527"/>
        <v>https://www.udobaer.de/out/media/public/cust/others/s0000220-2021-ch_it.pdf</v>
      </c>
    </row>
    <row r="18196" spans="1:2" x14ac:dyDescent="0.2">
      <c r="A18196" s="1" t="s">
        <v>12535</v>
      </c>
      <c r="B18196" t="str">
        <f t="shared" si="527"/>
        <v>https://www.udobaer.de/out/media/public/cust/others/s0000220-2021-ch_it.pdf</v>
      </c>
    </row>
    <row r="18197" spans="1:2" x14ac:dyDescent="0.2">
      <c r="A18197" s="1" t="s">
        <v>12536</v>
      </c>
      <c r="B18197" t="str">
        <f t="shared" si="527"/>
        <v>https://www.udobaer.de/out/media/public/cust/others/s0000220-2021-ch_it.pdf</v>
      </c>
    </row>
    <row r="18198" spans="1:2" x14ac:dyDescent="0.2">
      <c r="A18198" s="1" t="s">
        <v>12537</v>
      </c>
      <c r="B18198" t="str">
        <f t="shared" si="527"/>
        <v>https://www.udobaer.de/out/media/public/cust/others/s0000220-2021-ch_it.pdf</v>
      </c>
    </row>
    <row r="18199" spans="1:2" x14ac:dyDescent="0.2">
      <c r="A18199" s="1" t="s">
        <v>12538</v>
      </c>
      <c r="B18199" t="str">
        <f t="shared" si="527"/>
        <v>https://www.udobaer.de/out/media/public/cust/others/s0000220-2021-ch_it.pdf</v>
      </c>
    </row>
    <row r="18200" spans="1:2" x14ac:dyDescent="0.2">
      <c r="A18200" s="1" t="s">
        <v>12539</v>
      </c>
      <c r="B18200" t="str">
        <f t="shared" si="527"/>
        <v>https://www.udobaer.de/out/media/public/cust/others/s0000220-2021-ch_it.pdf</v>
      </c>
    </row>
    <row r="18201" spans="1:2" x14ac:dyDescent="0.2">
      <c r="A18201" s="1" t="s">
        <v>12540</v>
      </c>
      <c r="B18201" t="str">
        <f t="shared" si="527"/>
        <v>https://www.udobaer.de/out/media/public/cust/others/s0000220-2021-ch_it.pdf</v>
      </c>
    </row>
    <row r="18202" spans="1:2" x14ac:dyDescent="0.2">
      <c r="A18202" s="1" t="s">
        <v>12541</v>
      </c>
      <c r="B18202" t="str">
        <f t="shared" si="527"/>
        <v>https://www.udobaer.de/out/media/public/cust/others/s0000220-2021-ch_it.pdf</v>
      </c>
    </row>
    <row r="18203" spans="1:2" x14ac:dyDescent="0.2">
      <c r="A18203" s="1" t="s">
        <v>12542</v>
      </c>
      <c r="B18203" t="str">
        <f t="shared" si="527"/>
        <v>https://www.udobaer.de/out/media/public/cust/others/s0000220-2021-ch_it.pdf</v>
      </c>
    </row>
    <row r="18204" spans="1:2" x14ac:dyDescent="0.2">
      <c r="A18204" s="1" t="s">
        <v>12543</v>
      </c>
      <c r="B18204" t="str">
        <f t="shared" si="527"/>
        <v>https://www.udobaer.de/out/media/public/cust/others/s0000220-2021-ch_it.pdf</v>
      </c>
    </row>
    <row r="18205" spans="1:2" x14ac:dyDescent="0.2">
      <c r="A18205" s="1" t="s">
        <v>12544</v>
      </c>
      <c r="B18205" t="str">
        <f t="shared" si="527"/>
        <v>https://www.udobaer.de/out/media/public/cust/others/s0000220-2021-ch_it.pdf</v>
      </c>
    </row>
    <row r="18206" spans="1:2" x14ac:dyDescent="0.2">
      <c r="A18206" s="1" t="s">
        <v>12545</v>
      </c>
      <c r="B18206" t="str">
        <f t="shared" si="527"/>
        <v>https://www.udobaer.de/out/media/public/cust/others/s0000220-2021-ch_it.pdf</v>
      </c>
    </row>
    <row r="18207" spans="1:2" x14ac:dyDescent="0.2">
      <c r="A18207" s="1" t="s">
        <v>12546</v>
      </c>
      <c r="B18207" t="str">
        <f t="shared" si="527"/>
        <v>https://www.udobaer.de/out/media/public/cust/others/s0000220-2021-ch_it.pdf</v>
      </c>
    </row>
    <row r="18208" spans="1:2" x14ac:dyDescent="0.2">
      <c r="A18208" s="1" t="s">
        <v>12547</v>
      </c>
      <c r="B18208" t="str">
        <f t="shared" si="527"/>
        <v>https://www.udobaer.de/out/media/public/cust/others/s0000220-2021-ch_it.pdf</v>
      </c>
    </row>
    <row r="18209" spans="1:2" x14ac:dyDescent="0.2">
      <c r="A18209" s="1" t="s">
        <v>12548</v>
      </c>
      <c r="B18209" t="str">
        <f t="shared" si="527"/>
        <v>https://www.udobaer.de/out/media/public/cust/others/s0000220-2021-ch_it.pdf</v>
      </c>
    </row>
    <row r="18210" spans="1:2" x14ac:dyDescent="0.2">
      <c r="A18210" s="1" t="s">
        <v>12549</v>
      </c>
      <c r="B18210" t="str">
        <f t="shared" si="527"/>
        <v>https://www.udobaer.de/out/media/public/cust/others/s0000220-2021-ch_it.pdf</v>
      </c>
    </row>
    <row r="18211" spans="1:2" x14ac:dyDescent="0.2">
      <c r="A18211" s="1" t="s">
        <v>12550</v>
      </c>
      <c r="B18211" t="str">
        <f t="shared" si="527"/>
        <v>https://www.udobaer.de/out/media/public/cust/others/s0000220-2021-ch_it.pdf</v>
      </c>
    </row>
    <row r="18212" spans="1:2" x14ac:dyDescent="0.2">
      <c r="A18212" s="1" t="s">
        <v>12551</v>
      </c>
      <c r="B18212" t="str">
        <f t="shared" si="527"/>
        <v>https://www.udobaer.de/out/media/public/cust/others/s0000220-2021-ch_it.pdf</v>
      </c>
    </row>
    <row r="18213" spans="1:2" x14ac:dyDescent="0.2">
      <c r="A18213" s="1" t="s">
        <v>12552</v>
      </c>
      <c r="B18213" t="str">
        <f t="shared" si="527"/>
        <v>https://www.udobaer.de/out/media/public/cust/others/s0000220-2021-ch_it.pdf</v>
      </c>
    </row>
    <row r="18214" spans="1:2" x14ac:dyDescent="0.2">
      <c r="A18214" s="1" t="s">
        <v>12553</v>
      </c>
      <c r="B18214" t="str">
        <f t="shared" si="527"/>
        <v>https://www.udobaer.de/out/media/public/cust/others/s0000220-2021-ch_it.pdf</v>
      </c>
    </row>
    <row r="18215" spans="1:2" x14ac:dyDescent="0.2">
      <c r="A18215" s="1" t="s">
        <v>12554</v>
      </c>
      <c r="B18215" t="str">
        <f t="shared" si="527"/>
        <v>https://www.udobaer.de/out/media/public/cust/others/s0000220-2021-ch_it.pdf</v>
      </c>
    </row>
    <row r="18216" spans="1:2" x14ac:dyDescent="0.2">
      <c r="A18216" s="1" t="s">
        <v>12555</v>
      </c>
      <c r="B18216" t="str">
        <f t="shared" si="527"/>
        <v>https://www.udobaer.de/out/media/public/cust/others/s0000220-2021-ch_it.pdf</v>
      </c>
    </row>
    <row r="18217" spans="1:2" x14ac:dyDescent="0.2">
      <c r="A18217" s="1" t="s">
        <v>12556</v>
      </c>
      <c r="B18217" t="str">
        <f t="shared" si="527"/>
        <v>https://www.udobaer.de/out/media/public/cust/others/s0000220-2021-ch_it.pdf</v>
      </c>
    </row>
    <row r="18218" spans="1:2" x14ac:dyDescent="0.2">
      <c r="A18218" s="1" t="s">
        <v>12557</v>
      </c>
      <c r="B18218" t="str">
        <f t="shared" si="527"/>
        <v>https://www.udobaer.de/out/media/public/cust/others/s0000220-2021-ch_it.pdf</v>
      </c>
    </row>
    <row r="18219" spans="1:2" x14ac:dyDescent="0.2">
      <c r="A18219" s="1" t="s">
        <v>12558</v>
      </c>
      <c r="B18219" t="str">
        <f t="shared" si="527"/>
        <v>https://www.udobaer.de/out/media/public/cust/others/s0000220-2021-ch_it.pdf</v>
      </c>
    </row>
    <row r="18220" spans="1:2" x14ac:dyDescent="0.2">
      <c r="A18220" s="1" t="s">
        <v>12559</v>
      </c>
      <c r="B18220" t="str">
        <f t="shared" si="527"/>
        <v>https://www.udobaer.de/out/media/public/cust/others/s0000220-2021-ch_it.pdf</v>
      </c>
    </row>
    <row r="18221" spans="1:2" x14ac:dyDescent="0.2">
      <c r="A18221" s="1" t="s">
        <v>12561</v>
      </c>
      <c r="B18221" t="str">
        <f t="shared" ref="B18221:B18252" si="528">HYPERLINK("https://www.udobaer.de/out/media/public/cust/others/s0000221-2021-ch_it.pdf")</f>
        <v>https://www.udobaer.de/out/media/public/cust/others/s0000221-2021-ch_it.pdf</v>
      </c>
    </row>
    <row r="18222" spans="1:2" x14ac:dyDescent="0.2">
      <c r="A18222" s="1" t="s">
        <v>12562</v>
      </c>
      <c r="B18222" t="str">
        <f t="shared" si="528"/>
        <v>https://www.udobaer.de/out/media/public/cust/others/s0000221-2021-ch_it.pdf</v>
      </c>
    </row>
    <row r="18223" spans="1:2" x14ac:dyDescent="0.2">
      <c r="A18223" s="1" t="s">
        <v>12563</v>
      </c>
      <c r="B18223" t="str">
        <f t="shared" si="528"/>
        <v>https://www.udobaer.de/out/media/public/cust/others/s0000221-2021-ch_it.pdf</v>
      </c>
    </row>
    <row r="18224" spans="1:2" x14ac:dyDescent="0.2">
      <c r="A18224" s="1" t="s">
        <v>12564</v>
      </c>
      <c r="B18224" t="str">
        <f t="shared" si="528"/>
        <v>https://www.udobaer.de/out/media/public/cust/others/s0000221-2021-ch_it.pdf</v>
      </c>
    </row>
    <row r="18225" spans="1:2" x14ac:dyDescent="0.2">
      <c r="A18225" s="1" t="s">
        <v>12565</v>
      </c>
      <c r="B18225" t="str">
        <f t="shared" si="528"/>
        <v>https://www.udobaer.de/out/media/public/cust/others/s0000221-2021-ch_it.pdf</v>
      </c>
    </row>
    <row r="18226" spans="1:2" x14ac:dyDescent="0.2">
      <c r="A18226" s="1" t="s">
        <v>12566</v>
      </c>
      <c r="B18226" t="str">
        <f t="shared" si="528"/>
        <v>https://www.udobaer.de/out/media/public/cust/others/s0000221-2021-ch_it.pdf</v>
      </c>
    </row>
    <row r="18227" spans="1:2" x14ac:dyDescent="0.2">
      <c r="A18227" s="1" t="s">
        <v>12567</v>
      </c>
      <c r="B18227" t="str">
        <f t="shared" si="528"/>
        <v>https://www.udobaer.de/out/media/public/cust/others/s0000221-2021-ch_it.pdf</v>
      </c>
    </row>
    <row r="18228" spans="1:2" x14ac:dyDescent="0.2">
      <c r="A18228" s="1" t="s">
        <v>12568</v>
      </c>
      <c r="B18228" t="str">
        <f t="shared" si="528"/>
        <v>https://www.udobaer.de/out/media/public/cust/others/s0000221-2021-ch_it.pdf</v>
      </c>
    </row>
    <row r="18229" spans="1:2" x14ac:dyDescent="0.2">
      <c r="A18229" s="1" t="s">
        <v>12569</v>
      </c>
      <c r="B18229" t="str">
        <f t="shared" si="528"/>
        <v>https://www.udobaer.de/out/media/public/cust/others/s0000221-2021-ch_it.pdf</v>
      </c>
    </row>
    <row r="18230" spans="1:2" x14ac:dyDescent="0.2">
      <c r="A18230" s="1" t="s">
        <v>12570</v>
      </c>
      <c r="B18230" t="str">
        <f t="shared" si="528"/>
        <v>https://www.udobaer.de/out/media/public/cust/others/s0000221-2021-ch_it.pdf</v>
      </c>
    </row>
    <row r="18231" spans="1:2" x14ac:dyDescent="0.2">
      <c r="A18231" s="1" t="s">
        <v>12571</v>
      </c>
      <c r="B18231" t="str">
        <f t="shared" si="528"/>
        <v>https://www.udobaer.de/out/media/public/cust/others/s0000221-2021-ch_it.pdf</v>
      </c>
    </row>
    <row r="18232" spans="1:2" x14ac:dyDescent="0.2">
      <c r="A18232" s="1" t="s">
        <v>12572</v>
      </c>
      <c r="B18232" t="str">
        <f t="shared" si="528"/>
        <v>https://www.udobaer.de/out/media/public/cust/others/s0000221-2021-ch_it.pdf</v>
      </c>
    </row>
    <row r="18233" spans="1:2" x14ac:dyDescent="0.2">
      <c r="A18233" s="1" t="s">
        <v>12573</v>
      </c>
      <c r="B18233" t="str">
        <f t="shared" si="528"/>
        <v>https://www.udobaer.de/out/media/public/cust/others/s0000221-2021-ch_it.pdf</v>
      </c>
    </row>
    <row r="18234" spans="1:2" x14ac:dyDescent="0.2">
      <c r="A18234" s="1" t="s">
        <v>12574</v>
      </c>
      <c r="B18234" t="str">
        <f t="shared" si="528"/>
        <v>https://www.udobaer.de/out/media/public/cust/others/s0000221-2021-ch_it.pdf</v>
      </c>
    </row>
    <row r="18235" spans="1:2" x14ac:dyDescent="0.2">
      <c r="A18235" s="1" t="s">
        <v>12575</v>
      </c>
      <c r="B18235" t="str">
        <f t="shared" si="528"/>
        <v>https://www.udobaer.de/out/media/public/cust/others/s0000221-2021-ch_it.pdf</v>
      </c>
    </row>
    <row r="18236" spans="1:2" x14ac:dyDescent="0.2">
      <c r="A18236" s="1" t="s">
        <v>12576</v>
      </c>
      <c r="B18236" t="str">
        <f t="shared" si="528"/>
        <v>https://www.udobaer.de/out/media/public/cust/others/s0000221-2021-ch_it.pdf</v>
      </c>
    </row>
    <row r="18237" spans="1:2" x14ac:dyDescent="0.2">
      <c r="A18237" s="1" t="s">
        <v>12577</v>
      </c>
      <c r="B18237" t="str">
        <f t="shared" si="528"/>
        <v>https://www.udobaer.de/out/media/public/cust/others/s0000221-2021-ch_it.pdf</v>
      </c>
    </row>
    <row r="18238" spans="1:2" x14ac:dyDescent="0.2">
      <c r="A18238" s="1" t="s">
        <v>12578</v>
      </c>
      <c r="B18238" t="str">
        <f t="shared" si="528"/>
        <v>https://www.udobaer.de/out/media/public/cust/others/s0000221-2021-ch_it.pdf</v>
      </c>
    </row>
    <row r="18239" spans="1:2" x14ac:dyDescent="0.2">
      <c r="A18239" s="1" t="s">
        <v>12579</v>
      </c>
      <c r="B18239" t="str">
        <f t="shared" si="528"/>
        <v>https://www.udobaer.de/out/media/public/cust/others/s0000221-2021-ch_it.pdf</v>
      </c>
    </row>
    <row r="18240" spans="1:2" x14ac:dyDescent="0.2">
      <c r="A18240" s="1" t="s">
        <v>12580</v>
      </c>
      <c r="B18240" t="str">
        <f t="shared" si="528"/>
        <v>https://www.udobaer.de/out/media/public/cust/others/s0000221-2021-ch_it.pdf</v>
      </c>
    </row>
    <row r="18241" spans="1:2" x14ac:dyDescent="0.2">
      <c r="A18241" s="1" t="s">
        <v>12581</v>
      </c>
      <c r="B18241" t="str">
        <f t="shared" si="528"/>
        <v>https://www.udobaer.de/out/media/public/cust/others/s0000221-2021-ch_it.pdf</v>
      </c>
    </row>
    <row r="18242" spans="1:2" x14ac:dyDescent="0.2">
      <c r="A18242" s="1" t="s">
        <v>12582</v>
      </c>
      <c r="B18242" t="str">
        <f t="shared" si="528"/>
        <v>https://www.udobaer.de/out/media/public/cust/others/s0000221-2021-ch_it.pdf</v>
      </c>
    </row>
    <row r="18243" spans="1:2" x14ac:dyDescent="0.2">
      <c r="A18243" s="1" t="s">
        <v>12583</v>
      </c>
      <c r="B18243" t="str">
        <f t="shared" si="528"/>
        <v>https://www.udobaer.de/out/media/public/cust/others/s0000221-2021-ch_it.pdf</v>
      </c>
    </row>
    <row r="18244" spans="1:2" x14ac:dyDescent="0.2">
      <c r="A18244" s="1" t="s">
        <v>12584</v>
      </c>
      <c r="B18244" t="str">
        <f t="shared" si="528"/>
        <v>https://www.udobaer.de/out/media/public/cust/others/s0000221-2021-ch_it.pdf</v>
      </c>
    </row>
    <row r="18245" spans="1:2" x14ac:dyDescent="0.2">
      <c r="A18245" s="1" t="s">
        <v>12585</v>
      </c>
      <c r="B18245" t="str">
        <f t="shared" si="528"/>
        <v>https://www.udobaer.de/out/media/public/cust/others/s0000221-2021-ch_it.pdf</v>
      </c>
    </row>
    <row r="18246" spans="1:2" x14ac:dyDescent="0.2">
      <c r="A18246" s="1" t="s">
        <v>12586</v>
      </c>
      <c r="B18246" t="str">
        <f t="shared" si="528"/>
        <v>https://www.udobaer.de/out/media/public/cust/others/s0000221-2021-ch_it.pdf</v>
      </c>
    </row>
    <row r="18247" spans="1:2" x14ac:dyDescent="0.2">
      <c r="A18247" s="1" t="s">
        <v>12587</v>
      </c>
      <c r="B18247" t="str">
        <f t="shared" si="528"/>
        <v>https://www.udobaer.de/out/media/public/cust/others/s0000221-2021-ch_it.pdf</v>
      </c>
    </row>
    <row r="18248" spans="1:2" x14ac:dyDescent="0.2">
      <c r="A18248" s="1" t="s">
        <v>12588</v>
      </c>
      <c r="B18248" t="str">
        <f t="shared" si="528"/>
        <v>https://www.udobaer.de/out/media/public/cust/others/s0000221-2021-ch_it.pdf</v>
      </c>
    </row>
    <row r="18249" spans="1:2" x14ac:dyDescent="0.2">
      <c r="A18249" s="1" t="s">
        <v>12589</v>
      </c>
      <c r="B18249" t="str">
        <f t="shared" si="528"/>
        <v>https://www.udobaer.de/out/media/public/cust/others/s0000221-2021-ch_it.pdf</v>
      </c>
    </row>
    <row r="18250" spans="1:2" x14ac:dyDescent="0.2">
      <c r="A18250" s="1" t="s">
        <v>12590</v>
      </c>
      <c r="B18250" t="str">
        <f t="shared" si="528"/>
        <v>https://www.udobaer.de/out/media/public/cust/others/s0000221-2021-ch_it.pdf</v>
      </c>
    </row>
    <row r="18251" spans="1:2" x14ac:dyDescent="0.2">
      <c r="A18251" s="1" t="s">
        <v>12591</v>
      </c>
      <c r="B18251" t="str">
        <f t="shared" si="528"/>
        <v>https://www.udobaer.de/out/media/public/cust/others/s0000221-2021-ch_it.pdf</v>
      </c>
    </row>
    <row r="18252" spans="1:2" x14ac:dyDescent="0.2">
      <c r="A18252" s="1" t="s">
        <v>12592</v>
      </c>
      <c r="B18252" t="str">
        <f t="shared" si="528"/>
        <v>https://www.udobaer.de/out/media/public/cust/others/s0000221-2021-ch_it.pdf</v>
      </c>
    </row>
    <row r="18253" spans="1:2" x14ac:dyDescent="0.2">
      <c r="A18253" s="1" t="s">
        <v>12593</v>
      </c>
      <c r="B18253" t="str">
        <f t="shared" ref="B18253:B18276" si="529">HYPERLINK("https://www.udobaer.de/out/media/public/cust/others/s0000221-2021-ch_it.pdf")</f>
        <v>https://www.udobaer.de/out/media/public/cust/others/s0000221-2021-ch_it.pdf</v>
      </c>
    </row>
    <row r="18254" spans="1:2" x14ac:dyDescent="0.2">
      <c r="A18254" s="1" t="s">
        <v>12594</v>
      </c>
      <c r="B18254" t="str">
        <f t="shared" si="529"/>
        <v>https://www.udobaer.de/out/media/public/cust/others/s0000221-2021-ch_it.pdf</v>
      </c>
    </row>
    <row r="18255" spans="1:2" x14ac:dyDescent="0.2">
      <c r="A18255" s="1" t="s">
        <v>12595</v>
      </c>
      <c r="B18255" t="str">
        <f t="shared" si="529"/>
        <v>https://www.udobaer.de/out/media/public/cust/others/s0000221-2021-ch_it.pdf</v>
      </c>
    </row>
    <row r="18256" spans="1:2" x14ac:dyDescent="0.2">
      <c r="A18256" s="1" t="s">
        <v>12596</v>
      </c>
      <c r="B18256" t="str">
        <f t="shared" si="529"/>
        <v>https://www.udobaer.de/out/media/public/cust/others/s0000221-2021-ch_it.pdf</v>
      </c>
    </row>
    <row r="18257" spans="1:2" x14ac:dyDescent="0.2">
      <c r="A18257" s="1" t="s">
        <v>12597</v>
      </c>
      <c r="B18257" t="str">
        <f t="shared" si="529"/>
        <v>https://www.udobaer.de/out/media/public/cust/others/s0000221-2021-ch_it.pdf</v>
      </c>
    </row>
    <row r="18258" spans="1:2" x14ac:dyDescent="0.2">
      <c r="A18258" s="1" t="s">
        <v>12598</v>
      </c>
      <c r="B18258" t="str">
        <f t="shared" si="529"/>
        <v>https://www.udobaer.de/out/media/public/cust/others/s0000221-2021-ch_it.pdf</v>
      </c>
    </row>
    <row r="18259" spans="1:2" x14ac:dyDescent="0.2">
      <c r="A18259" s="1" t="s">
        <v>12599</v>
      </c>
      <c r="B18259" t="str">
        <f t="shared" si="529"/>
        <v>https://www.udobaer.de/out/media/public/cust/others/s0000221-2021-ch_it.pdf</v>
      </c>
    </row>
    <row r="18260" spans="1:2" x14ac:dyDescent="0.2">
      <c r="A18260" s="1" t="s">
        <v>12601</v>
      </c>
      <c r="B18260" t="str">
        <f t="shared" si="529"/>
        <v>https://www.udobaer.de/out/media/public/cust/others/s0000221-2021-ch_it.pdf</v>
      </c>
    </row>
    <row r="18261" spans="1:2" x14ac:dyDescent="0.2">
      <c r="A18261" s="1" t="s">
        <v>12602</v>
      </c>
      <c r="B18261" t="str">
        <f t="shared" si="529"/>
        <v>https://www.udobaer.de/out/media/public/cust/others/s0000221-2021-ch_it.pdf</v>
      </c>
    </row>
    <row r="18262" spans="1:2" x14ac:dyDescent="0.2">
      <c r="A18262" s="1" t="s">
        <v>12607</v>
      </c>
      <c r="B18262" t="str">
        <f t="shared" si="529"/>
        <v>https://www.udobaer.de/out/media/public/cust/others/s0000221-2021-ch_it.pdf</v>
      </c>
    </row>
    <row r="18263" spans="1:2" x14ac:dyDescent="0.2">
      <c r="A18263" s="1" t="s">
        <v>12671</v>
      </c>
      <c r="B18263" t="str">
        <f t="shared" si="529"/>
        <v>https://www.udobaer.de/out/media/public/cust/others/s0000221-2021-ch_it.pdf</v>
      </c>
    </row>
    <row r="18264" spans="1:2" x14ac:dyDescent="0.2">
      <c r="A18264" s="1" t="s">
        <v>12672</v>
      </c>
      <c r="B18264" t="str">
        <f t="shared" si="529"/>
        <v>https://www.udobaer.de/out/media/public/cust/others/s0000221-2021-ch_it.pdf</v>
      </c>
    </row>
    <row r="18265" spans="1:2" x14ac:dyDescent="0.2">
      <c r="A18265" s="1" t="s">
        <v>12674</v>
      </c>
      <c r="B18265" t="str">
        <f t="shared" si="529"/>
        <v>https://www.udobaer.de/out/media/public/cust/others/s0000221-2021-ch_it.pdf</v>
      </c>
    </row>
    <row r="18266" spans="1:2" x14ac:dyDescent="0.2">
      <c r="A18266" s="1" t="s">
        <v>12675</v>
      </c>
      <c r="B18266" t="str">
        <f t="shared" si="529"/>
        <v>https://www.udobaer.de/out/media/public/cust/others/s0000221-2021-ch_it.pdf</v>
      </c>
    </row>
    <row r="18267" spans="1:2" x14ac:dyDescent="0.2">
      <c r="A18267" s="1" t="s">
        <v>12676</v>
      </c>
      <c r="B18267" t="str">
        <f t="shared" si="529"/>
        <v>https://www.udobaer.de/out/media/public/cust/others/s0000221-2021-ch_it.pdf</v>
      </c>
    </row>
    <row r="18268" spans="1:2" x14ac:dyDescent="0.2">
      <c r="A18268" s="1" t="s">
        <v>12677</v>
      </c>
      <c r="B18268" t="str">
        <f t="shared" si="529"/>
        <v>https://www.udobaer.de/out/media/public/cust/others/s0000221-2021-ch_it.pdf</v>
      </c>
    </row>
    <row r="18269" spans="1:2" x14ac:dyDescent="0.2">
      <c r="A18269" s="1" t="s">
        <v>12678</v>
      </c>
      <c r="B18269" t="str">
        <f t="shared" si="529"/>
        <v>https://www.udobaer.de/out/media/public/cust/others/s0000221-2021-ch_it.pdf</v>
      </c>
    </row>
    <row r="18270" spans="1:2" x14ac:dyDescent="0.2">
      <c r="A18270" s="1" t="s">
        <v>12679</v>
      </c>
      <c r="B18270" t="str">
        <f t="shared" si="529"/>
        <v>https://www.udobaer.de/out/media/public/cust/others/s0000221-2021-ch_it.pdf</v>
      </c>
    </row>
    <row r="18271" spans="1:2" x14ac:dyDescent="0.2">
      <c r="A18271" s="1" t="s">
        <v>12680</v>
      </c>
      <c r="B18271" t="str">
        <f t="shared" si="529"/>
        <v>https://www.udobaer.de/out/media/public/cust/others/s0000221-2021-ch_it.pdf</v>
      </c>
    </row>
    <row r="18272" spans="1:2" x14ac:dyDescent="0.2">
      <c r="A18272" s="1" t="s">
        <v>12681</v>
      </c>
      <c r="B18272" t="str">
        <f t="shared" si="529"/>
        <v>https://www.udobaer.de/out/media/public/cust/others/s0000221-2021-ch_it.pdf</v>
      </c>
    </row>
    <row r="18273" spans="1:2" x14ac:dyDescent="0.2">
      <c r="A18273" s="1" t="s">
        <v>12682</v>
      </c>
      <c r="B18273" t="str">
        <f t="shared" si="529"/>
        <v>https://www.udobaer.de/out/media/public/cust/others/s0000221-2021-ch_it.pdf</v>
      </c>
    </row>
    <row r="18274" spans="1:2" x14ac:dyDescent="0.2">
      <c r="A18274" s="1" t="s">
        <v>12683</v>
      </c>
      <c r="B18274" t="str">
        <f t="shared" si="529"/>
        <v>https://www.udobaer.de/out/media/public/cust/others/s0000221-2021-ch_it.pdf</v>
      </c>
    </row>
    <row r="18275" spans="1:2" x14ac:dyDescent="0.2">
      <c r="A18275" s="1" t="s">
        <v>12684</v>
      </c>
      <c r="B18275" t="str">
        <f t="shared" si="529"/>
        <v>https://www.udobaer.de/out/media/public/cust/others/s0000221-2021-ch_it.pdf</v>
      </c>
    </row>
    <row r="18276" spans="1:2" x14ac:dyDescent="0.2">
      <c r="A18276" s="1" t="s">
        <v>12685</v>
      </c>
      <c r="B18276" t="str">
        <f t="shared" si="529"/>
        <v>https://www.udobaer.de/out/media/public/cust/others/s0000221-2021-ch_it.pdf</v>
      </c>
    </row>
    <row r="18277" spans="1:2" x14ac:dyDescent="0.2">
      <c r="A18277" s="1" t="s">
        <v>12600</v>
      </c>
      <c r="B18277" t="str">
        <f t="shared" ref="B18277:B18282" si="530">HYPERLINK("https://www.udobaer.de/out/media/public/cust/others/s0000222-2021-ch_it.pdf")</f>
        <v>https://www.udobaer.de/out/media/public/cust/others/s0000222-2021-ch_it.pdf</v>
      </c>
    </row>
    <row r="18278" spans="1:2" x14ac:dyDescent="0.2">
      <c r="A18278" s="1" t="s">
        <v>12603</v>
      </c>
      <c r="B18278" t="str">
        <f t="shared" si="530"/>
        <v>https://www.udobaer.de/out/media/public/cust/others/s0000222-2021-ch_it.pdf</v>
      </c>
    </row>
    <row r="18279" spans="1:2" x14ac:dyDescent="0.2">
      <c r="A18279" s="1" t="s">
        <v>12604</v>
      </c>
      <c r="B18279" t="str">
        <f t="shared" si="530"/>
        <v>https://www.udobaer.de/out/media/public/cust/others/s0000222-2021-ch_it.pdf</v>
      </c>
    </row>
    <row r="18280" spans="1:2" x14ac:dyDescent="0.2">
      <c r="A18280" s="1" t="s">
        <v>12606</v>
      </c>
      <c r="B18280" t="str">
        <f t="shared" si="530"/>
        <v>https://www.udobaer.de/out/media/public/cust/others/s0000222-2021-ch_it.pdf</v>
      </c>
    </row>
    <row r="18281" spans="1:2" x14ac:dyDescent="0.2">
      <c r="A18281" s="1" t="s">
        <v>13174</v>
      </c>
      <c r="B18281" t="str">
        <f t="shared" si="530"/>
        <v>https://www.udobaer.de/out/media/public/cust/others/s0000222-2021-ch_it.pdf</v>
      </c>
    </row>
    <row r="18282" spans="1:2" x14ac:dyDescent="0.2">
      <c r="A18282" s="1" t="s">
        <v>13187</v>
      </c>
      <c r="B18282" t="str">
        <f t="shared" si="530"/>
        <v>https://www.udobaer.de/out/media/public/cust/others/s0000222-2021-ch_it.pdf</v>
      </c>
    </row>
    <row r="18283" spans="1:2" x14ac:dyDescent="0.2">
      <c r="A18283" s="1" t="s">
        <v>157</v>
      </c>
      <c r="B18283" t="str">
        <f t="shared" ref="B18283:B18321" si="531">HYPERLINK("https://www.udobaer.de/out/media/public/cust/others/s0000224-2021-ch_it.pdf")</f>
        <v>https://www.udobaer.de/out/media/public/cust/others/s0000224-2021-ch_it.pdf</v>
      </c>
    </row>
    <row r="18284" spans="1:2" x14ac:dyDescent="0.2">
      <c r="A18284" s="1" t="s">
        <v>159</v>
      </c>
      <c r="B18284" t="str">
        <f t="shared" si="531"/>
        <v>https://www.udobaer.de/out/media/public/cust/others/s0000224-2021-ch_it.pdf</v>
      </c>
    </row>
    <row r="18285" spans="1:2" x14ac:dyDescent="0.2">
      <c r="A18285" s="1" t="s">
        <v>165</v>
      </c>
      <c r="B18285" t="str">
        <f t="shared" si="531"/>
        <v>https://www.udobaer.de/out/media/public/cust/others/s0000224-2021-ch_it.pdf</v>
      </c>
    </row>
    <row r="18286" spans="1:2" x14ac:dyDescent="0.2">
      <c r="A18286" s="1" t="s">
        <v>173</v>
      </c>
      <c r="B18286" t="str">
        <f t="shared" si="531"/>
        <v>https://www.udobaer.de/out/media/public/cust/others/s0000224-2021-ch_it.pdf</v>
      </c>
    </row>
    <row r="18287" spans="1:2" x14ac:dyDescent="0.2">
      <c r="A18287" s="1" t="s">
        <v>174</v>
      </c>
      <c r="B18287" t="str">
        <f t="shared" si="531"/>
        <v>https://www.udobaer.de/out/media/public/cust/others/s0000224-2021-ch_it.pdf</v>
      </c>
    </row>
    <row r="18288" spans="1:2" x14ac:dyDescent="0.2">
      <c r="A18288" s="1" t="s">
        <v>176</v>
      </c>
      <c r="B18288" t="str">
        <f t="shared" si="531"/>
        <v>https://www.udobaer.de/out/media/public/cust/others/s0000224-2021-ch_it.pdf</v>
      </c>
    </row>
    <row r="18289" spans="1:2" x14ac:dyDescent="0.2">
      <c r="A18289" s="1" t="s">
        <v>13103</v>
      </c>
      <c r="B18289" t="str">
        <f t="shared" si="531"/>
        <v>https://www.udobaer.de/out/media/public/cust/others/s0000224-2021-ch_it.pdf</v>
      </c>
    </row>
    <row r="18290" spans="1:2" x14ac:dyDescent="0.2">
      <c r="A18290" s="1" t="s">
        <v>13104</v>
      </c>
      <c r="B18290" t="str">
        <f t="shared" si="531"/>
        <v>https://www.udobaer.de/out/media/public/cust/others/s0000224-2021-ch_it.pdf</v>
      </c>
    </row>
    <row r="18291" spans="1:2" x14ac:dyDescent="0.2">
      <c r="A18291" s="1" t="s">
        <v>13105</v>
      </c>
      <c r="B18291" t="str">
        <f t="shared" si="531"/>
        <v>https://www.udobaer.de/out/media/public/cust/others/s0000224-2021-ch_it.pdf</v>
      </c>
    </row>
    <row r="18292" spans="1:2" x14ac:dyDescent="0.2">
      <c r="A18292" s="1" t="s">
        <v>13106</v>
      </c>
      <c r="B18292" t="str">
        <f t="shared" si="531"/>
        <v>https://www.udobaer.de/out/media/public/cust/others/s0000224-2021-ch_it.pdf</v>
      </c>
    </row>
    <row r="18293" spans="1:2" x14ac:dyDescent="0.2">
      <c r="A18293" s="1" t="s">
        <v>13107</v>
      </c>
      <c r="B18293" t="str">
        <f t="shared" si="531"/>
        <v>https://www.udobaer.de/out/media/public/cust/others/s0000224-2021-ch_it.pdf</v>
      </c>
    </row>
    <row r="18294" spans="1:2" x14ac:dyDescent="0.2">
      <c r="A18294" s="1" t="s">
        <v>13108</v>
      </c>
      <c r="B18294" t="str">
        <f t="shared" si="531"/>
        <v>https://www.udobaer.de/out/media/public/cust/others/s0000224-2021-ch_it.pdf</v>
      </c>
    </row>
    <row r="18295" spans="1:2" x14ac:dyDescent="0.2">
      <c r="A18295" s="1" t="s">
        <v>13161</v>
      </c>
      <c r="B18295" t="str">
        <f t="shared" si="531"/>
        <v>https://www.udobaer.de/out/media/public/cust/others/s0000224-2021-ch_it.pdf</v>
      </c>
    </row>
    <row r="18296" spans="1:2" x14ac:dyDescent="0.2">
      <c r="A18296" s="1" t="s">
        <v>13162</v>
      </c>
      <c r="B18296" t="str">
        <f t="shared" si="531"/>
        <v>https://www.udobaer.de/out/media/public/cust/others/s0000224-2021-ch_it.pdf</v>
      </c>
    </row>
    <row r="18297" spans="1:2" x14ac:dyDescent="0.2">
      <c r="A18297" s="1" t="s">
        <v>13164</v>
      </c>
      <c r="B18297" t="str">
        <f t="shared" si="531"/>
        <v>https://www.udobaer.de/out/media/public/cust/others/s0000224-2021-ch_it.pdf</v>
      </c>
    </row>
    <row r="18298" spans="1:2" x14ac:dyDescent="0.2">
      <c r="A18298" s="1" t="s">
        <v>13165</v>
      </c>
      <c r="B18298" t="str">
        <f t="shared" si="531"/>
        <v>https://www.udobaer.de/out/media/public/cust/others/s0000224-2021-ch_it.pdf</v>
      </c>
    </row>
    <row r="18299" spans="1:2" x14ac:dyDescent="0.2">
      <c r="A18299" s="1" t="s">
        <v>13166</v>
      </c>
      <c r="B18299" t="str">
        <f t="shared" si="531"/>
        <v>https://www.udobaer.de/out/media/public/cust/others/s0000224-2021-ch_it.pdf</v>
      </c>
    </row>
    <row r="18300" spans="1:2" x14ac:dyDescent="0.2">
      <c r="A18300" s="1" t="s">
        <v>13167</v>
      </c>
      <c r="B18300" t="str">
        <f t="shared" si="531"/>
        <v>https://www.udobaer.de/out/media/public/cust/others/s0000224-2021-ch_it.pdf</v>
      </c>
    </row>
    <row r="18301" spans="1:2" x14ac:dyDescent="0.2">
      <c r="A18301" s="1" t="s">
        <v>13168</v>
      </c>
      <c r="B18301" t="str">
        <f t="shared" si="531"/>
        <v>https://www.udobaer.de/out/media/public/cust/others/s0000224-2021-ch_it.pdf</v>
      </c>
    </row>
    <row r="18302" spans="1:2" x14ac:dyDescent="0.2">
      <c r="A18302" s="1" t="s">
        <v>13193</v>
      </c>
      <c r="B18302" t="str">
        <f t="shared" si="531"/>
        <v>https://www.udobaer.de/out/media/public/cust/others/s0000224-2021-ch_it.pdf</v>
      </c>
    </row>
    <row r="18303" spans="1:2" x14ac:dyDescent="0.2">
      <c r="A18303" s="1" t="s">
        <v>13300</v>
      </c>
      <c r="B18303" t="str">
        <f t="shared" si="531"/>
        <v>https://www.udobaer.de/out/media/public/cust/others/s0000224-2021-ch_it.pdf</v>
      </c>
    </row>
    <row r="18304" spans="1:2" x14ac:dyDescent="0.2">
      <c r="A18304" s="1" t="s">
        <v>13301</v>
      </c>
      <c r="B18304" t="str">
        <f t="shared" si="531"/>
        <v>https://www.udobaer.de/out/media/public/cust/others/s0000224-2021-ch_it.pdf</v>
      </c>
    </row>
    <row r="18305" spans="1:2" x14ac:dyDescent="0.2">
      <c r="A18305" s="1" t="s">
        <v>13302</v>
      </c>
      <c r="B18305" t="str">
        <f t="shared" si="531"/>
        <v>https://www.udobaer.de/out/media/public/cust/others/s0000224-2021-ch_it.pdf</v>
      </c>
    </row>
    <row r="18306" spans="1:2" x14ac:dyDescent="0.2">
      <c r="A18306" s="1" t="s">
        <v>13303</v>
      </c>
      <c r="B18306" t="str">
        <f t="shared" si="531"/>
        <v>https://www.udobaer.de/out/media/public/cust/others/s0000224-2021-ch_it.pdf</v>
      </c>
    </row>
    <row r="18307" spans="1:2" x14ac:dyDescent="0.2">
      <c r="A18307" s="1" t="s">
        <v>13304</v>
      </c>
      <c r="B18307" t="str">
        <f t="shared" si="531"/>
        <v>https://www.udobaer.de/out/media/public/cust/others/s0000224-2021-ch_it.pdf</v>
      </c>
    </row>
    <row r="18308" spans="1:2" x14ac:dyDescent="0.2">
      <c r="A18308" s="1" t="s">
        <v>13305</v>
      </c>
      <c r="B18308" t="str">
        <f t="shared" si="531"/>
        <v>https://www.udobaer.de/out/media/public/cust/others/s0000224-2021-ch_it.pdf</v>
      </c>
    </row>
    <row r="18309" spans="1:2" x14ac:dyDescent="0.2">
      <c r="A18309" s="1" t="s">
        <v>13306</v>
      </c>
      <c r="B18309" t="str">
        <f t="shared" si="531"/>
        <v>https://www.udobaer.de/out/media/public/cust/others/s0000224-2021-ch_it.pdf</v>
      </c>
    </row>
    <row r="18310" spans="1:2" x14ac:dyDescent="0.2">
      <c r="A18310" s="1" t="s">
        <v>13307</v>
      </c>
      <c r="B18310" t="str">
        <f t="shared" si="531"/>
        <v>https://www.udobaer.de/out/media/public/cust/others/s0000224-2021-ch_it.pdf</v>
      </c>
    </row>
    <row r="18311" spans="1:2" x14ac:dyDescent="0.2">
      <c r="A18311" s="1" t="s">
        <v>13308</v>
      </c>
      <c r="B18311" t="str">
        <f t="shared" si="531"/>
        <v>https://www.udobaer.de/out/media/public/cust/others/s0000224-2021-ch_it.pdf</v>
      </c>
    </row>
    <row r="18312" spans="1:2" x14ac:dyDescent="0.2">
      <c r="A18312" s="1" t="s">
        <v>13309</v>
      </c>
      <c r="B18312" t="str">
        <f t="shared" si="531"/>
        <v>https://www.udobaer.de/out/media/public/cust/others/s0000224-2021-ch_it.pdf</v>
      </c>
    </row>
    <row r="18313" spans="1:2" x14ac:dyDescent="0.2">
      <c r="A18313" s="1" t="s">
        <v>13310</v>
      </c>
      <c r="B18313" t="str">
        <f t="shared" si="531"/>
        <v>https://www.udobaer.de/out/media/public/cust/others/s0000224-2021-ch_it.pdf</v>
      </c>
    </row>
    <row r="18314" spans="1:2" x14ac:dyDescent="0.2">
      <c r="A18314" s="1" t="s">
        <v>13311</v>
      </c>
      <c r="B18314" t="str">
        <f t="shared" si="531"/>
        <v>https://www.udobaer.de/out/media/public/cust/others/s0000224-2021-ch_it.pdf</v>
      </c>
    </row>
    <row r="18315" spans="1:2" x14ac:dyDescent="0.2">
      <c r="A18315" s="1" t="s">
        <v>13312</v>
      </c>
      <c r="B18315" t="str">
        <f t="shared" si="531"/>
        <v>https://www.udobaer.de/out/media/public/cust/others/s0000224-2021-ch_it.pdf</v>
      </c>
    </row>
    <row r="18316" spans="1:2" x14ac:dyDescent="0.2">
      <c r="A18316" s="1" t="s">
        <v>13313</v>
      </c>
      <c r="B18316" t="str">
        <f t="shared" si="531"/>
        <v>https://www.udobaer.de/out/media/public/cust/others/s0000224-2021-ch_it.pdf</v>
      </c>
    </row>
    <row r="18317" spans="1:2" x14ac:dyDescent="0.2">
      <c r="A18317" s="1" t="s">
        <v>13376</v>
      </c>
      <c r="B18317" t="str">
        <f t="shared" si="531"/>
        <v>https://www.udobaer.de/out/media/public/cust/others/s0000224-2021-ch_it.pdf</v>
      </c>
    </row>
    <row r="18318" spans="1:2" x14ac:dyDescent="0.2">
      <c r="A18318" s="1" t="s">
        <v>13377</v>
      </c>
      <c r="B18318" t="str">
        <f t="shared" si="531"/>
        <v>https://www.udobaer.de/out/media/public/cust/others/s0000224-2021-ch_it.pdf</v>
      </c>
    </row>
    <row r="18319" spans="1:2" x14ac:dyDescent="0.2">
      <c r="A18319" s="1" t="s">
        <v>13398</v>
      </c>
      <c r="B18319" t="str">
        <f t="shared" si="531"/>
        <v>https://www.udobaer.de/out/media/public/cust/others/s0000224-2021-ch_it.pdf</v>
      </c>
    </row>
    <row r="18320" spans="1:2" x14ac:dyDescent="0.2">
      <c r="A18320" s="1" t="s">
        <v>13400</v>
      </c>
      <c r="B18320" t="str">
        <f t="shared" si="531"/>
        <v>https://www.udobaer.de/out/media/public/cust/others/s0000224-2021-ch_it.pdf</v>
      </c>
    </row>
    <row r="18321" spans="1:2" x14ac:dyDescent="0.2">
      <c r="A18321" s="1" t="s">
        <v>34401</v>
      </c>
      <c r="B18321" t="str">
        <f t="shared" si="531"/>
        <v>https://www.udobaer.de/out/media/public/cust/others/s0000224-2021-ch_it.pdf</v>
      </c>
    </row>
    <row r="18322" spans="1:2" x14ac:dyDescent="0.2">
      <c r="A18322" s="1" t="s">
        <v>153</v>
      </c>
      <c r="B18322" t="str">
        <f t="shared" ref="B18322:B18353" si="532">HYPERLINK("https://www.udobaer.de/out/media/public/cust/others/s0000225-2021-ch_it.pdf")</f>
        <v>https://www.udobaer.de/out/media/public/cust/others/s0000225-2021-ch_it.pdf</v>
      </c>
    </row>
    <row r="18323" spans="1:2" x14ac:dyDescent="0.2">
      <c r="A18323" s="1" t="s">
        <v>156</v>
      </c>
      <c r="B18323" t="str">
        <f t="shared" si="532"/>
        <v>https://www.udobaer.de/out/media/public/cust/others/s0000225-2021-ch_it.pdf</v>
      </c>
    </row>
    <row r="18324" spans="1:2" x14ac:dyDescent="0.2">
      <c r="A18324" s="1" t="s">
        <v>161</v>
      </c>
      <c r="B18324" t="str">
        <f t="shared" si="532"/>
        <v>https://www.udobaer.de/out/media/public/cust/others/s0000225-2021-ch_it.pdf</v>
      </c>
    </row>
    <row r="18325" spans="1:2" x14ac:dyDescent="0.2">
      <c r="A18325" s="1" t="s">
        <v>180</v>
      </c>
      <c r="B18325" t="str">
        <f t="shared" si="532"/>
        <v>https://www.udobaer.de/out/media/public/cust/others/s0000225-2021-ch_it.pdf</v>
      </c>
    </row>
    <row r="18326" spans="1:2" x14ac:dyDescent="0.2">
      <c r="A18326" s="1" t="s">
        <v>11150</v>
      </c>
      <c r="B18326" t="str">
        <f t="shared" si="532"/>
        <v>https://www.udobaer.de/out/media/public/cust/others/s0000225-2021-ch_it.pdf</v>
      </c>
    </row>
    <row r="18327" spans="1:2" x14ac:dyDescent="0.2">
      <c r="A18327" s="1" t="s">
        <v>11153</v>
      </c>
      <c r="B18327" t="str">
        <f t="shared" si="532"/>
        <v>https://www.udobaer.de/out/media/public/cust/others/s0000225-2021-ch_it.pdf</v>
      </c>
    </row>
    <row r="18328" spans="1:2" x14ac:dyDescent="0.2">
      <c r="A18328" s="1" t="s">
        <v>12422</v>
      </c>
      <c r="B18328" t="str">
        <f t="shared" si="532"/>
        <v>https://www.udobaer.de/out/media/public/cust/others/s0000225-2021-ch_it.pdf</v>
      </c>
    </row>
    <row r="18329" spans="1:2" x14ac:dyDescent="0.2">
      <c r="A18329" s="1" t="s">
        <v>12481</v>
      </c>
      <c r="B18329" t="str">
        <f t="shared" si="532"/>
        <v>https://www.udobaer.de/out/media/public/cust/others/s0000225-2021-ch_it.pdf</v>
      </c>
    </row>
    <row r="18330" spans="1:2" x14ac:dyDescent="0.2">
      <c r="A18330" s="1" t="s">
        <v>12482</v>
      </c>
      <c r="B18330" t="str">
        <f t="shared" si="532"/>
        <v>https://www.udobaer.de/out/media/public/cust/others/s0000225-2021-ch_it.pdf</v>
      </c>
    </row>
    <row r="18331" spans="1:2" x14ac:dyDescent="0.2">
      <c r="A18331" s="1" t="s">
        <v>12489</v>
      </c>
      <c r="B18331" t="str">
        <f t="shared" si="532"/>
        <v>https://www.udobaer.de/out/media/public/cust/others/s0000225-2021-ch_it.pdf</v>
      </c>
    </row>
    <row r="18332" spans="1:2" x14ac:dyDescent="0.2">
      <c r="A18332" s="1" t="s">
        <v>12491</v>
      </c>
      <c r="B18332" t="str">
        <f t="shared" si="532"/>
        <v>https://www.udobaer.de/out/media/public/cust/others/s0000225-2021-ch_it.pdf</v>
      </c>
    </row>
    <row r="18333" spans="1:2" x14ac:dyDescent="0.2">
      <c r="A18333" s="1" t="s">
        <v>12492</v>
      </c>
      <c r="B18333" t="str">
        <f t="shared" si="532"/>
        <v>https://www.udobaer.de/out/media/public/cust/others/s0000225-2021-ch_it.pdf</v>
      </c>
    </row>
    <row r="18334" spans="1:2" x14ac:dyDescent="0.2">
      <c r="A18334" s="1" t="s">
        <v>12516</v>
      </c>
      <c r="B18334" t="str">
        <f t="shared" si="532"/>
        <v>https://www.udobaer.de/out/media/public/cust/others/s0000225-2021-ch_it.pdf</v>
      </c>
    </row>
    <row r="18335" spans="1:2" x14ac:dyDescent="0.2">
      <c r="A18335" s="1" t="s">
        <v>12517</v>
      </c>
      <c r="B18335" t="str">
        <f t="shared" si="532"/>
        <v>https://www.udobaer.de/out/media/public/cust/others/s0000225-2021-ch_it.pdf</v>
      </c>
    </row>
    <row r="18336" spans="1:2" x14ac:dyDescent="0.2">
      <c r="A18336" s="1" t="s">
        <v>12518</v>
      </c>
      <c r="B18336" t="str">
        <f t="shared" si="532"/>
        <v>https://www.udobaer.de/out/media/public/cust/others/s0000225-2021-ch_it.pdf</v>
      </c>
    </row>
    <row r="18337" spans="1:2" x14ac:dyDescent="0.2">
      <c r="A18337" s="1" t="s">
        <v>12519</v>
      </c>
      <c r="B18337" t="str">
        <f t="shared" si="532"/>
        <v>https://www.udobaer.de/out/media/public/cust/others/s0000225-2021-ch_it.pdf</v>
      </c>
    </row>
    <row r="18338" spans="1:2" x14ac:dyDescent="0.2">
      <c r="A18338" s="1" t="s">
        <v>12521</v>
      </c>
      <c r="B18338" t="str">
        <f t="shared" si="532"/>
        <v>https://www.udobaer.de/out/media/public/cust/others/s0000225-2021-ch_it.pdf</v>
      </c>
    </row>
    <row r="18339" spans="1:2" x14ac:dyDescent="0.2">
      <c r="A18339" s="1" t="s">
        <v>12522</v>
      </c>
      <c r="B18339" t="str">
        <f t="shared" si="532"/>
        <v>https://www.udobaer.de/out/media/public/cust/others/s0000225-2021-ch_it.pdf</v>
      </c>
    </row>
    <row r="18340" spans="1:2" x14ac:dyDescent="0.2">
      <c r="A18340" s="1" t="s">
        <v>12523</v>
      </c>
      <c r="B18340" t="str">
        <f t="shared" si="532"/>
        <v>https://www.udobaer.de/out/media/public/cust/others/s0000225-2021-ch_it.pdf</v>
      </c>
    </row>
    <row r="18341" spans="1:2" x14ac:dyDescent="0.2">
      <c r="A18341" s="1" t="s">
        <v>12524</v>
      </c>
      <c r="B18341" t="str">
        <f t="shared" si="532"/>
        <v>https://www.udobaer.de/out/media/public/cust/others/s0000225-2021-ch_it.pdf</v>
      </c>
    </row>
    <row r="18342" spans="1:2" x14ac:dyDescent="0.2">
      <c r="A18342" s="1" t="s">
        <v>12525</v>
      </c>
      <c r="B18342" t="str">
        <f t="shared" si="532"/>
        <v>https://www.udobaer.de/out/media/public/cust/others/s0000225-2021-ch_it.pdf</v>
      </c>
    </row>
    <row r="18343" spans="1:2" x14ac:dyDescent="0.2">
      <c r="A18343" s="1" t="s">
        <v>12526</v>
      </c>
      <c r="B18343" t="str">
        <f t="shared" si="532"/>
        <v>https://www.udobaer.de/out/media/public/cust/others/s0000225-2021-ch_it.pdf</v>
      </c>
    </row>
    <row r="18344" spans="1:2" x14ac:dyDescent="0.2">
      <c r="A18344" s="1" t="s">
        <v>12527</v>
      </c>
      <c r="B18344" t="str">
        <f t="shared" si="532"/>
        <v>https://www.udobaer.de/out/media/public/cust/others/s0000225-2021-ch_it.pdf</v>
      </c>
    </row>
    <row r="18345" spans="1:2" x14ac:dyDescent="0.2">
      <c r="A18345" s="1" t="s">
        <v>12531</v>
      </c>
      <c r="B18345" t="str">
        <f t="shared" si="532"/>
        <v>https://www.udobaer.de/out/media/public/cust/others/s0000225-2021-ch_it.pdf</v>
      </c>
    </row>
    <row r="18346" spans="1:2" x14ac:dyDescent="0.2">
      <c r="A18346" s="1" t="s">
        <v>12964</v>
      </c>
      <c r="B18346" t="str">
        <f t="shared" si="532"/>
        <v>https://www.udobaer.de/out/media/public/cust/others/s0000225-2021-ch_it.pdf</v>
      </c>
    </row>
    <row r="18347" spans="1:2" x14ac:dyDescent="0.2">
      <c r="A18347" s="1" t="s">
        <v>12965</v>
      </c>
      <c r="B18347" t="str">
        <f t="shared" si="532"/>
        <v>https://www.udobaer.de/out/media/public/cust/others/s0000225-2021-ch_it.pdf</v>
      </c>
    </row>
    <row r="18348" spans="1:2" x14ac:dyDescent="0.2">
      <c r="A18348" s="1" t="s">
        <v>12966</v>
      </c>
      <c r="B18348" t="str">
        <f t="shared" si="532"/>
        <v>https://www.udobaer.de/out/media/public/cust/others/s0000225-2021-ch_it.pdf</v>
      </c>
    </row>
    <row r="18349" spans="1:2" x14ac:dyDescent="0.2">
      <c r="A18349" s="1" t="s">
        <v>12967</v>
      </c>
      <c r="B18349" t="str">
        <f t="shared" si="532"/>
        <v>https://www.udobaer.de/out/media/public/cust/others/s0000225-2021-ch_it.pdf</v>
      </c>
    </row>
    <row r="18350" spans="1:2" x14ac:dyDescent="0.2">
      <c r="A18350" s="1" t="s">
        <v>12968</v>
      </c>
      <c r="B18350" t="str">
        <f t="shared" si="532"/>
        <v>https://www.udobaer.de/out/media/public/cust/others/s0000225-2021-ch_it.pdf</v>
      </c>
    </row>
    <row r="18351" spans="1:2" x14ac:dyDescent="0.2">
      <c r="A18351" s="1" t="s">
        <v>12969</v>
      </c>
      <c r="B18351" t="str">
        <f t="shared" si="532"/>
        <v>https://www.udobaer.de/out/media/public/cust/others/s0000225-2021-ch_it.pdf</v>
      </c>
    </row>
    <row r="18352" spans="1:2" x14ac:dyDescent="0.2">
      <c r="A18352" s="1" t="s">
        <v>12970</v>
      </c>
      <c r="B18352" t="str">
        <f t="shared" si="532"/>
        <v>https://www.udobaer.de/out/media/public/cust/others/s0000225-2021-ch_it.pdf</v>
      </c>
    </row>
    <row r="18353" spans="1:2" x14ac:dyDescent="0.2">
      <c r="A18353" s="1" t="s">
        <v>12971</v>
      </c>
      <c r="B18353" t="str">
        <f t="shared" si="532"/>
        <v>https://www.udobaer.de/out/media/public/cust/others/s0000225-2021-ch_it.pdf</v>
      </c>
    </row>
    <row r="18354" spans="1:2" x14ac:dyDescent="0.2">
      <c r="A18354" s="1" t="s">
        <v>12972</v>
      </c>
      <c r="B18354" t="str">
        <f t="shared" ref="B18354:B18376" si="533">HYPERLINK("https://www.udobaer.de/out/media/public/cust/others/s0000225-2021-ch_it.pdf")</f>
        <v>https://www.udobaer.de/out/media/public/cust/others/s0000225-2021-ch_it.pdf</v>
      </c>
    </row>
    <row r="18355" spans="1:2" x14ac:dyDescent="0.2">
      <c r="A18355" s="1" t="s">
        <v>12973</v>
      </c>
      <c r="B18355" t="str">
        <f t="shared" si="533"/>
        <v>https://www.udobaer.de/out/media/public/cust/others/s0000225-2021-ch_it.pdf</v>
      </c>
    </row>
    <row r="18356" spans="1:2" x14ac:dyDescent="0.2">
      <c r="A18356" s="1" t="s">
        <v>12974</v>
      </c>
      <c r="B18356" t="str">
        <f t="shared" si="533"/>
        <v>https://www.udobaer.de/out/media/public/cust/others/s0000225-2021-ch_it.pdf</v>
      </c>
    </row>
    <row r="18357" spans="1:2" x14ac:dyDescent="0.2">
      <c r="A18357" s="1" t="s">
        <v>12975</v>
      </c>
      <c r="B18357" t="str">
        <f t="shared" si="533"/>
        <v>https://www.udobaer.de/out/media/public/cust/others/s0000225-2021-ch_it.pdf</v>
      </c>
    </row>
    <row r="18358" spans="1:2" x14ac:dyDescent="0.2">
      <c r="A18358" s="1" t="s">
        <v>13067</v>
      </c>
      <c r="B18358" t="str">
        <f t="shared" si="533"/>
        <v>https://www.udobaer.de/out/media/public/cust/others/s0000225-2021-ch_it.pdf</v>
      </c>
    </row>
    <row r="18359" spans="1:2" x14ac:dyDescent="0.2">
      <c r="A18359" s="1" t="s">
        <v>13068</v>
      </c>
      <c r="B18359" t="str">
        <f t="shared" si="533"/>
        <v>https://www.udobaer.de/out/media/public/cust/others/s0000225-2021-ch_it.pdf</v>
      </c>
    </row>
    <row r="18360" spans="1:2" x14ac:dyDescent="0.2">
      <c r="A18360" s="1" t="s">
        <v>13314</v>
      </c>
      <c r="B18360" t="str">
        <f t="shared" si="533"/>
        <v>https://www.udobaer.de/out/media/public/cust/others/s0000225-2021-ch_it.pdf</v>
      </c>
    </row>
    <row r="18361" spans="1:2" x14ac:dyDescent="0.2">
      <c r="A18361" s="1" t="s">
        <v>13315</v>
      </c>
      <c r="B18361" t="str">
        <f t="shared" si="533"/>
        <v>https://www.udobaer.de/out/media/public/cust/others/s0000225-2021-ch_it.pdf</v>
      </c>
    </row>
    <row r="18362" spans="1:2" x14ac:dyDescent="0.2">
      <c r="A18362" s="1" t="s">
        <v>13327</v>
      </c>
      <c r="B18362" t="str">
        <f t="shared" si="533"/>
        <v>https://www.udobaer.de/out/media/public/cust/others/s0000225-2021-ch_it.pdf</v>
      </c>
    </row>
    <row r="18363" spans="1:2" x14ac:dyDescent="0.2">
      <c r="A18363" s="1" t="s">
        <v>13328</v>
      </c>
      <c r="B18363" t="str">
        <f t="shared" si="533"/>
        <v>https://www.udobaer.de/out/media/public/cust/others/s0000225-2021-ch_it.pdf</v>
      </c>
    </row>
    <row r="18364" spans="1:2" x14ac:dyDescent="0.2">
      <c r="A18364" s="1" t="s">
        <v>13329</v>
      </c>
      <c r="B18364" t="str">
        <f t="shared" si="533"/>
        <v>https://www.udobaer.de/out/media/public/cust/others/s0000225-2021-ch_it.pdf</v>
      </c>
    </row>
    <row r="18365" spans="1:2" x14ac:dyDescent="0.2">
      <c r="A18365" s="1" t="s">
        <v>13330</v>
      </c>
      <c r="B18365" t="str">
        <f t="shared" si="533"/>
        <v>https://www.udobaer.de/out/media/public/cust/others/s0000225-2021-ch_it.pdf</v>
      </c>
    </row>
    <row r="18366" spans="1:2" x14ac:dyDescent="0.2">
      <c r="A18366" s="1" t="s">
        <v>13331</v>
      </c>
      <c r="B18366" t="str">
        <f t="shared" si="533"/>
        <v>https://www.udobaer.de/out/media/public/cust/others/s0000225-2021-ch_it.pdf</v>
      </c>
    </row>
    <row r="18367" spans="1:2" x14ac:dyDescent="0.2">
      <c r="A18367" s="1" t="s">
        <v>13332</v>
      </c>
      <c r="B18367" t="str">
        <f t="shared" si="533"/>
        <v>https://www.udobaer.de/out/media/public/cust/others/s0000225-2021-ch_it.pdf</v>
      </c>
    </row>
    <row r="18368" spans="1:2" x14ac:dyDescent="0.2">
      <c r="A18368" s="1" t="s">
        <v>13333</v>
      </c>
      <c r="B18368" t="str">
        <f t="shared" si="533"/>
        <v>https://www.udobaer.de/out/media/public/cust/others/s0000225-2021-ch_it.pdf</v>
      </c>
    </row>
    <row r="18369" spans="1:2" x14ac:dyDescent="0.2">
      <c r="A18369" s="1" t="s">
        <v>13334</v>
      </c>
      <c r="B18369" t="str">
        <f t="shared" si="533"/>
        <v>https://www.udobaer.de/out/media/public/cust/others/s0000225-2021-ch_it.pdf</v>
      </c>
    </row>
    <row r="18370" spans="1:2" x14ac:dyDescent="0.2">
      <c r="A18370" s="1" t="s">
        <v>13335</v>
      </c>
      <c r="B18370" t="str">
        <f t="shared" si="533"/>
        <v>https://www.udobaer.de/out/media/public/cust/others/s0000225-2021-ch_it.pdf</v>
      </c>
    </row>
    <row r="18371" spans="1:2" x14ac:dyDescent="0.2">
      <c r="A18371" s="1" t="s">
        <v>13336</v>
      </c>
      <c r="B18371" t="str">
        <f t="shared" si="533"/>
        <v>https://www.udobaer.de/out/media/public/cust/others/s0000225-2021-ch_it.pdf</v>
      </c>
    </row>
    <row r="18372" spans="1:2" x14ac:dyDescent="0.2">
      <c r="A18372" s="1" t="s">
        <v>13337</v>
      </c>
      <c r="B18372" t="str">
        <f t="shared" si="533"/>
        <v>https://www.udobaer.de/out/media/public/cust/others/s0000225-2021-ch_it.pdf</v>
      </c>
    </row>
    <row r="18373" spans="1:2" x14ac:dyDescent="0.2">
      <c r="A18373" s="1" t="s">
        <v>13338</v>
      </c>
      <c r="B18373" t="str">
        <f t="shared" si="533"/>
        <v>https://www.udobaer.de/out/media/public/cust/others/s0000225-2021-ch_it.pdf</v>
      </c>
    </row>
    <row r="18374" spans="1:2" x14ac:dyDescent="0.2">
      <c r="A18374" s="1" t="s">
        <v>13339</v>
      </c>
      <c r="B18374" t="str">
        <f t="shared" si="533"/>
        <v>https://www.udobaer.de/out/media/public/cust/others/s0000225-2021-ch_it.pdf</v>
      </c>
    </row>
    <row r="18375" spans="1:2" x14ac:dyDescent="0.2">
      <c r="A18375" s="1" t="s">
        <v>13340</v>
      </c>
      <c r="B18375" t="str">
        <f t="shared" si="533"/>
        <v>https://www.udobaer.de/out/media/public/cust/others/s0000225-2021-ch_it.pdf</v>
      </c>
    </row>
    <row r="18376" spans="1:2" x14ac:dyDescent="0.2">
      <c r="A18376" s="1" t="s">
        <v>13341</v>
      </c>
      <c r="B18376" t="str">
        <f t="shared" si="533"/>
        <v>https://www.udobaer.de/out/media/public/cust/others/s0000225-2021-ch_it.pdf</v>
      </c>
    </row>
    <row r="18377" spans="1:2" x14ac:dyDescent="0.2">
      <c r="A18377" s="1" t="s">
        <v>12420</v>
      </c>
      <c r="B18377" t="str">
        <f t="shared" ref="B18377:B18406" si="534">HYPERLINK("https://www.udobaer.de/out/media/public/cust/others/s0000226-2021-ch_it.pdf")</f>
        <v>https://www.udobaer.de/out/media/public/cust/others/s0000226-2021-ch_it.pdf</v>
      </c>
    </row>
    <row r="18378" spans="1:2" x14ac:dyDescent="0.2">
      <c r="A18378" s="1" t="s">
        <v>12949</v>
      </c>
      <c r="B18378" t="str">
        <f t="shared" si="534"/>
        <v>https://www.udobaer.de/out/media/public/cust/others/s0000226-2021-ch_it.pdf</v>
      </c>
    </row>
    <row r="18379" spans="1:2" x14ac:dyDescent="0.2">
      <c r="A18379" s="1" t="s">
        <v>12950</v>
      </c>
      <c r="B18379" t="str">
        <f t="shared" si="534"/>
        <v>https://www.udobaer.de/out/media/public/cust/others/s0000226-2021-ch_it.pdf</v>
      </c>
    </row>
    <row r="18380" spans="1:2" x14ac:dyDescent="0.2">
      <c r="A18380" s="1" t="s">
        <v>12951</v>
      </c>
      <c r="B18380" t="str">
        <f t="shared" si="534"/>
        <v>https://www.udobaer.de/out/media/public/cust/others/s0000226-2021-ch_it.pdf</v>
      </c>
    </row>
    <row r="18381" spans="1:2" x14ac:dyDescent="0.2">
      <c r="A18381" s="1" t="s">
        <v>12952</v>
      </c>
      <c r="B18381" t="str">
        <f t="shared" si="534"/>
        <v>https://www.udobaer.de/out/media/public/cust/others/s0000226-2021-ch_it.pdf</v>
      </c>
    </row>
    <row r="18382" spans="1:2" x14ac:dyDescent="0.2">
      <c r="A18382" s="1" t="s">
        <v>12953</v>
      </c>
      <c r="B18382" t="str">
        <f t="shared" si="534"/>
        <v>https://www.udobaer.de/out/media/public/cust/others/s0000226-2021-ch_it.pdf</v>
      </c>
    </row>
    <row r="18383" spans="1:2" x14ac:dyDescent="0.2">
      <c r="A18383" s="1" t="s">
        <v>12954</v>
      </c>
      <c r="B18383" t="str">
        <f t="shared" si="534"/>
        <v>https://www.udobaer.de/out/media/public/cust/others/s0000226-2021-ch_it.pdf</v>
      </c>
    </row>
    <row r="18384" spans="1:2" x14ac:dyDescent="0.2">
      <c r="A18384" s="1" t="s">
        <v>12955</v>
      </c>
      <c r="B18384" t="str">
        <f t="shared" si="534"/>
        <v>https://www.udobaer.de/out/media/public/cust/others/s0000226-2021-ch_it.pdf</v>
      </c>
    </row>
    <row r="18385" spans="1:2" x14ac:dyDescent="0.2">
      <c r="A18385" s="1" t="s">
        <v>12956</v>
      </c>
      <c r="B18385" t="str">
        <f t="shared" si="534"/>
        <v>https://www.udobaer.de/out/media/public/cust/others/s0000226-2021-ch_it.pdf</v>
      </c>
    </row>
    <row r="18386" spans="1:2" x14ac:dyDescent="0.2">
      <c r="A18386" s="1" t="s">
        <v>12957</v>
      </c>
      <c r="B18386" t="str">
        <f t="shared" si="534"/>
        <v>https://www.udobaer.de/out/media/public/cust/others/s0000226-2021-ch_it.pdf</v>
      </c>
    </row>
    <row r="18387" spans="1:2" x14ac:dyDescent="0.2">
      <c r="A18387" s="1" t="s">
        <v>12958</v>
      </c>
      <c r="B18387" t="str">
        <f t="shared" si="534"/>
        <v>https://www.udobaer.de/out/media/public/cust/others/s0000226-2021-ch_it.pdf</v>
      </c>
    </row>
    <row r="18388" spans="1:2" x14ac:dyDescent="0.2">
      <c r="A18388" s="1" t="s">
        <v>12959</v>
      </c>
      <c r="B18388" t="str">
        <f t="shared" si="534"/>
        <v>https://www.udobaer.de/out/media/public/cust/others/s0000226-2021-ch_it.pdf</v>
      </c>
    </row>
    <row r="18389" spans="1:2" x14ac:dyDescent="0.2">
      <c r="A18389" s="1" t="s">
        <v>12960</v>
      </c>
      <c r="B18389" t="str">
        <f t="shared" si="534"/>
        <v>https://www.udobaer.de/out/media/public/cust/others/s0000226-2021-ch_it.pdf</v>
      </c>
    </row>
    <row r="18390" spans="1:2" x14ac:dyDescent="0.2">
      <c r="A18390" s="1" t="s">
        <v>12961</v>
      </c>
      <c r="B18390" t="str">
        <f t="shared" si="534"/>
        <v>https://www.udobaer.de/out/media/public/cust/others/s0000226-2021-ch_it.pdf</v>
      </c>
    </row>
    <row r="18391" spans="1:2" x14ac:dyDescent="0.2">
      <c r="A18391" s="1" t="s">
        <v>12962</v>
      </c>
      <c r="B18391" t="str">
        <f t="shared" si="534"/>
        <v>https://www.udobaer.de/out/media/public/cust/others/s0000226-2021-ch_it.pdf</v>
      </c>
    </row>
    <row r="18392" spans="1:2" x14ac:dyDescent="0.2">
      <c r="A18392" s="1" t="s">
        <v>12963</v>
      </c>
      <c r="B18392" t="str">
        <f t="shared" si="534"/>
        <v>https://www.udobaer.de/out/media/public/cust/others/s0000226-2021-ch_it.pdf</v>
      </c>
    </row>
    <row r="18393" spans="1:2" x14ac:dyDescent="0.2">
      <c r="A18393" s="1" t="s">
        <v>13040</v>
      </c>
      <c r="B18393" t="str">
        <f t="shared" si="534"/>
        <v>https://www.udobaer.de/out/media/public/cust/others/s0000226-2021-ch_it.pdf</v>
      </c>
    </row>
    <row r="18394" spans="1:2" x14ac:dyDescent="0.2">
      <c r="A18394" s="1" t="s">
        <v>13041</v>
      </c>
      <c r="B18394" t="str">
        <f t="shared" si="534"/>
        <v>https://www.udobaer.de/out/media/public/cust/others/s0000226-2021-ch_it.pdf</v>
      </c>
    </row>
    <row r="18395" spans="1:2" x14ac:dyDescent="0.2">
      <c r="A18395" s="1" t="s">
        <v>13042</v>
      </c>
      <c r="B18395" t="str">
        <f t="shared" si="534"/>
        <v>https://www.udobaer.de/out/media/public/cust/others/s0000226-2021-ch_it.pdf</v>
      </c>
    </row>
    <row r="18396" spans="1:2" x14ac:dyDescent="0.2">
      <c r="A18396" s="1" t="s">
        <v>13043</v>
      </c>
      <c r="B18396" t="str">
        <f t="shared" si="534"/>
        <v>https://www.udobaer.de/out/media/public/cust/others/s0000226-2021-ch_it.pdf</v>
      </c>
    </row>
    <row r="18397" spans="1:2" x14ac:dyDescent="0.2">
      <c r="A18397" s="1" t="s">
        <v>13044</v>
      </c>
      <c r="B18397" t="str">
        <f t="shared" si="534"/>
        <v>https://www.udobaer.de/out/media/public/cust/others/s0000226-2021-ch_it.pdf</v>
      </c>
    </row>
    <row r="18398" spans="1:2" x14ac:dyDescent="0.2">
      <c r="A18398" s="1" t="s">
        <v>13045</v>
      </c>
      <c r="B18398" t="str">
        <f t="shared" si="534"/>
        <v>https://www.udobaer.de/out/media/public/cust/others/s0000226-2021-ch_it.pdf</v>
      </c>
    </row>
    <row r="18399" spans="1:2" x14ac:dyDescent="0.2">
      <c r="A18399" s="1" t="s">
        <v>13072</v>
      </c>
      <c r="B18399" t="str">
        <f t="shared" si="534"/>
        <v>https://www.udobaer.de/out/media/public/cust/others/s0000226-2021-ch_it.pdf</v>
      </c>
    </row>
    <row r="18400" spans="1:2" x14ac:dyDescent="0.2">
      <c r="A18400" s="1" t="s">
        <v>13072</v>
      </c>
      <c r="B18400" t="str">
        <f t="shared" si="534"/>
        <v>https://www.udobaer.de/out/media/public/cust/others/s0000226-2021-ch_it.pdf</v>
      </c>
    </row>
    <row r="18401" spans="1:2" x14ac:dyDescent="0.2">
      <c r="A18401" s="1" t="s">
        <v>13073</v>
      </c>
      <c r="B18401" t="str">
        <f t="shared" si="534"/>
        <v>https://www.udobaer.de/out/media/public/cust/others/s0000226-2021-ch_it.pdf</v>
      </c>
    </row>
    <row r="18402" spans="1:2" x14ac:dyDescent="0.2">
      <c r="A18402" s="1" t="s">
        <v>13074</v>
      </c>
      <c r="B18402" t="str">
        <f t="shared" si="534"/>
        <v>https://www.udobaer.de/out/media/public/cust/others/s0000226-2021-ch_it.pdf</v>
      </c>
    </row>
    <row r="18403" spans="1:2" x14ac:dyDescent="0.2">
      <c r="A18403" s="1" t="s">
        <v>13073</v>
      </c>
      <c r="B18403" t="str">
        <f t="shared" si="534"/>
        <v>https://www.udobaer.de/out/media/public/cust/others/s0000226-2021-ch_it.pdf</v>
      </c>
    </row>
    <row r="18404" spans="1:2" x14ac:dyDescent="0.2">
      <c r="A18404" s="1" t="s">
        <v>13074</v>
      </c>
      <c r="B18404" t="str">
        <f t="shared" si="534"/>
        <v>https://www.udobaer.de/out/media/public/cust/others/s0000226-2021-ch_it.pdf</v>
      </c>
    </row>
    <row r="18405" spans="1:2" x14ac:dyDescent="0.2">
      <c r="A18405" s="1" t="s">
        <v>13075</v>
      </c>
      <c r="B18405" t="str">
        <f t="shared" si="534"/>
        <v>https://www.udobaer.de/out/media/public/cust/others/s0000226-2021-ch_it.pdf</v>
      </c>
    </row>
    <row r="18406" spans="1:2" x14ac:dyDescent="0.2">
      <c r="A18406" s="1" t="s">
        <v>13075</v>
      </c>
      <c r="B18406" t="str">
        <f t="shared" si="534"/>
        <v>https://www.udobaer.de/out/media/public/cust/others/s0000226-2021-ch_it.pdf</v>
      </c>
    </row>
    <row r="18407" spans="1:2" x14ac:dyDescent="0.2">
      <c r="A18407" s="1" t="s">
        <v>13218</v>
      </c>
      <c r="B18407" t="str">
        <f>HYPERLINK("https://www.udobaer.de/out/media/public/cust/others/s0000227-2021-ch_it.pdf")</f>
        <v>https://www.udobaer.de/out/media/public/cust/others/s0000227-2021-ch_it.pdf</v>
      </c>
    </row>
    <row r="18408" spans="1:2" x14ac:dyDescent="0.2">
      <c r="A18408" s="1" t="s">
        <v>13218</v>
      </c>
      <c r="B18408" t="str">
        <f>HYPERLINK("https://www.udobaer.de/out/media/public/cust/others/s0000227-2021-ch_it.pdf")</f>
        <v>https://www.udobaer.de/out/media/public/cust/others/s0000227-2021-ch_it.pdf</v>
      </c>
    </row>
    <row r="18409" spans="1:2" x14ac:dyDescent="0.2">
      <c r="A18409" s="1" t="s">
        <v>12423</v>
      </c>
      <c r="B18409" t="str">
        <f t="shared" ref="B18409:B18452" si="535">HYPERLINK("https://www.udobaer.de/out/media/public/cust/others/s0000228-2021-ch_it.pdf")</f>
        <v>https://www.udobaer.de/out/media/public/cust/others/s0000228-2021-ch_it.pdf</v>
      </c>
    </row>
    <row r="18410" spans="1:2" x14ac:dyDescent="0.2">
      <c r="A18410" s="1" t="s">
        <v>13046</v>
      </c>
      <c r="B18410" t="str">
        <f t="shared" si="535"/>
        <v>https://www.udobaer.de/out/media/public/cust/others/s0000228-2021-ch_it.pdf</v>
      </c>
    </row>
    <row r="18411" spans="1:2" x14ac:dyDescent="0.2">
      <c r="A18411" s="1" t="s">
        <v>13052</v>
      </c>
      <c r="B18411" t="str">
        <f t="shared" si="535"/>
        <v>https://www.udobaer.de/out/media/public/cust/others/s0000228-2021-ch_it.pdf</v>
      </c>
    </row>
    <row r="18412" spans="1:2" x14ac:dyDescent="0.2">
      <c r="A18412" s="1" t="s">
        <v>13099</v>
      </c>
      <c r="B18412" t="str">
        <f t="shared" si="535"/>
        <v>https://www.udobaer.de/out/media/public/cust/others/s0000228-2021-ch_it.pdf</v>
      </c>
    </row>
    <row r="18413" spans="1:2" x14ac:dyDescent="0.2">
      <c r="A18413" s="1" t="s">
        <v>13100</v>
      </c>
      <c r="B18413" t="str">
        <f t="shared" si="535"/>
        <v>https://www.udobaer.de/out/media/public/cust/others/s0000228-2021-ch_it.pdf</v>
      </c>
    </row>
    <row r="18414" spans="1:2" x14ac:dyDescent="0.2">
      <c r="A18414" s="1" t="s">
        <v>13101</v>
      </c>
      <c r="B18414" t="str">
        <f t="shared" si="535"/>
        <v>https://www.udobaer.de/out/media/public/cust/others/s0000228-2021-ch_it.pdf</v>
      </c>
    </row>
    <row r="18415" spans="1:2" x14ac:dyDescent="0.2">
      <c r="A18415" s="1" t="s">
        <v>13102</v>
      </c>
      <c r="B18415" t="str">
        <f t="shared" si="535"/>
        <v>https://www.udobaer.de/out/media/public/cust/others/s0000228-2021-ch_it.pdf</v>
      </c>
    </row>
    <row r="18416" spans="1:2" x14ac:dyDescent="0.2">
      <c r="A18416" s="1" t="s">
        <v>13214</v>
      </c>
      <c r="B18416" t="str">
        <f t="shared" si="535"/>
        <v>https://www.udobaer.de/out/media/public/cust/others/s0000228-2021-ch_it.pdf</v>
      </c>
    </row>
    <row r="18417" spans="1:2" x14ac:dyDescent="0.2">
      <c r="A18417" s="1" t="s">
        <v>13214</v>
      </c>
      <c r="B18417" t="str">
        <f t="shared" si="535"/>
        <v>https://www.udobaer.de/out/media/public/cust/others/s0000228-2021-ch_it.pdf</v>
      </c>
    </row>
    <row r="18418" spans="1:2" x14ac:dyDescent="0.2">
      <c r="A18418" s="1" t="s">
        <v>13215</v>
      </c>
      <c r="B18418" t="str">
        <f t="shared" si="535"/>
        <v>https://www.udobaer.de/out/media/public/cust/others/s0000228-2021-ch_it.pdf</v>
      </c>
    </row>
    <row r="18419" spans="1:2" x14ac:dyDescent="0.2">
      <c r="A18419" s="1" t="s">
        <v>13215</v>
      </c>
      <c r="B18419" t="str">
        <f t="shared" si="535"/>
        <v>https://www.udobaer.de/out/media/public/cust/others/s0000228-2021-ch_it.pdf</v>
      </c>
    </row>
    <row r="18420" spans="1:2" x14ac:dyDescent="0.2">
      <c r="A18420" s="1" t="s">
        <v>13216</v>
      </c>
      <c r="B18420" t="str">
        <f t="shared" si="535"/>
        <v>https://www.udobaer.de/out/media/public/cust/others/s0000228-2021-ch_it.pdf</v>
      </c>
    </row>
    <row r="18421" spans="1:2" x14ac:dyDescent="0.2">
      <c r="A18421" s="1" t="s">
        <v>13216</v>
      </c>
      <c r="B18421" t="str">
        <f t="shared" si="535"/>
        <v>https://www.udobaer.de/out/media/public/cust/others/s0000228-2021-ch_it.pdf</v>
      </c>
    </row>
    <row r="18422" spans="1:2" x14ac:dyDescent="0.2">
      <c r="A18422" s="1" t="s">
        <v>13217</v>
      </c>
      <c r="B18422" t="str">
        <f t="shared" si="535"/>
        <v>https://www.udobaer.de/out/media/public/cust/others/s0000228-2021-ch_it.pdf</v>
      </c>
    </row>
    <row r="18423" spans="1:2" x14ac:dyDescent="0.2">
      <c r="A18423" s="1" t="s">
        <v>13217</v>
      </c>
      <c r="B18423" t="str">
        <f t="shared" si="535"/>
        <v>https://www.udobaer.de/out/media/public/cust/others/s0000228-2021-ch_it.pdf</v>
      </c>
    </row>
    <row r="18424" spans="1:2" x14ac:dyDescent="0.2">
      <c r="A18424" s="1" t="s">
        <v>13219</v>
      </c>
      <c r="B18424" t="str">
        <f t="shared" si="535"/>
        <v>https://www.udobaer.de/out/media/public/cust/others/s0000228-2021-ch_it.pdf</v>
      </c>
    </row>
    <row r="18425" spans="1:2" x14ac:dyDescent="0.2">
      <c r="A18425" s="1" t="s">
        <v>13219</v>
      </c>
      <c r="B18425" t="str">
        <f t="shared" si="535"/>
        <v>https://www.udobaer.de/out/media/public/cust/others/s0000228-2021-ch_it.pdf</v>
      </c>
    </row>
    <row r="18426" spans="1:2" x14ac:dyDescent="0.2">
      <c r="A18426" s="1" t="s">
        <v>13220</v>
      </c>
      <c r="B18426" t="str">
        <f t="shared" si="535"/>
        <v>https://www.udobaer.de/out/media/public/cust/others/s0000228-2021-ch_it.pdf</v>
      </c>
    </row>
    <row r="18427" spans="1:2" x14ac:dyDescent="0.2">
      <c r="A18427" s="1" t="s">
        <v>13220</v>
      </c>
      <c r="B18427" t="str">
        <f t="shared" si="535"/>
        <v>https://www.udobaer.de/out/media/public/cust/others/s0000228-2021-ch_it.pdf</v>
      </c>
    </row>
    <row r="18428" spans="1:2" x14ac:dyDescent="0.2">
      <c r="A18428" s="1" t="s">
        <v>13221</v>
      </c>
      <c r="B18428" t="str">
        <f t="shared" si="535"/>
        <v>https://www.udobaer.de/out/media/public/cust/others/s0000228-2021-ch_it.pdf</v>
      </c>
    </row>
    <row r="18429" spans="1:2" x14ac:dyDescent="0.2">
      <c r="A18429" s="1" t="s">
        <v>13221</v>
      </c>
      <c r="B18429" t="str">
        <f t="shared" si="535"/>
        <v>https://www.udobaer.de/out/media/public/cust/others/s0000228-2021-ch_it.pdf</v>
      </c>
    </row>
    <row r="18430" spans="1:2" x14ac:dyDescent="0.2">
      <c r="A18430" s="1" t="s">
        <v>13222</v>
      </c>
      <c r="B18430" t="str">
        <f t="shared" si="535"/>
        <v>https://www.udobaer.de/out/media/public/cust/others/s0000228-2021-ch_it.pdf</v>
      </c>
    </row>
    <row r="18431" spans="1:2" x14ac:dyDescent="0.2">
      <c r="A18431" s="1" t="s">
        <v>13222</v>
      </c>
      <c r="B18431" t="str">
        <f t="shared" si="535"/>
        <v>https://www.udobaer.de/out/media/public/cust/others/s0000228-2021-ch_it.pdf</v>
      </c>
    </row>
    <row r="18432" spans="1:2" x14ac:dyDescent="0.2">
      <c r="A18432" s="1" t="s">
        <v>13223</v>
      </c>
      <c r="B18432" t="str">
        <f t="shared" si="535"/>
        <v>https://www.udobaer.de/out/media/public/cust/others/s0000228-2021-ch_it.pdf</v>
      </c>
    </row>
    <row r="18433" spans="1:2" x14ac:dyDescent="0.2">
      <c r="A18433" s="1" t="s">
        <v>13223</v>
      </c>
      <c r="B18433" t="str">
        <f t="shared" si="535"/>
        <v>https://www.udobaer.de/out/media/public/cust/others/s0000228-2021-ch_it.pdf</v>
      </c>
    </row>
    <row r="18434" spans="1:2" x14ac:dyDescent="0.2">
      <c r="A18434" s="1" t="s">
        <v>13224</v>
      </c>
      <c r="B18434" t="str">
        <f t="shared" si="535"/>
        <v>https://www.udobaer.de/out/media/public/cust/others/s0000228-2021-ch_it.pdf</v>
      </c>
    </row>
    <row r="18435" spans="1:2" x14ac:dyDescent="0.2">
      <c r="A18435" s="1" t="s">
        <v>13224</v>
      </c>
      <c r="B18435" t="str">
        <f t="shared" si="535"/>
        <v>https://www.udobaer.de/out/media/public/cust/others/s0000228-2021-ch_it.pdf</v>
      </c>
    </row>
    <row r="18436" spans="1:2" x14ac:dyDescent="0.2">
      <c r="A18436" s="1" t="s">
        <v>13225</v>
      </c>
      <c r="B18436" t="str">
        <f t="shared" si="535"/>
        <v>https://www.udobaer.de/out/media/public/cust/others/s0000228-2021-ch_it.pdf</v>
      </c>
    </row>
    <row r="18437" spans="1:2" x14ac:dyDescent="0.2">
      <c r="A18437" s="1" t="s">
        <v>13226</v>
      </c>
      <c r="B18437" t="str">
        <f t="shared" si="535"/>
        <v>https://www.udobaer.de/out/media/public/cust/others/s0000228-2021-ch_it.pdf</v>
      </c>
    </row>
    <row r="18438" spans="1:2" x14ac:dyDescent="0.2">
      <c r="A18438" s="1" t="s">
        <v>13225</v>
      </c>
      <c r="B18438" t="str">
        <f t="shared" si="535"/>
        <v>https://www.udobaer.de/out/media/public/cust/others/s0000228-2021-ch_it.pdf</v>
      </c>
    </row>
    <row r="18439" spans="1:2" x14ac:dyDescent="0.2">
      <c r="A18439" s="1" t="s">
        <v>13226</v>
      </c>
      <c r="B18439" t="str">
        <f t="shared" si="535"/>
        <v>https://www.udobaer.de/out/media/public/cust/others/s0000228-2021-ch_it.pdf</v>
      </c>
    </row>
    <row r="18440" spans="1:2" x14ac:dyDescent="0.2">
      <c r="A18440" s="1" t="s">
        <v>13227</v>
      </c>
      <c r="B18440" t="str">
        <f t="shared" si="535"/>
        <v>https://www.udobaer.de/out/media/public/cust/others/s0000228-2021-ch_it.pdf</v>
      </c>
    </row>
    <row r="18441" spans="1:2" x14ac:dyDescent="0.2">
      <c r="A18441" s="1" t="s">
        <v>13227</v>
      </c>
      <c r="B18441" t="str">
        <f t="shared" si="535"/>
        <v>https://www.udobaer.de/out/media/public/cust/others/s0000228-2021-ch_it.pdf</v>
      </c>
    </row>
    <row r="18442" spans="1:2" x14ac:dyDescent="0.2">
      <c r="A18442" s="1" t="s">
        <v>13228</v>
      </c>
      <c r="B18442" t="str">
        <f t="shared" si="535"/>
        <v>https://www.udobaer.de/out/media/public/cust/others/s0000228-2021-ch_it.pdf</v>
      </c>
    </row>
    <row r="18443" spans="1:2" x14ac:dyDescent="0.2">
      <c r="A18443" s="1" t="s">
        <v>13228</v>
      </c>
      <c r="B18443" t="str">
        <f t="shared" si="535"/>
        <v>https://www.udobaer.de/out/media/public/cust/others/s0000228-2021-ch_it.pdf</v>
      </c>
    </row>
    <row r="18444" spans="1:2" x14ac:dyDescent="0.2">
      <c r="A18444" s="1" t="s">
        <v>13229</v>
      </c>
      <c r="B18444" t="str">
        <f t="shared" si="535"/>
        <v>https://www.udobaer.de/out/media/public/cust/others/s0000228-2021-ch_it.pdf</v>
      </c>
    </row>
    <row r="18445" spans="1:2" x14ac:dyDescent="0.2">
      <c r="A18445" s="1" t="s">
        <v>13229</v>
      </c>
      <c r="B18445" t="str">
        <f t="shared" si="535"/>
        <v>https://www.udobaer.de/out/media/public/cust/others/s0000228-2021-ch_it.pdf</v>
      </c>
    </row>
    <row r="18446" spans="1:2" x14ac:dyDescent="0.2">
      <c r="A18446" s="1" t="s">
        <v>13230</v>
      </c>
      <c r="B18446" t="str">
        <f t="shared" si="535"/>
        <v>https://www.udobaer.de/out/media/public/cust/others/s0000228-2021-ch_it.pdf</v>
      </c>
    </row>
    <row r="18447" spans="1:2" x14ac:dyDescent="0.2">
      <c r="A18447" s="1" t="s">
        <v>13230</v>
      </c>
      <c r="B18447" t="str">
        <f t="shared" si="535"/>
        <v>https://www.udobaer.de/out/media/public/cust/others/s0000228-2021-ch_it.pdf</v>
      </c>
    </row>
    <row r="18448" spans="1:2" x14ac:dyDescent="0.2">
      <c r="A18448" s="1" t="s">
        <v>13231</v>
      </c>
      <c r="B18448" t="str">
        <f t="shared" si="535"/>
        <v>https://www.udobaer.de/out/media/public/cust/others/s0000228-2021-ch_it.pdf</v>
      </c>
    </row>
    <row r="18449" spans="1:2" x14ac:dyDescent="0.2">
      <c r="A18449" s="1" t="s">
        <v>13231</v>
      </c>
      <c r="B18449" t="str">
        <f t="shared" si="535"/>
        <v>https://www.udobaer.de/out/media/public/cust/others/s0000228-2021-ch_it.pdf</v>
      </c>
    </row>
    <row r="18450" spans="1:2" x14ac:dyDescent="0.2">
      <c r="A18450" s="1" t="s">
        <v>13373</v>
      </c>
      <c r="B18450" t="str">
        <f t="shared" si="535"/>
        <v>https://www.udobaer.de/out/media/public/cust/others/s0000228-2021-ch_it.pdf</v>
      </c>
    </row>
    <row r="18451" spans="1:2" x14ac:dyDescent="0.2">
      <c r="A18451" s="1" t="s">
        <v>13374</v>
      </c>
      <c r="B18451" t="str">
        <f t="shared" si="535"/>
        <v>https://www.udobaer.de/out/media/public/cust/others/s0000228-2021-ch_it.pdf</v>
      </c>
    </row>
    <row r="18452" spans="1:2" x14ac:dyDescent="0.2">
      <c r="A18452" s="1" t="s">
        <v>13375</v>
      </c>
      <c r="B18452" t="str">
        <f t="shared" si="535"/>
        <v>https://www.udobaer.de/out/media/public/cust/others/s0000228-2021-ch_it.pdf</v>
      </c>
    </row>
    <row r="18453" spans="1:2" x14ac:dyDescent="0.2">
      <c r="A18453" s="1" t="s">
        <v>13086</v>
      </c>
      <c r="B18453" t="str">
        <f t="shared" ref="B18453:B18462" si="536">HYPERLINK("https://www.udobaer.de/out/media/public/cust/others/s0000229-2021-ch_it.pdf")</f>
        <v>https://www.udobaer.de/out/media/public/cust/others/s0000229-2021-ch_it.pdf</v>
      </c>
    </row>
    <row r="18454" spans="1:2" x14ac:dyDescent="0.2">
      <c r="A18454" s="1" t="s">
        <v>13087</v>
      </c>
      <c r="B18454" t="str">
        <f t="shared" si="536"/>
        <v>https://www.udobaer.de/out/media/public/cust/others/s0000229-2021-ch_it.pdf</v>
      </c>
    </row>
    <row r="18455" spans="1:2" x14ac:dyDescent="0.2">
      <c r="A18455" s="1" t="s">
        <v>13088</v>
      </c>
      <c r="B18455" t="str">
        <f t="shared" si="536"/>
        <v>https://www.udobaer.de/out/media/public/cust/others/s0000229-2021-ch_it.pdf</v>
      </c>
    </row>
    <row r="18456" spans="1:2" x14ac:dyDescent="0.2">
      <c r="A18456" s="1" t="s">
        <v>13089</v>
      </c>
      <c r="B18456" t="str">
        <f t="shared" si="536"/>
        <v>https://www.udobaer.de/out/media/public/cust/others/s0000229-2021-ch_it.pdf</v>
      </c>
    </row>
    <row r="18457" spans="1:2" x14ac:dyDescent="0.2">
      <c r="A18457" s="1" t="s">
        <v>13090</v>
      </c>
      <c r="B18457" t="str">
        <f t="shared" si="536"/>
        <v>https://www.udobaer.de/out/media/public/cust/others/s0000229-2021-ch_it.pdf</v>
      </c>
    </row>
    <row r="18458" spans="1:2" x14ac:dyDescent="0.2">
      <c r="A18458" s="1" t="s">
        <v>13091</v>
      </c>
      <c r="B18458" t="str">
        <f t="shared" si="536"/>
        <v>https://www.udobaer.de/out/media/public/cust/others/s0000229-2021-ch_it.pdf</v>
      </c>
    </row>
    <row r="18459" spans="1:2" x14ac:dyDescent="0.2">
      <c r="A18459" s="1" t="s">
        <v>13092</v>
      </c>
      <c r="B18459" t="str">
        <f t="shared" si="536"/>
        <v>https://www.udobaer.de/out/media/public/cust/others/s0000229-2021-ch_it.pdf</v>
      </c>
    </row>
    <row r="18460" spans="1:2" x14ac:dyDescent="0.2">
      <c r="A18460" s="1" t="s">
        <v>13093</v>
      </c>
      <c r="B18460" t="str">
        <f t="shared" si="536"/>
        <v>https://www.udobaer.de/out/media/public/cust/others/s0000229-2021-ch_it.pdf</v>
      </c>
    </row>
    <row r="18461" spans="1:2" x14ac:dyDescent="0.2">
      <c r="A18461" s="1" t="s">
        <v>13094</v>
      </c>
      <c r="B18461" t="str">
        <f t="shared" si="536"/>
        <v>https://www.udobaer.de/out/media/public/cust/others/s0000229-2021-ch_it.pdf</v>
      </c>
    </row>
    <row r="18462" spans="1:2" x14ac:dyDescent="0.2">
      <c r="A18462" s="1" t="s">
        <v>13095</v>
      </c>
      <c r="B18462" t="str">
        <f t="shared" si="536"/>
        <v>https://www.udobaer.de/out/media/public/cust/others/s0000229-2021-ch_it.pdf</v>
      </c>
    </row>
    <row r="18463" spans="1:2" x14ac:dyDescent="0.2">
      <c r="A18463" s="1" t="s">
        <v>13202</v>
      </c>
      <c r="B18463" t="str">
        <f t="shared" ref="B18463:B18486" si="537">HYPERLINK("https://www.udobaer.de/out/media/public/cust/others/s0000230-2021-ch_it.pdf")</f>
        <v>https://www.udobaer.de/out/media/public/cust/others/s0000230-2021-ch_it.pdf</v>
      </c>
    </row>
    <row r="18464" spans="1:2" x14ac:dyDescent="0.2">
      <c r="A18464" s="1" t="s">
        <v>13202</v>
      </c>
      <c r="B18464" t="str">
        <f t="shared" si="537"/>
        <v>https://www.udobaer.de/out/media/public/cust/others/s0000230-2021-ch_it.pdf</v>
      </c>
    </row>
    <row r="18465" spans="1:2" x14ac:dyDescent="0.2">
      <c r="A18465" s="1" t="s">
        <v>13203</v>
      </c>
      <c r="B18465" t="str">
        <f t="shared" si="537"/>
        <v>https://www.udobaer.de/out/media/public/cust/others/s0000230-2021-ch_it.pdf</v>
      </c>
    </row>
    <row r="18466" spans="1:2" x14ac:dyDescent="0.2">
      <c r="A18466" s="1" t="s">
        <v>13203</v>
      </c>
      <c r="B18466" t="str">
        <f t="shared" si="537"/>
        <v>https://www.udobaer.de/out/media/public/cust/others/s0000230-2021-ch_it.pdf</v>
      </c>
    </row>
    <row r="18467" spans="1:2" x14ac:dyDescent="0.2">
      <c r="A18467" s="1" t="s">
        <v>13204</v>
      </c>
      <c r="B18467" t="str">
        <f t="shared" si="537"/>
        <v>https://www.udobaer.de/out/media/public/cust/others/s0000230-2021-ch_it.pdf</v>
      </c>
    </row>
    <row r="18468" spans="1:2" x14ac:dyDescent="0.2">
      <c r="A18468" s="1" t="s">
        <v>13204</v>
      </c>
      <c r="B18468" t="str">
        <f t="shared" si="537"/>
        <v>https://www.udobaer.de/out/media/public/cust/others/s0000230-2021-ch_it.pdf</v>
      </c>
    </row>
    <row r="18469" spans="1:2" x14ac:dyDescent="0.2">
      <c r="A18469" s="1" t="s">
        <v>13205</v>
      </c>
      <c r="B18469" t="str">
        <f t="shared" si="537"/>
        <v>https://www.udobaer.de/out/media/public/cust/others/s0000230-2021-ch_it.pdf</v>
      </c>
    </row>
    <row r="18470" spans="1:2" x14ac:dyDescent="0.2">
      <c r="A18470" s="1" t="s">
        <v>13205</v>
      </c>
      <c r="B18470" t="str">
        <f t="shared" si="537"/>
        <v>https://www.udobaer.de/out/media/public/cust/others/s0000230-2021-ch_it.pdf</v>
      </c>
    </row>
    <row r="18471" spans="1:2" x14ac:dyDescent="0.2">
      <c r="A18471" s="1" t="s">
        <v>13206</v>
      </c>
      <c r="B18471" t="str">
        <f t="shared" si="537"/>
        <v>https://www.udobaer.de/out/media/public/cust/others/s0000230-2021-ch_it.pdf</v>
      </c>
    </row>
    <row r="18472" spans="1:2" x14ac:dyDescent="0.2">
      <c r="A18472" s="1" t="s">
        <v>13206</v>
      </c>
      <c r="B18472" t="str">
        <f t="shared" si="537"/>
        <v>https://www.udobaer.de/out/media/public/cust/others/s0000230-2021-ch_it.pdf</v>
      </c>
    </row>
    <row r="18473" spans="1:2" x14ac:dyDescent="0.2">
      <c r="A18473" s="1" t="s">
        <v>13207</v>
      </c>
      <c r="B18473" t="str">
        <f t="shared" si="537"/>
        <v>https://www.udobaer.de/out/media/public/cust/others/s0000230-2021-ch_it.pdf</v>
      </c>
    </row>
    <row r="18474" spans="1:2" x14ac:dyDescent="0.2">
      <c r="A18474" s="1" t="s">
        <v>13207</v>
      </c>
      <c r="B18474" t="str">
        <f t="shared" si="537"/>
        <v>https://www.udobaer.de/out/media/public/cust/others/s0000230-2021-ch_it.pdf</v>
      </c>
    </row>
    <row r="18475" spans="1:2" x14ac:dyDescent="0.2">
      <c r="A18475" s="1" t="s">
        <v>13208</v>
      </c>
      <c r="B18475" t="str">
        <f t="shared" si="537"/>
        <v>https://www.udobaer.de/out/media/public/cust/others/s0000230-2021-ch_it.pdf</v>
      </c>
    </row>
    <row r="18476" spans="1:2" x14ac:dyDescent="0.2">
      <c r="A18476" s="1" t="s">
        <v>13208</v>
      </c>
      <c r="B18476" t="str">
        <f t="shared" si="537"/>
        <v>https://www.udobaer.de/out/media/public/cust/others/s0000230-2021-ch_it.pdf</v>
      </c>
    </row>
    <row r="18477" spans="1:2" x14ac:dyDescent="0.2">
      <c r="A18477" s="1" t="s">
        <v>13209</v>
      </c>
      <c r="B18477" t="str">
        <f t="shared" si="537"/>
        <v>https://www.udobaer.de/out/media/public/cust/others/s0000230-2021-ch_it.pdf</v>
      </c>
    </row>
    <row r="18478" spans="1:2" x14ac:dyDescent="0.2">
      <c r="A18478" s="1" t="s">
        <v>13209</v>
      </c>
      <c r="B18478" t="str">
        <f t="shared" si="537"/>
        <v>https://www.udobaer.de/out/media/public/cust/others/s0000230-2021-ch_it.pdf</v>
      </c>
    </row>
    <row r="18479" spans="1:2" x14ac:dyDescent="0.2">
      <c r="A18479" s="1" t="s">
        <v>13210</v>
      </c>
      <c r="B18479" t="str">
        <f t="shared" si="537"/>
        <v>https://www.udobaer.de/out/media/public/cust/others/s0000230-2021-ch_it.pdf</v>
      </c>
    </row>
    <row r="18480" spans="1:2" x14ac:dyDescent="0.2">
      <c r="A18480" s="1" t="s">
        <v>13210</v>
      </c>
      <c r="B18480" t="str">
        <f t="shared" si="537"/>
        <v>https://www.udobaer.de/out/media/public/cust/others/s0000230-2021-ch_it.pdf</v>
      </c>
    </row>
    <row r="18481" spans="1:2" x14ac:dyDescent="0.2">
      <c r="A18481" s="1" t="s">
        <v>13211</v>
      </c>
      <c r="B18481" t="str">
        <f t="shared" si="537"/>
        <v>https://www.udobaer.de/out/media/public/cust/others/s0000230-2021-ch_it.pdf</v>
      </c>
    </row>
    <row r="18482" spans="1:2" x14ac:dyDescent="0.2">
      <c r="A18482" s="1" t="s">
        <v>13211</v>
      </c>
      <c r="B18482" t="str">
        <f t="shared" si="537"/>
        <v>https://www.udobaer.de/out/media/public/cust/others/s0000230-2021-ch_it.pdf</v>
      </c>
    </row>
    <row r="18483" spans="1:2" x14ac:dyDescent="0.2">
      <c r="A18483" s="1" t="s">
        <v>13212</v>
      </c>
      <c r="B18483" t="str">
        <f t="shared" si="537"/>
        <v>https://www.udobaer.de/out/media/public/cust/others/s0000230-2021-ch_it.pdf</v>
      </c>
    </row>
    <row r="18484" spans="1:2" x14ac:dyDescent="0.2">
      <c r="A18484" s="1" t="s">
        <v>13212</v>
      </c>
      <c r="B18484" t="str">
        <f t="shared" si="537"/>
        <v>https://www.udobaer.de/out/media/public/cust/others/s0000230-2021-ch_it.pdf</v>
      </c>
    </row>
    <row r="18485" spans="1:2" x14ac:dyDescent="0.2">
      <c r="A18485" s="1" t="s">
        <v>13213</v>
      </c>
      <c r="B18485" t="str">
        <f t="shared" si="537"/>
        <v>https://www.udobaer.de/out/media/public/cust/others/s0000230-2021-ch_it.pdf</v>
      </c>
    </row>
    <row r="18486" spans="1:2" x14ac:dyDescent="0.2">
      <c r="A18486" s="1" t="s">
        <v>13232</v>
      </c>
      <c r="B18486" t="str">
        <f t="shared" si="537"/>
        <v>https://www.udobaer.de/out/media/public/cust/others/s0000230-2021-ch_it.pdf</v>
      </c>
    </row>
    <row r="18487" spans="1:2" x14ac:dyDescent="0.2">
      <c r="A18487" s="1" t="s">
        <v>12999</v>
      </c>
      <c r="B18487" t="str">
        <f t="shared" ref="B18487:B18506" si="538">HYPERLINK("https://www.udobaer.de/out/media/public/cust/others/s0000231-2021-ch_it.pdf")</f>
        <v>https://www.udobaer.de/out/media/public/cust/others/s0000231-2021-ch_it.pdf</v>
      </c>
    </row>
    <row r="18488" spans="1:2" x14ac:dyDescent="0.2">
      <c r="A18488" s="1" t="s">
        <v>13000</v>
      </c>
      <c r="B18488" t="str">
        <f t="shared" si="538"/>
        <v>https://www.udobaer.de/out/media/public/cust/others/s0000231-2021-ch_it.pdf</v>
      </c>
    </row>
    <row r="18489" spans="1:2" x14ac:dyDescent="0.2">
      <c r="A18489" s="1" t="s">
        <v>13002</v>
      </c>
      <c r="B18489" t="str">
        <f t="shared" si="538"/>
        <v>https://www.udobaer.de/out/media/public/cust/others/s0000231-2021-ch_it.pdf</v>
      </c>
    </row>
    <row r="18490" spans="1:2" x14ac:dyDescent="0.2">
      <c r="A18490" s="1" t="s">
        <v>13003</v>
      </c>
      <c r="B18490" t="str">
        <f t="shared" si="538"/>
        <v>https://www.udobaer.de/out/media/public/cust/others/s0000231-2021-ch_it.pdf</v>
      </c>
    </row>
    <row r="18491" spans="1:2" x14ac:dyDescent="0.2">
      <c r="A18491" s="1" t="s">
        <v>13004</v>
      </c>
      <c r="B18491" t="str">
        <f t="shared" si="538"/>
        <v>https://www.udobaer.de/out/media/public/cust/others/s0000231-2021-ch_it.pdf</v>
      </c>
    </row>
    <row r="18492" spans="1:2" x14ac:dyDescent="0.2">
      <c r="A18492" s="1" t="s">
        <v>13005</v>
      </c>
      <c r="B18492" t="str">
        <f t="shared" si="538"/>
        <v>https://www.udobaer.de/out/media/public/cust/others/s0000231-2021-ch_it.pdf</v>
      </c>
    </row>
    <row r="18493" spans="1:2" x14ac:dyDescent="0.2">
      <c r="A18493" s="1" t="s">
        <v>13006</v>
      </c>
      <c r="B18493" t="str">
        <f t="shared" si="538"/>
        <v>https://www.udobaer.de/out/media/public/cust/others/s0000231-2021-ch_it.pdf</v>
      </c>
    </row>
    <row r="18494" spans="1:2" x14ac:dyDescent="0.2">
      <c r="A18494" s="1" t="s">
        <v>13007</v>
      </c>
      <c r="B18494" t="str">
        <f t="shared" si="538"/>
        <v>https://www.udobaer.de/out/media/public/cust/others/s0000231-2021-ch_it.pdf</v>
      </c>
    </row>
    <row r="18495" spans="1:2" x14ac:dyDescent="0.2">
      <c r="A18495" s="1" t="s">
        <v>13071</v>
      </c>
      <c r="B18495" t="str">
        <f t="shared" si="538"/>
        <v>https://www.udobaer.de/out/media/public/cust/others/s0000231-2021-ch_it.pdf</v>
      </c>
    </row>
    <row r="18496" spans="1:2" x14ac:dyDescent="0.2">
      <c r="A18496" s="1" t="s">
        <v>13076</v>
      </c>
      <c r="B18496" t="str">
        <f t="shared" si="538"/>
        <v>https://www.udobaer.de/out/media/public/cust/others/s0000231-2021-ch_it.pdf</v>
      </c>
    </row>
    <row r="18497" spans="1:2" x14ac:dyDescent="0.2">
      <c r="A18497" s="1" t="s">
        <v>13077</v>
      </c>
      <c r="B18497" t="str">
        <f t="shared" si="538"/>
        <v>https://www.udobaer.de/out/media/public/cust/others/s0000231-2021-ch_it.pdf</v>
      </c>
    </row>
    <row r="18498" spans="1:2" x14ac:dyDescent="0.2">
      <c r="A18498" s="1" t="s">
        <v>13078</v>
      </c>
      <c r="B18498" t="str">
        <f t="shared" si="538"/>
        <v>https://www.udobaer.de/out/media/public/cust/others/s0000231-2021-ch_it.pdf</v>
      </c>
    </row>
    <row r="18499" spans="1:2" x14ac:dyDescent="0.2">
      <c r="A18499" s="1" t="s">
        <v>13079</v>
      </c>
      <c r="B18499" t="str">
        <f t="shared" si="538"/>
        <v>https://www.udobaer.de/out/media/public/cust/others/s0000231-2021-ch_it.pdf</v>
      </c>
    </row>
    <row r="18500" spans="1:2" x14ac:dyDescent="0.2">
      <c r="A18500" s="1" t="s">
        <v>13080</v>
      </c>
      <c r="B18500" t="str">
        <f t="shared" si="538"/>
        <v>https://www.udobaer.de/out/media/public/cust/others/s0000231-2021-ch_it.pdf</v>
      </c>
    </row>
    <row r="18501" spans="1:2" x14ac:dyDescent="0.2">
      <c r="A18501" s="1" t="s">
        <v>13081</v>
      </c>
      <c r="B18501" t="str">
        <f t="shared" si="538"/>
        <v>https://www.udobaer.de/out/media/public/cust/others/s0000231-2021-ch_it.pdf</v>
      </c>
    </row>
    <row r="18502" spans="1:2" x14ac:dyDescent="0.2">
      <c r="A18502" s="1" t="s">
        <v>13082</v>
      </c>
      <c r="B18502" t="str">
        <f t="shared" si="538"/>
        <v>https://www.udobaer.de/out/media/public/cust/others/s0000231-2021-ch_it.pdf</v>
      </c>
    </row>
    <row r="18503" spans="1:2" x14ac:dyDescent="0.2">
      <c r="A18503" s="1" t="s">
        <v>13083</v>
      </c>
      <c r="B18503" t="str">
        <f t="shared" si="538"/>
        <v>https://www.udobaer.de/out/media/public/cust/others/s0000231-2021-ch_it.pdf</v>
      </c>
    </row>
    <row r="18504" spans="1:2" x14ac:dyDescent="0.2">
      <c r="A18504" s="1" t="s">
        <v>13097</v>
      </c>
      <c r="B18504" t="str">
        <f t="shared" si="538"/>
        <v>https://www.udobaer.de/out/media/public/cust/others/s0000231-2021-ch_it.pdf</v>
      </c>
    </row>
    <row r="18505" spans="1:2" x14ac:dyDescent="0.2">
      <c r="A18505" s="1" t="s">
        <v>13098</v>
      </c>
      <c r="B18505" t="str">
        <f t="shared" si="538"/>
        <v>https://www.udobaer.de/out/media/public/cust/others/s0000231-2021-ch_it.pdf</v>
      </c>
    </row>
    <row r="18506" spans="1:2" x14ac:dyDescent="0.2">
      <c r="A18506" s="1" t="s">
        <v>34402</v>
      </c>
      <c r="B18506" t="str">
        <f t="shared" si="538"/>
        <v>https://www.udobaer.de/out/media/public/cust/others/s0000231-2021-ch_it.pdf</v>
      </c>
    </row>
    <row r="18507" spans="1:2" x14ac:dyDescent="0.2">
      <c r="A18507" s="1" t="s">
        <v>12417</v>
      </c>
      <c r="B18507" t="str">
        <f t="shared" ref="B18507:B18541" si="539">HYPERLINK("https://www.udobaer.de/out/media/public/cust/others/s0000232-2021-ch_it.pdf")</f>
        <v>https://www.udobaer.de/out/media/public/cust/others/s0000232-2021-ch_it.pdf</v>
      </c>
    </row>
    <row r="18508" spans="1:2" x14ac:dyDescent="0.2">
      <c r="A18508" s="1" t="s">
        <v>12419</v>
      </c>
      <c r="B18508" t="str">
        <f t="shared" si="539"/>
        <v>https://www.udobaer.de/out/media/public/cust/others/s0000232-2021-ch_it.pdf</v>
      </c>
    </row>
    <row r="18509" spans="1:2" x14ac:dyDescent="0.2">
      <c r="A18509" s="1" t="s">
        <v>12935</v>
      </c>
      <c r="B18509" t="str">
        <f t="shared" si="539"/>
        <v>https://www.udobaer.de/out/media/public/cust/others/s0000232-2021-ch_it.pdf</v>
      </c>
    </row>
    <row r="18510" spans="1:2" x14ac:dyDescent="0.2">
      <c r="A18510" s="1" t="s">
        <v>12936</v>
      </c>
      <c r="B18510" t="str">
        <f t="shared" si="539"/>
        <v>https://www.udobaer.de/out/media/public/cust/others/s0000232-2021-ch_it.pdf</v>
      </c>
    </row>
    <row r="18511" spans="1:2" x14ac:dyDescent="0.2">
      <c r="A18511" s="1" t="s">
        <v>12937</v>
      </c>
      <c r="B18511" t="str">
        <f t="shared" si="539"/>
        <v>https://www.udobaer.de/out/media/public/cust/others/s0000232-2021-ch_it.pdf</v>
      </c>
    </row>
    <row r="18512" spans="1:2" x14ac:dyDescent="0.2">
      <c r="A18512" s="1" t="s">
        <v>12938</v>
      </c>
      <c r="B18512" t="str">
        <f t="shared" si="539"/>
        <v>https://www.udobaer.de/out/media/public/cust/others/s0000232-2021-ch_it.pdf</v>
      </c>
    </row>
    <row r="18513" spans="1:2" x14ac:dyDescent="0.2">
      <c r="A18513" s="1" t="s">
        <v>12939</v>
      </c>
      <c r="B18513" t="str">
        <f t="shared" si="539"/>
        <v>https://www.udobaer.de/out/media/public/cust/others/s0000232-2021-ch_it.pdf</v>
      </c>
    </row>
    <row r="18514" spans="1:2" x14ac:dyDescent="0.2">
      <c r="A18514" s="1" t="s">
        <v>12940</v>
      </c>
      <c r="B18514" t="str">
        <f t="shared" si="539"/>
        <v>https://www.udobaer.de/out/media/public/cust/others/s0000232-2021-ch_it.pdf</v>
      </c>
    </row>
    <row r="18515" spans="1:2" x14ac:dyDescent="0.2">
      <c r="A18515" s="1" t="s">
        <v>12941</v>
      </c>
      <c r="B18515" t="str">
        <f t="shared" si="539"/>
        <v>https://www.udobaer.de/out/media/public/cust/others/s0000232-2021-ch_it.pdf</v>
      </c>
    </row>
    <row r="18516" spans="1:2" x14ac:dyDescent="0.2">
      <c r="A18516" s="1" t="s">
        <v>12942</v>
      </c>
      <c r="B18516" t="str">
        <f t="shared" si="539"/>
        <v>https://www.udobaer.de/out/media/public/cust/others/s0000232-2021-ch_it.pdf</v>
      </c>
    </row>
    <row r="18517" spans="1:2" x14ac:dyDescent="0.2">
      <c r="A18517" s="1" t="s">
        <v>12943</v>
      </c>
      <c r="B18517" t="str">
        <f t="shared" si="539"/>
        <v>https://www.udobaer.de/out/media/public/cust/others/s0000232-2021-ch_it.pdf</v>
      </c>
    </row>
    <row r="18518" spans="1:2" x14ac:dyDescent="0.2">
      <c r="A18518" s="1" t="s">
        <v>12944</v>
      </c>
      <c r="B18518" t="str">
        <f t="shared" si="539"/>
        <v>https://www.udobaer.de/out/media/public/cust/others/s0000232-2021-ch_it.pdf</v>
      </c>
    </row>
    <row r="18519" spans="1:2" x14ac:dyDescent="0.2">
      <c r="A18519" s="1" t="s">
        <v>12945</v>
      </c>
      <c r="B18519" t="str">
        <f t="shared" si="539"/>
        <v>https://www.udobaer.de/out/media/public/cust/others/s0000232-2021-ch_it.pdf</v>
      </c>
    </row>
    <row r="18520" spans="1:2" x14ac:dyDescent="0.2">
      <c r="A18520" s="1" t="s">
        <v>12946</v>
      </c>
      <c r="B18520" t="str">
        <f t="shared" si="539"/>
        <v>https://www.udobaer.de/out/media/public/cust/others/s0000232-2021-ch_it.pdf</v>
      </c>
    </row>
    <row r="18521" spans="1:2" x14ac:dyDescent="0.2">
      <c r="A18521" s="1" t="s">
        <v>12947</v>
      </c>
      <c r="B18521" t="str">
        <f t="shared" si="539"/>
        <v>https://www.udobaer.de/out/media/public/cust/others/s0000232-2021-ch_it.pdf</v>
      </c>
    </row>
    <row r="18522" spans="1:2" x14ac:dyDescent="0.2">
      <c r="A18522" s="1" t="s">
        <v>12948</v>
      </c>
      <c r="B18522" t="str">
        <f t="shared" si="539"/>
        <v>https://www.udobaer.de/out/media/public/cust/others/s0000232-2021-ch_it.pdf</v>
      </c>
    </row>
    <row r="18523" spans="1:2" x14ac:dyDescent="0.2">
      <c r="A18523" s="1" t="s">
        <v>13049</v>
      </c>
      <c r="B18523" t="str">
        <f t="shared" si="539"/>
        <v>https://www.udobaer.de/out/media/public/cust/others/s0000232-2021-ch_it.pdf</v>
      </c>
    </row>
    <row r="18524" spans="1:2" x14ac:dyDescent="0.2">
      <c r="A18524" s="1" t="s">
        <v>13050</v>
      </c>
      <c r="B18524" t="str">
        <f t="shared" si="539"/>
        <v>https://www.udobaer.de/out/media/public/cust/others/s0000232-2021-ch_it.pdf</v>
      </c>
    </row>
    <row r="18525" spans="1:2" x14ac:dyDescent="0.2">
      <c r="A18525" s="1" t="s">
        <v>13051</v>
      </c>
      <c r="B18525" t="str">
        <f t="shared" si="539"/>
        <v>https://www.udobaer.de/out/media/public/cust/others/s0000232-2021-ch_it.pdf</v>
      </c>
    </row>
    <row r="18526" spans="1:2" x14ac:dyDescent="0.2">
      <c r="A18526" s="1" t="s">
        <v>13053</v>
      </c>
      <c r="B18526" t="str">
        <f t="shared" si="539"/>
        <v>https://www.udobaer.de/out/media/public/cust/others/s0000232-2021-ch_it.pdf</v>
      </c>
    </row>
    <row r="18527" spans="1:2" x14ac:dyDescent="0.2">
      <c r="A18527" s="1" t="s">
        <v>13054</v>
      </c>
      <c r="B18527" t="str">
        <f t="shared" si="539"/>
        <v>https://www.udobaer.de/out/media/public/cust/others/s0000232-2021-ch_it.pdf</v>
      </c>
    </row>
    <row r="18528" spans="1:2" x14ac:dyDescent="0.2">
      <c r="A18528" s="1" t="s">
        <v>13055</v>
      </c>
      <c r="B18528" t="str">
        <f t="shared" si="539"/>
        <v>https://www.udobaer.de/out/media/public/cust/others/s0000232-2021-ch_it.pdf</v>
      </c>
    </row>
    <row r="18529" spans="1:2" x14ac:dyDescent="0.2">
      <c r="A18529" s="1" t="s">
        <v>13056</v>
      </c>
      <c r="B18529" t="str">
        <f t="shared" si="539"/>
        <v>https://www.udobaer.de/out/media/public/cust/others/s0000232-2021-ch_it.pdf</v>
      </c>
    </row>
    <row r="18530" spans="1:2" x14ac:dyDescent="0.2">
      <c r="A18530" s="1" t="s">
        <v>13057</v>
      </c>
      <c r="B18530" t="str">
        <f t="shared" si="539"/>
        <v>https://www.udobaer.de/out/media/public/cust/others/s0000232-2021-ch_it.pdf</v>
      </c>
    </row>
    <row r="18531" spans="1:2" x14ac:dyDescent="0.2">
      <c r="A18531" s="1" t="s">
        <v>13058</v>
      </c>
      <c r="B18531" t="str">
        <f t="shared" si="539"/>
        <v>https://www.udobaer.de/out/media/public/cust/others/s0000232-2021-ch_it.pdf</v>
      </c>
    </row>
    <row r="18532" spans="1:2" x14ac:dyDescent="0.2">
      <c r="A18532" s="1" t="s">
        <v>13059</v>
      </c>
      <c r="B18532" t="str">
        <f t="shared" si="539"/>
        <v>https://www.udobaer.de/out/media/public/cust/others/s0000232-2021-ch_it.pdf</v>
      </c>
    </row>
    <row r="18533" spans="1:2" x14ac:dyDescent="0.2">
      <c r="A18533" s="1" t="s">
        <v>13060</v>
      </c>
      <c r="B18533" t="str">
        <f t="shared" si="539"/>
        <v>https://www.udobaer.de/out/media/public/cust/others/s0000232-2021-ch_it.pdf</v>
      </c>
    </row>
    <row r="18534" spans="1:2" x14ac:dyDescent="0.2">
      <c r="A18534" s="1" t="s">
        <v>13061</v>
      </c>
      <c r="B18534" t="str">
        <f t="shared" si="539"/>
        <v>https://www.udobaer.de/out/media/public/cust/others/s0000232-2021-ch_it.pdf</v>
      </c>
    </row>
    <row r="18535" spans="1:2" x14ac:dyDescent="0.2">
      <c r="A18535" s="1" t="s">
        <v>13062</v>
      </c>
      <c r="B18535" t="str">
        <f t="shared" si="539"/>
        <v>https://www.udobaer.de/out/media/public/cust/others/s0000232-2021-ch_it.pdf</v>
      </c>
    </row>
    <row r="18536" spans="1:2" x14ac:dyDescent="0.2">
      <c r="A18536" s="1" t="s">
        <v>13063</v>
      </c>
      <c r="B18536" t="str">
        <f t="shared" si="539"/>
        <v>https://www.udobaer.de/out/media/public/cust/others/s0000232-2021-ch_it.pdf</v>
      </c>
    </row>
    <row r="18537" spans="1:2" x14ac:dyDescent="0.2">
      <c r="A18537" s="1" t="s">
        <v>13066</v>
      </c>
      <c r="B18537" t="str">
        <f t="shared" si="539"/>
        <v>https://www.udobaer.de/out/media/public/cust/others/s0000232-2021-ch_it.pdf</v>
      </c>
    </row>
    <row r="18538" spans="1:2" x14ac:dyDescent="0.2">
      <c r="A18538" s="1" t="s">
        <v>13084</v>
      </c>
      <c r="B18538" t="str">
        <f t="shared" si="539"/>
        <v>https://www.udobaer.de/out/media/public/cust/others/s0000232-2021-ch_it.pdf</v>
      </c>
    </row>
    <row r="18539" spans="1:2" x14ac:dyDescent="0.2">
      <c r="A18539" s="1" t="s">
        <v>13085</v>
      </c>
      <c r="B18539" t="str">
        <f t="shared" si="539"/>
        <v>https://www.udobaer.de/out/media/public/cust/others/s0000232-2021-ch_it.pdf</v>
      </c>
    </row>
    <row r="18540" spans="1:2" x14ac:dyDescent="0.2">
      <c r="A18540" s="1" t="s">
        <v>13292</v>
      </c>
      <c r="B18540" t="str">
        <f t="shared" si="539"/>
        <v>https://www.udobaer.de/out/media/public/cust/others/s0000232-2021-ch_it.pdf</v>
      </c>
    </row>
    <row r="18541" spans="1:2" x14ac:dyDescent="0.2">
      <c r="A18541" s="1" t="s">
        <v>13293</v>
      </c>
      <c r="B18541" t="str">
        <f t="shared" si="539"/>
        <v>https://www.udobaer.de/out/media/public/cust/others/s0000232-2021-ch_it.pdf</v>
      </c>
    </row>
    <row r="18542" spans="1:2" x14ac:dyDescent="0.2">
      <c r="A18542" s="1" t="s">
        <v>13064</v>
      </c>
      <c r="B18542" t="str">
        <f t="shared" ref="B18542:B18547" si="540">HYPERLINK("https://www.udobaer.de/out/media/public/cust/others/s0000233-2021-ch_it.pdf")</f>
        <v>https://www.udobaer.de/out/media/public/cust/others/s0000233-2021-ch_it.pdf</v>
      </c>
    </row>
    <row r="18543" spans="1:2" x14ac:dyDescent="0.2">
      <c r="A18543" s="1" t="s">
        <v>13065</v>
      </c>
      <c r="B18543" t="str">
        <f t="shared" si="540"/>
        <v>https://www.udobaer.de/out/media/public/cust/others/s0000233-2021-ch_it.pdf</v>
      </c>
    </row>
    <row r="18544" spans="1:2" x14ac:dyDescent="0.2">
      <c r="A18544" s="1" t="s">
        <v>13069</v>
      </c>
      <c r="B18544" t="str">
        <f t="shared" si="540"/>
        <v>https://www.udobaer.de/out/media/public/cust/others/s0000233-2021-ch_it.pdf</v>
      </c>
    </row>
    <row r="18545" spans="1:2" x14ac:dyDescent="0.2">
      <c r="A18545" s="1" t="s">
        <v>13070</v>
      </c>
      <c r="B18545" t="str">
        <f t="shared" si="540"/>
        <v>https://www.udobaer.de/out/media/public/cust/others/s0000233-2021-ch_it.pdf</v>
      </c>
    </row>
    <row r="18546" spans="1:2" x14ac:dyDescent="0.2">
      <c r="A18546" s="1" t="s">
        <v>13096</v>
      </c>
      <c r="B18546" t="str">
        <f t="shared" si="540"/>
        <v>https://www.udobaer.de/out/media/public/cust/others/s0000233-2021-ch_it.pdf</v>
      </c>
    </row>
    <row r="18547" spans="1:2" x14ac:dyDescent="0.2">
      <c r="A18547" s="1" t="s">
        <v>13188</v>
      </c>
      <c r="B18547" t="str">
        <f t="shared" si="540"/>
        <v>https://www.udobaer.de/out/media/public/cust/others/s0000233-2021-ch_it.pdf</v>
      </c>
    </row>
    <row r="18548" spans="1:2" x14ac:dyDescent="0.2">
      <c r="A18548" s="1" t="s">
        <v>2318</v>
      </c>
      <c r="B18548" t="str">
        <f t="shared" ref="B18548:B18579" si="541">HYPERLINK("https://www.udobaer.de/out/media/public/cust/others/s0000234-2021-ch_it.pdf")</f>
        <v>https://www.udobaer.de/out/media/public/cust/others/s0000234-2021-ch_it.pdf</v>
      </c>
    </row>
    <row r="18549" spans="1:2" x14ac:dyDescent="0.2">
      <c r="A18549" s="1" t="s">
        <v>12976</v>
      </c>
      <c r="B18549" t="str">
        <f t="shared" si="541"/>
        <v>https://www.udobaer.de/out/media/public/cust/others/s0000234-2021-ch_it.pdf</v>
      </c>
    </row>
    <row r="18550" spans="1:2" x14ac:dyDescent="0.2">
      <c r="A18550" s="1" t="s">
        <v>12977</v>
      </c>
      <c r="B18550" t="str">
        <f t="shared" si="541"/>
        <v>https://www.udobaer.de/out/media/public/cust/others/s0000234-2021-ch_it.pdf</v>
      </c>
    </row>
    <row r="18551" spans="1:2" x14ac:dyDescent="0.2">
      <c r="A18551" s="1" t="s">
        <v>12978</v>
      </c>
      <c r="B18551" t="str">
        <f t="shared" si="541"/>
        <v>https://www.udobaer.de/out/media/public/cust/others/s0000234-2021-ch_it.pdf</v>
      </c>
    </row>
    <row r="18552" spans="1:2" x14ac:dyDescent="0.2">
      <c r="A18552" s="1" t="s">
        <v>12979</v>
      </c>
      <c r="B18552" t="str">
        <f t="shared" si="541"/>
        <v>https://www.udobaer.de/out/media/public/cust/others/s0000234-2021-ch_it.pdf</v>
      </c>
    </row>
    <row r="18553" spans="1:2" x14ac:dyDescent="0.2">
      <c r="A18553" s="1" t="s">
        <v>12980</v>
      </c>
      <c r="B18553" t="str">
        <f t="shared" si="541"/>
        <v>https://www.udobaer.de/out/media/public/cust/others/s0000234-2021-ch_it.pdf</v>
      </c>
    </row>
    <row r="18554" spans="1:2" x14ac:dyDescent="0.2">
      <c r="A18554" s="1" t="s">
        <v>12981</v>
      </c>
      <c r="B18554" t="str">
        <f t="shared" si="541"/>
        <v>https://www.udobaer.de/out/media/public/cust/others/s0000234-2021-ch_it.pdf</v>
      </c>
    </row>
    <row r="18555" spans="1:2" x14ac:dyDescent="0.2">
      <c r="A18555" s="1" t="s">
        <v>12982</v>
      </c>
      <c r="B18555" t="str">
        <f t="shared" si="541"/>
        <v>https://www.udobaer.de/out/media/public/cust/others/s0000234-2021-ch_it.pdf</v>
      </c>
    </row>
    <row r="18556" spans="1:2" x14ac:dyDescent="0.2">
      <c r="A18556" s="1" t="s">
        <v>12983</v>
      </c>
      <c r="B18556" t="str">
        <f t="shared" si="541"/>
        <v>https://www.udobaer.de/out/media/public/cust/others/s0000234-2021-ch_it.pdf</v>
      </c>
    </row>
    <row r="18557" spans="1:2" x14ac:dyDescent="0.2">
      <c r="A18557" s="1" t="s">
        <v>12984</v>
      </c>
      <c r="B18557" t="str">
        <f t="shared" si="541"/>
        <v>https://www.udobaer.de/out/media/public/cust/others/s0000234-2021-ch_it.pdf</v>
      </c>
    </row>
    <row r="18558" spans="1:2" x14ac:dyDescent="0.2">
      <c r="A18558" s="1" t="s">
        <v>12985</v>
      </c>
      <c r="B18558" t="str">
        <f t="shared" si="541"/>
        <v>https://www.udobaer.de/out/media/public/cust/others/s0000234-2021-ch_it.pdf</v>
      </c>
    </row>
    <row r="18559" spans="1:2" x14ac:dyDescent="0.2">
      <c r="A18559" s="1" t="s">
        <v>12986</v>
      </c>
      <c r="B18559" t="str">
        <f t="shared" si="541"/>
        <v>https://www.udobaer.de/out/media/public/cust/others/s0000234-2021-ch_it.pdf</v>
      </c>
    </row>
    <row r="18560" spans="1:2" x14ac:dyDescent="0.2">
      <c r="A18560" s="1" t="s">
        <v>12987</v>
      </c>
      <c r="B18560" t="str">
        <f t="shared" si="541"/>
        <v>https://www.udobaer.de/out/media/public/cust/others/s0000234-2021-ch_it.pdf</v>
      </c>
    </row>
    <row r="18561" spans="1:2" x14ac:dyDescent="0.2">
      <c r="A18561" s="1" t="s">
        <v>12988</v>
      </c>
      <c r="B18561" t="str">
        <f t="shared" si="541"/>
        <v>https://www.udobaer.de/out/media/public/cust/others/s0000234-2021-ch_it.pdf</v>
      </c>
    </row>
    <row r="18562" spans="1:2" x14ac:dyDescent="0.2">
      <c r="A18562" s="1" t="s">
        <v>12989</v>
      </c>
      <c r="B18562" t="str">
        <f t="shared" si="541"/>
        <v>https://www.udobaer.de/out/media/public/cust/others/s0000234-2021-ch_it.pdf</v>
      </c>
    </row>
    <row r="18563" spans="1:2" x14ac:dyDescent="0.2">
      <c r="A18563" s="1" t="s">
        <v>12990</v>
      </c>
      <c r="B18563" t="str">
        <f t="shared" si="541"/>
        <v>https://www.udobaer.de/out/media/public/cust/others/s0000234-2021-ch_it.pdf</v>
      </c>
    </row>
    <row r="18564" spans="1:2" x14ac:dyDescent="0.2">
      <c r="A18564" s="1" t="s">
        <v>12991</v>
      </c>
      <c r="B18564" t="str">
        <f t="shared" si="541"/>
        <v>https://www.udobaer.de/out/media/public/cust/others/s0000234-2021-ch_it.pdf</v>
      </c>
    </row>
    <row r="18565" spans="1:2" x14ac:dyDescent="0.2">
      <c r="A18565" s="1" t="s">
        <v>13008</v>
      </c>
      <c r="B18565" t="str">
        <f t="shared" si="541"/>
        <v>https://www.udobaer.de/out/media/public/cust/others/s0000234-2021-ch_it.pdf</v>
      </c>
    </row>
    <row r="18566" spans="1:2" x14ac:dyDescent="0.2">
      <c r="A18566" s="1" t="s">
        <v>13009</v>
      </c>
      <c r="B18566" t="str">
        <f t="shared" si="541"/>
        <v>https://www.udobaer.de/out/media/public/cust/others/s0000234-2021-ch_it.pdf</v>
      </c>
    </row>
    <row r="18567" spans="1:2" x14ac:dyDescent="0.2">
      <c r="A18567" s="1" t="s">
        <v>13010</v>
      </c>
      <c r="B18567" t="str">
        <f t="shared" si="541"/>
        <v>https://www.udobaer.de/out/media/public/cust/others/s0000234-2021-ch_it.pdf</v>
      </c>
    </row>
    <row r="18568" spans="1:2" x14ac:dyDescent="0.2">
      <c r="A18568" s="1" t="s">
        <v>13011</v>
      </c>
      <c r="B18568" t="str">
        <f t="shared" si="541"/>
        <v>https://www.udobaer.de/out/media/public/cust/others/s0000234-2021-ch_it.pdf</v>
      </c>
    </row>
    <row r="18569" spans="1:2" x14ac:dyDescent="0.2">
      <c r="A18569" s="1" t="s">
        <v>13012</v>
      </c>
      <c r="B18569" t="str">
        <f t="shared" si="541"/>
        <v>https://www.udobaer.de/out/media/public/cust/others/s0000234-2021-ch_it.pdf</v>
      </c>
    </row>
    <row r="18570" spans="1:2" x14ac:dyDescent="0.2">
      <c r="A18570" s="1" t="s">
        <v>13013</v>
      </c>
      <c r="B18570" t="str">
        <f t="shared" si="541"/>
        <v>https://www.udobaer.de/out/media/public/cust/others/s0000234-2021-ch_it.pdf</v>
      </c>
    </row>
    <row r="18571" spans="1:2" x14ac:dyDescent="0.2">
      <c r="A18571" s="1" t="s">
        <v>13014</v>
      </c>
      <c r="B18571" t="str">
        <f t="shared" si="541"/>
        <v>https://www.udobaer.de/out/media/public/cust/others/s0000234-2021-ch_it.pdf</v>
      </c>
    </row>
    <row r="18572" spans="1:2" x14ac:dyDescent="0.2">
      <c r="A18572" s="1" t="s">
        <v>13015</v>
      </c>
      <c r="B18572" t="str">
        <f t="shared" si="541"/>
        <v>https://www.udobaer.de/out/media/public/cust/others/s0000234-2021-ch_it.pdf</v>
      </c>
    </row>
    <row r="18573" spans="1:2" x14ac:dyDescent="0.2">
      <c r="A18573" s="1" t="s">
        <v>13016</v>
      </c>
      <c r="B18573" t="str">
        <f t="shared" si="541"/>
        <v>https://www.udobaer.de/out/media/public/cust/others/s0000234-2021-ch_it.pdf</v>
      </c>
    </row>
    <row r="18574" spans="1:2" x14ac:dyDescent="0.2">
      <c r="A18574" s="1" t="s">
        <v>13017</v>
      </c>
      <c r="B18574" t="str">
        <f t="shared" si="541"/>
        <v>https://www.udobaer.de/out/media/public/cust/others/s0000234-2021-ch_it.pdf</v>
      </c>
    </row>
    <row r="18575" spans="1:2" x14ac:dyDescent="0.2">
      <c r="A18575" s="1" t="s">
        <v>13018</v>
      </c>
      <c r="B18575" t="str">
        <f t="shared" si="541"/>
        <v>https://www.udobaer.de/out/media/public/cust/others/s0000234-2021-ch_it.pdf</v>
      </c>
    </row>
    <row r="18576" spans="1:2" x14ac:dyDescent="0.2">
      <c r="A18576" s="1" t="s">
        <v>13019</v>
      </c>
      <c r="B18576" t="str">
        <f t="shared" si="541"/>
        <v>https://www.udobaer.de/out/media/public/cust/others/s0000234-2021-ch_it.pdf</v>
      </c>
    </row>
    <row r="18577" spans="1:2" x14ac:dyDescent="0.2">
      <c r="A18577" s="1" t="s">
        <v>13020</v>
      </c>
      <c r="B18577" t="str">
        <f t="shared" si="541"/>
        <v>https://www.udobaer.de/out/media/public/cust/others/s0000234-2021-ch_it.pdf</v>
      </c>
    </row>
    <row r="18578" spans="1:2" x14ac:dyDescent="0.2">
      <c r="A18578" s="1" t="s">
        <v>13021</v>
      </c>
      <c r="B18578" t="str">
        <f t="shared" si="541"/>
        <v>https://www.udobaer.de/out/media/public/cust/others/s0000234-2021-ch_it.pdf</v>
      </c>
    </row>
    <row r="18579" spans="1:2" x14ac:dyDescent="0.2">
      <c r="A18579" s="1" t="s">
        <v>13022</v>
      </c>
      <c r="B18579" t="str">
        <f t="shared" si="541"/>
        <v>https://www.udobaer.de/out/media/public/cust/others/s0000234-2021-ch_it.pdf</v>
      </c>
    </row>
    <row r="18580" spans="1:2" x14ac:dyDescent="0.2">
      <c r="A18580" s="1" t="s">
        <v>13023</v>
      </c>
      <c r="B18580" t="str">
        <f t="shared" ref="B18580:B18596" si="542">HYPERLINK("https://www.udobaer.de/out/media/public/cust/others/s0000234-2021-ch_it.pdf")</f>
        <v>https://www.udobaer.de/out/media/public/cust/others/s0000234-2021-ch_it.pdf</v>
      </c>
    </row>
    <row r="18581" spans="1:2" x14ac:dyDescent="0.2">
      <c r="A18581" s="1" t="s">
        <v>13024</v>
      </c>
      <c r="B18581" t="str">
        <f t="shared" si="542"/>
        <v>https://www.udobaer.de/out/media/public/cust/others/s0000234-2021-ch_it.pdf</v>
      </c>
    </row>
    <row r="18582" spans="1:2" x14ac:dyDescent="0.2">
      <c r="A18582" s="1" t="s">
        <v>13025</v>
      </c>
      <c r="B18582" t="str">
        <f t="shared" si="542"/>
        <v>https://www.udobaer.de/out/media/public/cust/others/s0000234-2021-ch_it.pdf</v>
      </c>
    </row>
    <row r="18583" spans="1:2" x14ac:dyDescent="0.2">
      <c r="A18583" s="1" t="s">
        <v>13026</v>
      </c>
      <c r="B18583" t="str">
        <f t="shared" si="542"/>
        <v>https://www.udobaer.de/out/media/public/cust/others/s0000234-2021-ch_it.pdf</v>
      </c>
    </row>
    <row r="18584" spans="1:2" x14ac:dyDescent="0.2">
      <c r="A18584" s="1" t="s">
        <v>13027</v>
      </c>
      <c r="B18584" t="str">
        <f t="shared" si="542"/>
        <v>https://www.udobaer.de/out/media/public/cust/others/s0000234-2021-ch_it.pdf</v>
      </c>
    </row>
    <row r="18585" spans="1:2" x14ac:dyDescent="0.2">
      <c r="A18585" s="1" t="s">
        <v>13028</v>
      </c>
      <c r="B18585" t="str">
        <f t="shared" si="542"/>
        <v>https://www.udobaer.de/out/media/public/cust/others/s0000234-2021-ch_it.pdf</v>
      </c>
    </row>
    <row r="18586" spans="1:2" x14ac:dyDescent="0.2">
      <c r="A18586" s="1" t="s">
        <v>13029</v>
      </c>
      <c r="B18586" t="str">
        <f t="shared" si="542"/>
        <v>https://www.udobaer.de/out/media/public/cust/others/s0000234-2021-ch_it.pdf</v>
      </c>
    </row>
    <row r="18587" spans="1:2" x14ac:dyDescent="0.2">
      <c r="A18587" s="1" t="s">
        <v>13030</v>
      </c>
      <c r="B18587" t="str">
        <f t="shared" si="542"/>
        <v>https://www.udobaer.de/out/media/public/cust/others/s0000234-2021-ch_it.pdf</v>
      </c>
    </row>
    <row r="18588" spans="1:2" x14ac:dyDescent="0.2">
      <c r="A18588" s="1" t="s">
        <v>13031</v>
      </c>
      <c r="B18588" t="str">
        <f t="shared" si="542"/>
        <v>https://www.udobaer.de/out/media/public/cust/others/s0000234-2021-ch_it.pdf</v>
      </c>
    </row>
    <row r="18589" spans="1:2" x14ac:dyDescent="0.2">
      <c r="A18589" s="1" t="s">
        <v>13032</v>
      </c>
      <c r="B18589" t="str">
        <f t="shared" si="542"/>
        <v>https://www.udobaer.de/out/media/public/cust/others/s0000234-2021-ch_it.pdf</v>
      </c>
    </row>
    <row r="18590" spans="1:2" x14ac:dyDescent="0.2">
      <c r="A18590" s="1" t="s">
        <v>13033</v>
      </c>
      <c r="B18590" t="str">
        <f t="shared" si="542"/>
        <v>https://www.udobaer.de/out/media/public/cust/others/s0000234-2021-ch_it.pdf</v>
      </c>
    </row>
    <row r="18591" spans="1:2" x14ac:dyDescent="0.2">
      <c r="A18591" s="1" t="s">
        <v>13034</v>
      </c>
      <c r="B18591" t="str">
        <f t="shared" si="542"/>
        <v>https://www.udobaer.de/out/media/public/cust/others/s0000234-2021-ch_it.pdf</v>
      </c>
    </row>
    <row r="18592" spans="1:2" x14ac:dyDescent="0.2">
      <c r="A18592" s="1" t="s">
        <v>13035</v>
      </c>
      <c r="B18592" t="str">
        <f t="shared" si="542"/>
        <v>https://www.udobaer.de/out/media/public/cust/others/s0000234-2021-ch_it.pdf</v>
      </c>
    </row>
    <row r="18593" spans="1:2" x14ac:dyDescent="0.2">
      <c r="A18593" s="1" t="s">
        <v>13036</v>
      </c>
      <c r="B18593" t="str">
        <f t="shared" si="542"/>
        <v>https://www.udobaer.de/out/media/public/cust/others/s0000234-2021-ch_it.pdf</v>
      </c>
    </row>
    <row r="18594" spans="1:2" x14ac:dyDescent="0.2">
      <c r="A18594" s="1" t="s">
        <v>13037</v>
      </c>
      <c r="B18594" t="str">
        <f t="shared" si="542"/>
        <v>https://www.udobaer.de/out/media/public/cust/others/s0000234-2021-ch_it.pdf</v>
      </c>
    </row>
    <row r="18595" spans="1:2" x14ac:dyDescent="0.2">
      <c r="A18595" s="1" t="s">
        <v>13038</v>
      </c>
      <c r="B18595" t="str">
        <f t="shared" si="542"/>
        <v>https://www.udobaer.de/out/media/public/cust/others/s0000234-2021-ch_it.pdf</v>
      </c>
    </row>
    <row r="18596" spans="1:2" x14ac:dyDescent="0.2">
      <c r="A18596" s="1" t="s">
        <v>13039</v>
      </c>
      <c r="B18596" t="str">
        <f t="shared" si="542"/>
        <v>https://www.udobaer.de/out/media/public/cust/others/s0000234-2021-ch_it.pdf</v>
      </c>
    </row>
    <row r="18597" spans="1:2" x14ac:dyDescent="0.2">
      <c r="A18597" s="1" t="s">
        <v>13109</v>
      </c>
      <c r="B18597" t="str">
        <f t="shared" ref="B18597:B18636" si="543">HYPERLINK("https://www.udobaer.de/out/media/public/cust/others/s0000235-2021-ch_it.pdf")</f>
        <v>https://www.udobaer.de/out/media/public/cust/others/s0000235-2021-ch_it.pdf</v>
      </c>
    </row>
    <row r="18598" spans="1:2" x14ac:dyDescent="0.2">
      <c r="A18598" s="1" t="s">
        <v>13110</v>
      </c>
      <c r="B18598" t="str">
        <f t="shared" si="543"/>
        <v>https://www.udobaer.de/out/media/public/cust/others/s0000235-2021-ch_it.pdf</v>
      </c>
    </row>
    <row r="18599" spans="1:2" x14ac:dyDescent="0.2">
      <c r="A18599" s="1" t="s">
        <v>13111</v>
      </c>
      <c r="B18599" t="str">
        <f t="shared" si="543"/>
        <v>https://www.udobaer.de/out/media/public/cust/others/s0000235-2021-ch_it.pdf</v>
      </c>
    </row>
    <row r="18600" spans="1:2" x14ac:dyDescent="0.2">
      <c r="A18600" s="1" t="s">
        <v>13112</v>
      </c>
      <c r="B18600" t="str">
        <f t="shared" si="543"/>
        <v>https://www.udobaer.de/out/media/public/cust/others/s0000235-2021-ch_it.pdf</v>
      </c>
    </row>
    <row r="18601" spans="1:2" x14ac:dyDescent="0.2">
      <c r="A18601" s="1" t="s">
        <v>13113</v>
      </c>
      <c r="B18601" t="str">
        <f t="shared" si="543"/>
        <v>https://www.udobaer.de/out/media/public/cust/others/s0000235-2021-ch_it.pdf</v>
      </c>
    </row>
    <row r="18602" spans="1:2" x14ac:dyDescent="0.2">
      <c r="A18602" s="1" t="s">
        <v>13114</v>
      </c>
      <c r="B18602" t="str">
        <f t="shared" si="543"/>
        <v>https://www.udobaer.de/out/media/public/cust/others/s0000235-2021-ch_it.pdf</v>
      </c>
    </row>
    <row r="18603" spans="1:2" x14ac:dyDescent="0.2">
      <c r="A18603" s="1" t="s">
        <v>13115</v>
      </c>
      <c r="B18603" t="str">
        <f t="shared" si="543"/>
        <v>https://www.udobaer.de/out/media/public/cust/others/s0000235-2021-ch_it.pdf</v>
      </c>
    </row>
    <row r="18604" spans="1:2" x14ac:dyDescent="0.2">
      <c r="A18604" s="1" t="s">
        <v>13116</v>
      </c>
      <c r="B18604" t="str">
        <f t="shared" si="543"/>
        <v>https://www.udobaer.de/out/media/public/cust/others/s0000235-2021-ch_it.pdf</v>
      </c>
    </row>
    <row r="18605" spans="1:2" x14ac:dyDescent="0.2">
      <c r="A18605" s="1" t="s">
        <v>13117</v>
      </c>
      <c r="B18605" t="str">
        <f t="shared" si="543"/>
        <v>https://www.udobaer.de/out/media/public/cust/others/s0000235-2021-ch_it.pdf</v>
      </c>
    </row>
    <row r="18606" spans="1:2" x14ac:dyDescent="0.2">
      <c r="A18606" s="1" t="s">
        <v>13118</v>
      </c>
      <c r="B18606" t="str">
        <f t="shared" si="543"/>
        <v>https://www.udobaer.de/out/media/public/cust/others/s0000235-2021-ch_it.pdf</v>
      </c>
    </row>
    <row r="18607" spans="1:2" x14ac:dyDescent="0.2">
      <c r="A18607" s="1" t="s">
        <v>13119</v>
      </c>
      <c r="B18607" t="str">
        <f t="shared" si="543"/>
        <v>https://www.udobaer.de/out/media/public/cust/others/s0000235-2021-ch_it.pdf</v>
      </c>
    </row>
    <row r="18608" spans="1:2" x14ac:dyDescent="0.2">
      <c r="A18608" s="1" t="s">
        <v>13120</v>
      </c>
      <c r="B18608" t="str">
        <f t="shared" si="543"/>
        <v>https://www.udobaer.de/out/media/public/cust/others/s0000235-2021-ch_it.pdf</v>
      </c>
    </row>
    <row r="18609" spans="1:2" x14ac:dyDescent="0.2">
      <c r="A18609" s="1" t="s">
        <v>13121</v>
      </c>
      <c r="B18609" t="str">
        <f t="shared" si="543"/>
        <v>https://www.udobaer.de/out/media/public/cust/others/s0000235-2021-ch_it.pdf</v>
      </c>
    </row>
    <row r="18610" spans="1:2" x14ac:dyDescent="0.2">
      <c r="A18610" s="1" t="s">
        <v>13122</v>
      </c>
      <c r="B18610" t="str">
        <f t="shared" si="543"/>
        <v>https://www.udobaer.de/out/media/public/cust/others/s0000235-2021-ch_it.pdf</v>
      </c>
    </row>
    <row r="18611" spans="1:2" x14ac:dyDescent="0.2">
      <c r="A18611" s="1" t="s">
        <v>13123</v>
      </c>
      <c r="B18611" t="str">
        <f t="shared" si="543"/>
        <v>https://www.udobaer.de/out/media/public/cust/others/s0000235-2021-ch_it.pdf</v>
      </c>
    </row>
    <row r="18612" spans="1:2" x14ac:dyDescent="0.2">
      <c r="A18612" s="1" t="s">
        <v>13124</v>
      </c>
      <c r="B18612" t="str">
        <f t="shared" si="543"/>
        <v>https://www.udobaer.de/out/media/public/cust/others/s0000235-2021-ch_it.pdf</v>
      </c>
    </row>
    <row r="18613" spans="1:2" x14ac:dyDescent="0.2">
      <c r="A18613" s="1" t="s">
        <v>13126</v>
      </c>
      <c r="B18613" t="str">
        <f t="shared" si="543"/>
        <v>https://www.udobaer.de/out/media/public/cust/others/s0000235-2021-ch_it.pdf</v>
      </c>
    </row>
    <row r="18614" spans="1:2" x14ac:dyDescent="0.2">
      <c r="A18614" s="1" t="s">
        <v>13129</v>
      </c>
      <c r="B18614" t="str">
        <f t="shared" si="543"/>
        <v>https://www.udobaer.de/out/media/public/cust/others/s0000235-2021-ch_it.pdf</v>
      </c>
    </row>
    <row r="18615" spans="1:2" x14ac:dyDescent="0.2">
      <c r="A18615" s="1" t="s">
        <v>13131</v>
      </c>
      <c r="B18615" t="str">
        <f t="shared" si="543"/>
        <v>https://www.udobaer.de/out/media/public/cust/others/s0000235-2021-ch_it.pdf</v>
      </c>
    </row>
    <row r="18616" spans="1:2" x14ac:dyDescent="0.2">
      <c r="A18616" s="1" t="s">
        <v>13132</v>
      </c>
      <c r="B18616" t="str">
        <f t="shared" si="543"/>
        <v>https://www.udobaer.de/out/media/public/cust/others/s0000235-2021-ch_it.pdf</v>
      </c>
    </row>
    <row r="18617" spans="1:2" x14ac:dyDescent="0.2">
      <c r="A18617" s="1" t="s">
        <v>13133</v>
      </c>
      <c r="B18617" t="str">
        <f t="shared" si="543"/>
        <v>https://www.udobaer.de/out/media/public/cust/others/s0000235-2021-ch_it.pdf</v>
      </c>
    </row>
    <row r="18618" spans="1:2" x14ac:dyDescent="0.2">
      <c r="A18618" s="1" t="s">
        <v>13134</v>
      </c>
      <c r="B18618" t="str">
        <f t="shared" si="543"/>
        <v>https://www.udobaer.de/out/media/public/cust/others/s0000235-2021-ch_it.pdf</v>
      </c>
    </row>
    <row r="18619" spans="1:2" x14ac:dyDescent="0.2">
      <c r="A18619" s="1" t="s">
        <v>13135</v>
      </c>
      <c r="B18619" t="str">
        <f t="shared" si="543"/>
        <v>https://www.udobaer.de/out/media/public/cust/others/s0000235-2021-ch_it.pdf</v>
      </c>
    </row>
    <row r="18620" spans="1:2" x14ac:dyDescent="0.2">
      <c r="A18620" s="1" t="s">
        <v>13137</v>
      </c>
      <c r="B18620" t="str">
        <f t="shared" si="543"/>
        <v>https://www.udobaer.de/out/media/public/cust/others/s0000235-2021-ch_it.pdf</v>
      </c>
    </row>
    <row r="18621" spans="1:2" x14ac:dyDescent="0.2">
      <c r="A18621" s="1" t="s">
        <v>13138</v>
      </c>
      <c r="B18621" t="str">
        <f t="shared" si="543"/>
        <v>https://www.udobaer.de/out/media/public/cust/others/s0000235-2021-ch_it.pdf</v>
      </c>
    </row>
    <row r="18622" spans="1:2" x14ac:dyDescent="0.2">
      <c r="A18622" s="1" t="s">
        <v>13139</v>
      </c>
      <c r="B18622" t="str">
        <f t="shared" si="543"/>
        <v>https://www.udobaer.de/out/media/public/cust/others/s0000235-2021-ch_it.pdf</v>
      </c>
    </row>
    <row r="18623" spans="1:2" x14ac:dyDescent="0.2">
      <c r="A18623" s="1" t="s">
        <v>13140</v>
      </c>
      <c r="B18623" t="str">
        <f t="shared" si="543"/>
        <v>https://www.udobaer.de/out/media/public/cust/others/s0000235-2021-ch_it.pdf</v>
      </c>
    </row>
    <row r="18624" spans="1:2" x14ac:dyDescent="0.2">
      <c r="A18624" s="1" t="s">
        <v>13141</v>
      </c>
      <c r="B18624" t="str">
        <f t="shared" si="543"/>
        <v>https://www.udobaer.de/out/media/public/cust/others/s0000235-2021-ch_it.pdf</v>
      </c>
    </row>
    <row r="18625" spans="1:2" x14ac:dyDescent="0.2">
      <c r="A18625" s="1" t="s">
        <v>13142</v>
      </c>
      <c r="B18625" t="str">
        <f t="shared" si="543"/>
        <v>https://www.udobaer.de/out/media/public/cust/others/s0000235-2021-ch_it.pdf</v>
      </c>
    </row>
    <row r="18626" spans="1:2" x14ac:dyDescent="0.2">
      <c r="A18626" s="1" t="s">
        <v>13143</v>
      </c>
      <c r="B18626" t="str">
        <f t="shared" si="543"/>
        <v>https://www.udobaer.de/out/media/public/cust/others/s0000235-2021-ch_it.pdf</v>
      </c>
    </row>
    <row r="18627" spans="1:2" x14ac:dyDescent="0.2">
      <c r="A18627" s="1" t="s">
        <v>13144</v>
      </c>
      <c r="B18627" t="str">
        <f t="shared" si="543"/>
        <v>https://www.udobaer.de/out/media/public/cust/others/s0000235-2021-ch_it.pdf</v>
      </c>
    </row>
    <row r="18628" spans="1:2" x14ac:dyDescent="0.2">
      <c r="A18628" s="1" t="s">
        <v>13145</v>
      </c>
      <c r="B18628" t="str">
        <f t="shared" si="543"/>
        <v>https://www.udobaer.de/out/media/public/cust/others/s0000235-2021-ch_it.pdf</v>
      </c>
    </row>
    <row r="18629" spans="1:2" x14ac:dyDescent="0.2">
      <c r="A18629" s="1" t="s">
        <v>13146</v>
      </c>
      <c r="B18629" t="str">
        <f t="shared" si="543"/>
        <v>https://www.udobaer.de/out/media/public/cust/others/s0000235-2021-ch_it.pdf</v>
      </c>
    </row>
    <row r="18630" spans="1:2" x14ac:dyDescent="0.2">
      <c r="A18630" s="1" t="s">
        <v>13147</v>
      </c>
      <c r="B18630" t="str">
        <f t="shared" si="543"/>
        <v>https://www.udobaer.de/out/media/public/cust/others/s0000235-2021-ch_it.pdf</v>
      </c>
    </row>
    <row r="18631" spans="1:2" x14ac:dyDescent="0.2">
      <c r="A18631" s="1" t="s">
        <v>13148</v>
      </c>
      <c r="B18631" t="str">
        <f t="shared" si="543"/>
        <v>https://www.udobaer.de/out/media/public/cust/others/s0000235-2021-ch_it.pdf</v>
      </c>
    </row>
    <row r="18632" spans="1:2" x14ac:dyDescent="0.2">
      <c r="A18632" s="1" t="s">
        <v>13149</v>
      </c>
      <c r="B18632" t="str">
        <f t="shared" si="543"/>
        <v>https://www.udobaer.de/out/media/public/cust/others/s0000235-2021-ch_it.pdf</v>
      </c>
    </row>
    <row r="18633" spans="1:2" x14ac:dyDescent="0.2">
      <c r="A18633" s="1" t="s">
        <v>13150</v>
      </c>
      <c r="B18633" t="str">
        <f t="shared" si="543"/>
        <v>https://www.udobaer.de/out/media/public/cust/others/s0000235-2021-ch_it.pdf</v>
      </c>
    </row>
    <row r="18634" spans="1:2" x14ac:dyDescent="0.2">
      <c r="A18634" s="1" t="s">
        <v>13151</v>
      </c>
      <c r="B18634" t="str">
        <f t="shared" si="543"/>
        <v>https://www.udobaer.de/out/media/public/cust/others/s0000235-2021-ch_it.pdf</v>
      </c>
    </row>
    <row r="18635" spans="1:2" x14ac:dyDescent="0.2">
      <c r="A18635" s="1" t="s">
        <v>13152</v>
      </c>
      <c r="B18635" t="str">
        <f t="shared" si="543"/>
        <v>https://www.udobaer.de/out/media/public/cust/others/s0000235-2021-ch_it.pdf</v>
      </c>
    </row>
    <row r="18636" spans="1:2" x14ac:dyDescent="0.2">
      <c r="A18636" s="1" t="s">
        <v>13388</v>
      </c>
      <c r="B18636" t="str">
        <f t="shared" si="543"/>
        <v>https://www.udobaer.de/out/media/public/cust/others/s0000235-2021-ch_it.pdf</v>
      </c>
    </row>
    <row r="18637" spans="1:2" x14ac:dyDescent="0.2">
      <c r="A18637" s="1" t="s">
        <v>12528</v>
      </c>
      <c r="B18637" t="str">
        <f t="shared" ref="B18637:B18655" si="544">HYPERLINK("https://www.udobaer.de/out/media/public/cust/others/s0000236-2021-ch_it.pdf")</f>
        <v>https://www.udobaer.de/out/media/public/cust/others/s0000236-2021-ch_it.pdf</v>
      </c>
    </row>
    <row r="18638" spans="1:2" x14ac:dyDescent="0.2">
      <c r="A18638" s="1" t="s">
        <v>12529</v>
      </c>
      <c r="B18638" t="str">
        <f t="shared" si="544"/>
        <v>https://www.udobaer.de/out/media/public/cust/others/s0000236-2021-ch_it.pdf</v>
      </c>
    </row>
    <row r="18639" spans="1:2" x14ac:dyDescent="0.2">
      <c r="A18639" s="1" t="s">
        <v>12530</v>
      </c>
      <c r="B18639" t="str">
        <f t="shared" si="544"/>
        <v>https://www.udobaer.de/out/media/public/cust/others/s0000236-2021-ch_it.pdf</v>
      </c>
    </row>
    <row r="18640" spans="1:2" x14ac:dyDescent="0.2">
      <c r="A18640" s="1" t="s">
        <v>12532</v>
      </c>
      <c r="B18640" t="str">
        <f t="shared" si="544"/>
        <v>https://www.udobaer.de/out/media/public/cust/others/s0000236-2021-ch_it.pdf</v>
      </c>
    </row>
    <row r="18641" spans="1:2" x14ac:dyDescent="0.2">
      <c r="A18641" s="1" t="s">
        <v>13196</v>
      </c>
      <c r="B18641" t="str">
        <f t="shared" si="544"/>
        <v>https://www.udobaer.de/out/media/public/cust/others/s0000236-2021-ch_it.pdf</v>
      </c>
    </row>
    <row r="18642" spans="1:2" x14ac:dyDescent="0.2">
      <c r="A18642" s="1" t="s">
        <v>13197</v>
      </c>
      <c r="B18642" t="str">
        <f t="shared" si="544"/>
        <v>https://www.udobaer.de/out/media/public/cust/others/s0000236-2021-ch_it.pdf</v>
      </c>
    </row>
    <row r="18643" spans="1:2" x14ac:dyDescent="0.2">
      <c r="A18643" s="1" t="s">
        <v>13196</v>
      </c>
      <c r="B18643" t="str">
        <f t="shared" si="544"/>
        <v>https://www.udobaer.de/out/media/public/cust/others/s0000236-2021-ch_it.pdf</v>
      </c>
    </row>
    <row r="18644" spans="1:2" x14ac:dyDescent="0.2">
      <c r="A18644" s="1" t="s">
        <v>13197</v>
      </c>
      <c r="B18644" t="str">
        <f t="shared" si="544"/>
        <v>https://www.udobaer.de/out/media/public/cust/others/s0000236-2021-ch_it.pdf</v>
      </c>
    </row>
    <row r="18645" spans="1:2" x14ac:dyDescent="0.2">
      <c r="A18645" s="1" t="s">
        <v>13198</v>
      </c>
      <c r="B18645" t="str">
        <f t="shared" si="544"/>
        <v>https://www.udobaer.de/out/media/public/cust/others/s0000236-2021-ch_it.pdf</v>
      </c>
    </row>
    <row r="18646" spans="1:2" x14ac:dyDescent="0.2">
      <c r="A18646" s="1" t="s">
        <v>13198</v>
      </c>
      <c r="B18646" t="str">
        <f t="shared" si="544"/>
        <v>https://www.udobaer.de/out/media/public/cust/others/s0000236-2021-ch_it.pdf</v>
      </c>
    </row>
    <row r="18647" spans="1:2" x14ac:dyDescent="0.2">
      <c r="A18647" s="1" t="s">
        <v>13199</v>
      </c>
      <c r="B18647" t="str">
        <f t="shared" si="544"/>
        <v>https://www.udobaer.de/out/media/public/cust/others/s0000236-2021-ch_it.pdf</v>
      </c>
    </row>
    <row r="18648" spans="1:2" x14ac:dyDescent="0.2">
      <c r="A18648" s="1" t="s">
        <v>13199</v>
      </c>
      <c r="B18648" t="str">
        <f t="shared" si="544"/>
        <v>https://www.udobaer.de/out/media/public/cust/others/s0000236-2021-ch_it.pdf</v>
      </c>
    </row>
    <row r="18649" spans="1:2" x14ac:dyDescent="0.2">
      <c r="A18649" s="1" t="s">
        <v>13200</v>
      </c>
      <c r="B18649" t="str">
        <f t="shared" si="544"/>
        <v>https://www.udobaer.de/out/media/public/cust/others/s0000236-2021-ch_it.pdf</v>
      </c>
    </row>
    <row r="18650" spans="1:2" x14ac:dyDescent="0.2">
      <c r="A18650" s="1" t="s">
        <v>13200</v>
      </c>
      <c r="B18650" t="str">
        <f t="shared" si="544"/>
        <v>https://www.udobaer.de/out/media/public/cust/others/s0000236-2021-ch_it.pdf</v>
      </c>
    </row>
    <row r="18651" spans="1:2" x14ac:dyDescent="0.2">
      <c r="A18651" s="1" t="s">
        <v>13201</v>
      </c>
      <c r="B18651" t="str">
        <f t="shared" si="544"/>
        <v>https://www.udobaer.de/out/media/public/cust/others/s0000236-2021-ch_it.pdf</v>
      </c>
    </row>
    <row r="18652" spans="1:2" x14ac:dyDescent="0.2">
      <c r="A18652" s="1" t="s">
        <v>13201</v>
      </c>
      <c r="B18652" t="str">
        <f t="shared" si="544"/>
        <v>https://www.udobaer.de/out/media/public/cust/others/s0000236-2021-ch_it.pdf</v>
      </c>
    </row>
    <row r="18653" spans="1:2" x14ac:dyDescent="0.2">
      <c r="A18653" s="1" t="s">
        <v>13294</v>
      </c>
      <c r="B18653" t="str">
        <f t="shared" si="544"/>
        <v>https://www.udobaer.de/out/media/public/cust/others/s0000236-2021-ch_it.pdf</v>
      </c>
    </row>
    <row r="18654" spans="1:2" x14ac:dyDescent="0.2">
      <c r="A18654" s="1" t="s">
        <v>13295</v>
      </c>
      <c r="B18654" t="str">
        <f t="shared" si="544"/>
        <v>https://www.udobaer.de/out/media/public/cust/others/s0000236-2021-ch_it.pdf</v>
      </c>
    </row>
    <row r="18655" spans="1:2" x14ac:dyDescent="0.2">
      <c r="A18655" s="1" t="s">
        <v>13296</v>
      </c>
      <c r="B18655" t="str">
        <f t="shared" si="544"/>
        <v>https://www.udobaer.de/out/media/public/cust/others/s0000236-2021-ch_it.pdf</v>
      </c>
    </row>
    <row r="18656" spans="1:2" x14ac:dyDescent="0.2">
      <c r="A18656" s="1" t="s">
        <v>12686</v>
      </c>
      <c r="B18656" t="str">
        <f t="shared" ref="B18656:B18687" si="545">HYPERLINK("https://www.udobaer.de/out/media/public/cust/others/s0000237-2021-ch_it.pdf")</f>
        <v>https://www.udobaer.de/out/media/public/cust/others/s0000237-2021-ch_it.pdf</v>
      </c>
    </row>
    <row r="18657" spans="1:2" x14ac:dyDescent="0.2">
      <c r="A18657" s="1" t="s">
        <v>12687</v>
      </c>
      <c r="B18657" t="str">
        <f t="shared" si="545"/>
        <v>https://www.udobaer.de/out/media/public/cust/others/s0000237-2021-ch_it.pdf</v>
      </c>
    </row>
    <row r="18658" spans="1:2" x14ac:dyDescent="0.2">
      <c r="A18658" s="1" t="s">
        <v>12688</v>
      </c>
      <c r="B18658" t="str">
        <f t="shared" si="545"/>
        <v>https://www.udobaer.de/out/media/public/cust/others/s0000237-2021-ch_it.pdf</v>
      </c>
    </row>
    <row r="18659" spans="1:2" x14ac:dyDescent="0.2">
      <c r="A18659" s="1" t="s">
        <v>12689</v>
      </c>
      <c r="B18659" t="str">
        <f t="shared" si="545"/>
        <v>https://www.udobaer.de/out/media/public/cust/others/s0000237-2021-ch_it.pdf</v>
      </c>
    </row>
    <row r="18660" spans="1:2" x14ac:dyDescent="0.2">
      <c r="A18660" s="1" t="s">
        <v>12690</v>
      </c>
      <c r="B18660" t="str">
        <f t="shared" si="545"/>
        <v>https://www.udobaer.de/out/media/public/cust/others/s0000237-2021-ch_it.pdf</v>
      </c>
    </row>
    <row r="18661" spans="1:2" x14ac:dyDescent="0.2">
      <c r="A18661" s="1" t="s">
        <v>12691</v>
      </c>
      <c r="B18661" t="str">
        <f t="shared" si="545"/>
        <v>https://www.udobaer.de/out/media/public/cust/others/s0000237-2021-ch_it.pdf</v>
      </c>
    </row>
    <row r="18662" spans="1:2" x14ac:dyDescent="0.2">
      <c r="A18662" s="1" t="s">
        <v>12692</v>
      </c>
      <c r="B18662" t="str">
        <f t="shared" si="545"/>
        <v>https://www.udobaer.de/out/media/public/cust/others/s0000237-2021-ch_it.pdf</v>
      </c>
    </row>
    <row r="18663" spans="1:2" x14ac:dyDescent="0.2">
      <c r="A18663" s="1" t="s">
        <v>12693</v>
      </c>
      <c r="B18663" t="str">
        <f t="shared" si="545"/>
        <v>https://www.udobaer.de/out/media/public/cust/others/s0000237-2021-ch_it.pdf</v>
      </c>
    </row>
    <row r="18664" spans="1:2" x14ac:dyDescent="0.2">
      <c r="A18664" s="1" t="s">
        <v>12694</v>
      </c>
      <c r="B18664" t="str">
        <f t="shared" si="545"/>
        <v>https://www.udobaer.de/out/media/public/cust/others/s0000237-2021-ch_it.pdf</v>
      </c>
    </row>
    <row r="18665" spans="1:2" x14ac:dyDescent="0.2">
      <c r="A18665" s="1" t="s">
        <v>12695</v>
      </c>
      <c r="B18665" t="str">
        <f t="shared" si="545"/>
        <v>https://www.udobaer.de/out/media/public/cust/others/s0000237-2021-ch_it.pdf</v>
      </c>
    </row>
    <row r="18666" spans="1:2" x14ac:dyDescent="0.2">
      <c r="A18666" s="1" t="s">
        <v>12754</v>
      </c>
      <c r="B18666" t="str">
        <f t="shared" si="545"/>
        <v>https://www.udobaer.de/out/media/public/cust/others/s0000237-2021-ch_it.pdf</v>
      </c>
    </row>
    <row r="18667" spans="1:2" x14ac:dyDescent="0.2">
      <c r="A18667" s="1" t="s">
        <v>12755</v>
      </c>
      <c r="B18667" t="str">
        <f t="shared" si="545"/>
        <v>https://www.udobaer.de/out/media/public/cust/others/s0000237-2021-ch_it.pdf</v>
      </c>
    </row>
    <row r="18668" spans="1:2" x14ac:dyDescent="0.2">
      <c r="A18668" s="1" t="s">
        <v>12756</v>
      </c>
      <c r="B18668" t="str">
        <f t="shared" si="545"/>
        <v>https://www.udobaer.de/out/media/public/cust/others/s0000237-2021-ch_it.pdf</v>
      </c>
    </row>
    <row r="18669" spans="1:2" x14ac:dyDescent="0.2">
      <c r="A18669" s="1" t="s">
        <v>12757</v>
      </c>
      <c r="B18669" t="str">
        <f t="shared" si="545"/>
        <v>https://www.udobaer.de/out/media/public/cust/others/s0000237-2021-ch_it.pdf</v>
      </c>
    </row>
    <row r="18670" spans="1:2" x14ac:dyDescent="0.2">
      <c r="A18670" s="1" t="s">
        <v>12761</v>
      </c>
      <c r="B18670" t="str">
        <f t="shared" si="545"/>
        <v>https://www.udobaer.de/out/media/public/cust/others/s0000237-2021-ch_it.pdf</v>
      </c>
    </row>
    <row r="18671" spans="1:2" x14ac:dyDescent="0.2">
      <c r="A18671" s="1" t="s">
        <v>12762</v>
      </c>
      <c r="B18671" t="str">
        <f t="shared" si="545"/>
        <v>https://www.udobaer.de/out/media/public/cust/others/s0000237-2021-ch_it.pdf</v>
      </c>
    </row>
    <row r="18672" spans="1:2" x14ac:dyDescent="0.2">
      <c r="A18672" s="1" t="s">
        <v>12763</v>
      </c>
      <c r="B18672" t="str">
        <f t="shared" si="545"/>
        <v>https://www.udobaer.de/out/media/public/cust/others/s0000237-2021-ch_it.pdf</v>
      </c>
    </row>
    <row r="18673" spans="1:2" x14ac:dyDescent="0.2">
      <c r="A18673" s="1" t="s">
        <v>12764</v>
      </c>
      <c r="B18673" t="str">
        <f t="shared" si="545"/>
        <v>https://www.udobaer.de/out/media/public/cust/others/s0000237-2021-ch_it.pdf</v>
      </c>
    </row>
    <row r="18674" spans="1:2" x14ac:dyDescent="0.2">
      <c r="A18674" s="1" t="s">
        <v>12765</v>
      </c>
      <c r="B18674" t="str">
        <f t="shared" si="545"/>
        <v>https://www.udobaer.de/out/media/public/cust/others/s0000237-2021-ch_it.pdf</v>
      </c>
    </row>
    <row r="18675" spans="1:2" x14ac:dyDescent="0.2">
      <c r="A18675" s="1" t="s">
        <v>12766</v>
      </c>
      <c r="B18675" t="str">
        <f t="shared" si="545"/>
        <v>https://www.udobaer.de/out/media/public/cust/others/s0000237-2021-ch_it.pdf</v>
      </c>
    </row>
    <row r="18676" spans="1:2" x14ac:dyDescent="0.2">
      <c r="A18676" s="1" t="s">
        <v>12767</v>
      </c>
      <c r="B18676" t="str">
        <f t="shared" si="545"/>
        <v>https://www.udobaer.de/out/media/public/cust/others/s0000237-2021-ch_it.pdf</v>
      </c>
    </row>
    <row r="18677" spans="1:2" x14ac:dyDescent="0.2">
      <c r="A18677" s="1" t="s">
        <v>12768</v>
      </c>
      <c r="B18677" t="str">
        <f t="shared" si="545"/>
        <v>https://www.udobaer.de/out/media/public/cust/others/s0000237-2021-ch_it.pdf</v>
      </c>
    </row>
    <row r="18678" spans="1:2" x14ac:dyDescent="0.2">
      <c r="A18678" s="1" t="s">
        <v>12769</v>
      </c>
      <c r="B18678" t="str">
        <f t="shared" si="545"/>
        <v>https://www.udobaer.de/out/media/public/cust/others/s0000237-2021-ch_it.pdf</v>
      </c>
    </row>
    <row r="18679" spans="1:2" x14ac:dyDescent="0.2">
      <c r="A18679" s="1" t="s">
        <v>12770</v>
      </c>
      <c r="B18679" t="str">
        <f t="shared" si="545"/>
        <v>https://www.udobaer.de/out/media/public/cust/others/s0000237-2021-ch_it.pdf</v>
      </c>
    </row>
    <row r="18680" spans="1:2" x14ac:dyDescent="0.2">
      <c r="A18680" s="1" t="s">
        <v>12804</v>
      </c>
      <c r="B18680" t="str">
        <f t="shared" si="545"/>
        <v>https://www.udobaer.de/out/media/public/cust/others/s0000237-2021-ch_it.pdf</v>
      </c>
    </row>
    <row r="18681" spans="1:2" x14ac:dyDescent="0.2">
      <c r="A18681" s="1" t="s">
        <v>12805</v>
      </c>
      <c r="B18681" t="str">
        <f t="shared" si="545"/>
        <v>https://www.udobaer.de/out/media/public/cust/others/s0000237-2021-ch_it.pdf</v>
      </c>
    </row>
    <row r="18682" spans="1:2" x14ac:dyDescent="0.2">
      <c r="A18682" s="1" t="s">
        <v>12806</v>
      </c>
      <c r="B18682" t="str">
        <f t="shared" si="545"/>
        <v>https://www.udobaer.de/out/media/public/cust/others/s0000237-2021-ch_it.pdf</v>
      </c>
    </row>
    <row r="18683" spans="1:2" x14ac:dyDescent="0.2">
      <c r="A18683" s="1" t="s">
        <v>12807</v>
      </c>
      <c r="B18683" t="str">
        <f t="shared" si="545"/>
        <v>https://www.udobaer.de/out/media/public/cust/others/s0000237-2021-ch_it.pdf</v>
      </c>
    </row>
    <row r="18684" spans="1:2" x14ac:dyDescent="0.2">
      <c r="A18684" s="1" t="s">
        <v>12808</v>
      </c>
      <c r="B18684" t="str">
        <f t="shared" si="545"/>
        <v>https://www.udobaer.de/out/media/public/cust/others/s0000237-2021-ch_it.pdf</v>
      </c>
    </row>
    <row r="18685" spans="1:2" x14ac:dyDescent="0.2">
      <c r="A18685" s="1" t="s">
        <v>12809</v>
      </c>
      <c r="B18685" t="str">
        <f t="shared" si="545"/>
        <v>https://www.udobaer.de/out/media/public/cust/others/s0000237-2021-ch_it.pdf</v>
      </c>
    </row>
    <row r="18686" spans="1:2" x14ac:dyDescent="0.2">
      <c r="A18686" s="1" t="s">
        <v>12810</v>
      </c>
      <c r="B18686" t="str">
        <f t="shared" si="545"/>
        <v>https://www.udobaer.de/out/media/public/cust/others/s0000237-2021-ch_it.pdf</v>
      </c>
    </row>
    <row r="18687" spans="1:2" x14ac:dyDescent="0.2">
      <c r="A18687" s="1" t="s">
        <v>13299</v>
      </c>
      <c r="B18687" t="str">
        <f t="shared" si="545"/>
        <v>https://www.udobaer.de/out/media/public/cust/others/s0000237-2021-ch_it.pdf</v>
      </c>
    </row>
    <row r="18688" spans="1:2" x14ac:dyDescent="0.2">
      <c r="A18688" s="1" t="s">
        <v>12758</v>
      </c>
      <c r="B18688" t="str">
        <f t="shared" ref="B18688:B18733" si="546">HYPERLINK("https://www.udobaer.de/out/media/public/cust/others/s0000238-2021-ch_it.pdf")</f>
        <v>https://www.udobaer.de/out/media/public/cust/others/s0000238-2021-ch_it.pdf</v>
      </c>
    </row>
    <row r="18689" spans="1:2" x14ac:dyDescent="0.2">
      <c r="A18689" s="1" t="s">
        <v>12759</v>
      </c>
      <c r="B18689" t="str">
        <f t="shared" si="546"/>
        <v>https://www.udobaer.de/out/media/public/cust/others/s0000238-2021-ch_it.pdf</v>
      </c>
    </row>
    <row r="18690" spans="1:2" x14ac:dyDescent="0.2">
      <c r="A18690" s="1" t="s">
        <v>12760</v>
      </c>
      <c r="B18690" t="str">
        <f t="shared" si="546"/>
        <v>https://www.udobaer.de/out/media/public/cust/others/s0000238-2021-ch_it.pdf</v>
      </c>
    </row>
    <row r="18691" spans="1:2" x14ac:dyDescent="0.2">
      <c r="A18691" s="1" t="s">
        <v>12771</v>
      </c>
      <c r="B18691" t="str">
        <f t="shared" si="546"/>
        <v>https://www.udobaer.de/out/media/public/cust/others/s0000238-2021-ch_it.pdf</v>
      </c>
    </row>
    <row r="18692" spans="1:2" x14ac:dyDescent="0.2">
      <c r="A18692" s="1" t="s">
        <v>12772</v>
      </c>
      <c r="B18692" t="str">
        <f t="shared" si="546"/>
        <v>https://www.udobaer.de/out/media/public/cust/others/s0000238-2021-ch_it.pdf</v>
      </c>
    </row>
    <row r="18693" spans="1:2" x14ac:dyDescent="0.2">
      <c r="A18693" s="1" t="s">
        <v>12773</v>
      </c>
      <c r="B18693" t="str">
        <f t="shared" si="546"/>
        <v>https://www.udobaer.de/out/media/public/cust/others/s0000238-2021-ch_it.pdf</v>
      </c>
    </row>
    <row r="18694" spans="1:2" x14ac:dyDescent="0.2">
      <c r="A18694" s="1" t="s">
        <v>12774</v>
      </c>
      <c r="B18694" t="str">
        <f t="shared" si="546"/>
        <v>https://www.udobaer.de/out/media/public/cust/others/s0000238-2021-ch_it.pdf</v>
      </c>
    </row>
    <row r="18695" spans="1:2" x14ac:dyDescent="0.2">
      <c r="A18695" s="1" t="s">
        <v>12775</v>
      </c>
      <c r="B18695" t="str">
        <f t="shared" si="546"/>
        <v>https://www.udobaer.de/out/media/public/cust/others/s0000238-2021-ch_it.pdf</v>
      </c>
    </row>
    <row r="18696" spans="1:2" x14ac:dyDescent="0.2">
      <c r="A18696" s="1" t="s">
        <v>12776</v>
      </c>
      <c r="B18696" t="str">
        <f t="shared" si="546"/>
        <v>https://www.udobaer.de/out/media/public/cust/others/s0000238-2021-ch_it.pdf</v>
      </c>
    </row>
    <row r="18697" spans="1:2" x14ac:dyDescent="0.2">
      <c r="A18697" s="1" t="s">
        <v>12777</v>
      </c>
      <c r="B18697" t="str">
        <f t="shared" si="546"/>
        <v>https://www.udobaer.de/out/media/public/cust/others/s0000238-2021-ch_it.pdf</v>
      </c>
    </row>
    <row r="18698" spans="1:2" x14ac:dyDescent="0.2">
      <c r="A18698" s="1" t="s">
        <v>12778</v>
      </c>
      <c r="B18698" t="str">
        <f t="shared" si="546"/>
        <v>https://www.udobaer.de/out/media/public/cust/others/s0000238-2021-ch_it.pdf</v>
      </c>
    </row>
    <row r="18699" spans="1:2" x14ac:dyDescent="0.2">
      <c r="A18699" s="1" t="s">
        <v>12779</v>
      </c>
      <c r="B18699" t="str">
        <f t="shared" si="546"/>
        <v>https://www.udobaer.de/out/media/public/cust/others/s0000238-2021-ch_it.pdf</v>
      </c>
    </row>
    <row r="18700" spans="1:2" x14ac:dyDescent="0.2">
      <c r="A18700" s="1" t="s">
        <v>12780</v>
      </c>
      <c r="B18700" t="str">
        <f t="shared" si="546"/>
        <v>https://www.udobaer.de/out/media/public/cust/others/s0000238-2021-ch_it.pdf</v>
      </c>
    </row>
    <row r="18701" spans="1:2" x14ac:dyDescent="0.2">
      <c r="A18701" s="1" t="s">
        <v>12781</v>
      </c>
      <c r="B18701" t="str">
        <f t="shared" si="546"/>
        <v>https://www.udobaer.de/out/media/public/cust/others/s0000238-2021-ch_it.pdf</v>
      </c>
    </row>
    <row r="18702" spans="1:2" x14ac:dyDescent="0.2">
      <c r="A18702" s="1" t="s">
        <v>12782</v>
      </c>
      <c r="B18702" t="str">
        <f t="shared" si="546"/>
        <v>https://www.udobaer.de/out/media/public/cust/others/s0000238-2021-ch_it.pdf</v>
      </c>
    </row>
    <row r="18703" spans="1:2" x14ac:dyDescent="0.2">
      <c r="A18703" s="1" t="s">
        <v>12783</v>
      </c>
      <c r="B18703" t="str">
        <f t="shared" si="546"/>
        <v>https://www.udobaer.de/out/media/public/cust/others/s0000238-2021-ch_it.pdf</v>
      </c>
    </row>
    <row r="18704" spans="1:2" x14ac:dyDescent="0.2">
      <c r="A18704" s="1" t="s">
        <v>12784</v>
      </c>
      <c r="B18704" t="str">
        <f t="shared" si="546"/>
        <v>https://www.udobaer.de/out/media/public/cust/others/s0000238-2021-ch_it.pdf</v>
      </c>
    </row>
    <row r="18705" spans="1:2" x14ac:dyDescent="0.2">
      <c r="A18705" s="1" t="s">
        <v>12795</v>
      </c>
      <c r="B18705" t="str">
        <f t="shared" si="546"/>
        <v>https://www.udobaer.de/out/media/public/cust/others/s0000238-2021-ch_it.pdf</v>
      </c>
    </row>
    <row r="18706" spans="1:2" x14ac:dyDescent="0.2">
      <c r="A18706" s="1" t="s">
        <v>12796</v>
      </c>
      <c r="B18706" t="str">
        <f t="shared" si="546"/>
        <v>https://www.udobaer.de/out/media/public/cust/others/s0000238-2021-ch_it.pdf</v>
      </c>
    </row>
    <row r="18707" spans="1:2" x14ac:dyDescent="0.2">
      <c r="A18707" s="1" t="s">
        <v>12797</v>
      </c>
      <c r="B18707" t="str">
        <f t="shared" si="546"/>
        <v>https://www.udobaer.de/out/media/public/cust/others/s0000238-2021-ch_it.pdf</v>
      </c>
    </row>
    <row r="18708" spans="1:2" x14ac:dyDescent="0.2">
      <c r="A18708" s="1" t="s">
        <v>12798</v>
      </c>
      <c r="B18708" t="str">
        <f t="shared" si="546"/>
        <v>https://www.udobaer.de/out/media/public/cust/others/s0000238-2021-ch_it.pdf</v>
      </c>
    </row>
    <row r="18709" spans="1:2" x14ac:dyDescent="0.2">
      <c r="A18709" s="1" t="s">
        <v>12799</v>
      </c>
      <c r="B18709" t="str">
        <f t="shared" si="546"/>
        <v>https://www.udobaer.de/out/media/public/cust/others/s0000238-2021-ch_it.pdf</v>
      </c>
    </row>
    <row r="18710" spans="1:2" x14ac:dyDescent="0.2">
      <c r="A18710" s="1" t="s">
        <v>12800</v>
      </c>
      <c r="B18710" t="str">
        <f t="shared" si="546"/>
        <v>https://www.udobaer.de/out/media/public/cust/others/s0000238-2021-ch_it.pdf</v>
      </c>
    </row>
    <row r="18711" spans="1:2" x14ac:dyDescent="0.2">
      <c r="A18711" s="1" t="s">
        <v>12801</v>
      </c>
      <c r="B18711" t="str">
        <f t="shared" si="546"/>
        <v>https://www.udobaer.de/out/media/public/cust/others/s0000238-2021-ch_it.pdf</v>
      </c>
    </row>
    <row r="18712" spans="1:2" x14ac:dyDescent="0.2">
      <c r="A18712" s="1" t="s">
        <v>12802</v>
      </c>
      <c r="B18712" t="str">
        <f t="shared" si="546"/>
        <v>https://www.udobaer.de/out/media/public/cust/others/s0000238-2021-ch_it.pdf</v>
      </c>
    </row>
    <row r="18713" spans="1:2" x14ac:dyDescent="0.2">
      <c r="A18713" s="1" t="s">
        <v>13346</v>
      </c>
      <c r="B18713" t="str">
        <f t="shared" si="546"/>
        <v>https://www.udobaer.de/out/media/public/cust/others/s0000238-2021-ch_it.pdf</v>
      </c>
    </row>
    <row r="18714" spans="1:2" x14ac:dyDescent="0.2">
      <c r="A18714" s="1" t="s">
        <v>13348</v>
      </c>
      <c r="B18714" t="str">
        <f t="shared" si="546"/>
        <v>https://www.udobaer.de/out/media/public/cust/others/s0000238-2021-ch_it.pdf</v>
      </c>
    </row>
    <row r="18715" spans="1:2" x14ac:dyDescent="0.2">
      <c r="A18715" s="1" t="s">
        <v>13349</v>
      </c>
      <c r="B18715" t="str">
        <f t="shared" si="546"/>
        <v>https://www.udobaer.de/out/media/public/cust/others/s0000238-2021-ch_it.pdf</v>
      </c>
    </row>
    <row r="18716" spans="1:2" x14ac:dyDescent="0.2">
      <c r="A18716" s="1" t="s">
        <v>13350</v>
      </c>
      <c r="B18716" t="str">
        <f t="shared" si="546"/>
        <v>https://www.udobaer.de/out/media/public/cust/others/s0000238-2021-ch_it.pdf</v>
      </c>
    </row>
    <row r="18717" spans="1:2" x14ac:dyDescent="0.2">
      <c r="A18717" s="1" t="s">
        <v>13351</v>
      </c>
      <c r="B18717" t="str">
        <f t="shared" si="546"/>
        <v>https://www.udobaer.de/out/media/public/cust/others/s0000238-2021-ch_it.pdf</v>
      </c>
    </row>
    <row r="18718" spans="1:2" x14ac:dyDescent="0.2">
      <c r="A18718" s="1" t="s">
        <v>13352</v>
      </c>
      <c r="B18718" t="str">
        <f t="shared" si="546"/>
        <v>https://www.udobaer.de/out/media/public/cust/others/s0000238-2021-ch_it.pdf</v>
      </c>
    </row>
    <row r="18719" spans="1:2" x14ac:dyDescent="0.2">
      <c r="A18719" s="1" t="s">
        <v>13353</v>
      </c>
      <c r="B18719" t="str">
        <f t="shared" si="546"/>
        <v>https://www.udobaer.de/out/media/public/cust/others/s0000238-2021-ch_it.pdf</v>
      </c>
    </row>
    <row r="18720" spans="1:2" x14ac:dyDescent="0.2">
      <c r="A18720" s="1" t="s">
        <v>13354</v>
      </c>
      <c r="B18720" t="str">
        <f t="shared" si="546"/>
        <v>https://www.udobaer.de/out/media/public/cust/others/s0000238-2021-ch_it.pdf</v>
      </c>
    </row>
    <row r="18721" spans="1:2" x14ac:dyDescent="0.2">
      <c r="A18721" s="1" t="s">
        <v>13355</v>
      </c>
      <c r="B18721" t="str">
        <f t="shared" si="546"/>
        <v>https://www.udobaer.de/out/media/public/cust/others/s0000238-2021-ch_it.pdf</v>
      </c>
    </row>
    <row r="18722" spans="1:2" x14ac:dyDescent="0.2">
      <c r="A18722" s="1" t="s">
        <v>13356</v>
      </c>
      <c r="B18722" t="str">
        <f t="shared" si="546"/>
        <v>https://www.udobaer.de/out/media/public/cust/others/s0000238-2021-ch_it.pdf</v>
      </c>
    </row>
    <row r="18723" spans="1:2" x14ac:dyDescent="0.2">
      <c r="A18723" s="1" t="s">
        <v>13357</v>
      </c>
      <c r="B18723" t="str">
        <f t="shared" si="546"/>
        <v>https://www.udobaer.de/out/media/public/cust/others/s0000238-2021-ch_it.pdf</v>
      </c>
    </row>
    <row r="18724" spans="1:2" x14ac:dyDescent="0.2">
      <c r="A18724" s="1" t="s">
        <v>13358</v>
      </c>
      <c r="B18724" t="str">
        <f t="shared" si="546"/>
        <v>https://www.udobaer.de/out/media/public/cust/others/s0000238-2021-ch_it.pdf</v>
      </c>
    </row>
    <row r="18725" spans="1:2" x14ac:dyDescent="0.2">
      <c r="A18725" s="1" t="s">
        <v>13359</v>
      </c>
      <c r="B18725" t="str">
        <f t="shared" si="546"/>
        <v>https://www.udobaer.de/out/media/public/cust/others/s0000238-2021-ch_it.pdf</v>
      </c>
    </row>
    <row r="18726" spans="1:2" x14ac:dyDescent="0.2">
      <c r="A18726" s="1" t="s">
        <v>13360</v>
      </c>
      <c r="B18726" t="str">
        <f t="shared" si="546"/>
        <v>https://www.udobaer.de/out/media/public/cust/others/s0000238-2021-ch_it.pdf</v>
      </c>
    </row>
    <row r="18727" spans="1:2" x14ac:dyDescent="0.2">
      <c r="A18727" s="1" t="s">
        <v>13361</v>
      </c>
      <c r="B18727" t="str">
        <f t="shared" si="546"/>
        <v>https://www.udobaer.de/out/media/public/cust/others/s0000238-2021-ch_it.pdf</v>
      </c>
    </row>
    <row r="18728" spans="1:2" x14ac:dyDescent="0.2">
      <c r="A18728" s="1" t="s">
        <v>13364</v>
      </c>
      <c r="B18728" t="str">
        <f t="shared" si="546"/>
        <v>https://www.udobaer.de/out/media/public/cust/others/s0000238-2021-ch_it.pdf</v>
      </c>
    </row>
    <row r="18729" spans="1:2" x14ac:dyDescent="0.2">
      <c r="A18729" s="1" t="s">
        <v>13365</v>
      </c>
      <c r="B18729" t="str">
        <f t="shared" si="546"/>
        <v>https://www.udobaer.de/out/media/public/cust/others/s0000238-2021-ch_it.pdf</v>
      </c>
    </row>
    <row r="18730" spans="1:2" x14ac:dyDescent="0.2">
      <c r="A18730" s="1" t="s">
        <v>13366</v>
      </c>
      <c r="B18730" t="str">
        <f t="shared" si="546"/>
        <v>https://www.udobaer.de/out/media/public/cust/others/s0000238-2021-ch_it.pdf</v>
      </c>
    </row>
    <row r="18731" spans="1:2" x14ac:dyDescent="0.2">
      <c r="A18731" s="1" t="s">
        <v>13367</v>
      </c>
      <c r="B18731" t="str">
        <f t="shared" si="546"/>
        <v>https://www.udobaer.de/out/media/public/cust/others/s0000238-2021-ch_it.pdf</v>
      </c>
    </row>
    <row r="18732" spans="1:2" x14ac:dyDescent="0.2">
      <c r="A18732" s="1" t="s">
        <v>13368</v>
      </c>
      <c r="B18732" t="str">
        <f t="shared" si="546"/>
        <v>https://www.udobaer.de/out/media/public/cust/others/s0000238-2021-ch_it.pdf</v>
      </c>
    </row>
    <row r="18733" spans="1:2" x14ac:dyDescent="0.2">
      <c r="A18733" s="1" t="s">
        <v>13372</v>
      </c>
      <c r="B18733" t="str">
        <f t="shared" si="546"/>
        <v>https://www.udobaer.de/out/media/public/cust/others/s0000238-2021-ch_it.pdf</v>
      </c>
    </row>
    <row r="18734" spans="1:2" x14ac:dyDescent="0.2">
      <c r="A18734" s="1" t="s">
        <v>12697</v>
      </c>
      <c r="B18734" t="str">
        <f t="shared" ref="B18734:B18757" si="547">HYPERLINK("https://www.udobaer.de/out/media/public/cust/others/s0000239-2021-ch_it.pdf")</f>
        <v>https://www.udobaer.de/out/media/public/cust/others/s0000239-2021-ch_it.pdf</v>
      </c>
    </row>
    <row r="18735" spans="1:2" x14ac:dyDescent="0.2">
      <c r="A18735" s="1" t="s">
        <v>12699</v>
      </c>
      <c r="B18735" t="str">
        <f t="shared" si="547"/>
        <v>https://www.udobaer.de/out/media/public/cust/others/s0000239-2021-ch_it.pdf</v>
      </c>
    </row>
    <row r="18736" spans="1:2" x14ac:dyDescent="0.2">
      <c r="A18736" s="1" t="s">
        <v>12700</v>
      </c>
      <c r="B18736" t="str">
        <f t="shared" si="547"/>
        <v>https://www.udobaer.de/out/media/public/cust/others/s0000239-2021-ch_it.pdf</v>
      </c>
    </row>
    <row r="18737" spans="1:2" x14ac:dyDescent="0.2">
      <c r="A18737" s="1" t="s">
        <v>12701</v>
      </c>
      <c r="B18737" t="str">
        <f t="shared" si="547"/>
        <v>https://www.udobaer.de/out/media/public/cust/others/s0000239-2021-ch_it.pdf</v>
      </c>
    </row>
    <row r="18738" spans="1:2" x14ac:dyDescent="0.2">
      <c r="A18738" s="1" t="s">
        <v>12702</v>
      </c>
      <c r="B18738" t="str">
        <f t="shared" si="547"/>
        <v>https://www.udobaer.de/out/media/public/cust/others/s0000239-2021-ch_it.pdf</v>
      </c>
    </row>
    <row r="18739" spans="1:2" x14ac:dyDescent="0.2">
      <c r="A18739" s="1" t="s">
        <v>12703</v>
      </c>
      <c r="B18739" t="str">
        <f t="shared" si="547"/>
        <v>https://www.udobaer.de/out/media/public/cust/others/s0000239-2021-ch_it.pdf</v>
      </c>
    </row>
    <row r="18740" spans="1:2" x14ac:dyDescent="0.2">
      <c r="A18740" s="1" t="s">
        <v>12705</v>
      </c>
      <c r="B18740" t="str">
        <f t="shared" si="547"/>
        <v>https://www.udobaer.de/out/media/public/cust/others/s0000239-2021-ch_it.pdf</v>
      </c>
    </row>
    <row r="18741" spans="1:2" x14ac:dyDescent="0.2">
      <c r="A18741" s="1" t="s">
        <v>12706</v>
      </c>
      <c r="B18741" t="str">
        <f t="shared" si="547"/>
        <v>https://www.udobaer.de/out/media/public/cust/others/s0000239-2021-ch_it.pdf</v>
      </c>
    </row>
    <row r="18742" spans="1:2" x14ac:dyDescent="0.2">
      <c r="A18742" s="1" t="s">
        <v>12708</v>
      </c>
      <c r="B18742" t="str">
        <f t="shared" si="547"/>
        <v>https://www.udobaer.de/out/media/public/cust/others/s0000239-2021-ch_it.pdf</v>
      </c>
    </row>
    <row r="18743" spans="1:2" x14ac:dyDescent="0.2">
      <c r="A18743" s="1" t="s">
        <v>12714</v>
      </c>
      <c r="B18743" t="str">
        <f t="shared" si="547"/>
        <v>https://www.udobaer.de/out/media/public/cust/others/s0000239-2021-ch_it.pdf</v>
      </c>
    </row>
    <row r="18744" spans="1:2" x14ac:dyDescent="0.2">
      <c r="A18744" s="1" t="s">
        <v>12719</v>
      </c>
      <c r="B18744" t="str">
        <f t="shared" si="547"/>
        <v>https://www.udobaer.de/out/media/public/cust/others/s0000239-2021-ch_it.pdf</v>
      </c>
    </row>
    <row r="18745" spans="1:2" x14ac:dyDescent="0.2">
      <c r="A18745" s="1" t="s">
        <v>12723</v>
      </c>
      <c r="B18745" t="str">
        <f t="shared" si="547"/>
        <v>https://www.udobaer.de/out/media/public/cust/others/s0000239-2021-ch_it.pdf</v>
      </c>
    </row>
    <row r="18746" spans="1:2" x14ac:dyDescent="0.2">
      <c r="A18746" s="1" t="s">
        <v>12753</v>
      </c>
      <c r="B18746" t="str">
        <f t="shared" si="547"/>
        <v>https://www.udobaer.de/out/media/public/cust/others/s0000239-2021-ch_it.pdf</v>
      </c>
    </row>
    <row r="18747" spans="1:2" x14ac:dyDescent="0.2">
      <c r="A18747" s="1" t="s">
        <v>12785</v>
      </c>
      <c r="B18747" t="str">
        <f t="shared" si="547"/>
        <v>https://www.udobaer.de/out/media/public/cust/others/s0000239-2021-ch_it.pdf</v>
      </c>
    </row>
    <row r="18748" spans="1:2" x14ac:dyDescent="0.2">
      <c r="A18748" s="1" t="s">
        <v>12786</v>
      </c>
      <c r="B18748" t="str">
        <f t="shared" si="547"/>
        <v>https://www.udobaer.de/out/media/public/cust/others/s0000239-2021-ch_it.pdf</v>
      </c>
    </row>
    <row r="18749" spans="1:2" x14ac:dyDescent="0.2">
      <c r="A18749" s="1" t="s">
        <v>12787</v>
      </c>
      <c r="B18749" t="str">
        <f t="shared" si="547"/>
        <v>https://www.udobaer.de/out/media/public/cust/others/s0000239-2021-ch_it.pdf</v>
      </c>
    </row>
    <row r="18750" spans="1:2" x14ac:dyDescent="0.2">
      <c r="A18750" s="1" t="s">
        <v>12788</v>
      </c>
      <c r="B18750" t="str">
        <f t="shared" si="547"/>
        <v>https://www.udobaer.de/out/media/public/cust/others/s0000239-2021-ch_it.pdf</v>
      </c>
    </row>
    <row r="18751" spans="1:2" x14ac:dyDescent="0.2">
      <c r="A18751" s="1" t="s">
        <v>12789</v>
      </c>
      <c r="B18751" t="str">
        <f t="shared" si="547"/>
        <v>https://www.udobaer.de/out/media/public/cust/others/s0000239-2021-ch_it.pdf</v>
      </c>
    </row>
    <row r="18752" spans="1:2" x14ac:dyDescent="0.2">
      <c r="A18752" s="1" t="s">
        <v>12790</v>
      </c>
      <c r="B18752" t="str">
        <f t="shared" si="547"/>
        <v>https://www.udobaer.de/out/media/public/cust/others/s0000239-2021-ch_it.pdf</v>
      </c>
    </row>
    <row r="18753" spans="1:2" x14ac:dyDescent="0.2">
      <c r="A18753" s="1" t="s">
        <v>12791</v>
      </c>
      <c r="B18753" t="str">
        <f t="shared" si="547"/>
        <v>https://www.udobaer.de/out/media/public/cust/others/s0000239-2021-ch_it.pdf</v>
      </c>
    </row>
    <row r="18754" spans="1:2" x14ac:dyDescent="0.2">
      <c r="A18754" s="1" t="s">
        <v>12792</v>
      </c>
      <c r="B18754" t="str">
        <f t="shared" si="547"/>
        <v>https://www.udobaer.de/out/media/public/cust/others/s0000239-2021-ch_it.pdf</v>
      </c>
    </row>
    <row r="18755" spans="1:2" x14ac:dyDescent="0.2">
      <c r="A18755" s="1" t="s">
        <v>12793</v>
      </c>
      <c r="B18755" t="str">
        <f t="shared" si="547"/>
        <v>https://www.udobaer.de/out/media/public/cust/others/s0000239-2021-ch_it.pdf</v>
      </c>
    </row>
    <row r="18756" spans="1:2" x14ac:dyDescent="0.2">
      <c r="A18756" s="1" t="s">
        <v>12794</v>
      </c>
      <c r="B18756" t="str">
        <f t="shared" si="547"/>
        <v>https://www.udobaer.de/out/media/public/cust/others/s0000239-2021-ch_it.pdf</v>
      </c>
    </row>
    <row r="18757" spans="1:2" x14ac:dyDescent="0.2">
      <c r="A18757" s="1" t="s">
        <v>12803</v>
      </c>
      <c r="B18757" t="str">
        <f t="shared" si="547"/>
        <v>https://www.udobaer.de/out/media/public/cust/others/s0000239-2021-ch_it.pdf</v>
      </c>
    </row>
    <row r="18758" spans="1:2" x14ac:dyDescent="0.2">
      <c r="A18758" s="1" t="s">
        <v>12696</v>
      </c>
      <c r="B18758" t="str">
        <f t="shared" ref="B18758:B18798" si="548">HYPERLINK("https://www.udobaer.de/out/media/public/cust/others/s0000240-2021-ch_it.pdf")</f>
        <v>https://www.udobaer.de/out/media/public/cust/others/s0000240-2021-ch_it.pdf</v>
      </c>
    </row>
    <row r="18759" spans="1:2" x14ac:dyDescent="0.2">
      <c r="A18759" s="1" t="s">
        <v>12698</v>
      </c>
      <c r="B18759" t="str">
        <f t="shared" si="548"/>
        <v>https://www.udobaer.de/out/media/public/cust/others/s0000240-2021-ch_it.pdf</v>
      </c>
    </row>
    <row r="18760" spans="1:2" x14ac:dyDescent="0.2">
      <c r="A18760" s="1" t="s">
        <v>12704</v>
      </c>
      <c r="B18760" t="str">
        <f t="shared" si="548"/>
        <v>https://www.udobaer.de/out/media/public/cust/others/s0000240-2021-ch_it.pdf</v>
      </c>
    </row>
    <row r="18761" spans="1:2" x14ac:dyDescent="0.2">
      <c r="A18761" s="1" t="s">
        <v>12707</v>
      </c>
      <c r="B18761" t="str">
        <f t="shared" si="548"/>
        <v>https://www.udobaer.de/out/media/public/cust/others/s0000240-2021-ch_it.pdf</v>
      </c>
    </row>
    <row r="18762" spans="1:2" x14ac:dyDescent="0.2">
      <c r="A18762" s="1" t="s">
        <v>12709</v>
      </c>
      <c r="B18762" t="str">
        <f t="shared" si="548"/>
        <v>https://www.udobaer.de/out/media/public/cust/others/s0000240-2021-ch_it.pdf</v>
      </c>
    </row>
    <row r="18763" spans="1:2" x14ac:dyDescent="0.2">
      <c r="A18763" s="1" t="s">
        <v>12710</v>
      </c>
      <c r="B18763" t="str">
        <f t="shared" si="548"/>
        <v>https://www.udobaer.de/out/media/public/cust/others/s0000240-2021-ch_it.pdf</v>
      </c>
    </row>
    <row r="18764" spans="1:2" x14ac:dyDescent="0.2">
      <c r="A18764" s="1" t="s">
        <v>12711</v>
      </c>
      <c r="B18764" t="str">
        <f t="shared" si="548"/>
        <v>https://www.udobaer.de/out/media/public/cust/others/s0000240-2021-ch_it.pdf</v>
      </c>
    </row>
    <row r="18765" spans="1:2" x14ac:dyDescent="0.2">
      <c r="A18765" s="1" t="s">
        <v>12712</v>
      </c>
      <c r="B18765" t="str">
        <f t="shared" si="548"/>
        <v>https://www.udobaer.de/out/media/public/cust/others/s0000240-2021-ch_it.pdf</v>
      </c>
    </row>
    <row r="18766" spans="1:2" x14ac:dyDescent="0.2">
      <c r="A18766" s="1" t="s">
        <v>12713</v>
      </c>
      <c r="B18766" t="str">
        <f t="shared" si="548"/>
        <v>https://www.udobaer.de/out/media/public/cust/others/s0000240-2021-ch_it.pdf</v>
      </c>
    </row>
    <row r="18767" spans="1:2" x14ac:dyDescent="0.2">
      <c r="A18767" s="1" t="s">
        <v>12715</v>
      </c>
      <c r="B18767" t="str">
        <f t="shared" si="548"/>
        <v>https://www.udobaer.de/out/media/public/cust/others/s0000240-2021-ch_it.pdf</v>
      </c>
    </row>
    <row r="18768" spans="1:2" x14ac:dyDescent="0.2">
      <c r="A18768" s="1" t="s">
        <v>12716</v>
      </c>
      <c r="B18768" t="str">
        <f t="shared" si="548"/>
        <v>https://www.udobaer.de/out/media/public/cust/others/s0000240-2021-ch_it.pdf</v>
      </c>
    </row>
    <row r="18769" spans="1:2" x14ac:dyDescent="0.2">
      <c r="A18769" s="1" t="s">
        <v>12717</v>
      </c>
      <c r="B18769" t="str">
        <f t="shared" si="548"/>
        <v>https://www.udobaer.de/out/media/public/cust/others/s0000240-2021-ch_it.pdf</v>
      </c>
    </row>
    <row r="18770" spans="1:2" x14ac:dyDescent="0.2">
      <c r="A18770" s="1" t="s">
        <v>12718</v>
      </c>
      <c r="B18770" t="str">
        <f t="shared" si="548"/>
        <v>https://www.udobaer.de/out/media/public/cust/others/s0000240-2021-ch_it.pdf</v>
      </c>
    </row>
    <row r="18771" spans="1:2" x14ac:dyDescent="0.2">
      <c r="A18771" s="1" t="s">
        <v>12720</v>
      </c>
      <c r="B18771" t="str">
        <f t="shared" si="548"/>
        <v>https://www.udobaer.de/out/media/public/cust/others/s0000240-2021-ch_it.pdf</v>
      </c>
    </row>
    <row r="18772" spans="1:2" x14ac:dyDescent="0.2">
      <c r="A18772" s="1" t="s">
        <v>12721</v>
      </c>
      <c r="B18772" t="str">
        <f t="shared" si="548"/>
        <v>https://www.udobaer.de/out/media/public/cust/others/s0000240-2021-ch_it.pdf</v>
      </c>
    </row>
    <row r="18773" spans="1:2" x14ac:dyDescent="0.2">
      <c r="A18773" s="1" t="s">
        <v>12722</v>
      </c>
      <c r="B18773" t="str">
        <f t="shared" si="548"/>
        <v>https://www.udobaer.de/out/media/public/cust/others/s0000240-2021-ch_it.pdf</v>
      </c>
    </row>
    <row r="18774" spans="1:2" x14ac:dyDescent="0.2">
      <c r="A18774" s="1" t="s">
        <v>12724</v>
      </c>
      <c r="B18774" t="str">
        <f t="shared" si="548"/>
        <v>https://www.udobaer.de/out/media/public/cust/others/s0000240-2021-ch_it.pdf</v>
      </c>
    </row>
    <row r="18775" spans="1:2" x14ac:dyDescent="0.2">
      <c r="A18775" s="1" t="s">
        <v>12725</v>
      </c>
      <c r="B18775" t="str">
        <f t="shared" si="548"/>
        <v>https://www.udobaer.de/out/media/public/cust/others/s0000240-2021-ch_it.pdf</v>
      </c>
    </row>
    <row r="18776" spans="1:2" x14ac:dyDescent="0.2">
      <c r="A18776" s="1" t="s">
        <v>12745</v>
      </c>
      <c r="B18776" t="str">
        <f t="shared" si="548"/>
        <v>https://www.udobaer.de/out/media/public/cust/others/s0000240-2021-ch_it.pdf</v>
      </c>
    </row>
    <row r="18777" spans="1:2" x14ac:dyDescent="0.2">
      <c r="A18777" s="1" t="s">
        <v>12747</v>
      </c>
      <c r="B18777" t="str">
        <f t="shared" si="548"/>
        <v>https://www.udobaer.de/out/media/public/cust/others/s0000240-2021-ch_it.pdf</v>
      </c>
    </row>
    <row r="18778" spans="1:2" x14ac:dyDescent="0.2">
      <c r="A18778" s="1" t="s">
        <v>12748</v>
      </c>
      <c r="B18778" t="str">
        <f t="shared" si="548"/>
        <v>https://www.udobaer.de/out/media/public/cust/others/s0000240-2021-ch_it.pdf</v>
      </c>
    </row>
    <row r="18779" spans="1:2" x14ac:dyDescent="0.2">
      <c r="A18779" s="1" t="s">
        <v>12749</v>
      </c>
      <c r="B18779" t="str">
        <f t="shared" si="548"/>
        <v>https://www.udobaer.de/out/media/public/cust/others/s0000240-2021-ch_it.pdf</v>
      </c>
    </row>
    <row r="18780" spans="1:2" x14ac:dyDescent="0.2">
      <c r="A18780" s="1" t="s">
        <v>12750</v>
      </c>
      <c r="B18780" t="str">
        <f t="shared" si="548"/>
        <v>https://www.udobaer.de/out/media/public/cust/others/s0000240-2021-ch_it.pdf</v>
      </c>
    </row>
    <row r="18781" spans="1:2" x14ac:dyDescent="0.2">
      <c r="A18781" s="1" t="s">
        <v>12751</v>
      </c>
      <c r="B18781" t="str">
        <f t="shared" si="548"/>
        <v>https://www.udobaer.de/out/media/public/cust/others/s0000240-2021-ch_it.pdf</v>
      </c>
    </row>
    <row r="18782" spans="1:2" x14ac:dyDescent="0.2">
      <c r="A18782" s="1" t="s">
        <v>12752</v>
      </c>
      <c r="B18782" t="str">
        <f t="shared" si="548"/>
        <v>https://www.udobaer.de/out/media/public/cust/others/s0000240-2021-ch_it.pdf</v>
      </c>
    </row>
    <row r="18783" spans="1:2" x14ac:dyDescent="0.2">
      <c r="A18783" s="1" t="s">
        <v>12892</v>
      </c>
      <c r="B18783" t="str">
        <f t="shared" si="548"/>
        <v>https://www.udobaer.de/out/media/public/cust/others/s0000240-2021-ch_it.pdf</v>
      </c>
    </row>
    <row r="18784" spans="1:2" x14ac:dyDescent="0.2">
      <c r="A18784" s="1" t="s">
        <v>12894</v>
      </c>
      <c r="B18784" t="str">
        <f t="shared" si="548"/>
        <v>https://www.udobaer.de/out/media/public/cust/others/s0000240-2021-ch_it.pdf</v>
      </c>
    </row>
    <row r="18785" spans="1:2" x14ac:dyDescent="0.2">
      <c r="A18785" s="1" t="s">
        <v>12896</v>
      </c>
      <c r="B18785" t="str">
        <f t="shared" si="548"/>
        <v>https://www.udobaer.de/out/media/public/cust/others/s0000240-2021-ch_it.pdf</v>
      </c>
    </row>
    <row r="18786" spans="1:2" x14ac:dyDescent="0.2">
      <c r="A18786" s="1" t="s">
        <v>12897</v>
      </c>
      <c r="B18786" t="str">
        <f t="shared" si="548"/>
        <v>https://www.udobaer.de/out/media/public/cust/others/s0000240-2021-ch_it.pdf</v>
      </c>
    </row>
    <row r="18787" spans="1:2" x14ac:dyDescent="0.2">
      <c r="A18787" s="1" t="s">
        <v>12900</v>
      </c>
      <c r="B18787" t="str">
        <f t="shared" si="548"/>
        <v>https://www.udobaer.de/out/media/public/cust/others/s0000240-2021-ch_it.pdf</v>
      </c>
    </row>
    <row r="18788" spans="1:2" x14ac:dyDescent="0.2">
      <c r="A18788" s="1" t="s">
        <v>12901</v>
      </c>
      <c r="B18788" t="str">
        <f t="shared" si="548"/>
        <v>https://www.udobaer.de/out/media/public/cust/others/s0000240-2021-ch_it.pdf</v>
      </c>
    </row>
    <row r="18789" spans="1:2" x14ac:dyDescent="0.2">
      <c r="A18789" s="1" t="s">
        <v>12907</v>
      </c>
      <c r="B18789" t="str">
        <f t="shared" si="548"/>
        <v>https://www.udobaer.de/out/media/public/cust/others/s0000240-2021-ch_it.pdf</v>
      </c>
    </row>
    <row r="18790" spans="1:2" x14ac:dyDescent="0.2">
      <c r="A18790" s="1" t="s">
        <v>13316</v>
      </c>
      <c r="B18790" t="str">
        <f t="shared" si="548"/>
        <v>https://www.udobaer.de/out/media/public/cust/others/s0000240-2021-ch_it.pdf</v>
      </c>
    </row>
    <row r="18791" spans="1:2" x14ac:dyDescent="0.2">
      <c r="A18791" s="1" t="s">
        <v>13317</v>
      </c>
      <c r="B18791" t="str">
        <f t="shared" si="548"/>
        <v>https://www.udobaer.de/out/media/public/cust/others/s0000240-2021-ch_it.pdf</v>
      </c>
    </row>
    <row r="18792" spans="1:2" x14ac:dyDescent="0.2">
      <c r="A18792" s="1" t="s">
        <v>13318</v>
      </c>
      <c r="B18792" t="str">
        <f t="shared" si="548"/>
        <v>https://www.udobaer.de/out/media/public/cust/others/s0000240-2021-ch_it.pdf</v>
      </c>
    </row>
    <row r="18793" spans="1:2" x14ac:dyDescent="0.2">
      <c r="A18793" s="1" t="s">
        <v>13319</v>
      </c>
      <c r="B18793" t="str">
        <f t="shared" si="548"/>
        <v>https://www.udobaer.de/out/media/public/cust/others/s0000240-2021-ch_it.pdf</v>
      </c>
    </row>
    <row r="18794" spans="1:2" x14ac:dyDescent="0.2">
      <c r="A18794" s="1" t="s">
        <v>13320</v>
      </c>
      <c r="B18794" t="str">
        <f t="shared" si="548"/>
        <v>https://www.udobaer.de/out/media/public/cust/others/s0000240-2021-ch_it.pdf</v>
      </c>
    </row>
    <row r="18795" spans="1:2" x14ac:dyDescent="0.2">
      <c r="A18795" s="1" t="s">
        <v>13321</v>
      </c>
      <c r="B18795" t="str">
        <f t="shared" si="548"/>
        <v>https://www.udobaer.de/out/media/public/cust/others/s0000240-2021-ch_it.pdf</v>
      </c>
    </row>
    <row r="18796" spans="1:2" x14ac:dyDescent="0.2">
      <c r="A18796" s="1" t="s">
        <v>13323</v>
      </c>
      <c r="B18796" t="str">
        <f t="shared" si="548"/>
        <v>https://www.udobaer.de/out/media/public/cust/others/s0000240-2021-ch_it.pdf</v>
      </c>
    </row>
    <row r="18797" spans="1:2" x14ac:dyDescent="0.2">
      <c r="A18797" s="1" t="s">
        <v>13362</v>
      </c>
      <c r="B18797" t="str">
        <f t="shared" si="548"/>
        <v>https://www.udobaer.de/out/media/public/cust/others/s0000240-2021-ch_it.pdf</v>
      </c>
    </row>
    <row r="18798" spans="1:2" x14ac:dyDescent="0.2">
      <c r="A18798" s="1" t="s">
        <v>13405</v>
      </c>
      <c r="B18798" t="str">
        <f t="shared" si="548"/>
        <v>https://www.udobaer.de/out/media/public/cust/others/s0000240-2021-ch_it.pdf</v>
      </c>
    </row>
    <row r="18799" spans="1:2" x14ac:dyDescent="0.2">
      <c r="A18799" s="1" t="s">
        <v>12835</v>
      </c>
      <c r="B18799" t="str">
        <f t="shared" ref="B18799:B18806" si="549">HYPERLINK("https://www.udobaer.de/out/media/public/cust/others/s0000241-2021-ch_it.pdf")</f>
        <v>https://www.udobaer.de/out/media/public/cust/others/s0000241-2021-ch_it.pdf</v>
      </c>
    </row>
    <row r="18800" spans="1:2" x14ac:dyDescent="0.2">
      <c r="A18800" s="1" t="s">
        <v>13274</v>
      </c>
      <c r="B18800" t="str">
        <f t="shared" si="549"/>
        <v>https://www.udobaer.de/out/media/public/cust/others/s0000241-2021-ch_it.pdf</v>
      </c>
    </row>
    <row r="18801" spans="1:2" x14ac:dyDescent="0.2">
      <c r="A18801" s="1" t="s">
        <v>13275</v>
      </c>
      <c r="B18801" t="str">
        <f t="shared" si="549"/>
        <v>https://www.udobaer.de/out/media/public/cust/others/s0000241-2021-ch_it.pdf</v>
      </c>
    </row>
    <row r="18802" spans="1:2" x14ac:dyDescent="0.2">
      <c r="A18802" s="1" t="s">
        <v>13276</v>
      </c>
      <c r="B18802" t="str">
        <f t="shared" si="549"/>
        <v>https://www.udobaer.de/out/media/public/cust/others/s0000241-2021-ch_it.pdf</v>
      </c>
    </row>
    <row r="18803" spans="1:2" x14ac:dyDescent="0.2">
      <c r="A18803" s="1" t="s">
        <v>13390</v>
      </c>
      <c r="B18803" t="str">
        <f t="shared" si="549"/>
        <v>https://www.udobaer.de/out/media/public/cust/others/s0000241-2021-ch_it.pdf</v>
      </c>
    </row>
    <row r="18804" spans="1:2" x14ac:dyDescent="0.2">
      <c r="A18804" s="1" t="s">
        <v>13391</v>
      </c>
      <c r="B18804" t="str">
        <f t="shared" si="549"/>
        <v>https://www.udobaer.de/out/media/public/cust/others/s0000241-2021-ch_it.pdf</v>
      </c>
    </row>
    <row r="18805" spans="1:2" x14ac:dyDescent="0.2">
      <c r="A18805" s="1" t="s">
        <v>13392</v>
      </c>
      <c r="B18805" t="str">
        <f t="shared" si="549"/>
        <v>https://www.udobaer.de/out/media/public/cust/others/s0000241-2021-ch_it.pdf</v>
      </c>
    </row>
    <row r="18806" spans="1:2" x14ac:dyDescent="0.2">
      <c r="A18806" s="1" t="s">
        <v>13394</v>
      </c>
      <c r="B18806" t="str">
        <f t="shared" si="549"/>
        <v>https://www.udobaer.de/out/media/public/cust/others/s0000241-2021-ch_it.pdf</v>
      </c>
    </row>
    <row r="18807" spans="1:2" x14ac:dyDescent="0.2">
      <c r="A18807" s="1" t="s">
        <v>12859</v>
      </c>
      <c r="B18807" t="str">
        <f t="shared" ref="B18807:B18838" si="550">HYPERLINK("https://www.udobaer.de/out/media/public/cust/others/s0000242-2021-ch_it.pdf")</f>
        <v>https://www.udobaer.de/out/media/public/cust/others/s0000242-2021-ch_it.pdf</v>
      </c>
    </row>
    <row r="18808" spans="1:2" x14ac:dyDescent="0.2">
      <c r="A18808" s="1" t="s">
        <v>12861</v>
      </c>
      <c r="B18808" t="str">
        <f t="shared" si="550"/>
        <v>https://www.udobaer.de/out/media/public/cust/others/s0000242-2021-ch_it.pdf</v>
      </c>
    </row>
    <row r="18809" spans="1:2" x14ac:dyDescent="0.2">
      <c r="A18809" s="1" t="s">
        <v>12862</v>
      </c>
      <c r="B18809" t="str">
        <f t="shared" si="550"/>
        <v>https://www.udobaer.de/out/media/public/cust/others/s0000242-2021-ch_it.pdf</v>
      </c>
    </row>
    <row r="18810" spans="1:2" x14ac:dyDescent="0.2">
      <c r="A18810" s="1" t="s">
        <v>12863</v>
      </c>
      <c r="B18810" t="str">
        <f t="shared" si="550"/>
        <v>https://www.udobaer.de/out/media/public/cust/others/s0000242-2021-ch_it.pdf</v>
      </c>
    </row>
    <row r="18811" spans="1:2" x14ac:dyDescent="0.2">
      <c r="A18811" s="1" t="s">
        <v>12864</v>
      </c>
      <c r="B18811" t="str">
        <f t="shared" si="550"/>
        <v>https://www.udobaer.de/out/media/public/cust/others/s0000242-2021-ch_it.pdf</v>
      </c>
    </row>
    <row r="18812" spans="1:2" x14ac:dyDescent="0.2">
      <c r="A18812" s="1" t="s">
        <v>12865</v>
      </c>
      <c r="B18812" t="str">
        <f t="shared" si="550"/>
        <v>https://www.udobaer.de/out/media/public/cust/others/s0000242-2021-ch_it.pdf</v>
      </c>
    </row>
    <row r="18813" spans="1:2" x14ac:dyDescent="0.2">
      <c r="A18813" s="1" t="s">
        <v>12866</v>
      </c>
      <c r="B18813" t="str">
        <f t="shared" si="550"/>
        <v>https://www.udobaer.de/out/media/public/cust/others/s0000242-2021-ch_it.pdf</v>
      </c>
    </row>
    <row r="18814" spans="1:2" x14ac:dyDescent="0.2">
      <c r="A18814" s="1" t="s">
        <v>12867</v>
      </c>
      <c r="B18814" t="str">
        <f t="shared" si="550"/>
        <v>https://www.udobaer.de/out/media/public/cust/others/s0000242-2021-ch_it.pdf</v>
      </c>
    </row>
    <row r="18815" spans="1:2" x14ac:dyDescent="0.2">
      <c r="A18815" s="1" t="s">
        <v>12868</v>
      </c>
      <c r="B18815" t="str">
        <f t="shared" si="550"/>
        <v>https://www.udobaer.de/out/media/public/cust/others/s0000242-2021-ch_it.pdf</v>
      </c>
    </row>
    <row r="18816" spans="1:2" x14ac:dyDescent="0.2">
      <c r="A18816" s="1" t="s">
        <v>12869</v>
      </c>
      <c r="B18816" t="str">
        <f t="shared" si="550"/>
        <v>https://www.udobaer.de/out/media/public/cust/others/s0000242-2021-ch_it.pdf</v>
      </c>
    </row>
    <row r="18817" spans="1:2" x14ac:dyDescent="0.2">
      <c r="A18817" s="1" t="s">
        <v>12870</v>
      </c>
      <c r="B18817" t="str">
        <f t="shared" si="550"/>
        <v>https://www.udobaer.de/out/media/public/cust/others/s0000242-2021-ch_it.pdf</v>
      </c>
    </row>
    <row r="18818" spans="1:2" x14ac:dyDescent="0.2">
      <c r="A18818" s="1" t="s">
        <v>12871</v>
      </c>
      <c r="B18818" t="str">
        <f t="shared" si="550"/>
        <v>https://www.udobaer.de/out/media/public/cust/others/s0000242-2021-ch_it.pdf</v>
      </c>
    </row>
    <row r="18819" spans="1:2" x14ac:dyDescent="0.2">
      <c r="A18819" s="1" t="s">
        <v>12872</v>
      </c>
      <c r="B18819" t="str">
        <f t="shared" si="550"/>
        <v>https://www.udobaer.de/out/media/public/cust/others/s0000242-2021-ch_it.pdf</v>
      </c>
    </row>
    <row r="18820" spans="1:2" x14ac:dyDescent="0.2">
      <c r="A18820" s="1" t="s">
        <v>12873</v>
      </c>
      <c r="B18820" t="str">
        <f t="shared" si="550"/>
        <v>https://www.udobaer.de/out/media/public/cust/others/s0000242-2021-ch_it.pdf</v>
      </c>
    </row>
    <row r="18821" spans="1:2" x14ac:dyDescent="0.2">
      <c r="A18821" s="1" t="s">
        <v>12874</v>
      </c>
      <c r="B18821" t="str">
        <f t="shared" si="550"/>
        <v>https://www.udobaer.de/out/media/public/cust/others/s0000242-2021-ch_it.pdf</v>
      </c>
    </row>
    <row r="18822" spans="1:2" x14ac:dyDescent="0.2">
      <c r="A18822" s="1" t="s">
        <v>12875</v>
      </c>
      <c r="B18822" t="str">
        <f t="shared" si="550"/>
        <v>https://www.udobaer.de/out/media/public/cust/others/s0000242-2021-ch_it.pdf</v>
      </c>
    </row>
    <row r="18823" spans="1:2" x14ac:dyDescent="0.2">
      <c r="A18823" s="1" t="s">
        <v>12876</v>
      </c>
      <c r="B18823" t="str">
        <f t="shared" si="550"/>
        <v>https://www.udobaer.de/out/media/public/cust/others/s0000242-2021-ch_it.pdf</v>
      </c>
    </row>
    <row r="18824" spans="1:2" x14ac:dyDescent="0.2">
      <c r="A18824" s="1" t="s">
        <v>12877</v>
      </c>
      <c r="B18824" t="str">
        <f t="shared" si="550"/>
        <v>https://www.udobaer.de/out/media/public/cust/others/s0000242-2021-ch_it.pdf</v>
      </c>
    </row>
    <row r="18825" spans="1:2" x14ac:dyDescent="0.2">
      <c r="A18825" s="1" t="s">
        <v>12878</v>
      </c>
      <c r="B18825" t="str">
        <f t="shared" si="550"/>
        <v>https://www.udobaer.de/out/media/public/cust/others/s0000242-2021-ch_it.pdf</v>
      </c>
    </row>
    <row r="18826" spans="1:2" x14ac:dyDescent="0.2">
      <c r="A18826" s="1" t="s">
        <v>12923</v>
      </c>
      <c r="B18826" t="str">
        <f t="shared" si="550"/>
        <v>https://www.udobaer.de/out/media/public/cust/others/s0000242-2021-ch_it.pdf</v>
      </c>
    </row>
    <row r="18827" spans="1:2" x14ac:dyDescent="0.2">
      <c r="A18827" s="1" t="s">
        <v>12924</v>
      </c>
      <c r="B18827" t="str">
        <f t="shared" si="550"/>
        <v>https://www.udobaer.de/out/media/public/cust/others/s0000242-2021-ch_it.pdf</v>
      </c>
    </row>
    <row r="18828" spans="1:2" x14ac:dyDescent="0.2">
      <c r="A18828" s="1" t="s">
        <v>12925</v>
      </c>
      <c r="B18828" t="str">
        <f t="shared" si="550"/>
        <v>https://www.udobaer.de/out/media/public/cust/others/s0000242-2021-ch_it.pdf</v>
      </c>
    </row>
    <row r="18829" spans="1:2" x14ac:dyDescent="0.2">
      <c r="A18829" s="1" t="s">
        <v>12927</v>
      </c>
      <c r="B18829" t="str">
        <f t="shared" si="550"/>
        <v>https://www.udobaer.de/out/media/public/cust/others/s0000242-2021-ch_it.pdf</v>
      </c>
    </row>
    <row r="18830" spans="1:2" x14ac:dyDescent="0.2">
      <c r="A18830" s="1" t="s">
        <v>12929</v>
      </c>
      <c r="B18830" t="str">
        <f t="shared" si="550"/>
        <v>https://www.udobaer.de/out/media/public/cust/others/s0000242-2021-ch_it.pdf</v>
      </c>
    </row>
    <row r="18831" spans="1:2" x14ac:dyDescent="0.2">
      <c r="A18831" s="1" t="s">
        <v>12930</v>
      </c>
      <c r="B18831" t="str">
        <f t="shared" si="550"/>
        <v>https://www.udobaer.de/out/media/public/cust/others/s0000242-2021-ch_it.pdf</v>
      </c>
    </row>
    <row r="18832" spans="1:2" x14ac:dyDescent="0.2">
      <c r="A18832" s="1" t="s">
        <v>12931</v>
      </c>
      <c r="B18832" t="str">
        <f t="shared" si="550"/>
        <v>https://www.udobaer.de/out/media/public/cust/others/s0000242-2021-ch_it.pdf</v>
      </c>
    </row>
    <row r="18833" spans="1:2" x14ac:dyDescent="0.2">
      <c r="A18833" s="1" t="s">
        <v>12932</v>
      </c>
      <c r="B18833" t="str">
        <f t="shared" si="550"/>
        <v>https://www.udobaer.de/out/media/public/cust/others/s0000242-2021-ch_it.pdf</v>
      </c>
    </row>
    <row r="18834" spans="1:2" x14ac:dyDescent="0.2">
      <c r="A18834" s="1" t="s">
        <v>12933</v>
      </c>
      <c r="B18834" t="str">
        <f t="shared" si="550"/>
        <v>https://www.udobaer.de/out/media/public/cust/others/s0000242-2021-ch_it.pdf</v>
      </c>
    </row>
    <row r="18835" spans="1:2" x14ac:dyDescent="0.2">
      <c r="A18835" s="1" t="s">
        <v>12934</v>
      </c>
      <c r="B18835" t="str">
        <f t="shared" si="550"/>
        <v>https://www.udobaer.de/out/media/public/cust/others/s0000242-2021-ch_it.pdf</v>
      </c>
    </row>
    <row r="18836" spans="1:2" x14ac:dyDescent="0.2">
      <c r="A18836" s="1" t="s">
        <v>13385</v>
      </c>
      <c r="B18836" t="str">
        <f t="shared" si="550"/>
        <v>https://www.udobaer.de/out/media/public/cust/others/s0000242-2021-ch_it.pdf</v>
      </c>
    </row>
    <row r="18837" spans="1:2" x14ac:dyDescent="0.2">
      <c r="A18837" s="1" t="s">
        <v>13386</v>
      </c>
      <c r="B18837" t="str">
        <f t="shared" si="550"/>
        <v>https://www.udobaer.de/out/media/public/cust/others/s0000242-2021-ch_it.pdf</v>
      </c>
    </row>
    <row r="18838" spans="1:2" x14ac:dyDescent="0.2">
      <c r="A18838" s="1" t="s">
        <v>13387</v>
      </c>
      <c r="B18838" t="str">
        <f t="shared" si="550"/>
        <v>https://www.udobaer.de/out/media/public/cust/others/s0000242-2021-ch_it.pdf</v>
      </c>
    </row>
    <row r="18839" spans="1:2" x14ac:dyDescent="0.2">
      <c r="A18839" s="1" t="s">
        <v>12836</v>
      </c>
      <c r="B18839" t="str">
        <f t="shared" ref="B18839:B18856" si="551">HYPERLINK("https://www.udobaer.de/out/media/public/cust/others/s0000243-2021-ch_it.pdf")</f>
        <v>https://www.udobaer.de/out/media/public/cust/others/s0000243-2021-ch_it.pdf</v>
      </c>
    </row>
    <row r="18840" spans="1:2" x14ac:dyDescent="0.2">
      <c r="A18840" s="1" t="s">
        <v>12879</v>
      </c>
      <c r="B18840" t="str">
        <f t="shared" si="551"/>
        <v>https://www.udobaer.de/out/media/public/cust/others/s0000243-2021-ch_it.pdf</v>
      </c>
    </row>
    <row r="18841" spans="1:2" x14ac:dyDescent="0.2">
      <c r="A18841" s="1" t="s">
        <v>12880</v>
      </c>
      <c r="B18841" t="str">
        <f t="shared" si="551"/>
        <v>https://www.udobaer.de/out/media/public/cust/others/s0000243-2021-ch_it.pdf</v>
      </c>
    </row>
    <row r="18842" spans="1:2" x14ac:dyDescent="0.2">
      <c r="A18842" s="1" t="s">
        <v>12881</v>
      </c>
      <c r="B18842" t="str">
        <f t="shared" si="551"/>
        <v>https://www.udobaer.de/out/media/public/cust/others/s0000243-2021-ch_it.pdf</v>
      </c>
    </row>
    <row r="18843" spans="1:2" x14ac:dyDescent="0.2">
      <c r="A18843" s="1" t="s">
        <v>12882</v>
      </c>
      <c r="B18843" t="str">
        <f t="shared" si="551"/>
        <v>https://www.udobaer.de/out/media/public/cust/others/s0000243-2021-ch_it.pdf</v>
      </c>
    </row>
    <row r="18844" spans="1:2" x14ac:dyDescent="0.2">
      <c r="A18844" s="1" t="s">
        <v>12883</v>
      </c>
      <c r="B18844" t="str">
        <f t="shared" si="551"/>
        <v>https://www.udobaer.de/out/media/public/cust/others/s0000243-2021-ch_it.pdf</v>
      </c>
    </row>
    <row r="18845" spans="1:2" x14ac:dyDescent="0.2">
      <c r="A18845" s="1" t="s">
        <v>12884</v>
      </c>
      <c r="B18845" t="str">
        <f t="shared" si="551"/>
        <v>https://www.udobaer.de/out/media/public/cust/others/s0000243-2021-ch_it.pdf</v>
      </c>
    </row>
    <row r="18846" spans="1:2" x14ac:dyDescent="0.2">
      <c r="A18846" s="1" t="s">
        <v>12885</v>
      </c>
      <c r="B18846" t="str">
        <f t="shared" si="551"/>
        <v>https://www.udobaer.de/out/media/public/cust/others/s0000243-2021-ch_it.pdf</v>
      </c>
    </row>
    <row r="18847" spans="1:2" x14ac:dyDescent="0.2">
      <c r="A18847" s="1" t="s">
        <v>12915</v>
      </c>
      <c r="B18847" t="str">
        <f t="shared" si="551"/>
        <v>https://www.udobaer.de/out/media/public/cust/others/s0000243-2021-ch_it.pdf</v>
      </c>
    </row>
    <row r="18848" spans="1:2" x14ac:dyDescent="0.2">
      <c r="A18848" s="1" t="s">
        <v>12916</v>
      </c>
      <c r="B18848" t="str">
        <f t="shared" si="551"/>
        <v>https://www.udobaer.de/out/media/public/cust/others/s0000243-2021-ch_it.pdf</v>
      </c>
    </row>
    <row r="18849" spans="1:2" x14ac:dyDescent="0.2">
      <c r="A18849" s="1" t="s">
        <v>12917</v>
      </c>
      <c r="B18849" t="str">
        <f t="shared" si="551"/>
        <v>https://www.udobaer.de/out/media/public/cust/others/s0000243-2021-ch_it.pdf</v>
      </c>
    </row>
    <row r="18850" spans="1:2" x14ac:dyDescent="0.2">
      <c r="A18850" s="1" t="s">
        <v>12918</v>
      </c>
      <c r="B18850" t="str">
        <f t="shared" si="551"/>
        <v>https://www.udobaer.de/out/media/public/cust/others/s0000243-2021-ch_it.pdf</v>
      </c>
    </row>
    <row r="18851" spans="1:2" x14ac:dyDescent="0.2">
      <c r="A18851" s="1" t="s">
        <v>12919</v>
      </c>
      <c r="B18851" t="str">
        <f t="shared" si="551"/>
        <v>https://www.udobaer.de/out/media/public/cust/others/s0000243-2021-ch_it.pdf</v>
      </c>
    </row>
    <row r="18852" spans="1:2" x14ac:dyDescent="0.2">
      <c r="A18852" s="1" t="s">
        <v>12920</v>
      </c>
      <c r="B18852" t="str">
        <f t="shared" si="551"/>
        <v>https://www.udobaer.de/out/media/public/cust/others/s0000243-2021-ch_it.pdf</v>
      </c>
    </row>
    <row r="18853" spans="1:2" x14ac:dyDescent="0.2">
      <c r="A18853" s="1" t="s">
        <v>12921</v>
      </c>
      <c r="B18853" t="str">
        <f t="shared" si="551"/>
        <v>https://www.udobaer.de/out/media/public/cust/others/s0000243-2021-ch_it.pdf</v>
      </c>
    </row>
    <row r="18854" spans="1:2" x14ac:dyDescent="0.2">
      <c r="A18854" s="1" t="s">
        <v>12922</v>
      </c>
      <c r="B18854" t="str">
        <f t="shared" si="551"/>
        <v>https://www.udobaer.de/out/media/public/cust/others/s0000243-2021-ch_it.pdf</v>
      </c>
    </row>
    <row r="18855" spans="1:2" x14ac:dyDescent="0.2">
      <c r="A18855" s="1" t="s">
        <v>12926</v>
      </c>
      <c r="B18855" t="str">
        <f t="shared" si="551"/>
        <v>https://www.udobaer.de/out/media/public/cust/others/s0000243-2021-ch_it.pdf</v>
      </c>
    </row>
    <row r="18856" spans="1:2" x14ac:dyDescent="0.2">
      <c r="A18856" s="1" t="s">
        <v>12928</v>
      </c>
      <c r="B18856" t="str">
        <f t="shared" si="551"/>
        <v>https://www.udobaer.de/out/media/public/cust/others/s0000243-2021-ch_it.pdf</v>
      </c>
    </row>
    <row r="18857" spans="1:2" x14ac:dyDescent="0.2">
      <c r="A18857" s="1" t="s">
        <v>2334</v>
      </c>
      <c r="B18857" t="str">
        <f t="shared" ref="B18857:B18872" si="552">HYPERLINK("https://www.udobaer.de/out/media/public/cust/others/s0000244-2021-ch_it.pdf")</f>
        <v>https://www.udobaer.de/out/media/public/cust/others/s0000244-2021-ch_it.pdf</v>
      </c>
    </row>
    <row r="18858" spans="1:2" x14ac:dyDescent="0.2">
      <c r="A18858" s="1" t="s">
        <v>12813</v>
      </c>
      <c r="B18858" t="str">
        <f t="shared" si="552"/>
        <v>https://www.udobaer.de/out/media/public/cust/others/s0000244-2021-ch_it.pdf</v>
      </c>
    </row>
    <row r="18859" spans="1:2" x14ac:dyDescent="0.2">
      <c r="A18859" s="1" t="s">
        <v>12814</v>
      </c>
      <c r="B18859" t="str">
        <f t="shared" si="552"/>
        <v>https://www.udobaer.de/out/media/public/cust/others/s0000244-2021-ch_it.pdf</v>
      </c>
    </row>
    <row r="18860" spans="1:2" x14ac:dyDescent="0.2">
      <c r="A18860" s="1" t="s">
        <v>12815</v>
      </c>
      <c r="B18860" t="str">
        <f t="shared" si="552"/>
        <v>https://www.udobaer.de/out/media/public/cust/others/s0000244-2021-ch_it.pdf</v>
      </c>
    </row>
    <row r="18861" spans="1:2" x14ac:dyDescent="0.2">
      <c r="A18861" s="1" t="s">
        <v>12816</v>
      </c>
      <c r="B18861" t="str">
        <f t="shared" si="552"/>
        <v>https://www.udobaer.de/out/media/public/cust/others/s0000244-2021-ch_it.pdf</v>
      </c>
    </row>
    <row r="18862" spans="1:2" x14ac:dyDescent="0.2">
      <c r="A18862" s="1" t="s">
        <v>12837</v>
      </c>
      <c r="B18862" t="str">
        <f t="shared" si="552"/>
        <v>https://www.udobaer.de/out/media/public/cust/others/s0000244-2021-ch_it.pdf</v>
      </c>
    </row>
    <row r="18863" spans="1:2" x14ac:dyDescent="0.2">
      <c r="A18863" s="1" t="s">
        <v>12838</v>
      </c>
      <c r="B18863" t="str">
        <f t="shared" si="552"/>
        <v>https://www.udobaer.de/out/media/public/cust/others/s0000244-2021-ch_it.pdf</v>
      </c>
    </row>
    <row r="18864" spans="1:2" x14ac:dyDescent="0.2">
      <c r="A18864" s="1" t="s">
        <v>12839</v>
      </c>
      <c r="B18864" t="str">
        <f t="shared" si="552"/>
        <v>https://www.udobaer.de/out/media/public/cust/others/s0000244-2021-ch_it.pdf</v>
      </c>
    </row>
    <row r="18865" spans="1:2" x14ac:dyDescent="0.2">
      <c r="A18865" s="1" t="s">
        <v>12886</v>
      </c>
      <c r="B18865" t="str">
        <f t="shared" si="552"/>
        <v>https://www.udobaer.de/out/media/public/cust/others/s0000244-2021-ch_it.pdf</v>
      </c>
    </row>
    <row r="18866" spans="1:2" x14ac:dyDescent="0.2">
      <c r="A18866" s="1" t="s">
        <v>12887</v>
      </c>
      <c r="B18866" t="str">
        <f t="shared" si="552"/>
        <v>https://www.udobaer.de/out/media/public/cust/others/s0000244-2021-ch_it.pdf</v>
      </c>
    </row>
    <row r="18867" spans="1:2" x14ac:dyDescent="0.2">
      <c r="A18867" s="1" t="s">
        <v>12888</v>
      </c>
      <c r="B18867" t="str">
        <f t="shared" si="552"/>
        <v>https://www.udobaer.de/out/media/public/cust/others/s0000244-2021-ch_it.pdf</v>
      </c>
    </row>
    <row r="18868" spans="1:2" x14ac:dyDescent="0.2">
      <c r="A18868" s="1" t="s">
        <v>12889</v>
      </c>
      <c r="B18868" t="str">
        <f t="shared" si="552"/>
        <v>https://www.udobaer.de/out/media/public/cust/others/s0000244-2021-ch_it.pdf</v>
      </c>
    </row>
    <row r="18869" spans="1:2" x14ac:dyDescent="0.2">
      <c r="A18869" s="1" t="s">
        <v>12890</v>
      </c>
      <c r="B18869" t="str">
        <f t="shared" si="552"/>
        <v>https://www.udobaer.de/out/media/public/cust/others/s0000244-2021-ch_it.pdf</v>
      </c>
    </row>
    <row r="18870" spans="1:2" x14ac:dyDescent="0.2">
      <c r="A18870" s="1" t="s">
        <v>12891</v>
      </c>
      <c r="B18870" t="str">
        <f t="shared" si="552"/>
        <v>https://www.udobaer.de/out/media/public/cust/others/s0000244-2021-ch_it.pdf</v>
      </c>
    </row>
    <row r="18871" spans="1:2" x14ac:dyDescent="0.2">
      <c r="A18871" s="1" t="s">
        <v>12893</v>
      </c>
      <c r="B18871" t="str">
        <f t="shared" si="552"/>
        <v>https://www.udobaer.de/out/media/public/cust/others/s0000244-2021-ch_it.pdf</v>
      </c>
    </row>
    <row r="18872" spans="1:2" x14ac:dyDescent="0.2">
      <c r="A18872" s="1" t="s">
        <v>12895</v>
      </c>
      <c r="B18872" t="str">
        <f t="shared" si="552"/>
        <v>https://www.udobaer.de/out/media/public/cust/others/s0000244-2021-ch_it.pdf</v>
      </c>
    </row>
    <row r="18873" spans="1:2" x14ac:dyDescent="0.2">
      <c r="A18873" s="1" t="s">
        <v>12817</v>
      </c>
      <c r="B18873" t="str">
        <f t="shared" ref="B18873:B18892" si="553">HYPERLINK("https://www.udobaer.de/out/media/public/cust/others/s0000245-2021-ch_it.pdf")</f>
        <v>https://www.udobaer.de/out/media/public/cust/others/s0000245-2021-ch_it.pdf</v>
      </c>
    </row>
    <row r="18874" spans="1:2" x14ac:dyDescent="0.2">
      <c r="A18874" s="1" t="s">
        <v>12818</v>
      </c>
      <c r="B18874" t="str">
        <f t="shared" si="553"/>
        <v>https://www.udobaer.de/out/media/public/cust/others/s0000245-2021-ch_it.pdf</v>
      </c>
    </row>
    <row r="18875" spans="1:2" x14ac:dyDescent="0.2">
      <c r="A18875" s="1" t="s">
        <v>12819</v>
      </c>
      <c r="B18875" t="str">
        <f t="shared" si="553"/>
        <v>https://www.udobaer.de/out/media/public/cust/others/s0000245-2021-ch_it.pdf</v>
      </c>
    </row>
    <row r="18876" spans="1:2" x14ac:dyDescent="0.2">
      <c r="A18876" s="1" t="s">
        <v>12820</v>
      </c>
      <c r="B18876" t="str">
        <f t="shared" si="553"/>
        <v>https://www.udobaer.de/out/media/public/cust/others/s0000245-2021-ch_it.pdf</v>
      </c>
    </row>
    <row r="18877" spans="1:2" x14ac:dyDescent="0.2">
      <c r="A18877" s="1" t="s">
        <v>12821</v>
      </c>
      <c r="B18877" t="str">
        <f t="shared" si="553"/>
        <v>https://www.udobaer.de/out/media/public/cust/others/s0000245-2021-ch_it.pdf</v>
      </c>
    </row>
    <row r="18878" spans="1:2" x14ac:dyDescent="0.2">
      <c r="A18878" s="1" t="s">
        <v>12822</v>
      </c>
      <c r="B18878" t="str">
        <f t="shared" si="553"/>
        <v>https://www.udobaer.de/out/media/public/cust/others/s0000245-2021-ch_it.pdf</v>
      </c>
    </row>
    <row r="18879" spans="1:2" x14ac:dyDescent="0.2">
      <c r="A18879" s="1" t="s">
        <v>12823</v>
      </c>
      <c r="B18879" t="str">
        <f t="shared" si="553"/>
        <v>https://www.udobaer.de/out/media/public/cust/others/s0000245-2021-ch_it.pdf</v>
      </c>
    </row>
    <row r="18880" spans="1:2" x14ac:dyDescent="0.2">
      <c r="A18880" s="1" t="s">
        <v>12824</v>
      </c>
      <c r="B18880" t="str">
        <f t="shared" si="553"/>
        <v>https://www.udobaer.de/out/media/public/cust/others/s0000245-2021-ch_it.pdf</v>
      </c>
    </row>
    <row r="18881" spans="1:2" x14ac:dyDescent="0.2">
      <c r="A18881" s="1" t="s">
        <v>12825</v>
      </c>
      <c r="B18881" t="str">
        <f t="shared" si="553"/>
        <v>https://www.udobaer.de/out/media/public/cust/others/s0000245-2021-ch_it.pdf</v>
      </c>
    </row>
    <row r="18882" spans="1:2" x14ac:dyDescent="0.2">
      <c r="A18882" s="1" t="s">
        <v>12826</v>
      </c>
      <c r="B18882" t="str">
        <f t="shared" si="553"/>
        <v>https://www.udobaer.de/out/media/public/cust/others/s0000245-2021-ch_it.pdf</v>
      </c>
    </row>
    <row r="18883" spans="1:2" x14ac:dyDescent="0.2">
      <c r="A18883" s="1" t="s">
        <v>12827</v>
      </c>
      <c r="B18883" t="str">
        <f t="shared" si="553"/>
        <v>https://www.udobaer.de/out/media/public/cust/others/s0000245-2021-ch_it.pdf</v>
      </c>
    </row>
    <row r="18884" spans="1:2" x14ac:dyDescent="0.2">
      <c r="A18884" s="1" t="s">
        <v>12828</v>
      </c>
      <c r="B18884" t="str">
        <f t="shared" si="553"/>
        <v>https://www.udobaer.de/out/media/public/cust/others/s0000245-2021-ch_it.pdf</v>
      </c>
    </row>
    <row r="18885" spans="1:2" x14ac:dyDescent="0.2">
      <c r="A18885" s="1" t="s">
        <v>12829</v>
      </c>
      <c r="B18885" t="str">
        <f t="shared" si="553"/>
        <v>https://www.udobaer.de/out/media/public/cust/others/s0000245-2021-ch_it.pdf</v>
      </c>
    </row>
    <row r="18886" spans="1:2" x14ac:dyDescent="0.2">
      <c r="A18886" s="1" t="s">
        <v>12830</v>
      </c>
      <c r="B18886" t="str">
        <f t="shared" si="553"/>
        <v>https://www.udobaer.de/out/media/public/cust/others/s0000245-2021-ch_it.pdf</v>
      </c>
    </row>
    <row r="18887" spans="1:2" x14ac:dyDescent="0.2">
      <c r="A18887" s="1" t="s">
        <v>12831</v>
      </c>
      <c r="B18887" t="str">
        <f t="shared" si="553"/>
        <v>https://www.udobaer.de/out/media/public/cust/others/s0000245-2021-ch_it.pdf</v>
      </c>
    </row>
    <row r="18888" spans="1:2" x14ac:dyDescent="0.2">
      <c r="A18888" s="1" t="s">
        <v>12832</v>
      </c>
      <c r="B18888" t="str">
        <f t="shared" si="553"/>
        <v>https://www.udobaer.de/out/media/public/cust/others/s0000245-2021-ch_it.pdf</v>
      </c>
    </row>
    <row r="18889" spans="1:2" x14ac:dyDescent="0.2">
      <c r="A18889" s="1" t="s">
        <v>12833</v>
      </c>
      <c r="B18889" t="str">
        <f t="shared" si="553"/>
        <v>https://www.udobaer.de/out/media/public/cust/others/s0000245-2021-ch_it.pdf</v>
      </c>
    </row>
    <row r="18890" spans="1:2" x14ac:dyDescent="0.2">
      <c r="A18890" s="1" t="s">
        <v>12834</v>
      </c>
      <c r="B18890" t="str">
        <f t="shared" si="553"/>
        <v>https://www.udobaer.de/out/media/public/cust/others/s0000245-2021-ch_it.pdf</v>
      </c>
    </row>
    <row r="18891" spans="1:2" x14ac:dyDescent="0.2">
      <c r="A18891" s="1" t="s">
        <v>12898</v>
      </c>
      <c r="B18891" t="str">
        <f t="shared" si="553"/>
        <v>https://www.udobaer.de/out/media/public/cust/others/s0000245-2021-ch_it.pdf</v>
      </c>
    </row>
    <row r="18892" spans="1:2" x14ac:dyDescent="0.2">
      <c r="A18892" s="1" t="s">
        <v>12899</v>
      </c>
      <c r="B18892" t="str">
        <f t="shared" si="553"/>
        <v>https://www.udobaer.de/out/media/public/cust/others/s0000245-2021-ch_it.pdf</v>
      </c>
    </row>
    <row r="18893" spans="1:2" x14ac:dyDescent="0.2">
      <c r="A18893" s="1" t="s">
        <v>12811</v>
      </c>
      <c r="B18893" t="str">
        <f t="shared" ref="B18893:B18914" si="554">HYPERLINK("https://www.udobaer.de/out/media/public/cust/others/s0000246-2021-ch_it.pdf")</f>
        <v>https://www.udobaer.de/out/media/public/cust/others/s0000246-2021-ch_it.pdf</v>
      </c>
    </row>
    <row r="18894" spans="1:2" x14ac:dyDescent="0.2">
      <c r="A18894" s="1" t="s">
        <v>12812</v>
      </c>
      <c r="B18894" t="str">
        <f t="shared" si="554"/>
        <v>https://www.udobaer.de/out/media/public/cust/others/s0000246-2021-ch_it.pdf</v>
      </c>
    </row>
    <row r="18895" spans="1:2" x14ac:dyDescent="0.2">
      <c r="A18895" s="1" t="s">
        <v>12840</v>
      </c>
      <c r="B18895" t="str">
        <f t="shared" si="554"/>
        <v>https://www.udobaer.de/out/media/public/cust/others/s0000246-2021-ch_it.pdf</v>
      </c>
    </row>
    <row r="18896" spans="1:2" x14ac:dyDescent="0.2">
      <c r="A18896" s="1" t="s">
        <v>12841</v>
      </c>
      <c r="B18896" t="str">
        <f t="shared" si="554"/>
        <v>https://www.udobaer.de/out/media/public/cust/others/s0000246-2021-ch_it.pdf</v>
      </c>
    </row>
    <row r="18897" spans="1:2" x14ac:dyDescent="0.2">
      <c r="A18897" s="1" t="s">
        <v>12842</v>
      </c>
      <c r="B18897" t="str">
        <f t="shared" si="554"/>
        <v>https://www.udobaer.de/out/media/public/cust/others/s0000246-2021-ch_it.pdf</v>
      </c>
    </row>
    <row r="18898" spans="1:2" x14ac:dyDescent="0.2">
      <c r="A18898" s="1" t="s">
        <v>12843</v>
      </c>
      <c r="B18898" t="str">
        <f t="shared" si="554"/>
        <v>https://www.udobaer.de/out/media/public/cust/others/s0000246-2021-ch_it.pdf</v>
      </c>
    </row>
    <row r="18899" spans="1:2" x14ac:dyDescent="0.2">
      <c r="A18899" s="1" t="s">
        <v>12844</v>
      </c>
      <c r="B18899" t="str">
        <f t="shared" si="554"/>
        <v>https://www.udobaer.de/out/media/public/cust/others/s0000246-2021-ch_it.pdf</v>
      </c>
    </row>
    <row r="18900" spans="1:2" x14ac:dyDescent="0.2">
      <c r="A18900" s="1" t="s">
        <v>12845</v>
      </c>
      <c r="B18900" t="str">
        <f t="shared" si="554"/>
        <v>https://www.udobaer.de/out/media/public/cust/others/s0000246-2021-ch_it.pdf</v>
      </c>
    </row>
    <row r="18901" spans="1:2" x14ac:dyDescent="0.2">
      <c r="A18901" s="1" t="s">
        <v>12846</v>
      </c>
      <c r="B18901" t="str">
        <f t="shared" si="554"/>
        <v>https://www.udobaer.de/out/media/public/cust/others/s0000246-2021-ch_it.pdf</v>
      </c>
    </row>
    <row r="18902" spans="1:2" x14ac:dyDescent="0.2">
      <c r="A18902" s="1" t="s">
        <v>12847</v>
      </c>
      <c r="B18902" t="str">
        <f t="shared" si="554"/>
        <v>https://www.udobaer.de/out/media/public/cust/others/s0000246-2021-ch_it.pdf</v>
      </c>
    </row>
    <row r="18903" spans="1:2" x14ac:dyDescent="0.2">
      <c r="A18903" s="1" t="s">
        <v>12848</v>
      </c>
      <c r="B18903" t="str">
        <f t="shared" si="554"/>
        <v>https://www.udobaer.de/out/media/public/cust/others/s0000246-2021-ch_it.pdf</v>
      </c>
    </row>
    <row r="18904" spans="1:2" x14ac:dyDescent="0.2">
      <c r="A18904" s="1" t="s">
        <v>12849</v>
      </c>
      <c r="B18904" t="str">
        <f t="shared" si="554"/>
        <v>https://www.udobaer.de/out/media/public/cust/others/s0000246-2021-ch_it.pdf</v>
      </c>
    </row>
    <row r="18905" spans="1:2" x14ac:dyDescent="0.2">
      <c r="A18905" s="1" t="s">
        <v>12850</v>
      </c>
      <c r="B18905" t="str">
        <f t="shared" si="554"/>
        <v>https://www.udobaer.de/out/media/public/cust/others/s0000246-2021-ch_it.pdf</v>
      </c>
    </row>
    <row r="18906" spans="1:2" x14ac:dyDescent="0.2">
      <c r="A18906" s="1" t="s">
        <v>12851</v>
      </c>
      <c r="B18906" t="str">
        <f t="shared" si="554"/>
        <v>https://www.udobaer.de/out/media/public/cust/others/s0000246-2021-ch_it.pdf</v>
      </c>
    </row>
    <row r="18907" spans="1:2" x14ac:dyDescent="0.2">
      <c r="A18907" s="1" t="s">
        <v>12852</v>
      </c>
      <c r="B18907" t="str">
        <f t="shared" si="554"/>
        <v>https://www.udobaer.de/out/media/public/cust/others/s0000246-2021-ch_it.pdf</v>
      </c>
    </row>
    <row r="18908" spans="1:2" x14ac:dyDescent="0.2">
      <c r="A18908" s="1" t="s">
        <v>12853</v>
      </c>
      <c r="B18908" t="str">
        <f t="shared" si="554"/>
        <v>https://www.udobaer.de/out/media/public/cust/others/s0000246-2021-ch_it.pdf</v>
      </c>
    </row>
    <row r="18909" spans="1:2" x14ac:dyDescent="0.2">
      <c r="A18909" s="1" t="s">
        <v>12854</v>
      </c>
      <c r="B18909" t="str">
        <f t="shared" si="554"/>
        <v>https://www.udobaer.de/out/media/public/cust/others/s0000246-2021-ch_it.pdf</v>
      </c>
    </row>
    <row r="18910" spans="1:2" x14ac:dyDescent="0.2">
      <c r="A18910" s="1" t="s">
        <v>12855</v>
      </c>
      <c r="B18910" t="str">
        <f t="shared" si="554"/>
        <v>https://www.udobaer.de/out/media/public/cust/others/s0000246-2021-ch_it.pdf</v>
      </c>
    </row>
    <row r="18911" spans="1:2" x14ac:dyDescent="0.2">
      <c r="A18911" s="1" t="s">
        <v>12856</v>
      </c>
      <c r="B18911" t="str">
        <f t="shared" si="554"/>
        <v>https://www.udobaer.de/out/media/public/cust/others/s0000246-2021-ch_it.pdf</v>
      </c>
    </row>
    <row r="18912" spans="1:2" x14ac:dyDescent="0.2">
      <c r="A18912" s="1" t="s">
        <v>12857</v>
      </c>
      <c r="B18912" t="str">
        <f t="shared" si="554"/>
        <v>https://www.udobaer.de/out/media/public/cust/others/s0000246-2021-ch_it.pdf</v>
      </c>
    </row>
    <row r="18913" spans="1:2" x14ac:dyDescent="0.2">
      <c r="A18913" s="1" t="s">
        <v>12858</v>
      </c>
      <c r="B18913" t="str">
        <f t="shared" si="554"/>
        <v>https://www.udobaer.de/out/media/public/cust/others/s0000246-2021-ch_it.pdf</v>
      </c>
    </row>
    <row r="18914" spans="1:2" x14ac:dyDescent="0.2">
      <c r="A18914" s="1" t="s">
        <v>12860</v>
      </c>
      <c r="B18914" t="str">
        <f t="shared" si="554"/>
        <v>https://www.udobaer.de/out/media/public/cust/others/s0000246-2021-ch_it.pdf</v>
      </c>
    </row>
    <row r="18915" spans="1:2" x14ac:dyDescent="0.2">
      <c r="A18915" s="1" t="s">
        <v>12909</v>
      </c>
      <c r="B18915" t="str">
        <f t="shared" ref="B18915:B18940" si="555">HYPERLINK("https://www.udobaer.de/out/media/public/cust/others/s0000247-2021-ch_it.pdf")</f>
        <v>https://www.udobaer.de/out/media/public/cust/others/s0000247-2021-ch_it.pdf</v>
      </c>
    </row>
    <row r="18916" spans="1:2" x14ac:dyDescent="0.2">
      <c r="A18916" s="1" t="s">
        <v>12910</v>
      </c>
      <c r="B18916" t="str">
        <f t="shared" si="555"/>
        <v>https://www.udobaer.de/out/media/public/cust/others/s0000247-2021-ch_it.pdf</v>
      </c>
    </row>
    <row r="18917" spans="1:2" x14ac:dyDescent="0.2">
      <c r="A18917" s="1" t="s">
        <v>12911</v>
      </c>
      <c r="B18917" t="str">
        <f t="shared" si="555"/>
        <v>https://www.udobaer.de/out/media/public/cust/others/s0000247-2021-ch_it.pdf</v>
      </c>
    </row>
    <row r="18918" spans="1:2" x14ac:dyDescent="0.2">
      <c r="A18918" s="1" t="s">
        <v>12912</v>
      </c>
      <c r="B18918" t="str">
        <f t="shared" si="555"/>
        <v>https://www.udobaer.de/out/media/public/cust/others/s0000247-2021-ch_it.pdf</v>
      </c>
    </row>
    <row r="18919" spans="1:2" x14ac:dyDescent="0.2">
      <c r="A18919" s="1" t="s">
        <v>12913</v>
      </c>
      <c r="B18919" t="str">
        <f t="shared" si="555"/>
        <v>https://www.udobaer.de/out/media/public/cust/others/s0000247-2021-ch_it.pdf</v>
      </c>
    </row>
    <row r="18920" spans="1:2" x14ac:dyDescent="0.2">
      <c r="A18920" s="1" t="s">
        <v>12914</v>
      </c>
      <c r="B18920" t="str">
        <f t="shared" si="555"/>
        <v>https://www.udobaer.de/out/media/public/cust/others/s0000247-2021-ch_it.pdf</v>
      </c>
    </row>
    <row r="18921" spans="1:2" x14ac:dyDescent="0.2">
      <c r="A18921" s="1" t="s">
        <v>13233</v>
      </c>
      <c r="B18921" t="str">
        <f t="shared" si="555"/>
        <v>https://www.udobaer.de/out/media/public/cust/others/s0000247-2021-ch_it.pdf</v>
      </c>
    </row>
    <row r="18922" spans="1:2" x14ac:dyDescent="0.2">
      <c r="A18922" s="1" t="s">
        <v>13234</v>
      </c>
      <c r="B18922" t="str">
        <f t="shared" si="555"/>
        <v>https://www.udobaer.de/out/media/public/cust/others/s0000247-2021-ch_it.pdf</v>
      </c>
    </row>
    <row r="18923" spans="1:2" x14ac:dyDescent="0.2">
      <c r="A18923" s="1" t="s">
        <v>13235</v>
      </c>
      <c r="B18923" t="str">
        <f t="shared" si="555"/>
        <v>https://www.udobaer.de/out/media/public/cust/others/s0000247-2021-ch_it.pdf</v>
      </c>
    </row>
    <row r="18924" spans="1:2" x14ac:dyDescent="0.2">
      <c r="A18924" s="1" t="s">
        <v>13236</v>
      </c>
      <c r="B18924" t="str">
        <f t="shared" si="555"/>
        <v>https://www.udobaer.de/out/media/public/cust/others/s0000247-2021-ch_it.pdf</v>
      </c>
    </row>
    <row r="18925" spans="1:2" x14ac:dyDescent="0.2">
      <c r="A18925" s="1" t="s">
        <v>13272</v>
      </c>
      <c r="B18925" t="str">
        <f t="shared" si="555"/>
        <v>https://www.udobaer.de/out/media/public/cust/others/s0000247-2021-ch_it.pdf</v>
      </c>
    </row>
    <row r="18926" spans="1:2" x14ac:dyDescent="0.2">
      <c r="A18926" s="1" t="s">
        <v>13273</v>
      </c>
      <c r="B18926" t="str">
        <f t="shared" si="555"/>
        <v>https://www.udobaer.de/out/media/public/cust/others/s0000247-2021-ch_it.pdf</v>
      </c>
    </row>
    <row r="18927" spans="1:2" x14ac:dyDescent="0.2">
      <c r="A18927" s="1" t="s">
        <v>13277</v>
      </c>
      <c r="B18927" t="str">
        <f t="shared" si="555"/>
        <v>https://www.udobaer.de/out/media/public/cust/others/s0000247-2021-ch_it.pdf</v>
      </c>
    </row>
    <row r="18928" spans="1:2" x14ac:dyDescent="0.2">
      <c r="A18928" s="1" t="s">
        <v>13281</v>
      </c>
      <c r="B18928" t="str">
        <f t="shared" si="555"/>
        <v>https://www.udobaer.de/out/media/public/cust/others/s0000247-2021-ch_it.pdf</v>
      </c>
    </row>
    <row r="18929" spans="1:2" x14ac:dyDescent="0.2">
      <c r="A18929" s="1" t="s">
        <v>13284</v>
      </c>
      <c r="B18929" t="str">
        <f t="shared" si="555"/>
        <v>https://www.udobaer.de/out/media/public/cust/others/s0000247-2021-ch_it.pdf</v>
      </c>
    </row>
    <row r="18930" spans="1:2" x14ac:dyDescent="0.2">
      <c r="A18930" s="1" t="s">
        <v>13289</v>
      </c>
      <c r="B18930" t="str">
        <f t="shared" si="555"/>
        <v>https://www.udobaer.de/out/media/public/cust/others/s0000247-2021-ch_it.pdf</v>
      </c>
    </row>
    <row r="18931" spans="1:2" x14ac:dyDescent="0.2">
      <c r="A18931" s="1" t="s">
        <v>13290</v>
      </c>
      <c r="B18931" t="str">
        <f t="shared" si="555"/>
        <v>https://www.udobaer.de/out/media/public/cust/others/s0000247-2021-ch_it.pdf</v>
      </c>
    </row>
    <row r="18932" spans="1:2" x14ac:dyDescent="0.2">
      <c r="A18932" s="1" t="s">
        <v>13291</v>
      </c>
      <c r="B18932" t="str">
        <f t="shared" si="555"/>
        <v>https://www.udobaer.de/out/media/public/cust/others/s0000247-2021-ch_it.pdf</v>
      </c>
    </row>
    <row r="18933" spans="1:2" x14ac:dyDescent="0.2">
      <c r="A18933" s="1" t="s">
        <v>13343</v>
      </c>
      <c r="B18933" t="str">
        <f t="shared" si="555"/>
        <v>https://www.udobaer.de/out/media/public/cust/others/s0000247-2021-ch_it.pdf</v>
      </c>
    </row>
    <row r="18934" spans="1:2" x14ac:dyDescent="0.2">
      <c r="A18934" s="1" t="s">
        <v>13347</v>
      </c>
      <c r="B18934" t="str">
        <f t="shared" si="555"/>
        <v>https://www.udobaer.de/out/media/public/cust/others/s0000247-2021-ch_it.pdf</v>
      </c>
    </row>
    <row r="18935" spans="1:2" x14ac:dyDescent="0.2">
      <c r="A18935" s="1" t="s">
        <v>13363</v>
      </c>
      <c r="B18935" t="str">
        <f t="shared" si="555"/>
        <v>https://www.udobaer.de/out/media/public/cust/others/s0000247-2021-ch_it.pdf</v>
      </c>
    </row>
    <row r="18936" spans="1:2" x14ac:dyDescent="0.2">
      <c r="A18936" s="1" t="s">
        <v>13369</v>
      </c>
      <c r="B18936" t="str">
        <f t="shared" si="555"/>
        <v>https://www.udobaer.de/out/media/public/cust/others/s0000247-2021-ch_it.pdf</v>
      </c>
    </row>
    <row r="18937" spans="1:2" x14ac:dyDescent="0.2">
      <c r="A18937" s="1" t="s">
        <v>13371</v>
      </c>
      <c r="B18937" t="str">
        <f t="shared" si="555"/>
        <v>https://www.udobaer.de/out/media/public/cust/others/s0000247-2021-ch_it.pdf</v>
      </c>
    </row>
    <row r="18938" spans="1:2" x14ac:dyDescent="0.2">
      <c r="A18938" s="1" t="s">
        <v>13404</v>
      </c>
      <c r="B18938" t="str">
        <f t="shared" si="555"/>
        <v>https://www.udobaer.de/out/media/public/cust/others/s0000247-2021-ch_it.pdf</v>
      </c>
    </row>
    <row r="18939" spans="1:2" x14ac:dyDescent="0.2">
      <c r="A18939" s="1" t="s">
        <v>34400</v>
      </c>
      <c r="B18939" t="str">
        <f t="shared" si="555"/>
        <v>https://www.udobaer.de/out/media/public/cust/others/s0000247-2021-ch_it.pdf</v>
      </c>
    </row>
    <row r="18940" spans="1:2" x14ac:dyDescent="0.2">
      <c r="A18940" s="1" t="s">
        <v>34403</v>
      </c>
      <c r="B18940" t="str">
        <f t="shared" si="555"/>
        <v>https://www.udobaer.de/out/media/public/cust/others/s0000247-2021-ch_it.pdf</v>
      </c>
    </row>
    <row r="18941" spans="1:2" x14ac:dyDescent="0.2">
      <c r="A18941" s="1" t="s">
        <v>37643</v>
      </c>
      <c r="B18941" t="str">
        <f>HYPERLINK("https://www.udobaer.de/out/media/public/cust/others/s0000249-2021-ch_it.pdf")</f>
        <v>https://www.udobaer.de/out/media/public/cust/others/s0000249-2021-ch_it.pdf</v>
      </c>
    </row>
    <row r="18942" spans="1:2" x14ac:dyDescent="0.2">
      <c r="A18942" s="1" t="s">
        <v>37636</v>
      </c>
      <c r="B18942" t="str">
        <f t="shared" ref="B18942:B18956" si="556">HYPERLINK("https://www.udobaer.de/out/media/public/cust/others/s0000250-2021-ch_it.pdf")</f>
        <v>https://www.udobaer.de/out/media/public/cust/others/s0000250-2021-ch_it.pdf</v>
      </c>
    </row>
    <row r="18943" spans="1:2" x14ac:dyDescent="0.2">
      <c r="A18943" s="1" t="s">
        <v>37637</v>
      </c>
      <c r="B18943" t="str">
        <f t="shared" si="556"/>
        <v>https://www.udobaer.de/out/media/public/cust/others/s0000250-2021-ch_it.pdf</v>
      </c>
    </row>
    <row r="18944" spans="1:2" x14ac:dyDescent="0.2">
      <c r="A18944" s="1" t="s">
        <v>37638</v>
      </c>
      <c r="B18944" t="str">
        <f t="shared" si="556"/>
        <v>https://www.udobaer.de/out/media/public/cust/others/s0000250-2021-ch_it.pdf</v>
      </c>
    </row>
    <row r="18945" spans="1:2" x14ac:dyDescent="0.2">
      <c r="A18945" s="1" t="s">
        <v>37639</v>
      </c>
      <c r="B18945" t="str">
        <f t="shared" si="556"/>
        <v>https://www.udobaer.de/out/media/public/cust/others/s0000250-2021-ch_it.pdf</v>
      </c>
    </row>
    <row r="18946" spans="1:2" x14ac:dyDescent="0.2">
      <c r="A18946" s="1" t="s">
        <v>37640</v>
      </c>
      <c r="B18946" t="str">
        <f t="shared" si="556"/>
        <v>https://www.udobaer.de/out/media/public/cust/others/s0000250-2021-ch_it.pdf</v>
      </c>
    </row>
    <row r="18947" spans="1:2" x14ac:dyDescent="0.2">
      <c r="A18947" s="1" t="s">
        <v>37641</v>
      </c>
      <c r="B18947" t="str">
        <f t="shared" si="556"/>
        <v>https://www.udobaer.de/out/media/public/cust/others/s0000250-2021-ch_it.pdf</v>
      </c>
    </row>
    <row r="18948" spans="1:2" x14ac:dyDescent="0.2">
      <c r="A18948" s="1" t="s">
        <v>37642</v>
      </c>
      <c r="B18948" t="str">
        <f t="shared" si="556"/>
        <v>https://www.udobaer.de/out/media/public/cust/others/s0000250-2021-ch_it.pdf</v>
      </c>
    </row>
    <row r="18949" spans="1:2" x14ac:dyDescent="0.2">
      <c r="A18949" s="1" t="s">
        <v>37644</v>
      </c>
      <c r="B18949" t="str">
        <f t="shared" si="556"/>
        <v>https://www.udobaer.de/out/media/public/cust/others/s0000250-2021-ch_it.pdf</v>
      </c>
    </row>
    <row r="18950" spans="1:2" x14ac:dyDescent="0.2">
      <c r="A18950" s="1" t="s">
        <v>37645</v>
      </c>
      <c r="B18950" t="str">
        <f t="shared" si="556"/>
        <v>https://www.udobaer.de/out/media/public/cust/others/s0000250-2021-ch_it.pdf</v>
      </c>
    </row>
    <row r="18951" spans="1:2" x14ac:dyDescent="0.2">
      <c r="A18951" s="1" t="s">
        <v>37646</v>
      </c>
      <c r="B18951" t="str">
        <f t="shared" si="556"/>
        <v>https://www.udobaer.de/out/media/public/cust/others/s0000250-2021-ch_it.pdf</v>
      </c>
    </row>
    <row r="18952" spans="1:2" x14ac:dyDescent="0.2">
      <c r="A18952" s="1" t="s">
        <v>37647</v>
      </c>
      <c r="B18952" t="str">
        <f t="shared" si="556"/>
        <v>https://www.udobaer.de/out/media/public/cust/others/s0000250-2021-ch_it.pdf</v>
      </c>
    </row>
    <row r="18953" spans="1:2" x14ac:dyDescent="0.2">
      <c r="A18953" s="1" t="s">
        <v>37648</v>
      </c>
      <c r="B18953" t="str">
        <f t="shared" si="556"/>
        <v>https://www.udobaer.de/out/media/public/cust/others/s0000250-2021-ch_it.pdf</v>
      </c>
    </row>
    <row r="18954" spans="1:2" x14ac:dyDescent="0.2">
      <c r="A18954" s="1" t="s">
        <v>37649</v>
      </c>
      <c r="B18954" t="str">
        <f t="shared" si="556"/>
        <v>https://www.udobaer.de/out/media/public/cust/others/s0000250-2021-ch_it.pdf</v>
      </c>
    </row>
    <row r="18955" spans="1:2" x14ac:dyDescent="0.2">
      <c r="A18955" s="1" t="s">
        <v>37650</v>
      </c>
      <c r="B18955" t="str">
        <f t="shared" si="556"/>
        <v>https://www.udobaer.de/out/media/public/cust/others/s0000250-2021-ch_it.pdf</v>
      </c>
    </row>
    <row r="18956" spans="1:2" x14ac:dyDescent="0.2">
      <c r="A18956" s="1" t="s">
        <v>37651</v>
      </c>
      <c r="B18956" t="str">
        <f t="shared" si="556"/>
        <v>https://www.udobaer.de/out/media/public/cust/others/s0000250-2021-ch_it.pdf</v>
      </c>
    </row>
    <row r="18957" spans="1:2" x14ac:dyDescent="0.2">
      <c r="A18957" s="1" t="s">
        <v>37630</v>
      </c>
      <c r="B18957" t="str">
        <f t="shared" ref="B18957:B18980" si="557">HYPERLINK("https://www.udobaer.de/out/media/public/cust/others/s0000252-2021-ch_it.pdf")</f>
        <v>https://www.udobaer.de/out/media/public/cust/others/s0000252-2021-ch_it.pdf</v>
      </c>
    </row>
    <row r="18958" spans="1:2" x14ac:dyDescent="0.2">
      <c r="A18958" s="1" t="s">
        <v>37631</v>
      </c>
      <c r="B18958" t="str">
        <f t="shared" si="557"/>
        <v>https://www.udobaer.de/out/media/public/cust/others/s0000252-2021-ch_it.pdf</v>
      </c>
    </row>
    <row r="18959" spans="1:2" x14ac:dyDescent="0.2">
      <c r="A18959" s="1" t="s">
        <v>37632</v>
      </c>
      <c r="B18959" t="str">
        <f t="shared" si="557"/>
        <v>https://www.udobaer.de/out/media/public/cust/others/s0000252-2021-ch_it.pdf</v>
      </c>
    </row>
    <row r="18960" spans="1:2" x14ac:dyDescent="0.2">
      <c r="A18960" s="1" t="s">
        <v>37633</v>
      </c>
      <c r="B18960" t="str">
        <f t="shared" si="557"/>
        <v>https://www.udobaer.de/out/media/public/cust/others/s0000252-2021-ch_it.pdf</v>
      </c>
    </row>
    <row r="18961" spans="1:2" x14ac:dyDescent="0.2">
      <c r="A18961" s="1" t="s">
        <v>37634</v>
      </c>
      <c r="B18961" t="str">
        <f t="shared" si="557"/>
        <v>https://www.udobaer.de/out/media/public/cust/others/s0000252-2021-ch_it.pdf</v>
      </c>
    </row>
    <row r="18962" spans="1:2" x14ac:dyDescent="0.2">
      <c r="A18962" s="1" t="s">
        <v>37635</v>
      </c>
      <c r="B18962" t="str">
        <f t="shared" si="557"/>
        <v>https://www.udobaer.de/out/media/public/cust/others/s0000252-2021-ch_it.pdf</v>
      </c>
    </row>
    <row r="18963" spans="1:2" x14ac:dyDescent="0.2">
      <c r="A18963" s="1" t="s">
        <v>37652</v>
      </c>
      <c r="B18963" t="str">
        <f t="shared" si="557"/>
        <v>https://www.udobaer.de/out/media/public/cust/others/s0000252-2021-ch_it.pdf</v>
      </c>
    </row>
    <row r="18964" spans="1:2" x14ac:dyDescent="0.2">
      <c r="A18964" s="1" t="s">
        <v>37653</v>
      </c>
      <c r="B18964" t="str">
        <f t="shared" si="557"/>
        <v>https://www.udobaer.de/out/media/public/cust/others/s0000252-2021-ch_it.pdf</v>
      </c>
    </row>
    <row r="18965" spans="1:2" x14ac:dyDescent="0.2">
      <c r="A18965" s="1" t="s">
        <v>37654</v>
      </c>
      <c r="B18965" t="str">
        <f t="shared" si="557"/>
        <v>https://www.udobaer.de/out/media/public/cust/others/s0000252-2021-ch_it.pdf</v>
      </c>
    </row>
    <row r="18966" spans="1:2" x14ac:dyDescent="0.2">
      <c r="A18966" s="1" t="s">
        <v>37655</v>
      </c>
      <c r="B18966" t="str">
        <f t="shared" si="557"/>
        <v>https://www.udobaer.de/out/media/public/cust/others/s0000252-2021-ch_it.pdf</v>
      </c>
    </row>
    <row r="18967" spans="1:2" x14ac:dyDescent="0.2">
      <c r="A18967" s="1" t="s">
        <v>37656</v>
      </c>
      <c r="B18967" t="str">
        <f t="shared" si="557"/>
        <v>https://www.udobaer.de/out/media/public/cust/others/s0000252-2021-ch_it.pdf</v>
      </c>
    </row>
    <row r="18968" spans="1:2" x14ac:dyDescent="0.2">
      <c r="A18968" s="1" t="s">
        <v>37657</v>
      </c>
      <c r="B18968" t="str">
        <f t="shared" si="557"/>
        <v>https://www.udobaer.de/out/media/public/cust/others/s0000252-2021-ch_it.pdf</v>
      </c>
    </row>
    <row r="18969" spans="1:2" x14ac:dyDescent="0.2">
      <c r="A18969" s="1" t="s">
        <v>37658</v>
      </c>
      <c r="B18969" t="str">
        <f t="shared" si="557"/>
        <v>https://www.udobaer.de/out/media/public/cust/others/s0000252-2021-ch_it.pdf</v>
      </c>
    </row>
    <row r="18970" spans="1:2" x14ac:dyDescent="0.2">
      <c r="A18970" s="1" t="s">
        <v>37659</v>
      </c>
      <c r="B18970" t="str">
        <f t="shared" si="557"/>
        <v>https://www.udobaer.de/out/media/public/cust/others/s0000252-2021-ch_it.pdf</v>
      </c>
    </row>
    <row r="18971" spans="1:2" x14ac:dyDescent="0.2">
      <c r="A18971" s="1" t="s">
        <v>37660</v>
      </c>
      <c r="B18971" t="str">
        <f t="shared" si="557"/>
        <v>https://www.udobaer.de/out/media/public/cust/others/s0000252-2021-ch_it.pdf</v>
      </c>
    </row>
    <row r="18972" spans="1:2" x14ac:dyDescent="0.2">
      <c r="A18972" s="1" t="s">
        <v>37661</v>
      </c>
      <c r="B18972" t="str">
        <f t="shared" si="557"/>
        <v>https://www.udobaer.de/out/media/public/cust/others/s0000252-2021-ch_it.pdf</v>
      </c>
    </row>
    <row r="18973" spans="1:2" x14ac:dyDescent="0.2">
      <c r="A18973" s="1" t="s">
        <v>37662</v>
      </c>
      <c r="B18973" t="str">
        <f t="shared" si="557"/>
        <v>https://www.udobaer.de/out/media/public/cust/others/s0000252-2021-ch_it.pdf</v>
      </c>
    </row>
    <row r="18974" spans="1:2" x14ac:dyDescent="0.2">
      <c r="A18974" s="1" t="s">
        <v>37663</v>
      </c>
      <c r="B18974" t="str">
        <f t="shared" si="557"/>
        <v>https://www.udobaer.de/out/media/public/cust/others/s0000252-2021-ch_it.pdf</v>
      </c>
    </row>
    <row r="18975" spans="1:2" x14ac:dyDescent="0.2">
      <c r="A18975" s="1" t="s">
        <v>37664</v>
      </c>
      <c r="B18975" t="str">
        <f t="shared" si="557"/>
        <v>https://www.udobaer.de/out/media/public/cust/others/s0000252-2021-ch_it.pdf</v>
      </c>
    </row>
    <row r="18976" spans="1:2" x14ac:dyDescent="0.2">
      <c r="A18976" s="1" t="s">
        <v>37665</v>
      </c>
      <c r="B18976" t="str">
        <f t="shared" si="557"/>
        <v>https://www.udobaer.de/out/media/public/cust/others/s0000252-2021-ch_it.pdf</v>
      </c>
    </row>
    <row r="18977" spans="1:2" x14ac:dyDescent="0.2">
      <c r="A18977" s="1" t="s">
        <v>37666</v>
      </c>
      <c r="B18977" t="str">
        <f t="shared" si="557"/>
        <v>https://www.udobaer.de/out/media/public/cust/others/s0000252-2021-ch_it.pdf</v>
      </c>
    </row>
    <row r="18978" spans="1:2" x14ac:dyDescent="0.2">
      <c r="A18978" s="1" t="s">
        <v>37667</v>
      </c>
      <c r="B18978" t="str">
        <f t="shared" si="557"/>
        <v>https://www.udobaer.de/out/media/public/cust/others/s0000252-2021-ch_it.pdf</v>
      </c>
    </row>
    <row r="18979" spans="1:2" x14ac:dyDescent="0.2">
      <c r="A18979" s="1" t="s">
        <v>37668</v>
      </c>
      <c r="B18979" t="str">
        <f t="shared" si="557"/>
        <v>https://www.udobaer.de/out/media/public/cust/others/s0000252-2021-ch_it.pdf</v>
      </c>
    </row>
    <row r="18980" spans="1:2" x14ac:dyDescent="0.2">
      <c r="A18980" s="1" t="s">
        <v>37669</v>
      </c>
      <c r="B18980" t="str">
        <f t="shared" si="557"/>
        <v>https://www.udobaer.de/out/media/public/cust/others/s0000252-2021-ch_it.pdf</v>
      </c>
    </row>
    <row r="18981" spans="1:2" x14ac:dyDescent="0.2">
      <c r="A18981" s="1" t="s">
        <v>944</v>
      </c>
      <c r="B18981" t="str">
        <f>HYPERLINK("https://www.udobaer.de/out/media/public/cust/others/s0000253-2021-ch_it.pdf")</f>
        <v>https://www.udobaer.de/out/media/public/cust/others/s0000253-2021-ch_it.pdf</v>
      </c>
    </row>
    <row r="18982" spans="1:2" x14ac:dyDescent="0.2">
      <c r="A18982" s="1" t="s">
        <v>37692</v>
      </c>
      <c r="B18982" t="str">
        <f t="shared" ref="B18982:B18990" si="558">HYPERLINK("https://www.udobaer.de/out/media/public/cust/others/s0000254-2021-ch_it.pdf")</f>
        <v>https://www.udobaer.de/out/media/public/cust/others/s0000254-2021-ch_it.pdf</v>
      </c>
    </row>
    <row r="18983" spans="1:2" x14ac:dyDescent="0.2">
      <c r="A18983" s="1" t="s">
        <v>37693</v>
      </c>
      <c r="B18983" t="str">
        <f t="shared" si="558"/>
        <v>https://www.udobaer.de/out/media/public/cust/others/s0000254-2021-ch_it.pdf</v>
      </c>
    </row>
    <row r="18984" spans="1:2" x14ac:dyDescent="0.2">
      <c r="A18984" s="1" t="s">
        <v>37694</v>
      </c>
      <c r="B18984" t="str">
        <f t="shared" si="558"/>
        <v>https://www.udobaer.de/out/media/public/cust/others/s0000254-2021-ch_it.pdf</v>
      </c>
    </row>
    <row r="18985" spans="1:2" x14ac:dyDescent="0.2">
      <c r="A18985" s="1" t="s">
        <v>37695</v>
      </c>
      <c r="B18985" t="str">
        <f t="shared" si="558"/>
        <v>https://www.udobaer.de/out/media/public/cust/others/s0000254-2021-ch_it.pdf</v>
      </c>
    </row>
    <row r="18986" spans="1:2" x14ac:dyDescent="0.2">
      <c r="A18986" s="1" t="s">
        <v>38084</v>
      </c>
      <c r="B18986" t="str">
        <f t="shared" si="558"/>
        <v>https://www.udobaer.de/out/media/public/cust/others/s0000254-2021-ch_it.pdf</v>
      </c>
    </row>
    <row r="18987" spans="1:2" x14ac:dyDescent="0.2">
      <c r="A18987" s="1" t="s">
        <v>38085</v>
      </c>
      <c r="B18987" t="str">
        <f t="shared" si="558"/>
        <v>https://www.udobaer.de/out/media/public/cust/others/s0000254-2021-ch_it.pdf</v>
      </c>
    </row>
    <row r="18988" spans="1:2" x14ac:dyDescent="0.2">
      <c r="A18988" s="1" t="s">
        <v>38086</v>
      </c>
      <c r="B18988" t="str">
        <f t="shared" si="558"/>
        <v>https://www.udobaer.de/out/media/public/cust/others/s0000254-2021-ch_it.pdf</v>
      </c>
    </row>
    <row r="18989" spans="1:2" x14ac:dyDescent="0.2">
      <c r="A18989" s="1" t="s">
        <v>38087</v>
      </c>
      <c r="B18989" t="str">
        <f t="shared" si="558"/>
        <v>https://www.udobaer.de/out/media/public/cust/others/s0000254-2021-ch_it.pdf</v>
      </c>
    </row>
    <row r="18990" spans="1:2" x14ac:dyDescent="0.2">
      <c r="A18990" s="1" t="s">
        <v>38088</v>
      </c>
      <c r="B18990" t="str">
        <f t="shared" si="558"/>
        <v>https://www.udobaer.de/out/media/public/cust/others/s0000254-2021-ch_it.pdf</v>
      </c>
    </row>
    <row r="18991" spans="1:2" x14ac:dyDescent="0.2">
      <c r="A18991" s="1" t="s">
        <v>37670</v>
      </c>
      <c r="B18991" t="str">
        <f>HYPERLINK("https://www.udobaer.de/out/media/public/cust/others/s0000255-2021-ch_it.pdf")</f>
        <v>https://www.udobaer.de/out/media/public/cust/others/s0000255-2021-ch_it.pdf</v>
      </c>
    </row>
    <row r="18992" spans="1:2" x14ac:dyDescent="0.2">
      <c r="A18992" s="1" t="s">
        <v>37671</v>
      </c>
      <c r="B18992" t="str">
        <f>HYPERLINK("https://www.udobaer.de/out/media/public/cust/others/s0000255-2021-ch_it.pdf")</f>
        <v>https://www.udobaer.de/out/media/public/cust/others/s0000255-2021-ch_it.pdf</v>
      </c>
    </row>
    <row r="18993" spans="1:2" x14ac:dyDescent="0.2">
      <c r="A18993" s="1" t="s">
        <v>37672</v>
      </c>
      <c r="B18993" t="str">
        <f>HYPERLINK("https://www.udobaer.de/out/media/public/cust/others/s0000255-2021-ch_it.pdf")</f>
        <v>https://www.udobaer.de/out/media/public/cust/others/s0000255-2021-ch_it.pdf</v>
      </c>
    </row>
    <row r="18994" spans="1:2" x14ac:dyDescent="0.2">
      <c r="A18994" s="1" t="s">
        <v>37673</v>
      </c>
      <c r="B18994" t="str">
        <f>HYPERLINK("https://www.udobaer.de/out/media/public/cust/others/s0000255-2021-ch_it.pdf")</f>
        <v>https://www.udobaer.de/out/media/public/cust/others/s0000255-2021-ch_it.pdf</v>
      </c>
    </row>
    <row r="18995" spans="1:2" x14ac:dyDescent="0.2">
      <c r="A18995" s="1" t="s">
        <v>42924</v>
      </c>
      <c r="B18995" t="str">
        <f>HYPERLINK("https://www.udobaer.de/out/media/public/cust/others/s0000255-2021-ch_it.pdf")</f>
        <v>https://www.udobaer.de/out/media/public/cust/others/s0000255-2021-ch_it.pdf</v>
      </c>
    </row>
    <row r="18996" spans="1:2" x14ac:dyDescent="0.2">
      <c r="A18996" s="1" t="s">
        <v>37674</v>
      </c>
      <c r="B18996" t="str">
        <f t="shared" ref="B18996:B19013" si="559">HYPERLINK("https://www.udobaer.de/out/media/public/cust/others/s0000256-2021-ch_it.pdf")</f>
        <v>https://www.udobaer.de/out/media/public/cust/others/s0000256-2021-ch_it.pdf</v>
      </c>
    </row>
    <row r="18997" spans="1:2" x14ac:dyDescent="0.2">
      <c r="A18997" s="1" t="s">
        <v>37675</v>
      </c>
      <c r="B18997" t="str">
        <f t="shared" si="559"/>
        <v>https://www.udobaer.de/out/media/public/cust/others/s0000256-2021-ch_it.pdf</v>
      </c>
    </row>
    <row r="18998" spans="1:2" x14ac:dyDescent="0.2">
      <c r="A18998" s="1" t="s">
        <v>37676</v>
      </c>
      <c r="B18998" t="str">
        <f t="shared" si="559"/>
        <v>https://www.udobaer.de/out/media/public/cust/others/s0000256-2021-ch_it.pdf</v>
      </c>
    </row>
    <row r="18999" spans="1:2" x14ac:dyDescent="0.2">
      <c r="A18999" s="1" t="s">
        <v>37677</v>
      </c>
      <c r="B18999" t="str">
        <f t="shared" si="559"/>
        <v>https://www.udobaer.de/out/media/public/cust/others/s0000256-2021-ch_it.pdf</v>
      </c>
    </row>
    <row r="19000" spans="1:2" x14ac:dyDescent="0.2">
      <c r="A19000" s="1" t="s">
        <v>37678</v>
      </c>
      <c r="B19000" t="str">
        <f t="shared" si="559"/>
        <v>https://www.udobaer.de/out/media/public/cust/others/s0000256-2021-ch_it.pdf</v>
      </c>
    </row>
    <row r="19001" spans="1:2" x14ac:dyDescent="0.2">
      <c r="A19001" s="1" t="s">
        <v>37679</v>
      </c>
      <c r="B19001" t="str">
        <f t="shared" si="559"/>
        <v>https://www.udobaer.de/out/media/public/cust/others/s0000256-2021-ch_it.pdf</v>
      </c>
    </row>
    <row r="19002" spans="1:2" x14ac:dyDescent="0.2">
      <c r="A19002" s="1" t="s">
        <v>37680</v>
      </c>
      <c r="B19002" t="str">
        <f t="shared" si="559"/>
        <v>https://www.udobaer.de/out/media/public/cust/others/s0000256-2021-ch_it.pdf</v>
      </c>
    </row>
    <row r="19003" spans="1:2" x14ac:dyDescent="0.2">
      <c r="A19003" s="1" t="s">
        <v>37681</v>
      </c>
      <c r="B19003" t="str">
        <f t="shared" si="559"/>
        <v>https://www.udobaer.de/out/media/public/cust/others/s0000256-2021-ch_it.pdf</v>
      </c>
    </row>
    <row r="19004" spans="1:2" x14ac:dyDescent="0.2">
      <c r="A19004" s="1" t="s">
        <v>37682</v>
      </c>
      <c r="B19004" t="str">
        <f t="shared" si="559"/>
        <v>https://www.udobaer.de/out/media/public/cust/others/s0000256-2021-ch_it.pdf</v>
      </c>
    </row>
    <row r="19005" spans="1:2" x14ac:dyDescent="0.2">
      <c r="A19005" s="1" t="s">
        <v>37683</v>
      </c>
      <c r="B19005" t="str">
        <f t="shared" si="559"/>
        <v>https://www.udobaer.de/out/media/public/cust/others/s0000256-2021-ch_it.pdf</v>
      </c>
    </row>
    <row r="19006" spans="1:2" x14ac:dyDescent="0.2">
      <c r="A19006" s="1" t="s">
        <v>37684</v>
      </c>
      <c r="B19006" t="str">
        <f t="shared" si="559"/>
        <v>https://www.udobaer.de/out/media/public/cust/others/s0000256-2021-ch_it.pdf</v>
      </c>
    </row>
    <row r="19007" spans="1:2" x14ac:dyDescent="0.2">
      <c r="A19007" s="1" t="s">
        <v>37685</v>
      </c>
      <c r="B19007" t="str">
        <f t="shared" si="559"/>
        <v>https://www.udobaer.de/out/media/public/cust/others/s0000256-2021-ch_it.pdf</v>
      </c>
    </row>
    <row r="19008" spans="1:2" x14ac:dyDescent="0.2">
      <c r="A19008" s="1" t="s">
        <v>37686</v>
      </c>
      <c r="B19008" t="str">
        <f t="shared" si="559"/>
        <v>https://www.udobaer.de/out/media/public/cust/others/s0000256-2021-ch_it.pdf</v>
      </c>
    </row>
    <row r="19009" spans="1:2" x14ac:dyDescent="0.2">
      <c r="A19009" s="1" t="s">
        <v>37687</v>
      </c>
      <c r="B19009" t="str">
        <f t="shared" si="559"/>
        <v>https://www.udobaer.de/out/media/public/cust/others/s0000256-2021-ch_it.pdf</v>
      </c>
    </row>
    <row r="19010" spans="1:2" x14ac:dyDescent="0.2">
      <c r="A19010" s="1" t="s">
        <v>37688</v>
      </c>
      <c r="B19010" t="str">
        <f t="shared" si="559"/>
        <v>https://www.udobaer.de/out/media/public/cust/others/s0000256-2021-ch_it.pdf</v>
      </c>
    </row>
    <row r="19011" spans="1:2" x14ac:dyDescent="0.2">
      <c r="A19011" s="1" t="s">
        <v>37689</v>
      </c>
      <c r="B19011" t="str">
        <f t="shared" si="559"/>
        <v>https://www.udobaer.de/out/media/public/cust/others/s0000256-2021-ch_it.pdf</v>
      </c>
    </row>
    <row r="19012" spans="1:2" x14ac:dyDescent="0.2">
      <c r="A19012" s="1" t="s">
        <v>37690</v>
      </c>
      <c r="B19012" t="str">
        <f t="shared" si="559"/>
        <v>https://www.udobaer.de/out/media/public/cust/others/s0000256-2021-ch_it.pdf</v>
      </c>
    </row>
    <row r="19013" spans="1:2" x14ac:dyDescent="0.2">
      <c r="A19013" s="1" t="s">
        <v>37691</v>
      </c>
      <c r="B19013" t="str">
        <f t="shared" si="559"/>
        <v>https://www.udobaer.de/out/media/public/cust/others/s0000256-2021-ch_it.pdf</v>
      </c>
    </row>
    <row r="19014" spans="1:2" x14ac:dyDescent="0.2">
      <c r="A19014" s="1" t="s">
        <v>37722</v>
      </c>
      <c r="B19014" t="str">
        <f t="shared" ref="B19014:B19020" si="560">HYPERLINK("https://www.udobaer.de/out/media/public/cust/others/s0000258-2021-ch_it.pdf")</f>
        <v>https://www.udobaer.de/out/media/public/cust/others/s0000258-2021-ch_it.pdf</v>
      </c>
    </row>
    <row r="19015" spans="1:2" x14ac:dyDescent="0.2">
      <c r="A19015" s="1" t="s">
        <v>37723</v>
      </c>
      <c r="B19015" t="str">
        <f t="shared" si="560"/>
        <v>https://www.udobaer.de/out/media/public/cust/others/s0000258-2021-ch_it.pdf</v>
      </c>
    </row>
    <row r="19016" spans="1:2" x14ac:dyDescent="0.2">
      <c r="A19016" s="1" t="s">
        <v>37724</v>
      </c>
      <c r="B19016" t="str">
        <f t="shared" si="560"/>
        <v>https://www.udobaer.de/out/media/public/cust/others/s0000258-2021-ch_it.pdf</v>
      </c>
    </row>
    <row r="19017" spans="1:2" x14ac:dyDescent="0.2">
      <c r="A19017" s="1" t="s">
        <v>37726</v>
      </c>
      <c r="B19017" t="str">
        <f t="shared" si="560"/>
        <v>https://www.udobaer.de/out/media/public/cust/others/s0000258-2021-ch_it.pdf</v>
      </c>
    </row>
    <row r="19018" spans="1:2" x14ac:dyDescent="0.2">
      <c r="A19018" s="1" t="s">
        <v>37728</v>
      </c>
      <c r="B19018" t="str">
        <f t="shared" si="560"/>
        <v>https://www.udobaer.de/out/media/public/cust/others/s0000258-2021-ch_it.pdf</v>
      </c>
    </row>
    <row r="19019" spans="1:2" x14ac:dyDescent="0.2">
      <c r="A19019" s="1" t="s">
        <v>37729</v>
      </c>
      <c r="B19019" t="str">
        <f t="shared" si="560"/>
        <v>https://www.udobaer.de/out/media/public/cust/others/s0000258-2021-ch_it.pdf</v>
      </c>
    </row>
    <row r="19020" spans="1:2" x14ac:dyDescent="0.2">
      <c r="A19020" s="1" t="s">
        <v>37730</v>
      </c>
      <c r="B19020" t="str">
        <f t="shared" si="560"/>
        <v>https://www.udobaer.de/out/media/public/cust/others/s0000258-2021-ch_it.pdf</v>
      </c>
    </row>
    <row r="19021" spans="1:2" x14ac:dyDescent="0.2">
      <c r="A19021" s="1" t="s">
        <v>37716</v>
      </c>
      <c r="B19021" t="str">
        <f t="shared" ref="B19021:B19028" si="561">HYPERLINK("https://www.udobaer.de/out/media/public/cust/others/s0000259-2021-ch_it.pdf")</f>
        <v>https://www.udobaer.de/out/media/public/cust/others/s0000259-2021-ch_it.pdf</v>
      </c>
    </row>
    <row r="19022" spans="1:2" x14ac:dyDescent="0.2">
      <c r="A19022" s="1" t="s">
        <v>37717</v>
      </c>
      <c r="B19022" t="str">
        <f t="shared" si="561"/>
        <v>https://www.udobaer.de/out/media/public/cust/others/s0000259-2021-ch_it.pdf</v>
      </c>
    </row>
    <row r="19023" spans="1:2" x14ac:dyDescent="0.2">
      <c r="A19023" s="1" t="s">
        <v>37718</v>
      </c>
      <c r="B19023" t="str">
        <f t="shared" si="561"/>
        <v>https://www.udobaer.de/out/media/public/cust/others/s0000259-2021-ch_it.pdf</v>
      </c>
    </row>
    <row r="19024" spans="1:2" x14ac:dyDescent="0.2">
      <c r="A19024" s="1" t="s">
        <v>37719</v>
      </c>
      <c r="B19024" t="str">
        <f t="shared" si="561"/>
        <v>https://www.udobaer.de/out/media/public/cust/others/s0000259-2021-ch_it.pdf</v>
      </c>
    </row>
    <row r="19025" spans="1:2" x14ac:dyDescent="0.2">
      <c r="A19025" s="1" t="s">
        <v>37720</v>
      </c>
      <c r="B19025" t="str">
        <f t="shared" si="561"/>
        <v>https://www.udobaer.de/out/media/public/cust/others/s0000259-2021-ch_it.pdf</v>
      </c>
    </row>
    <row r="19026" spans="1:2" x14ac:dyDescent="0.2">
      <c r="A19026" s="1" t="s">
        <v>37721</v>
      </c>
      <c r="B19026" t="str">
        <f t="shared" si="561"/>
        <v>https://www.udobaer.de/out/media/public/cust/others/s0000259-2021-ch_it.pdf</v>
      </c>
    </row>
    <row r="19027" spans="1:2" x14ac:dyDescent="0.2">
      <c r="A19027" s="1" t="s">
        <v>37725</v>
      </c>
      <c r="B19027" t="str">
        <f t="shared" si="561"/>
        <v>https://www.udobaer.de/out/media/public/cust/others/s0000259-2021-ch_it.pdf</v>
      </c>
    </row>
    <row r="19028" spans="1:2" x14ac:dyDescent="0.2">
      <c r="A19028" s="1" t="s">
        <v>37727</v>
      </c>
      <c r="B19028" t="str">
        <f t="shared" si="561"/>
        <v>https://www.udobaer.de/out/media/public/cust/others/s0000259-2021-ch_it.pdf</v>
      </c>
    </row>
    <row r="19029" spans="1:2" x14ac:dyDescent="0.2">
      <c r="A19029" s="1" t="s">
        <v>12902</v>
      </c>
      <c r="B19029" t="str">
        <f t="shared" ref="B19029:B19059" si="562">HYPERLINK("https://www.udobaer.de/out/media/public/cust/others/s0000260-2021-ch_it.pdf")</f>
        <v>https://www.udobaer.de/out/media/public/cust/others/s0000260-2021-ch_it.pdf</v>
      </c>
    </row>
    <row r="19030" spans="1:2" x14ac:dyDescent="0.2">
      <c r="A19030" s="1" t="s">
        <v>12903</v>
      </c>
      <c r="B19030" t="str">
        <f t="shared" si="562"/>
        <v>https://www.udobaer.de/out/media/public/cust/others/s0000260-2021-ch_it.pdf</v>
      </c>
    </row>
    <row r="19031" spans="1:2" x14ac:dyDescent="0.2">
      <c r="A19031" s="1" t="s">
        <v>12904</v>
      </c>
      <c r="B19031" t="str">
        <f t="shared" si="562"/>
        <v>https://www.udobaer.de/out/media/public/cust/others/s0000260-2021-ch_it.pdf</v>
      </c>
    </row>
    <row r="19032" spans="1:2" x14ac:dyDescent="0.2">
      <c r="A19032" s="1" t="s">
        <v>12905</v>
      </c>
      <c r="B19032" t="str">
        <f t="shared" si="562"/>
        <v>https://www.udobaer.de/out/media/public/cust/others/s0000260-2021-ch_it.pdf</v>
      </c>
    </row>
    <row r="19033" spans="1:2" x14ac:dyDescent="0.2">
      <c r="A19033" s="1" t="s">
        <v>12906</v>
      </c>
      <c r="B19033" t="str">
        <f t="shared" si="562"/>
        <v>https://www.udobaer.de/out/media/public/cust/others/s0000260-2021-ch_it.pdf</v>
      </c>
    </row>
    <row r="19034" spans="1:2" x14ac:dyDescent="0.2">
      <c r="A19034" s="1" t="s">
        <v>12908</v>
      </c>
      <c r="B19034" t="str">
        <f t="shared" si="562"/>
        <v>https://www.udobaer.de/out/media/public/cust/others/s0000260-2021-ch_it.pdf</v>
      </c>
    </row>
    <row r="19035" spans="1:2" x14ac:dyDescent="0.2">
      <c r="A19035" s="1" t="s">
        <v>13237</v>
      </c>
      <c r="B19035" t="str">
        <f t="shared" si="562"/>
        <v>https://www.udobaer.de/out/media/public/cust/others/s0000260-2021-ch_it.pdf</v>
      </c>
    </row>
    <row r="19036" spans="1:2" x14ac:dyDescent="0.2">
      <c r="A19036" s="1" t="s">
        <v>13238</v>
      </c>
      <c r="B19036" t="str">
        <f t="shared" si="562"/>
        <v>https://www.udobaer.de/out/media/public/cust/others/s0000260-2021-ch_it.pdf</v>
      </c>
    </row>
    <row r="19037" spans="1:2" x14ac:dyDescent="0.2">
      <c r="A19037" s="1" t="s">
        <v>13239</v>
      </c>
      <c r="B19037" t="str">
        <f t="shared" si="562"/>
        <v>https://www.udobaer.de/out/media/public/cust/others/s0000260-2021-ch_it.pdf</v>
      </c>
    </row>
    <row r="19038" spans="1:2" x14ac:dyDescent="0.2">
      <c r="A19038" s="1" t="s">
        <v>13240</v>
      </c>
      <c r="B19038" t="str">
        <f t="shared" si="562"/>
        <v>https://www.udobaer.de/out/media/public/cust/others/s0000260-2021-ch_it.pdf</v>
      </c>
    </row>
    <row r="19039" spans="1:2" x14ac:dyDescent="0.2">
      <c r="A19039" s="1" t="s">
        <v>13241</v>
      </c>
      <c r="B19039" t="str">
        <f t="shared" si="562"/>
        <v>https://www.udobaer.de/out/media/public/cust/others/s0000260-2021-ch_it.pdf</v>
      </c>
    </row>
    <row r="19040" spans="1:2" x14ac:dyDescent="0.2">
      <c r="A19040" s="1" t="s">
        <v>13242</v>
      </c>
      <c r="B19040" t="str">
        <f t="shared" si="562"/>
        <v>https://www.udobaer.de/out/media/public/cust/others/s0000260-2021-ch_it.pdf</v>
      </c>
    </row>
    <row r="19041" spans="1:2" x14ac:dyDescent="0.2">
      <c r="A19041" s="1" t="s">
        <v>13243</v>
      </c>
      <c r="B19041" t="str">
        <f t="shared" si="562"/>
        <v>https://www.udobaer.de/out/media/public/cust/others/s0000260-2021-ch_it.pdf</v>
      </c>
    </row>
    <row r="19042" spans="1:2" x14ac:dyDescent="0.2">
      <c r="A19042" s="1" t="s">
        <v>13244</v>
      </c>
      <c r="B19042" t="str">
        <f t="shared" si="562"/>
        <v>https://www.udobaer.de/out/media/public/cust/others/s0000260-2021-ch_it.pdf</v>
      </c>
    </row>
    <row r="19043" spans="1:2" x14ac:dyDescent="0.2">
      <c r="A19043" s="1" t="s">
        <v>13245</v>
      </c>
      <c r="B19043" t="str">
        <f t="shared" si="562"/>
        <v>https://www.udobaer.de/out/media/public/cust/others/s0000260-2021-ch_it.pdf</v>
      </c>
    </row>
    <row r="19044" spans="1:2" x14ac:dyDescent="0.2">
      <c r="A19044" s="1" t="s">
        <v>13246</v>
      </c>
      <c r="B19044" t="str">
        <f t="shared" si="562"/>
        <v>https://www.udobaer.de/out/media/public/cust/others/s0000260-2021-ch_it.pdf</v>
      </c>
    </row>
    <row r="19045" spans="1:2" x14ac:dyDescent="0.2">
      <c r="A19045" s="1" t="s">
        <v>13247</v>
      </c>
      <c r="B19045" t="str">
        <f t="shared" si="562"/>
        <v>https://www.udobaer.de/out/media/public/cust/others/s0000260-2021-ch_it.pdf</v>
      </c>
    </row>
    <row r="19046" spans="1:2" x14ac:dyDescent="0.2">
      <c r="A19046" s="1" t="s">
        <v>13248</v>
      </c>
      <c r="B19046" t="str">
        <f t="shared" si="562"/>
        <v>https://www.udobaer.de/out/media/public/cust/others/s0000260-2021-ch_it.pdf</v>
      </c>
    </row>
    <row r="19047" spans="1:2" x14ac:dyDescent="0.2">
      <c r="A19047" s="1" t="s">
        <v>13249</v>
      </c>
      <c r="B19047" t="str">
        <f t="shared" si="562"/>
        <v>https://www.udobaer.de/out/media/public/cust/others/s0000260-2021-ch_it.pdf</v>
      </c>
    </row>
    <row r="19048" spans="1:2" x14ac:dyDescent="0.2">
      <c r="A19048" s="1" t="s">
        <v>13250</v>
      </c>
      <c r="B19048" t="str">
        <f t="shared" si="562"/>
        <v>https://www.udobaer.de/out/media/public/cust/others/s0000260-2021-ch_it.pdf</v>
      </c>
    </row>
    <row r="19049" spans="1:2" x14ac:dyDescent="0.2">
      <c r="A19049" s="1" t="s">
        <v>13251</v>
      </c>
      <c r="B19049" t="str">
        <f t="shared" si="562"/>
        <v>https://www.udobaer.de/out/media/public/cust/others/s0000260-2021-ch_it.pdf</v>
      </c>
    </row>
    <row r="19050" spans="1:2" x14ac:dyDescent="0.2">
      <c r="A19050" s="1" t="s">
        <v>13254</v>
      </c>
      <c r="B19050" t="str">
        <f t="shared" si="562"/>
        <v>https://www.udobaer.de/out/media/public/cust/others/s0000260-2021-ch_it.pdf</v>
      </c>
    </row>
    <row r="19051" spans="1:2" x14ac:dyDescent="0.2">
      <c r="A19051" s="1" t="s">
        <v>13282</v>
      </c>
      <c r="B19051" t="str">
        <f t="shared" si="562"/>
        <v>https://www.udobaer.de/out/media/public/cust/others/s0000260-2021-ch_it.pdf</v>
      </c>
    </row>
    <row r="19052" spans="1:2" x14ac:dyDescent="0.2">
      <c r="A19052" s="1" t="s">
        <v>13283</v>
      </c>
      <c r="B19052" t="str">
        <f t="shared" si="562"/>
        <v>https://www.udobaer.de/out/media/public/cust/others/s0000260-2021-ch_it.pdf</v>
      </c>
    </row>
    <row r="19053" spans="1:2" x14ac:dyDescent="0.2">
      <c r="A19053" s="1" t="s">
        <v>13285</v>
      </c>
      <c r="B19053" t="str">
        <f t="shared" si="562"/>
        <v>https://www.udobaer.de/out/media/public/cust/others/s0000260-2021-ch_it.pdf</v>
      </c>
    </row>
    <row r="19054" spans="1:2" x14ac:dyDescent="0.2">
      <c r="A19054" s="1" t="s">
        <v>13286</v>
      </c>
      <c r="B19054" t="str">
        <f t="shared" si="562"/>
        <v>https://www.udobaer.de/out/media/public/cust/others/s0000260-2021-ch_it.pdf</v>
      </c>
    </row>
    <row r="19055" spans="1:2" x14ac:dyDescent="0.2">
      <c r="A19055" s="1" t="s">
        <v>13287</v>
      </c>
      <c r="B19055" t="str">
        <f t="shared" si="562"/>
        <v>https://www.udobaer.de/out/media/public/cust/others/s0000260-2021-ch_it.pdf</v>
      </c>
    </row>
    <row r="19056" spans="1:2" x14ac:dyDescent="0.2">
      <c r="A19056" s="1" t="s">
        <v>13288</v>
      </c>
      <c r="B19056" t="str">
        <f t="shared" si="562"/>
        <v>https://www.udobaer.de/out/media/public/cust/others/s0000260-2021-ch_it.pdf</v>
      </c>
    </row>
    <row r="19057" spans="1:2" x14ac:dyDescent="0.2">
      <c r="A19057" s="1" t="s">
        <v>13344</v>
      </c>
      <c r="B19057" t="str">
        <f t="shared" si="562"/>
        <v>https://www.udobaer.de/out/media/public/cust/others/s0000260-2021-ch_it.pdf</v>
      </c>
    </row>
    <row r="19058" spans="1:2" x14ac:dyDescent="0.2">
      <c r="A19058" s="1" t="s">
        <v>13345</v>
      </c>
      <c r="B19058" t="str">
        <f t="shared" si="562"/>
        <v>https://www.udobaer.de/out/media/public/cust/others/s0000260-2021-ch_it.pdf</v>
      </c>
    </row>
    <row r="19059" spans="1:2" x14ac:dyDescent="0.2">
      <c r="A19059" s="1" t="s">
        <v>13395</v>
      </c>
      <c r="B19059" t="str">
        <f t="shared" si="562"/>
        <v>https://www.udobaer.de/out/media/public/cust/others/s0000260-2021-ch_it.pdf</v>
      </c>
    </row>
    <row r="19060" spans="1:2" x14ac:dyDescent="0.2">
      <c r="A19060" s="1" t="s">
        <v>37731</v>
      </c>
      <c r="B19060" t="str">
        <f t="shared" ref="B19060:B19082" si="563">HYPERLINK("https://www.udobaer.de/out/media/public/cust/others/s0000261-2021-ch_it.pdf")</f>
        <v>https://www.udobaer.de/out/media/public/cust/others/s0000261-2021-ch_it.pdf</v>
      </c>
    </row>
    <row r="19061" spans="1:2" x14ac:dyDescent="0.2">
      <c r="A19061" s="1" t="s">
        <v>37732</v>
      </c>
      <c r="B19061" t="str">
        <f t="shared" si="563"/>
        <v>https://www.udobaer.de/out/media/public/cust/others/s0000261-2021-ch_it.pdf</v>
      </c>
    </row>
    <row r="19062" spans="1:2" x14ac:dyDescent="0.2">
      <c r="A19062" s="1" t="s">
        <v>37733</v>
      </c>
      <c r="B19062" t="str">
        <f t="shared" si="563"/>
        <v>https://www.udobaer.de/out/media/public/cust/others/s0000261-2021-ch_it.pdf</v>
      </c>
    </row>
    <row r="19063" spans="1:2" x14ac:dyDescent="0.2">
      <c r="A19063" s="1" t="s">
        <v>37734</v>
      </c>
      <c r="B19063" t="str">
        <f t="shared" si="563"/>
        <v>https://www.udobaer.de/out/media/public/cust/others/s0000261-2021-ch_it.pdf</v>
      </c>
    </row>
    <row r="19064" spans="1:2" x14ac:dyDescent="0.2">
      <c r="A19064" s="1" t="s">
        <v>37735</v>
      </c>
      <c r="B19064" t="str">
        <f t="shared" si="563"/>
        <v>https://www.udobaer.de/out/media/public/cust/others/s0000261-2021-ch_it.pdf</v>
      </c>
    </row>
    <row r="19065" spans="1:2" x14ac:dyDescent="0.2">
      <c r="A19065" s="1" t="s">
        <v>37736</v>
      </c>
      <c r="B19065" t="str">
        <f t="shared" si="563"/>
        <v>https://www.udobaer.de/out/media/public/cust/others/s0000261-2021-ch_it.pdf</v>
      </c>
    </row>
    <row r="19066" spans="1:2" x14ac:dyDescent="0.2">
      <c r="A19066" s="1" t="s">
        <v>37737</v>
      </c>
      <c r="B19066" t="str">
        <f t="shared" si="563"/>
        <v>https://www.udobaer.de/out/media/public/cust/others/s0000261-2021-ch_it.pdf</v>
      </c>
    </row>
    <row r="19067" spans="1:2" x14ac:dyDescent="0.2">
      <c r="A19067" s="1" t="s">
        <v>37738</v>
      </c>
      <c r="B19067" t="str">
        <f t="shared" si="563"/>
        <v>https://www.udobaer.de/out/media/public/cust/others/s0000261-2021-ch_it.pdf</v>
      </c>
    </row>
    <row r="19068" spans="1:2" x14ac:dyDescent="0.2">
      <c r="A19068" s="1" t="s">
        <v>37739</v>
      </c>
      <c r="B19068" t="str">
        <f t="shared" si="563"/>
        <v>https://www.udobaer.de/out/media/public/cust/others/s0000261-2021-ch_it.pdf</v>
      </c>
    </row>
    <row r="19069" spans="1:2" x14ac:dyDescent="0.2">
      <c r="A19069" s="1" t="s">
        <v>37740</v>
      </c>
      <c r="B19069" t="str">
        <f t="shared" si="563"/>
        <v>https://www.udobaer.de/out/media/public/cust/others/s0000261-2021-ch_it.pdf</v>
      </c>
    </row>
    <row r="19070" spans="1:2" x14ac:dyDescent="0.2">
      <c r="A19070" s="1" t="s">
        <v>37741</v>
      </c>
      <c r="B19070" t="str">
        <f t="shared" si="563"/>
        <v>https://www.udobaer.de/out/media/public/cust/others/s0000261-2021-ch_it.pdf</v>
      </c>
    </row>
    <row r="19071" spans="1:2" x14ac:dyDescent="0.2">
      <c r="A19071" s="1" t="s">
        <v>37742</v>
      </c>
      <c r="B19071" t="str">
        <f t="shared" si="563"/>
        <v>https://www.udobaer.de/out/media/public/cust/others/s0000261-2021-ch_it.pdf</v>
      </c>
    </row>
    <row r="19072" spans="1:2" x14ac:dyDescent="0.2">
      <c r="A19072" s="1" t="s">
        <v>37743</v>
      </c>
      <c r="B19072" t="str">
        <f t="shared" si="563"/>
        <v>https://www.udobaer.de/out/media/public/cust/others/s0000261-2021-ch_it.pdf</v>
      </c>
    </row>
    <row r="19073" spans="1:2" x14ac:dyDescent="0.2">
      <c r="A19073" s="1" t="s">
        <v>37744</v>
      </c>
      <c r="B19073" t="str">
        <f t="shared" si="563"/>
        <v>https://www.udobaer.de/out/media/public/cust/others/s0000261-2021-ch_it.pdf</v>
      </c>
    </row>
    <row r="19074" spans="1:2" x14ac:dyDescent="0.2">
      <c r="A19074" s="1" t="s">
        <v>37745</v>
      </c>
      <c r="B19074" t="str">
        <f t="shared" si="563"/>
        <v>https://www.udobaer.de/out/media/public/cust/others/s0000261-2021-ch_it.pdf</v>
      </c>
    </row>
    <row r="19075" spans="1:2" x14ac:dyDescent="0.2">
      <c r="A19075" s="1" t="s">
        <v>37746</v>
      </c>
      <c r="B19075" t="str">
        <f t="shared" si="563"/>
        <v>https://www.udobaer.de/out/media/public/cust/others/s0000261-2021-ch_it.pdf</v>
      </c>
    </row>
    <row r="19076" spans="1:2" x14ac:dyDescent="0.2">
      <c r="A19076" s="1" t="s">
        <v>37747</v>
      </c>
      <c r="B19076" t="str">
        <f t="shared" si="563"/>
        <v>https://www.udobaer.de/out/media/public/cust/others/s0000261-2021-ch_it.pdf</v>
      </c>
    </row>
    <row r="19077" spans="1:2" x14ac:dyDescent="0.2">
      <c r="A19077" s="1" t="s">
        <v>37748</v>
      </c>
      <c r="B19077" t="str">
        <f t="shared" si="563"/>
        <v>https://www.udobaer.de/out/media/public/cust/others/s0000261-2021-ch_it.pdf</v>
      </c>
    </row>
    <row r="19078" spans="1:2" x14ac:dyDescent="0.2">
      <c r="A19078" s="1" t="s">
        <v>37749</v>
      </c>
      <c r="B19078" t="str">
        <f t="shared" si="563"/>
        <v>https://www.udobaer.de/out/media/public/cust/others/s0000261-2021-ch_it.pdf</v>
      </c>
    </row>
    <row r="19079" spans="1:2" x14ac:dyDescent="0.2">
      <c r="A19079" s="1" t="s">
        <v>37750</v>
      </c>
      <c r="B19079" t="str">
        <f t="shared" si="563"/>
        <v>https://www.udobaer.de/out/media/public/cust/others/s0000261-2021-ch_it.pdf</v>
      </c>
    </row>
    <row r="19080" spans="1:2" x14ac:dyDescent="0.2">
      <c r="A19080" s="1" t="s">
        <v>37751</v>
      </c>
      <c r="B19080" t="str">
        <f t="shared" si="563"/>
        <v>https://www.udobaer.de/out/media/public/cust/others/s0000261-2021-ch_it.pdf</v>
      </c>
    </row>
    <row r="19081" spans="1:2" x14ac:dyDescent="0.2">
      <c r="A19081" s="1" t="s">
        <v>38089</v>
      </c>
      <c r="B19081" t="str">
        <f t="shared" si="563"/>
        <v>https://www.udobaer.de/out/media/public/cust/others/s0000261-2021-ch_it.pdf</v>
      </c>
    </row>
    <row r="19082" spans="1:2" x14ac:dyDescent="0.2">
      <c r="A19082" s="1" t="s">
        <v>38093</v>
      </c>
      <c r="B19082" t="str">
        <f t="shared" si="563"/>
        <v>https://www.udobaer.de/out/media/public/cust/others/s0000261-2021-ch_it.pdf</v>
      </c>
    </row>
    <row r="19083" spans="1:2" x14ac:dyDescent="0.2">
      <c r="A19083" s="1" t="s">
        <v>37696</v>
      </c>
      <c r="B19083" t="str">
        <f t="shared" ref="B19083:B19104" si="564">HYPERLINK("https://www.udobaer.de/out/media/public/cust/others/s0000262-2021-ch_it.pdf")</f>
        <v>https://www.udobaer.de/out/media/public/cust/others/s0000262-2021-ch_it.pdf</v>
      </c>
    </row>
    <row r="19084" spans="1:2" x14ac:dyDescent="0.2">
      <c r="A19084" s="1" t="s">
        <v>37697</v>
      </c>
      <c r="B19084" t="str">
        <f t="shared" si="564"/>
        <v>https://www.udobaer.de/out/media/public/cust/others/s0000262-2021-ch_it.pdf</v>
      </c>
    </row>
    <row r="19085" spans="1:2" x14ac:dyDescent="0.2">
      <c r="A19085" s="1" t="s">
        <v>37698</v>
      </c>
      <c r="B19085" t="str">
        <f t="shared" si="564"/>
        <v>https://www.udobaer.de/out/media/public/cust/others/s0000262-2021-ch_it.pdf</v>
      </c>
    </row>
    <row r="19086" spans="1:2" x14ac:dyDescent="0.2">
      <c r="A19086" s="1" t="s">
        <v>37699</v>
      </c>
      <c r="B19086" t="str">
        <f t="shared" si="564"/>
        <v>https://www.udobaer.de/out/media/public/cust/others/s0000262-2021-ch_it.pdf</v>
      </c>
    </row>
    <row r="19087" spans="1:2" x14ac:dyDescent="0.2">
      <c r="A19087" s="1" t="s">
        <v>37700</v>
      </c>
      <c r="B19087" t="str">
        <f t="shared" si="564"/>
        <v>https://www.udobaer.de/out/media/public/cust/others/s0000262-2021-ch_it.pdf</v>
      </c>
    </row>
    <row r="19088" spans="1:2" x14ac:dyDescent="0.2">
      <c r="A19088" s="1" t="s">
        <v>37701</v>
      </c>
      <c r="B19088" t="str">
        <f t="shared" si="564"/>
        <v>https://www.udobaer.de/out/media/public/cust/others/s0000262-2021-ch_it.pdf</v>
      </c>
    </row>
    <row r="19089" spans="1:2" x14ac:dyDescent="0.2">
      <c r="A19089" s="1" t="s">
        <v>37702</v>
      </c>
      <c r="B19089" t="str">
        <f t="shared" si="564"/>
        <v>https://www.udobaer.de/out/media/public/cust/others/s0000262-2021-ch_it.pdf</v>
      </c>
    </row>
    <row r="19090" spans="1:2" x14ac:dyDescent="0.2">
      <c r="A19090" s="1" t="s">
        <v>37703</v>
      </c>
      <c r="B19090" t="str">
        <f t="shared" si="564"/>
        <v>https://www.udobaer.de/out/media/public/cust/others/s0000262-2021-ch_it.pdf</v>
      </c>
    </row>
    <row r="19091" spans="1:2" x14ac:dyDescent="0.2">
      <c r="A19091" s="1" t="s">
        <v>37704</v>
      </c>
      <c r="B19091" t="str">
        <f t="shared" si="564"/>
        <v>https://www.udobaer.de/out/media/public/cust/others/s0000262-2021-ch_it.pdf</v>
      </c>
    </row>
    <row r="19092" spans="1:2" x14ac:dyDescent="0.2">
      <c r="A19092" s="1" t="s">
        <v>37705</v>
      </c>
      <c r="B19092" t="str">
        <f t="shared" si="564"/>
        <v>https://www.udobaer.de/out/media/public/cust/others/s0000262-2021-ch_it.pdf</v>
      </c>
    </row>
    <row r="19093" spans="1:2" x14ac:dyDescent="0.2">
      <c r="A19093" s="1" t="s">
        <v>37706</v>
      </c>
      <c r="B19093" t="str">
        <f t="shared" si="564"/>
        <v>https://www.udobaer.de/out/media/public/cust/others/s0000262-2021-ch_it.pdf</v>
      </c>
    </row>
    <row r="19094" spans="1:2" x14ac:dyDescent="0.2">
      <c r="A19094" s="1" t="s">
        <v>37707</v>
      </c>
      <c r="B19094" t="str">
        <f t="shared" si="564"/>
        <v>https://www.udobaer.de/out/media/public/cust/others/s0000262-2021-ch_it.pdf</v>
      </c>
    </row>
    <row r="19095" spans="1:2" x14ac:dyDescent="0.2">
      <c r="A19095" s="1" t="s">
        <v>37708</v>
      </c>
      <c r="B19095" t="str">
        <f t="shared" si="564"/>
        <v>https://www.udobaer.de/out/media/public/cust/others/s0000262-2021-ch_it.pdf</v>
      </c>
    </row>
    <row r="19096" spans="1:2" x14ac:dyDescent="0.2">
      <c r="A19096" s="1" t="s">
        <v>37709</v>
      </c>
      <c r="B19096" t="str">
        <f t="shared" si="564"/>
        <v>https://www.udobaer.de/out/media/public/cust/others/s0000262-2021-ch_it.pdf</v>
      </c>
    </row>
    <row r="19097" spans="1:2" x14ac:dyDescent="0.2">
      <c r="A19097" s="1" t="s">
        <v>37710</v>
      </c>
      <c r="B19097" t="str">
        <f t="shared" si="564"/>
        <v>https://www.udobaer.de/out/media/public/cust/others/s0000262-2021-ch_it.pdf</v>
      </c>
    </row>
    <row r="19098" spans="1:2" x14ac:dyDescent="0.2">
      <c r="A19098" s="1" t="s">
        <v>37711</v>
      </c>
      <c r="B19098" t="str">
        <f t="shared" si="564"/>
        <v>https://www.udobaer.de/out/media/public/cust/others/s0000262-2021-ch_it.pdf</v>
      </c>
    </row>
    <row r="19099" spans="1:2" x14ac:dyDescent="0.2">
      <c r="A19099" s="1" t="s">
        <v>37712</v>
      </c>
      <c r="B19099" t="str">
        <f t="shared" si="564"/>
        <v>https://www.udobaer.de/out/media/public/cust/others/s0000262-2021-ch_it.pdf</v>
      </c>
    </row>
    <row r="19100" spans="1:2" x14ac:dyDescent="0.2">
      <c r="A19100" s="1" t="s">
        <v>37713</v>
      </c>
      <c r="B19100" t="str">
        <f t="shared" si="564"/>
        <v>https://www.udobaer.de/out/media/public/cust/others/s0000262-2021-ch_it.pdf</v>
      </c>
    </row>
    <row r="19101" spans="1:2" x14ac:dyDescent="0.2">
      <c r="A19101" s="1" t="s">
        <v>37714</v>
      </c>
      <c r="B19101" t="str">
        <f t="shared" si="564"/>
        <v>https://www.udobaer.de/out/media/public/cust/others/s0000262-2021-ch_it.pdf</v>
      </c>
    </row>
    <row r="19102" spans="1:2" x14ac:dyDescent="0.2">
      <c r="A19102" s="1" t="s">
        <v>37715</v>
      </c>
      <c r="B19102" t="str">
        <f t="shared" si="564"/>
        <v>https://www.udobaer.de/out/media/public/cust/others/s0000262-2021-ch_it.pdf</v>
      </c>
    </row>
    <row r="19103" spans="1:2" x14ac:dyDescent="0.2">
      <c r="A19103" s="1" t="s">
        <v>38082</v>
      </c>
      <c r="B19103" t="str">
        <f t="shared" si="564"/>
        <v>https://www.udobaer.de/out/media/public/cust/others/s0000262-2021-ch_it.pdf</v>
      </c>
    </row>
    <row r="19104" spans="1:2" x14ac:dyDescent="0.2">
      <c r="A19104" s="1" t="s">
        <v>38083</v>
      </c>
      <c r="B19104" t="str">
        <f t="shared" si="564"/>
        <v>https://www.udobaer.de/out/media/public/cust/others/s0000262-2021-ch_it.pdf</v>
      </c>
    </row>
    <row r="19105" spans="1:2" x14ac:dyDescent="0.2">
      <c r="A19105" s="1" t="s">
        <v>38164</v>
      </c>
      <c r="B19105" t="str">
        <f>HYPERLINK("https://www.udobaer.de/out/media/public/cust/others/s0000263-2021-ch_it.pdf")</f>
        <v>https://www.udobaer.de/out/media/public/cust/others/s0000263-2021-ch_it.pdf</v>
      </c>
    </row>
    <row r="19106" spans="1:2" x14ac:dyDescent="0.2">
      <c r="A19106" s="1" t="s">
        <v>38166</v>
      </c>
      <c r="B19106" t="str">
        <f>HYPERLINK("https://www.udobaer.de/out/media/public/cust/others/s0000263-2021-ch_it.pdf")</f>
        <v>https://www.udobaer.de/out/media/public/cust/others/s0000263-2021-ch_it.pdf</v>
      </c>
    </row>
    <row r="19107" spans="1:2" x14ac:dyDescent="0.2">
      <c r="A19107" s="1" t="s">
        <v>12726</v>
      </c>
      <c r="B19107" t="str">
        <f t="shared" ref="B19107:B19132" si="565">HYPERLINK("https://www.udobaer.de/out/media/public/cust/others/s0000264-2021-ch_it.pdf")</f>
        <v>https://www.udobaer.de/out/media/public/cust/others/s0000264-2021-ch_it.pdf</v>
      </c>
    </row>
    <row r="19108" spans="1:2" x14ac:dyDescent="0.2">
      <c r="A19108" s="1" t="s">
        <v>12727</v>
      </c>
      <c r="B19108" t="str">
        <f t="shared" si="565"/>
        <v>https://www.udobaer.de/out/media/public/cust/others/s0000264-2021-ch_it.pdf</v>
      </c>
    </row>
    <row r="19109" spans="1:2" x14ac:dyDescent="0.2">
      <c r="A19109" s="1" t="s">
        <v>12728</v>
      </c>
      <c r="B19109" t="str">
        <f t="shared" si="565"/>
        <v>https://www.udobaer.de/out/media/public/cust/others/s0000264-2021-ch_it.pdf</v>
      </c>
    </row>
    <row r="19110" spans="1:2" x14ac:dyDescent="0.2">
      <c r="A19110" s="1" t="s">
        <v>12729</v>
      </c>
      <c r="B19110" t="str">
        <f t="shared" si="565"/>
        <v>https://www.udobaer.de/out/media/public/cust/others/s0000264-2021-ch_it.pdf</v>
      </c>
    </row>
    <row r="19111" spans="1:2" x14ac:dyDescent="0.2">
      <c r="A19111" s="1" t="s">
        <v>12730</v>
      </c>
      <c r="B19111" t="str">
        <f t="shared" si="565"/>
        <v>https://www.udobaer.de/out/media/public/cust/others/s0000264-2021-ch_it.pdf</v>
      </c>
    </row>
    <row r="19112" spans="1:2" x14ac:dyDescent="0.2">
      <c r="A19112" s="1" t="s">
        <v>12731</v>
      </c>
      <c r="B19112" t="str">
        <f t="shared" si="565"/>
        <v>https://www.udobaer.de/out/media/public/cust/others/s0000264-2021-ch_it.pdf</v>
      </c>
    </row>
    <row r="19113" spans="1:2" x14ac:dyDescent="0.2">
      <c r="A19113" s="1" t="s">
        <v>12732</v>
      </c>
      <c r="B19113" t="str">
        <f t="shared" si="565"/>
        <v>https://www.udobaer.de/out/media/public/cust/others/s0000264-2021-ch_it.pdf</v>
      </c>
    </row>
    <row r="19114" spans="1:2" x14ac:dyDescent="0.2">
      <c r="A19114" s="1" t="s">
        <v>12733</v>
      </c>
      <c r="B19114" t="str">
        <f t="shared" si="565"/>
        <v>https://www.udobaer.de/out/media/public/cust/others/s0000264-2021-ch_it.pdf</v>
      </c>
    </row>
    <row r="19115" spans="1:2" x14ac:dyDescent="0.2">
      <c r="A19115" s="1" t="s">
        <v>12734</v>
      </c>
      <c r="B19115" t="str">
        <f t="shared" si="565"/>
        <v>https://www.udobaer.de/out/media/public/cust/others/s0000264-2021-ch_it.pdf</v>
      </c>
    </row>
    <row r="19116" spans="1:2" x14ac:dyDescent="0.2">
      <c r="A19116" s="1" t="s">
        <v>12735</v>
      </c>
      <c r="B19116" t="str">
        <f t="shared" si="565"/>
        <v>https://www.udobaer.de/out/media/public/cust/others/s0000264-2021-ch_it.pdf</v>
      </c>
    </row>
    <row r="19117" spans="1:2" x14ac:dyDescent="0.2">
      <c r="A19117" s="1" t="s">
        <v>12736</v>
      </c>
      <c r="B19117" t="str">
        <f t="shared" si="565"/>
        <v>https://www.udobaer.de/out/media/public/cust/others/s0000264-2021-ch_it.pdf</v>
      </c>
    </row>
    <row r="19118" spans="1:2" x14ac:dyDescent="0.2">
      <c r="A19118" s="1" t="s">
        <v>12737</v>
      </c>
      <c r="B19118" t="str">
        <f t="shared" si="565"/>
        <v>https://www.udobaer.de/out/media/public/cust/others/s0000264-2021-ch_it.pdf</v>
      </c>
    </row>
    <row r="19119" spans="1:2" x14ac:dyDescent="0.2">
      <c r="A19119" s="1" t="s">
        <v>12738</v>
      </c>
      <c r="B19119" t="str">
        <f t="shared" si="565"/>
        <v>https://www.udobaer.de/out/media/public/cust/others/s0000264-2021-ch_it.pdf</v>
      </c>
    </row>
    <row r="19120" spans="1:2" x14ac:dyDescent="0.2">
      <c r="A19120" s="1" t="s">
        <v>12739</v>
      </c>
      <c r="B19120" t="str">
        <f t="shared" si="565"/>
        <v>https://www.udobaer.de/out/media/public/cust/others/s0000264-2021-ch_it.pdf</v>
      </c>
    </row>
    <row r="19121" spans="1:2" x14ac:dyDescent="0.2">
      <c r="A19121" s="1" t="s">
        <v>12740</v>
      </c>
      <c r="B19121" t="str">
        <f t="shared" si="565"/>
        <v>https://www.udobaer.de/out/media/public/cust/others/s0000264-2021-ch_it.pdf</v>
      </c>
    </row>
    <row r="19122" spans="1:2" x14ac:dyDescent="0.2">
      <c r="A19122" s="1" t="s">
        <v>12741</v>
      </c>
      <c r="B19122" t="str">
        <f t="shared" si="565"/>
        <v>https://www.udobaer.de/out/media/public/cust/others/s0000264-2021-ch_it.pdf</v>
      </c>
    </row>
    <row r="19123" spans="1:2" x14ac:dyDescent="0.2">
      <c r="A19123" s="1" t="s">
        <v>12742</v>
      </c>
      <c r="B19123" t="str">
        <f t="shared" si="565"/>
        <v>https://www.udobaer.de/out/media/public/cust/others/s0000264-2021-ch_it.pdf</v>
      </c>
    </row>
    <row r="19124" spans="1:2" x14ac:dyDescent="0.2">
      <c r="A19124" s="1" t="s">
        <v>12743</v>
      </c>
      <c r="B19124" t="str">
        <f t="shared" si="565"/>
        <v>https://www.udobaer.de/out/media/public/cust/others/s0000264-2021-ch_it.pdf</v>
      </c>
    </row>
    <row r="19125" spans="1:2" x14ac:dyDescent="0.2">
      <c r="A19125" s="1" t="s">
        <v>12744</v>
      </c>
      <c r="B19125" t="str">
        <f t="shared" si="565"/>
        <v>https://www.udobaer.de/out/media/public/cust/others/s0000264-2021-ch_it.pdf</v>
      </c>
    </row>
    <row r="19126" spans="1:2" x14ac:dyDescent="0.2">
      <c r="A19126" s="1" t="s">
        <v>12746</v>
      </c>
      <c r="B19126" t="str">
        <f t="shared" si="565"/>
        <v>https://www.udobaer.de/out/media/public/cust/others/s0000264-2021-ch_it.pdf</v>
      </c>
    </row>
    <row r="19127" spans="1:2" x14ac:dyDescent="0.2">
      <c r="A19127" s="1" t="s">
        <v>13322</v>
      </c>
      <c r="B19127" t="str">
        <f t="shared" si="565"/>
        <v>https://www.udobaer.de/out/media/public/cust/others/s0000264-2021-ch_it.pdf</v>
      </c>
    </row>
    <row r="19128" spans="1:2" x14ac:dyDescent="0.2">
      <c r="A19128" s="1" t="s">
        <v>13324</v>
      </c>
      <c r="B19128" t="str">
        <f t="shared" si="565"/>
        <v>https://www.udobaer.de/out/media/public/cust/others/s0000264-2021-ch_it.pdf</v>
      </c>
    </row>
    <row r="19129" spans="1:2" x14ac:dyDescent="0.2">
      <c r="A19129" s="1" t="s">
        <v>13325</v>
      </c>
      <c r="B19129" t="str">
        <f t="shared" si="565"/>
        <v>https://www.udobaer.de/out/media/public/cust/others/s0000264-2021-ch_it.pdf</v>
      </c>
    </row>
    <row r="19130" spans="1:2" x14ac:dyDescent="0.2">
      <c r="A19130" s="1" t="s">
        <v>13326</v>
      </c>
      <c r="B19130" t="str">
        <f t="shared" si="565"/>
        <v>https://www.udobaer.de/out/media/public/cust/others/s0000264-2021-ch_it.pdf</v>
      </c>
    </row>
    <row r="19131" spans="1:2" x14ac:dyDescent="0.2">
      <c r="A19131" s="1" t="s">
        <v>13370</v>
      </c>
      <c r="B19131" t="str">
        <f t="shared" si="565"/>
        <v>https://www.udobaer.de/out/media/public/cust/others/s0000264-2021-ch_it.pdf</v>
      </c>
    </row>
    <row r="19132" spans="1:2" x14ac:dyDescent="0.2">
      <c r="A19132" s="1" t="s">
        <v>13402</v>
      </c>
      <c r="B19132" t="str">
        <f t="shared" si="565"/>
        <v>https://www.udobaer.de/out/media/public/cust/others/s0000264-2021-ch_it.pdf</v>
      </c>
    </row>
    <row r="19133" spans="1:2" x14ac:dyDescent="0.2">
      <c r="A19133" s="1" t="s">
        <v>37752</v>
      </c>
      <c r="B19133" t="str">
        <f t="shared" ref="B19133:B19152" si="566">HYPERLINK("https://www.udobaer.de/out/media/public/cust/others/s0000266-2021-ch_it.pdf")</f>
        <v>https://www.udobaer.de/out/media/public/cust/others/s0000266-2021-ch_it.pdf</v>
      </c>
    </row>
    <row r="19134" spans="1:2" x14ac:dyDescent="0.2">
      <c r="A19134" s="1" t="s">
        <v>37753</v>
      </c>
      <c r="B19134" t="str">
        <f t="shared" si="566"/>
        <v>https://www.udobaer.de/out/media/public/cust/others/s0000266-2021-ch_it.pdf</v>
      </c>
    </row>
    <row r="19135" spans="1:2" x14ac:dyDescent="0.2">
      <c r="A19135" s="1" t="s">
        <v>37754</v>
      </c>
      <c r="B19135" t="str">
        <f t="shared" si="566"/>
        <v>https://www.udobaer.de/out/media/public/cust/others/s0000266-2021-ch_it.pdf</v>
      </c>
    </row>
    <row r="19136" spans="1:2" x14ac:dyDescent="0.2">
      <c r="A19136" s="1" t="s">
        <v>37755</v>
      </c>
      <c r="B19136" t="str">
        <f t="shared" si="566"/>
        <v>https://www.udobaer.de/out/media/public/cust/others/s0000266-2021-ch_it.pdf</v>
      </c>
    </row>
    <row r="19137" spans="1:2" x14ac:dyDescent="0.2">
      <c r="A19137" s="1" t="s">
        <v>37756</v>
      </c>
      <c r="B19137" t="str">
        <f t="shared" si="566"/>
        <v>https://www.udobaer.de/out/media/public/cust/others/s0000266-2021-ch_it.pdf</v>
      </c>
    </row>
    <row r="19138" spans="1:2" x14ac:dyDescent="0.2">
      <c r="A19138" s="1" t="s">
        <v>37757</v>
      </c>
      <c r="B19138" t="str">
        <f t="shared" si="566"/>
        <v>https://www.udobaer.de/out/media/public/cust/others/s0000266-2021-ch_it.pdf</v>
      </c>
    </row>
    <row r="19139" spans="1:2" x14ac:dyDescent="0.2">
      <c r="A19139" s="1" t="s">
        <v>37758</v>
      </c>
      <c r="B19139" t="str">
        <f t="shared" si="566"/>
        <v>https://www.udobaer.de/out/media/public/cust/others/s0000266-2021-ch_it.pdf</v>
      </c>
    </row>
    <row r="19140" spans="1:2" x14ac:dyDescent="0.2">
      <c r="A19140" s="1" t="s">
        <v>37759</v>
      </c>
      <c r="B19140" t="str">
        <f t="shared" si="566"/>
        <v>https://www.udobaer.de/out/media/public/cust/others/s0000266-2021-ch_it.pdf</v>
      </c>
    </row>
    <row r="19141" spans="1:2" x14ac:dyDescent="0.2">
      <c r="A19141" s="1" t="s">
        <v>37760</v>
      </c>
      <c r="B19141" t="str">
        <f t="shared" si="566"/>
        <v>https://www.udobaer.de/out/media/public/cust/others/s0000266-2021-ch_it.pdf</v>
      </c>
    </row>
    <row r="19142" spans="1:2" x14ac:dyDescent="0.2">
      <c r="A19142" s="1" t="s">
        <v>37761</v>
      </c>
      <c r="B19142" t="str">
        <f t="shared" si="566"/>
        <v>https://www.udobaer.de/out/media/public/cust/others/s0000266-2021-ch_it.pdf</v>
      </c>
    </row>
    <row r="19143" spans="1:2" x14ac:dyDescent="0.2">
      <c r="A19143" s="1" t="s">
        <v>37762</v>
      </c>
      <c r="B19143" t="str">
        <f t="shared" si="566"/>
        <v>https://www.udobaer.de/out/media/public/cust/others/s0000266-2021-ch_it.pdf</v>
      </c>
    </row>
    <row r="19144" spans="1:2" x14ac:dyDescent="0.2">
      <c r="A19144" s="1" t="s">
        <v>37763</v>
      </c>
      <c r="B19144" t="str">
        <f t="shared" si="566"/>
        <v>https://www.udobaer.de/out/media/public/cust/others/s0000266-2021-ch_it.pdf</v>
      </c>
    </row>
    <row r="19145" spans="1:2" x14ac:dyDescent="0.2">
      <c r="A19145" s="1" t="s">
        <v>37764</v>
      </c>
      <c r="B19145" t="str">
        <f t="shared" si="566"/>
        <v>https://www.udobaer.de/out/media/public/cust/others/s0000266-2021-ch_it.pdf</v>
      </c>
    </row>
    <row r="19146" spans="1:2" x14ac:dyDescent="0.2">
      <c r="A19146" s="1" t="s">
        <v>37765</v>
      </c>
      <c r="B19146" t="str">
        <f t="shared" si="566"/>
        <v>https://www.udobaer.de/out/media/public/cust/others/s0000266-2021-ch_it.pdf</v>
      </c>
    </row>
    <row r="19147" spans="1:2" x14ac:dyDescent="0.2">
      <c r="A19147" s="1" t="s">
        <v>37766</v>
      </c>
      <c r="B19147" t="str">
        <f t="shared" si="566"/>
        <v>https://www.udobaer.de/out/media/public/cust/others/s0000266-2021-ch_it.pdf</v>
      </c>
    </row>
    <row r="19148" spans="1:2" x14ac:dyDescent="0.2">
      <c r="A19148" s="1" t="s">
        <v>37767</v>
      </c>
      <c r="B19148" t="str">
        <f t="shared" si="566"/>
        <v>https://www.udobaer.de/out/media/public/cust/others/s0000266-2021-ch_it.pdf</v>
      </c>
    </row>
    <row r="19149" spans="1:2" x14ac:dyDescent="0.2">
      <c r="A19149" s="1" t="s">
        <v>37768</v>
      </c>
      <c r="B19149" t="str">
        <f t="shared" si="566"/>
        <v>https://www.udobaer.de/out/media/public/cust/others/s0000266-2021-ch_it.pdf</v>
      </c>
    </row>
    <row r="19150" spans="1:2" x14ac:dyDescent="0.2">
      <c r="A19150" s="1" t="s">
        <v>37769</v>
      </c>
      <c r="B19150" t="str">
        <f t="shared" si="566"/>
        <v>https://www.udobaer.de/out/media/public/cust/others/s0000266-2021-ch_it.pdf</v>
      </c>
    </row>
    <row r="19151" spans="1:2" x14ac:dyDescent="0.2">
      <c r="A19151" s="1" t="s">
        <v>37770</v>
      </c>
      <c r="B19151" t="str">
        <f t="shared" si="566"/>
        <v>https://www.udobaer.de/out/media/public/cust/others/s0000266-2021-ch_it.pdf</v>
      </c>
    </row>
    <row r="19152" spans="1:2" x14ac:dyDescent="0.2">
      <c r="A19152" s="1" t="s">
        <v>37771</v>
      </c>
      <c r="B19152" t="str">
        <f t="shared" si="566"/>
        <v>https://www.udobaer.de/out/media/public/cust/others/s0000266-2021-ch_it.pdf</v>
      </c>
    </row>
    <row r="19153" spans="1:2" x14ac:dyDescent="0.2">
      <c r="A19153" s="1" t="s">
        <v>37979</v>
      </c>
      <c r="B19153" t="str">
        <f t="shared" ref="B19153:B19176" si="567">HYPERLINK("https://www.udobaer.de/out/media/public/cust/others/s0000267-2021-ch_it.pdf")</f>
        <v>https://www.udobaer.de/out/media/public/cust/others/s0000267-2021-ch_it.pdf</v>
      </c>
    </row>
    <row r="19154" spans="1:2" x14ac:dyDescent="0.2">
      <c r="A19154" s="1" t="s">
        <v>37980</v>
      </c>
      <c r="B19154" t="str">
        <f t="shared" si="567"/>
        <v>https://www.udobaer.de/out/media/public/cust/others/s0000267-2021-ch_it.pdf</v>
      </c>
    </row>
    <row r="19155" spans="1:2" x14ac:dyDescent="0.2">
      <c r="A19155" s="1" t="s">
        <v>37982</v>
      </c>
      <c r="B19155" t="str">
        <f t="shared" si="567"/>
        <v>https://www.udobaer.de/out/media/public/cust/others/s0000267-2021-ch_it.pdf</v>
      </c>
    </row>
    <row r="19156" spans="1:2" x14ac:dyDescent="0.2">
      <c r="A19156" s="1" t="s">
        <v>37983</v>
      </c>
      <c r="B19156" t="str">
        <f t="shared" si="567"/>
        <v>https://www.udobaer.de/out/media/public/cust/others/s0000267-2021-ch_it.pdf</v>
      </c>
    </row>
    <row r="19157" spans="1:2" x14ac:dyDescent="0.2">
      <c r="A19157" s="1" t="s">
        <v>37984</v>
      </c>
      <c r="B19157" t="str">
        <f t="shared" si="567"/>
        <v>https://www.udobaer.de/out/media/public/cust/others/s0000267-2021-ch_it.pdf</v>
      </c>
    </row>
    <row r="19158" spans="1:2" x14ac:dyDescent="0.2">
      <c r="A19158" s="1" t="s">
        <v>37985</v>
      </c>
      <c r="B19158" t="str">
        <f t="shared" si="567"/>
        <v>https://www.udobaer.de/out/media/public/cust/others/s0000267-2021-ch_it.pdf</v>
      </c>
    </row>
    <row r="19159" spans="1:2" x14ac:dyDescent="0.2">
      <c r="A19159" s="1" t="s">
        <v>37986</v>
      </c>
      <c r="B19159" t="str">
        <f t="shared" si="567"/>
        <v>https://www.udobaer.de/out/media/public/cust/others/s0000267-2021-ch_it.pdf</v>
      </c>
    </row>
    <row r="19160" spans="1:2" x14ac:dyDescent="0.2">
      <c r="A19160" s="1" t="s">
        <v>37987</v>
      </c>
      <c r="B19160" t="str">
        <f t="shared" si="567"/>
        <v>https://www.udobaer.de/out/media/public/cust/others/s0000267-2021-ch_it.pdf</v>
      </c>
    </row>
    <row r="19161" spans="1:2" x14ac:dyDescent="0.2">
      <c r="A19161" s="1" t="s">
        <v>37988</v>
      </c>
      <c r="B19161" t="str">
        <f t="shared" si="567"/>
        <v>https://www.udobaer.de/out/media/public/cust/others/s0000267-2021-ch_it.pdf</v>
      </c>
    </row>
    <row r="19162" spans="1:2" x14ac:dyDescent="0.2">
      <c r="A19162" s="1" t="s">
        <v>37989</v>
      </c>
      <c r="B19162" t="str">
        <f t="shared" si="567"/>
        <v>https://www.udobaer.de/out/media/public/cust/others/s0000267-2021-ch_it.pdf</v>
      </c>
    </row>
    <row r="19163" spans="1:2" x14ac:dyDescent="0.2">
      <c r="A19163" s="1" t="s">
        <v>37990</v>
      </c>
      <c r="B19163" t="str">
        <f t="shared" si="567"/>
        <v>https://www.udobaer.de/out/media/public/cust/others/s0000267-2021-ch_it.pdf</v>
      </c>
    </row>
    <row r="19164" spans="1:2" x14ac:dyDescent="0.2">
      <c r="A19164" s="1" t="s">
        <v>37991</v>
      </c>
      <c r="B19164" t="str">
        <f t="shared" si="567"/>
        <v>https://www.udobaer.de/out/media/public/cust/others/s0000267-2021-ch_it.pdf</v>
      </c>
    </row>
    <row r="19165" spans="1:2" x14ac:dyDescent="0.2">
      <c r="A19165" s="1" t="s">
        <v>37992</v>
      </c>
      <c r="B19165" t="str">
        <f t="shared" si="567"/>
        <v>https://www.udobaer.de/out/media/public/cust/others/s0000267-2021-ch_it.pdf</v>
      </c>
    </row>
    <row r="19166" spans="1:2" x14ac:dyDescent="0.2">
      <c r="A19166" s="1" t="s">
        <v>37993</v>
      </c>
      <c r="B19166" t="str">
        <f t="shared" si="567"/>
        <v>https://www.udobaer.de/out/media/public/cust/others/s0000267-2021-ch_it.pdf</v>
      </c>
    </row>
    <row r="19167" spans="1:2" x14ac:dyDescent="0.2">
      <c r="A19167" s="1" t="s">
        <v>37994</v>
      </c>
      <c r="B19167" t="str">
        <f t="shared" si="567"/>
        <v>https://www.udobaer.de/out/media/public/cust/others/s0000267-2021-ch_it.pdf</v>
      </c>
    </row>
    <row r="19168" spans="1:2" x14ac:dyDescent="0.2">
      <c r="A19168" s="1" t="s">
        <v>37995</v>
      </c>
      <c r="B19168" t="str">
        <f t="shared" si="567"/>
        <v>https://www.udobaer.de/out/media/public/cust/others/s0000267-2021-ch_it.pdf</v>
      </c>
    </row>
    <row r="19169" spans="1:2" x14ac:dyDescent="0.2">
      <c r="A19169" s="1" t="s">
        <v>37996</v>
      </c>
      <c r="B19169" t="str">
        <f t="shared" si="567"/>
        <v>https://www.udobaer.de/out/media/public/cust/others/s0000267-2021-ch_it.pdf</v>
      </c>
    </row>
    <row r="19170" spans="1:2" x14ac:dyDescent="0.2">
      <c r="A19170" s="1" t="s">
        <v>37997</v>
      </c>
      <c r="B19170" t="str">
        <f t="shared" si="567"/>
        <v>https://www.udobaer.de/out/media/public/cust/others/s0000267-2021-ch_it.pdf</v>
      </c>
    </row>
    <row r="19171" spans="1:2" x14ac:dyDescent="0.2">
      <c r="A19171" s="1" t="s">
        <v>37998</v>
      </c>
      <c r="B19171" t="str">
        <f t="shared" si="567"/>
        <v>https://www.udobaer.de/out/media/public/cust/others/s0000267-2021-ch_it.pdf</v>
      </c>
    </row>
    <row r="19172" spans="1:2" x14ac:dyDescent="0.2">
      <c r="A19172" s="1" t="s">
        <v>37999</v>
      </c>
      <c r="B19172" t="str">
        <f t="shared" si="567"/>
        <v>https://www.udobaer.de/out/media/public/cust/others/s0000267-2021-ch_it.pdf</v>
      </c>
    </row>
    <row r="19173" spans="1:2" x14ac:dyDescent="0.2">
      <c r="A19173" s="1" t="s">
        <v>38000</v>
      </c>
      <c r="B19173" t="str">
        <f t="shared" si="567"/>
        <v>https://www.udobaer.de/out/media/public/cust/others/s0000267-2021-ch_it.pdf</v>
      </c>
    </row>
    <row r="19174" spans="1:2" x14ac:dyDescent="0.2">
      <c r="A19174" s="1" t="s">
        <v>38001</v>
      </c>
      <c r="B19174" t="str">
        <f t="shared" si="567"/>
        <v>https://www.udobaer.de/out/media/public/cust/others/s0000267-2021-ch_it.pdf</v>
      </c>
    </row>
    <row r="19175" spans="1:2" x14ac:dyDescent="0.2">
      <c r="A19175" s="1" t="s">
        <v>38002</v>
      </c>
      <c r="B19175" t="str">
        <f t="shared" si="567"/>
        <v>https://www.udobaer.de/out/media/public/cust/others/s0000267-2021-ch_it.pdf</v>
      </c>
    </row>
    <row r="19176" spans="1:2" x14ac:dyDescent="0.2">
      <c r="A19176" s="1" t="s">
        <v>38004</v>
      </c>
      <c r="B19176" t="str">
        <f t="shared" si="567"/>
        <v>https://www.udobaer.de/out/media/public/cust/others/s0000267-2021-ch_it.pdf</v>
      </c>
    </row>
    <row r="19177" spans="1:2" x14ac:dyDescent="0.2">
      <c r="A19177" s="1" t="s">
        <v>37772</v>
      </c>
      <c r="B19177" t="str">
        <f t="shared" ref="B19177:B19208" si="568">HYPERLINK("https://www.udobaer.de/out/media/public/cust/others/s0000268-2021-ch_it.pdf")</f>
        <v>https://www.udobaer.de/out/media/public/cust/others/s0000268-2021-ch_it.pdf</v>
      </c>
    </row>
    <row r="19178" spans="1:2" x14ac:dyDescent="0.2">
      <c r="A19178" s="1" t="s">
        <v>37773</v>
      </c>
      <c r="B19178" t="str">
        <f t="shared" si="568"/>
        <v>https://www.udobaer.de/out/media/public/cust/others/s0000268-2021-ch_it.pdf</v>
      </c>
    </row>
    <row r="19179" spans="1:2" x14ac:dyDescent="0.2">
      <c r="A19179" s="1" t="s">
        <v>37774</v>
      </c>
      <c r="B19179" t="str">
        <f t="shared" si="568"/>
        <v>https://www.udobaer.de/out/media/public/cust/others/s0000268-2021-ch_it.pdf</v>
      </c>
    </row>
    <row r="19180" spans="1:2" x14ac:dyDescent="0.2">
      <c r="A19180" s="1" t="s">
        <v>37775</v>
      </c>
      <c r="B19180" t="str">
        <f t="shared" si="568"/>
        <v>https://www.udobaer.de/out/media/public/cust/others/s0000268-2021-ch_it.pdf</v>
      </c>
    </row>
    <row r="19181" spans="1:2" x14ac:dyDescent="0.2">
      <c r="A19181" s="1" t="s">
        <v>37776</v>
      </c>
      <c r="B19181" t="str">
        <f t="shared" si="568"/>
        <v>https://www.udobaer.de/out/media/public/cust/others/s0000268-2021-ch_it.pdf</v>
      </c>
    </row>
    <row r="19182" spans="1:2" x14ac:dyDescent="0.2">
      <c r="A19182" s="1" t="s">
        <v>37777</v>
      </c>
      <c r="B19182" t="str">
        <f t="shared" si="568"/>
        <v>https://www.udobaer.de/out/media/public/cust/others/s0000268-2021-ch_it.pdf</v>
      </c>
    </row>
    <row r="19183" spans="1:2" x14ac:dyDescent="0.2">
      <c r="A19183" s="1" t="s">
        <v>37778</v>
      </c>
      <c r="B19183" t="str">
        <f t="shared" si="568"/>
        <v>https://www.udobaer.de/out/media/public/cust/others/s0000268-2021-ch_it.pdf</v>
      </c>
    </row>
    <row r="19184" spans="1:2" x14ac:dyDescent="0.2">
      <c r="A19184" s="1" t="s">
        <v>37779</v>
      </c>
      <c r="B19184" t="str">
        <f t="shared" si="568"/>
        <v>https://www.udobaer.de/out/media/public/cust/others/s0000268-2021-ch_it.pdf</v>
      </c>
    </row>
    <row r="19185" spans="1:2" x14ac:dyDescent="0.2">
      <c r="A19185" s="1" t="s">
        <v>37907</v>
      </c>
      <c r="B19185" t="str">
        <f t="shared" si="568"/>
        <v>https://www.udobaer.de/out/media/public/cust/others/s0000268-2021-ch_it.pdf</v>
      </c>
    </row>
    <row r="19186" spans="1:2" x14ac:dyDescent="0.2">
      <c r="A19186" s="1" t="s">
        <v>37908</v>
      </c>
      <c r="B19186" t="str">
        <f t="shared" si="568"/>
        <v>https://www.udobaer.de/out/media/public/cust/others/s0000268-2021-ch_it.pdf</v>
      </c>
    </row>
    <row r="19187" spans="1:2" x14ac:dyDescent="0.2">
      <c r="A19187" s="1" t="s">
        <v>37909</v>
      </c>
      <c r="B19187" t="str">
        <f t="shared" si="568"/>
        <v>https://www.udobaer.de/out/media/public/cust/others/s0000268-2021-ch_it.pdf</v>
      </c>
    </row>
    <row r="19188" spans="1:2" x14ac:dyDescent="0.2">
      <c r="A19188" s="1" t="s">
        <v>37911</v>
      </c>
      <c r="B19188" t="str">
        <f t="shared" si="568"/>
        <v>https://www.udobaer.de/out/media/public/cust/others/s0000268-2021-ch_it.pdf</v>
      </c>
    </row>
    <row r="19189" spans="1:2" x14ac:dyDescent="0.2">
      <c r="A19189" s="1" t="s">
        <v>37912</v>
      </c>
      <c r="B19189" t="str">
        <f t="shared" si="568"/>
        <v>https://www.udobaer.de/out/media/public/cust/others/s0000268-2021-ch_it.pdf</v>
      </c>
    </row>
    <row r="19190" spans="1:2" x14ac:dyDescent="0.2">
      <c r="A19190" s="1" t="s">
        <v>37913</v>
      </c>
      <c r="B19190" t="str">
        <f t="shared" si="568"/>
        <v>https://www.udobaer.de/out/media/public/cust/others/s0000268-2021-ch_it.pdf</v>
      </c>
    </row>
    <row r="19191" spans="1:2" x14ac:dyDescent="0.2">
      <c r="A19191" s="1" t="s">
        <v>37914</v>
      </c>
      <c r="B19191" t="str">
        <f t="shared" si="568"/>
        <v>https://www.udobaer.de/out/media/public/cust/others/s0000268-2021-ch_it.pdf</v>
      </c>
    </row>
    <row r="19192" spans="1:2" x14ac:dyDescent="0.2">
      <c r="A19192" s="1" t="s">
        <v>37915</v>
      </c>
      <c r="B19192" t="str">
        <f t="shared" si="568"/>
        <v>https://www.udobaer.de/out/media/public/cust/others/s0000268-2021-ch_it.pdf</v>
      </c>
    </row>
    <row r="19193" spans="1:2" x14ac:dyDescent="0.2">
      <c r="A19193" s="1" t="s">
        <v>37916</v>
      </c>
      <c r="B19193" t="str">
        <f t="shared" si="568"/>
        <v>https://www.udobaer.de/out/media/public/cust/others/s0000268-2021-ch_it.pdf</v>
      </c>
    </row>
    <row r="19194" spans="1:2" x14ac:dyDescent="0.2">
      <c r="A19194" s="1" t="s">
        <v>37917</v>
      </c>
      <c r="B19194" t="str">
        <f t="shared" si="568"/>
        <v>https://www.udobaer.de/out/media/public/cust/others/s0000268-2021-ch_it.pdf</v>
      </c>
    </row>
    <row r="19195" spans="1:2" x14ac:dyDescent="0.2">
      <c r="A19195" s="1" t="s">
        <v>37918</v>
      </c>
      <c r="B19195" t="str">
        <f t="shared" si="568"/>
        <v>https://www.udobaer.de/out/media/public/cust/others/s0000268-2021-ch_it.pdf</v>
      </c>
    </row>
    <row r="19196" spans="1:2" x14ac:dyDescent="0.2">
      <c r="A19196" s="1" t="s">
        <v>37919</v>
      </c>
      <c r="B19196" t="str">
        <f t="shared" si="568"/>
        <v>https://www.udobaer.de/out/media/public/cust/others/s0000268-2021-ch_it.pdf</v>
      </c>
    </row>
    <row r="19197" spans="1:2" x14ac:dyDescent="0.2">
      <c r="A19197" s="1" t="s">
        <v>37920</v>
      </c>
      <c r="B19197" t="str">
        <f t="shared" si="568"/>
        <v>https://www.udobaer.de/out/media/public/cust/others/s0000268-2021-ch_it.pdf</v>
      </c>
    </row>
    <row r="19198" spans="1:2" x14ac:dyDescent="0.2">
      <c r="A19198" s="1" t="s">
        <v>37921</v>
      </c>
      <c r="B19198" t="str">
        <f t="shared" si="568"/>
        <v>https://www.udobaer.de/out/media/public/cust/others/s0000268-2021-ch_it.pdf</v>
      </c>
    </row>
    <row r="19199" spans="1:2" x14ac:dyDescent="0.2">
      <c r="A19199" s="1" t="s">
        <v>37922</v>
      </c>
      <c r="B19199" t="str">
        <f t="shared" si="568"/>
        <v>https://www.udobaer.de/out/media/public/cust/others/s0000268-2021-ch_it.pdf</v>
      </c>
    </row>
    <row r="19200" spans="1:2" x14ac:dyDescent="0.2">
      <c r="A19200" s="1" t="s">
        <v>37923</v>
      </c>
      <c r="B19200" t="str">
        <f t="shared" si="568"/>
        <v>https://www.udobaer.de/out/media/public/cust/others/s0000268-2021-ch_it.pdf</v>
      </c>
    </row>
    <row r="19201" spans="1:2" x14ac:dyDescent="0.2">
      <c r="A19201" s="1" t="s">
        <v>37924</v>
      </c>
      <c r="B19201" t="str">
        <f t="shared" si="568"/>
        <v>https://www.udobaer.de/out/media/public/cust/others/s0000268-2021-ch_it.pdf</v>
      </c>
    </row>
    <row r="19202" spans="1:2" x14ac:dyDescent="0.2">
      <c r="A19202" s="1" t="s">
        <v>37925</v>
      </c>
      <c r="B19202" t="str">
        <f t="shared" si="568"/>
        <v>https://www.udobaer.de/out/media/public/cust/others/s0000268-2021-ch_it.pdf</v>
      </c>
    </row>
    <row r="19203" spans="1:2" x14ac:dyDescent="0.2">
      <c r="A19203" s="1" t="s">
        <v>37926</v>
      </c>
      <c r="B19203" t="str">
        <f t="shared" si="568"/>
        <v>https://www.udobaer.de/out/media/public/cust/others/s0000268-2021-ch_it.pdf</v>
      </c>
    </row>
    <row r="19204" spans="1:2" x14ac:dyDescent="0.2">
      <c r="A19204" s="1" t="s">
        <v>37927</v>
      </c>
      <c r="B19204" t="str">
        <f t="shared" si="568"/>
        <v>https://www.udobaer.de/out/media/public/cust/others/s0000268-2021-ch_it.pdf</v>
      </c>
    </row>
    <row r="19205" spans="1:2" x14ac:dyDescent="0.2">
      <c r="A19205" s="1" t="s">
        <v>37928</v>
      </c>
      <c r="B19205" t="str">
        <f t="shared" si="568"/>
        <v>https://www.udobaer.de/out/media/public/cust/others/s0000268-2021-ch_it.pdf</v>
      </c>
    </row>
    <row r="19206" spans="1:2" x14ac:dyDescent="0.2">
      <c r="A19206" s="1" t="s">
        <v>37929</v>
      </c>
      <c r="B19206" t="str">
        <f t="shared" si="568"/>
        <v>https://www.udobaer.de/out/media/public/cust/others/s0000268-2021-ch_it.pdf</v>
      </c>
    </row>
    <row r="19207" spans="1:2" x14ac:dyDescent="0.2">
      <c r="A19207" s="1" t="s">
        <v>37930</v>
      </c>
      <c r="B19207" t="str">
        <f t="shared" si="568"/>
        <v>https://www.udobaer.de/out/media/public/cust/others/s0000268-2021-ch_it.pdf</v>
      </c>
    </row>
    <row r="19208" spans="1:2" x14ac:dyDescent="0.2">
      <c r="A19208" s="1" t="s">
        <v>37931</v>
      </c>
      <c r="B19208" t="str">
        <f t="shared" si="568"/>
        <v>https://www.udobaer.de/out/media/public/cust/others/s0000268-2021-ch_it.pdf</v>
      </c>
    </row>
    <row r="19209" spans="1:2" x14ac:dyDescent="0.2">
      <c r="A19209" s="1" t="s">
        <v>37932</v>
      </c>
      <c r="B19209" t="str">
        <f t="shared" ref="B19209:B19240" si="569">HYPERLINK("https://www.udobaer.de/out/media/public/cust/others/s0000268-2021-ch_it.pdf")</f>
        <v>https://www.udobaer.de/out/media/public/cust/others/s0000268-2021-ch_it.pdf</v>
      </c>
    </row>
    <row r="19210" spans="1:2" x14ac:dyDescent="0.2">
      <c r="A19210" s="1" t="s">
        <v>37933</v>
      </c>
      <c r="B19210" t="str">
        <f t="shared" si="569"/>
        <v>https://www.udobaer.de/out/media/public/cust/others/s0000268-2021-ch_it.pdf</v>
      </c>
    </row>
    <row r="19211" spans="1:2" x14ac:dyDescent="0.2">
      <c r="A19211" s="1" t="s">
        <v>37934</v>
      </c>
      <c r="B19211" t="str">
        <f t="shared" si="569"/>
        <v>https://www.udobaer.de/out/media/public/cust/others/s0000268-2021-ch_it.pdf</v>
      </c>
    </row>
    <row r="19212" spans="1:2" x14ac:dyDescent="0.2">
      <c r="A19212" s="1" t="s">
        <v>37935</v>
      </c>
      <c r="B19212" t="str">
        <f t="shared" si="569"/>
        <v>https://www.udobaer.de/out/media/public/cust/others/s0000268-2021-ch_it.pdf</v>
      </c>
    </row>
    <row r="19213" spans="1:2" x14ac:dyDescent="0.2">
      <c r="A19213" s="1" t="s">
        <v>37936</v>
      </c>
      <c r="B19213" t="str">
        <f t="shared" si="569"/>
        <v>https://www.udobaer.de/out/media/public/cust/others/s0000268-2021-ch_it.pdf</v>
      </c>
    </row>
    <row r="19214" spans="1:2" x14ac:dyDescent="0.2">
      <c r="A19214" s="1" t="s">
        <v>37937</v>
      </c>
      <c r="B19214" t="str">
        <f t="shared" si="569"/>
        <v>https://www.udobaer.de/out/media/public/cust/others/s0000268-2021-ch_it.pdf</v>
      </c>
    </row>
    <row r="19215" spans="1:2" x14ac:dyDescent="0.2">
      <c r="A19215" s="1" t="s">
        <v>37938</v>
      </c>
      <c r="B19215" t="str">
        <f t="shared" si="569"/>
        <v>https://www.udobaer.de/out/media/public/cust/others/s0000268-2021-ch_it.pdf</v>
      </c>
    </row>
    <row r="19216" spans="1:2" x14ac:dyDescent="0.2">
      <c r="A19216" s="1" t="s">
        <v>37939</v>
      </c>
      <c r="B19216" t="str">
        <f t="shared" si="569"/>
        <v>https://www.udobaer.de/out/media/public/cust/others/s0000268-2021-ch_it.pdf</v>
      </c>
    </row>
    <row r="19217" spans="1:2" x14ac:dyDescent="0.2">
      <c r="A19217" s="1" t="s">
        <v>37940</v>
      </c>
      <c r="B19217" t="str">
        <f t="shared" si="569"/>
        <v>https://www.udobaer.de/out/media/public/cust/others/s0000268-2021-ch_it.pdf</v>
      </c>
    </row>
    <row r="19218" spans="1:2" x14ac:dyDescent="0.2">
      <c r="A19218" s="1" t="s">
        <v>37941</v>
      </c>
      <c r="B19218" t="str">
        <f t="shared" si="569"/>
        <v>https://www.udobaer.de/out/media/public/cust/others/s0000268-2021-ch_it.pdf</v>
      </c>
    </row>
    <row r="19219" spans="1:2" x14ac:dyDescent="0.2">
      <c r="A19219" s="1" t="s">
        <v>37942</v>
      </c>
      <c r="B19219" t="str">
        <f t="shared" si="569"/>
        <v>https://www.udobaer.de/out/media/public/cust/others/s0000268-2021-ch_it.pdf</v>
      </c>
    </row>
    <row r="19220" spans="1:2" x14ac:dyDescent="0.2">
      <c r="A19220" s="1" t="s">
        <v>37943</v>
      </c>
      <c r="B19220" t="str">
        <f t="shared" si="569"/>
        <v>https://www.udobaer.de/out/media/public/cust/others/s0000268-2021-ch_it.pdf</v>
      </c>
    </row>
    <row r="19221" spans="1:2" x14ac:dyDescent="0.2">
      <c r="A19221" s="1" t="s">
        <v>37944</v>
      </c>
      <c r="B19221" t="str">
        <f t="shared" si="569"/>
        <v>https://www.udobaer.de/out/media/public/cust/others/s0000268-2021-ch_it.pdf</v>
      </c>
    </row>
    <row r="19222" spans="1:2" x14ac:dyDescent="0.2">
      <c r="A19222" s="1" t="s">
        <v>37945</v>
      </c>
      <c r="B19222" t="str">
        <f t="shared" si="569"/>
        <v>https://www.udobaer.de/out/media/public/cust/others/s0000268-2021-ch_it.pdf</v>
      </c>
    </row>
    <row r="19223" spans="1:2" x14ac:dyDescent="0.2">
      <c r="A19223" s="1" t="s">
        <v>37946</v>
      </c>
      <c r="B19223" t="str">
        <f t="shared" si="569"/>
        <v>https://www.udobaer.de/out/media/public/cust/others/s0000268-2021-ch_it.pdf</v>
      </c>
    </row>
    <row r="19224" spans="1:2" x14ac:dyDescent="0.2">
      <c r="A19224" s="1" t="s">
        <v>37947</v>
      </c>
      <c r="B19224" t="str">
        <f t="shared" si="569"/>
        <v>https://www.udobaer.de/out/media/public/cust/others/s0000268-2021-ch_it.pdf</v>
      </c>
    </row>
    <row r="19225" spans="1:2" x14ac:dyDescent="0.2">
      <c r="A19225" s="1" t="s">
        <v>37948</v>
      </c>
      <c r="B19225" t="str">
        <f t="shared" si="569"/>
        <v>https://www.udobaer.de/out/media/public/cust/others/s0000268-2021-ch_it.pdf</v>
      </c>
    </row>
    <row r="19226" spans="1:2" x14ac:dyDescent="0.2">
      <c r="A19226" s="1" t="s">
        <v>37949</v>
      </c>
      <c r="B19226" t="str">
        <f t="shared" si="569"/>
        <v>https://www.udobaer.de/out/media/public/cust/others/s0000268-2021-ch_it.pdf</v>
      </c>
    </row>
    <row r="19227" spans="1:2" x14ac:dyDescent="0.2">
      <c r="A19227" s="1" t="s">
        <v>37950</v>
      </c>
      <c r="B19227" t="str">
        <f t="shared" si="569"/>
        <v>https://www.udobaer.de/out/media/public/cust/others/s0000268-2021-ch_it.pdf</v>
      </c>
    </row>
    <row r="19228" spans="1:2" x14ac:dyDescent="0.2">
      <c r="A19228" s="1" t="s">
        <v>37951</v>
      </c>
      <c r="B19228" t="str">
        <f t="shared" si="569"/>
        <v>https://www.udobaer.de/out/media/public/cust/others/s0000268-2021-ch_it.pdf</v>
      </c>
    </row>
    <row r="19229" spans="1:2" x14ac:dyDescent="0.2">
      <c r="A19229" s="1" t="s">
        <v>37952</v>
      </c>
      <c r="B19229" t="str">
        <f t="shared" si="569"/>
        <v>https://www.udobaer.de/out/media/public/cust/others/s0000268-2021-ch_it.pdf</v>
      </c>
    </row>
    <row r="19230" spans="1:2" x14ac:dyDescent="0.2">
      <c r="A19230" s="1" t="s">
        <v>37953</v>
      </c>
      <c r="B19230" t="str">
        <f t="shared" si="569"/>
        <v>https://www.udobaer.de/out/media/public/cust/others/s0000268-2021-ch_it.pdf</v>
      </c>
    </row>
    <row r="19231" spans="1:2" x14ac:dyDescent="0.2">
      <c r="A19231" s="1" t="s">
        <v>37954</v>
      </c>
      <c r="B19231" t="str">
        <f t="shared" si="569"/>
        <v>https://www.udobaer.de/out/media/public/cust/others/s0000268-2021-ch_it.pdf</v>
      </c>
    </row>
    <row r="19232" spans="1:2" x14ac:dyDescent="0.2">
      <c r="A19232" s="1" t="s">
        <v>37955</v>
      </c>
      <c r="B19232" t="str">
        <f t="shared" si="569"/>
        <v>https://www.udobaer.de/out/media/public/cust/others/s0000268-2021-ch_it.pdf</v>
      </c>
    </row>
    <row r="19233" spans="1:2" x14ac:dyDescent="0.2">
      <c r="A19233" s="1" t="s">
        <v>37956</v>
      </c>
      <c r="B19233" t="str">
        <f t="shared" si="569"/>
        <v>https://www.udobaer.de/out/media/public/cust/others/s0000268-2021-ch_it.pdf</v>
      </c>
    </row>
    <row r="19234" spans="1:2" x14ac:dyDescent="0.2">
      <c r="A19234" s="1" t="s">
        <v>37957</v>
      </c>
      <c r="B19234" t="str">
        <f t="shared" si="569"/>
        <v>https://www.udobaer.de/out/media/public/cust/others/s0000268-2021-ch_it.pdf</v>
      </c>
    </row>
    <row r="19235" spans="1:2" x14ac:dyDescent="0.2">
      <c r="A19235" s="1" t="s">
        <v>37958</v>
      </c>
      <c r="B19235" t="str">
        <f t="shared" si="569"/>
        <v>https://www.udobaer.de/out/media/public/cust/others/s0000268-2021-ch_it.pdf</v>
      </c>
    </row>
    <row r="19236" spans="1:2" x14ac:dyDescent="0.2">
      <c r="A19236" s="1" t="s">
        <v>37959</v>
      </c>
      <c r="B19236" t="str">
        <f t="shared" si="569"/>
        <v>https://www.udobaer.de/out/media/public/cust/others/s0000268-2021-ch_it.pdf</v>
      </c>
    </row>
    <row r="19237" spans="1:2" x14ac:dyDescent="0.2">
      <c r="A19237" s="1" t="s">
        <v>37960</v>
      </c>
      <c r="B19237" t="str">
        <f t="shared" si="569"/>
        <v>https://www.udobaer.de/out/media/public/cust/others/s0000268-2021-ch_it.pdf</v>
      </c>
    </row>
    <row r="19238" spans="1:2" x14ac:dyDescent="0.2">
      <c r="A19238" s="1" t="s">
        <v>37961</v>
      </c>
      <c r="B19238" t="str">
        <f t="shared" si="569"/>
        <v>https://www.udobaer.de/out/media/public/cust/others/s0000268-2021-ch_it.pdf</v>
      </c>
    </row>
    <row r="19239" spans="1:2" x14ac:dyDescent="0.2">
      <c r="A19239" s="1" t="s">
        <v>37962</v>
      </c>
      <c r="B19239" t="str">
        <f t="shared" si="569"/>
        <v>https://www.udobaer.de/out/media/public/cust/others/s0000268-2021-ch_it.pdf</v>
      </c>
    </row>
    <row r="19240" spans="1:2" x14ac:dyDescent="0.2">
      <c r="A19240" s="1" t="s">
        <v>37963</v>
      </c>
      <c r="B19240" t="str">
        <f t="shared" si="569"/>
        <v>https://www.udobaer.de/out/media/public/cust/others/s0000268-2021-ch_it.pdf</v>
      </c>
    </row>
    <row r="19241" spans="1:2" x14ac:dyDescent="0.2">
      <c r="A19241" s="1" t="s">
        <v>37964</v>
      </c>
      <c r="B19241" t="str">
        <f t="shared" ref="B19241:B19262" si="570">HYPERLINK("https://www.udobaer.de/out/media/public/cust/others/s0000268-2021-ch_it.pdf")</f>
        <v>https://www.udobaer.de/out/media/public/cust/others/s0000268-2021-ch_it.pdf</v>
      </c>
    </row>
    <row r="19242" spans="1:2" x14ac:dyDescent="0.2">
      <c r="A19242" s="1" t="s">
        <v>37965</v>
      </c>
      <c r="B19242" t="str">
        <f t="shared" si="570"/>
        <v>https://www.udobaer.de/out/media/public/cust/others/s0000268-2021-ch_it.pdf</v>
      </c>
    </row>
    <row r="19243" spans="1:2" x14ac:dyDescent="0.2">
      <c r="A19243" s="1" t="s">
        <v>37966</v>
      </c>
      <c r="B19243" t="str">
        <f t="shared" si="570"/>
        <v>https://www.udobaer.de/out/media/public/cust/others/s0000268-2021-ch_it.pdf</v>
      </c>
    </row>
    <row r="19244" spans="1:2" x14ac:dyDescent="0.2">
      <c r="A19244" s="1" t="s">
        <v>37967</v>
      </c>
      <c r="B19244" t="str">
        <f t="shared" si="570"/>
        <v>https://www.udobaer.de/out/media/public/cust/others/s0000268-2021-ch_it.pdf</v>
      </c>
    </row>
    <row r="19245" spans="1:2" x14ac:dyDescent="0.2">
      <c r="A19245" s="1" t="s">
        <v>37968</v>
      </c>
      <c r="B19245" t="str">
        <f t="shared" si="570"/>
        <v>https://www.udobaer.de/out/media/public/cust/others/s0000268-2021-ch_it.pdf</v>
      </c>
    </row>
    <row r="19246" spans="1:2" x14ac:dyDescent="0.2">
      <c r="A19246" s="1" t="s">
        <v>37969</v>
      </c>
      <c r="B19246" t="str">
        <f t="shared" si="570"/>
        <v>https://www.udobaer.de/out/media/public/cust/others/s0000268-2021-ch_it.pdf</v>
      </c>
    </row>
    <row r="19247" spans="1:2" x14ac:dyDescent="0.2">
      <c r="A19247" s="1" t="s">
        <v>37970</v>
      </c>
      <c r="B19247" t="str">
        <f t="shared" si="570"/>
        <v>https://www.udobaer.de/out/media/public/cust/others/s0000268-2021-ch_it.pdf</v>
      </c>
    </row>
    <row r="19248" spans="1:2" x14ac:dyDescent="0.2">
      <c r="A19248" s="1" t="s">
        <v>37971</v>
      </c>
      <c r="B19248" t="str">
        <f t="shared" si="570"/>
        <v>https://www.udobaer.de/out/media/public/cust/others/s0000268-2021-ch_it.pdf</v>
      </c>
    </row>
    <row r="19249" spans="1:2" x14ac:dyDescent="0.2">
      <c r="A19249" s="1" t="s">
        <v>37972</v>
      </c>
      <c r="B19249" t="str">
        <f t="shared" si="570"/>
        <v>https://www.udobaer.de/out/media/public/cust/others/s0000268-2021-ch_it.pdf</v>
      </c>
    </row>
    <row r="19250" spans="1:2" x14ac:dyDescent="0.2">
      <c r="A19250" s="1" t="s">
        <v>37973</v>
      </c>
      <c r="B19250" t="str">
        <f t="shared" si="570"/>
        <v>https://www.udobaer.de/out/media/public/cust/others/s0000268-2021-ch_it.pdf</v>
      </c>
    </row>
    <row r="19251" spans="1:2" x14ac:dyDescent="0.2">
      <c r="A19251" s="1" t="s">
        <v>37974</v>
      </c>
      <c r="B19251" t="str">
        <f t="shared" si="570"/>
        <v>https://www.udobaer.de/out/media/public/cust/others/s0000268-2021-ch_it.pdf</v>
      </c>
    </row>
    <row r="19252" spans="1:2" x14ac:dyDescent="0.2">
      <c r="A19252" s="1" t="s">
        <v>37975</v>
      </c>
      <c r="B19252" t="str">
        <f t="shared" si="570"/>
        <v>https://www.udobaer.de/out/media/public/cust/others/s0000268-2021-ch_it.pdf</v>
      </c>
    </row>
    <row r="19253" spans="1:2" x14ac:dyDescent="0.2">
      <c r="A19253" s="1" t="s">
        <v>37976</v>
      </c>
      <c r="B19253" t="str">
        <f t="shared" si="570"/>
        <v>https://www.udobaer.de/out/media/public/cust/others/s0000268-2021-ch_it.pdf</v>
      </c>
    </row>
    <row r="19254" spans="1:2" x14ac:dyDescent="0.2">
      <c r="A19254" s="1" t="s">
        <v>37977</v>
      </c>
      <c r="B19254" t="str">
        <f t="shared" si="570"/>
        <v>https://www.udobaer.de/out/media/public/cust/others/s0000268-2021-ch_it.pdf</v>
      </c>
    </row>
    <row r="19255" spans="1:2" x14ac:dyDescent="0.2">
      <c r="A19255" s="1" t="s">
        <v>37978</v>
      </c>
      <c r="B19255" t="str">
        <f t="shared" si="570"/>
        <v>https://www.udobaer.de/out/media/public/cust/others/s0000268-2021-ch_it.pdf</v>
      </c>
    </row>
    <row r="19256" spans="1:2" x14ac:dyDescent="0.2">
      <c r="A19256" s="1" t="s">
        <v>37981</v>
      </c>
      <c r="B19256" t="str">
        <f t="shared" si="570"/>
        <v>https://www.udobaer.de/out/media/public/cust/others/s0000268-2021-ch_it.pdf</v>
      </c>
    </row>
    <row r="19257" spans="1:2" x14ac:dyDescent="0.2">
      <c r="A19257" s="1" t="s">
        <v>38060</v>
      </c>
      <c r="B19257" t="str">
        <f t="shared" si="570"/>
        <v>https://www.udobaer.de/out/media/public/cust/others/s0000268-2021-ch_it.pdf</v>
      </c>
    </row>
    <row r="19258" spans="1:2" x14ac:dyDescent="0.2">
      <c r="A19258" s="1" t="s">
        <v>38061</v>
      </c>
      <c r="B19258" t="str">
        <f t="shared" si="570"/>
        <v>https://www.udobaer.de/out/media/public/cust/others/s0000268-2021-ch_it.pdf</v>
      </c>
    </row>
    <row r="19259" spans="1:2" x14ac:dyDescent="0.2">
      <c r="A19259" s="1" t="s">
        <v>38062</v>
      </c>
      <c r="B19259" t="str">
        <f t="shared" si="570"/>
        <v>https://www.udobaer.de/out/media/public/cust/others/s0000268-2021-ch_it.pdf</v>
      </c>
    </row>
    <row r="19260" spans="1:2" x14ac:dyDescent="0.2">
      <c r="A19260" s="1" t="s">
        <v>38072</v>
      </c>
      <c r="B19260" t="str">
        <f t="shared" si="570"/>
        <v>https://www.udobaer.de/out/media/public/cust/others/s0000268-2021-ch_it.pdf</v>
      </c>
    </row>
    <row r="19261" spans="1:2" x14ac:dyDescent="0.2">
      <c r="A19261" s="1" t="s">
        <v>38073</v>
      </c>
      <c r="B19261" t="str">
        <f t="shared" si="570"/>
        <v>https://www.udobaer.de/out/media/public/cust/others/s0000268-2021-ch_it.pdf</v>
      </c>
    </row>
    <row r="19262" spans="1:2" x14ac:dyDescent="0.2">
      <c r="A19262" s="1" t="s">
        <v>38074</v>
      </c>
      <c r="B19262" t="str">
        <f t="shared" si="570"/>
        <v>https://www.udobaer.de/out/media/public/cust/others/s0000268-2021-ch_it.pdf</v>
      </c>
    </row>
    <row r="19263" spans="1:2" x14ac:dyDescent="0.2">
      <c r="A19263" s="1" t="s">
        <v>37780</v>
      </c>
      <c r="B19263" t="str">
        <f t="shared" ref="B19263:B19294" si="571">HYPERLINK("https://www.udobaer.de/out/media/public/cust/others/s0000269-2021-ch_it.pdf")</f>
        <v>https://www.udobaer.de/out/media/public/cust/others/s0000269-2021-ch_it.pdf</v>
      </c>
    </row>
    <row r="19264" spans="1:2" x14ac:dyDescent="0.2">
      <c r="A19264" s="1" t="s">
        <v>37781</v>
      </c>
      <c r="B19264" t="str">
        <f t="shared" si="571"/>
        <v>https://www.udobaer.de/out/media/public/cust/others/s0000269-2021-ch_it.pdf</v>
      </c>
    </row>
    <row r="19265" spans="1:2" x14ac:dyDescent="0.2">
      <c r="A19265" s="1" t="s">
        <v>37782</v>
      </c>
      <c r="B19265" t="str">
        <f t="shared" si="571"/>
        <v>https://www.udobaer.de/out/media/public/cust/others/s0000269-2021-ch_it.pdf</v>
      </c>
    </row>
    <row r="19266" spans="1:2" x14ac:dyDescent="0.2">
      <c r="A19266" s="1" t="s">
        <v>37783</v>
      </c>
      <c r="B19266" t="str">
        <f t="shared" si="571"/>
        <v>https://www.udobaer.de/out/media/public/cust/others/s0000269-2021-ch_it.pdf</v>
      </c>
    </row>
    <row r="19267" spans="1:2" x14ac:dyDescent="0.2">
      <c r="A19267" s="1" t="s">
        <v>37784</v>
      </c>
      <c r="B19267" t="str">
        <f t="shared" si="571"/>
        <v>https://www.udobaer.de/out/media/public/cust/others/s0000269-2021-ch_it.pdf</v>
      </c>
    </row>
    <row r="19268" spans="1:2" x14ac:dyDescent="0.2">
      <c r="A19268" s="1" t="s">
        <v>37785</v>
      </c>
      <c r="B19268" t="str">
        <f t="shared" si="571"/>
        <v>https://www.udobaer.de/out/media/public/cust/others/s0000269-2021-ch_it.pdf</v>
      </c>
    </row>
    <row r="19269" spans="1:2" x14ac:dyDescent="0.2">
      <c r="A19269" s="1" t="s">
        <v>37786</v>
      </c>
      <c r="B19269" t="str">
        <f t="shared" si="571"/>
        <v>https://www.udobaer.de/out/media/public/cust/others/s0000269-2021-ch_it.pdf</v>
      </c>
    </row>
    <row r="19270" spans="1:2" x14ac:dyDescent="0.2">
      <c r="A19270" s="1" t="s">
        <v>37787</v>
      </c>
      <c r="B19270" t="str">
        <f t="shared" si="571"/>
        <v>https://www.udobaer.de/out/media/public/cust/others/s0000269-2021-ch_it.pdf</v>
      </c>
    </row>
    <row r="19271" spans="1:2" x14ac:dyDescent="0.2">
      <c r="A19271" s="1" t="s">
        <v>37788</v>
      </c>
      <c r="B19271" t="str">
        <f t="shared" si="571"/>
        <v>https://www.udobaer.de/out/media/public/cust/others/s0000269-2021-ch_it.pdf</v>
      </c>
    </row>
    <row r="19272" spans="1:2" x14ac:dyDescent="0.2">
      <c r="A19272" s="1" t="s">
        <v>37789</v>
      </c>
      <c r="B19272" t="str">
        <f t="shared" si="571"/>
        <v>https://www.udobaer.de/out/media/public/cust/others/s0000269-2021-ch_it.pdf</v>
      </c>
    </row>
    <row r="19273" spans="1:2" x14ac:dyDescent="0.2">
      <c r="A19273" s="1" t="s">
        <v>37790</v>
      </c>
      <c r="B19273" t="str">
        <f t="shared" si="571"/>
        <v>https://www.udobaer.de/out/media/public/cust/others/s0000269-2021-ch_it.pdf</v>
      </c>
    </row>
    <row r="19274" spans="1:2" x14ac:dyDescent="0.2">
      <c r="A19274" s="1" t="s">
        <v>37791</v>
      </c>
      <c r="B19274" t="str">
        <f t="shared" si="571"/>
        <v>https://www.udobaer.de/out/media/public/cust/others/s0000269-2021-ch_it.pdf</v>
      </c>
    </row>
    <row r="19275" spans="1:2" x14ac:dyDescent="0.2">
      <c r="A19275" s="1" t="s">
        <v>37792</v>
      </c>
      <c r="B19275" t="str">
        <f t="shared" si="571"/>
        <v>https://www.udobaer.de/out/media/public/cust/others/s0000269-2021-ch_it.pdf</v>
      </c>
    </row>
    <row r="19276" spans="1:2" x14ac:dyDescent="0.2">
      <c r="A19276" s="1" t="s">
        <v>37793</v>
      </c>
      <c r="B19276" t="str">
        <f t="shared" si="571"/>
        <v>https://www.udobaer.de/out/media/public/cust/others/s0000269-2021-ch_it.pdf</v>
      </c>
    </row>
    <row r="19277" spans="1:2" x14ac:dyDescent="0.2">
      <c r="A19277" s="1" t="s">
        <v>37794</v>
      </c>
      <c r="B19277" t="str">
        <f t="shared" si="571"/>
        <v>https://www.udobaer.de/out/media/public/cust/others/s0000269-2021-ch_it.pdf</v>
      </c>
    </row>
    <row r="19278" spans="1:2" x14ac:dyDescent="0.2">
      <c r="A19278" s="1" t="s">
        <v>37795</v>
      </c>
      <c r="B19278" t="str">
        <f t="shared" si="571"/>
        <v>https://www.udobaer.de/out/media/public/cust/others/s0000269-2021-ch_it.pdf</v>
      </c>
    </row>
    <row r="19279" spans="1:2" x14ac:dyDescent="0.2">
      <c r="A19279" s="1" t="s">
        <v>37796</v>
      </c>
      <c r="B19279" t="str">
        <f t="shared" si="571"/>
        <v>https://www.udobaer.de/out/media/public/cust/others/s0000269-2021-ch_it.pdf</v>
      </c>
    </row>
    <row r="19280" spans="1:2" x14ac:dyDescent="0.2">
      <c r="A19280" s="1" t="s">
        <v>37797</v>
      </c>
      <c r="B19280" t="str">
        <f t="shared" si="571"/>
        <v>https://www.udobaer.de/out/media/public/cust/others/s0000269-2021-ch_it.pdf</v>
      </c>
    </row>
    <row r="19281" spans="1:2" x14ac:dyDescent="0.2">
      <c r="A19281" s="1" t="s">
        <v>37798</v>
      </c>
      <c r="B19281" t="str">
        <f t="shared" si="571"/>
        <v>https://www.udobaer.de/out/media/public/cust/others/s0000269-2021-ch_it.pdf</v>
      </c>
    </row>
    <row r="19282" spans="1:2" x14ac:dyDescent="0.2">
      <c r="A19282" s="1" t="s">
        <v>37799</v>
      </c>
      <c r="B19282" t="str">
        <f t="shared" si="571"/>
        <v>https://www.udobaer.de/out/media/public/cust/others/s0000269-2021-ch_it.pdf</v>
      </c>
    </row>
    <row r="19283" spans="1:2" x14ac:dyDescent="0.2">
      <c r="A19283" s="1" t="s">
        <v>37800</v>
      </c>
      <c r="B19283" t="str">
        <f t="shared" si="571"/>
        <v>https://www.udobaer.de/out/media/public/cust/others/s0000269-2021-ch_it.pdf</v>
      </c>
    </row>
    <row r="19284" spans="1:2" x14ac:dyDescent="0.2">
      <c r="A19284" s="1" t="s">
        <v>37801</v>
      </c>
      <c r="B19284" t="str">
        <f t="shared" si="571"/>
        <v>https://www.udobaer.de/out/media/public/cust/others/s0000269-2021-ch_it.pdf</v>
      </c>
    </row>
    <row r="19285" spans="1:2" x14ac:dyDescent="0.2">
      <c r="A19285" s="1" t="s">
        <v>37802</v>
      </c>
      <c r="B19285" t="str">
        <f t="shared" si="571"/>
        <v>https://www.udobaer.de/out/media/public/cust/others/s0000269-2021-ch_it.pdf</v>
      </c>
    </row>
    <row r="19286" spans="1:2" x14ac:dyDescent="0.2">
      <c r="A19286" s="1" t="s">
        <v>37803</v>
      </c>
      <c r="B19286" t="str">
        <f t="shared" si="571"/>
        <v>https://www.udobaer.de/out/media/public/cust/others/s0000269-2021-ch_it.pdf</v>
      </c>
    </row>
    <row r="19287" spans="1:2" x14ac:dyDescent="0.2">
      <c r="A19287" s="1" t="s">
        <v>37804</v>
      </c>
      <c r="B19287" t="str">
        <f t="shared" si="571"/>
        <v>https://www.udobaer.de/out/media/public/cust/others/s0000269-2021-ch_it.pdf</v>
      </c>
    </row>
    <row r="19288" spans="1:2" x14ac:dyDescent="0.2">
      <c r="A19288" s="1" t="s">
        <v>37805</v>
      </c>
      <c r="B19288" t="str">
        <f t="shared" si="571"/>
        <v>https://www.udobaer.de/out/media/public/cust/others/s0000269-2021-ch_it.pdf</v>
      </c>
    </row>
    <row r="19289" spans="1:2" x14ac:dyDescent="0.2">
      <c r="A19289" s="1" t="s">
        <v>37806</v>
      </c>
      <c r="B19289" t="str">
        <f t="shared" si="571"/>
        <v>https://www.udobaer.de/out/media/public/cust/others/s0000269-2021-ch_it.pdf</v>
      </c>
    </row>
    <row r="19290" spans="1:2" x14ac:dyDescent="0.2">
      <c r="A19290" s="1" t="s">
        <v>37807</v>
      </c>
      <c r="B19290" t="str">
        <f t="shared" si="571"/>
        <v>https://www.udobaer.de/out/media/public/cust/others/s0000269-2021-ch_it.pdf</v>
      </c>
    </row>
    <row r="19291" spans="1:2" x14ac:dyDescent="0.2">
      <c r="A19291" s="1" t="s">
        <v>37808</v>
      </c>
      <c r="B19291" t="str">
        <f t="shared" si="571"/>
        <v>https://www.udobaer.de/out/media/public/cust/others/s0000269-2021-ch_it.pdf</v>
      </c>
    </row>
    <row r="19292" spans="1:2" x14ac:dyDescent="0.2">
      <c r="A19292" s="1" t="s">
        <v>37809</v>
      </c>
      <c r="B19292" t="str">
        <f t="shared" si="571"/>
        <v>https://www.udobaer.de/out/media/public/cust/others/s0000269-2021-ch_it.pdf</v>
      </c>
    </row>
    <row r="19293" spans="1:2" x14ac:dyDescent="0.2">
      <c r="A19293" s="1" t="s">
        <v>37810</v>
      </c>
      <c r="B19293" t="str">
        <f t="shared" si="571"/>
        <v>https://www.udobaer.de/out/media/public/cust/others/s0000269-2021-ch_it.pdf</v>
      </c>
    </row>
    <row r="19294" spans="1:2" x14ac:dyDescent="0.2">
      <c r="A19294" s="1" t="s">
        <v>37811</v>
      </c>
      <c r="B19294" t="str">
        <f t="shared" si="571"/>
        <v>https://www.udobaer.de/out/media/public/cust/others/s0000269-2021-ch_it.pdf</v>
      </c>
    </row>
    <row r="19295" spans="1:2" x14ac:dyDescent="0.2">
      <c r="A19295" s="1" t="s">
        <v>37812</v>
      </c>
      <c r="B19295" t="str">
        <f t="shared" ref="B19295:B19326" si="572">HYPERLINK("https://www.udobaer.de/out/media/public/cust/others/s0000269-2021-ch_it.pdf")</f>
        <v>https://www.udobaer.de/out/media/public/cust/others/s0000269-2021-ch_it.pdf</v>
      </c>
    </row>
    <row r="19296" spans="1:2" x14ac:dyDescent="0.2">
      <c r="A19296" s="1" t="s">
        <v>37813</v>
      </c>
      <c r="B19296" t="str">
        <f t="shared" si="572"/>
        <v>https://www.udobaer.de/out/media/public/cust/others/s0000269-2021-ch_it.pdf</v>
      </c>
    </row>
    <row r="19297" spans="1:2" x14ac:dyDescent="0.2">
      <c r="A19297" s="1" t="s">
        <v>37814</v>
      </c>
      <c r="B19297" t="str">
        <f t="shared" si="572"/>
        <v>https://www.udobaer.de/out/media/public/cust/others/s0000269-2021-ch_it.pdf</v>
      </c>
    </row>
    <row r="19298" spans="1:2" x14ac:dyDescent="0.2">
      <c r="A19298" s="1" t="s">
        <v>37815</v>
      </c>
      <c r="B19298" t="str">
        <f t="shared" si="572"/>
        <v>https://www.udobaer.de/out/media/public/cust/others/s0000269-2021-ch_it.pdf</v>
      </c>
    </row>
    <row r="19299" spans="1:2" x14ac:dyDescent="0.2">
      <c r="A19299" s="1" t="s">
        <v>37816</v>
      </c>
      <c r="B19299" t="str">
        <f t="shared" si="572"/>
        <v>https://www.udobaer.de/out/media/public/cust/others/s0000269-2021-ch_it.pdf</v>
      </c>
    </row>
    <row r="19300" spans="1:2" x14ac:dyDescent="0.2">
      <c r="A19300" s="1" t="s">
        <v>37817</v>
      </c>
      <c r="B19300" t="str">
        <f t="shared" si="572"/>
        <v>https://www.udobaer.de/out/media/public/cust/others/s0000269-2021-ch_it.pdf</v>
      </c>
    </row>
    <row r="19301" spans="1:2" x14ac:dyDescent="0.2">
      <c r="A19301" s="1" t="s">
        <v>37818</v>
      </c>
      <c r="B19301" t="str">
        <f t="shared" si="572"/>
        <v>https://www.udobaer.de/out/media/public/cust/others/s0000269-2021-ch_it.pdf</v>
      </c>
    </row>
    <row r="19302" spans="1:2" x14ac:dyDescent="0.2">
      <c r="A19302" s="1" t="s">
        <v>37819</v>
      </c>
      <c r="B19302" t="str">
        <f t="shared" si="572"/>
        <v>https://www.udobaer.de/out/media/public/cust/others/s0000269-2021-ch_it.pdf</v>
      </c>
    </row>
    <row r="19303" spans="1:2" x14ac:dyDescent="0.2">
      <c r="A19303" s="1" t="s">
        <v>37820</v>
      </c>
      <c r="B19303" t="str">
        <f t="shared" si="572"/>
        <v>https://www.udobaer.de/out/media/public/cust/others/s0000269-2021-ch_it.pdf</v>
      </c>
    </row>
    <row r="19304" spans="1:2" x14ac:dyDescent="0.2">
      <c r="A19304" s="1" t="s">
        <v>37821</v>
      </c>
      <c r="B19304" t="str">
        <f t="shared" si="572"/>
        <v>https://www.udobaer.de/out/media/public/cust/others/s0000269-2021-ch_it.pdf</v>
      </c>
    </row>
    <row r="19305" spans="1:2" x14ac:dyDescent="0.2">
      <c r="A19305" s="1" t="s">
        <v>37822</v>
      </c>
      <c r="B19305" t="str">
        <f t="shared" si="572"/>
        <v>https://www.udobaer.de/out/media/public/cust/others/s0000269-2021-ch_it.pdf</v>
      </c>
    </row>
    <row r="19306" spans="1:2" x14ac:dyDescent="0.2">
      <c r="A19306" s="1" t="s">
        <v>37823</v>
      </c>
      <c r="B19306" t="str">
        <f t="shared" si="572"/>
        <v>https://www.udobaer.de/out/media/public/cust/others/s0000269-2021-ch_it.pdf</v>
      </c>
    </row>
    <row r="19307" spans="1:2" x14ac:dyDescent="0.2">
      <c r="A19307" s="1" t="s">
        <v>37824</v>
      </c>
      <c r="B19307" t="str">
        <f t="shared" si="572"/>
        <v>https://www.udobaer.de/out/media/public/cust/others/s0000269-2021-ch_it.pdf</v>
      </c>
    </row>
    <row r="19308" spans="1:2" x14ac:dyDescent="0.2">
      <c r="A19308" s="1" t="s">
        <v>37825</v>
      </c>
      <c r="B19308" t="str">
        <f t="shared" si="572"/>
        <v>https://www.udobaer.de/out/media/public/cust/others/s0000269-2021-ch_it.pdf</v>
      </c>
    </row>
    <row r="19309" spans="1:2" x14ac:dyDescent="0.2">
      <c r="A19309" s="1" t="s">
        <v>37826</v>
      </c>
      <c r="B19309" t="str">
        <f t="shared" si="572"/>
        <v>https://www.udobaer.de/out/media/public/cust/others/s0000269-2021-ch_it.pdf</v>
      </c>
    </row>
    <row r="19310" spans="1:2" x14ac:dyDescent="0.2">
      <c r="A19310" s="1" t="s">
        <v>37827</v>
      </c>
      <c r="B19310" t="str">
        <f t="shared" si="572"/>
        <v>https://www.udobaer.de/out/media/public/cust/others/s0000269-2021-ch_it.pdf</v>
      </c>
    </row>
    <row r="19311" spans="1:2" x14ac:dyDescent="0.2">
      <c r="A19311" s="1" t="s">
        <v>37828</v>
      </c>
      <c r="B19311" t="str">
        <f t="shared" si="572"/>
        <v>https://www.udobaer.de/out/media/public/cust/others/s0000269-2021-ch_it.pdf</v>
      </c>
    </row>
    <row r="19312" spans="1:2" x14ac:dyDescent="0.2">
      <c r="A19312" s="1" t="s">
        <v>37829</v>
      </c>
      <c r="B19312" t="str">
        <f t="shared" si="572"/>
        <v>https://www.udobaer.de/out/media/public/cust/others/s0000269-2021-ch_it.pdf</v>
      </c>
    </row>
    <row r="19313" spans="1:2" x14ac:dyDescent="0.2">
      <c r="A19313" s="1" t="s">
        <v>37830</v>
      </c>
      <c r="B19313" t="str">
        <f t="shared" si="572"/>
        <v>https://www.udobaer.de/out/media/public/cust/others/s0000269-2021-ch_it.pdf</v>
      </c>
    </row>
    <row r="19314" spans="1:2" x14ac:dyDescent="0.2">
      <c r="A19314" s="1" t="s">
        <v>37831</v>
      </c>
      <c r="B19314" t="str">
        <f t="shared" si="572"/>
        <v>https://www.udobaer.de/out/media/public/cust/others/s0000269-2021-ch_it.pdf</v>
      </c>
    </row>
    <row r="19315" spans="1:2" x14ac:dyDescent="0.2">
      <c r="A19315" s="1" t="s">
        <v>37832</v>
      </c>
      <c r="B19315" t="str">
        <f t="shared" si="572"/>
        <v>https://www.udobaer.de/out/media/public/cust/others/s0000269-2021-ch_it.pdf</v>
      </c>
    </row>
    <row r="19316" spans="1:2" x14ac:dyDescent="0.2">
      <c r="A19316" s="1" t="s">
        <v>37833</v>
      </c>
      <c r="B19316" t="str">
        <f t="shared" si="572"/>
        <v>https://www.udobaer.de/out/media/public/cust/others/s0000269-2021-ch_it.pdf</v>
      </c>
    </row>
    <row r="19317" spans="1:2" x14ac:dyDescent="0.2">
      <c r="A19317" s="1" t="s">
        <v>37834</v>
      </c>
      <c r="B19317" t="str">
        <f t="shared" si="572"/>
        <v>https://www.udobaer.de/out/media/public/cust/others/s0000269-2021-ch_it.pdf</v>
      </c>
    </row>
    <row r="19318" spans="1:2" x14ac:dyDescent="0.2">
      <c r="A19318" s="1" t="s">
        <v>37835</v>
      </c>
      <c r="B19318" t="str">
        <f t="shared" si="572"/>
        <v>https://www.udobaer.de/out/media/public/cust/others/s0000269-2021-ch_it.pdf</v>
      </c>
    </row>
    <row r="19319" spans="1:2" x14ac:dyDescent="0.2">
      <c r="A19319" s="1" t="s">
        <v>37836</v>
      </c>
      <c r="B19319" t="str">
        <f t="shared" si="572"/>
        <v>https://www.udobaer.de/out/media/public/cust/others/s0000269-2021-ch_it.pdf</v>
      </c>
    </row>
    <row r="19320" spans="1:2" x14ac:dyDescent="0.2">
      <c r="A19320" s="1" t="s">
        <v>37837</v>
      </c>
      <c r="B19320" t="str">
        <f t="shared" si="572"/>
        <v>https://www.udobaer.de/out/media/public/cust/others/s0000269-2021-ch_it.pdf</v>
      </c>
    </row>
    <row r="19321" spans="1:2" x14ac:dyDescent="0.2">
      <c r="A19321" s="1" t="s">
        <v>37838</v>
      </c>
      <c r="B19321" t="str">
        <f t="shared" si="572"/>
        <v>https://www.udobaer.de/out/media/public/cust/others/s0000269-2021-ch_it.pdf</v>
      </c>
    </row>
    <row r="19322" spans="1:2" x14ac:dyDescent="0.2">
      <c r="A19322" s="1" t="s">
        <v>37839</v>
      </c>
      <c r="B19322" t="str">
        <f t="shared" si="572"/>
        <v>https://www.udobaer.de/out/media/public/cust/others/s0000269-2021-ch_it.pdf</v>
      </c>
    </row>
    <row r="19323" spans="1:2" x14ac:dyDescent="0.2">
      <c r="A19323" s="1" t="s">
        <v>37840</v>
      </c>
      <c r="B19323" t="str">
        <f t="shared" si="572"/>
        <v>https://www.udobaer.de/out/media/public/cust/others/s0000269-2021-ch_it.pdf</v>
      </c>
    </row>
    <row r="19324" spans="1:2" x14ac:dyDescent="0.2">
      <c r="A19324" s="1" t="s">
        <v>37841</v>
      </c>
      <c r="B19324" t="str">
        <f t="shared" si="572"/>
        <v>https://www.udobaer.de/out/media/public/cust/others/s0000269-2021-ch_it.pdf</v>
      </c>
    </row>
    <row r="19325" spans="1:2" x14ac:dyDescent="0.2">
      <c r="A19325" s="1" t="s">
        <v>37842</v>
      </c>
      <c r="B19325" t="str">
        <f t="shared" si="572"/>
        <v>https://www.udobaer.de/out/media/public/cust/others/s0000269-2021-ch_it.pdf</v>
      </c>
    </row>
    <row r="19326" spans="1:2" x14ac:dyDescent="0.2">
      <c r="A19326" s="1" t="s">
        <v>37843</v>
      </c>
      <c r="B19326" t="str">
        <f t="shared" si="572"/>
        <v>https://www.udobaer.de/out/media/public/cust/others/s0000269-2021-ch_it.pdf</v>
      </c>
    </row>
    <row r="19327" spans="1:2" x14ac:dyDescent="0.2">
      <c r="A19327" s="1" t="s">
        <v>37844</v>
      </c>
      <c r="B19327" t="str">
        <f t="shared" ref="B19327:B19358" si="573">HYPERLINK("https://www.udobaer.de/out/media/public/cust/others/s0000269-2021-ch_it.pdf")</f>
        <v>https://www.udobaer.de/out/media/public/cust/others/s0000269-2021-ch_it.pdf</v>
      </c>
    </row>
    <row r="19328" spans="1:2" x14ac:dyDescent="0.2">
      <c r="A19328" s="1" t="s">
        <v>37845</v>
      </c>
      <c r="B19328" t="str">
        <f t="shared" si="573"/>
        <v>https://www.udobaer.de/out/media/public/cust/others/s0000269-2021-ch_it.pdf</v>
      </c>
    </row>
    <row r="19329" spans="1:2" x14ac:dyDescent="0.2">
      <c r="A19329" s="1" t="s">
        <v>37846</v>
      </c>
      <c r="B19329" t="str">
        <f t="shared" si="573"/>
        <v>https://www.udobaer.de/out/media/public/cust/others/s0000269-2021-ch_it.pdf</v>
      </c>
    </row>
    <row r="19330" spans="1:2" x14ac:dyDescent="0.2">
      <c r="A19330" s="1" t="s">
        <v>37847</v>
      </c>
      <c r="B19330" t="str">
        <f t="shared" si="573"/>
        <v>https://www.udobaer.de/out/media/public/cust/others/s0000269-2021-ch_it.pdf</v>
      </c>
    </row>
    <row r="19331" spans="1:2" x14ac:dyDescent="0.2">
      <c r="A19331" s="1" t="s">
        <v>37848</v>
      </c>
      <c r="B19331" t="str">
        <f t="shared" si="573"/>
        <v>https://www.udobaer.de/out/media/public/cust/others/s0000269-2021-ch_it.pdf</v>
      </c>
    </row>
    <row r="19332" spans="1:2" x14ac:dyDescent="0.2">
      <c r="A19332" s="1" t="s">
        <v>37849</v>
      </c>
      <c r="B19332" t="str">
        <f t="shared" si="573"/>
        <v>https://www.udobaer.de/out/media/public/cust/others/s0000269-2021-ch_it.pdf</v>
      </c>
    </row>
    <row r="19333" spans="1:2" x14ac:dyDescent="0.2">
      <c r="A19333" s="1" t="s">
        <v>37850</v>
      </c>
      <c r="B19333" t="str">
        <f t="shared" si="573"/>
        <v>https://www.udobaer.de/out/media/public/cust/others/s0000269-2021-ch_it.pdf</v>
      </c>
    </row>
    <row r="19334" spans="1:2" x14ac:dyDescent="0.2">
      <c r="A19334" s="1" t="s">
        <v>37851</v>
      </c>
      <c r="B19334" t="str">
        <f t="shared" si="573"/>
        <v>https://www.udobaer.de/out/media/public/cust/others/s0000269-2021-ch_it.pdf</v>
      </c>
    </row>
    <row r="19335" spans="1:2" x14ac:dyDescent="0.2">
      <c r="A19335" s="1" t="s">
        <v>37852</v>
      </c>
      <c r="B19335" t="str">
        <f t="shared" si="573"/>
        <v>https://www.udobaer.de/out/media/public/cust/others/s0000269-2021-ch_it.pdf</v>
      </c>
    </row>
    <row r="19336" spans="1:2" x14ac:dyDescent="0.2">
      <c r="A19336" s="1" t="s">
        <v>37853</v>
      </c>
      <c r="B19336" t="str">
        <f t="shared" si="573"/>
        <v>https://www.udobaer.de/out/media/public/cust/others/s0000269-2021-ch_it.pdf</v>
      </c>
    </row>
    <row r="19337" spans="1:2" x14ac:dyDescent="0.2">
      <c r="A19337" s="1" t="s">
        <v>37854</v>
      </c>
      <c r="B19337" t="str">
        <f t="shared" si="573"/>
        <v>https://www.udobaer.de/out/media/public/cust/others/s0000269-2021-ch_it.pdf</v>
      </c>
    </row>
    <row r="19338" spans="1:2" x14ac:dyDescent="0.2">
      <c r="A19338" s="1" t="s">
        <v>37855</v>
      </c>
      <c r="B19338" t="str">
        <f t="shared" si="573"/>
        <v>https://www.udobaer.de/out/media/public/cust/others/s0000269-2021-ch_it.pdf</v>
      </c>
    </row>
    <row r="19339" spans="1:2" x14ac:dyDescent="0.2">
      <c r="A19339" s="1" t="s">
        <v>37856</v>
      </c>
      <c r="B19339" t="str">
        <f t="shared" si="573"/>
        <v>https://www.udobaer.de/out/media/public/cust/others/s0000269-2021-ch_it.pdf</v>
      </c>
    </row>
    <row r="19340" spans="1:2" x14ac:dyDescent="0.2">
      <c r="A19340" s="1" t="s">
        <v>37857</v>
      </c>
      <c r="B19340" t="str">
        <f t="shared" si="573"/>
        <v>https://www.udobaer.de/out/media/public/cust/others/s0000269-2021-ch_it.pdf</v>
      </c>
    </row>
    <row r="19341" spans="1:2" x14ac:dyDescent="0.2">
      <c r="A19341" s="1" t="s">
        <v>37858</v>
      </c>
      <c r="B19341" t="str">
        <f t="shared" si="573"/>
        <v>https://www.udobaer.de/out/media/public/cust/others/s0000269-2021-ch_it.pdf</v>
      </c>
    </row>
    <row r="19342" spans="1:2" x14ac:dyDescent="0.2">
      <c r="A19342" s="1" t="s">
        <v>37859</v>
      </c>
      <c r="B19342" t="str">
        <f t="shared" si="573"/>
        <v>https://www.udobaer.de/out/media/public/cust/others/s0000269-2021-ch_it.pdf</v>
      </c>
    </row>
    <row r="19343" spans="1:2" x14ac:dyDescent="0.2">
      <c r="A19343" s="1" t="s">
        <v>37860</v>
      </c>
      <c r="B19343" t="str">
        <f t="shared" si="573"/>
        <v>https://www.udobaer.de/out/media/public/cust/others/s0000269-2021-ch_it.pdf</v>
      </c>
    </row>
    <row r="19344" spans="1:2" x14ac:dyDescent="0.2">
      <c r="A19344" s="1" t="s">
        <v>37861</v>
      </c>
      <c r="B19344" t="str">
        <f t="shared" si="573"/>
        <v>https://www.udobaer.de/out/media/public/cust/others/s0000269-2021-ch_it.pdf</v>
      </c>
    </row>
    <row r="19345" spans="1:2" x14ac:dyDescent="0.2">
      <c r="A19345" s="1" t="s">
        <v>37862</v>
      </c>
      <c r="B19345" t="str">
        <f t="shared" si="573"/>
        <v>https://www.udobaer.de/out/media/public/cust/others/s0000269-2021-ch_it.pdf</v>
      </c>
    </row>
    <row r="19346" spans="1:2" x14ac:dyDescent="0.2">
      <c r="A19346" s="1" t="s">
        <v>37863</v>
      </c>
      <c r="B19346" t="str">
        <f t="shared" si="573"/>
        <v>https://www.udobaer.de/out/media/public/cust/others/s0000269-2021-ch_it.pdf</v>
      </c>
    </row>
    <row r="19347" spans="1:2" x14ac:dyDescent="0.2">
      <c r="A19347" s="1" t="s">
        <v>37864</v>
      </c>
      <c r="B19347" t="str">
        <f t="shared" si="573"/>
        <v>https://www.udobaer.de/out/media/public/cust/others/s0000269-2021-ch_it.pdf</v>
      </c>
    </row>
    <row r="19348" spans="1:2" x14ac:dyDescent="0.2">
      <c r="A19348" s="1" t="s">
        <v>37865</v>
      </c>
      <c r="B19348" t="str">
        <f t="shared" si="573"/>
        <v>https://www.udobaer.de/out/media/public/cust/others/s0000269-2021-ch_it.pdf</v>
      </c>
    </row>
    <row r="19349" spans="1:2" x14ac:dyDescent="0.2">
      <c r="A19349" s="1" t="s">
        <v>37866</v>
      </c>
      <c r="B19349" t="str">
        <f t="shared" si="573"/>
        <v>https://www.udobaer.de/out/media/public/cust/others/s0000269-2021-ch_it.pdf</v>
      </c>
    </row>
    <row r="19350" spans="1:2" x14ac:dyDescent="0.2">
      <c r="A19350" s="1" t="s">
        <v>37867</v>
      </c>
      <c r="B19350" t="str">
        <f t="shared" si="573"/>
        <v>https://www.udobaer.de/out/media/public/cust/others/s0000269-2021-ch_it.pdf</v>
      </c>
    </row>
    <row r="19351" spans="1:2" x14ac:dyDescent="0.2">
      <c r="A19351" s="1" t="s">
        <v>37868</v>
      </c>
      <c r="B19351" t="str">
        <f t="shared" si="573"/>
        <v>https://www.udobaer.de/out/media/public/cust/others/s0000269-2021-ch_it.pdf</v>
      </c>
    </row>
    <row r="19352" spans="1:2" x14ac:dyDescent="0.2">
      <c r="A19352" s="1" t="s">
        <v>37869</v>
      </c>
      <c r="B19352" t="str">
        <f t="shared" si="573"/>
        <v>https://www.udobaer.de/out/media/public/cust/others/s0000269-2021-ch_it.pdf</v>
      </c>
    </row>
    <row r="19353" spans="1:2" x14ac:dyDescent="0.2">
      <c r="A19353" s="1" t="s">
        <v>37870</v>
      </c>
      <c r="B19353" t="str">
        <f t="shared" si="573"/>
        <v>https://www.udobaer.de/out/media/public/cust/others/s0000269-2021-ch_it.pdf</v>
      </c>
    </row>
    <row r="19354" spans="1:2" x14ac:dyDescent="0.2">
      <c r="A19354" s="1" t="s">
        <v>37871</v>
      </c>
      <c r="B19354" t="str">
        <f t="shared" si="573"/>
        <v>https://www.udobaer.de/out/media/public/cust/others/s0000269-2021-ch_it.pdf</v>
      </c>
    </row>
    <row r="19355" spans="1:2" x14ac:dyDescent="0.2">
      <c r="A19355" s="1" t="s">
        <v>37872</v>
      </c>
      <c r="B19355" t="str">
        <f t="shared" si="573"/>
        <v>https://www.udobaer.de/out/media/public/cust/others/s0000269-2021-ch_it.pdf</v>
      </c>
    </row>
    <row r="19356" spans="1:2" x14ac:dyDescent="0.2">
      <c r="A19356" s="1" t="s">
        <v>37873</v>
      </c>
      <c r="B19356" t="str">
        <f t="shared" si="573"/>
        <v>https://www.udobaer.de/out/media/public/cust/others/s0000269-2021-ch_it.pdf</v>
      </c>
    </row>
    <row r="19357" spans="1:2" x14ac:dyDescent="0.2">
      <c r="A19357" s="1" t="s">
        <v>37874</v>
      </c>
      <c r="B19357" t="str">
        <f t="shared" si="573"/>
        <v>https://www.udobaer.de/out/media/public/cust/others/s0000269-2021-ch_it.pdf</v>
      </c>
    </row>
    <row r="19358" spans="1:2" x14ac:dyDescent="0.2">
      <c r="A19358" s="1" t="s">
        <v>37875</v>
      </c>
      <c r="B19358" t="str">
        <f t="shared" si="573"/>
        <v>https://www.udobaer.de/out/media/public/cust/others/s0000269-2021-ch_it.pdf</v>
      </c>
    </row>
    <row r="19359" spans="1:2" x14ac:dyDescent="0.2">
      <c r="A19359" s="1" t="s">
        <v>37876</v>
      </c>
      <c r="B19359" t="str">
        <f t="shared" ref="B19359:B19390" si="574">HYPERLINK("https://www.udobaer.de/out/media/public/cust/others/s0000269-2021-ch_it.pdf")</f>
        <v>https://www.udobaer.de/out/media/public/cust/others/s0000269-2021-ch_it.pdf</v>
      </c>
    </row>
    <row r="19360" spans="1:2" x14ac:dyDescent="0.2">
      <c r="A19360" s="1" t="s">
        <v>37877</v>
      </c>
      <c r="B19360" t="str">
        <f t="shared" si="574"/>
        <v>https://www.udobaer.de/out/media/public/cust/others/s0000269-2021-ch_it.pdf</v>
      </c>
    </row>
    <row r="19361" spans="1:2" x14ac:dyDescent="0.2">
      <c r="A19361" s="1" t="s">
        <v>37878</v>
      </c>
      <c r="B19361" t="str">
        <f t="shared" si="574"/>
        <v>https://www.udobaer.de/out/media/public/cust/others/s0000269-2021-ch_it.pdf</v>
      </c>
    </row>
    <row r="19362" spans="1:2" x14ac:dyDescent="0.2">
      <c r="A19362" s="1" t="s">
        <v>37879</v>
      </c>
      <c r="B19362" t="str">
        <f t="shared" si="574"/>
        <v>https://www.udobaer.de/out/media/public/cust/others/s0000269-2021-ch_it.pdf</v>
      </c>
    </row>
    <row r="19363" spans="1:2" x14ac:dyDescent="0.2">
      <c r="A19363" s="1" t="s">
        <v>37880</v>
      </c>
      <c r="B19363" t="str">
        <f t="shared" si="574"/>
        <v>https://www.udobaer.de/out/media/public/cust/others/s0000269-2021-ch_it.pdf</v>
      </c>
    </row>
    <row r="19364" spans="1:2" x14ac:dyDescent="0.2">
      <c r="A19364" s="1" t="s">
        <v>37881</v>
      </c>
      <c r="B19364" t="str">
        <f t="shared" si="574"/>
        <v>https://www.udobaer.de/out/media/public/cust/others/s0000269-2021-ch_it.pdf</v>
      </c>
    </row>
    <row r="19365" spans="1:2" x14ac:dyDescent="0.2">
      <c r="A19365" s="1" t="s">
        <v>37882</v>
      </c>
      <c r="B19365" t="str">
        <f t="shared" si="574"/>
        <v>https://www.udobaer.de/out/media/public/cust/others/s0000269-2021-ch_it.pdf</v>
      </c>
    </row>
    <row r="19366" spans="1:2" x14ac:dyDescent="0.2">
      <c r="A19366" s="1" t="s">
        <v>37883</v>
      </c>
      <c r="B19366" t="str">
        <f t="shared" si="574"/>
        <v>https://www.udobaer.de/out/media/public/cust/others/s0000269-2021-ch_it.pdf</v>
      </c>
    </row>
    <row r="19367" spans="1:2" x14ac:dyDescent="0.2">
      <c r="A19367" s="1" t="s">
        <v>37884</v>
      </c>
      <c r="B19367" t="str">
        <f t="shared" si="574"/>
        <v>https://www.udobaer.de/out/media/public/cust/others/s0000269-2021-ch_it.pdf</v>
      </c>
    </row>
    <row r="19368" spans="1:2" x14ac:dyDescent="0.2">
      <c r="A19368" s="1" t="s">
        <v>37885</v>
      </c>
      <c r="B19368" t="str">
        <f t="shared" si="574"/>
        <v>https://www.udobaer.de/out/media/public/cust/others/s0000269-2021-ch_it.pdf</v>
      </c>
    </row>
    <row r="19369" spans="1:2" x14ac:dyDescent="0.2">
      <c r="A19369" s="1" t="s">
        <v>37886</v>
      </c>
      <c r="B19369" t="str">
        <f t="shared" si="574"/>
        <v>https://www.udobaer.de/out/media/public/cust/others/s0000269-2021-ch_it.pdf</v>
      </c>
    </row>
    <row r="19370" spans="1:2" x14ac:dyDescent="0.2">
      <c r="A19370" s="1" t="s">
        <v>37887</v>
      </c>
      <c r="B19370" t="str">
        <f t="shared" si="574"/>
        <v>https://www.udobaer.de/out/media/public/cust/others/s0000269-2021-ch_it.pdf</v>
      </c>
    </row>
    <row r="19371" spans="1:2" x14ac:dyDescent="0.2">
      <c r="A19371" s="1" t="s">
        <v>37888</v>
      </c>
      <c r="B19371" t="str">
        <f t="shared" si="574"/>
        <v>https://www.udobaer.de/out/media/public/cust/others/s0000269-2021-ch_it.pdf</v>
      </c>
    </row>
    <row r="19372" spans="1:2" x14ac:dyDescent="0.2">
      <c r="A19372" s="1" t="s">
        <v>37889</v>
      </c>
      <c r="B19372" t="str">
        <f t="shared" si="574"/>
        <v>https://www.udobaer.de/out/media/public/cust/others/s0000269-2021-ch_it.pdf</v>
      </c>
    </row>
    <row r="19373" spans="1:2" x14ac:dyDescent="0.2">
      <c r="A19373" s="1" t="s">
        <v>37890</v>
      </c>
      <c r="B19373" t="str">
        <f t="shared" si="574"/>
        <v>https://www.udobaer.de/out/media/public/cust/others/s0000269-2021-ch_it.pdf</v>
      </c>
    </row>
    <row r="19374" spans="1:2" x14ac:dyDescent="0.2">
      <c r="A19374" s="1" t="s">
        <v>37891</v>
      </c>
      <c r="B19374" t="str">
        <f t="shared" si="574"/>
        <v>https://www.udobaer.de/out/media/public/cust/others/s0000269-2021-ch_it.pdf</v>
      </c>
    </row>
    <row r="19375" spans="1:2" x14ac:dyDescent="0.2">
      <c r="A19375" s="1" t="s">
        <v>37892</v>
      </c>
      <c r="B19375" t="str">
        <f t="shared" si="574"/>
        <v>https://www.udobaer.de/out/media/public/cust/others/s0000269-2021-ch_it.pdf</v>
      </c>
    </row>
    <row r="19376" spans="1:2" x14ac:dyDescent="0.2">
      <c r="A19376" s="1" t="s">
        <v>37893</v>
      </c>
      <c r="B19376" t="str">
        <f t="shared" si="574"/>
        <v>https://www.udobaer.de/out/media/public/cust/others/s0000269-2021-ch_it.pdf</v>
      </c>
    </row>
    <row r="19377" spans="1:2" x14ac:dyDescent="0.2">
      <c r="A19377" s="1" t="s">
        <v>37894</v>
      </c>
      <c r="B19377" t="str">
        <f t="shared" si="574"/>
        <v>https://www.udobaer.de/out/media/public/cust/others/s0000269-2021-ch_it.pdf</v>
      </c>
    </row>
    <row r="19378" spans="1:2" x14ac:dyDescent="0.2">
      <c r="A19378" s="1" t="s">
        <v>37895</v>
      </c>
      <c r="B19378" t="str">
        <f t="shared" si="574"/>
        <v>https://www.udobaer.de/out/media/public/cust/others/s0000269-2021-ch_it.pdf</v>
      </c>
    </row>
    <row r="19379" spans="1:2" x14ac:dyDescent="0.2">
      <c r="A19379" s="1" t="s">
        <v>37896</v>
      </c>
      <c r="B19379" t="str">
        <f t="shared" si="574"/>
        <v>https://www.udobaer.de/out/media/public/cust/others/s0000269-2021-ch_it.pdf</v>
      </c>
    </row>
    <row r="19380" spans="1:2" x14ac:dyDescent="0.2">
      <c r="A19380" s="1" t="s">
        <v>37897</v>
      </c>
      <c r="B19380" t="str">
        <f t="shared" si="574"/>
        <v>https://www.udobaer.de/out/media/public/cust/others/s0000269-2021-ch_it.pdf</v>
      </c>
    </row>
    <row r="19381" spans="1:2" x14ac:dyDescent="0.2">
      <c r="A19381" s="1" t="s">
        <v>37898</v>
      </c>
      <c r="B19381" t="str">
        <f t="shared" si="574"/>
        <v>https://www.udobaer.de/out/media/public/cust/others/s0000269-2021-ch_it.pdf</v>
      </c>
    </row>
    <row r="19382" spans="1:2" x14ac:dyDescent="0.2">
      <c r="A19382" s="1" t="s">
        <v>37899</v>
      </c>
      <c r="B19382" t="str">
        <f t="shared" si="574"/>
        <v>https://www.udobaer.de/out/media/public/cust/others/s0000269-2021-ch_it.pdf</v>
      </c>
    </row>
    <row r="19383" spans="1:2" x14ac:dyDescent="0.2">
      <c r="A19383" s="1" t="s">
        <v>37900</v>
      </c>
      <c r="B19383" t="str">
        <f t="shared" si="574"/>
        <v>https://www.udobaer.de/out/media/public/cust/others/s0000269-2021-ch_it.pdf</v>
      </c>
    </row>
    <row r="19384" spans="1:2" x14ac:dyDescent="0.2">
      <c r="A19384" s="1" t="s">
        <v>37901</v>
      </c>
      <c r="B19384" t="str">
        <f t="shared" si="574"/>
        <v>https://www.udobaer.de/out/media/public/cust/others/s0000269-2021-ch_it.pdf</v>
      </c>
    </row>
    <row r="19385" spans="1:2" x14ac:dyDescent="0.2">
      <c r="A19385" s="1" t="s">
        <v>37902</v>
      </c>
      <c r="B19385" t="str">
        <f t="shared" si="574"/>
        <v>https://www.udobaer.de/out/media/public/cust/others/s0000269-2021-ch_it.pdf</v>
      </c>
    </row>
    <row r="19386" spans="1:2" x14ac:dyDescent="0.2">
      <c r="A19386" s="1" t="s">
        <v>37903</v>
      </c>
      <c r="B19386" t="str">
        <f t="shared" si="574"/>
        <v>https://www.udobaer.de/out/media/public/cust/others/s0000269-2021-ch_it.pdf</v>
      </c>
    </row>
    <row r="19387" spans="1:2" x14ac:dyDescent="0.2">
      <c r="A19387" s="1" t="s">
        <v>37904</v>
      </c>
      <c r="B19387" t="str">
        <f t="shared" si="574"/>
        <v>https://www.udobaer.de/out/media/public/cust/others/s0000269-2021-ch_it.pdf</v>
      </c>
    </row>
    <row r="19388" spans="1:2" x14ac:dyDescent="0.2">
      <c r="A19388" s="1" t="s">
        <v>37905</v>
      </c>
      <c r="B19388" t="str">
        <f t="shared" si="574"/>
        <v>https://www.udobaer.de/out/media/public/cust/others/s0000269-2021-ch_it.pdf</v>
      </c>
    </row>
    <row r="19389" spans="1:2" x14ac:dyDescent="0.2">
      <c r="A19389" s="1" t="s">
        <v>37906</v>
      </c>
      <c r="B19389" t="str">
        <f t="shared" si="574"/>
        <v>https://www.udobaer.de/out/media/public/cust/others/s0000269-2021-ch_it.pdf</v>
      </c>
    </row>
    <row r="19390" spans="1:2" x14ac:dyDescent="0.2">
      <c r="A19390" s="1" t="s">
        <v>37910</v>
      </c>
      <c r="B19390" t="str">
        <f t="shared" si="574"/>
        <v>https://www.udobaer.de/out/media/public/cust/others/s0000269-2021-ch_it.pdf</v>
      </c>
    </row>
    <row r="19391" spans="1:2" x14ac:dyDescent="0.2">
      <c r="A19391" s="1" t="s">
        <v>38003</v>
      </c>
      <c r="B19391" t="str">
        <f t="shared" ref="B19391:B19422" si="575">HYPERLINK("https://www.udobaer.de/out/media/public/cust/others/s0000269-2021-ch_it.pdf")</f>
        <v>https://www.udobaer.de/out/media/public/cust/others/s0000269-2021-ch_it.pdf</v>
      </c>
    </row>
    <row r="19392" spans="1:2" x14ac:dyDescent="0.2">
      <c r="A19392" s="1" t="s">
        <v>38005</v>
      </c>
      <c r="B19392" t="str">
        <f t="shared" si="575"/>
        <v>https://www.udobaer.de/out/media/public/cust/others/s0000269-2021-ch_it.pdf</v>
      </c>
    </row>
    <row r="19393" spans="1:2" x14ac:dyDescent="0.2">
      <c r="A19393" s="1" t="s">
        <v>38006</v>
      </c>
      <c r="B19393" t="str">
        <f t="shared" si="575"/>
        <v>https://www.udobaer.de/out/media/public/cust/others/s0000269-2021-ch_it.pdf</v>
      </c>
    </row>
    <row r="19394" spans="1:2" x14ac:dyDescent="0.2">
      <c r="A19394" s="1" t="s">
        <v>38007</v>
      </c>
      <c r="B19394" t="str">
        <f t="shared" si="575"/>
        <v>https://www.udobaer.de/out/media/public/cust/others/s0000269-2021-ch_it.pdf</v>
      </c>
    </row>
    <row r="19395" spans="1:2" x14ac:dyDescent="0.2">
      <c r="A19395" s="1" t="s">
        <v>38008</v>
      </c>
      <c r="B19395" t="str">
        <f t="shared" si="575"/>
        <v>https://www.udobaer.de/out/media/public/cust/others/s0000269-2021-ch_it.pdf</v>
      </c>
    </row>
    <row r="19396" spans="1:2" x14ac:dyDescent="0.2">
      <c r="A19396" s="1" t="s">
        <v>38009</v>
      </c>
      <c r="B19396" t="str">
        <f t="shared" si="575"/>
        <v>https://www.udobaer.de/out/media/public/cust/others/s0000269-2021-ch_it.pdf</v>
      </c>
    </row>
    <row r="19397" spans="1:2" x14ac:dyDescent="0.2">
      <c r="A19397" s="1" t="s">
        <v>38010</v>
      </c>
      <c r="B19397" t="str">
        <f t="shared" si="575"/>
        <v>https://www.udobaer.de/out/media/public/cust/others/s0000269-2021-ch_it.pdf</v>
      </c>
    </row>
    <row r="19398" spans="1:2" x14ac:dyDescent="0.2">
      <c r="A19398" s="1" t="s">
        <v>38011</v>
      </c>
      <c r="B19398" t="str">
        <f t="shared" si="575"/>
        <v>https://www.udobaer.de/out/media/public/cust/others/s0000269-2021-ch_it.pdf</v>
      </c>
    </row>
    <row r="19399" spans="1:2" x14ac:dyDescent="0.2">
      <c r="A19399" s="1" t="s">
        <v>38012</v>
      </c>
      <c r="B19399" t="str">
        <f t="shared" si="575"/>
        <v>https://www.udobaer.de/out/media/public/cust/others/s0000269-2021-ch_it.pdf</v>
      </c>
    </row>
    <row r="19400" spans="1:2" x14ac:dyDescent="0.2">
      <c r="A19400" s="1" t="s">
        <v>38013</v>
      </c>
      <c r="B19400" t="str">
        <f t="shared" si="575"/>
        <v>https://www.udobaer.de/out/media/public/cust/others/s0000269-2021-ch_it.pdf</v>
      </c>
    </row>
    <row r="19401" spans="1:2" x14ac:dyDescent="0.2">
      <c r="A19401" s="1" t="s">
        <v>38014</v>
      </c>
      <c r="B19401" t="str">
        <f t="shared" si="575"/>
        <v>https://www.udobaer.de/out/media/public/cust/others/s0000269-2021-ch_it.pdf</v>
      </c>
    </row>
    <row r="19402" spans="1:2" x14ac:dyDescent="0.2">
      <c r="A19402" s="1" t="s">
        <v>38015</v>
      </c>
      <c r="B19402" t="str">
        <f t="shared" si="575"/>
        <v>https://www.udobaer.de/out/media/public/cust/others/s0000269-2021-ch_it.pdf</v>
      </c>
    </row>
    <row r="19403" spans="1:2" x14ac:dyDescent="0.2">
      <c r="A19403" s="1" t="s">
        <v>38016</v>
      </c>
      <c r="B19403" t="str">
        <f t="shared" si="575"/>
        <v>https://www.udobaer.de/out/media/public/cust/others/s0000269-2021-ch_it.pdf</v>
      </c>
    </row>
    <row r="19404" spans="1:2" x14ac:dyDescent="0.2">
      <c r="A19404" s="1" t="s">
        <v>38017</v>
      </c>
      <c r="B19404" t="str">
        <f t="shared" si="575"/>
        <v>https://www.udobaer.de/out/media/public/cust/others/s0000269-2021-ch_it.pdf</v>
      </c>
    </row>
    <row r="19405" spans="1:2" x14ac:dyDescent="0.2">
      <c r="A19405" s="1" t="s">
        <v>38018</v>
      </c>
      <c r="B19405" t="str">
        <f t="shared" si="575"/>
        <v>https://www.udobaer.de/out/media/public/cust/others/s0000269-2021-ch_it.pdf</v>
      </c>
    </row>
    <row r="19406" spans="1:2" x14ac:dyDescent="0.2">
      <c r="A19406" s="1" t="s">
        <v>38019</v>
      </c>
      <c r="B19406" t="str">
        <f t="shared" si="575"/>
        <v>https://www.udobaer.de/out/media/public/cust/others/s0000269-2021-ch_it.pdf</v>
      </c>
    </row>
    <row r="19407" spans="1:2" x14ac:dyDescent="0.2">
      <c r="A19407" s="1" t="s">
        <v>38020</v>
      </c>
      <c r="B19407" t="str">
        <f t="shared" si="575"/>
        <v>https://www.udobaer.de/out/media/public/cust/others/s0000269-2021-ch_it.pdf</v>
      </c>
    </row>
    <row r="19408" spans="1:2" x14ac:dyDescent="0.2">
      <c r="A19408" s="1" t="s">
        <v>38021</v>
      </c>
      <c r="B19408" t="str">
        <f t="shared" si="575"/>
        <v>https://www.udobaer.de/out/media/public/cust/others/s0000269-2021-ch_it.pdf</v>
      </c>
    </row>
    <row r="19409" spans="1:2" x14ac:dyDescent="0.2">
      <c r="A19409" s="1" t="s">
        <v>38024</v>
      </c>
      <c r="B19409" t="str">
        <f t="shared" si="575"/>
        <v>https://www.udobaer.de/out/media/public/cust/others/s0000269-2021-ch_it.pdf</v>
      </c>
    </row>
    <row r="19410" spans="1:2" x14ac:dyDescent="0.2">
      <c r="A19410" s="1" t="s">
        <v>38025</v>
      </c>
      <c r="B19410" t="str">
        <f t="shared" si="575"/>
        <v>https://www.udobaer.de/out/media/public/cust/others/s0000269-2021-ch_it.pdf</v>
      </c>
    </row>
    <row r="19411" spans="1:2" x14ac:dyDescent="0.2">
      <c r="A19411" s="1" t="s">
        <v>38026</v>
      </c>
      <c r="B19411" t="str">
        <f t="shared" si="575"/>
        <v>https://www.udobaer.de/out/media/public/cust/others/s0000269-2021-ch_it.pdf</v>
      </c>
    </row>
    <row r="19412" spans="1:2" x14ac:dyDescent="0.2">
      <c r="A19412" s="1" t="s">
        <v>38027</v>
      </c>
      <c r="B19412" t="str">
        <f t="shared" si="575"/>
        <v>https://www.udobaer.de/out/media/public/cust/others/s0000269-2021-ch_it.pdf</v>
      </c>
    </row>
    <row r="19413" spans="1:2" x14ac:dyDescent="0.2">
      <c r="A19413" s="1" t="s">
        <v>38028</v>
      </c>
      <c r="B19413" t="str">
        <f t="shared" si="575"/>
        <v>https://www.udobaer.de/out/media/public/cust/others/s0000269-2021-ch_it.pdf</v>
      </c>
    </row>
    <row r="19414" spans="1:2" x14ac:dyDescent="0.2">
      <c r="A19414" s="1" t="s">
        <v>38029</v>
      </c>
      <c r="B19414" t="str">
        <f t="shared" si="575"/>
        <v>https://www.udobaer.de/out/media/public/cust/others/s0000269-2021-ch_it.pdf</v>
      </c>
    </row>
    <row r="19415" spans="1:2" x14ac:dyDescent="0.2">
      <c r="A19415" s="1" t="s">
        <v>38030</v>
      </c>
      <c r="B19415" t="str">
        <f t="shared" si="575"/>
        <v>https://www.udobaer.de/out/media/public/cust/others/s0000269-2021-ch_it.pdf</v>
      </c>
    </row>
    <row r="19416" spans="1:2" x14ac:dyDescent="0.2">
      <c r="A19416" s="1" t="s">
        <v>38031</v>
      </c>
      <c r="B19416" t="str">
        <f t="shared" si="575"/>
        <v>https://www.udobaer.de/out/media/public/cust/others/s0000269-2021-ch_it.pdf</v>
      </c>
    </row>
    <row r="19417" spans="1:2" x14ac:dyDescent="0.2">
      <c r="A19417" s="1" t="s">
        <v>38032</v>
      </c>
      <c r="B19417" t="str">
        <f t="shared" si="575"/>
        <v>https://www.udobaer.de/out/media/public/cust/others/s0000269-2021-ch_it.pdf</v>
      </c>
    </row>
    <row r="19418" spans="1:2" x14ac:dyDescent="0.2">
      <c r="A19418" s="1" t="s">
        <v>38033</v>
      </c>
      <c r="B19418" t="str">
        <f t="shared" si="575"/>
        <v>https://www.udobaer.de/out/media/public/cust/others/s0000269-2021-ch_it.pdf</v>
      </c>
    </row>
    <row r="19419" spans="1:2" x14ac:dyDescent="0.2">
      <c r="A19419" s="1" t="s">
        <v>38034</v>
      </c>
      <c r="B19419" t="str">
        <f t="shared" si="575"/>
        <v>https://www.udobaer.de/out/media/public/cust/others/s0000269-2021-ch_it.pdf</v>
      </c>
    </row>
    <row r="19420" spans="1:2" x14ac:dyDescent="0.2">
      <c r="A19420" s="1" t="s">
        <v>38035</v>
      </c>
      <c r="B19420" t="str">
        <f t="shared" si="575"/>
        <v>https://www.udobaer.de/out/media/public/cust/others/s0000269-2021-ch_it.pdf</v>
      </c>
    </row>
    <row r="19421" spans="1:2" x14ac:dyDescent="0.2">
      <c r="A19421" s="1" t="s">
        <v>38036</v>
      </c>
      <c r="B19421" t="str">
        <f t="shared" si="575"/>
        <v>https://www.udobaer.de/out/media/public/cust/others/s0000269-2021-ch_it.pdf</v>
      </c>
    </row>
    <row r="19422" spans="1:2" x14ac:dyDescent="0.2">
      <c r="A19422" s="1" t="s">
        <v>38037</v>
      </c>
      <c r="B19422" t="str">
        <f t="shared" si="575"/>
        <v>https://www.udobaer.de/out/media/public/cust/others/s0000269-2021-ch_it.pdf</v>
      </c>
    </row>
    <row r="19423" spans="1:2" x14ac:dyDescent="0.2">
      <c r="A19423" s="1" t="s">
        <v>38063</v>
      </c>
      <c r="B19423" t="str">
        <f t="shared" ref="B19423:B19438" si="576">HYPERLINK("https://www.udobaer.de/out/media/public/cust/others/s0000269-2021-ch_it.pdf")</f>
        <v>https://www.udobaer.de/out/media/public/cust/others/s0000269-2021-ch_it.pdf</v>
      </c>
    </row>
    <row r="19424" spans="1:2" x14ac:dyDescent="0.2">
      <c r="A19424" s="1" t="s">
        <v>38064</v>
      </c>
      <c r="B19424" t="str">
        <f t="shared" si="576"/>
        <v>https://www.udobaer.de/out/media/public/cust/others/s0000269-2021-ch_it.pdf</v>
      </c>
    </row>
    <row r="19425" spans="1:2" x14ac:dyDescent="0.2">
      <c r="A19425" s="1" t="s">
        <v>38065</v>
      </c>
      <c r="B19425" t="str">
        <f t="shared" si="576"/>
        <v>https://www.udobaer.de/out/media/public/cust/others/s0000269-2021-ch_it.pdf</v>
      </c>
    </row>
    <row r="19426" spans="1:2" x14ac:dyDescent="0.2">
      <c r="A19426" s="1" t="s">
        <v>38066</v>
      </c>
      <c r="B19426" t="str">
        <f t="shared" si="576"/>
        <v>https://www.udobaer.de/out/media/public/cust/others/s0000269-2021-ch_it.pdf</v>
      </c>
    </row>
    <row r="19427" spans="1:2" x14ac:dyDescent="0.2">
      <c r="A19427" s="1" t="s">
        <v>38067</v>
      </c>
      <c r="B19427" t="str">
        <f t="shared" si="576"/>
        <v>https://www.udobaer.de/out/media/public/cust/others/s0000269-2021-ch_it.pdf</v>
      </c>
    </row>
    <row r="19428" spans="1:2" x14ac:dyDescent="0.2">
      <c r="A19428" s="1" t="s">
        <v>38068</v>
      </c>
      <c r="B19428" t="str">
        <f t="shared" si="576"/>
        <v>https://www.udobaer.de/out/media/public/cust/others/s0000269-2021-ch_it.pdf</v>
      </c>
    </row>
    <row r="19429" spans="1:2" x14ac:dyDescent="0.2">
      <c r="A19429" s="1" t="s">
        <v>38069</v>
      </c>
      <c r="B19429" t="str">
        <f t="shared" si="576"/>
        <v>https://www.udobaer.de/out/media/public/cust/others/s0000269-2021-ch_it.pdf</v>
      </c>
    </row>
    <row r="19430" spans="1:2" x14ac:dyDescent="0.2">
      <c r="A19430" s="1" t="s">
        <v>38070</v>
      </c>
      <c r="B19430" t="str">
        <f t="shared" si="576"/>
        <v>https://www.udobaer.de/out/media/public/cust/others/s0000269-2021-ch_it.pdf</v>
      </c>
    </row>
    <row r="19431" spans="1:2" x14ac:dyDescent="0.2">
      <c r="A19431" s="1" t="s">
        <v>38071</v>
      </c>
      <c r="B19431" t="str">
        <f t="shared" si="576"/>
        <v>https://www.udobaer.de/out/media/public/cust/others/s0000269-2021-ch_it.pdf</v>
      </c>
    </row>
    <row r="19432" spans="1:2" x14ac:dyDescent="0.2">
      <c r="A19432" s="1" t="s">
        <v>38075</v>
      </c>
      <c r="B19432" t="str">
        <f t="shared" si="576"/>
        <v>https://www.udobaer.de/out/media/public/cust/others/s0000269-2021-ch_it.pdf</v>
      </c>
    </row>
    <row r="19433" spans="1:2" x14ac:dyDescent="0.2">
      <c r="A19433" s="1" t="s">
        <v>38076</v>
      </c>
      <c r="B19433" t="str">
        <f t="shared" si="576"/>
        <v>https://www.udobaer.de/out/media/public/cust/others/s0000269-2021-ch_it.pdf</v>
      </c>
    </row>
    <row r="19434" spans="1:2" x14ac:dyDescent="0.2">
      <c r="A19434" s="1" t="s">
        <v>38077</v>
      </c>
      <c r="B19434" t="str">
        <f t="shared" si="576"/>
        <v>https://www.udobaer.de/out/media/public/cust/others/s0000269-2021-ch_it.pdf</v>
      </c>
    </row>
    <row r="19435" spans="1:2" x14ac:dyDescent="0.2">
      <c r="A19435" s="1" t="s">
        <v>38078</v>
      </c>
      <c r="B19435" t="str">
        <f t="shared" si="576"/>
        <v>https://www.udobaer.de/out/media/public/cust/others/s0000269-2021-ch_it.pdf</v>
      </c>
    </row>
    <row r="19436" spans="1:2" x14ac:dyDescent="0.2">
      <c r="A19436" s="1" t="s">
        <v>38079</v>
      </c>
      <c r="B19436" t="str">
        <f t="shared" si="576"/>
        <v>https://www.udobaer.de/out/media/public/cust/others/s0000269-2021-ch_it.pdf</v>
      </c>
    </row>
    <row r="19437" spans="1:2" x14ac:dyDescent="0.2">
      <c r="A19437" s="1" t="s">
        <v>38080</v>
      </c>
      <c r="B19437" t="str">
        <f t="shared" si="576"/>
        <v>https://www.udobaer.de/out/media/public/cust/others/s0000269-2021-ch_it.pdf</v>
      </c>
    </row>
    <row r="19438" spans="1:2" x14ac:dyDescent="0.2">
      <c r="A19438" s="1" t="s">
        <v>38081</v>
      </c>
      <c r="B19438" t="str">
        <f t="shared" si="576"/>
        <v>https://www.udobaer.de/out/media/public/cust/others/s0000269-2021-ch_it.pdf</v>
      </c>
    </row>
    <row r="19439" spans="1:2" x14ac:dyDescent="0.2">
      <c r="A19439" s="1" t="s">
        <v>38023</v>
      </c>
      <c r="B19439" t="str">
        <f t="shared" ref="B19439:B19448" si="577">HYPERLINK("https://www.udobaer.de/out/media/public/cust/others/s0000270-2021-ch_it.pdf")</f>
        <v>https://www.udobaer.de/out/media/public/cust/others/s0000270-2021-ch_it.pdf</v>
      </c>
    </row>
    <row r="19440" spans="1:2" x14ac:dyDescent="0.2">
      <c r="A19440" s="1" t="s">
        <v>38038</v>
      </c>
      <c r="B19440" t="str">
        <f t="shared" si="577"/>
        <v>https://www.udobaer.de/out/media/public/cust/others/s0000270-2021-ch_it.pdf</v>
      </c>
    </row>
    <row r="19441" spans="1:2" x14ac:dyDescent="0.2">
      <c r="A19441" s="1" t="s">
        <v>38039</v>
      </c>
      <c r="B19441" t="str">
        <f t="shared" si="577"/>
        <v>https://www.udobaer.de/out/media/public/cust/others/s0000270-2021-ch_it.pdf</v>
      </c>
    </row>
    <row r="19442" spans="1:2" x14ac:dyDescent="0.2">
      <c r="A19442" s="1" t="s">
        <v>38050</v>
      </c>
      <c r="B19442" t="str">
        <f t="shared" si="577"/>
        <v>https://www.udobaer.de/out/media/public/cust/others/s0000270-2021-ch_it.pdf</v>
      </c>
    </row>
    <row r="19443" spans="1:2" x14ac:dyDescent="0.2">
      <c r="A19443" s="1" t="s">
        <v>38052</v>
      </c>
      <c r="B19443" t="str">
        <f t="shared" si="577"/>
        <v>https://www.udobaer.de/out/media/public/cust/others/s0000270-2021-ch_it.pdf</v>
      </c>
    </row>
    <row r="19444" spans="1:2" x14ac:dyDescent="0.2">
      <c r="A19444" s="1" t="s">
        <v>38054</v>
      </c>
      <c r="B19444" t="str">
        <f t="shared" si="577"/>
        <v>https://www.udobaer.de/out/media/public/cust/others/s0000270-2021-ch_it.pdf</v>
      </c>
    </row>
    <row r="19445" spans="1:2" x14ac:dyDescent="0.2">
      <c r="A19445" s="1" t="s">
        <v>38055</v>
      </c>
      <c r="B19445" t="str">
        <f t="shared" si="577"/>
        <v>https://www.udobaer.de/out/media/public/cust/others/s0000270-2021-ch_it.pdf</v>
      </c>
    </row>
    <row r="19446" spans="1:2" x14ac:dyDescent="0.2">
      <c r="A19446" s="1" t="s">
        <v>38090</v>
      </c>
      <c r="B19446" t="str">
        <f t="shared" si="577"/>
        <v>https://www.udobaer.de/out/media/public/cust/others/s0000270-2021-ch_it.pdf</v>
      </c>
    </row>
    <row r="19447" spans="1:2" x14ac:dyDescent="0.2">
      <c r="A19447" s="1" t="s">
        <v>38091</v>
      </c>
      <c r="B19447" t="str">
        <f t="shared" si="577"/>
        <v>https://www.udobaer.de/out/media/public/cust/others/s0000270-2021-ch_it.pdf</v>
      </c>
    </row>
    <row r="19448" spans="1:2" x14ac:dyDescent="0.2">
      <c r="A19448" s="1" t="s">
        <v>38092</v>
      </c>
      <c r="B19448" t="str">
        <f t="shared" si="577"/>
        <v>https://www.udobaer.de/out/media/public/cust/others/s0000270-2021-ch_it.pdf</v>
      </c>
    </row>
    <row r="19449" spans="1:2" x14ac:dyDescent="0.2">
      <c r="A19449" s="1" t="s">
        <v>38022</v>
      </c>
      <c r="B19449" t="str">
        <f t="shared" ref="B19449:B19465" si="578">HYPERLINK("https://www.udobaer.de/out/media/public/cust/others/s0000271-2021-ch_it.pdf")</f>
        <v>https://www.udobaer.de/out/media/public/cust/others/s0000271-2021-ch_it.pdf</v>
      </c>
    </row>
    <row r="19450" spans="1:2" x14ac:dyDescent="0.2">
      <c r="A19450" s="1" t="s">
        <v>38040</v>
      </c>
      <c r="B19450" t="str">
        <f t="shared" si="578"/>
        <v>https://www.udobaer.de/out/media/public/cust/others/s0000271-2021-ch_it.pdf</v>
      </c>
    </row>
    <row r="19451" spans="1:2" x14ac:dyDescent="0.2">
      <c r="A19451" s="1" t="s">
        <v>38041</v>
      </c>
      <c r="B19451" t="str">
        <f t="shared" si="578"/>
        <v>https://www.udobaer.de/out/media/public/cust/others/s0000271-2021-ch_it.pdf</v>
      </c>
    </row>
    <row r="19452" spans="1:2" x14ac:dyDescent="0.2">
      <c r="A19452" s="1" t="s">
        <v>38042</v>
      </c>
      <c r="B19452" t="str">
        <f t="shared" si="578"/>
        <v>https://www.udobaer.de/out/media/public/cust/others/s0000271-2021-ch_it.pdf</v>
      </c>
    </row>
    <row r="19453" spans="1:2" x14ac:dyDescent="0.2">
      <c r="A19453" s="1" t="s">
        <v>38043</v>
      </c>
      <c r="B19453" t="str">
        <f t="shared" si="578"/>
        <v>https://www.udobaer.de/out/media/public/cust/others/s0000271-2021-ch_it.pdf</v>
      </c>
    </row>
    <row r="19454" spans="1:2" x14ac:dyDescent="0.2">
      <c r="A19454" s="1" t="s">
        <v>38044</v>
      </c>
      <c r="B19454" t="str">
        <f t="shared" si="578"/>
        <v>https://www.udobaer.de/out/media/public/cust/others/s0000271-2021-ch_it.pdf</v>
      </c>
    </row>
    <row r="19455" spans="1:2" x14ac:dyDescent="0.2">
      <c r="A19455" s="1" t="s">
        <v>38045</v>
      </c>
      <c r="B19455" t="str">
        <f t="shared" si="578"/>
        <v>https://www.udobaer.de/out/media/public/cust/others/s0000271-2021-ch_it.pdf</v>
      </c>
    </row>
    <row r="19456" spans="1:2" x14ac:dyDescent="0.2">
      <c r="A19456" s="1" t="s">
        <v>38046</v>
      </c>
      <c r="B19456" t="str">
        <f t="shared" si="578"/>
        <v>https://www.udobaer.de/out/media/public/cust/others/s0000271-2021-ch_it.pdf</v>
      </c>
    </row>
    <row r="19457" spans="1:2" x14ac:dyDescent="0.2">
      <c r="A19457" s="1" t="s">
        <v>38047</v>
      </c>
      <c r="B19457" t="str">
        <f t="shared" si="578"/>
        <v>https://www.udobaer.de/out/media/public/cust/others/s0000271-2021-ch_it.pdf</v>
      </c>
    </row>
    <row r="19458" spans="1:2" x14ac:dyDescent="0.2">
      <c r="A19458" s="1" t="s">
        <v>38048</v>
      </c>
      <c r="B19458" t="str">
        <f t="shared" si="578"/>
        <v>https://www.udobaer.de/out/media/public/cust/others/s0000271-2021-ch_it.pdf</v>
      </c>
    </row>
    <row r="19459" spans="1:2" x14ac:dyDescent="0.2">
      <c r="A19459" s="1" t="s">
        <v>38049</v>
      </c>
      <c r="B19459" t="str">
        <f t="shared" si="578"/>
        <v>https://www.udobaer.de/out/media/public/cust/others/s0000271-2021-ch_it.pdf</v>
      </c>
    </row>
    <row r="19460" spans="1:2" x14ac:dyDescent="0.2">
      <c r="A19460" s="1" t="s">
        <v>38051</v>
      </c>
      <c r="B19460" t="str">
        <f t="shared" si="578"/>
        <v>https://www.udobaer.de/out/media/public/cust/others/s0000271-2021-ch_it.pdf</v>
      </c>
    </row>
    <row r="19461" spans="1:2" x14ac:dyDescent="0.2">
      <c r="A19461" s="1" t="s">
        <v>38053</v>
      </c>
      <c r="B19461" t="str">
        <f t="shared" si="578"/>
        <v>https://www.udobaer.de/out/media/public/cust/others/s0000271-2021-ch_it.pdf</v>
      </c>
    </row>
    <row r="19462" spans="1:2" x14ac:dyDescent="0.2">
      <c r="A19462" s="1" t="s">
        <v>38056</v>
      </c>
      <c r="B19462" t="str">
        <f t="shared" si="578"/>
        <v>https://www.udobaer.de/out/media/public/cust/others/s0000271-2021-ch_it.pdf</v>
      </c>
    </row>
    <row r="19463" spans="1:2" x14ac:dyDescent="0.2">
      <c r="A19463" s="1" t="s">
        <v>38057</v>
      </c>
      <c r="B19463" t="str">
        <f t="shared" si="578"/>
        <v>https://www.udobaer.de/out/media/public/cust/others/s0000271-2021-ch_it.pdf</v>
      </c>
    </row>
    <row r="19464" spans="1:2" x14ac:dyDescent="0.2">
      <c r="A19464" s="1" t="s">
        <v>38058</v>
      </c>
      <c r="B19464" t="str">
        <f t="shared" si="578"/>
        <v>https://www.udobaer.de/out/media/public/cust/others/s0000271-2021-ch_it.pdf</v>
      </c>
    </row>
    <row r="19465" spans="1:2" x14ac:dyDescent="0.2">
      <c r="A19465" s="1" t="s">
        <v>38059</v>
      </c>
      <c r="B19465" t="str">
        <f t="shared" si="578"/>
        <v>https://www.udobaer.de/out/media/public/cust/others/s0000271-2021-ch_it.pdf</v>
      </c>
    </row>
    <row r="19466" spans="1:2" x14ac:dyDescent="0.2">
      <c r="A19466" s="1" t="s">
        <v>1090</v>
      </c>
      <c r="B19466" t="str">
        <f>HYPERLINK("https://www.udobaer.de/out/media/public/cust/others/s0000272-2021-ch_it.pdf")</f>
        <v>https://www.udobaer.de/out/media/public/cust/others/s0000272-2021-ch_it.pdf</v>
      </c>
    </row>
    <row r="19467" spans="1:2" x14ac:dyDescent="0.2">
      <c r="A19467" s="1" t="s">
        <v>10256</v>
      </c>
      <c r="B19467" t="str">
        <f>HYPERLINK("https://www.udobaer.de/out/media/public/cust/others/s0000272-2021-ch_it.pdf")</f>
        <v>https://www.udobaer.de/out/media/public/cust/others/s0000272-2021-ch_it.pdf</v>
      </c>
    </row>
    <row r="19468" spans="1:2" x14ac:dyDescent="0.2">
      <c r="A19468" s="1" t="s">
        <v>10985</v>
      </c>
      <c r="B19468" t="str">
        <f>HYPERLINK("https://www.udobaer.de/out/media/public/cust/others/s0000272-2021-ch_it.pdf")</f>
        <v>https://www.udobaer.de/out/media/public/cust/others/s0000272-2021-ch_it.pdf</v>
      </c>
    </row>
    <row r="19469" spans="1:2" x14ac:dyDescent="0.2">
      <c r="A19469" s="1" t="s">
        <v>35827</v>
      </c>
      <c r="B19469" t="str">
        <f t="shared" ref="B19469:B19504" si="579">HYPERLINK("https://www.udobaer.de/out/media/public/cust/others/s0000273-2021-ch_it.pdf")</f>
        <v>https://www.udobaer.de/out/media/public/cust/others/s0000273-2021-ch_it.pdf</v>
      </c>
    </row>
    <row r="19470" spans="1:2" x14ac:dyDescent="0.2">
      <c r="A19470" s="1" t="s">
        <v>35828</v>
      </c>
      <c r="B19470" t="str">
        <f t="shared" si="579"/>
        <v>https://www.udobaer.de/out/media/public/cust/others/s0000273-2021-ch_it.pdf</v>
      </c>
    </row>
    <row r="19471" spans="1:2" x14ac:dyDescent="0.2">
      <c r="A19471" s="1" t="s">
        <v>35829</v>
      </c>
      <c r="B19471" t="str">
        <f t="shared" si="579"/>
        <v>https://www.udobaer.de/out/media/public/cust/others/s0000273-2021-ch_it.pdf</v>
      </c>
    </row>
    <row r="19472" spans="1:2" x14ac:dyDescent="0.2">
      <c r="A19472" s="1" t="s">
        <v>35830</v>
      </c>
      <c r="B19472" t="str">
        <f t="shared" si="579"/>
        <v>https://www.udobaer.de/out/media/public/cust/others/s0000273-2021-ch_it.pdf</v>
      </c>
    </row>
    <row r="19473" spans="1:2" x14ac:dyDescent="0.2">
      <c r="A19473" s="1" t="s">
        <v>35831</v>
      </c>
      <c r="B19473" t="str">
        <f t="shared" si="579"/>
        <v>https://www.udobaer.de/out/media/public/cust/others/s0000273-2021-ch_it.pdf</v>
      </c>
    </row>
    <row r="19474" spans="1:2" x14ac:dyDescent="0.2">
      <c r="A19474" s="1" t="s">
        <v>35832</v>
      </c>
      <c r="B19474" t="str">
        <f t="shared" si="579"/>
        <v>https://www.udobaer.de/out/media/public/cust/others/s0000273-2021-ch_it.pdf</v>
      </c>
    </row>
    <row r="19475" spans="1:2" x14ac:dyDescent="0.2">
      <c r="A19475" s="1" t="s">
        <v>35833</v>
      </c>
      <c r="B19475" t="str">
        <f t="shared" si="579"/>
        <v>https://www.udobaer.de/out/media/public/cust/others/s0000273-2021-ch_it.pdf</v>
      </c>
    </row>
    <row r="19476" spans="1:2" x14ac:dyDescent="0.2">
      <c r="A19476" s="1" t="s">
        <v>35834</v>
      </c>
      <c r="B19476" t="str">
        <f t="shared" si="579"/>
        <v>https://www.udobaer.de/out/media/public/cust/others/s0000273-2021-ch_it.pdf</v>
      </c>
    </row>
    <row r="19477" spans="1:2" x14ac:dyDescent="0.2">
      <c r="A19477" s="1" t="s">
        <v>35835</v>
      </c>
      <c r="B19477" t="str">
        <f t="shared" si="579"/>
        <v>https://www.udobaer.de/out/media/public/cust/others/s0000273-2021-ch_it.pdf</v>
      </c>
    </row>
    <row r="19478" spans="1:2" x14ac:dyDescent="0.2">
      <c r="A19478" s="1" t="s">
        <v>36004</v>
      </c>
      <c r="B19478" t="str">
        <f t="shared" si="579"/>
        <v>https://www.udobaer.de/out/media/public/cust/others/s0000273-2021-ch_it.pdf</v>
      </c>
    </row>
    <row r="19479" spans="1:2" x14ac:dyDescent="0.2">
      <c r="A19479" s="1" t="s">
        <v>36081</v>
      </c>
      <c r="B19479" t="str">
        <f t="shared" si="579"/>
        <v>https://www.udobaer.de/out/media/public/cust/others/s0000273-2021-ch_it.pdf</v>
      </c>
    </row>
    <row r="19480" spans="1:2" x14ac:dyDescent="0.2">
      <c r="A19480" s="1" t="s">
        <v>36082</v>
      </c>
      <c r="B19480" t="str">
        <f t="shared" si="579"/>
        <v>https://www.udobaer.de/out/media/public/cust/others/s0000273-2021-ch_it.pdf</v>
      </c>
    </row>
    <row r="19481" spans="1:2" x14ac:dyDescent="0.2">
      <c r="A19481" s="1" t="s">
        <v>36086</v>
      </c>
      <c r="B19481" t="str">
        <f t="shared" si="579"/>
        <v>https://www.udobaer.de/out/media/public/cust/others/s0000273-2021-ch_it.pdf</v>
      </c>
    </row>
    <row r="19482" spans="1:2" x14ac:dyDescent="0.2">
      <c r="A19482" s="1" t="s">
        <v>36087</v>
      </c>
      <c r="B19482" t="str">
        <f t="shared" si="579"/>
        <v>https://www.udobaer.de/out/media/public/cust/others/s0000273-2021-ch_it.pdf</v>
      </c>
    </row>
    <row r="19483" spans="1:2" x14ac:dyDescent="0.2">
      <c r="A19483" s="1" t="s">
        <v>36091</v>
      </c>
      <c r="B19483" t="str">
        <f t="shared" si="579"/>
        <v>https://www.udobaer.de/out/media/public/cust/others/s0000273-2021-ch_it.pdf</v>
      </c>
    </row>
    <row r="19484" spans="1:2" x14ac:dyDescent="0.2">
      <c r="A19484" s="1" t="s">
        <v>36109</v>
      </c>
      <c r="B19484" t="str">
        <f t="shared" si="579"/>
        <v>https://www.udobaer.de/out/media/public/cust/others/s0000273-2021-ch_it.pdf</v>
      </c>
    </row>
    <row r="19485" spans="1:2" x14ac:dyDescent="0.2">
      <c r="A19485" s="1" t="s">
        <v>36110</v>
      </c>
      <c r="B19485" t="str">
        <f t="shared" si="579"/>
        <v>https://www.udobaer.de/out/media/public/cust/others/s0000273-2021-ch_it.pdf</v>
      </c>
    </row>
    <row r="19486" spans="1:2" x14ac:dyDescent="0.2">
      <c r="A19486" s="1" t="s">
        <v>36111</v>
      </c>
      <c r="B19486" t="str">
        <f t="shared" si="579"/>
        <v>https://www.udobaer.de/out/media/public/cust/others/s0000273-2021-ch_it.pdf</v>
      </c>
    </row>
    <row r="19487" spans="1:2" x14ac:dyDescent="0.2">
      <c r="A19487" s="1" t="s">
        <v>36112</v>
      </c>
      <c r="B19487" t="str">
        <f t="shared" si="579"/>
        <v>https://www.udobaer.de/out/media/public/cust/others/s0000273-2021-ch_it.pdf</v>
      </c>
    </row>
    <row r="19488" spans="1:2" x14ac:dyDescent="0.2">
      <c r="A19488" s="1" t="s">
        <v>36113</v>
      </c>
      <c r="B19488" t="str">
        <f t="shared" si="579"/>
        <v>https://www.udobaer.de/out/media/public/cust/others/s0000273-2021-ch_it.pdf</v>
      </c>
    </row>
    <row r="19489" spans="1:2" x14ac:dyDescent="0.2">
      <c r="A19489" s="1" t="s">
        <v>36114</v>
      </c>
      <c r="B19489" t="str">
        <f t="shared" si="579"/>
        <v>https://www.udobaer.de/out/media/public/cust/others/s0000273-2021-ch_it.pdf</v>
      </c>
    </row>
    <row r="19490" spans="1:2" x14ac:dyDescent="0.2">
      <c r="A19490" s="1" t="s">
        <v>36115</v>
      </c>
      <c r="B19490" t="str">
        <f t="shared" si="579"/>
        <v>https://www.udobaer.de/out/media/public/cust/others/s0000273-2021-ch_it.pdf</v>
      </c>
    </row>
    <row r="19491" spans="1:2" x14ac:dyDescent="0.2">
      <c r="A19491" s="1" t="s">
        <v>36116</v>
      </c>
      <c r="B19491" t="str">
        <f t="shared" si="579"/>
        <v>https://www.udobaer.de/out/media/public/cust/others/s0000273-2021-ch_it.pdf</v>
      </c>
    </row>
    <row r="19492" spans="1:2" x14ac:dyDescent="0.2">
      <c r="A19492" s="1" t="s">
        <v>36117</v>
      </c>
      <c r="B19492" t="str">
        <f t="shared" si="579"/>
        <v>https://www.udobaer.de/out/media/public/cust/others/s0000273-2021-ch_it.pdf</v>
      </c>
    </row>
    <row r="19493" spans="1:2" x14ac:dyDescent="0.2">
      <c r="A19493" s="1" t="s">
        <v>36118</v>
      </c>
      <c r="B19493" t="str">
        <f t="shared" si="579"/>
        <v>https://www.udobaer.de/out/media/public/cust/others/s0000273-2021-ch_it.pdf</v>
      </c>
    </row>
    <row r="19494" spans="1:2" x14ac:dyDescent="0.2">
      <c r="A19494" s="1" t="s">
        <v>36119</v>
      </c>
      <c r="B19494" t="str">
        <f t="shared" si="579"/>
        <v>https://www.udobaer.de/out/media/public/cust/others/s0000273-2021-ch_it.pdf</v>
      </c>
    </row>
    <row r="19495" spans="1:2" x14ac:dyDescent="0.2">
      <c r="A19495" s="1" t="s">
        <v>36120</v>
      </c>
      <c r="B19495" t="str">
        <f t="shared" si="579"/>
        <v>https://www.udobaer.de/out/media/public/cust/others/s0000273-2021-ch_it.pdf</v>
      </c>
    </row>
    <row r="19496" spans="1:2" x14ac:dyDescent="0.2">
      <c r="A19496" s="1" t="s">
        <v>36128</v>
      </c>
      <c r="B19496" t="str">
        <f t="shared" si="579"/>
        <v>https://www.udobaer.de/out/media/public/cust/others/s0000273-2021-ch_it.pdf</v>
      </c>
    </row>
    <row r="19497" spans="1:2" x14ac:dyDescent="0.2">
      <c r="A19497" s="1" t="s">
        <v>36129</v>
      </c>
      <c r="B19497" t="str">
        <f t="shared" si="579"/>
        <v>https://www.udobaer.de/out/media/public/cust/others/s0000273-2021-ch_it.pdf</v>
      </c>
    </row>
    <row r="19498" spans="1:2" x14ac:dyDescent="0.2">
      <c r="A19498" s="1" t="s">
        <v>36130</v>
      </c>
      <c r="B19498" t="str">
        <f t="shared" si="579"/>
        <v>https://www.udobaer.de/out/media/public/cust/others/s0000273-2021-ch_it.pdf</v>
      </c>
    </row>
    <row r="19499" spans="1:2" x14ac:dyDescent="0.2">
      <c r="A19499" s="1" t="s">
        <v>36131</v>
      </c>
      <c r="B19499" t="str">
        <f t="shared" si="579"/>
        <v>https://www.udobaer.de/out/media/public/cust/others/s0000273-2021-ch_it.pdf</v>
      </c>
    </row>
    <row r="19500" spans="1:2" x14ac:dyDescent="0.2">
      <c r="A19500" s="1" t="s">
        <v>36132</v>
      </c>
      <c r="B19500" t="str">
        <f t="shared" si="579"/>
        <v>https://www.udobaer.de/out/media/public/cust/others/s0000273-2021-ch_it.pdf</v>
      </c>
    </row>
    <row r="19501" spans="1:2" x14ac:dyDescent="0.2">
      <c r="A19501" s="1" t="s">
        <v>36133</v>
      </c>
      <c r="B19501" t="str">
        <f t="shared" si="579"/>
        <v>https://www.udobaer.de/out/media/public/cust/others/s0000273-2021-ch_it.pdf</v>
      </c>
    </row>
    <row r="19502" spans="1:2" x14ac:dyDescent="0.2">
      <c r="A19502" s="1" t="s">
        <v>36137</v>
      </c>
      <c r="B19502" t="str">
        <f t="shared" si="579"/>
        <v>https://www.udobaer.de/out/media/public/cust/others/s0000273-2021-ch_it.pdf</v>
      </c>
    </row>
    <row r="19503" spans="1:2" x14ac:dyDescent="0.2">
      <c r="A19503" s="1" t="s">
        <v>36438</v>
      </c>
      <c r="B19503" t="str">
        <f t="shared" si="579"/>
        <v>https://www.udobaer.de/out/media/public/cust/others/s0000273-2021-ch_it.pdf</v>
      </c>
    </row>
    <row r="19504" spans="1:2" x14ac:dyDescent="0.2">
      <c r="A19504" s="1" t="s">
        <v>43117</v>
      </c>
      <c r="B19504" t="str">
        <f t="shared" si="579"/>
        <v>https://www.udobaer.de/out/media/public/cust/others/s0000273-2021-ch_it.pdf</v>
      </c>
    </row>
    <row r="19505" spans="1:2" x14ac:dyDescent="0.2">
      <c r="A19505" s="1" t="s">
        <v>35836</v>
      </c>
      <c r="B19505" t="str">
        <f t="shared" ref="B19505:B19536" si="580">HYPERLINK("https://www.udobaer.de/out/media/public/cust/others/s0000275-2021-ch_it.pdf")</f>
        <v>https://www.udobaer.de/out/media/public/cust/others/s0000275-2021-ch_it.pdf</v>
      </c>
    </row>
    <row r="19506" spans="1:2" x14ac:dyDescent="0.2">
      <c r="A19506" s="1" t="s">
        <v>35837</v>
      </c>
      <c r="B19506" t="str">
        <f t="shared" si="580"/>
        <v>https://www.udobaer.de/out/media/public/cust/others/s0000275-2021-ch_it.pdf</v>
      </c>
    </row>
    <row r="19507" spans="1:2" x14ac:dyDescent="0.2">
      <c r="A19507" s="1" t="s">
        <v>35838</v>
      </c>
      <c r="B19507" t="str">
        <f t="shared" si="580"/>
        <v>https://www.udobaer.de/out/media/public/cust/others/s0000275-2021-ch_it.pdf</v>
      </c>
    </row>
    <row r="19508" spans="1:2" x14ac:dyDescent="0.2">
      <c r="A19508" s="1" t="s">
        <v>35839</v>
      </c>
      <c r="B19508" t="str">
        <f t="shared" si="580"/>
        <v>https://www.udobaer.de/out/media/public/cust/others/s0000275-2021-ch_it.pdf</v>
      </c>
    </row>
    <row r="19509" spans="1:2" x14ac:dyDescent="0.2">
      <c r="A19509" s="1" t="s">
        <v>35840</v>
      </c>
      <c r="B19509" t="str">
        <f t="shared" si="580"/>
        <v>https://www.udobaer.de/out/media/public/cust/others/s0000275-2021-ch_it.pdf</v>
      </c>
    </row>
    <row r="19510" spans="1:2" x14ac:dyDescent="0.2">
      <c r="A19510" s="1" t="s">
        <v>35841</v>
      </c>
      <c r="B19510" t="str">
        <f t="shared" si="580"/>
        <v>https://www.udobaer.de/out/media/public/cust/others/s0000275-2021-ch_it.pdf</v>
      </c>
    </row>
    <row r="19511" spans="1:2" x14ac:dyDescent="0.2">
      <c r="A19511" s="1" t="s">
        <v>35842</v>
      </c>
      <c r="B19511" t="str">
        <f t="shared" si="580"/>
        <v>https://www.udobaer.de/out/media/public/cust/others/s0000275-2021-ch_it.pdf</v>
      </c>
    </row>
    <row r="19512" spans="1:2" x14ac:dyDescent="0.2">
      <c r="A19512" s="1" t="s">
        <v>35843</v>
      </c>
      <c r="B19512" t="str">
        <f t="shared" si="580"/>
        <v>https://www.udobaer.de/out/media/public/cust/others/s0000275-2021-ch_it.pdf</v>
      </c>
    </row>
    <row r="19513" spans="1:2" x14ac:dyDescent="0.2">
      <c r="A19513" s="1" t="s">
        <v>35844</v>
      </c>
      <c r="B19513" t="str">
        <f t="shared" si="580"/>
        <v>https://www.udobaer.de/out/media/public/cust/others/s0000275-2021-ch_it.pdf</v>
      </c>
    </row>
    <row r="19514" spans="1:2" x14ac:dyDescent="0.2">
      <c r="A19514" s="1" t="s">
        <v>35845</v>
      </c>
      <c r="B19514" t="str">
        <f t="shared" si="580"/>
        <v>https://www.udobaer.de/out/media/public/cust/others/s0000275-2021-ch_it.pdf</v>
      </c>
    </row>
    <row r="19515" spans="1:2" x14ac:dyDescent="0.2">
      <c r="A19515" s="1" t="s">
        <v>35846</v>
      </c>
      <c r="B19515" t="str">
        <f t="shared" si="580"/>
        <v>https://www.udobaer.de/out/media/public/cust/others/s0000275-2021-ch_it.pdf</v>
      </c>
    </row>
    <row r="19516" spans="1:2" x14ac:dyDescent="0.2">
      <c r="A19516" s="1" t="s">
        <v>35847</v>
      </c>
      <c r="B19516" t="str">
        <f t="shared" si="580"/>
        <v>https://www.udobaer.de/out/media/public/cust/others/s0000275-2021-ch_it.pdf</v>
      </c>
    </row>
    <row r="19517" spans="1:2" x14ac:dyDescent="0.2">
      <c r="A19517" s="1" t="s">
        <v>35848</v>
      </c>
      <c r="B19517" t="str">
        <f t="shared" si="580"/>
        <v>https://www.udobaer.de/out/media/public/cust/others/s0000275-2021-ch_it.pdf</v>
      </c>
    </row>
    <row r="19518" spans="1:2" x14ac:dyDescent="0.2">
      <c r="A19518" s="1" t="s">
        <v>35849</v>
      </c>
      <c r="B19518" t="str">
        <f t="shared" si="580"/>
        <v>https://www.udobaer.de/out/media/public/cust/others/s0000275-2021-ch_it.pdf</v>
      </c>
    </row>
    <row r="19519" spans="1:2" x14ac:dyDescent="0.2">
      <c r="A19519" s="1" t="s">
        <v>35850</v>
      </c>
      <c r="B19519" t="str">
        <f t="shared" si="580"/>
        <v>https://www.udobaer.de/out/media/public/cust/others/s0000275-2021-ch_it.pdf</v>
      </c>
    </row>
    <row r="19520" spans="1:2" x14ac:dyDescent="0.2">
      <c r="A19520" s="1" t="s">
        <v>35851</v>
      </c>
      <c r="B19520" t="str">
        <f t="shared" si="580"/>
        <v>https://www.udobaer.de/out/media/public/cust/others/s0000275-2021-ch_it.pdf</v>
      </c>
    </row>
    <row r="19521" spans="1:2" x14ac:dyDescent="0.2">
      <c r="A19521" s="1" t="s">
        <v>35852</v>
      </c>
      <c r="B19521" t="str">
        <f t="shared" si="580"/>
        <v>https://www.udobaer.de/out/media/public/cust/others/s0000275-2021-ch_it.pdf</v>
      </c>
    </row>
    <row r="19522" spans="1:2" x14ac:dyDescent="0.2">
      <c r="A19522" s="1" t="s">
        <v>35853</v>
      </c>
      <c r="B19522" t="str">
        <f t="shared" si="580"/>
        <v>https://www.udobaer.de/out/media/public/cust/others/s0000275-2021-ch_it.pdf</v>
      </c>
    </row>
    <row r="19523" spans="1:2" x14ac:dyDescent="0.2">
      <c r="A19523" s="1" t="s">
        <v>35854</v>
      </c>
      <c r="B19523" t="str">
        <f t="shared" si="580"/>
        <v>https://www.udobaer.de/out/media/public/cust/others/s0000275-2021-ch_it.pdf</v>
      </c>
    </row>
    <row r="19524" spans="1:2" x14ac:dyDescent="0.2">
      <c r="A19524" s="1" t="s">
        <v>35855</v>
      </c>
      <c r="B19524" t="str">
        <f t="shared" si="580"/>
        <v>https://www.udobaer.de/out/media/public/cust/others/s0000275-2021-ch_it.pdf</v>
      </c>
    </row>
    <row r="19525" spans="1:2" x14ac:dyDescent="0.2">
      <c r="A19525" s="1" t="s">
        <v>35856</v>
      </c>
      <c r="B19525" t="str">
        <f t="shared" si="580"/>
        <v>https://www.udobaer.de/out/media/public/cust/others/s0000275-2021-ch_it.pdf</v>
      </c>
    </row>
    <row r="19526" spans="1:2" x14ac:dyDescent="0.2">
      <c r="A19526" s="1" t="s">
        <v>35857</v>
      </c>
      <c r="B19526" t="str">
        <f t="shared" si="580"/>
        <v>https://www.udobaer.de/out/media/public/cust/others/s0000275-2021-ch_it.pdf</v>
      </c>
    </row>
    <row r="19527" spans="1:2" x14ac:dyDescent="0.2">
      <c r="A19527" s="1" t="s">
        <v>35858</v>
      </c>
      <c r="B19527" t="str">
        <f t="shared" si="580"/>
        <v>https://www.udobaer.de/out/media/public/cust/others/s0000275-2021-ch_it.pdf</v>
      </c>
    </row>
    <row r="19528" spans="1:2" x14ac:dyDescent="0.2">
      <c r="A19528" s="1" t="s">
        <v>35859</v>
      </c>
      <c r="B19528" t="str">
        <f t="shared" si="580"/>
        <v>https://www.udobaer.de/out/media/public/cust/others/s0000275-2021-ch_it.pdf</v>
      </c>
    </row>
    <row r="19529" spans="1:2" x14ac:dyDescent="0.2">
      <c r="A19529" s="1" t="s">
        <v>35860</v>
      </c>
      <c r="B19529" t="str">
        <f t="shared" si="580"/>
        <v>https://www.udobaer.de/out/media/public/cust/others/s0000275-2021-ch_it.pdf</v>
      </c>
    </row>
    <row r="19530" spans="1:2" x14ac:dyDescent="0.2">
      <c r="A19530" s="1" t="s">
        <v>35861</v>
      </c>
      <c r="B19530" t="str">
        <f t="shared" si="580"/>
        <v>https://www.udobaer.de/out/media/public/cust/others/s0000275-2021-ch_it.pdf</v>
      </c>
    </row>
    <row r="19531" spans="1:2" x14ac:dyDescent="0.2">
      <c r="A19531" s="1" t="s">
        <v>35862</v>
      </c>
      <c r="B19531" t="str">
        <f t="shared" si="580"/>
        <v>https://www.udobaer.de/out/media/public/cust/others/s0000275-2021-ch_it.pdf</v>
      </c>
    </row>
    <row r="19532" spans="1:2" x14ac:dyDescent="0.2">
      <c r="A19532" s="1" t="s">
        <v>35863</v>
      </c>
      <c r="B19532" t="str">
        <f t="shared" si="580"/>
        <v>https://www.udobaer.de/out/media/public/cust/others/s0000275-2021-ch_it.pdf</v>
      </c>
    </row>
    <row r="19533" spans="1:2" x14ac:dyDescent="0.2">
      <c r="A19533" s="1" t="s">
        <v>35864</v>
      </c>
      <c r="B19533" t="str">
        <f t="shared" si="580"/>
        <v>https://www.udobaer.de/out/media/public/cust/others/s0000275-2021-ch_it.pdf</v>
      </c>
    </row>
    <row r="19534" spans="1:2" x14ac:dyDescent="0.2">
      <c r="A19534" s="1" t="s">
        <v>35865</v>
      </c>
      <c r="B19534" t="str">
        <f t="shared" si="580"/>
        <v>https://www.udobaer.de/out/media/public/cust/others/s0000275-2021-ch_it.pdf</v>
      </c>
    </row>
    <row r="19535" spans="1:2" x14ac:dyDescent="0.2">
      <c r="A19535" s="1" t="s">
        <v>35866</v>
      </c>
      <c r="B19535" t="str">
        <f t="shared" si="580"/>
        <v>https://www.udobaer.de/out/media/public/cust/others/s0000275-2021-ch_it.pdf</v>
      </c>
    </row>
    <row r="19536" spans="1:2" x14ac:dyDescent="0.2">
      <c r="A19536" s="1" t="s">
        <v>35867</v>
      </c>
      <c r="B19536" t="str">
        <f t="shared" si="580"/>
        <v>https://www.udobaer.de/out/media/public/cust/others/s0000275-2021-ch_it.pdf</v>
      </c>
    </row>
    <row r="19537" spans="1:2" x14ac:dyDescent="0.2">
      <c r="A19537" s="1" t="s">
        <v>35868</v>
      </c>
      <c r="B19537" t="str">
        <f t="shared" ref="B19537:B19568" si="581">HYPERLINK("https://www.udobaer.de/out/media/public/cust/others/s0000275-2021-ch_it.pdf")</f>
        <v>https://www.udobaer.de/out/media/public/cust/others/s0000275-2021-ch_it.pdf</v>
      </c>
    </row>
    <row r="19538" spans="1:2" x14ac:dyDescent="0.2">
      <c r="A19538" s="1" t="s">
        <v>35869</v>
      </c>
      <c r="B19538" t="str">
        <f t="shared" si="581"/>
        <v>https://www.udobaer.de/out/media/public/cust/others/s0000275-2021-ch_it.pdf</v>
      </c>
    </row>
    <row r="19539" spans="1:2" x14ac:dyDescent="0.2">
      <c r="A19539" s="1" t="s">
        <v>35870</v>
      </c>
      <c r="B19539" t="str">
        <f t="shared" si="581"/>
        <v>https://www.udobaer.de/out/media/public/cust/others/s0000275-2021-ch_it.pdf</v>
      </c>
    </row>
    <row r="19540" spans="1:2" x14ac:dyDescent="0.2">
      <c r="A19540" s="1" t="s">
        <v>35871</v>
      </c>
      <c r="B19540" t="str">
        <f t="shared" si="581"/>
        <v>https://www.udobaer.de/out/media/public/cust/others/s0000275-2021-ch_it.pdf</v>
      </c>
    </row>
    <row r="19541" spans="1:2" x14ac:dyDescent="0.2">
      <c r="A19541" s="1" t="s">
        <v>35872</v>
      </c>
      <c r="B19541" t="str">
        <f t="shared" si="581"/>
        <v>https://www.udobaer.de/out/media/public/cust/others/s0000275-2021-ch_it.pdf</v>
      </c>
    </row>
    <row r="19542" spans="1:2" x14ac:dyDescent="0.2">
      <c r="A19542" s="1" t="s">
        <v>35873</v>
      </c>
      <c r="B19542" t="str">
        <f t="shared" si="581"/>
        <v>https://www.udobaer.de/out/media/public/cust/others/s0000275-2021-ch_it.pdf</v>
      </c>
    </row>
    <row r="19543" spans="1:2" x14ac:dyDescent="0.2">
      <c r="A19543" s="1" t="s">
        <v>35874</v>
      </c>
      <c r="B19543" t="str">
        <f t="shared" si="581"/>
        <v>https://www.udobaer.de/out/media/public/cust/others/s0000275-2021-ch_it.pdf</v>
      </c>
    </row>
    <row r="19544" spans="1:2" x14ac:dyDescent="0.2">
      <c r="A19544" s="1" t="s">
        <v>35875</v>
      </c>
      <c r="B19544" t="str">
        <f t="shared" si="581"/>
        <v>https://www.udobaer.de/out/media/public/cust/others/s0000275-2021-ch_it.pdf</v>
      </c>
    </row>
    <row r="19545" spans="1:2" x14ac:dyDescent="0.2">
      <c r="A19545" s="1" t="s">
        <v>35876</v>
      </c>
      <c r="B19545" t="str">
        <f t="shared" si="581"/>
        <v>https://www.udobaer.de/out/media/public/cust/others/s0000275-2021-ch_it.pdf</v>
      </c>
    </row>
    <row r="19546" spans="1:2" x14ac:dyDescent="0.2">
      <c r="A19546" s="1" t="s">
        <v>35877</v>
      </c>
      <c r="B19546" t="str">
        <f t="shared" si="581"/>
        <v>https://www.udobaer.de/out/media/public/cust/others/s0000275-2021-ch_it.pdf</v>
      </c>
    </row>
    <row r="19547" spans="1:2" x14ac:dyDescent="0.2">
      <c r="A19547" s="1" t="s">
        <v>35878</v>
      </c>
      <c r="B19547" t="str">
        <f t="shared" si="581"/>
        <v>https://www.udobaer.de/out/media/public/cust/others/s0000275-2021-ch_it.pdf</v>
      </c>
    </row>
    <row r="19548" spans="1:2" x14ac:dyDescent="0.2">
      <c r="A19548" s="1" t="s">
        <v>35879</v>
      </c>
      <c r="B19548" t="str">
        <f t="shared" si="581"/>
        <v>https://www.udobaer.de/out/media/public/cust/others/s0000275-2021-ch_it.pdf</v>
      </c>
    </row>
    <row r="19549" spans="1:2" x14ac:dyDescent="0.2">
      <c r="A19549" s="1" t="s">
        <v>35880</v>
      </c>
      <c r="B19549" t="str">
        <f t="shared" si="581"/>
        <v>https://www.udobaer.de/out/media/public/cust/others/s0000275-2021-ch_it.pdf</v>
      </c>
    </row>
    <row r="19550" spans="1:2" x14ac:dyDescent="0.2">
      <c r="A19550" s="1" t="s">
        <v>35881</v>
      </c>
      <c r="B19550" t="str">
        <f t="shared" si="581"/>
        <v>https://www.udobaer.de/out/media/public/cust/others/s0000275-2021-ch_it.pdf</v>
      </c>
    </row>
    <row r="19551" spans="1:2" x14ac:dyDescent="0.2">
      <c r="A19551" s="1" t="s">
        <v>35882</v>
      </c>
      <c r="B19551" t="str">
        <f t="shared" si="581"/>
        <v>https://www.udobaer.de/out/media/public/cust/others/s0000275-2021-ch_it.pdf</v>
      </c>
    </row>
    <row r="19552" spans="1:2" x14ac:dyDescent="0.2">
      <c r="A19552" s="1" t="s">
        <v>35883</v>
      </c>
      <c r="B19552" t="str">
        <f t="shared" si="581"/>
        <v>https://www.udobaer.de/out/media/public/cust/others/s0000275-2021-ch_it.pdf</v>
      </c>
    </row>
    <row r="19553" spans="1:2" x14ac:dyDescent="0.2">
      <c r="A19553" s="1" t="s">
        <v>35884</v>
      </c>
      <c r="B19553" t="str">
        <f t="shared" si="581"/>
        <v>https://www.udobaer.de/out/media/public/cust/others/s0000275-2021-ch_it.pdf</v>
      </c>
    </row>
    <row r="19554" spans="1:2" x14ac:dyDescent="0.2">
      <c r="A19554" s="1" t="s">
        <v>35885</v>
      </c>
      <c r="B19554" t="str">
        <f t="shared" si="581"/>
        <v>https://www.udobaer.de/out/media/public/cust/others/s0000275-2021-ch_it.pdf</v>
      </c>
    </row>
    <row r="19555" spans="1:2" x14ac:dyDescent="0.2">
      <c r="A19555" s="1" t="s">
        <v>35886</v>
      </c>
      <c r="B19555" t="str">
        <f t="shared" si="581"/>
        <v>https://www.udobaer.de/out/media/public/cust/others/s0000275-2021-ch_it.pdf</v>
      </c>
    </row>
    <row r="19556" spans="1:2" x14ac:dyDescent="0.2">
      <c r="A19556" s="1" t="s">
        <v>35887</v>
      </c>
      <c r="B19556" t="str">
        <f t="shared" si="581"/>
        <v>https://www.udobaer.de/out/media/public/cust/others/s0000275-2021-ch_it.pdf</v>
      </c>
    </row>
    <row r="19557" spans="1:2" x14ac:dyDescent="0.2">
      <c r="A19557" s="1" t="s">
        <v>35888</v>
      </c>
      <c r="B19557" t="str">
        <f t="shared" si="581"/>
        <v>https://www.udobaer.de/out/media/public/cust/others/s0000275-2021-ch_it.pdf</v>
      </c>
    </row>
    <row r="19558" spans="1:2" x14ac:dyDescent="0.2">
      <c r="A19558" s="1" t="s">
        <v>35889</v>
      </c>
      <c r="B19558" t="str">
        <f t="shared" si="581"/>
        <v>https://www.udobaer.de/out/media/public/cust/others/s0000275-2021-ch_it.pdf</v>
      </c>
    </row>
    <row r="19559" spans="1:2" x14ac:dyDescent="0.2">
      <c r="A19559" s="1" t="s">
        <v>35890</v>
      </c>
      <c r="B19559" t="str">
        <f t="shared" si="581"/>
        <v>https://www.udobaer.de/out/media/public/cust/others/s0000275-2021-ch_it.pdf</v>
      </c>
    </row>
    <row r="19560" spans="1:2" x14ac:dyDescent="0.2">
      <c r="A19560" s="1" t="s">
        <v>35891</v>
      </c>
      <c r="B19560" t="str">
        <f t="shared" si="581"/>
        <v>https://www.udobaer.de/out/media/public/cust/others/s0000275-2021-ch_it.pdf</v>
      </c>
    </row>
    <row r="19561" spans="1:2" x14ac:dyDescent="0.2">
      <c r="A19561" s="1" t="s">
        <v>35892</v>
      </c>
      <c r="B19561" t="str">
        <f t="shared" si="581"/>
        <v>https://www.udobaer.de/out/media/public/cust/others/s0000275-2021-ch_it.pdf</v>
      </c>
    </row>
    <row r="19562" spans="1:2" x14ac:dyDescent="0.2">
      <c r="A19562" s="1" t="s">
        <v>35893</v>
      </c>
      <c r="B19562" t="str">
        <f t="shared" si="581"/>
        <v>https://www.udobaer.de/out/media/public/cust/others/s0000275-2021-ch_it.pdf</v>
      </c>
    </row>
    <row r="19563" spans="1:2" x14ac:dyDescent="0.2">
      <c r="A19563" s="1" t="s">
        <v>35894</v>
      </c>
      <c r="B19563" t="str">
        <f t="shared" si="581"/>
        <v>https://www.udobaer.de/out/media/public/cust/others/s0000275-2021-ch_it.pdf</v>
      </c>
    </row>
    <row r="19564" spans="1:2" x14ac:dyDescent="0.2">
      <c r="A19564" s="1" t="s">
        <v>35895</v>
      </c>
      <c r="B19564" t="str">
        <f t="shared" si="581"/>
        <v>https://www.udobaer.de/out/media/public/cust/others/s0000275-2021-ch_it.pdf</v>
      </c>
    </row>
    <row r="19565" spans="1:2" x14ac:dyDescent="0.2">
      <c r="A19565" s="1" t="s">
        <v>35896</v>
      </c>
      <c r="B19565" t="str">
        <f t="shared" si="581"/>
        <v>https://www.udobaer.de/out/media/public/cust/others/s0000275-2021-ch_it.pdf</v>
      </c>
    </row>
    <row r="19566" spans="1:2" x14ac:dyDescent="0.2">
      <c r="A19566" s="1" t="s">
        <v>35897</v>
      </c>
      <c r="B19566" t="str">
        <f t="shared" si="581"/>
        <v>https://www.udobaer.de/out/media/public/cust/others/s0000275-2021-ch_it.pdf</v>
      </c>
    </row>
    <row r="19567" spans="1:2" x14ac:dyDescent="0.2">
      <c r="A19567" s="1" t="s">
        <v>35898</v>
      </c>
      <c r="B19567" t="str">
        <f t="shared" si="581"/>
        <v>https://www.udobaer.de/out/media/public/cust/others/s0000275-2021-ch_it.pdf</v>
      </c>
    </row>
    <row r="19568" spans="1:2" x14ac:dyDescent="0.2">
      <c r="A19568" s="1" t="s">
        <v>35899</v>
      </c>
      <c r="B19568" t="str">
        <f t="shared" si="581"/>
        <v>https://www.udobaer.de/out/media/public/cust/others/s0000275-2021-ch_it.pdf</v>
      </c>
    </row>
    <row r="19569" spans="1:2" x14ac:dyDescent="0.2">
      <c r="A19569" s="1" t="s">
        <v>35900</v>
      </c>
      <c r="B19569" t="str">
        <f t="shared" ref="B19569:B19600" si="582">HYPERLINK("https://www.udobaer.de/out/media/public/cust/others/s0000275-2021-ch_it.pdf")</f>
        <v>https://www.udobaer.de/out/media/public/cust/others/s0000275-2021-ch_it.pdf</v>
      </c>
    </row>
    <row r="19570" spans="1:2" x14ac:dyDescent="0.2">
      <c r="A19570" s="1" t="s">
        <v>35901</v>
      </c>
      <c r="B19570" t="str">
        <f t="shared" si="582"/>
        <v>https://www.udobaer.de/out/media/public/cust/others/s0000275-2021-ch_it.pdf</v>
      </c>
    </row>
    <row r="19571" spans="1:2" x14ac:dyDescent="0.2">
      <c r="A19571" s="1" t="s">
        <v>35902</v>
      </c>
      <c r="B19571" t="str">
        <f t="shared" si="582"/>
        <v>https://www.udobaer.de/out/media/public/cust/others/s0000275-2021-ch_it.pdf</v>
      </c>
    </row>
    <row r="19572" spans="1:2" x14ac:dyDescent="0.2">
      <c r="A19572" s="1" t="s">
        <v>35903</v>
      </c>
      <c r="B19572" t="str">
        <f t="shared" si="582"/>
        <v>https://www.udobaer.de/out/media/public/cust/others/s0000275-2021-ch_it.pdf</v>
      </c>
    </row>
    <row r="19573" spans="1:2" x14ac:dyDescent="0.2">
      <c r="A19573" s="1" t="s">
        <v>35904</v>
      </c>
      <c r="B19573" t="str">
        <f t="shared" si="582"/>
        <v>https://www.udobaer.de/out/media/public/cust/others/s0000275-2021-ch_it.pdf</v>
      </c>
    </row>
    <row r="19574" spans="1:2" x14ac:dyDescent="0.2">
      <c r="A19574" s="1" t="s">
        <v>35905</v>
      </c>
      <c r="B19574" t="str">
        <f t="shared" si="582"/>
        <v>https://www.udobaer.de/out/media/public/cust/others/s0000275-2021-ch_it.pdf</v>
      </c>
    </row>
    <row r="19575" spans="1:2" x14ac:dyDescent="0.2">
      <c r="A19575" s="1" t="s">
        <v>35906</v>
      </c>
      <c r="B19575" t="str">
        <f t="shared" si="582"/>
        <v>https://www.udobaer.de/out/media/public/cust/others/s0000275-2021-ch_it.pdf</v>
      </c>
    </row>
    <row r="19576" spans="1:2" x14ac:dyDescent="0.2">
      <c r="A19576" s="1" t="s">
        <v>35907</v>
      </c>
      <c r="B19576" t="str">
        <f t="shared" si="582"/>
        <v>https://www.udobaer.de/out/media/public/cust/others/s0000275-2021-ch_it.pdf</v>
      </c>
    </row>
    <row r="19577" spans="1:2" x14ac:dyDescent="0.2">
      <c r="A19577" s="1" t="s">
        <v>35908</v>
      </c>
      <c r="B19577" t="str">
        <f t="shared" si="582"/>
        <v>https://www.udobaer.de/out/media/public/cust/others/s0000275-2021-ch_it.pdf</v>
      </c>
    </row>
    <row r="19578" spans="1:2" x14ac:dyDescent="0.2">
      <c r="A19578" s="1" t="s">
        <v>35909</v>
      </c>
      <c r="B19578" t="str">
        <f t="shared" si="582"/>
        <v>https://www.udobaer.de/out/media/public/cust/others/s0000275-2021-ch_it.pdf</v>
      </c>
    </row>
    <row r="19579" spans="1:2" x14ac:dyDescent="0.2">
      <c r="A19579" s="1" t="s">
        <v>35910</v>
      </c>
      <c r="B19579" t="str">
        <f t="shared" si="582"/>
        <v>https://www.udobaer.de/out/media/public/cust/others/s0000275-2021-ch_it.pdf</v>
      </c>
    </row>
    <row r="19580" spans="1:2" x14ac:dyDescent="0.2">
      <c r="A19580" s="1" t="s">
        <v>35911</v>
      </c>
      <c r="B19580" t="str">
        <f t="shared" si="582"/>
        <v>https://www.udobaer.de/out/media/public/cust/others/s0000275-2021-ch_it.pdf</v>
      </c>
    </row>
    <row r="19581" spans="1:2" x14ac:dyDescent="0.2">
      <c r="A19581" s="1" t="s">
        <v>35912</v>
      </c>
      <c r="B19581" t="str">
        <f t="shared" si="582"/>
        <v>https://www.udobaer.de/out/media/public/cust/others/s0000275-2021-ch_it.pdf</v>
      </c>
    </row>
    <row r="19582" spans="1:2" x14ac:dyDescent="0.2">
      <c r="A19582" s="1" t="s">
        <v>35913</v>
      </c>
      <c r="B19582" t="str">
        <f t="shared" si="582"/>
        <v>https://www.udobaer.de/out/media/public/cust/others/s0000275-2021-ch_it.pdf</v>
      </c>
    </row>
    <row r="19583" spans="1:2" x14ac:dyDescent="0.2">
      <c r="A19583" s="1" t="s">
        <v>35914</v>
      </c>
      <c r="B19583" t="str">
        <f t="shared" si="582"/>
        <v>https://www.udobaer.de/out/media/public/cust/others/s0000275-2021-ch_it.pdf</v>
      </c>
    </row>
    <row r="19584" spans="1:2" x14ac:dyDescent="0.2">
      <c r="A19584" s="1" t="s">
        <v>35915</v>
      </c>
      <c r="B19584" t="str">
        <f t="shared" si="582"/>
        <v>https://www.udobaer.de/out/media/public/cust/others/s0000275-2021-ch_it.pdf</v>
      </c>
    </row>
    <row r="19585" spans="1:2" x14ac:dyDescent="0.2">
      <c r="A19585" s="1" t="s">
        <v>35916</v>
      </c>
      <c r="B19585" t="str">
        <f t="shared" si="582"/>
        <v>https://www.udobaer.de/out/media/public/cust/others/s0000275-2021-ch_it.pdf</v>
      </c>
    </row>
    <row r="19586" spans="1:2" x14ac:dyDescent="0.2">
      <c r="A19586" s="1" t="s">
        <v>35917</v>
      </c>
      <c r="B19586" t="str">
        <f t="shared" si="582"/>
        <v>https://www.udobaer.de/out/media/public/cust/others/s0000275-2021-ch_it.pdf</v>
      </c>
    </row>
    <row r="19587" spans="1:2" x14ac:dyDescent="0.2">
      <c r="A19587" s="1" t="s">
        <v>35918</v>
      </c>
      <c r="B19587" t="str">
        <f t="shared" si="582"/>
        <v>https://www.udobaer.de/out/media/public/cust/others/s0000275-2021-ch_it.pdf</v>
      </c>
    </row>
    <row r="19588" spans="1:2" x14ac:dyDescent="0.2">
      <c r="A19588" s="1" t="s">
        <v>35919</v>
      </c>
      <c r="B19588" t="str">
        <f t="shared" si="582"/>
        <v>https://www.udobaer.de/out/media/public/cust/others/s0000275-2021-ch_it.pdf</v>
      </c>
    </row>
    <row r="19589" spans="1:2" x14ac:dyDescent="0.2">
      <c r="A19589" s="1" t="s">
        <v>35920</v>
      </c>
      <c r="B19589" t="str">
        <f t="shared" si="582"/>
        <v>https://www.udobaer.de/out/media/public/cust/others/s0000275-2021-ch_it.pdf</v>
      </c>
    </row>
    <row r="19590" spans="1:2" x14ac:dyDescent="0.2">
      <c r="A19590" s="1" t="s">
        <v>35921</v>
      </c>
      <c r="B19590" t="str">
        <f t="shared" si="582"/>
        <v>https://www.udobaer.de/out/media/public/cust/others/s0000275-2021-ch_it.pdf</v>
      </c>
    </row>
    <row r="19591" spans="1:2" x14ac:dyDescent="0.2">
      <c r="A19591" s="1" t="s">
        <v>35922</v>
      </c>
      <c r="B19591" t="str">
        <f t="shared" si="582"/>
        <v>https://www.udobaer.de/out/media/public/cust/others/s0000275-2021-ch_it.pdf</v>
      </c>
    </row>
    <row r="19592" spans="1:2" x14ac:dyDescent="0.2">
      <c r="A19592" s="1" t="s">
        <v>35923</v>
      </c>
      <c r="B19592" t="str">
        <f t="shared" si="582"/>
        <v>https://www.udobaer.de/out/media/public/cust/others/s0000275-2021-ch_it.pdf</v>
      </c>
    </row>
    <row r="19593" spans="1:2" x14ac:dyDescent="0.2">
      <c r="A19593" s="1" t="s">
        <v>35924</v>
      </c>
      <c r="B19593" t="str">
        <f t="shared" si="582"/>
        <v>https://www.udobaer.de/out/media/public/cust/others/s0000275-2021-ch_it.pdf</v>
      </c>
    </row>
    <row r="19594" spans="1:2" x14ac:dyDescent="0.2">
      <c r="A19594" s="1" t="s">
        <v>35925</v>
      </c>
      <c r="B19594" t="str">
        <f t="shared" si="582"/>
        <v>https://www.udobaer.de/out/media/public/cust/others/s0000275-2021-ch_it.pdf</v>
      </c>
    </row>
    <row r="19595" spans="1:2" x14ac:dyDescent="0.2">
      <c r="A19595" s="1" t="s">
        <v>35926</v>
      </c>
      <c r="B19595" t="str">
        <f t="shared" si="582"/>
        <v>https://www.udobaer.de/out/media/public/cust/others/s0000275-2021-ch_it.pdf</v>
      </c>
    </row>
    <row r="19596" spans="1:2" x14ac:dyDescent="0.2">
      <c r="A19596" s="1" t="s">
        <v>35927</v>
      </c>
      <c r="B19596" t="str">
        <f t="shared" si="582"/>
        <v>https://www.udobaer.de/out/media/public/cust/others/s0000275-2021-ch_it.pdf</v>
      </c>
    </row>
    <row r="19597" spans="1:2" x14ac:dyDescent="0.2">
      <c r="A19597" s="1" t="s">
        <v>35928</v>
      </c>
      <c r="B19597" t="str">
        <f t="shared" si="582"/>
        <v>https://www.udobaer.de/out/media/public/cust/others/s0000275-2021-ch_it.pdf</v>
      </c>
    </row>
    <row r="19598" spans="1:2" x14ac:dyDescent="0.2">
      <c r="A19598" s="1" t="s">
        <v>35929</v>
      </c>
      <c r="B19598" t="str">
        <f t="shared" si="582"/>
        <v>https://www.udobaer.de/out/media/public/cust/others/s0000275-2021-ch_it.pdf</v>
      </c>
    </row>
    <row r="19599" spans="1:2" x14ac:dyDescent="0.2">
      <c r="A19599" s="1" t="s">
        <v>35930</v>
      </c>
      <c r="B19599" t="str">
        <f t="shared" si="582"/>
        <v>https://www.udobaer.de/out/media/public/cust/others/s0000275-2021-ch_it.pdf</v>
      </c>
    </row>
    <row r="19600" spans="1:2" x14ac:dyDescent="0.2">
      <c r="A19600" s="1" t="s">
        <v>35931</v>
      </c>
      <c r="B19600" t="str">
        <f t="shared" si="582"/>
        <v>https://www.udobaer.de/out/media/public/cust/others/s0000275-2021-ch_it.pdf</v>
      </c>
    </row>
    <row r="19601" spans="1:2" x14ac:dyDescent="0.2">
      <c r="A19601" s="1" t="s">
        <v>35932</v>
      </c>
      <c r="B19601" t="str">
        <f t="shared" ref="B19601:B19631" si="583">HYPERLINK("https://www.udobaer.de/out/media/public/cust/others/s0000275-2021-ch_it.pdf")</f>
        <v>https://www.udobaer.de/out/media/public/cust/others/s0000275-2021-ch_it.pdf</v>
      </c>
    </row>
    <row r="19602" spans="1:2" x14ac:dyDescent="0.2">
      <c r="A19602" s="1" t="s">
        <v>35933</v>
      </c>
      <c r="B19602" t="str">
        <f t="shared" si="583"/>
        <v>https://www.udobaer.de/out/media/public/cust/others/s0000275-2021-ch_it.pdf</v>
      </c>
    </row>
    <row r="19603" spans="1:2" x14ac:dyDescent="0.2">
      <c r="A19603" s="1" t="s">
        <v>35934</v>
      </c>
      <c r="B19603" t="str">
        <f t="shared" si="583"/>
        <v>https://www.udobaer.de/out/media/public/cust/others/s0000275-2021-ch_it.pdf</v>
      </c>
    </row>
    <row r="19604" spans="1:2" x14ac:dyDescent="0.2">
      <c r="A19604" s="1" t="s">
        <v>35935</v>
      </c>
      <c r="B19604" t="str">
        <f t="shared" si="583"/>
        <v>https://www.udobaer.de/out/media/public/cust/others/s0000275-2021-ch_it.pdf</v>
      </c>
    </row>
    <row r="19605" spans="1:2" x14ac:dyDescent="0.2">
      <c r="A19605" s="1" t="s">
        <v>35936</v>
      </c>
      <c r="B19605" t="str">
        <f t="shared" si="583"/>
        <v>https://www.udobaer.de/out/media/public/cust/others/s0000275-2021-ch_it.pdf</v>
      </c>
    </row>
    <row r="19606" spans="1:2" x14ac:dyDescent="0.2">
      <c r="A19606" s="1" t="s">
        <v>35937</v>
      </c>
      <c r="B19606" t="str">
        <f t="shared" si="583"/>
        <v>https://www.udobaer.de/out/media/public/cust/others/s0000275-2021-ch_it.pdf</v>
      </c>
    </row>
    <row r="19607" spans="1:2" x14ac:dyDescent="0.2">
      <c r="A19607" s="1" t="s">
        <v>35938</v>
      </c>
      <c r="B19607" t="str">
        <f t="shared" si="583"/>
        <v>https://www.udobaer.de/out/media/public/cust/others/s0000275-2021-ch_it.pdf</v>
      </c>
    </row>
    <row r="19608" spans="1:2" x14ac:dyDescent="0.2">
      <c r="A19608" s="1" t="s">
        <v>35939</v>
      </c>
      <c r="B19608" t="str">
        <f t="shared" si="583"/>
        <v>https://www.udobaer.de/out/media/public/cust/others/s0000275-2021-ch_it.pdf</v>
      </c>
    </row>
    <row r="19609" spans="1:2" x14ac:dyDescent="0.2">
      <c r="A19609" s="1" t="s">
        <v>35940</v>
      </c>
      <c r="B19609" t="str">
        <f t="shared" si="583"/>
        <v>https://www.udobaer.de/out/media/public/cust/others/s0000275-2021-ch_it.pdf</v>
      </c>
    </row>
    <row r="19610" spans="1:2" x14ac:dyDescent="0.2">
      <c r="A19610" s="1" t="s">
        <v>35941</v>
      </c>
      <c r="B19610" t="str">
        <f t="shared" si="583"/>
        <v>https://www.udobaer.de/out/media/public/cust/others/s0000275-2021-ch_it.pdf</v>
      </c>
    </row>
    <row r="19611" spans="1:2" x14ac:dyDescent="0.2">
      <c r="A19611" s="1" t="s">
        <v>35942</v>
      </c>
      <c r="B19611" t="str">
        <f t="shared" si="583"/>
        <v>https://www.udobaer.de/out/media/public/cust/others/s0000275-2021-ch_it.pdf</v>
      </c>
    </row>
    <row r="19612" spans="1:2" x14ac:dyDescent="0.2">
      <c r="A19612" s="1" t="s">
        <v>35943</v>
      </c>
      <c r="B19612" t="str">
        <f t="shared" si="583"/>
        <v>https://www.udobaer.de/out/media/public/cust/others/s0000275-2021-ch_it.pdf</v>
      </c>
    </row>
    <row r="19613" spans="1:2" x14ac:dyDescent="0.2">
      <c r="A19613" s="1" t="s">
        <v>36088</v>
      </c>
      <c r="B19613" t="str">
        <f t="shared" si="583"/>
        <v>https://www.udobaer.de/out/media/public/cust/others/s0000275-2021-ch_it.pdf</v>
      </c>
    </row>
    <row r="19614" spans="1:2" x14ac:dyDescent="0.2">
      <c r="A19614" s="1" t="s">
        <v>36089</v>
      </c>
      <c r="B19614" t="str">
        <f t="shared" si="583"/>
        <v>https://www.udobaer.de/out/media/public/cust/others/s0000275-2021-ch_it.pdf</v>
      </c>
    </row>
    <row r="19615" spans="1:2" x14ac:dyDescent="0.2">
      <c r="A19615" s="1" t="s">
        <v>36090</v>
      </c>
      <c r="B19615" t="str">
        <f t="shared" si="583"/>
        <v>https://www.udobaer.de/out/media/public/cust/others/s0000275-2021-ch_it.pdf</v>
      </c>
    </row>
    <row r="19616" spans="1:2" x14ac:dyDescent="0.2">
      <c r="A19616" s="1" t="s">
        <v>36095</v>
      </c>
      <c r="B19616" t="str">
        <f t="shared" si="583"/>
        <v>https://www.udobaer.de/out/media/public/cust/others/s0000275-2021-ch_it.pdf</v>
      </c>
    </row>
    <row r="19617" spans="1:2" x14ac:dyDescent="0.2">
      <c r="A19617" s="1" t="s">
        <v>36096</v>
      </c>
      <c r="B19617" t="str">
        <f t="shared" si="583"/>
        <v>https://www.udobaer.de/out/media/public/cust/others/s0000275-2021-ch_it.pdf</v>
      </c>
    </row>
    <row r="19618" spans="1:2" x14ac:dyDescent="0.2">
      <c r="A19618" s="1" t="s">
        <v>36097</v>
      </c>
      <c r="B19618" t="str">
        <f t="shared" si="583"/>
        <v>https://www.udobaer.de/out/media/public/cust/others/s0000275-2021-ch_it.pdf</v>
      </c>
    </row>
    <row r="19619" spans="1:2" x14ac:dyDescent="0.2">
      <c r="A19619" s="1" t="s">
        <v>36098</v>
      </c>
      <c r="B19619" t="str">
        <f t="shared" si="583"/>
        <v>https://www.udobaer.de/out/media/public/cust/others/s0000275-2021-ch_it.pdf</v>
      </c>
    </row>
    <row r="19620" spans="1:2" x14ac:dyDescent="0.2">
      <c r="A19620" s="1" t="s">
        <v>36099</v>
      </c>
      <c r="B19620" t="str">
        <f t="shared" si="583"/>
        <v>https://www.udobaer.de/out/media/public/cust/others/s0000275-2021-ch_it.pdf</v>
      </c>
    </row>
    <row r="19621" spans="1:2" x14ac:dyDescent="0.2">
      <c r="A19621" s="1" t="s">
        <v>36100</v>
      </c>
      <c r="B19621" t="str">
        <f t="shared" si="583"/>
        <v>https://www.udobaer.de/out/media/public/cust/others/s0000275-2021-ch_it.pdf</v>
      </c>
    </row>
    <row r="19622" spans="1:2" x14ac:dyDescent="0.2">
      <c r="A19622" s="1" t="s">
        <v>36101</v>
      </c>
      <c r="B19622" t="str">
        <f t="shared" si="583"/>
        <v>https://www.udobaer.de/out/media/public/cust/others/s0000275-2021-ch_it.pdf</v>
      </c>
    </row>
    <row r="19623" spans="1:2" x14ac:dyDescent="0.2">
      <c r="A19623" s="1" t="s">
        <v>36102</v>
      </c>
      <c r="B19623" t="str">
        <f t="shared" si="583"/>
        <v>https://www.udobaer.de/out/media/public/cust/others/s0000275-2021-ch_it.pdf</v>
      </c>
    </row>
    <row r="19624" spans="1:2" x14ac:dyDescent="0.2">
      <c r="A19624" s="1" t="s">
        <v>36103</v>
      </c>
      <c r="B19624" t="str">
        <f t="shared" si="583"/>
        <v>https://www.udobaer.de/out/media/public/cust/others/s0000275-2021-ch_it.pdf</v>
      </c>
    </row>
    <row r="19625" spans="1:2" x14ac:dyDescent="0.2">
      <c r="A19625" s="1" t="s">
        <v>36104</v>
      </c>
      <c r="B19625" t="str">
        <f t="shared" si="583"/>
        <v>https://www.udobaer.de/out/media/public/cust/others/s0000275-2021-ch_it.pdf</v>
      </c>
    </row>
    <row r="19626" spans="1:2" x14ac:dyDescent="0.2">
      <c r="A19626" s="1" t="s">
        <v>36105</v>
      </c>
      <c r="B19626" t="str">
        <f t="shared" si="583"/>
        <v>https://www.udobaer.de/out/media/public/cust/others/s0000275-2021-ch_it.pdf</v>
      </c>
    </row>
    <row r="19627" spans="1:2" x14ac:dyDescent="0.2">
      <c r="A19627" s="1" t="s">
        <v>36106</v>
      </c>
      <c r="B19627" t="str">
        <f t="shared" si="583"/>
        <v>https://www.udobaer.de/out/media/public/cust/others/s0000275-2021-ch_it.pdf</v>
      </c>
    </row>
    <row r="19628" spans="1:2" x14ac:dyDescent="0.2">
      <c r="A19628" s="1" t="s">
        <v>36134</v>
      </c>
      <c r="B19628" t="str">
        <f t="shared" si="583"/>
        <v>https://www.udobaer.de/out/media/public/cust/others/s0000275-2021-ch_it.pdf</v>
      </c>
    </row>
    <row r="19629" spans="1:2" x14ac:dyDescent="0.2">
      <c r="A19629" s="1" t="s">
        <v>36136</v>
      </c>
      <c r="B19629" t="str">
        <f t="shared" si="583"/>
        <v>https://www.udobaer.de/out/media/public/cust/others/s0000275-2021-ch_it.pdf</v>
      </c>
    </row>
    <row r="19630" spans="1:2" x14ac:dyDescent="0.2">
      <c r="A19630" s="1" t="s">
        <v>36138</v>
      </c>
      <c r="B19630" t="str">
        <f t="shared" si="583"/>
        <v>https://www.udobaer.de/out/media/public/cust/others/s0000275-2021-ch_it.pdf</v>
      </c>
    </row>
    <row r="19631" spans="1:2" x14ac:dyDescent="0.2">
      <c r="A19631" s="1" t="s">
        <v>36139</v>
      </c>
      <c r="B19631" t="str">
        <f t="shared" si="583"/>
        <v>https://www.udobaer.de/out/media/public/cust/others/s0000275-2021-ch_it.pdf</v>
      </c>
    </row>
    <row r="19632" spans="1:2" x14ac:dyDescent="0.2">
      <c r="A19632" s="1" t="s">
        <v>35947</v>
      </c>
      <c r="B19632" t="str">
        <f t="shared" ref="B19632:B19648" si="584">HYPERLINK("https://www.udobaer.de/out/media/public/cust/others/s0000276-2021-ch_it.pdf")</f>
        <v>https://www.udobaer.de/out/media/public/cust/others/s0000276-2021-ch_it.pdf</v>
      </c>
    </row>
    <row r="19633" spans="1:2" x14ac:dyDescent="0.2">
      <c r="A19633" s="1" t="s">
        <v>35948</v>
      </c>
      <c r="B19633" t="str">
        <f t="shared" si="584"/>
        <v>https://www.udobaer.de/out/media/public/cust/others/s0000276-2021-ch_it.pdf</v>
      </c>
    </row>
    <row r="19634" spans="1:2" x14ac:dyDescent="0.2">
      <c r="A19634" s="1" t="s">
        <v>35950</v>
      </c>
      <c r="B19634" t="str">
        <f t="shared" si="584"/>
        <v>https://www.udobaer.de/out/media/public/cust/others/s0000276-2021-ch_it.pdf</v>
      </c>
    </row>
    <row r="19635" spans="1:2" x14ac:dyDescent="0.2">
      <c r="A19635" s="1" t="s">
        <v>35952</v>
      </c>
      <c r="B19635" t="str">
        <f t="shared" si="584"/>
        <v>https://www.udobaer.de/out/media/public/cust/others/s0000276-2021-ch_it.pdf</v>
      </c>
    </row>
    <row r="19636" spans="1:2" x14ac:dyDescent="0.2">
      <c r="A19636" s="1" t="s">
        <v>36003</v>
      </c>
      <c r="B19636" t="str">
        <f t="shared" si="584"/>
        <v>https://www.udobaer.de/out/media/public/cust/others/s0000276-2021-ch_it.pdf</v>
      </c>
    </row>
    <row r="19637" spans="1:2" x14ac:dyDescent="0.2">
      <c r="A19637" s="1" t="s">
        <v>36005</v>
      </c>
      <c r="B19637" t="str">
        <f t="shared" si="584"/>
        <v>https://www.udobaer.de/out/media/public/cust/others/s0000276-2021-ch_it.pdf</v>
      </c>
    </row>
    <row r="19638" spans="1:2" x14ac:dyDescent="0.2">
      <c r="A19638" s="1" t="s">
        <v>36011</v>
      </c>
      <c r="B19638" t="str">
        <f t="shared" si="584"/>
        <v>https://www.udobaer.de/out/media/public/cust/others/s0000276-2021-ch_it.pdf</v>
      </c>
    </row>
    <row r="19639" spans="1:2" x14ac:dyDescent="0.2">
      <c r="A19639" s="1" t="s">
        <v>36014</v>
      </c>
      <c r="B19639" t="str">
        <f t="shared" si="584"/>
        <v>https://www.udobaer.de/out/media/public/cust/others/s0000276-2021-ch_it.pdf</v>
      </c>
    </row>
    <row r="19640" spans="1:2" x14ac:dyDescent="0.2">
      <c r="A19640" s="1" t="s">
        <v>36094</v>
      </c>
      <c r="B19640" t="str">
        <f t="shared" si="584"/>
        <v>https://www.udobaer.de/out/media/public/cust/others/s0000276-2021-ch_it.pdf</v>
      </c>
    </row>
    <row r="19641" spans="1:2" x14ac:dyDescent="0.2">
      <c r="A19641" s="1" t="s">
        <v>36122</v>
      </c>
      <c r="B19641" t="str">
        <f t="shared" si="584"/>
        <v>https://www.udobaer.de/out/media/public/cust/others/s0000276-2021-ch_it.pdf</v>
      </c>
    </row>
    <row r="19642" spans="1:2" x14ac:dyDescent="0.2">
      <c r="A19642" s="1" t="s">
        <v>36123</v>
      </c>
      <c r="B19642" t="str">
        <f t="shared" si="584"/>
        <v>https://www.udobaer.de/out/media/public/cust/others/s0000276-2021-ch_it.pdf</v>
      </c>
    </row>
    <row r="19643" spans="1:2" x14ac:dyDescent="0.2">
      <c r="A19643" s="1" t="s">
        <v>36124</v>
      </c>
      <c r="B19643" t="str">
        <f t="shared" si="584"/>
        <v>https://www.udobaer.de/out/media/public/cust/others/s0000276-2021-ch_it.pdf</v>
      </c>
    </row>
    <row r="19644" spans="1:2" x14ac:dyDescent="0.2">
      <c r="A19644" s="1" t="s">
        <v>36125</v>
      </c>
      <c r="B19644" t="str">
        <f t="shared" si="584"/>
        <v>https://www.udobaer.de/out/media/public/cust/others/s0000276-2021-ch_it.pdf</v>
      </c>
    </row>
    <row r="19645" spans="1:2" x14ac:dyDescent="0.2">
      <c r="A19645" s="1" t="s">
        <v>36126</v>
      </c>
      <c r="B19645" t="str">
        <f t="shared" si="584"/>
        <v>https://www.udobaer.de/out/media/public/cust/others/s0000276-2021-ch_it.pdf</v>
      </c>
    </row>
    <row r="19646" spans="1:2" x14ac:dyDescent="0.2">
      <c r="A19646" s="1" t="s">
        <v>36127</v>
      </c>
      <c r="B19646" t="str">
        <f t="shared" si="584"/>
        <v>https://www.udobaer.de/out/media/public/cust/others/s0000276-2021-ch_it.pdf</v>
      </c>
    </row>
    <row r="19647" spans="1:2" x14ac:dyDescent="0.2">
      <c r="A19647" s="1" t="s">
        <v>36147</v>
      </c>
      <c r="B19647" t="str">
        <f t="shared" si="584"/>
        <v>https://www.udobaer.de/out/media/public/cust/others/s0000276-2021-ch_it.pdf</v>
      </c>
    </row>
    <row r="19648" spans="1:2" x14ac:dyDescent="0.2">
      <c r="A19648" s="1" t="s">
        <v>36150</v>
      </c>
      <c r="B19648" t="str">
        <f t="shared" si="584"/>
        <v>https://www.udobaer.de/out/media/public/cust/others/s0000276-2021-ch_it.pdf</v>
      </c>
    </row>
    <row r="19649" spans="1:2" x14ac:dyDescent="0.2">
      <c r="A19649" s="1" t="s">
        <v>35753</v>
      </c>
      <c r="B19649" t="str">
        <f t="shared" ref="B19649:B19659" si="585">HYPERLINK("https://www.udobaer.de/out/media/public/cust/others/s0000277-2021-ch_it.pdf")</f>
        <v>https://www.udobaer.de/out/media/public/cust/others/s0000277-2021-ch_it.pdf</v>
      </c>
    </row>
    <row r="19650" spans="1:2" x14ac:dyDescent="0.2">
      <c r="A19650" s="1" t="s">
        <v>35791</v>
      </c>
      <c r="B19650" t="str">
        <f t="shared" si="585"/>
        <v>https://www.udobaer.de/out/media/public/cust/others/s0000277-2021-ch_it.pdf</v>
      </c>
    </row>
    <row r="19651" spans="1:2" x14ac:dyDescent="0.2">
      <c r="A19651" s="1" t="s">
        <v>35944</v>
      </c>
      <c r="B19651" t="str">
        <f t="shared" si="585"/>
        <v>https://www.udobaer.de/out/media/public/cust/others/s0000277-2021-ch_it.pdf</v>
      </c>
    </row>
    <row r="19652" spans="1:2" x14ac:dyDescent="0.2">
      <c r="A19652" s="1" t="s">
        <v>35945</v>
      </c>
      <c r="B19652" t="str">
        <f t="shared" si="585"/>
        <v>https://www.udobaer.de/out/media/public/cust/others/s0000277-2021-ch_it.pdf</v>
      </c>
    </row>
    <row r="19653" spans="1:2" x14ac:dyDescent="0.2">
      <c r="A19653" s="1" t="s">
        <v>35946</v>
      </c>
      <c r="B19653" t="str">
        <f t="shared" si="585"/>
        <v>https://www.udobaer.de/out/media/public/cust/others/s0000277-2021-ch_it.pdf</v>
      </c>
    </row>
    <row r="19654" spans="1:2" x14ac:dyDescent="0.2">
      <c r="A19654" s="1" t="s">
        <v>36006</v>
      </c>
      <c r="B19654" t="str">
        <f t="shared" si="585"/>
        <v>https://www.udobaer.de/out/media/public/cust/others/s0000277-2021-ch_it.pdf</v>
      </c>
    </row>
    <row r="19655" spans="1:2" x14ac:dyDescent="0.2">
      <c r="A19655" s="1" t="s">
        <v>36107</v>
      </c>
      <c r="B19655" t="str">
        <f t="shared" si="585"/>
        <v>https://www.udobaer.de/out/media/public/cust/others/s0000277-2021-ch_it.pdf</v>
      </c>
    </row>
    <row r="19656" spans="1:2" x14ac:dyDescent="0.2">
      <c r="A19656" s="1" t="s">
        <v>36108</v>
      </c>
      <c r="B19656" t="str">
        <f t="shared" si="585"/>
        <v>https://www.udobaer.de/out/media/public/cust/others/s0000277-2021-ch_it.pdf</v>
      </c>
    </row>
    <row r="19657" spans="1:2" x14ac:dyDescent="0.2">
      <c r="A19657" s="1" t="s">
        <v>36121</v>
      </c>
      <c r="B19657" t="str">
        <f t="shared" si="585"/>
        <v>https://www.udobaer.de/out/media/public/cust/others/s0000277-2021-ch_it.pdf</v>
      </c>
    </row>
    <row r="19658" spans="1:2" x14ac:dyDescent="0.2">
      <c r="A19658" s="1" t="s">
        <v>36135</v>
      </c>
      <c r="B19658" t="str">
        <f t="shared" si="585"/>
        <v>https://www.udobaer.de/out/media/public/cust/others/s0000277-2021-ch_it.pdf</v>
      </c>
    </row>
    <row r="19659" spans="1:2" x14ac:dyDescent="0.2">
      <c r="A19659" s="1" t="s">
        <v>36142</v>
      </c>
      <c r="B19659" t="str">
        <f t="shared" si="585"/>
        <v>https://www.udobaer.de/out/media/public/cust/others/s0000277-2021-ch_it.pdf</v>
      </c>
    </row>
    <row r="19660" spans="1:2" x14ac:dyDescent="0.2">
      <c r="A19660" s="1" t="s">
        <v>35991</v>
      </c>
      <c r="B19660" t="str">
        <f t="shared" ref="B19660:B19665" si="586">HYPERLINK("https://www.udobaer.de/out/media/public/cust/others/s0000280-2021-ch_it.pdf")</f>
        <v>https://www.udobaer.de/out/media/public/cust/others/s0000280-2021-ch_it.pdf</v>
      </c>
    </row>
    <row r="19661" spans="1:2" x14ac:dyDescent="0.2">
      <c r="A19661" s="1" t="s">
        <v>35992</v>
      </c>
      <c r="B19661" t="str">
        <f t="shared" si="586"/>
        <v>https://www.udobaer.de/out/media/public/cust/others/s0000280-2021-ch_it.pdf</v>
      </c>
    </row>
    <row r="19662" spans="1:2" x14ac:dyDescent="0.2">
      <c r="A19662" s="1" t="s">
        <v>35996</v>
      </c>
      <c r="B19662" t="str">
        <f t="shared" si="586"/>
        <v>https://www.udobaer.de/out/media/public/cust/others/s0000280-2021-ch_it.pdf</v>
      </c>
    </row>
    <row r="19663" spans="1:2" x14ac:dyDescent="0.2">
      <c r="A19663" s="1" t="s">
        <v>35997</v>
      </c>
      <c r="B19663" t="str">
        <f t="shared" si="586"/>
        <v>https://www.udobaer.de/out/media/public/cust/others/s0000280-2021-ch_it.pdf</v>
      </c>
    </row>
    <row r="19664" spans="1:2" x14ac:dyDescent="0.2">
      <c r="A19664" s="1" t="s">
        <v>35998</v>
      </c>
      <c r="B19664" t="str">
        <f t="shared" si="586"/>
        <v>https://www.udobaer.de/out/media/public/cust/others/s0000280-2021-ch_it.pdf</v>
      </c>
    </row>
    <row r="19665" spans="1:2" x14ac:dyDescent="0.2">
      <c r="A19665" s="1" t="s">
        <v>35999</v>
      </c>
      <c r="B19665" t="str">
        <f t="shared" si="586"/>
        <v>https://www.udobaer.de/out/media/public/cust/others/s0000280-2021-ch_it.pdf</v>
      </c>
    </row>
    <row r="19666" spans="1:2" x14ac:dyDescent="0.2">
      <c r="A19666" s="1" t="s">
        <v>36000</v>
      </c>
      <c r="B19666" t="str">
        <f>HYPERLINK("https://www.udobaer.de/out/media/public/cust/others/s0000281-2021-ch_it.pdf")</f>
        <v>https://www.udobaer.de/out/media/public/cust/others/s0000281-2021-ch_it.pdf</v>
      </c>
    </row>
    <row r="19667" spans="1:2" x14ac:dyDescent="0.2">
      <c r="A19667" s="1" t="s">
        <v>36001</v>
      </c>
      <c r="B19667" t="str">
        <f>HYPERLINK("https://www.udobaer.de/out/media/public/cust/others/s0000281-2021-ch_it.pdf")</f>
        <v>https://www.udobaer.de/out/media/public/cust/others/s0000281-2021-ch_it.pdf</v>
      </c>
    </row>
    <row r="19668" spans="1:2" x14ac:dyDescent="0.2">
      <c r="A19668" s="1" t="s">
        <v>36002</v>
      </c>
      <c r="B19668" t="str">
        <f>HYPERLINK("https://www.udobaer.de/out/media/public/cust/others/s0000281-2021-ch_it.pdf")</f>
        <v>https://www.udobaer.de/out/media/public/cust/others/s0000281-2021-ch_it.pdf</v>
      </c>
    </row>
    <row r="19669" spans="1:2" x14ac:dyDescent="0.2">
      <c r="A19669" s="1" t="s">
        <v>35967</v>
      </c>
      <c r="B19669" t="str">
        <f t="shared" ref="B19669:B19700" si="587">HYPERLINK("https://www.udobaer.de/out/media/public/cust/others/s0000283-2021-ch_it.pdf")</f>
        <v>https://www.udobaer.de/out/media/public/cust/others/s0000283-2021-ch_it.pdf</v>
      </c>
    </row>
    <row r="19670" spans="1:2" x14ac:dyDescent="0.2">
      <c r="A19670" s="1" t="s">
        <v>35968</v>
      </c>
      <c r="B19670" t="str">
        <f t="shared" si="587"/>
        <v>https://www.udobaer.de/out/media/public/cust/others/s0000283-2021-ch_it.pdf</v>
      </c>
    </row>
    <row r="19671" spans="1:2" x14ac:dyDescent="0.2">
      <c r="A19671" s="1" t="s">
        <v>35969</v>
      </c>
      <c r="B19671" t="str">
        <f t="shared" si="587"/>
        <v>https://www.udobaer.de/out/media/public/cust/others/s0000283-2021-ch_it.pdf</v>
      </c>
    </row>
    <row r="19672" spans="1:2" x14ac:dyDescent="0.2">
      <c r="A19672" s="1" t="s">
        <v>35970</v>
      </c>
      <c r="B19672" t="str">
        <f t="shared" si="587"/>
        <v>https://www.udobaer.de/out/media/public/cust/others/s0000283-2021-ch_it.pdf</v>
      </c>
    </row>
    <row r="19673" spans="1:2" x14ac:dyDescent="0.2">
      <c r="A19673" s="1" t="s">
        <v>35971</v>
      </c>
      <c r="B19673" t="str">
        <f t="shared" si="587"/>
        <v>https://www.udobaer.de/out/media/public/cust/others/s0000283-2021-ch_it.pdf</v>
      </c>
    </row>
    <row r="19674" spans="1:2" x14ac:dyDescent="0.2">
      <c r="A19674" s="1" t="s">
        <v>35972</v>
      </c>
      <c r="B19674" t="str">
        <f t="shared" si="587"/>
        <v>https://www.udobaer.de/out/media/public/cust/others/s0000283-2021-ch_it.pdf</v>
      </c>
    </row>
    <row r="19675" spans="1:2" x14ac:dyDescent="0.2">
      <c r="A19675" s="1" t="s">
        <v>35973</v>
      </c>
      <c r="B19675" t="str">
        <f t="shared" si="587"/>
        <v>https://www.udobaer.de/out/media/public/cust/others/s0000283-2021-ch_it.pdf</v>
      </c>
    </row>
    <row r="19676" spans="1:2" x14ac:dyDescent="0.2">
      <c r="A19676" s="1" t="s">
        <v>35974</v>
      </c>
      <c r="B19676" t="str">
        <f t="shared" si="587"/>
        <v>https://www.udobaer.de/out/media/public/cust/others/s0000283-2021-ch_it.pdf</v>
      </c>
    </row>
    <row r="19677" spans="1:2" x14ac:dyDescent="0.2">
      <c r="A19677" s="1" t="s">
        <v>35975</v>
      </c>
      <c r="B19677" t="str">
        <f t="shared" si="587"/>
        <v>https://www.udobaer.de/out/media/public/cust/others/s0000283-2021-ch_it.pdf</v>
      </c>
    </row>
    <row r="19678" spans="1:2" x14ac:dyDescent="0.2">
      <c r="A19678" s="1" t="s">
        <v>35976</v>
      </c>
      <c r="B19678" t="str">
        <f t="shared" si="587"/>
        <v>https://www.udobaer.de/out/media/public/cust/others/s0000283-2021-ch_it.pdf</v>
      </c>
    </row>
    <row r="19679" spans="1:2" x14ac:dyDescent="0.2">
      <c r="A19679" s="1" t="s">
        <v>35977</v>
      </c>
      <c r="B19679" t="str">
        <f t="shared" si="587"/>
        <v>https://www.udobaer.de/out/media/public/cust/others/s0000283-2021-ch_it.pdf</v>
      </c>
    </row>
    <row r="19680" spans="1:2" x14ac:dyDescent="0.2">
      <c r="A19680" s="1" t="s">
        <v>35978</v>
      </c>
      <c r="B19680" t="str">
        <f t="shared" si="587"/>
        <v>https://www.udobaer.de/out/media/public/cust/others/s0000283-2021-ch_it.pdf</v>
      </c>
    </row>
    <row r="19681" spans="1:2" x14ac:dyDescent="0.2">
      <c r="A19681" s="1" t="s">
        <v>35979</v>
      </c>
      <c r="B19681" t="str">
        <f t="shared" si="587"/>
        <v>https://www.udobaer.de/out/media/public/cust/others/s0000283-2021-ch_it.pdf</v>
      </c>
    </row>
    <row r="19682" spans="1:2" x14ac:dyDescent="0.2">
      <c r="A19682" s="1" t="s">
        <v>35980</v>
      </c>
      <c r="B19682" t="str">
        <f t="shared" si="587"/>
        <v>https://www.udobaer.de/out/media/public/cust/others/s0000283-2021-ch_it.pdf</v>
      </c>
    </row>
    <row r="19683" spans="1:2" x14ac:dyDescent="0.2">
      <c r="A19683" s="1" t="s">
        <v>35981</v>
      </c>
      <c r="B19683" t="str">
        <f t="shared" si="587"/>
        <v>https://www.udobaer.de/out/media/public/cust/others/s0000283-2021-ch_it.pdf</v>
      </c>
    </row>
    <row r="19684" spans="1:2" x14ac:dyDescent="0.2">
      <c r="A19684" s="1" t="s">
        <v>35982</v>
      </c>
      <c r="B19684" t="str">
        <f t="shared" si="587"/>
        <v>https://www.udobaer.de/out/media/public/cust/others/s0000283-2021-ch_it.pdf</v>
      </c>
    </row>
    <row r="19685" spans="1:2" x14ac:dyDescent="0.2">
      <c r="A19685" s="1" t="s">
        <v>35983</v>
      </c>
      <c r="B19685" t="str">
        <f t="shared" si="587"/>
        <v>https://www.udobaer.de/out/media/public/cust/others/s0000283-2021-ch_it.pdf</v>
      </c>
    </row>
    <row r="19686" spans="1:2" x14ac:dyDescent="0.2">
      <c r="A19686" s="1" t="s">
        <v>35984</v>
      </c>
      <c r="B19686" t="str">
        <f t="shared" si="587"/>
        <v>https://www.udobaer.de/out/media/public/cust/others/s0000283-2021-ch_it.pdf</v>
      </c>
    </row>
    <row r="19687" spans="1:2" x14ac:dyDescent="0.2">
      <c r="A19687" s="1" t="s">
        <v>35985</v>
      </c>
      <c r="B19687" t="str">
        <f t="shared" si="587"/>
        <v>https://www.udobaer.de/out/media/public/cust/others/s0000283-2021-ch_it.pdf</v>
      </c>
    </row>
    <row r="19688" spans="1:2" x14ac:dyDescent="0.2">
      <c r="A19688" s="1" t="s">
        <v>35986</v>
      </c>
      <c r="B19688" t="str">
        <f t="shared" si="587"/>
        <v>https://www.udobaer.de/out/media/public/cust/others/s0000283-2021-ch_it.pdf</v>
      </c>
    </row>
    <row r="19689" spans="1:2" x14ac:dyDescent="0.2">
      <c r="A19689" s="1" t="s">
        <v>35987</v>
      </c>
      <c r="B19689" t="str">
        <f t="shared" si="587"/>
        <v>https://www.udobaer.de/out/media/public/cust/others/s0000283-2021-ch_it.pdf</v>
      </c>
    </row>
    <row r="19690" spans="1:2" x14ac:dyDescent="0.2">
      <c r="A19690" s="1" t="s">
        <v>35988</v>
      </c>
      <c r="B19690" t="str">
        <f t="shared" si="587"/>
        <v>https://www.udobaer.de/out/media/public/cust/others/s0000283-2021-ch_it.pdf</v>
      </c>
    </row>
    <row r="19691" spans="1:2" x14ac:dyDescent="0.2">
      <c r="A19691" s="1" t="s">
        <v>35989</v>
      </c>
      <c r="B19691" t="str">
        <f t="shared" si="587"/>
        <v>https://www.udobaer.de/out/media/public/cust/others/s0000283-2021-ch_it.pdf</v>
      </c>
    </row>
    <row r="19692" spans="1:2" x14ac:dyDescent="0.2">
      <c r="A19692" s="1" t="s">
        <v>35990</v>
      </c>
      <c r="B19692" t="str">
        <f t="shared" si="587"/>
        <v>https://www.udobaer.de/out/media/public/cust/others/s0000283-2021-ch_it.pdf</v>
      </c>
    </row>
    <row r="19693" spans="1:2" x14ac:dyDescent="0.2">
      <c r="A19693" s="1" t="s">
        <v>35993</v>
      </c>
      <c r="B19693" t="str">
        <f t="shared" si="587"/>
        <v>https://www.udobaer.de/out/media/public/cust/others/s0000283-2021-ch_it.pdf</v>
      </c>
    </row>
    <row r="19694" spans="1:2" x14ac:dyDescent="0.2">
      <c r="A19694" s="1" t="s">
        <v>35994</v>
      </c>
      <c r="B19694" t="str">
        <f t="shared" si="587"/>
        <v>https://www.udobaer.de/out/media/public/cust/others/s0000283-2021-ch_it.pdf</v>
      </c>
    </row>
    <row r="19695" spans="1:2" x14ac:dyDescent="0.2">
      <c r="A19695" s="1" t="s">
        <v>35995</v>
      </c>
      <c r="B19695" t="str">
        <f t="shared" si="587"/>
        <v>https://www.udobaer.de/out/media/public/cust/others/s0000283-2021-ch_it.pdf</v>
      </c>
    </row>
    <row r="19696" spans="1:2" x14ac:dyDescent="0.2">
      <c r="A19696" s="1" t="s">
        <v>36007</v>
      </c>
      <c r="B19696" t="str">
        <f t="shared" si="587"/>
        <v>https://www.udobaer.de/out/media/public/cust/others/s0000283-2021-ch_it.pdf</v>
      </c>
    </row>
    <row r="19697" spans="1:2" x14ac:dyDescent="0.2">
      <c r="A19697" s="1" t="s">
        <v>36008</v>
      </c>
      <c r="B19697" t="str">
        <f t="shared" si="587"/>
        <v>https://www.udobaer.de/out/media/public/cust/others/s0000283-2021-ch_it.pdf</v>
      </c>
    </row>
    <row r="19698" spans="1:2" x14ac:dyDescent="0.2">
      <c r="A19698" s="1" t="s">
        <v>36009</v>
      </c>
      <c r="B19698" t="str">
        <f t="shared" si="587"/>
        <v>https://www.udobaer.de/out/media/public/cust/others/s0000283-2021-ch_it.pdf</v>
      </c>
    </row>
    <row r="19699" spans="1:2" x14ac:dyDescent="0.2">
      <c r="A19699" s="1" t="s">
        <v>36010</v>
      </c>
      <c r="B19699" t="str">
        <f t="shared" si="587"/>
        <v>https://www.udobaer.de/out/media/public/cust/others/s0000283-2021-ch_it.pdf</v>
      </c>
    </row>
    <row r="19700" spans="1:2" x14ac:dyDescent="0.2">
      <c r="A19700" s="1" t="s">
        <v>36012</v>
      </c>
      <c r="B19700" t="str">
        <f t="shared" si="587"/>
        <v>https://www.udobaer.de/out/media/public/cust/others/s0000283-2021-ch_it.pdf</v>
      </c>
    </row>
    <row r="19701" spans="1:2" x14ac:dyDescent="0.2">
      <c r="A19701" s="1" t="s">
        <v>36013</v>
      </c>
      <c r="B19701" t="str">
        <f t="shared" ref="B19701:B19732" si="588">HYPERLINK("https://www.udobaer.de/out/media/public/cust/others/s0000283-2021-ch_it.pdf")</f>
        <v>https://www.udobaer.de/out/media/public/cust/others/s0000283-2021-ch_it.pdf</v>
      </c>
    </row>
    <row r="19702" spans="1:2" x14ac:dyDescent="0.2">
      <c r="A19702" s="1" t="s">
        <v>36015</v>
      </c>
      <c r="B19702" t="str">
        <f t="shared" si="588"/>
        <v>https://www.udobaer.de/out/media/public/cust/others/s0000283-2021-ch_it.pdf</v>
      </c>
    </row>
    <row r="19703" spans="1:2" x14ac:dyDescent="0.2">
      <c r="A19703" s="1" t="s">
        <v>36016</v>
      </c>
      <c r="B19703" t="str">
        <f t="shared" si="588"/>
        <v>https://www.udobaer.de/out/media/public/cust/others/s0000283-2021-ch_it.pdf</v>
      </c>
    </row>
    <row r="19704" spans="1:2" x14ac:dyDescent="0.2">
      <c r="A19704" s="1" t="s">
        <v>36019</v>
      </c>
      <c r="B19704" t="str">
        <f t="shared" si="588"/>
        <v>https://www.udobaer.de/out/media/public/cust/others/s0000283-2021-ch_it.pdf</v>
      </c>
    </row>
    <row r="19705" spans="1:2" x14ac:dyDescent="0.2">
      <c r="A19705" s="1" t="s">
        <v>36020</v>
      </c>
      <c r="B19705" t="str">
        <f t="shared" si="588"/>
        <v>https://www.udobaer.de/out/media/public/cust/others/s0000283-2021-ch_it.pdf</v>
      </c>
    </row>
    <row r="19706" spans="1:2" x14ac:dyDescent="0.2">
      <c r="A19706" s="1" t="s">
        <v>36021</v>
      </c>
      <c r="B19706" t="str">
        <f t="shared" si="588"/>
        <v>https://www.udobaer.de/out/media/public/cust/others/s0000283-2021-ch_it.pdf</v>
      </c>
    </row>
    <row r="19707" spans="1:2" x14ac:dyDescent="0.2">
      <c r="A19707" s="1" t="s">
        <v>36028</v>
      </c>
      <c r="B19707" t="str">
        <f t="shared" si="588"/>
        <v>https://www.udobaer.de/out/media/public/cust/others/s0000283-2021-ch_it.pdf</v>
      </c>
    </row>
    <row r="19708" spans="1:2" x14ac:dyDescent="0.2">
      <c r="A19708" s="1" t="s">
        <v>36029</v>
      </c>
      <c r="B19708" t="str">
        <f t="shared" si="588"/>
        <v>https://www.udobaer.de/out/media/public/cust/others/s0000283-2021-ch_it.pdf</v>
      </c>
    </row>
    <row r="19709" spans="1:2" x14ac:dyDescent="0.2">
      <c r="A19709" s="1" t="s">
        <v>36030</v>
      </c>
      <c r="B19709" t="str">
        <f t="shared" si="588"/>
        <v>https://www.udobaer.de/out/media/public/cust/others/s0000283-2021-ch_it.pdf</v>
      </c>
    </row>
    <row r="19710" spans="1:2" x14ac:dyDescent="0.2">
      <c r="A19710" s="1" t="s">
        <v>36031</v>
      </c>
      <c r="B19710" t="str">
        <f t="shared" si="588"/>
        <v>https://www.udobaer.de/out/media/public/cust/others/s0000283-2021-ch_it.pdf</v>
      </c>
    </row>
    <row r="19711" spans="1:2" x14ac:dyDescent="0.2">
      <c r="A19711" s="1" t="s">
        <v>36032</v>
      </c>
      <c r="B19711" t="str">
        <f t="shared" si="588"/>
        <v>https://www.udobaer.de/out/media/public/cust/others/s0000283-2021-ch_it.pdf</v>
      </c>
    </row>
    <row r="19712" spans="1:2" x14ac:dyDescent="0.2">
      <c r="A19712" s="1" t="s">
        <v>36033</v>
      </c>
      <c r="B19712" t="str">
        <f t="shared" si="588"/>
        <v>https://www.udobaer.de/out/media/public/cust/others/s0000283-2021-ch_it.pdf</v>
      </c>
    </row>
    <row r="19713" spans="1:2" x14ac:dyDescent="0.2">
      <c r="A19713" s="1" t="s">
        <v>36034</v>
      </c>
      <c r="B19713" t="str">
        <f t="shared" si="588"/>
        <v>https://www.udobaer.de/out/media/public/cust/others/s0000283-2021-ch_it.pdf</v>
      </c>
    </row>
    <row r="19714" spans="1:2" x14ac:dyDescent="0.2">
      <c r="A19714" s="1" t="s">
        <v>36035</v>
      </c>
      <c r="B19714" t="str">
        <f t="shared" si="588"/>
        <v>https://www.udobaer.de/out/media/public/cust/others/s0000283-2021-ch_it.pdf</v>
      </c>
    </row>
    <row r="19715" spans="1:2" x14ac:dyDescent="0.2">
      <c r="A19715" s="1" t="s">
        <v>36036</v>
      </c>
      <c r="B19715" t="str">
        <f t="shared" si="588"/>
        <v>https://www.udobaer.de/out/media/public/cust/others/s0000283-2021-ch_it.pdf</v>
      </c>
    </row>
    <row r="19716" spans="1:2" x14ac:dyDescent="0.2">
      <c r="A19716" s="1" t="s">
        <v>36037</v>
      </c>
      <c r="B19716" t="str">
        <f t="shared" si="588"/>
        <v>https://www.udobaer.de/out/media/public/cust/others/s0000283-2021-ch_it.pdf</v>
      </c>
    </row>
    <row r="19717" spans="1:2" x14ac:dyDescent="0.2">
      <c r="A19717" s="1" t="s">
        <v>36038</v>
      </c>
      <c r="B19717" t="str">
        <f t="shared" si="588"/>
        <v>https://www.udobaer.de/out/media/public/cust/others/s0000283-2021-ch_it.pdf</v>
      </c>
    </row>
    <row r="19718" spans="1:2" x14ac:dyDescent="0.2">
      <c r="A19718" s="1" t="s">
        <v>36039</v>
      </c>
      <c r="B19718" t="str">
        <f t="shared" si="588"/>
        <v>https://www.udobaer.de/out/media/public/cust/others/s0000283-2021-ch_it.pdf</v>
      </c>
    </row>
    <row r="19719" spans="1:2" x14ac:dyDescent="0.2">
      <c r="A19719" s="1" t="s">
        <v>36040</v>
      </c>
      <c r="B19719" t="str">
        <f t="shared" si="588"/>
        <v>https://www.udobaer.de/out/media/public/cust/others/s0000283-2021-ch_it.pdf</v>
      </c>
    </row>
    <row r="19720" spans="1:2" x14ac:dyDescent="0.2">
      <c r="A19720" s="1" t="s">
        <v>36041</v>
      </c>
      <c r="B19720" t="str">
        <f t="shared" si="588"/>
        <v>https://www.udobaer.de/out/media/public/cust/others/s0000283-2021-ch_it.pdf</v>
      </c>
    </row>
    <row r="19721" spans="1:2" x14ac:dyDescent="0.2">
      <c r="A19721" s="1" t="s">
        <v>36042</v>
      </c>
      <c r="B19721" t="str">
        <f t="shared" si="588"/>
        <v>https://www.udobaer.de/out/media/public/cust/others/s0000283-2021-ch_it.pdf</v>
      </c>
    </row>
    <row r="19722" spans="1:2" x14ac:dyDescent="0.2">
      <c r="A19722" s="1" t="s">
        <v>36043</v>
      </c>
      <c r="B19722" t="str">
        <f t="shared" si="588"/>
        <v>https://www.udobaer.de/out/media/public/cust/others/s0000283-2021-ch_it.pdf</v>
      </c>
    </row>
    <row r="19723" spans="1:2" x14ac:dyDescent="0.2">
      <c r="A19723" s="1" t="s">
        <v>36044</v>
      </c>
      <c r="B19723" t="str">
        <f t="shared" si="588"/>
        <v>https://www.udobaer.de/out/media/public/cust/others/s0000283-2021-ch_it.pdf</v>
      </c>
    </row>
    <row r="19724" spans="1:2" x14ac:dyDescent="0.2">
      <c r="A19724" s="1" t="s">
        <v>36045</v>
      </c>
      <c r="B19724" t="str">
        <f t="shared" si="588"/>
        <v>https://www.udobaer.de/out/media/public/cust/others/s0000283-2021-ch_it.pdf</v>
      </c>
    </row>
    <row r="19725" spans="1:2" x14ac:dyDescent="0.2">
      <c r="A19725" s="1" t="s">
        <v>36046</v>
      </c>
      <c r="B19725" t="str">
        <f t="shared" si="588"/>
        <v>https://www.udobaer.de/out/media/public/cust/others/s0000283-2021-ch_it.pdf</v>
      </c>
    </row>
    <row r="19726" spans="1:2" x14ac:dyDescent="0.2">
      <c r="A19726" s="1" t="s">
        <v>36047</v>
      </c>
      <c r="B19726" t="str">
        <f t="shared" si="588"/>
        <v>https://www.udobaer.de/out/media/public/cust/others/s0000283-2021-ch_it.pdf</v>
      </c>
    </row>
    <row r="19727" spans="1:2" x14ac:dyDescent="0.2">
      <c r="A19727" s="1" t="s">
        <v>36048</v>
      </c>
      <c r="B19727" t="str">
        <f t="shared" si="588"/>
        <v>https://www.udobaer.de/out/media/public/cust/others/s0000283-2021-ch_it.pdf</v>
      </c>
    </row>
    <row r="19728" spans="1:2" x14ac:dyDescent="0.2">
      <c r="A19728" s="1" t="s">
        <v>36049</v>
      </c>
      <c r="B19728" t="str">
        <f t="shared" si="588"/>
        <v>https://www.udobaer.de/out/media/public/cust/others/s0000283-2021-ch_it.pdf</v>
      </c>
    </row>
    <row r="19729" spans="1:2" x14ac:dyDescent="0.2">
      <c r="A19729" s="1" t="s">
        <v>36050</v>
      </c>
      <c r="B19729" t="str">
        <f t="shared" si="588"/>
        <v>https://www.udobaer.de/out/media/public/cust/others/s0000283-2021-ch_it.pdf</v>
      </c>
    </row>
    <row r="19730" spans="1:2" x14ac:dyDescent="0.2">
      <c r="A19730" s="1" t="s">
        <v>36051</v>
      </c>
      <c r="B19730" t="str">
        <f t="shared" si="588"/>
        <v>https://www.udobaer.de/out/media/public/cust/others/s0000283-2021-ch_it.pdf</v>
      </c>
    </row>
    <row r="19731" spans="1:2" x14ac:dyDescent="0.2">
      <c r="A19731" s="1" t="s">
        <v>36052</v>
      </c>
      <c r="B19731" t="str">
        <f t="shared" si="588"/>
        <v>https://www.udobaer.de/out/media/public/cust/others/s0000283-2021-ch_it.pdf</v>
      </c>
    </row>
    <row r="19732" spans="1:2" x14ac:dyDescent="0.2">
      <c r="A19732" s="1" t="s">
        <v>36053</v>
      </c>
      <c r="B19732" t="str">
        <f t="shared" si="588"/>
        <v>https://www.udobaer.de/out/media/public/cust/others/s0000283-2021-ch_it.pdf</v>
      </c>
    </row>
    <row r="19733" spans="1:2" x14ac:dyDescent="0.2">
      <c r="A19733" s="1" t="s">
        <v>36054</v>
      </c>
      <c r="B19733" t="str">
        <f t="shared" ref="B19733:B19766" si="589">HYPERLINK("https://www.udobaer.de/out/media/public/cust/others/s0000283-2021-ch_it.pdf")</f>
        <v>https://www.udobaer.de/out/media/public/cust/others/s0000283-2021-ch_it.pdf</v>
      </c>
    </row>
    <row r="19734" spans="1:2" x14ac:dyDescent="0.2">
      <c r="A19734" s="1" t="s">
        <v>36055</v>
      </c>
      <c r="B19734" t="str">
        <f t="shared" si="589"/>
        <v>https://www.udobaer.de/out/media/public/cust/others/s0000283-2021-ch_it.pdf</v>
      </c>
    </row>
    <row r="19735" spans="1:2" x14ac:dyDescent="0.2">
      <c r="A19735" s="1" t="s">
        <v>36057</v>
      </c>
      <c r="B19735" t="str">
        <f t="shared" si="589"/>
        <v>https://www.udobaer.de/out/media/public/cust/others/s0000283-2021-ch_it.pdf</v>
      </c>
    </row>
    <row r="19736" spans="1:2" x14ac:dyDescent="0.2">
      <c r="A19736" s="1" t="s">
        <v>36058</v>
      </c>
      <c r="B19736" t="str">
        <f t="shared" si="589"/>
        <v>https://www.udobaer.de/out/media/public/cust/others/s0000283-2021-ch_it.pdf</v>
      </c>
    </row>
    <row r="19737" spans="1:2" x14ac:dyDescent="0.2">
      <c r="A19737" s="1" t="s">
        <v>36059</v>
      </c>
      <c r="B19737" t="str">
        <f t="shared" si="589"/>
        <v>https://www.udobaer.de/out/media/public/cust/others/s0000283-2021-ch_it.pdf</v>
      </c>
    </row>
    <row r="19738" spans="1:2" x14ac:dyDescent="0.2">
      <c r="A19738" s="1" t="s">
        <v>36060</v>
      </c>
      <c r="B19738" t="str">
        <f t="shared" si="589"/>
        <v>https://www.udobaer.de/out/media/public/cust/others/s0000283-2021-ch_it.pdf</v>
      </c>
    </row>
    <row r="19739" spans="1:2" x14ac:dyDescent="0.2">
      <c r="A19739" s="1" t="s">
        <v>36061</v>
      </c>
      <c r="B19739" t="str">
        <f t="shared" si="589"/>
        <v>https://www.udobaer.de/out/media/public/cust/others/s0000283-2021-ch_it.pdf</v>
      </c>
    </row>
    <row r="19740" spans="1:2" x14ac:dyDescent="0.2">
      <c r="A19740" s="1" t="s">
        <v>36062</v>
      </c>
      <c r="B19740" t="str">
        <f t="shared" si="589"/>
        <v>https://www.udobaer.de/out/media/public/cust/others/s0000283-2021-ch_it.pdf</v>
      </c>
    </row>
    <row r="19741" spans="1:2" x14ac:dyDescent="0.2">
      <c r="A19741" s="1" t="s">
        <v>36063</v>
      </c>
      <c r="B19741" t="str">
        <f t="shared" si="589"/>
        <v>https://www.udobaer.de/out/media/public/cust/others/s0000283-2021-ch_it.pdf</v>
      </c>
    </row>
    <row r="19742" spans="1:2" x14ac:dyDescent="0.2">
      <c r="A19742" s="1" t="s">
        <v>36064</v>
      </c>
      <c r="B19742" t="str">
        <f t="shared" si="589"/>
        <v>https://www.udobaer.de/out/media/public/cust/others/s0000283-2021-ch_it.pdf</v>
      </c>
    </row>
    <row r="19743" spans="1:2" x14ac:dyDescent="0.2">
      <c r="A19743" s="1" t="s">
        <v>36065</v>
      </c>
      <c r="B19743" t="str">
        <f t="shared" si="589"/>
        <v>https://www.udobaer.de/out/media/public/cust/others/s0000283-2021-ch_it.pdf</v>
      </c>
    </row>
    <row r="19744" spans="1:2" x14ac:dyDescent="0.2">
      <c r="A19744" s="1" t="s">
        <v>36066</v>
      </c>
      <c r="B19744" t="str">
        <f t="shared" si="589"/>
        <v>https://www.udobaer.de/out/media/public/cust/others/s0000283-2021-ch_it.pdf</v>
      </c>
    </row>
    <row r="19745" spans="1:2" x14ac:dyDescent="0.2">
      <c r="A19745" s="1" t="s">
        <v>36067</v>
      </c>
      <c r="B19745" t="str">
        <f t="shared" si="589"/>
        <v>https://www.udobaer.de/out/media/public/cust/others/s0000283-2021-ch_it.pdf</v>
      </c>
    </row>
    <row r="19746" spans="1:2" x14ac:dyDescent="0.2">
      <c r="A19746" s="1" t="s">
        <v>36068</v>
      </c>
      <c r="B19746" t="str">
        <f t="shared" si="589"/>
        <v>https://www.udobaer.de/out/media/public/cust/others/s0000283-2021-ch_it.pdf</v>
      </c>
    </row>
    <row r="19747" spans="1:2" x14ac:dyDescent="0.2">
      <c r="A19747" s="1" t="s">
        <v>36069</v>
      </c>
      <c r="B19747" t="str">
        <f t="shared" si="589"/>
        <v>https://www.udobaer.de/out/media/public/cust/others/s0000283-2021-ch_it.pdf</v>
      </c>
    </row>
    <row r="19748" spans="1:2" x14ac:dyDescent="0.2">
      <c r="A19748" s="1" t="s">
        <v>36070</v>
      </c>
      <c r="B19748" t="str">
        <f t="shared" si="589"/>
        <v>https://www.udobaer.de/out/media/public/cust/others/s0000283-2021-ch_it.pdf</v>
      </c>
    </row>
    <row r="19749" spans="1:2" x14ac:dyDescent="0.2">
      <c r="A19749" s="1" t="s">
        <v>36071</v>
      </c>
      <c r="B19749" t="str">
        <f t="shared" si="589"/>
        <v>https://www.udobaer.de/out/media/public/cust/others/s0000283-2021-ch_it.pdf</v>
      </c>
    </row>
    <row r="19750" spans="1:2" x14ac:dyDescent="0.2">
      <c r="A19750" s="1" t="s">
        <v>36072</v>
      </c>
      <c r="B19750" t="str">
        <f t="shared" si="589"/>
        <v>https://www.udobaer.de/out/media/public/cust/others/s0000283-2021-ch_it.pdf</v>
      </c>
    </row>
    <row r="19751" spans="1:2" x14ac:dyDescent="0.2">
      <c r="A19751" s="1" t="s">
        <v>36073</v>
      </c>
      <c r="B19751" t="str">
        <f t="shared" si="589"/>
        <v>https://www.udobaer.de/out/media/public/cust/others/s0000283-2021-ch_it.pdf</v>
      </c>
    </row>
    <row r="19752" spans="1:2" x14ac:dyDescent="0.2">
      <c r="A19752" s="1" t="s">
        <v>36074</v>
      </c>
      <c r="B19752" t="str">
        <f t="shared" si="589"/>
        <v>https://www.udobaer.de/out/media/public/cust/others/s0000283-2021-ch_it.pdf</v>
      </c>
    </row>
    <row r="19753" spans="1:2" x14ac:dyDescent="0.2">
      <c r="A19753" s="1" t="s">
        <v>36075</v>
      </c>
      <c r="B19753" t="str">
        <f t="shared" si="589"/>
        <v>https://www.udobaer.de/out/media/public/cust/others/s0000283-2021-ch_it.pdf</v>
      </c>
    </row>
    <row r="19754" spans="1:2" x14ac:dyDescent="0.2">
      <c r="A19754" s="1" t="s">
        <v>36076</v>
      </c>
      <c r="B19754" t="str">
        <f t="shared" si="589"/>
        <v>https://www.udobaer.de/out/media/public/cust/others/s0000283-2021-ch_it.pdf</v>
      </c>
    </row>
    <row r="19755" spans="1:2" x14ac:dyDescent="0.2">
      <c r="A19755" s="1" t="s">
        <v>36077</v>
      </c>
      <c r="B19755" t="str">
        <f t="shared" si="589"/>
        <v>https://www.udobaer.de/out/media/public/cust/others/s0000283-2021-ch_it.pdf</v>
      </c>
    </row>
    <row r="19756" spans="1:2" x14ac:dyDescent="0.2">
      <c r="A19756" s="1" t="s">
        <v>36078</v>
      </c>
      <c r="B19756" t="str">
        <f t="shared" si="589"/>
        <v>https://www.udobaer.de/out/media/public/cust/others/s0000283-2021-ch_it.pdf</v>
      </c>
    </row>
    <row r="19757" spans="1:2" x14ac:dyDescent="0.2">
      <c r="A19757" s="1" t="s">
        <v>36079</v>
      </c>
      <c r="B19757" t="str">
        <f t="shared" si="589"/>
        <v>https://www.udobaer.de/out/media/public/cust/others/s0000283-2021-ch_it.pdf</v>
      </c>
    </row>
    <row r="19758" spans="1:2" x14ac:dyDescent="0.2">
      <c r="A19758" s="1" t="s">
        <v>36080</v>
      </c>
      <c r="B19758" t="str">
        <f t="shared" si="589"/>
        <v>https://www.udobaer.de/out/media/public/cust/others/s0000283-2021-ch_it.pdf</v>
      </c>
    </row>
    <row r="19759" spans="1:2" x14ac:dyDescent="0.2">
      <c r="A19759" s="1" t="s">
        <v>36083</v>
      </c>
      <c r="B19759" t="str">
        <f t="shared" si="589"/>
        <v>https://www.udobaer.de/out/media/public/cust/others/s0000283-2021-ch_it.pdf</v>
      </c>
    </row>
    <row r="19760" spans="1:2" x14ac:dyDescent="0.2">
      <c r="A19760" s="1" t="s">
        <v>36084</v>
      </c>
      <c r="B19760" t="str">
        <f t="shared" si="589"/>
        <v>https://www.udobaer.de/out/media/public/cust/others/s0000283-2021-ch_it.pdf</v>
      </c>
    </row>
    <row r="19761" spans="1:2" x14ac:dyDescent="0.2">
      <c r="A19761" s="1" t="s">
        <v>36085</v>
      </c>
      <c r="B19761" t="str">
        <f t="shared" si="589"/>
        <v>https://www.udobaer.de/out/media/public/cust/others/s0000283-2021-ch_it.pdf</v>
      </c>
    </row>
    <row r="19762" spans="1:2" x14ac:dyDescent="0.2">
      <c r="A19762" s="1" t="s">
        <v>36093</v>
      </c>
      <c r="B19762" t="str">
        <f t="shared" si="589"/>
        <v>https://www.udobaer.de/out/media/public/cust/others/s0000283-2021-ch_it.pdf</v>
      </c>
    </row>
    <row r="19763" spans="1:2" x14ac:dyDescent="0.2">
      <c r="A19763" s="1" t="s">
        <v>36143</v>
      </c>
      <c r="B19763" t="str">
        <f t="shared" si="589"/>
        <v>https://www.udobaer.de/out/media/public/cust/others/s0000283-2021-ch_it.pdf</v>
      </c>
    </row>
    <row r="19764" spans="1:2" x14ac:dyDescent="0.2">
      <c r="A19764" s="1" t="s">
        <v>36144</v>
      </c>
      <c r="B19764" t="str">
        <f t="shared" si="589"/>
        <v>https://www.udobaer.de/out/media/public/cust/others/s0000283-2021-ch_it.pdf</v>
      </c>
    </row>
    <row r="19765" spans="1:2" x14ac:dyDescent="0.2">
      <c r="A19765" s="1" t="s">
        <v>36151</v>
      </c>
      <c r="B19765" t="str">
        <f t="shared" si="589"/>
        <v>https://www.udobaer.de/out/media/public/cust/others/s0000283-2021-ch_it.pdf</v>
      </c>
    </row>
    <row r="19766" spans="1:2" x14ac:dyDescent="0.2">
      <c r="A19766" s="1" t="s">
        <v>36156</v>
      </c>
      <c r="B19766" t="str">
        <f t="shared" si="589"/>
        <v>https://www.udobaer.de/out/media/public/cust/others/s0000283-2021-ch_it.pdf</v>
      </c>
    </row>
    <row r="19767" spans="1:2" x14ac:dyDescent="0.2">
      <c r="A19767" s="1" t="s">
        <v>36017</v>
      </c>
      <c r="B19767" t="str">
        <f t="shared" ref="B19767:B19786" si="590">HYPERLINK("https://www.udobaer.de/out/media/public/cust/others/s0000285-2021-ch_it.pdf")</f>
        <v>https://www.udobaer.de/out/media/public/cust/others/s0000285-2021-ch_it.pdf</v>
      </c>
    </row>
    <row r="19768" spans="1:2" x14ac:dyDescent="0.2">
      <c r="A19768" s="1" t="s">
        <v>36018</v>
      </c>
      <c r="B19768" t="str">
        <f t="shared" si="590"/>
        <v>https://www.udobaer.de/out/media/public/cust/others/s0000285-2021-ch_it.pdf</v>
      </c>
    </row>
    <row r="19769" spans="1:2" x14ac:dyDescent="0.2">
      <c r="A19769" s="1" t="s">
        <v>36022</v>
      </c>
      <c r="B19769" t="str">
        <f t="shared" si="590"/>
        <v>https://www.udobaer.de/out/media/public/cust/others/s0000285-2021-ch_it.pdf</v>
      </c>
    </row>
    <row r="19770" spans="1:2" x14ac:dyDescent="0.2">
      <c r="A19770" s="1" t="s">
        <v>36023</v>
      </c>
      <c r="B19770" t="str">
        <f t="shared" si="590"/>
        <v>https://www.udobaer.de/out/media/public/cust/others/s0000285-2021-ch_it.pdf</v>
      </c>
    </row>
    <row r="19771" spans="1:2" x14ac:dyDescent="0.2">
      <c r="A19771" s="1" t="s">
        <v>36024</v>
      </c>
      <c r="B19771" t="str">
        <f t="shared" si="590"/>
        <v>https://www.udobaer.de/out/media/public/cust/others/s0000285-2021-ch_it.pdf</v>
      </c>
    </row>
    <row r="19772" spans="1:2" x14ac:dyDescent="0.2">
      <c r="A19772" s="1" t="s">
        <v>36025</v>
      </c>
      <c r="B19772" t="str">
        <f t="shared" si="590"/>
        <v>https://www.udobaer.de/out/media/public/cust/others/s0000285-2021-ch_it.pdf</v>
      </c>
    </row>
    <row r="19773" spans="1:2" x14ac:dyDescent="0.2">
      <c r="A19773" s="1" t="s">
        <v>36026</v>
      </c>
      <c r="B19773" t="str">
        <f t="shared" si="590"/>
        <v>https://www.udobaer.de/out/media/public/cust/others/s0000285-2021-ch_it.pdf</v>
      </c>
    </row>
    <row r="19774" spans="1:2" x14ac:dyDescent="0.2">
      <c r="A19774" s="1" t="s">
        <v>36027</v>
      </c>
      <c r="B19774" t="str">
        <f t="shared" si="590"/>
        <v>https://www.udobaer.de/out/media/public/cust/others/s0000285-2021-ch_it.pdf</v>
      </c>
    </row>
    <row r="19775" spans="1:2" x14ac:dyDescent="0.2">
      <c r="A19775" s="1" t="s">
        <v>36056</v>
      </c>
      <c r="B19775" t="str">
        <f t="shared" si="590"/>
        <v>https://www.udobaer.de/out/media/public/cust/others/s0000285-2021-ch_it.pdf</v>
      </c>
    </row>
    <row r="19776" spans="1:2" x14ac:dyDescent="0.2">
      <c r="A19776" s="1" t="s">
        <v>36092</v>
      </c>
      <c r="B19776" t="str">
        <f t="shared" si="590"/>
        <v>https://www.udobaer.de/out/media/public/cust/others/s0000285-2021-ch_it.pdf</v>
      </c>
    </row>
    <row r="19777" spans="1:2" x14ac:dyDescent="0.2">
      <c r="A19777" s="1" t="s">
        <v>36140</v>
      </c>
      <c r="B19777" t="str">
        <f t="shared" si="590"/>
        <v>https://www.udobaer.de/out/media/public/cust/others/s0000285-2021-ch_it.pdf</v>
      </c>
    </row>
    <row r="19778" spans="1:2" x14ac:dyDescent="0.2">
      <c r="A19778" s="1" t="s">
        <v>36145</v>
      </c>
      <c r="B19778" t="str">
        <f t="shared" si="590"/>
        <v>https://www.udobaer.de/out/media/public/cust/others/s0000285-2021-ch_it.pdf</v>
      </c>
    </row>
    <row r="19779" spans="1:2" x14ac:dyDescent="0.2">
      <c r="A19779" s="1" t="s">
        <v>36146</v>
      </c>
      <c r="B19779" t="str">
        <f t="shared" si="590"/>
        <v>https://www.udobaer.de/out/media/public/cust/others/s0000285-2021-ch_it.pdf</v>
      </c>
    </row>
    <row r="19780" spans="1:2" x14ac:dyDescent="0.2">
      <c r="A19780" s="1" t="s">
        <v>36148</v>
      </c>
      <c r="B19780" t="str">
        <f t="shared" si="590"/>
        <v>https://www.udobaer.de/out/media/public/cust/others/s0000285-2021-ch_it.pdf</v>
      </c>
    </row>
    <row r="19781" spans="1:2" x14ac:dyDescent="0.2">
      <c r="A19781" s="1" t="s">
        <v>36149</v>
      </c>
      <c r="B19781" t="str">
        <f t="shared" si="590"/>
        <v>https://www.udobaer.de/out/media/public/cust/others/s0000285-2021-ch_it.pdf</v>
      </c>
    </row>
    <row r="19782" spans="1:2" x14ac:dyDescent="0.2">
      <c r="A19782" s="1" t="s">
        <v>36152</v>
      </c>
      <c r="B19782" t="str">
        <f t="shared" si="590"/>
        <v>https://www.udobaer.de/out/media/public/cust/others/s0000285-2021-ch_it.pdf</v>
      </c>
    </row>
    <row r="19783" spans="1:2" x14ac:dyDescent="0.2">
      <c r="A19783" s="1" t="s">
        <v>36153</v>
      </c>
      <c r="B19783" t="str">
        <f t="shared" si="590"/>
        <v>https://www.udobaer.de/out/media/public/cust/others/s0000285-2021-ch_it.pdf</v>
      </c>
    </row>
    <row r="19784" spans="1:2" x14ac:dyDescent="0.2">
      <c r="A19784" s="1" t="s">
        <v>36154</v>
      </c>
      <c r="B19784" t="str">
        <f t="shared" si="590"/>
        <v>https://www.udobaer.de/out/media/public/cust/others/s0000285-2021-ch_it.pdf</v>
      </c>
    </row>
    <row r="19785" spans="1:2" x14ac:dyDescent="0.2">
      <c r="A19785" s="1" t="s">
        <v>36155</v>
      </c>
      <c r="B19785" t="str">
        <f t="shared" si="590"/>
        <v>https://www.udobaer.de/out/media/public/cust/others/s0000285-2021-ch_it.pdf</v>
      </c>
    </row>
    <row r="19786" spans="1:2" x14ac:dyDescent="0.2">
      <c r="A19786" s="1" t="s">
        <v>36159</v>
      </c>
      <c r="B19786" t="str">
        <f t="shared" si="590"/>
        <v>https://www.udobaer.de/out/media/public/cust/others/s0000285-2021-ch_it.pdf</v>
      </c>
    </row>
    <row r="19787" spans="1:2" x14ac:dyDescent="0.2">
      <c r="A19787" s="1" t="s">
        <v>35949</v>
      </c>
      <c r="B19787" t="str">
        <f t="shared" ref="B19787:B19793" si="591">HYPERLINK("https://www.udobaer.de/out/media/public/cust/others/s0000287-2021-ch_it.pdf")</f>
        <v>https://www.udobaer.de/out/media/public/cust/others/s0000287-2021-ch_it.pdf</v>
      </c>
    </row>
    <row r="19788" spans="1:2" x14ac:dyDescent="0.2">
      <c r="A19788" s="1" t="s">
        <v>35951</v>
      </c>
      <c r="B19788" t="str">
        <f t="shared" si="591"/>
        <v>https://www.udobaer.de/out/media/public/cust/others/s0000287-2021-ch_it.pdf</v>
      </c>
    </row>
    <row r="19789" spans="1:2" x14ac:dyDescent="0.2">
      <c r="A19789" s="1" t="s">
        <v>35953</v>
      </c>
      <c r="B19789" t="str">
        <f t="shared" si="591"/>
        <v>https://www.udobaer.de/out/media/public/cust/others/s0000287-2021-ch_it.pdf</v>
      </c>
    </row>
    <row r="19790" spans="1:2" x14ac:dyDescent="0.2">
      <c r="A19790" s="1" t="s">
        <v>35954</v>
      </c>
      <c r="B19790" t="str">
        <f t="shared" si="591"/>
        <v>https://www.udobaer.de/out/media/public/cust/others/s0000287-2021-ch_it.pdf</v>
      </c>
    </row>
    <row r="19791" spans="1:2" x14ac:dyDescent="0.2">
      <c r="A19791" s="1" t="s">
        <v>35955</v>
      </c>
      <c r="B19791" t="str">
        <f t="shared" si="591"/>
        <v>https://www.udobaer.de/out/media/public/cust/others/s0000287-2021-ch_it.pdf</v>
      </c>
    </row>
    <row r="19792" spans="1:2" x14ac:dyDescent="0.2">
      <c r="A19792" s="1" t="s">
        <v>35956</v>
      </c>
      <c r="B19792" t="str">
        <f t="shared" si="591"/>
        <v>https://www.udobaer.de/out/media/public/cust/others/s0000287-2021-ch_it.pdf</v>
      </c>
    </row>
    <row r="19793" spans="1:2" x14ac:dyDescent="0.2">
      <c r="A19793" s="1" t="s">
        <v>36157</v>
      </c>
      <c r="B19793" t="str">
        <f t="shared" si="591"/>
        <v>https://www.udobaer.de/out/media/public/cust/others/s0000287-2021-ch_it.pdf</v>
      </c>
    </row>
    <row r="19794" spans="1:2" x14ac:dyDescent="0.2">
      <c r="A19794" s="1" t="s">
        <v>1862</v>
      </c>
      <c r="B19794" t="str">
        <f t="shared" ref="B19794:B19805" si="592">HYPERLINK("https://www.udobaer.de/out/media/public/cust/others/s0000288-2021-ch_it.pdf")</f>
        <v>https://www.udobaer.de/out/media/public/cust/others/s0000288-2021-ch_it.pdf</v>
      </c>
    </row>
    <row r="19795" spans="1:2" x14ac:dyDescent="0.2">
      <c r="A19795" s="1" t="s">
        <v>35104</v>
      </c>
      <c r="B19795" t="str">
        <f t="shared" si="592"/>
        <v>https://www.udobaer.de/out/media/public/cust/others/s0000288-2021-ch_it.pdf</v>
      </c>
    </row>
    <row r="19796" spans="1:2" x14ac:dyDescent="0.2">
      <c r="A19796" s="1" t="s">
        <v>41402</v>
      </c>
      <c r="B19796" t="str">
        <f t="shared" si="592"/>
        <v>https://www.udobaer.de/out/media/public/cust/others/s0000288-2021-ch_it.pdf</v>
      </c>
    </row>
    <row r="19797" spans="1:2" x14ac:dyDescent="0.2">
      <c r="A19797" s="1" t="s">
        <v>41403</v>
      </c>
      <c r="B19797" t="str">
        <f t="shared" si="592"/>
        <v>https://www.udobaer.de/out/media/public/cust/others/s0000288-2021-ch_it.pdf</v>
      </c>
    </row>
    <row r="19798" spans="1:2" x14ac:dyDescent="0.2">
      <c r="A19798" s="1" t="s">
        <v>41404</v>
      </c>
      <c r="B19798" t="str">
        <f t="shared" si="592"/>
        <v>https://www.udobaer.de/out/media/public/cust/others/s0000288-2021-ch_it.pdf</v>
      </c>
    </row>
    <row r="19799" spans="1:2" x14ac:dyDescent="0.2">
      <c r="A19799" s="1" t="s">
        <v>41431</v>
      </c>
      <c r="B19799" t="str">
        <f t="shared" si="592"/>
        <v>https://www.udobaer.de/out/media/public/cust/others/s0000288-2021-ch_it.pdf</v>
      </c>
    </row>
    <row r="19800" spans="1:2" x14ac:dyDescent="0.2">
      <c r="A19800" s="1" t="s">
        <v>41485</v>
      </c>
      <c r="B19800" t="str">
        <f t="shared" si="592"/>
        <v>https://www.udobaer.de/out/media/public/cust/others/s0000288-2021-ch_it.pdf</v>
      </c>
    </row>
    <row r="19801" spans="1:2" x14ac:dyDescent="0.2">
      <c r="A19801" s="1" t="s">
        <v>41795</v>
      </c>
      <c r="B19801" t="str">
        <f t="shared" si="592"/>
        <v>https://www.udobaer.de/out/media/public/cust/others/s0000288-2021-ch_it.pdf</v>
      </c>
    </row>
    <row r="19802" spans="1:2" x14ac:dyDescent="0.2">
      <c r="A19802" s="1" t="s">
        <v>41796</v>
      </c>
      <c r="B19802" t="str">
        <f t="shared" si="592"/>
        <v>https://www.udobaer.de/out/media/public/cust/others/s0000288-2021-ch_it.pdf</v>
      </c>
    </row>
    <row r="19803" spans="1:2" x14ac:dyDescent="0.2">
      <c r="A19803" s="1" t="s">
        <v>42538</v>
      </c>
      <c r="B19803" t="str">
        <f t="shared" si="592"/>
        <v>https://www.udobaer.de/out/media/public/cust/others/s0000288-2021-ch_it.pdf</v>
      </c>
    </row>
    <row r="19804" spans="1:2" x14ac:dyDescent="0.2">
      <c r="A19804" s="1" t="s">
        <v>42614</v>
      </c>
      <c r="B19804" t="str">
        <f t="shared" si="592"/>
        <v>https://www.udobaer.de/out/media/public/cust/others/s0000288-2021-ch_it.pdf</v>
      </c>
    </row>
    <row r="19805" spans="1:2" x14ac:dyDescent="0.2">
      <c r="A19805" s="1" t="s">
        <v>42659</v>
      </c>
      <c r="B19805" t="str">
        <f t="shared" si="592"/>
        <v>https://www.udobaer.de/out/media/public/cust/others/s0000288-2021-ch_it.pdf</v>
      </c>
    </row>
    <row r="19806" spans="1:2" x14ac:dyDescent="0.2">
      <c r="A19806" s="1" t="s">
        <v>41905</v>
      </c>
      <c r="B19806" t="str">
        <f>HYPERLINK("https://www.udobaer.de/out/media/public/cust/others/s0000289-2021-ch_it.pdf")</f>
        <v>https://www.udobaer.de/out/media/public/cust/others/s0000289-2021-ch_it.pdf</v>
      </c>
    </row>
    <row r="19807" spans="1:2" x14ac:dyDescent="0.2">
      <c r="A19807" s="1" t="s">
        <v>42968</v>
      </c>
      <c r="B19807" t="str">
        <f>HYPERLINK("https://www.udobaer.de/out/media/public/cust/others/s0000289-2021-ch_it.pdf")</f>
        <v>https://www.udobaer.de/out/media/public/cust/others/s0000289-2021-ch_it.pdf</v>
      </c>
    </row>
    <row r="19808" spans="1:2" x14ac:dyDescent="0.2">
      <c r="A19808" s="1" t="s">
        <v>42968</v>
      </c>
      <c r="B19808" t="str">
        <f>HYPERLINK("https://www.udobaer.de/out/media/public/cust/others/s0000289-2021-ch_it.pdf")</f>
        <v>https://www.udobaer.de/out/media/public/cust/others/s0000289-2021-ch_it.pdf</v>
      </c>
    </row>
    <row r="19809" spans="1:2" x14ac:dyDescent="0.2">
      <c r="A19809" s="1" t="s">
        <v>42984</v>
      </c>
      <c r="B19809" t="str">
        <f>HYPERLINK("https://www.udobaer.de/out/media/public/cust/others/s0000289-2021-ch_it.pdf")</f>
        <v>https://www.udobaer.de/out/media/public/cust/others/s0000289-2021-ch_it.pdf</v>
      </c>
    </row>
    <row r="19810" spans="1:2" x14ac:dyDescent="0.2">
      <c r="A19810" s="1" t="s">
        <v>36314</v>
      </c>
      <c r="B19810" t="str">
        <f t="shared" ref="B19810:B19841" si="593">HYPERLINK("https://www.udobaer.de/out/media/public/cust/others/s0000290-2021-ch_it.pdf")</f>
        <v>https://www.udobaer.de/out/media/public/cust/others/s0000290-2021-ch_it.pdf</v>
      </c>
    </row>
    <row r="19811" spans="1:2" x14ac:dyDescent="0.2">
      <c r="A19811" s="1" t="s">
        <v>36315</v>
      </c>
      <c r="B19811" t="str">
        <f t="shared" si="593"/>
        <v>https://www.udobaer.de/out/media/public/cust/others/s0000290-2021-ch_it.pdf</v>
      </c>
    </row>
    <row r="19812" spans="1:2" x14ac:dyDescent="0.2">
      <c r="A19812" s="1" t="s">
        <v>36316</v>
      </c>
      <c r="B19812" t="str">
        <f t="shared" si="593"/>
        <v>https://www.udobaer.de/out/media/public/cust/others/s0000290-2021-ch_it.pdf</v>
      </c>
    </row>
    <row r="19813" spans="1:2" x14ac:dyDescent="0.2">
      <c r="A19813" s="1" t="s">
        <v>36317</v>
      </c>
      <c r="B19813" t="str">
        <f t="shared" si="593"/>
        <v>https://www.udobaer.de/out/media/public/cust/others/s0000290-2021-ch_it.pdf</v>
      </c>
    </row>
    <row r="19814" spans="1:2" x14ac:dyDescent="0.2">
      <c r="A19814" s="1" t="s">
        <v>36318</v>
      </c>
      <c r="B19814" t="str">
        <f t="shared" si="593"/>
        <v>https://www.udobaer.de/out/media/public/cust/others/s0000290-2021-ch_it.pdf</v>
      </c>
    </row>
    <row r="19815" spans="1:2" x14ac:dyDescent="0.2">
      <c r="A19815" s="1" t="s">
        <v>36319</v>
      </c>
      <c r="B19815" t="str">
        <f t="shared" si="593"/>
        <v>https://www.udobaer.de/out/media/public/cust/others/s0000290-2021-ch_it.pdf</v>
      </c>
    </row>
    <row r="19816" spans="1:2" x14ac:dyDescent="0.2">
      <c r="A19816" s="1" t="s">
        <v>36320</v>
      </c>
      <c r="B19816" t="str">
        <f t="shared" si="593"/>
        <v>https://www.udobaer.de/out/media/public/cust/others/s0000290-2021-ch_it.pdf</v>
      </c>
    </row>
    <row r="19817" spans="1:2" x14ac:dyDescent="0.2">
      <c r="A19817" s="1" t="s">
        <v>36321</v>
      </c>
      <c r="B19817" t="str">
        <f t="shared" si="593"/>
        <v>https://www.udobaer.de/out/media/public/cust/others/s0000290-2021-ch_it.pdf</v>
      </c>
    </row>
    <row r="19818" spans="1:2" x14ac:dyDescent="0.2">
      <c r="A19818" s="1" t="s">
        <v>36322</v>
      </c>
      <c r="B19818" t="str">
        <f t="shared" si="593"/>
        <v>https://www.udobaer.de/out/media/public/cust/others/s0000290-2021-ch_it.pdf</v>
      </c>
    </row>
    <row r="19819" spans="1:2" x14ac:dyDescent="0.2">
      <c r="A19819" s="1" t="s">
        <v>36323</v>
      </c>
      <c r="B19819" t="str">
        <f t="shared" si="593"/>
        <v>https://www.udobaer.de/out/media/public/cust/others/s0000290-2021-ch_it.pdf</v>
      </c>
    </row>
    <row r="19820" spans="1:2" x14ac:dyDescent="0.2">
      <c r="A19820" s="1" t="s">
        <v>36324</v>
      </c>
      <c r="B19820" t="str">
        <f t="shared" si="593"/>
        <v>https://www.udobaer.de/out/media/public/cust/others/s0000290-2021-ch_it.pdf</v>
      </c>
    </row>
    <row r="19821" spans="1:2" x14ac:dyDescent="0.2">
      <c r="A19821" s="1" t="s">
        <v>36325</v>
      </c>
      <c r="B19821" t="str">
        <f t="shared" si="593"/>
        <v>https://www.udobaer.de/out/media/public/cust/others/s0000290-2021-ch_it.pdf</v>
      </c>
    </row>
    <row r="19822" spans="1:2" x14ac:dyDescent="0.2">
      <c r="A19822" s="1" t="s">
        <v>36326</v>
      </c>
      <c r="B19822" t="str">
        <f t="shared" si="593"/>
        <v>https://www.udobaer.de/out/media/public/cust/others/s0000290-2021-ch_it.pdf</v>
      </c>
    </row>
    <row r="19823" spans="1:2" x14ac:dyDescent="0.2">
      <c r="A19823" s="1" t="s">
        <v>36327</v>
      </c>
      <c r="B19823" t="str">
        <f t="shared" si="593"/>
        <v>https://www.udobaer.de/out/media/public/cust/others/s0000290-2021-ch_it.pdf</v>
      </c>
    </row>
    <row r="19824" spans="1:2" x14ac:dyDescent="0.2">
      <c r="A19824" s="1" t="s">
        <v>36328</v>
      </c>
      <c r="B19824" t="str">
        <f t="shared" si="593"/>
        <v>https://www.udobaer.de/out/media/public/cust/others/s0000290-2021-ch_it.pdf</v>
      </c>
    </row>
    <row r="19825" spans="1:2" x14ac:dyDescent="0.2">
      <c r="A19825" s="1" t="s">
        <v>36329</v>
      </c>
      <c r="B19825" t="str">
        <f t="shared" si="593"/>
        <v>https://www.udobaer.de/out/media/public/cust/others/s0000290-2021-ch_it.pdf</v>
      </c>
    </row>
    <row r="19826" spans="1:2" x14ac:dyDescent="0.2">
      <c r="A19826" s="1" t="s">
        <v>36330</v>
      </c>
      <c r="B19826" t="str">
        <f t="shared" si="593"/>
        <v>https://www.udobaer.de/out/media/public/cust/others/s0000290-2021-ch_it.pdf</v>
      </c>
    </row>
    <row r="19827" spans="1:2" x14ac:dyDescent="0.2">
      <c r="A19827" s="1" t="s">
        <v>36331</v>
      </c>
      <c r="B19827" t="str">
        <f t="shared" si="593"/>
        <v>https://www.udobaer.de/out/media/public/cust/others/s0000290-2021-ch_it.pdf</v>
      </c>
    </row>
    <row r="19828" spans="1:2" x14ac:dyDescent="0.2">
      <c r="A19828" s="1" t="s">
        <v>36332</v>
      </c>
      <c r="B19828" t="str">
        <f t="shared" si="593"/>
        <v>https://www.udobaer.de/out/media/public/cust/others/s0000290-2021-ch_it.pdf</v>
      </c>
    </row>
    <row r="19829" spans="1:2" x14ac:dyDescent="0.2">
      <c r="A19829" s="1" t="s">
        <v>36333</v>
      </c>
      <c r="B19829" t="str">
        <f t="shared" si="593"/>
        <v>https://www.udobaer.de/out/media/public/cust/others/s0000290-2021-ch_it.pdf</v>
      </c>
    </row>
    <row r="19830" spans="1:2" x14ac:dyDescent="0.2">
      <c r="A19830" s="1" t="s">
        <v>36334</v>
      </c>
      <c r="B19830" t="str">
        <f t="shared" si="593"/>
        <v>https://www.udobaer.de/out/media/public/cust/others/s0000290-2021-ch_it.pdf</v>
      </c>
    </row>
    <row r="19831" spans="1:2" x14ac:dyDescent="0.2">
      <c r="A19831" s="1" t="s">
        <v>36335</v>
      </c>
      <c r="B19831" t="str">
        <f t="shared" si="593"/>
        <v>https://www.udobaer.de/out/media/public/cust/others/s0000290-2021-ch_it.pdf</v>
      </c>
    </row>
    <row r="19832" spans="1:2" x14ac:dyDescent="0.2">
      <c r="A19832" s="1" t="s">
        <v>36336</v>
      </c>
      <c r="B19832" t="str">
        <f t="shared" si="593"/>
        <v>https://www.udobaer.de/out/media/public/cust/others/s0000290-2021-ch_it.pdf</v>
      </c>
    </row>
    <row r="19833" spans="1:2" x14ac:dyDescent="0.2">
      <c r="A19833" s="1" t="s">
        <v>36337</v>
      </c>
      <c r="B19833" t="str">
        <f t="shared" si="593"/>
        <v>https://www.udobaer.de/out/media/public/cust/others/s0000290-2021-ch_it.pdf</v>
      </c>
    </row>
    <row r="19834" spans="1:2" x14ac:dyDescent="0.2">
      <c r="A19834" s="1" t="s">
        <v>36338</v>
      </c>
      <c r="B19834" t="str">
        <f t="shared" si="593"/>
        <v>https://www.udobaer.de/out/media/public/cust/others/s0000290-2021-ch_it.pdf</v>
      </c>
    </row>
    <row r="19835" spans="1:2" x14ac:dyDescent="0.2">
      <c r="A19835" s="1" t="s">
        <v>36339</v>
      </c>
      <c r="B19835" t="str">
        <f t="shared" si="593"/>
        <v>https://www.udobaer.de/out/media/public/cust/others/s0000290-2021-ch_it.pdf</v>
      </c>
    </row>
    <row r="19836" spans="1:2" x14ac:dyDescent="0.2">
      <c r="A19836" s="1" t="s">
        <v>36340</v>
      </c>
      <c r="B19836" t="str">
        <f t="shared" si="593"/>
        <v>https://www.udobaer.de/out/media/public/cust/others/s0000290-2021-ch_it.pdf</v>
      </c>
    </row>
    <row r="19837" spans="1:2" x14ac:dyDescent="0.2">
      <c r="A19837" s="1" t="s">
        <v>36341</v>
      </c>
      <c r="B19837" t="str">
        <f t="shared" si="593"/>
        <v>https://www.udobaer.de/out/media/public/cust/others/s0000290-2021-ch_it.pdf</v>
      </c>
    </row>
    <row r="19838" spans="1:2" x14ac:dyDescent="0.2">
      <c r="A19838" s="1" t="s">
        <v>36342</v>
      </c>
      <c r="B19838" t="str">
        <f t="shared" si="593"/>
        <v>https://www.udobaer.de/out/media/public/cust/others/s0000290-2021-ch_it.pdf</v>
      </c>
    </row>
    <row r="19839" spans="1:2" x14ac:dyDescent="0.2">
      <c r="A19839" s="1" t="s">
        <v>36343</v>
      </c>
      <c r="B19839" t="str">
        <f t="shared" si="593"/>
        <v>https://www.udobaer.de/out/media/public/cust/others/s0000290-2021-ch_it.pdf</v>
      </c>
    </row>
    <row r="19840" spans="1:2" x14ac:dyDescent="0.2">
      <c r="A19840" s="1" t="s">
        <v>36344</v>
      </c>
      <c r="B19840" t="str">
        <f t="shared" si="593"/>
        <v>https://www.udobaer.de/out/media/public/cust/others/s0000290-2021-ch_it.pdf</v>
      </c>
    </row>
    <row r="19841" spans="1:2" x14ac:dyDescent="0.2">
      <c r="A19841" s="1" t="s">
        <v>36345</v>
      </c>
      <c r="B19841" t="str">
        <f t="shared" si="593"/>
        <v>https://www.udobaer.de/out/media/public/cust/others/s0000290-2021-ch_it.pdf</v>
      </c>
    </row>
    <row r="19842" spans="1:2" x14ac:dyDescent="0.2">
      <c r="A19842" s="1" t="s">
        <v>36346</v>
      </c>
      <c r="B19842" t="str">
        <f t="shared" ref="B19842:B19873" si="594">HYPERLINK("https://www.udobaer.de/out/media/public/cust/others/s0000290-2021-ch_it.pdf")</f>
        <v>https://www.udobaer.de/out/media/public/cust/others/s0000290-2021-ch_it.pdf</v>
      </c>
    </row>
    <row r="19843" spans="1:2" x14ac:dyDescent="0.2">
      <c r="A19843" s="1" t="s">
        <v>36347</v>
      </c>
      <c r="B19843" t="str">
        <f t="shared" si="594"/>
        <v>https://www.udobaer.de/out/media/public/cust/others/s0000290-2021-ch_it.pdf</v>
      </c>
    </row>
    <row r="19844" spans="1:2" x14ac:dyDescent="0.2">
      <c r="A19844" s="1" t="s">
        <v>36348</v>
      </c>
      <c r="B19844" t="str">
        <f t="shared" si="594"/>
        <v>https://www.udobaer.de/out/media/public/cust/others/s0000290-2021-ch_it.pdf</v>
      </c>
    </row>
    <row r="19845" spans="1:2" x14ac:dyDescent="0.2">
      <c r="A19845" s="1" t="s">
        <v>36349</v>
      </c>
      <c r="B19845" t="str">
        <f t="shared" si="594"/>
        <v>https://www.udobaer.de/out/media/public/cust/others/s0000290-2021-ch_it.pdf</v>
      </c>
    </row>
    <row r="19846" spans="1:2" x14ac:dyDescent="0.2">
      <c r="A19846" s="1" t="s">
        <v>36350</v>
      </c>
      <c r="B19846" t="str">
        <f t="shared" si="594"/>
        <v>https://www.udobaer.de/out/media/public/cust/others/s0000290-2021-ch_it.pdf</v>
      </c>
    </row>
    <row r="19847" spans="1:2" x14ac:dyDescent="0.2">
      <c r="A19847" s="1" t="s">
        <v>36351</v>
      </c>
      <c r="B19847" t="str">
        <f t="shared" si="594"/>
        <v>https://www.udobaer.de/out/media/public/cust/others/s0000290-2021-ch_it.pdf</v>
      </c>
    </row>
    <row r="19848" spans="1:2" x14ac:dyDescent="0.2">
      <c r="A19848" s="1" t="s">
        <v>36352</v>
      </c>
      <c r="B19848" t="str">
        <f t="shared" si="594"/>
        <v>https://www.udobaer.de/out/media/public/cust/others/s0000290-2021-ch_it.pdf</v>
      </c>
    </row>
    <row r="19849" spans="1:2" x14ac:dyDescent="0.2">
      <c r="A19849" s="1" t="s">
        <v>36353</v>
      </c>
      <c r="B19849" t="str">
        <f t="shared" si="594"/>
        <v>https://www.udobaer.de/out/media/public/cust/others/s0000290-2021-ch_it.pdf</v>
      </c>
    </row>
    <row r="19850" spans="1:2" x14ac:dyDescent="0.2">
      <c r="A19850" s="1" t="s">
        <v>36354</v>
      </c>
      <c r="B19850" t="str">
        <f t="shared" si="594"/>
        <v>https://www.udobaer.de/out/media/public/cust/others/s0000290-2021-ch_it.pdf</v>
      </c>
    </row>
    <row r="19851" spans="1:2" x14ac:dyDescent="0.2">
      <c r="A19851" s="1" t="s">
        <v>36355</v>
      </c>
      <c r="B19851" t="str">
        <f t="shared" si="594"/>
        <v>https://www.udobaer.de/out/media/public/cust/others/s0000290-2021-ch_it.pdf</v>
      </c>
    </row>
    <row r="19852" spans="1:2" x14ac:dyDescent="0.2">
      <c r="A19852" s="1" t="s">
        <v>36356</v>
      </c>
      <c r="B19852" t="str">
        <f t="shared" si="594"/>
        <v>https://www.udobaer.de/out/media/public/cust/others/s0000290-2021-ch_it.pdf</v>
      </c>
    </row>
    <row r="19853" spans="1:2" x14ac:dyDescent="0.2">
      <c r="A19853" s="1" t="s">
        <v>36357</v>
      </c>
      <c r="B19853" t="str">
        <f t="shared" si="594"/>
        <v>https://www.udobaer.de/out/media/public/cust/others/s0000290-2021-ch_it.pdf</v>
      </c>
    </row>
    <row r="19854" spans="1:2" x14ac:dyDescent="0.2">
      <c r="A19854" s="1" t="s">
        <v>36358</v>
      </c>
      <c r="B19854" t="str">
        <f t="shared" si="594"/>
        <v>https://www.udobaer.de/out/media/public/cust/others/s0000290-2021-ch_it.pdf</v>
      </c>
    </row>
    <row r="19855" spans="1:2" x14ac:dyDescent="0.2">
      <c r="A19855" s="1" t="s">
        <v>36359</v>
      </c>
      <c r="B19855" t="str">
        <f t="shared" si="594"/>
        <v>https://www.udobaer.de/out/media/public/cust/others/s0000290-2021-ch_it.pdf</v>
      </c>
    </row>
    <row r="19856" spans="1:2" x14ac:dyDescent="0.2">
      <c r="A19856" s="1" t="s">
        <v>36360</v>
      </c>
      <c r="B19856" t="str">
        <f t="shared" si="594"/>
        <v>https://www.udobaer.de/out/media/public/cust/others/s0000290-2021-ch_it.pdf</v>
      </c>
    </row>
    <row r="19857" spans="1:2" x14ac:dyDescent="0.2">
      <c r="A19857" s="1" t="s">
        <v>36361</v>
      </c>
      <c r="B19857" t="str">
        <f t="shared" si="594"/>
        <v>https://www.udobaer.de/out/media/public/cust/others/s0000290-2021-ch_it.pdf</v>
      </c>
    </row>
    <row r="19858" spans="1:2" x14ac:dyDescent="0.2">
      <c r="A19858" s="1" t="s">
        <v>36362</v>
      </c>
      <c r="B19858" t="str">
        <f t="shared" si="594"/>
        <v>https://www.udobaer.de/out/media/public/cust/others/s0000290-2021-ch_it.pdf</v>
      </c>
    </row>
    <row r="19859" spans="1:2" x14ac:dyDescent="0.2">
      <c r="A19859" s="1" t="s">
        <v>36363</v>
      </c>
      <c r="B19859" t="str">
        <f t="shared" si="594"/>
        <v>https://www.udobaer.de/out/media/public/cust/others/s0000290-2021-ch_it.pdf</v>
      </c>
    </row>
    <row r="19860" spans="1:2" x14ac:dyDescent="0.2">
      <c r="A19860" s="1" t="s">
        <v>36364</v>
      </c>
      <c r="B19860" t="str">
        <f t="shared" si="594"/>
        <v>https://www.udobaer.de/out/media/public/cust/others/s0000290-2021-ch_it.pdf</v>
      </c>
    </row>
    <row r="19861" spans="1:2" x14ac:dyDescent="0.2">
      <c r="A19861" s="1" t="s">
        <v>36365</v>
      </c>
      <c r="B19861" t="str">
        <f t="shared" si="594"/>
        <v>https://www.udobaer.de/out/media/public/cust/others/s0000290-2021-ch_it.pdf</v>
      </c>
    </row>
    <row r="19862" spans="1:2" x14ac:dyDescent="0.2">
      <c r="A19862" s="1" t="s">
        <v>36366</v>
      </c>
      <c r="B19862" t="str">
        <f t="shared" si="594"/>
        <v>https://www.udobaer.de/out/media/public/cust/others/s0000290-2021-ch_it.pdf</v>
      </c>
    </row>
    <row r="19863" spans="1:2" x14ac:dyDescent="0.2">
      <c r="A19863" s="1" t="s">
        <v>36367</v>
      </c>
      <c r="B19863" t="str">
        <f t="shared" si="594"/>
        <v>https://www.udobaer.de/out/media/public/cust/others/s0000290-2021-ch_it.pdf</v>
      </c>
    </row>
    <row r="19864" spans="1:2" x14ac:dyDescent="0.2">
      <c r="A19864" s="1" t="s">
        <v>36368</v>
      </c>
      <c r="B19864" t="str">
        <f t="shared" si="594"/>
        <v>https://www.udobaer.de/out/media/public/cust/others/s0000290-2021-ch_it.pdf</v>
      </c>
    </row>
    <row r="19865" spans="1:2" x14ac:dyDescent="0.2">
      <c r="A19865" s="1" t="s">
        <v>36369</v>
      </c>
      <c r="B19865" t="str">
        <f t="shared" si="594"/>
        <v>https://www.udobaer.de/out/media/public/cust/others/s0000290-2021-ch_it.pdf</v>
      </c>
    </row>
    <row r="19866" spans="1:2" x14ac:dyDescent="0.2">
      <c r="A19866" s="1" t="s">
        <v>36370</v>
      </c>
      <c r="B19866" t="str">
        <f t="shared" si="594"/>
        <v>https://www.udobaer.de/out/media/public/cust/others/s0000290-2021-ch_it.pdf</v>
      </c>
    </row>
    <row r="19867" spans="1:2" x14ac:dyDescent="0.2">
      <c r="A19867" s="1" t="s">
        <v>36371</v>
      </c>
      <c r="B19867" t="str">
        <f t="shared" si="594"/>
        <v>https://www.udobaer.de/out/media/public/cust/others/s0000290-2021-ch_it.pdf</v>
      </c>
    </row>
    <row r="19868" spans="1:2" x14ac:dyDescent="0.2">
      <c r="A19868" s="1" t="s">
        <v>36372</v>
      </c>
      <c r="B19868" t="str">
        <f t="shared" si="594"/>
        <v>https://www.udobaer.de/out/media/public/cust/others/s0000290-2021-ch_it.pdf</v>
      </c>
    </row>
    <row r="19869" spans="1:2" x14ac:dyDescent="0.2">
      <c r="A19869" s="1" t="s">
        <v>36373</v>
      </c>
      <c r="B19869" t="str">
        <f t="shared" si="594"/>
        <v>https://www.udobaer.de/out/media/public/cust/others/s0000290-2021-ch_it.pdf</v>
      </c>
    </row>
    <row r="19870" spans="1:2" x14ac:dyDescent="0.2">
      <c r="A19870" s="1" t="s">
        <v>36374</v>
      </c>
      <c r="B19870" t="str">
        <f t="shared" si="594"/>
        <v>https://www.udobaer.de/out/media/public/cust/others/s0000290-2021-ch_it.pdf</v>
      </c>
    </row>
    <row r="19871" spans="1:2" x14ac:dyDescent="0.2">
      <c r="A19871" s="1" t="s">
        <v>36375</v>
      </c>
      <c r="B19871" t="str">
        <f t="shared" si="594"/>
        <v>https://www.udobaer.de/out/media/public/cust/others/s0000290-2021-ch_it.pdf</v>
      </c>
    </row>
    <row r="19872" spans="1:2" x14ac:dyDescent="0.2">
      <c r="A19872" s="1" t="s">
        <v>36376</v>
      </c>
      <c r="B19872" t="str">
        <f t="shared" si="594"/>
        <v>https://www.udobaer.de/out/media/public/cust/others/s0000290-2021-ch_it.pdf</v>
      </c>
    </row>
    <row r="19873" spans="1:2" x14ac:dyDescent="0.2">
      <c r="A19873" s="1" t="s">
        <v>36377</v>
      </c>
      <c r="B19873" t="str">
        <f t="shared" si="594"/>
        <v>https://www.udobaer.de/out/media/public/cust/others/s0000290-2021-ch_it.pdf</v>
      </c>
    </row>
    <row r="19874" spans="1:2" x14ac:dyDescent="0.2">
      <c r="A19874" s="1" t="s">
        <v>36378</v>
      </c>
      <c r="B19874" t="str">
        <f t="shared" ref="B19874:B19906" si="595">HYPERLINK("https://www.udobaer.de/out/media/public/cust/others/s0000290-2021-ch_it.pdf")</f>
        <v>https://www.udobaer.de/out/media/public/cust/others/s0000290-2021-ch_it.pdf</v>
      </c>
    </row>
    <row r="19875" spans="1:2" x14ac:dyDescent="0.2">
      <c r="A19875" s="1" t="s">
        <v>36379</v>
      </c>
      <c r="B19875" t="str">
        <f t="shared" si="595"/>
        <v>https://www.udobaer.de/out/media/public/cust/others/s0000290-2021-ch_it.pdf</v>
      </c>
    </row>
    <row r="19876" spans="1:2" x14ac:dyDescent="0.2">
      <c r="A19876" s="1" t="s">
        <v>36380</v>
      </c>
      <c r="B19876" t="str">
        <f t="shared" si="595"/>
        <v>https://www.udobaer.de/out/media/public/cust/others/s0000290-2021-ch_it.pdf</v>
      </c>
    </row>
    <row r="19877" spans="1:2" x14ac:dyDescent="0.2">
      <c r="A19877" s="1" t="s">
        <v>36381</v>
      </c>
      <c r="B19877" t="str">
        <f t="shared" si="595"/>
        <v>https://www.udobaer.de/out/media/public/cust/others/s0000290-2021-ch_it.pdf</v>
      </c>
    </row>
    <row r="19878" spans="1:2" x14ac:dyDescent="0.2">
      <c r="A19878" s="1" t="s">
        <v>36382</v>
      </c>
      <c r="B19878" t="str">
        <f t="shared" si="595"/>
        <v>https://www.udobaer.de/out/media/public/cust/others/s0000290-2021-ch_it.pdf</v>
      </c>
    </row>
    <row r="19879" spans="1:2" x14ac:dyDescent="0.2">
      <c r="A19879" s="1" t="s">
        <v>36383</v>
      </c>
      <c r="B19879" t="str">
        <f t="shared" si="595"/>
        <v>https://www.udobaer.de/out/media/public/cust/others/s0000290-2021-ch_it.pdf</v>
      </c>
    </row>
    <row r="19880" spans="1:2" x14ac:dyDescent="0.2">
      <c r="A19880" s="1" t="s">
        <v>36384</v>
      </c>
      <c r="B19880" t="str">
        <f t="shared" si="595"/>
        <v>https://www.udobaer.de/out/media/public/cust/others/s0000290-2021-ch_it.pdf</v>
      </c>
    </row>
    <row r="19881" spans="1:2" x14ac:dyDescent="0.2">
      <c r="A19881" s="1" t="s">
        <v>36385</v>
      </c>
      <c r="B19881" t="str">
        <f t="shared" si="595"/>
        <v>https://www.udobaer.de/out/media/public/cust/others/s0000290-2021-ch_it.pdf</v>
      </c>
    </row>
    <row r="19882" spans="1:2" x14ac:dyDescent="0.2">
      <c r="A19882" s="1" t="s">
        <v>36386</v>
      </c>
      <c r="B19882" t="str">
        <f t="shared" si="595"/>
        <v>https://www.udobaer.de/out/media/public/cust/others/s0000290-2021-ch_it.pdf</v>
      </c>
    </row>
    <row r="19883" spans="1:2" x14ac:dyDescent="0.2">
      <c r="A19883" s="1" t="s">
        <v>36387</v>
      </c>
      <c r="B19883" t="str">
        <f t="shared" si="595"/>
        <v>https://www.udobaer.de/out/media/public/cust/others/s0000290-2021-ch_it.pdf</v>
      </c>
    </row>
    <row r="19884" spans="1:2" x14ac:dyDescent="0.2">
      <c r="A19884" s="1" t="s">
        <v>36388</v>
      </c>
      <c r="B19884" t="str">
        <f t="shared" si="595"/>
        <v>https://www.udobaer.de/out/media/public/cust/others/s0000290-2021-ch_it.pdf</v>
      </c>
    </row>
    <row r="19885" spans="1:2" x14ac:dyDescent="0.2">
      <c r="A19885" s="1" t="s">
        <v>36389</v>
      </c>
      <c r="B19885" t="str">
        <f t="shared" si="595"/>
        <v>https://www.udobaer.de/out/media/public/cust/others/s0000290-2021-ch_it.pdf</v>
      </c>
    </row>
    <row r="19886" spans="1:2" x14ac:dyDescent="0.2">
      <c r="A19886" s="1" t="s">
        <v>36390</v>
      </c>
      <c r="B19886" t="str">
        <f t="shared" si="595"/>
        <v>https://www.udobaer.de/out/media/public/cust/others/s0000290-2021-ch_it.pdf</v>
      </c>
    </row>
    <row r="19887" spans="1:2" x14ac:dyDescent="0.2">
      <c r="A19887" s="1" t="s">
        <v>36391</v>
      </c>
      <c r="B19887" t="str">
        <f t="shared" si="595"/>
        <v>https://www.udobaer.de/out/media/public/cust/others/s0000290-2021-ch_it.pdf</v>
      </c>
    </row>
    <row r="19888" spans="1:2" x14ac:dyDescent="0.2">
      <c r="A19888" s="1" t="s">
        <v>36392</v>
      </c>
      <c r="B19888" t="str">
        <f t="shared" si="595"/>
        <v>https://www.udobaer.de/out/media/public/cust/others/s0000290-2021-ch_it.pdf</v>
      </c>
    </row>
    <row r="19889" spans="1:2" x14ac:dyDescent="0.2">
      <c r="A19889" s="1" t="s">
        <v>36393</v>
      </c>
      <c r="B19889" t="str">
        <f t="shared" si="595"/>
        <v>https://www.udobaer.de/out/media/public/cust/others/s0000290-2021-ch_it.pdf</v>
      </c>
    </row>
    <row r="19890" spans="1:2" x14ac:dyDescent="0.2">
      <c r="A19890" s="1" t="s">
        <v>36394</v>
      </c>
      <c r="B19890" t="str">
        <f t="shared" si="595"/>
        <v>https://www.udobaer.de/out/media/public/cust/others/s0000290-2021-ch_it.pdf</v>
      </c>
    </row>
    <row r="19891" spans="1:2" x14ac:dyDescent="0.2">
      <c r="A19891" s="1" t="s">
        <v>36395</v>
      </c>
      <c r="B19891" t="str">
        <f t="shared" si="595"/>
        <v>https://www.udobaer.de/out/media/public/cust/others/s0000290-2021-ch_it.pdf</v>
      </c>
    </row>
    <row r="19892" spans="1:2" x14ac:dyDescent="0.2">
      <c r="A19892" s="1" t="s">
        <v>36396</v>
      </c>
      <c r="B19892" t="str">
        <f t="shared" si="595"/>
        <v>https://www.udobaer.de/out/media/public/cust/others/s0000290-2021-ch_it.pdf</v>
      </c>
    </row>
    <row r="19893" spans="1:2" x14ac:dyDescent="0.2">
      <c r="A19893" s="1" t="s">
        <v>36397</v>
      </c>
      <c r="B19893" t="str">
        <f t="shared" si="595"/>
        <v>https://www.udobaer.de/out/media/public/cust/others/s0000290-2021-ch_it.pdf</v>
      </c>
    </row>
    <row r="19894" spans="1:2" x14ac:dyDescent="0.2">
      <c r="A19894" s="1" t="s">
        <v>36398</v>
      </c>
      <c r="B19894" t="str">
        <f t="shared" si="595"/>
        <v>https://www.udobaer.de/out/media/public/cust/others/s0000290-2021-ch_it.pdf</v>
      </c>
    </row>
    <row r="19895" spans="1:2" x14ac:dyDescent="0.2">
      <c r="A19895" s="1" t="s">
        <v>36399</v>
      </c>
      <c r="B19895" t="str">
        <f t="shared" si="595"/>
        <v>https://www.udobaer.de/out/media/public/cust/others/s0000290-2021-ch_it.pdf</v>
      </c>
    </row>
    <row r="19896" spans="1:2" x14ac:dyDescent="0.2">
      <c r="A19896" s="1" t="s">
        <v>36400</v>
      </c>
      <c r="B19896" t="str">
        <f t="shared" si="595"/>
        <v>https://www.udobaer.de/out/media/public/cust/others/s0000290-2021-ch_it.pdf</v>
      </c>
    </row>
    <row r="19897" spans="1:2" x14ac:dyDescent="0.2">
      <c r="A19897" s="1" t="s">
        <v>36401</v>
      </c>
      <c r="B19897" t="str">
        <f t="shared" si="595"/>
        <v>https://www.udobaer.de/out/media/public/cust/others/s0000290-2021-ch_it.pdf</v>
      </c>
    </row>
    <row r="19898" spans="1:2" x14ac:dyDescent="0.2">
      <c r="A19898" s="1" t="s">
        <v>36402</v>
      </c>
      <c r="B19898" t="str">
        <f t="shared" si="595"/>
        <v>https://www.udobaer.de/out/media/public/cust/others/s0000290-2021-ch_it.pdf</v>
      </c>
    </row>
    <row r="19899" spans="1:2" x14ac:dyDescent="0.2">
      <c r="A19899" s="1" t="s">
        <v>36403</v>
      </c>
      <c r="B19899" t="str">
        <f t="shared" si="595"/>
        <v>https://www.udobaer.de/out/media/public/cust/others/s0000290-2021-ch_it.pdf</v>
      </c>
    </row>
    <row r="19900" spans="1:2" x14ac:dyDescent="0.2">
      <c r="A19900" s="1" t="s">
        <v>36404</v>
      </c>
      <c r="B19900" t="str">
        <f t="shared" si="595"/>
        <v>https://www.udobaer.de/out/media/public/cust/others/s0000290-2021-ch_it.pdf</v>
      </c>
    </row>
    <row r="19901" spans="1:2" x14ac:dyDescent="0.2">
      <c r="A19901" s="1" t="s">
        <v>36405</v>
      </c>
      <c r="B19901" t="str">
        <f t="shared" si="595"/>
        <v>https://www.udobaer.de/out/media/public/cust/others/s0000290-2021-ch_it.pdf</v>
      </c>
    </row>
    <row r="19902" spans="1:2" x14ac:dyDescent="0.2">
      <c r="A19902" s="1" t="s">
        <v>36406</v>
      </c>
      <c r="B19902" t="str">
        <f t="shared" si="595"/>
        <v>https://www.udobaer.de/out/media/public/cust/others/s0000290-2021-ch_it.pdf</v>
      </c>
    </row>
    <row r="19903" spans="1:2" x14ac:dyDescent="0.2">
      <c r="A19903" s="1" t="s">
        <v>36407</v>
      </c>
      <c r="B19903" t="str">
        <f t="shared" si="595"/>
        <v>https://www.udobaer.de/out/media/public/cust/others/s0000290-2021-ch_it.pdf</v>
      </c>
    </row>
    <row r="19904" spans="1:2" x14ac:dyDescent="0.2">
      <c r="A19904" s="1" t="s">
        <v>36408</v>
      </c>
      <c r="B19904" t="str">
        <f t="shared" si="595"/>
        <v>https://www.udobaer.de/out/media/public/cust/others/s0000290-2021-ch_it.pdf</v>
      </c>
    </row>
    <row r="19905" spans="1:2" x14ac:dyDescent="0.2">
      <c r="A19905" s="1" t="s">
        <v>36409</v>
      </c>
      <c r="B19905" t="str">
        <f t="shared" si="595"/>
        <v>https://www.udobaer.de/out/media/public/cust/others/s0000290-2021-ch_it.pdf</v>
      </c>
    </row>
    <row r="19906" spans="1:2" x14ac:dyDescent="0.2">
      <c r="A19906" s="1" t="s">
        <v>36410</v>
      </c>
      <c r="B19906" t="str">
        <f t="shared" si="595"/>
        <v>https://www.udobaer.de/out/media/public/cust/others/s0000290-2021-ch_it.pdf</v>
      </c>
    </row>
    <row r="19907" spans="1:2" x14ac:dyDescent="0.2">
      <c r="A19907" s="1" t="s">
        <v>35957</v>
      </c>
      <c r="B19907" t="str">
        <f t="shared" ref="B19907:B19917" si="596">HYPERLINK("https://www.udobaer.de/out/media/public/cust/others/s0000291-2021-ch_it.pdf")</f>
        <v>https://www.udobaer.de/out/media/public/cust/others/s0000291-2021-ch_it.pdf</v>
      </c>
    </row>
    <row r="19908" spans="1:2" x14ac:dyDescent="0.2">
      <c r="A19908" s="1" t="s">
        <v>35958</v>
      </c>
      <c r="B19908" t="str">
        <f t="shared" si="596"/>
        <v>https://www.udobaer.de/out/media/public/cust/others/s0000291-2021-ch_it.pdf</v>
      </c>
    </row>
    <row r="19909" spans="1:2" x14ac:dyDescent="0.2">
      <c r="A19909" s="1" t="s">
        <v>35959</v>
      </c>
      <c r="B19909" t="str">
        <f t="shared" si="596"/>
        <v>https://www.udobaer.de/out/media/public/cust/others/s0000291-2021-ch_it.pdf</v>
      </c>
    </row>
    <row r="19910" spans="1:2" x14ac:dyDescent="0.2">
      <c r="A19910" s="1" t="s">
        <v>35960</v>
      </c>
      <c r="B19910" t="str">
        <f t="shared" si="596"/>
        <v>https://www.udobaer.de/out/media/public/cust/others/s0000291-2021-ch_it.pdf</v>
      </c>
    </row>
    <row r="19911" spans="1:2" x14ac:dyDescent="0.2">
      <c r="A19911" s="1" t="s">
        <v>35961</v>
      </c>
      <c r="B19911" t="str">
        <f t="shared" si="596"/>
        <v>https://www.udobaer.de/out/media/public/cust/others/s0000291-2021-ch_it.pdf</v>
      </c>
    </row>
    <row r="19912" spans="1:2" x14ac:dyDescent="0.2">
      <c r="A19912" s="1" t="s">
        <v>35962</v>
      </c>
      <c r="B19912" t="str">
        <f t="shared" si="596"/>
        <v>https://www.udobaer.de/out/media/public/cust/others/s0000291-2021-ch_it.pdf</v>
      </c>
    </row>
    <row r="19913" spans="1:2" x14ac:dyDescent="0.2">
      <c r="A19913" s="1" t="s">
        <v>35963</v>
      </c>
      <c r="B19913" t="str">
        <f t="shared" si="596"/>
        <v>https://www.udobaer.de/out/media/public/cust/others/s0000291-2021-ch_it.pdf</v>
      </c>
    </row>
    <row r="19914" spans="1:2" x14ac:dyDescent="0.2">
      <c r="A19914" s="1" t="s">
        <v>35964</v>
      </c>
      <c r="B19914" t="str">
        <f t="shared" si="596"/>
        <v>https://www.udobaer.de/out/media/public/cust/others/s0000291-2021-ch_it.pdf</v>
      </c>
    </row>
    <row r="19915" spans="1:2" x14ac:dyDescent="0.2">
      <c r="A19915" s="1" t="s">
        <v>35965</v>
      </c>
      <c r="B19915" t="str">
        <f t="shared" si="596"/>
        <v>https://www.udobaer.de/out/media/public/cust/others/s0000291-2021-ch_it.pdf</v>
      </c>
    </row>
    <row r="19916" spans="1:2" x14ac:dyDescent="0.2">
      <c r="A19916" s="1" t="s">
        <v>35966</v>
      </c>
      <c r="B19916" t="str">
        <f t="shared" si="596"/>
        <v>https://www.udobaer.de/out/media/public/cust/others/s0000291-2021-ch_it.pdf</v>
      </c>
    </row>
    <row r="19917" spans="1:2" x14ac:dyDescent="0.2">
      <c r="A19917" s="1" t="s">
        <v>36141</v>
      </c>
      <c r="B19917" t="str">
        <f t="shared" si="596"/>
        <v>https://www.udobaer.de/out/media/public/cust/others/s0000291-2021-ch_it.pdf</v>
      </c>
    </row>
    <row r="19918" spans="1:2" x14ac:dyDescent="0.2">
      <c r="A19918" s="1" t="s">
        <v>36625</v>
      </c>
      <c r="B19918" t="str">
        <f t="shared" ref="B19918:B19929" si="597">HYPERLINK("https://www.udobaer.de/out/media/public/cust/others/s0000292-2021-ch_it.pdf")</f>
        <v>https://www.udobaer.de/out/media/public/cust/others/s0000292-2021-ch_it.pdf</v>
      </c>
    </row>
    <row r="19919" spans="1:2" x14ac:dyDescent="0.2">
      <c r="A19919" s="1" t="s">
        <v>36626</v>
      </c>
      <c r="B19919" t="str">
        <f t="shared" si="597"/>
        <v>https://www.udobaer.de/out/media/public/cust/others/s0000292-2021-ch_it.pdf</v>
      </c>
    </row>
    <row r="19920" spans="1:2" x14ac:dyDescent="0.2">
      <c r="A19920" s="1" t="s">
        <v>36627</v>
      </c>
      <c r="B19920" t="str">
        <f t="shared" si="597"/>
        <v>https://www.udobaer.de/out/media/public/cust/others/s0000292-2021-ch_it.pdf</v>
      </c>
    </row>
    <row r="19921" spans="1:2" x14ac:dyDescent="0.2">
      <c r="A19921" s="1" t="s">
        <v>36628</v>
      </c>
      <c r="B19921" t="str">
        <f t="shared" si="597"/>
        <v>https://www.udobaer.de/out/media/public/cust/others/s0000292-2021-ch_it.pdf</v>
      </c>
    </row>
    <row r="19922" spans="1:2" x14ac:dyDescent="0.2">
      <c r="A19922" s="1" t="s">
        <v>36629</v>
      </c>
      <c r="B19922" t="str">
        <f t="shared" si="597"/>
        <v>https://www.udobaer.de/out/media/public/cust/others/s0000292-2021-ch_it.pdf</v>
      </c>
    </row>
    <row r="19923" spans="1:2" x14ac:dyDescent="0.2">
      <c r="A19923" s="1" t="s">
        <v>36630</v>
      </c>
      <c r="B19923" t="str">
        <f t="shared" si="597"/>
        <v>https://www.udobaer.de/out/media/public/cust/others/s0000292-2021-ch_it.pdf</v>
      </c>
    </row>
    <row r="19924" spans="1:2" x14ac:dyDescent="0.2">
      <c r="A19924" s="1" t="s">
        <v>36631</v>
      </c>
      <c r="B19924" t="str">
        <f t="shared" si="597"/>
        <v>https://www.udobaer.de/out/media/public/cust/others/s0000292-2021-ch_it.pdf</v>
      </c>
    </row>
    <row r="19925" spans="1:2" x14ac:dyDescent="0.2">
      <c r="A19925" s="1" t="s">
        <v>36632</v>
      </c>
      <c r="B19925" t="str">
        <f t="shared" si="597"/>
        <v>https://www.udobaer.de/out/media/public/cust/others/s0000292-2021-ch_it.pdf</v>
      </c>
    </row>
    <row r="19926" spans="1:2" x14ac:dyDescent="0.2">
      <c r="A19926" s="1" t="s">
        <v>36633</v>
      </c>
      <c r="B19926" t="str">
        <f t="shared" si="597"/>
        <v>https://www.udobaer.de/out/media/public/cust/others/s0000292-2021-ch_it.pdf</v>
      </c>
    </row>
    <row r="19927" spans="1:2" x14ac:dyDescent="0.2">
      <c r="A19927" s="1" t="s">
        <v>36634</v>
      </c>
      <c r="B19927" t="str">
        <f t="shared" si="597"/>
        <v>https://www.udobaer.de/out/media/public/cust/others/s0000292-2021-ch_it.pdf</v>
      </c>
    </row>
    <row r="19928" spans="1:2" x14ac:dyDescent="0.2">
      <c r="A19928" s="1" t="s">
        <v>36635</v>
      </c>
      <c r="B19928" t="str">
        <f t="shared" si="597"/>
        <v>https://www.udobaer.de/out/media/public/cust/others/s0000292-2021-ch_it.pdf</v>
      </c>
    </row>
    <row r="19929" spans="1:2" x14ac:dyDescent="0.2">
      <c r="A19929" s="1" t="s">
        <v>36636</v>
      </c>
      <c r="B19929" t="str">
        <f t="shared" si="597"/>
        <v>https://www.udobaer.de/out/media/public/cust/others/s0000292-2021-ch_it.pdf</v>
      </c>
    </row>
    <row r="19930" spans="1:2" x14ac:dyDescent="0.2">
      <c r="A19930" s="1" t="s">
        <v>36440</v>
      </c>
      <c r="B19930" t="str">
        <f t="shared" ref="B19930:B19961" si="598">HYPERLINK("https://www.udobaer.de/out/media/public/cust/others/s0000293-2021-ch_it.pdf")</f>
        <v>https://www.udobaer.de/out/media/public/cust/others/s0000293-2021-ch_it.pdf</v>
      </c>
    </row>
    <row r="19931" spans="1:2" x14ac:dyDescent="0.2">
      <c r="A19931" s="1" t="s">
        <v>36441</v>
      </c>
      <c r="B19931" t="str">
        <f t="shared" si="598"/>
        <v>https://www.udobaer.de/out/media/public/cust/others/s0000293-2021-ch_it.pdf</v>
      </c>
    </row>
    <row r="19932" spans="1:2" x14ac:dyDescent="0.2">
      <c r="A19932" s="1" t="s">
        <v>36442</v>
      </c>
      <c r="B19932" t="str">
        <f t="shared" si="598"/>
        <v>https://www.udobaer.de/out/media/public/cust/others/s0000293-2021-ch_it.pdf</v>
      </c>
    </row>
    <row r="19933" spans="1:2" x14ac:dyDescent="0.2">
      <c r="A19933" s="1" t="s">
        <v>36443</v>
      </c>
      <c r="B19933" t="str">
        <f t="shared" si="598"/>
        <v>https://www.udobaer.de/out/media/public/cust/others/s0000293-2021-ch_it.pdf</v>
      </c>
    </row>
    <row r="19934" spans="1:2" x14ac:dyDescent="0.2">
      <c r="A19934" s="1" t="s">
        <v>36444</v>
      </c>
      <c r="B19934" t="str">
        <f t="shared" si="598"/>
        <v>https://www.udobaer.de/out/media/public/cust/others/s0000293-2021-ch_it.pdf</v>
      </c>
    </row>
    <row r="19935" spans="1:2" x14ac:dyDescent="0.2">
      <c r="A19935" s="1" t="s">
        <v>36445</v>
      </c>
      <c r="B19935" t="str">
        <f t="shared" si="598"/>
        <v>https://www.udobaer.de/out/media/public/cust/others/s0000293-2021-ch_it.pdf</v>
      </c>
    </row>
    <row r="19936" spans="1:2" x14ac:dyDescent="0.2">
      <c r="A19936" s="1" t="s">
        <v>36446</v>
      </c>
      <c r="B19936" t="str">
        <f t="shared" si="598"/>
        <v>https://www.udobaer.de/out/media/public/cust/others/s0000293-2021-ch_it.pdf</v>
      </c>
    </row>
    <row r="19937" spans="1:2" x14ac:dyDescent="0.2">
      <c r="A19937" s="1" t="s">
        <v>36447</v>
      </c>
      <c r="B19937" t="str">
        <f t="shared" si="598"/>
        <v>https://www.udobaer.de/out/media/public/cust/others/s0000293-2021-ch_it.pdf</v>
      </c>
    </row>
    <row r="19938" spans="1:2" x14ac:dyDescent="0.2">
      <c r="A19938" s="1" t="s">
        <v>36448</v>
      </c>
      <c r="B19938" t="str">
        <f t="shared" si="598"/>
        <v>https://www.udobaer.de/out/media/public/cust/others/s0000293-2021-ch_it.pdf</v>
      </c>
    </row>
    <row r="19939" spans="1:2" x14ac:dyDescent="0.2">
      <c r="A19939" s="1" t="s">
        <v>36449</v>
      </c>
      <c r="B19939" t="str">
        <f t="shared" si="598"/>
        <v>https://www.udobaer.de/out/media/public/cust/others/s0000293-2021-ch_it.pdf</v>
      </c>
    </row>
    <row r="19940" spans="1:2" x14ac:dyDescent="0.2">
      <c r="A19940" s="1" t="s">
        <v>36450</v>
      </c>
      <c r="B19940" t="str">
        <f t="shared" si="598"/>
        <v>https://www.udobaer.de/out/media/public/cust/others/s0000293-2021-ch_it.pdf</v>
      </c>
    </row>
    <row r="19941" spans="1:2" x14ac:dyDescent="0.2">
      <c r="A19941" s="1" t="s">
        <v>36451</v>
      </c>
      <c r="B19941" t="str">
        <f t="shared" si="598"/>
        <v>https://www.udobaer.de/out/media/public/cust/others/s0000293-2021-ch_it.pdf</v>
      </c>
    </row>
    <row r="19942" spans="1:2" x14ac:dyDescent="0.2">
      <c r="A19942" s="1" t="s">
        <v>36452</v>
      </c>
      <c r="B19942" t="str">
        <f t="shared" si="598"/>
        <v>https://www.udobaer.de/out/media/public/cust/others/s0000293-2021-ch_it.pdf</v>
      </c>
    </row>
    <row r="19943" spans="1:2" x14ac:dyDescent="0.2">
      <c r="A19943" s="1" t="s">
        <v>36453</v>
      </c>
      <c r="B19943" t="str">
        <f t="shared" si="598"/>
        <v>https://www.udobaer.de/out/media/public/cust/others/s0000293-2021-ch_it.pdf</v>
      </c>
    </row>
    <row r="19944" spans="1:2" x14ac:dyDescent="0.2">
      <c r="A19944" s="1" t="s">
        <v>36454</v>
      </c>
      <c r="B19944" t="str">
        <f t="shared" si="598"/>
        <v>https://www.udobaer.de/out/media/public/cust/others/s0000293-2021-ch_it.pdf</v>
      </c>
    </row>
    <row r="19945" spans="1:2" x14ac:dyDescent="0.2">
      <c r="A19945" s="1" t="s">
        <v>36455</v>
      </c>
      <c r="B19945" t="str">
        <f t="shared" si="598"/>
        <v>https://www.udobaer.de/out/media/public/cust/others/s0000293-2021-ch_it.pdf</v>
      </c>
    </row>
    <row r="19946" spans="1:2" x14ac:dyDescent="0.2">
      <c r="A19946" s="1" t="s">
        <v>36456</v>
      </c>
      <c r="B19946" t="str">
        <f t="shared" si="598"/>
        <v>https://www.udobaer.de/out/media/public/cust/others/s0000293-2021-ch_it.pdf</v>
      </c>
    </row>
    <row r="19947" spans="1:2" x14ac:dyDescent="0.2">
      <c r="A19947" s="1" t="s">
        <v>36457</v>
      </c>
      <c r="B19947" t="str">
        <f t="shared" si="598"/>
        <v>https://www.udobaer.de/out/media/public/cust/others/s0000293-2021-ch_it.pdf</v>
      </c>
    </row>
    <row r="19948" spans="1:2" x14ac:dyDescent="0.2">
      <c r="A19948" s="1" t="s">
        <v>36458</v>
      </c>
      <c r="B19948" t="str">
        <f t="shared" si="598"/>
        <v>https://www.udobaer.de/out/media/public/cust/others/s0000293-2021-ch_it.pdf</v>
      </c>
    </row>
    <row r="19949" spans="1:2" x14ac:dyDescent="0.2">
      <c r="A19949" s="1" t="s">
        <v>36459</v>
      </c>
      <c r="B19949" t="str">
        <f t="shared" si="598"/>
        <v>https://www.udobaer.de/out/media/public/cust/others/s0000293-2021-ch_it.pdf</v>
      </c>
    </row>
    <row r="19950" spans="1:2" x14ac:dyDescent="0.2">
      <c r="A19950" s="1" t="s">
        <v>36460</v>
      </c>
      <c r="B19950" t="str">
        <f t="shared" si="598"/>
        <v>https://www.udobaer.de/out/media/public/cust/others/s0000293-2021-ch_it.pdf</v>
      </c>
    </row>
    <row r="19951" spans="1:2" x14ac:dyDescent="0.2">
      <c r="A19951" s="1" t="s">
        <v>36461</v>
      </c>
      <c r="B19951" t="str">
        <f t="shared" si="598"/>
        <v>https://www.udobaer.de/out/media/public/cust/others/s0000293-2021-ch_it.pdf</v>
      </c>
    </row>
    <row r="19952" spans="1:2" x14ac:dyDescent="0.2">
      <c r="A19952" s="1" t="s">
        <v>36462</v>
      </c>
      <c r="B19952" t="str">
        <f t="shared" si="598"/>
        <v>https://www.udobaer.de/out/media/public/cust/others/s0000293-2021-ch_it.pdf</v>
      </c>
    </row>
    <row r="19953" spans="1:2" x14ac:dyDescent="0.2">
      <c r="A19953" s="1" t="s">
        <v>36463</v>
      </c>
      <c r="B19953" t="str">
        <f t="shared" si="598"/>
        <v>https://www.udobaer.de/out/media/public/cust/others/s0000293-2021-ch_it.pdf</v>
      </c>
    </row>
    <row r="19954" spans="1:2" x14ac:dyDescent="0.2">
      <c r="A19954" s="1" t="s">
        <v>36464</v>
      </c>
      <c r="B19954" t="str">
        <f t="shared" si="598"/>
        <v>https://www.udobaer.de/out/media/public/cust/others/s0000293-2021-ch_it.pdf</v>
      </c>
    </row>
    <row r="19955" spans="1:2" x14ac:dyDescent="0.2">
      <c r="A19955" s="1" t="s">
        <v>36465</v>
      </c>
      <c r="B19955" t="str">
        <f t="shared" si="598"/>
        <v>https://www.udobaer.de/out/media/public/cust/others/s0000293-2021-ch_it.pdf</v>
      </c>
    </row>
    <row r="19956" spans="1:2" x14ac:dyDescent="0.2">
      <c r="A19956" s="1" t="s">
        <v>36466</v>
      </c>
      <c r="B19956" t="str">
        <f t="shared" si="598"/>
        <v>https://www.udobaer.de/out/media/public/cust/others/s0000293-2021-ch_it.pdf</v>
      </c>
    </row>
    <row r="19957" spans="1:2" x14ac:dyDescent="0.2">
      <c r="A19957" s="1" t="s">
        <v>36467</v>
      </c>
      <c r="B19957" t="str">
        <f t="shared" si="598"/>
        <v>https://www.udobaer.de/out/media/public/cust/others/s0000293-2021-ch_it.pdf</v>
      </c>
    </row>
    <row r="19958" spans="1:2" x14ac:dyDescent="0.2">
      <c r="A19958" s="1" t="s">
        <v>36468</v>
      </c>
      <c r="B19958" t="str">
        <f t="shared" si="598"/>
        <v>https://www.udobaer.de/out/media/public/cust/others/s0000293-2021-ch_it.pdf</v>
      </c>
    </row>
    <row r="19959" spans="1:2" x14ac:dyDescent="0.2">
      <c r="A19959" s="1" t="s">
        <v>36469</v>
      </c>
      <c r="B19959" t="str">
        <f t="shared" si="598"/>
        <v>https://www.udobaer.de/out/media/public/cust/others/s0000293-2021-ch_it.pdf</v>
      </c>
    </row>
    <row r="19960" spans="1:2" x14ac:dyDescent="0.2">
      <c r="A19960" s="1" t="s">
        <v>36470</v>
      </c>
      <c r="B19960" t="str">
        <f t="shared" si="598"/>
        <v>https://www.udobaer.de/out/media/public/cust/others/s0000293-2021-ch_it.pdf</v>
      </c>
    </row>
    <row r="19961" spans="1:2" x14ac:dyDescent="0.2">
      <c r="A19961" s="1" t="s">
        <v>36471</v>
      </c>
      <c r="B19961" t="str">
        <f t="shared" si="598"/>
        <v>https://www.udobaer.de/out/media/public/cust/others/s0000293-2021-ch_it.pdf</v>
      </c>
    </row>
    <row r="19962" spans="1:2" x14ac:dyDescent="0.2">
      <c r="A19962" s="1" t="s">
        <v>36472</v>
      </c>
      <c r="B19962" t="str">
        <f t="shared" ref="B19962:B19993" si="599">HYPERLINK("https://www.udobaer.de/out/media/public/cust/others/s0000293-2021-ch_it.pdf")</f>
        <v>https://www.udobaer.de/out/media/public/cust/others/s0000293-2021-ch_it.pdf</v>
      </c>
    </row>
    <row r="19963" spans="1:2" x14ac:dyDescent="0.2">
      <c r="A19963" s="1" t="s">
        <v>36473</v>
      </c>
      <c r="B19963" t="str">
        <f t="shared" si="599"/>
        <v>https://www.udobaer.de/out/media/public/cust/others/s0000293-2021-ch_it.pdf</v>
      </c>
    </row>
    <row r="19964" spans="1:2" x14ac:dyDescent="0.2">
      <c r="A19964" s="1" t="s">
        <v>36474</v>
      </c>
      <c r="B19964" t="str">
        <f t="shared" si="599"/>
        <v>https://www.udobaer.de/out/media/public/cust/others/s0000293-2021-ch_it.pdf</v>
      </c>
    </row>
    <row r="19965" spans="1:2" x14ac:dyDescent="0.2">
      <c r="A19965" s="1" t="s">
        <v>36475</v>
      </c>
      <c r="B19965" t="str">
        <f t="shared" si="599"/>
        <v>https://www.udobaer.de/out/media/public/cust/others/s0000293-2021-ch_it.pdf</v>
      </c>
    </row>
    <row r="19966" spans="1:2" x14ac:dyDescent="0.2">
      <c r="A19966" s="1" t="s">
        <v>36476</v>
      </c>
      <c r="B19966" t="str">
        <f t="shared" si="599"/>
        <v>https://www.udobaer.de/out/media/public/cust/others/s0000293-2021-ch_it.pdf</v>
      </c>
    </row>
    <row r="19967" spans="1:2" x14ac:dyDescent="0.2">
      <c r="A19967" s="1" t="s">
        <v>36477</v>
      </c>
      <c r="B19967" t="str">
        <f t="shared" si="599"/>
        <v>https://www.udobaer.de/out/media/public/cust/others/s0000293-2021-ch_it.pdf</v>
      </c>
    </row>
    <row r="19968" spans="1:2" x14ac:dyDescent="0.2">
      <c r="A19968" s="1" t="s">
        <v>36478</v>
      </c>
      <c r="B19968" t="str">
        <f t="shared" si="599"/>
        <v>https://www.udobaer.de/out/media/public/cust/others/s0000293-2021-ch_it.pdf</v>
      </c>
    </row>
    <row r="19969" spans="1:2" x14ac:dyDescent="0.2">
      <c r="A19969" s="1" t="s">
        <v>36479</v>
      </c>
      <c r="B19969" t="str">
        <f t="shared" si="599"/>
        <v>https://www.udobaer.de/out/media/public/cust/others/s0000293-2021-ch_it.pdf</v>
      </c>
    </row>
    <row r="19970" spans="1:2" x14ac:dyDescent="0.2">
      <c r="A19970" s="1" t="s">
        <v>36480</v>
      </c>
      <c r="B19970" t="str">
        <f t="shared" si="599"/>
        <v>https://www.udobaer.de/out/media/public/cust/others/s0000293-2021-ch_it.pdf</v>
      </c>
    </row>
    <row r="19971" spans="1:2" x14ac:dyDescent="0.2">
      <c r="A19971" s="1" t="s">
        <v>36481</v>
      </c>
      <c r="B19971" t="str">
        <f t="shared" si="599"/>
        <v>https://www.udobaer.de/out/media/public/cust/others/s0000293-2021-ch_it.pdf</v>
      </c>
    </row>
    <row r="19972" spans="1:2" x14ac:dyDescent="0.2">
      <c r="A19972" s="1" t="s">
        <v>36482</v>
      </c>
      <c r="B19972" t="str">
        <f t="shared" si="599"/>
        <v>https://www.udobaer.de/out/media/public/cust/others/s0000293-2021-ch_it.pdf</v>
      </c>
    </row>
    <row r="19973" spans="1:2" x14ac:dyDescent="0.2">
      <c r="A19973" s="1" t="s">
        <v>36483</v>
      </c>
      <c r="B19973" t="str">
        <f t="shared" si="599"/>
        <v>https://www.udobaer.de/out/media/public/cust/others/s0000293-2021-ch_it.pdf</v>
      </c>
    </row>
    <row r="19974" spans="1:2" x14ac:dyDescent="0.2">
      <c r="A19974" s="1" t="s">
        <v>36484</v>
      </c>
      <c r="B19974" t="str">
        <f t="shared" si="599"/>
        <v>https://www.udobaer.de/out/media/public/cust/others/s0000293-2021-ch_it.pdf</v>
      </c>
    </row>
    <row r="19975" spans="1:2" x14ac:dyDescent="0.2">
      <c r="A19975" s="1" t="s">
        <v>36485</v>
      </c>
      <c r="B19975" t="str">
        <f t="shared" si="599"/>
        <v>https://www.udobaer.de/out/media/public/cust/others/s0000293-2021-ch_it.pdf</v>
      </c>
    </row>
    <row r="19976" spans="1:2" x14ac:dyDescent="0.2">
      <c r="A19976" s="1" t="s">
        <v>36486</v>
      </c>
      <c r="B19976" t="str">
        <f t="shared" si="599"/>
        <v>https://www.udobaer.de/out/media/public/cust/others/s0000293-2021-ch_it.pdf</v>
      </c>
    </row>
    <row r="19977" spans="1:2" x14ac:dyDescent="0.2">
      <c r="A19977" s="1" t="s">
        <v>36487</v>
      </c>
      <c r="B19977" t="str">
        <f t="shared" si="599"/>
        <v>https://www.udobaer.de/out/media/public/cust/others/s0000293-2021-ch_it.pdf</v>
      </c>
    </row>
    <row r="19978" spans="1:2" x14ac:dyDescent="0.2">
      <c r="A19978" s="1" t="s">
        <v>36488</v>
      </c>
      <c r="B19978" t="str">
        <f t="shared" si="599"/>
        <v>https://www.udobaer.de/out/media/public/cust/others/s0000293-2021-ch_it.pdf</v>
      </c>
    </row>
    <row r="19979" spans="1:2" x14ac:dyDescent="0.2">
      <c r="A19979" s="1" t="s">
        <v>36489</v>
      </c>
      <c r="B19979" t="str">
        <f t="shared" si="599"/>
        <v>https://www.udobaer.de/out/media/public/cust/others/s0000293-2021-ch_it.pdf</v>
      </c>
    </row>
    <row r="19980" spans="1:2" x14ac:dyDescent="0.2">
      <c r="A19980" s="1" t="s">
        <v>36490</v>
      </c>
      <c r="B19980" t="str">
        <f t="shared" si="599"/>
        <v>https://www.udobaer.de/out/media/public/cust/others/s0000293-2021-ch_it.pdf</v>
      </c>
    </row>
    <row r="19981" spans="1:2" x14ac:dyDescent="0.2">
      <c r="A19981" s="1" t="s">
        <v>36491</v>
      </c>
      <c r="B19981" t="str">
        <f t="shared" si="599"/>
        <v>https://www.udobaer.de/out/media/public/cust/others/s0000293-2021-ch_it.pdf</v>
      </c>
    </row>
    <row r="19982" spans="1:2" x14ac:dyDescent="0.2">
      <c r="A19982" s="1" t="s">
        <v>36492</v>
      </c>
      <c r="B19982" t="str">
        <f t="shared" si="599"/>
        <v>https://www.udobaer.de/out/media/public/cust/others/s0000293-2021-ch_it.pdf</v>
      </c>
    </row>
    <row r="19983" spans="1:2" x14ac:dyDescent="0.2">
      <c r="A19983" s="1" t="s">
        <v>36493</v>
      </c>
      <c r="B19983" t="str">
        <f t="shared" si="599"/>
        <v>https://www.udobaer.de/out/media/public/cust/others/s0000293-2021-ch_it.pdf</v>
      </c>
    </row>
    <row r="19984" spans="1:2" x14ac:dyDescent="0.2">
      <c r="A19984" s="1" t="s">
        <v>36494</v>
      </c>
      <c r="B19984" t="str">
        <f t="shared" si="599"/>
        <v>https://www.udobaer.de/out/media/public/cust/others/s0000293-2021-ch_it.pdf</v>
      </c>
    </row>
    <row r="19985" spans="1:2" x14ac:dyDescent="0.2">
      <c r="A19985" s="1" t="s">
        <v>36495</v>
      </c>
      <c r="B19985" t="str">
        <f t="shared" si="599"/>
        <v>https://www.udobaer.de/out/media/public/cust/others/s0000293-2021-ch_it.pdf</v>
      </c>
    </row>
    <row r="19986" spans="1:2" x14ac:dyDescent="0.2">
      <c r="A19986" s="1" t="s">
        <v>36496</v>
      </c>
      <c r="B19986" t="str">
        <f t="shared" si="599"/>
        <v>https://www.udobaer.de/out/media/public/cust/others/s0000293-2021-ch_it.pdf</v>
      </c>
    </row>
    <row r="19987" spans="1:2" x14ac:dyDescent="0.2">
      <c r="A19987" s="1" t="s">
        <v>36497</v>
      </c>
      <c r="B19987" t="str">
        <f t="shared" si="599"/>
        <v>https://www.udobaer.de/out/media/public/cust/others/s0000293-2021-ch_it.pdf</v>
      </c>
    </row>
    <row r="19988" spans="1:2" x14ac:dyDescent="0.2">
      <c r="A19988" s="1" t="s">
        <v>36498</v>
      </c>
      <c r="B19988" t="str">
        <f t="shared" si="599"/>
        <v>https://www.udobaer.de/out/media/public/cust/others/s0000293-2021-ch_it.pdf</v>
      </c>
    </row>
    <row r="19989" spans="1:2" x14ac:dyDescent="0.2">
      <c r="A19989" s="1" t="s">
        <v>36499</v>
      </c>
      <c r="B19989" t="str">
        <f t="shared" si="599"/>
        <v>https://www.udobaer.de/out/media/public/cust/others/s0000293-2021-ch_it.pdf</v>
      </c>
    </row>
    <row r="19990" spans="1:2" x14ac:dyDescent="0.2">
      <c r="A19990" s="1" t="s">
        <v>36500</v>
      </c>
      <c r="B19990" t="str">
        <f t="shared" si="599"/>
        <v>https://www.udobaer.de/out/media/public/cust/others/s0000293-2021-ch_it.pdf</v>
      </c>
    </row>
    <row r="19991" spans="1:2" x14ac:dyDescent="0.2">
      <c r="A19991" s="1" t="s">
        <v>36501</v>
      </c>
      <c r="B19991" t="str">
        <f t="shared" si="599"/>
        <v>https://www.udobaer.de/out/media/public/cust/others/s0000293-2021-ch_it.pdf</v>
      </c>
    </row>
    <row r="19992" spans="1:2" x14ac:dyDescent="0.2">
      <c r="A19992" s="1" t="s">
        <v>36502</v>
      </c>
      <c r="B19992" t="str">
        <f t="shared" si="599"/>
        <v>https://www.udobaer.de/out/media/public/cust/others/s0000293-2021-ch_it.pdf</v>
      </c>
    </row>
    <row r="19993" spans="1:2" x14ac:dyDescent="0.2">
      <c r="A19993" s="1" t="s">
        <v>36503</v>
      </c>
      <c r="B19993" t="str">
        <f t="shared" si="599"/>
        <v>https://www.udobaer.de/out/media/public/cust/others/s0000293-2021-ch_it.pdf</v>
      </c>
    </row>
    <row r="19994" spans="1:2" x14ac:dyDescent="0.2">
      <c r="A19994" s="1" t="s">
        <v>36504</v>
      </c>
      <c r="B19994" t="str">
        <f t="shared" ref="B19994:B20025" si="600">HYPERLINK("https://www.udobaer.de/out/media/public/cust/others/s0000293-2021-ch_it.pdf")</f>
        <v>https://www.udobaer.de/out/media/public/cust/others/s0000293-2021-ch_it.pdf</v>
      </c>
    </row>
    <row r="19995" spans="1:2" x14ac:dyDescent="0.2">
      <c r="A19995" s="1" t="s">
        <v>36505</v>
      </c>
      <c r="B19995" t="str">
        <f t="shared" si="600"/>
        <v>https://www.udobaer.de/out/media/public/cust/others/s0000293-2021-ch_it.pdf</v>
      </c>
    </row>
    <row r="19996" spans="1:2" x14ac:dyDescent="0.2">
      <c r="A19996" s="1" t="s">
        <v>36506</v>
      </c>
      <c r="B19996" t="str">
        <f t="shared" si="600"/>
        <v>https://www.udobaer.de/out/media/public/cust/others/s0000293-2021-ch_it.pdf</v>
      </c>
    </row>
    <row r="19997" spans="1:2" x14ac:dyDescent="0.2">
      <c r="A19997" s="1" t="s">
        <v>36507</v>
      </c>
      <c r="B19997" t="str">
        <f t="shared" si="600"/>
        <v>https://www.udobaer.de/out/media/public/cust/others/s0000293-2021-ch_it.pdf</v>
      </c>
    </row>
    <row r="19998" spans="1:2" x14ac:dyDescent="0.2">
      <c r="A19998" s="1" t="s">
        <v>36508</v>
      </c>
      <c r="B19998" t="str">
        <f t="shared" si="600"/>
        <v>https://www.udobaer.de/out/media/public/cust/others/s0000293-2021-ch_it.pdf</v>
      </c>
    </row>
    <row r="19999" spans="1:2" x14ac:dyDescent="0.2">
      <c r="A19999" s="1" t="s">
        <v>36509</v>
      </c>
      <c r="B19999" t="str">
        <f t="shared" si="600"/>
        <v>https://www.udobaer.de/out/media/public/cust/others/s0000293-2021-ch_it.pdf</v>
      </c>
    </row>
    <row r="20000" spans="1:2" x14ac:dyDescent="0.2">
      <c r="A20000" s="1" t="s">
        <v>36510</v>
      </c>
      <c r="B20000" t="str">
        <f t="shared" si="600"/>
        <v>https://www.udobaer.de/out/media/public/cust/others/s0000293-2021-ch_it.pdf</v>
      </c>
    </row>
    <row r="20001" spans="1:2" x14ac:dyDescent="0.2">
      <c r="A20001" s="1" t="s">
        <v>36511</v>
      </c>
      <c r="B20001" t="str">
        <f t="shared" si="600"/>
        <v>https://www.udobaer.de/out/media/public/cust/others/s0000293-2021-ch_it.pdf</v>
      </c>
    </row>
    <row r="20002" spans="1:2" x14ac:dyDescent="0.2">
      <c r="A20002" s="1" t="s">
        <v>36512</v>
      </c>
      <c r="B20002" t="str">
        <f t="shared" si="600"/>
        <v>https://www.udobaer.de/out/media/public/cust/others/s0000293-2021-ch_it.pdf</v>
      </c>
    </row>
    <row r="20003" spans="1:2" x14ac:dyDescent="0.2">
      <c r="A20003" s="1" t="s">
        <v>36513</v>
      </c>
      <c r="B20003" t="str">
        <f t="shared" si="600"/>
        <v>https://www.udobaer.de/out/media/public/cust/others/s0000293-2021-ch_it.pdf</v>
      </c>
    </row>
    <row r="20004" spans="1:2" x14ac:dyDescent="0.2">
      <c r="A20004" s="1" t="s">
        <v>36514</v>
      </c>
      <c r="B20004" t="str">
        <f t="shared" si="600"/>
        <v>https://www.udobaer.de/out/media/public/cust/others/s0000293-2021-ch_it.pdf</v>
      </c>
    </row>
    <row r="20005" spans="1:2" x14ac:dyDescent="0.2">
      <c r="A20005" s="1" t="s">
        <v>36515</v>
      </c>
      <c r="B20005" t="str">
        <f t="shared" si="600"/>
        <v>https://www.udobaer.de/out/media/public/cust/others/s0000293-2021-ch_it.pdf</v>
      </c>
    </row>
    <row r="20006" spans="1:2" x14ac:dyDescent="0.2">
      <c r="A20006" s="1" t="s">
        <v>36516</v>
      </c>
      <c r="B20006" t="str">
        <f t="shared" si="600"/>
        <v>https://www.udobaer.de/out/media/public/cust/others/s0000293-2021-ch_it.pdf</v>
      </c>
    </row>
    <row r="20007" spans="1:2" x14ac:dyDescent="0.2">
      <c r="A20007" s="1" t="s">
        <v>36517</v>
      </c>
      <c r="B20007" t="str">
        <f t="shared" si="600"/>
        <v>https://www.udobaer.de/out/media/public/cust/others/s0000293-2021-ch_it.pdf</v>
      </c>
    </row>
    <row r="20008" spans="1:2" x14ac:dyDescent="0.2">
      <c r="A20008" s="1" t="s">
        <v>36518</v>
      </c>
      <c r="B20008" t="str">
        <f t="shared" si="600"/>
        <v>https://www.udobaer.de/out/media/public/cust/others/s0000293-2021-ch_it.pdf</v>
      </c>
    </row>
    <row r="20009" spans="1:2" x14ac:dyDescent="0.2">
      <c r="A20009" s="1" t="s">
        <v>36519</v>
      </c>
      <c r="B20009" t="str">
        <f t="shared" si="600"/>
        <v>https://www.udobaer.de/out/media/public/cust/others/s0000293-2021-ch_it.pdf</v>
      </c>
    </row>
    <row r="20010" spans="1:2" x14ac:dyDescent="0.2">
      <c r="A20010" s="1" t="s">
        <v>36520</v>
      </c>
      <c r="B20010" t="str">
        <f t="shared" si="600"/>
        <v>https://www.udobaer.de/out/media/public/cust/others/s0000293-2021-ch_it.pdf</v>
      </c>
    </row>
    <row r="20011" spans="1:2" x14ac:dyDescent="0.2">
      <c r="A20011" s="1" t="s">
        <v>36521</v>
      </c>
      <c r="B20011" t="str">
        <f t="shared" si="600"/>
        <v>https://www.udobaer.de/out/media/public/cust/others/s0000293-2021-ch_it.pdf</v>
      </c>
    </row>
    <row r="20012" spans="1:2" x14ac:dyDescent="0.2">
      <c r="A20012" s="1" t="s">
        <v>36522</v>
      </c>
      <c r="B20012" t="str">
        <f t="shared" si="600"/>
        <v>https://www.udobaer.de/out/media/public/cust/others/s0000293-2021-ch_it.pdf</v>
      </c>
    </row>
    <row r="20013" spans="1:2" x14ac:dyDescent="0.2">
      <c r="A20013" s="1" t="s">
        <v>36523</v>
      </c>
      <c r="B20013" t="str">
        <f t="shared" si="600"/>
        <v>https://www.udobaer.de/out/media/public/cust/others/s0000293-2021-ch_it.pdf</v>
      </c>
    </row>
    <row r="20014" spans="1:2" x14ac:dyDescent="0.2">
      <c r="A20014" s="1" t="s">
        <v>36524</v>
      </c>
      <c r="B20014" t="str">
        <f t="shared" si="600"/>
        <v>https://www.udobaer.de/out/media/public/cust/others/s0000293-2021-ch_it.pdf</v>
      </c>
    </row>
    <row r="20015" spans="1:2" x14ac:dyDescent="0.2">
      <c r="A20015" s="1" t="s">
        <v>36525</v>
      </c>
      <c r="B20015" t="str">
        <f t="shared" si="600"/>
        <v>https://www.udobaer.de/out/media/public/cust/others/s0000293-2021-ch_it.pdf</v>
      </c>
    </row>
    <row r="20016" spans="1:2" x14ac:dyDescent="0.2">
      <c r="A20016" s="1" t="s">
        <v>36526</v>
      </c>
      <c r="B20016" t="str">
        <f t="shared" si="600"/>
        <v>https://www.udobaer.de/out/media/public/cust/others/s0000293-2021-ch_it.pdf</v>
      </c>
    </row>
    <row r="20017" spans="1:2" x14ac:dyDescent="0.2">
      <c r="A20017" s="1" t="s">
        <v>36527</v>
      </c>
      <c r="B20017" t="str">
        <f t="shared" si="600"/>
        <v>https://www.udobaer.de/out/media/public/cust/others/s0000293-2021-ch_it.pdf</v>
      </c>
    </row>
    <row r="20018" spans="1:2" x14ac:dyDescent="0.2">
      <c r="A20018" s="1" t="s">
        <v>36528</v>
      </c>
      <c r="B20018" t="str">
        <f t="shared" si="600"/>
        <v>https://www.udobaer.de/out/media/public/cust/others/s0000293-2021-ch_it.pdf</v>
      </c>
    </row>
    <row r="20019" spans="1:2" x14ac:dyDescent="0.2">
      <c r="A20019" s="1" t="s">
        <v>36529</v>
      </c>
      <c r="B20019" t="str">
        <f t="shared" si="600"/>
        <v>https://www.udobaer.de/out/media/public/cust/others/s0000293-2021-ch_it.pdf</v>
      </c>
    </row>
    <row r="20020" spans="1:2" x14ac:dyDescent="0.2">
      <c r="A20020" s="1" t="s">
        <v>36530</v>
      </c>
      <c r="B20020" t="str">
        <f t="shared" si="600"/>
        <v>https://www.udobaer.de/out/media/public/cust/others/s0000293-2021-ch_it.pdf</v>
      </c>
    </row>
    <row r="20021" spans="1:2" x14ac:dyDescent="0.2">
      <c r="A20021" s="1" t="s">
        <v>36531</v>
      </c>
      <c r="B20021" t="str">
        <f t="shared" si="600"/>
        <v>https://www.udobaer.de/out/media/public/cust/others/s0000293-2021-ch_it.pdf</v>
      </c>
    </row>
    <row r="20022" spans="1:2" x14ac:dyDescent="0.2">
      <c r="A20022" s="1" t="s">
        <v>36532</v>
      </c>
      <c r="B20022" t="str">
        <f t="shared" si="600"/>
        <v>https://www.udobaer.de/out/media/public/cust/others/s0000293-2021-ch_it.pdf</v>
      </c>
    </row>
    <row r="20023" spans="1:2" x14ac:dyDescent="0.2">
      <c r="A20023" s="1" t="s">
        <v>36533</v>
      </c>
      <c r="B20023" t="str">
        <f t="shared" si="600"/>
        <v>https://www.udobaer.de/out/media/public/cust/others/s0000293-2021-ch_it.pdf</v>
      </c>
    </row>
    <row r="20024" spans="1:2" x14ac:dyDescent="0.2">
      <c r="A20024" s="1" t="s">
        <v>36534</v>
      </c>
      <c r="B20024" t="str">
        <f t="shared" si="600"/>
        <v>https://www.udobaer.de/out/media/public/cust/others/s0000293-2021-ch_it.pdf</v>
      </c>
    </row>
    <row r="20025" spans="1:2" x14ac:dyDescent="0.2">
      <c r="A20025" s="1" t="s">
        <v>36535</v>
      </c>
      <c r="B20025" t="str">
        <f t="shared" si="600"/>
        <v>https://www.udobaer.de/out/media/public/cust/others/s0000293-2021-ch_it.pdf</v>
      </c>
    </row>
    <row r="20026" spans="1:2" x14ac:dyDescent="0.2">
      <c r="A20026" s="1" t="s">
        <v>36536</v>
      </c>
      <c r="B20026" t="str">
        <f t="shared" ref="B20026:B20057" si="601">HYPERLINK("https://www.udobaer.de/out/media/public/cust/others/s0000293-2021-ch_it.pdf")</f>
        <v>https://www.udobaer.de/out/media/public/cust/others/s0000293-2021-ch_it.pdf</v>
      </c>
    </row>
    <row r="20027" spans="1:2" x14ac:dyDescent="0.2">
      <c r="A20027" s="1" t="s">
        <v>36537</v>
      </c>
      <c r="B20027" t="str">
        <f t="shared" si="601"/>
        <v>https://www.udobaer.de/out/media/public/cust/others/s0000293-2021-ch_it.pdf</v>
      </c>
    </row>
    <row r="20028" spans="1:2" x14ac:dyDescent="0.2">
      <c r="A20028" s="1" t="s">
        <v>36538</v>
      </c>
      <c r="B20028" t="str">
        <f t="shared" si="601"/>
        <v>https://www.udobaer.de/out/media/public/cust/others/s0000293-2021-ch_it.pdf</v>
      </c>
    </row>
    <row r="20029" spans="1:2" x14ac:dyDescent="0.2">
      <c r="A20029" s="1" t="s">
        <v>36539</v>
      </c>
      <c r="B20029" t="str">
        <f t="shared" si="601"/>
        <v>https://www.udobaer.de/out/media/public/cust/others/s0000293-2021-ch_it.pdf</v>
      </c>
    </row>
    <row r="20030" spans="1:2" x14ac:dyDescent="0.2">
      <c r="A20030" s="1" t="s">
        <v>36540</v>
      </c>
      <c r="B20030" t="str">
        <f t="shared" si="601"/>
        <v>https://www.udobaer.de/out/media/public/cust/others/s0000293-2021-ch_it.pdf</v>
      </c>
    </row>
    <row r="20031" spans="1:2" x14ac:dyDescent="0.2">
      <c r="A20031" s="1" t="s">
        <v>36541</v>
      </c>
      <c r="B20031" t="str">
        <f t="shared" si="601"/>
        <v>https://www.udobaer.de/out/media/public/cust/others/s0000293-2021-ch_it.pdf</v>
      </c>
    </row>
    <row r="20032" spans="1:2" x14ac:dyDescent="0.2">
      <c r="A20032" s="1" t="s">
        <v>36542</v>
      </c>
      <c r="B20032" t="str">
        <f t="shared" si="601"/>
        <v>https://www.udobaer.de/out/media/public/cust/others/s0000293-2021-ch_it.pdf</v>
      </c>
    </row>
    <row r="20033" spans="1:2" x14ac:dyDescent="0.2">
      <c r="A20033" s="1" t="s">
        <v>36543</v>
      </c>
      <c r="B20033" t="str">
        <f t="shared" si="601"/>
        <v>https://www.udobaer.de/out/media/public/cust/others/s0000293-2021-ch_it.pdf</v>
      </c>
    </row>
    <row r="20034" spans="1:2" x14ac:dyDescent="0.2">
      <c r="A20034" s="1" t="s">
        <v>36544</v>
      </c>
      <c r="B20034" t="str">
        <f t="shared" si="601"/>
        <v>https://www.udobaer.de/out/media/public/cust/others/s0000293-2021-ch_it.pdf</v>
      </c>
    </row>
    <row r="20035" spans="1:2" x14ac:dyDescent="0.2">
      <c r="A20035" s="1" t="s">
        <v>36545</v>
      </c>
      <c r="B20035" t="str">
        <f t="shared" si="601"/>
        <v>https://www.udobaer.de/out/media/public/cust/others/s0000293-2021-ch_it.pdf</v>
      </c>
    </row>
    <row r="20036" spans="1:2" x14ac:dyDescent="0.2">
      <c r="A20036" s="1" t="s">
        <v>36546</v>
      </c>
      <c r="B20036" t="str">
        <f t="shared" si="601"/>
        <v>https://www.udobaer.de/out/media/public/cust/others/s0000293-2021-ch_it.pdf</v>
      </c>
    </row>
    <row r="20037" spans="1:2" x14ac:dyDescent="0.2">
      <c r="A20037" s="1" t="s">
        <v>36547</v>
      </c>
      <c r="B20037" t="str">
        <f t="shared" si="601"/>
        <v>https://www.udobaer.de/out/media/public/cust/others/s0000293-2021-ch_it.pdf</v>
      </c>
    </row>
    <row r="20038" spans="1:2" x14ac:dyDescent="0.2">
      <c r="A20038" s="1" t="s">
        <v>36548</v>
      </c>
      <c r="B20038" t="str">
        <f t="shared" si="601"/>
        <v>https://www.udobaer.de/out/media/public/cust/others/s0000293-2021-ch_it.pdf</v>
      </c>
    </row>
    <row r="20039" spans="1:2" x14ac:dyDescent="0.2">
      <c r="A20039" s="1" t="s">
        <v>36549</v>
      </c>
      <c r="B20039" t="str">
        <f t="shared" si="601"/>
        <v>https://www.udobaer.de/out/media/public/cust/others/s0000293-2021-ch_it.pdf</v>
      </c>
    </row>
    <row r="20040" spans="1:2" x14ac:dyDescent="0.2">
      <c r="A20040" s="1" t="s">
        <v>36550</v>
      </c>
      <c r="B20040" t="str">
        <f t="shared" si="601"/>
        <v>https://www.udobaer.de/out/media/public/cust/others/s0000293-2021-ch_it.pdf</v>
      </c>
    </row>
    <row r="20041" spans="1:2" x14ac:dyDescent="0.2">
      <c r="A20041" s="1" t="s">
        <v>36551</v>
      </c>
      <c r="B20041" t="str">
        <f t="shared" si="601"/>
        <v>https://www.udobaer.de/out/media/public/cust/others/s0000293-2021-ch_it.pdf</v>
      </c>
    </row>
    <row r="20042" spans="1:2" x14ac:dyDescent="0.2">
      <c r="A20042" s="1" t="s">
        <v>36552</v>
      </c>
      <c r="B20042" t="str">
        <f t="shared" si="601"/>
        <v>https://www.udobaer.de/out/media/public/cust/others/s0000293-2021-ch_it.pdf</v>
      </c>
    </row>
    <row r="20043" spans="1:2" x14ac:dyDescent="0.2">
      <c r="A20043" s="1" t="s">
        <v>36553</v>
      </c>
      <c r="B20043" t="str">
        <f t="shared" si="601"/>
        <v>https://www.udobaer.de/out/media/public/cust/others/s0000293-2021-ch_it.pdf</v>
      </c>
    </row>
    <row r="20044" spans="1:2" x14ac:dyDescent="0.2">
      <c r="A20044" s="1" t="s">
        <v>36554</v>
      </c>
      <c r="B20044" t="str">
        <f t="shared" si="601"/>
        <v>https://www.udobaer.de/out/media/public/cust/others/s0000293-2021-ch_it.pdf</v>
      </c>
    </row>
    <row r="20045" spans="1:2" x14ac:dyDescent="0.2">
      <c r="A20045" s="1" t="s">
        <v>36555</v>
      </c>
      <c r="B20045" t="str">
        <f t="shared" si="601"/>
        <v>https://www.udobaer.de/out/media/public/cust/others/s0000293-2021-ch_it.pdf</v>
      </c>
    </row>
    <row r="20046" spans="1:2" x14ac:dyDescent="0.2">
      <c r="A20046" s="1" t="s">
        <v>36556</v>
      </c>
      <c r="B20046" t="str">
        <f t="shared" si="601"/>
        <v>https://www.udobaer.de/out/media/public/cust/others/s0000293-2021-ch_it.pdf</v>
      </c>
    </row>
    <row r="20047" spans="1:2" x14ac:dyDescent="0.2">
      <c r="A20047" s="1" t="s">
        <v>36557</v>
      </c>
      <c r="B20047" t="str">
        <f t="shared" si="601"/>
        <v>https://www.udobaer.de/out/media/public/cust/others/s0000293-2021-ch_it.pdf</v>
      </c>
    </row>
    <row r="20048" spans="1:2" x14ac:dyDescent="0.2">
      <c r="A20048" s="1" t="s">
        <v>36558</v>
      </c>
      <c r="B20048" t="str">
        <f t="shared" si="601"/>
        <v>https://www.udobaer.de/out/media/public/cust/others/s0000293-2021-ch_it.pdf</v>
      </c>
    </row>
    <row r="20049" spans="1:2" x14ac:dyDescent="0.2">
      <c r="A20049" s="1" t="s">
        <v>36559</v>
      </c>
      <c r="B20049" t="str">
        <f t="shared" si="601"/>
        <v>https://www.udobaer.de/out/media/public/cust/others/s0000293-2021-ch_it.pdf</v>
      </c>
    </row>
    <row r="20050" spans="1:2" x14ac:dyDescent="0.2">
      <c r="A20050" s="1" t="s">
        <v>36560</v>
      </c>
      <c r="B20050" t="str">
        <f t="shared" si="601"/>
        <v>https://www.udobaer.de/out/media/public/cust/others/s0000293-2021-ch_it.pdf</v>
      </c>
    </row>
    <row r="20051" spans="1:2" x14ac:dyDescent="0.2">
      <c r="A20051" s="1" t="s">
        <v>36561</v>
      </c>
      <c r="B20051" t="str">
        <f t="shared" si="601"/>
        <v>https://www.udobaer.de/out/media/public/cust/others/s0000293-2021-ch_it.pdf</v>
      </c>
    </row>
    <row r="20052" spans="1:2" x14ac:dyDescent="0.2">
      <c r="A20052" s="1" t="s">
        <v>36562</v>
      </c>
      <c r="B20052" t="str">
        <f t="shared" si="601"/>
        <v>https://www.udobaer.de/out/media/public/cust/others/s0000293-2021-ch_it.pdf</v>
      </c>
    </row>
    <row r="20053" spans="1:2" x14ac:dyDescent="0.2">
      <c r="A20053" s="1" t="s">
        <v>36563</v>
      </c>
      <c r="B20053" t="str">
        <f t="shared" si="601"/>
        <v>https://www.udobaer.de/out/media/public/cust/others/s0000293-2021-ch_it.pdf</v>
      </c>
    </row>
    <row r="20054" spans="1:2" x14ac:dyDescent="0.2">
      <c r="A20054" s="1" t="s">
        <v>36564</v>
      </c>
      <c r="B20054" t="str">
        <f t="shared" si="601"/>
        <v>https://www.udobaer.de/out/media/public/cust/others/s0000293-2021-ch_it.pdf</v>
      </c>
    </row>
    <row r="20055" spans="1:2" x14ac:dyDescent="0.2">
      <c r="A20055" s="1" t="s">
        <v>36565</v>
      </c>
      <c r="B20055" t="str">
        <f t="shared" si="601"/>
        <v>https://www.udobaer.de/out/media/public/cust/others/s0000293-2021-ch_it.pdf</v>
      </c>
    </row>
    <row r="20056" spans="1:2" x14ac:dyDescent="0.2">
      <c r="A20056" s="1" t="s">
        <v>36566</v>
      </c>
      <c r="B20056" t="str">
        <f t="shared" si="601"/>
        <v>https://www.udobaer.de/out/media/public/cust/others/s0000293-2021-ch_it.pdf</v>
      </c>
    </row>
    <row r="20057" spans="1:2" x14ac:dyDescent="0.2">
      <c r="A20057" s="1" t="s">
        <v>36567</v>
      </c>
      <c r="B20057" t="str">
        <f t="shared" si="601"/>
        <v>https://www.udobaer.de/out/media/public/cust/others/s0000293-2021-ch_it.pdf</v>
      </c>
    </row>
    <row r="20058" spans="1:2" x14ac:dyDescent="0.2">
      <c r="A20058" s="1" t="s">
        <v>36568</v>
      </c>
      <c r="B20058" t="str">
        <f t="shared" ref="B20058:B20089" si="602">HYPERLINK("https://www.udobaer.de/out/media/public/cust/others/s0000293-2021-ch_it.pdf")</f>
        <v>https://www.udobaer.de/out/media/public/cust/others/s0000293-2021-ch_it.pdf</v>
      </c>
    </row>
    <row r="20059" spans="1:2" x14ac:dyDescent="0.2">
      <c r="A20059" s="1" t="s">
        <v>36569</v>
      </c>
      <c r="B20059" t="str">
        <f t="shared" si="602"/>
        <v>https://www.udobaer.de/out/media/public/cust/others/s0000293-2021-ch_it.pdf</v>
      </c>
    </row>
    <row r="20060" spans="1:2" x14ac:dyDescent="0.2">
      <c r="A20060" s="1" t="s">
        <v>36570</v>
      </c>
      <c r="B20060" t="str">
        <f t="shared" si="602"/>
        <v>https://www.udobaer.de/out/media/public/cust/others/s0000293-2021-ch_it.pdf</v>
      </c>
    </row>
    <row r="20061" spans="1:2" x14ac:dyDescent="0.2">
      <c r="A20061" s="1" t="s">
        <v>36571</v>
      </c>
      <c r="B20061" t="str">
        <f t="shared" si="602"/>
        <v>https://www.udobaer.de/out/media/public/cust/others/s0000293-2021-ch_it.pdf</v>
      </c>
    </row>
    <row r="20062" spans="1:2" x14ac:dyDescent="0.2">
      <c r="A20062" s="1" t="s">
        <v>36572</v>
      </c>
      <c r="B20062" t="str">
        <f t="shared" si="602"/>
        <v>https://www.udobaer.de/out/media/public/cust/others/s0000293-2021-ch_it.pdf</v>
      </c>
    </row>
    <row r="20063" spans="1:2" x14ac:dyDescent="0.2">
      <c r="A20063" s="1" t="s">
        <v>36573</v>
      </c>
      <c r="B20063" t="str">
        <f t="shared" si="602"/>
        <v>https://www.udobaer.de/out/media/public/cust/others/s0000293-2021-ch_it.pdf</v>
      </c>
    </row>
    <row r="20064" spans="1:2" x14ac:dyDescent="0.2">
      <c r="A20064" s="1" t="s">
        <v>36574</v>
      </c>
      <c r="B20064" t="str">
        <f t="shared" si="602"/>
        <v>https://www.udobaer.de/out/media/public/cust/others/s0000293-2021-ch_it.pdf</v>
      </c>
    </row>
    <row r="20065" spans="1:2" x14ac:dyDescent="0.2">
      <c r="A20065" s="1" t="s">
        <v>36575</v>
      </c>
      <c r="B20065" t="str">
        <f t="shared" si="602"/>
        <v>https://www.udobaer.de/out/media/public/cust/others/s0000293-2021-ch_it.pdf</v>
      </c>
    </row>
    <row r="20066" spans="1:2" x14ac:dyDescent="0.2">
      <c r="A20066" s="1" t="s">
        <v>36576</v>
      </c>
      <c r="B20066" t="str">
        <f t="shared" si="602"/>
        <v>https://www.udobaer.de/out/media/public/cust/others/s0000293-2021-ch_it.pdf</v>
      </c>
    </row>
    <row r="20067" spans="1:2" x14ac:dyDescent="0.2">
      <c r="A20067" s="1" t="s">
        <v>36577</v>
      </c>
      <c r="B20067" t="str">
        <f t="shared" si="602"/>
        <v>https://www.udobaer.de/out/media/public/cust/others/s0000293-2021-ch_it.pdf</v>
      </c>
    </row>
    <row r="20068" spans="1:2" x14ac:dyDescent="0.2">
      <c r="A20068" s="1" t="s">
        <v>36578</v>
      </c>
      <c r="B20068" t="str">
        <f t="shared" si="602"/>
        <v>https://www.udobaer.de/out/media/public/cust/others/s0000293-2021-ch_it.pdf</v>
      </c>
    </row>
    <row r="20069" spans="1:2" x14ac:dyDescent="0.2">
      <c r="A20069" s="1" t="s">
        <v>36639</v>
      </c>
      <c r="B20069" t="str">
        <f t="shared" si="602"/>
        <v>https://www.udobaer.de/out/media/public/cust/others/s0000293-2021-ch_it.pdf</v>
      </c>
    </row>
    <row r="20070" spans="1:2" x14ac:dyDescent="0.2">
      <c r="A20070" s="1" t="s">
        <v>36640</v>
      </c>
      <c r="B20070" t="str">
        <f t="shared" si="602"/>
        <v>https://www.udobaer.de/out/media/public/cust/others/s0000293-2021-ch_it.pdf</v>
      </c>
    </row>
    <row r="20071" spans="1:2" x14ac:dyDescent="0.2">
      <c r="A20071" s="1" t="s">
        <v>36641</v>
      </c>
      <c r="B20071" t="str">
        <f t="shared" si="602"/>
        <v>https://www.udobaer.de/out/media/public/cust/others/s0000293-2021-ch_it.pdf</v>
      </c>
    </row>
    <row r="20072" spans="1:2" x14ac:dyDescent="0.2">
      <c r="A20072" s="1" t="s">
        <v>36642</v>
      </c>
      <c r="B20072" t="str">
        <f t="shared" si="602"/>
        <v>https://www.udobaer.de/out/media/public/cust/others/s0000293-2021-ch_it.pdf</v>
      </c>
    </row>
    <row r="20073" spans="1:2" x14ac:dyDescent="0.2">
      <c r="A20073" s="1" t="s">
        <v>36643</v>
      </c>
      <c r="B20073" t="str">
        <f t="shared" si="602"/>
        <v>https://www.udobaer.de/out/media/public/cust/others/s0000293-2021-ch_it.pdf</v>
      </c>
    </row>
    <row r="20074" spans="1:2" x14ac:dyDescent="0.2">
      <c r="A20074" s="1" t="s">
        <v>36644</v>
      </c>
      <c r="B20074" t="str">
        <f t="shared" si="602"/>
        <v>https://www.udobaer.de/out/media/public/cust/others/s0000293-2021-ch_it.pdf</v>
      </c>
    </row>
    <row r="20075" spans="1:2" x14ac:dyDescent="0.2">
      <c r="A20075" s="1" t="s">
        <v>36645</v>
      </c>
      <c r="B20075" t="str">
        <f t="shared" si="602"/>
        <v>https://www.udobaer.de/out/media/public/cust/others/s0000293-2021-ch_it.pdf</v>
      </c>
    </row>
    <row r="20076" spans="1:2" x14ac:dyDescent="0.2">
      <c r="A20076" s="1" t="s">
        <v>36646</v>
      </c>
      <c r="B20076" t="str">
        <f t="shared" si="602"/>
        <v>https://www.udobaer.de/out/media/public/cust/others/s0000293-2021-ch_it.pdf</v>
      </c>
    </row>
    <row r="20077" spans="1:2" x14ac:dyDescent="0.2">
      <c r="A20077" s="1" t="s">
        <v>36647</v>
      </c>
      <c r="B20077" t="str">
        <f t="shared" si="602"/>
        <v>https://www.udobaer.de/out/media/public/cust/others/s0000293-2021-ch_it.pdf</v>
      </c>
    </row>
    <row r="20078" spans="1:2" x14ac:dyDescent="0.2">
      <c r="A20078" s="1" t="s">
        <v>36648</v>
      </c>
      <c r="B20078" t="str">
        <f t="shared" si="602"/>
        <v>https://www.udobaer.de/out/media/public/cust/others/s0000293-2021-ch_it.pdf</v>
      </c>
    </row>
    <row r="20079" spans="1:2" x14ac:dyDescent="0.2">
      <c r="A20079" s="1" t="s">
        <v>36649</v>
      </c>
      <c r="B20079" t="str">
        <f t="shared" si="602"/>
        <v>https://www.udobaer.de/out/media/public/cust/others/s0000293-2021-ch_it.pdf</v>
      </c>
    </row>
    <row r="20080" spans="1:2" x14ac:dyDescent="0.2">
      <c r="A20080" s="1" t="s">
        <v>36650</v>
      </c>
      <c r="B20080" t="str">
        <f t="shared" si="602"/>
        <v>https://www.udobaer.de/out/media/public/cust/others/s0000293-2021-ch_it.pdf</v>
      </c>
    </row>
    <row r="20081" spans="1:2" x14ac:dyDescent="0.2">
      <c r="A20081" s="1" t="s">
        <v>36660</v>
      </c>
      <c r="B20081" t="str">
        <f t="shared" si="602"/>
        <v>https://www.udobaer.de/out/media/public/cust/others/s0000293-2021-ch_it.pdf</v>
      </c>
    </row>
    <row r="20082" spans="1:2" x14ac:dyDescent="0.2">
      <c r="A20082" s="1" t="s">
        <v>36661</v>
      </c>
      <c r="B20082" t="str">
        <f t="shared" si="602"/>
        <v>https://www.udobaer.de/out/media/public/cust/others/s0000293-2021-ch_it.pdf</v>
      </c>
    </row>
    <row r="20083" spans="1:2" x14ac:dyDescent="0.2">
      <c r="A20083" s="1" t="s">
        <v>36662</v>
      </c>
      <c r="B20083" t="str">
        <f t="shared" si="602"/>
        <v>https://www.udobaer.de/out/media/public/cust/others/s0000293-2021-ch_it.pdf</v>
      </c>
    </row>
    <row r="20084" spans="1:2" x14ac:dyDescent="0.2">
      <c r="A20084" s="1" t="s">
        <v>36663</v>
      </c>
      <c r="B20084" t="str">
        <f t="shared" si="602"/>
        <v>https://www.udobaer.de/out/media/public/cust/others/s0000293-2021-ch_it.pdf</v>
      </c>
    </row>
    <row r="20085" spans="1:2" x14ac:dyDescent="0.2">
      <c r="A20085" s="1" t="s">
        <v>36664</v>
      </c>
      <c r="B20085" t="str">
        <f t="shared" si="602"/>
        <v>https://www.udobaer.de/out/media/public/cust/others/s0000293-2021-ch_it.pdf</v>
      </c>
    </row>
    <row r="20086" spans="1:2" x14ac:dyDescent="0.2">
      <c r="A20086" s="1" t="s">
        <v>36665</v>
      </c>
      <c r="B20086" t="str">
        <f t="shared" si="602"/>
        <v>https://www.udobaer.de/out/media/public/cust/others/s0000293-2021-ch_it.pdf</v>
      </c>
    </row>
    <row r="20087" spans="1:2" x14ac:dyDescent="0.2">
      <c r="A20087" s="1" t="s">
        <v>36666</v>
      </c>
      <c r="B20087" t="str">
        <f t="shared" si="602"/>
        <v>https://www.udobaer.de/out/media/public/cust/others/s0000293-2021-ch_it.pdf</v>
      </c>
    </row>
    <row r="20088" spans="1:2" x14ac:dyDescent="0.2">
      <c r="A20088" s="1" t="s">
        <v>36667</v>
      </c>
      <c r="B20088" t="str">
        <f t="shared" si="602"/>
        <v>https://www.udobaer.de/out/media/public/cust/others/s0000293-2021-ch_it.pdf</v>
      </c>
    </row>
    <row r="20089" spans="1:2" x14ac:dyDescent="0.2">
      <c r="A20089" s="1" t="s">
        <v>36668</v>
      </c>
      <c r="B20089" t="str">
        <f t="shared" si="602"/>
        <v>https://www.udobaer.de/out/media/public/cust/others/s0000293-2021-ch_it.pdf</v>
      </c>
    </row>
    <row r="20090" spans="1:2" x14ac:dyDescent="0.2">
      <c r="A20090" s="1" t="s">
        <v>36669</v>
      </c>
      <c r="B20090" t="str">
        <f t="shared" ref="B20090:B20104" si="603">HYPERLINK("https://www.udobaer.de/out/media/public/cust/others/s0000293-2021-ch_it.pdf")</f>
        <v>https://www.udobaer.de/out/media/public/cust/others/s0000293-2021-ch_it.pdf</v>
      </c>
    </row>
    <row r="20091" spans="1:2" x14ac:dyDescent="0.2">
      <c r="A20091" s="1" t="s">
        <v>36670</v>
      </c>
      <c r="B20091" t="str">
        <f t="shared" si="603"/>
        <v>https://www.udobaer.de/out/media/public/cust/others/s0000293-2021-ch_it.pdf</v>
      </c>
    </row>
    <row r="20092" spans="1:2" x14ac:dyDescent="0.2">
      <c r="A20092" s="1" t="s">
        <v>36671</v>
      </c>
      <c r="B20092" t="str">
        <f t="shared" si="603"/>
        <v>https://www.udobaer.de/out/media/public/cust/others/s0000293-2021-ch_it.pdf</v>
      </c>
    </row>
    <row r="20093" spans="1:2" x14ac:dyDescent="0.2">
      <c r="A20093" s="1" t="s">
        <v>36672</v>
      </c>
      <c r="B20093" t="str">
        <f t="shared" si="603"/>
        <v>https://www.udobaer.de/out/media/public/cust/others/s0000293-2021-ch_it.pdf</v>
      </c>
    </row>
    <row r="20094" spans="1:2" x14ac:dyDescent="0.2">
      <c r="A20094" s="1" t="s">
        <v>36673</v>
      </c>
      <c r="B20094" t="str">
        <f t="shared" si="603"/>
        <v>https://www.udobaer.de/out/media/public/cust/others/s0000293-2021-ch_it.pdf</v>
      </c>
    </row>
    <row r="20095" spans="1:2" x14ac:dyDescent="0.2">
      <c r="A20095" s="1" t="s">
        <v>36674</v>
      </c>
      <c r="B20095" t="str">
        <f t="shared" si="603"/>
        <v>https://www.udobaer.de/out/media/public/cust/others/s0000293-2021-ch_it.pdf</v>
      </c>
    </row>
    <row r="20096" spans="1:2" x14ac:dyDescent="0.2">
      <c r="A20096" s="1" t="s">
        <v>36675</v>
      </c>
      <c r="B20096" t="str">
        <f t="shared" si="603"/>
        <v>https://www.udobaer.de/out/media/public/cust/others/s0000293-2021-ch_it.pdf</v>
      </c>
    </row>
    <row r="20097" spans="1:2" x14ac:dyDescent="0.2">
      <c r="A20097" s="1" t="s">
        <v>36676</v>
      </c>
      <c r="B20097" t="str">
        <f t="shared" si="603"/>
        <v>https://www.udobaer.de/out/media/public/cust/others/s0000293-2021-ch_it.pdf</v>
      </c>
    </row>
    <row r="20098" spans="1:2" x14ac:dyDescent="0.2">
      <c r="A20098" s="1" t="s">
        <v>36677</v>
      </c>
      <c r="B20098" t="str">
        <f t="shared" si="603"/>
        <v>https://www.udobaer.de/out/media/public/cust/others/s0000293-2021-ch_it.pdf</v>
      </c>
    </row>
    <row r="20099" spans="1:2" x14ac:dyDescent="0.2">
      <c r="A20099" s="1" t="s">
        <v>36767</v>
      </c>
      <c r="B20099" t="str">
        <f t="shared" si="603"/>
        <v>https://www.udobaer.de/out/media/public/cust/others/s0000293-2021-ch_it.pdf</v>
      </c>
    </row>
    <row r="20100" spans="1:2" x14ac:dyDescent="0.2">
      <c r="A20100" s="1" t="s">
        <v>36768</v>
      </c>
      <c r="B20100" t="str">
        <f t="shared" si="603"/>
        <v>https://www.udobaer.de/out/media/public/cust/others/s0000293-2021-ch_it.pdf</v>
      </c>
    </row>
    <row r="20101" spans="1:2" x14ac:dyDescent="0.2">
      <c r="A20101" s="1" t="s">
        <v>36769</v>
      </c>
      <c r="B20101" t="str">
        <f t="shared" si="603"/>
        <v>https://www.udobaer.de/out/media/public/cust/others/s0000293-2021-ch_it.pdf</v>
      </c>
    </row>
    <row r="20102" spans="1:2" x14ac:dyDescent="0.2">
      <c r="A20102" s="1" t="s">
        <v>36770</v>
      </c>
      <c r="B20102" t="str">
        <f t="shared" si="603"/>
        <v>https://www.udobaer.de/out/media/public/cust/others/s0000293-2021-ch_it.pdf</v>
      </c>
    </row>
    <row r="20103" spans="1:2" x14ac:dyDescent="0.2">
      <c r="A20103" s="1" t="s">
        <v>36771</v>
      </c>
      <c r="B20103" t="str">
        <f t="shared" si="603"/>
        <v>https://www.udobaer.de/out/media/public/cust/others/s0000293-2021-ch_it.pdf</v>
      </c>
    </row>
    <row r="20104" spans="1:2" x14ac:dyDescent="0.2">
      <c r="A20104" s="1" t="s">
        <v>36772</v>
      </c>
      <c r="B20104" t="str">
        <f t="shared" si="603"/>
        <v>https://www.udobaer.de/out/media/public/cust/others/s0000293-2021-ch_it.pdf</v>
      </c>
    </row>
    <row r="20105" spans="1:2" x14ac:dyDescent="0.2">
      <c r="A20105" s="1" t="s">
        <v>36736</v>
      </c>
      <c r="B20105" t="str">
        <f t="shared" ref="B20105:B20127" si="604">HYPERLINK("https://www.udobaer.de/out/media/public/cust/others/s0000294-2021-ch_it.pdf")</f>
        <v>https://www.udobaer.de/out/media/public/cust/others/s0000294-2021-ch_it.pdf</v>
      </c>
    </row>
    <row r="20106" spans="1:2" x14ac:dyDescent="0.2">
      <c r="A20106" s="1" t="s">
        <v>36739</v>
      </c>
      <c r="B20106" t="str">
        <f t="shared" si="604"/>
        <v>https://www.udobaer.de/out/media/public/cust/others/s0000294-2021-ch_it.pdf</v>
      </c>
    </row>
    <row r="20107" spans="1:2" x14ac:dyDescent="0.2">
      <c r="A20107" s="1" t="s">
        <v>36740</v>
      </c>
      <c r="B20107" t="str">
        <f t="shared" si="604"/>
        <v>https://www.udobaer.de/out/media/public/cust/others/s0000294-2021-ch_it.pdf</v>
      </c>
    </row>
    <row r="20108" spans="1:2" x14ac:dyDescent="0.2">
      <c r="A20108" s="1" t="s">
        <v>36741</v>
      </c>
      <c r="B20108" t="str">
        <f t="shared" si="604"/>
        <v>https://www.udobaer.de/out/media/public/cust/others/s0000294-2021-ch_it.pdf</v>
      </c>
    </row>
    <row r="20109" spans="1:2" x14ac:dyDescent="0.2">
      <c r="A20109" s="1" t="s">
        <v>36742</v>
      </c>
      <c r="B20109" t="str">
        <f t="shared" si="604"/>
        <v>https://www.udobaer.de/out/media/public/cust/others/s0000294-2021-ch_it.pdf</v>
      </c>
    </row>
    <row r="20110" spans="1:2" x14ac:dyDescent="0.2">
      <c r="A20110" s="1" t="s">
        <v>36745</v>
      </c>
      <c r="B20110" t="str">
        <f t="shared" si="604"/>
        <v>https://www.udobaer.de/out/media/public/cust/others/s0000294-2021-ch_it.pdf</v>
      </c>
    </row>
    <row r="20111" spans="1:2" x14ac:dyDescent="0.2">
      <c r="A20111" s="1" t="s">
        <v>36746</v>
      </c>
      <c r="B20111" t="str">
        <f t="shared" si="604"/>
        <v>https://www.udobaer.de/out/media/public/cust/others/s0000294-2021-ch_it.pdf</v>
      </c>
    </row>
    <row r="20112" spans="1:2" x14ac:dyDescent="0.2">
      <c r="A20112" s="1" t="s">
        <v>36747</v>
      </c>
      <c r="B20112" t="str">
        <f t="shared" si="604"/>
        <v>https://www.udobaer.de/out/media/public/cust/others/s0000294-2021-ch_it.pdf</v>
      </c>
    </row>
    <row r="20113" spans="1:2" x14ac:dyDescent="0.2">
      <c r="A20113" s="1" t="s">
        <v>36748</v>
      </c>
      <c r="B20113" t="str">
        <f t="shared" si="604"/>
        <v>https://www.udobaer.de/out/media/public/cust/others/s0000294-2021-ch_it.pdf</v>
      </c>
    </row>
    <row r="20114" spans="1:2" x14ac:dyDescent="0.2">
      <c r="A20114" s="1" t="s">
        <v>36749</v>
      </c>
      <c r="B20114" t="str">
        <f t="shared" si="604"/>
        <v>https://www.udobaer.de/out/media/public/cust/others/s0000294-2021-ch_it.pdf</v>
      </c>
    </row>
    <row r="20115" spans="1:2" x14ac:dyDescent="0.2">
      <c r="A20115" s="1" t="s">
        <v>36750</v>
      </c>
      <c r="B20115" t="str">
        <f t="shared" si="604"/>
        <v>https://www.udobaer.de/out/media/public/cust/others/s0000294-2021-ch_it.pdf</v>
      </c>
    </row>
    <row r="20116" spans="1:2" x14ac:dyDescent="0.2">
      <c r="A20116" s="1" t="s">
        <v>36751</v>
      </c>
      <c r="B20116" t="str">
        <f t="shared" si="604"/>
        <v>https://www.udobaer.de/out/media/public/cust/others/s0000294-2021-ch_it.pdf</v>
      </c>
    </row>
    <row r="20117" spans="1:2" x14ac:dyDescent="0.2">
      <c r="A20117" s="1" t="s">
        <v>36752</v>
      </c>
      <c r="B20117" t="str">
        <f t="shared" si="604"/>
        <v>https://www.udobaer.de/out/media/public/cust/others/s0000294-2021-ch_it.pdf</v>
      </c>
    </row>
    <row r="20118" spans="1:2" x14ac:dyDescent="0.2">
      <c r="A20118" s="1" t="s">
        <v>36753</v>
      </c>
      <c r="B20118" t="str">
        <f t="shared" si="604"/>
        <v>https://www.udobaer.de/out/media/public/cust/others/s0000294-2021-ch_it.pdf</v>
      </c>
    </row>
    <row r="20119" spans="1:2" x14ac:dyDescent="0.2">
      <c r="A20119" s="1" t="s">
        <v>36754</v>
      </c>
      <c r="B20119" t="str">
        <f t="shared" si="604"/>
        <v>https://www.udobaer.de/out/media/public/cust/others/s0000294-2021-ch_it.pdf</v>
      </c>
    </row>
    <row r="20120" spans="1:2" x14ac:dyDescent="0.2">
      <c r="A20120" s="1" t="s">
        <v>36755</v>
      </c>
      <c r="B20120" t="str">
        <f t="shared" si="604"/>
        <v>https://www.udobaer.de/out/media/public/cust/others/s0000294-2021-ch_it.pdf</v>
      </c>
    </row>
    <row r="20121" spans="1:2" x14ac:dyDescent="0.2">
      <c r="A20121" s="1" t="s">
        <v>36756</v>
      </c>
      <c r="B20121" t="str">
        <f t="shared" si="604"/>
        <v>https://www.udobaer.de/out/media/public/cust/others/s0000294-2021-ch_it.pdf</v>
      </c>
    </row>
    <row r="20122" spans="1:2" x14ac:dyDescent="0.2">
      <c r="A20122" s="1" t="s">
        <v>36757</v>
      </c>
      <c r="B20122" t="str">
        <f t="shared" si="604"/>
        <v>https://www.udobaer.de/out/media/public/cust/others/s0000294-2021-ch_it.pdf</v>
      </c>
    </row>
    <row r="20123" spans="1:2" x14ac:dyDescent="0.2">
      <c r="A20123" s="1" t="s">
        <v>36758</v>
      </c>
      <c r="B20123" t="str">
        <f t="shared" si="604"/>
        <v>https://www.udobaer.de/out/media/public/cust/others/s0000294-2021-ch_it.pdf</v>
      </c>
    </row>
    <row r="20124" spans="1:2" x14ac:dyDescent="0.2">
      <c r="A20124" s="1" t="s">
        <v>36759</v>
      </c>
      <c r="B20124" t="str">
        <f t="shared" si="604"/>
        <v>https://www.udobaer.de/out/media/public/cust/others/s0000294-2021-ch_it.pdf</v>
      </c>
    </row>
    <row r="20125" spans="1:2" x14ac:dyDescent="0.2">
      <c r="A20125" s="1" t="s">
        <v>36760</v>
      </c>
      <c r="B20125" t="str">
        <f t="shared" si="604"/>
        <v>https://www.udobaer.de/out/media/public/cust/others/s0000294-2021-ch_it.pdf</v>
      </c>
    </row>
    <row r="20126" spans="1:2" x14ac:dyDescent="0.2">
      <c r="A20126" s="1" t="s">
        <v>36776</v>
      </c>
      <c r="B20126" t="str">
        <f t="shared" si="604"/>
        <v>https://www.udobaer.de/out/media/public/cust/others/s0000294-2021-ch_it.pdf</v>
      </c>
    </row>
    <row r="20127" spans="1:2" x14ac:dyDescent="0.2">
      <c r="A20127" s="1" t="s">
        <v>36778</v>
      </c>
      <c r="B20127" t="str">
        <f t="shared" si="604"/>
        <v>https://www.udobaer.de/out/media/public/cust/others/s0000294-2021-ch_it.pdf</v>
      </c>
    </row>
    <row r="20128" spans="1:2" x14ac:dyDescent="0.2">
      <c r="A20128" s="1" t="s">
        <v>36579</v>
      </c>
      <c r="B20128" t="str">
        <f t="shared" ref="B20128:B20159" si="605">HYPERLINK("https://www.udobaer.de/out/media/public/cust/others/s0000295-2021-ch_it.pdf")</f>
        <v>https://www.udobaer.de/out/media/public/cust/others/s0000295-2021-ch_it.pdf</v>
      </c>
    </row>
    <row r="20129" spans="1:2" x14ac:dyDescent="0.2">
      <c r="A20129" s="1" t="s">
        <v>36580</v>
      </c>
      <c r="B20129" t="str">
        <f t="shared" si="605"/>
        <v>https://www.udobaer.de/out/media/public/cust/others/s0000295-2021-ch_it.pdf</v>
      </c>
    </row>
    <row r="20130" spans="1:2" x14ac:dyDescent="0.2">
      <c r="A20130" s="1" t="s">
        <v>36581</v>
      </c>
      <c r="B20130" t="str">
        <f t="shared" si="605"/>
        <v>https://www.udobaer.de/out/media/public/cust/others/s0000295-2021-ch_it.pdf</v>
      </c>
    </row>
    <row r="20131" spans="1:2" x14ac:dyDescent="0.2">
      <c r="A20131" s="1" t="s">
        <v>36582</v>
      </c>
      <c r="B20131" t="str">
        <f t="shared" si="605"/>
        <v>https://www.udobaer.de/out/media/public/cust/others/s0000295-2021-ch_it.pdf</v>
      </c>
    </row>
    <row r="20132" spans="1:2" x14ac:dyDescent="0.2">
      <c r="A20132" s="1" t="s">
        <v>36583</v>
      </c>
      <c r="B20132" t="str">
        <f t="shared" si="605"/>
        <v>https://www.udobaer.de/out/media/public/cust/others/s0000295-2021-ch_it.pdf</v>
      </c>
    </row>
    <row r="20133" spans="1:2" x14ac:dyDescent="0.2">
      <c r="A20133" s="1" t="s">
        <v>36584</v>
      </c>
      <c r="B20133" t="str">
        <f t="shared" si="605"/>
        <v>https://www.udobaer.de/out/media/public/cust/others/s0000295-2021-ch_it.pdf</v>
      </c>
    </row>
    <row r="20134" spans="1:2" x14ac:dyDescent="0.2">
      <c r="A20134" s="1" t="s">
        <v>36585</v>
      </c>
      <c r="B20134" t="str">
        <f t="shared" si="605"/>
        <v>https://www.udobaer.de/out/media/public/cust/others/s0000295-2021-ch_it.pdf</v>
      </c>
    </row>
    <row r="20135" spans="1:2" x14ac:dyDescent="0.2">
      <c r="A20135" s="1" t="s">
        <v>36586</v>
      </c>
      <c r="B20135" t="str">
        <f t="shared" si="605"/>
        <v>https://www.udobaer.de/out/media/public/cust/others/s0000295-2021-ch_it.pdf</v>
      </c>
    </row>
    <row r="20136" spans="1:2" x14ac:dyDescent="0.2">
      <c r="A20136" s="1" t="s">
        <v>36587</v>
      </c>
      <c r="B20136" t="str">
        <f t="shared" si="605"/>
        <v>https://www.udobaer.de/out/media/public/cust/others/s0000295-2021-ch_it.pdf</v>
      </c>
    </row>
    <row r="20137" spans="1:2" x14ac:dyDescent="0.2">
      <c r="A20137" s="1" t="s">
        <v>36588</v>
      </c>
      <c r="B20137" t="str">
        <f t="shared" si="605"/>
        <v>https://www.udobaer.de/out/media/public/cust/others/s0000295-2021-ch_it.pdf</v>
      </c>
    </row>
    <row r="20138" spans="1:2" x14ac:dyDescent="0.2">
      <c r="A20138" s="1" t="s">
        <v>36589</v>
      </c>
      <c r="B20138" t="str">
        <f t="shared" si="605"/>
        <v>https://www.udobaer.de/out/media/public/cust/others/s0000295-2021-ch_it.pdf</v>
      </c>
    </row>
    <row r="20139" spans="1:2" x14ac:dyDescent="0.2">
      <c r="A20139" s="1" t="s">
        <v>36590</v>
      </c>
      <c r="B20139" t="str">
        <f t="shared" si="605"/>
        <v>https://www.udobaer.de/out/media/public/cust/others/s0000295-2021-ch_it.pdf</v>
      </c>
    </row>
    <row r="20140" spans="1:2" x14ac:dyDescent="0.2">
      <c r="A20140" s="1" t="s">
        <v>36591</v>
      </c>
      <c r="B20140" t="str">
        <f t="shared" si="605"/>
        <v>https://www.udobaer.de/out/media/public/cust/others/s0000295-2021-ch_it.pdf</v>
      </c>
    </row>
    <row r="20141" spans="1:2" x14ac:dyDescent="0.2">
      <c r="A20141" s="1" t="s">
        <v>36592</v>
      </c>
      <c r="B20141" t="str">
        <f t="shared" si="605"/>
        <v>https://www.udobaer.de/out/media/public/cust/others/s0000295-2021-ch_it.pdf</v>
      </c>
    </row>
    <row r="20142" spans="1:2" x14ac:dyDescent="0.2">
      <c r="A20142" s="1" t="s">
        <v>36593</v>
      </c>
      <c r="B20142" t="str">
        <f t="shared" si="605"/>
        <v>https://www.udobaer.de/out/media/public/cust/others/s0000295-2021-ch_it.pdf</v>
      </c>
    </row>
    <row r="20143" spans="1:2" x14ac:dyDescent="0.2">
      <c r="A20143" s="1" t="s">
        <v>36594</v>
      </c>
      <c r="B20143" t="str">
        <f t="shared" si="605"/>
        <v>https://www.udobaer.de/out/media/public/cust/others/s0000295-2021-ch_it.pdf</v>
      </c>
    </row>
    <row r="20144" spans="1:2" x14ac:dyDescent="0.2">
      <c r="A20144" s="1" t="s">
        <v>36595</v>
      </c>
      <c r="B20144" t="str">
        <f t="shared" si="605"/>
        <v>https://www.udobaer.de/out/media/public/cust/others/s0000295-2021-ch_it.pdf</v>
      </c>
    </row>
    <row r="20145" spans="1:2" x14ac:dyDescent="0.2">
      <c r="A20145" s="1" t="s">
        <v>36596</v>
      </c>
      <c r="B20145" t="str">
        <f t="shared" si="605"/>
        <v>https://www.udobaer.de/out/media/public/cust/others/s0000295-2021-ch_it.pdf</v>
      </c>
    </row>
    <row r="20146" spans="1:2" x14ac:dyDescent="0.2">
      <c r="A20146" s="1" t="s">
        <v>36597</v>
      </c>
      <c r="B20146" t="str">
        <f t="shared" si="605"/>
        <v>https://www.udobaer.de/out/media/public/cust/others/s0000295-2021-ch_it.pdf</v>
      </c>
    </row>
    <row r="20147" spans="1:2" x14ac:dyDescent="0.2">
      <c r="A20147" s="1" t="s">
        <v>36598</v>
      </c>
      <c r="B20147" t="str">
        <f t="shared" si="605"/>
        <v>https://www.udobaer.de/out/media/public/cust/others/s0000295-2021-ch_it.pdf</v>
      </c>
    </row>
    <row r="20148" spans="1:2" x14ac:dyDescent="0.2">
      <c r="A20148" s="1" t="s">
        <v>36599</v>
      </c>
      <c r="B20148" t="str">
        <f t="shared" si="605"/>
        <v>https://www.udobaer.de/out/media/public/cust/others/s0000295-2021-ch_it.pdf</v>
      </c>
    </row>
    <row r="20149" spans="1:2" x14ac:dyDescent="0.2">
      <c r="A20149" s="1" t="s">
        <v>36600</v>
      </c>
      <c r="B20149" t="str">
        <f t="shared" si="605"/>
        <v>https://www.udobaer.de/out/media/public/cust/others/s0000295-2021-ch_it.pdf</v>
      </c>
    </row>
    <row r="20150" spans="1:2" x14ac:dyDescent="0.2">
      <c r="A20150" s="1" t="s">
        <v>36601</v>
      </c>
      <c r="B20150" t="str">
        <f t="shared" si="605"/>
        <v>https://www.udobaer.de/out/media/public/cust/others/s0000295-2021-ch_it.pdf</v>
      </c>
    </row>
    <row r="20151" spans="1:2" x14ac:dyDescent="0.2">
      <c r="A20151" s="1" t="s">
        <v>36602</v>
      </c>
      <c r="B20151" t="str">
        <f t="shared" si="605"/>
        <v>https://www.udobaer.de/out/media/public/cust/others/s0000295-2021-ch_it.pdf</v>
      </c>
    </row>
    <row r="20152" spans="1:2" x14ac:dyDescent="0.2">
      <c r="A20152" s="1" t="s">
        <v>36603</v>
      </c>
      <c r="B20152" t="str">
        <f t="shared" si="605"/>
        <v>https://www.udobaer.de/out/media/public/cust/others/s0000295-2021-ch_it.pdf</v>
      </c>
    </row>
    <row r="20153" spans="1:2" x14ac:dyDescent="0.2">
      <c r="A20153" s="1" t="s">
        <v>36604</v>
      </c>
      <c r="B20153" t="str">
        <f t="shared" si="605"/>
        <v>https://www.udobaer.de/out/media/public/cust/others/s0000295-2021-ch_it.pdf</v>
      </c>
    </row>
    <row r="20154" spans="1:2" x14ac:dyDescent="0.2">
      <c r="A20154" s="1" t="s">
        <v>36605</v>
      </c>
      <c r="B20154" t="str">
        <f t="shared" si="605"/>
        <v>https://www.udobaer.de/out/media/public/cust/others/s0000295-2021-ch_it.pdf</v>
      </c>
    </row>
    <row r="20155" spans="1:2" x14ac:dyDescent="0.2">
      <c r="A20155" s="1" t="s">
        <v>36606</v>
      </c>
      <c r="B20155" t="str">
        <f t="shared" si="605"/>
        <v>https://www.udobaer.de/out/media/public/cust/others/s0000295-2021-ch_it.pdf</v>
      </c>
    </row>
    <row r="20156" spans="1:2" x14ac:dyDescent="0.2">
      <c r="A20156" s="1" t="s">
        <v>36607</v>
      </c>
      <c r="B20156" t="str">
        <f t="shared" si="605"/>
        <v>https://www.udobaer.de/out/media/public/cust/others/s0000295-2021-ch_it.pdf</v>
      </c>
    </row>
    <row r="20157" spans="1:2" x14ac:dyDescent="0.2">
      <c r="A20157" s="1" t="s">
        <v>36608</v>
      </c>
      <c r="B20157" t="str">
        <f t="shared" si="605"/>
        <v>https://www.udobaer.de/out/media/public/cust/others/s0000295-2021-ch_it.pdf</v>
      </c>
    </row>
    <row r="20158" spans="1:2" x14ac:dyDescent="0.2">
      <c r="A20158" s="1" t="s">
        <v>36609</v>
      </c>
      <c r="B20158" t="str">
        <f t="shared" si="605"/>
        <v>https://www.udobaer.de/out/media/public/cust/others/s0000295-2021-ch_it.pdf</v>
      </c>
    </row>
    <row r="20159" spans="1:2" x14ac:dyDescent="0.2">
      <c r="A20159" s="1" t="s">
        <v>36610</v>
      </c>
      <c r="B20159" t="str">
        <f t="shared" si="605"/>
        <v>https://www.udobaer.de/out/media/public/cust/others/s0000295-2021-ch_it.pdf</v>
      </c>
    </row>
    <row r="20160" spans="1:2" x14ac:dyDescent="0.2">
      <c r="A20160" s="1" t="s">
        <v>36611</v>
      </c>
      <c r="B20160" t="str">
        <f t="shared" ref="B20160:B20190" si="606">HYPERLINK("https://www.udobaer.de/out/media/public/cust/others/s0000295-2021-ch_it.pdf")</f>
        <v>https://www.udobaer.de/out/media/public/cust/others/s0000295-2021-ch_it.pdf</v>
      </c>
    </row>
    <row r="20161" spans="1:2" x14ac:dyDescent="0.2">
      <c r="A20161" s="1" t="s">
        <v>36612</v>
      </c>
      <c r="B20161" t="str">
        <f t="shared" si="606"/>
        <v>https://www.udobaer.de/out/media/public/cust/others/s0000295-2021-ch_it.pdf</v>
      </c>
    </row>
    <row r="20162" spans="1:2" x14ac:dyDescent="0.2">
      <c r="A20162" s="1" t="s">
        <v>36613</v>
      </c>
      <c r="B20162" t="str">
        <f t="shared" si="606"/>
        <v>https://www.udobaer.de/out/media/public/cust/others/s0000295-2021-ch_it.pdf</v>
      </c>
    </row>
    <row r="20163" spans="1:2" x14ac:dyDescent="0.2">
      <c r="A20163" s="1" t="s">
        <v>36614</v>
      </c>
      <c r="B20163" t="str">
        <f t="shared" si="606"/>
        <v>https://www.udobaer.de/out/media/public/cust/others/s0000295-2021-ch_it.pdf</v>
      </c>
    </row>
    <row r="20164" spans="1:2" x14ac:dyDescent="0.2">
      <c r="A20164" s="1" t="s">
        <v>36615</v>
      </c>
      <c r="B20164" t="str">
        <f t="shared" si="606"/>
        <v>https://www.udobaer.de/out/media/public/cust/others/s0000295-2021-ch_it.pdf</v>
      </c>
    </row>
    <row r="20165" spans="1:2" x14ac:dyDescent="0.2">
      <c r="A20165" s="1" t="s">
        <v>36616</v>
      </c>
      <c r="B20165" t="str">
        <f t="shared" si="606"/>
        <v>https://www.udobaer.de/out/media/public/cust/others/s0000295-2021-ch_it.pdf</v>
      </c>
    </row>
    <row r="20166" spans="1:2" x14ac:dyDescent="0.2">
      <c r="A20166" s="1" t="s">
        <v>36617</v>
      </c>
      <c r="B20166" t="str">
        <f t="shared" si="606"/>
        <v>https://www.udobaer.de/out/media/public/cust/others/s0000295-2021-ch_it.pdf</v>
      </c>
    </row>
    <row r="20167" spans="1:2" x14ac:dyDescent="0.2">
      <c r="A20167" s="1" t="s">
        <v>36618</v>
      </c>
      <c r="B20167" t="str">
        <f t="shared" si="606"/>
        <v>https://www.udobaer.de/out/media/public/cust/others/s0000295-2021-ch_it.pdf</v>
      </c>
    </row>
    <row r="20168" spans="1:2" x14ac:dyDescent="0.2">
      <c r="A20168" s="1" t="s">
        <v>36619</v>
      </c>
      <c r="B20168" t="str">
        <f t="shared" si="606"/>
        <v>https://www.udobaer.de/out/media/public/cust/others/s0000295-2021-ch_it.pdf</v>
      </c>
    </row>
    <row r="20169" spans="1:2" x14ac:dyDescent="0.2">
      <c r="A20169" s="1" t="s">
        <v>36620</v>
      </c>
      <c r="B20169" t="str">
        <f t="shared" si="606"/>
        <v>https://www.udobaer.de/out/media/public/cust/others/s0000295-2021-ch_it.pdf</v>
      </c>
    </row>
    <row r="20170" spans="1:2" x14ac:dyDescent="0.2">
      <c r="A20170" s="1" t="s">
        <v>36621</v>
      </c>
      <c r="B20170" t="str">
        <f t="shared" si="606"/>
        <v>https://www.udobaer.de/out/media/public/cust/others/s0000295-2021-ch_it.pdf</v>
      </c>
    </row>
    <row r="20171" spans="1:2" x14ac:dyDescent="0.2">
      <c r="A20171" s="1" t="s">
        <v>36622</v>
      </c>
      <c r="B20171" t="str">
        <f t="shared" si="606"/>
        <v>https://www.udobaer.de/out/media/public/cust/others/s0000295-2021-ch_it.pdf</v>
      </c>
    </row>
    <row r="20172" spans="1:2" x14ac:dyDescent="0.2">
      <c r="A20172" s="1" t="s">
        <v>36623</v>
      </c>
      <c r="B20172" t="str">
        <f t="shared" si="606"/>
        <v>https://www.udobaer.de/out/media/public/cust/others/s0000295-2021-ch_it.pdf</v>
      </c>
    </row>
    <row r="20173" spans="1:2" x14ac:dyDescent="0.2">
      <c r="A20173" s="1" t="s">
        <v>36624</v>
      </c>
      <c r="B20173" t="str">
        <f t="shared" si="606"/>
        <v>https://www.udobaer.de/out/media/public/cust/others/s0000295-2021-ch_it.pdf</v>
      </c>
    </row>
    <row r="20174" spans="1:2" x14ac:dyDescent="0.2">
      <c r="A20174" s="1" t="s">
        <v>36637</v>
      </c>
      <c r="B20174" t="str">
        <f t="shared" si="606"/>
        <v>https://www.udobaer.de/out/media/public/cust/others/s0000295-2021-ch_it.pdf</v>
      </c>
    </row>
    <row r="20175" spans="1:2" x14ac:dyDescent="0.2">
      <c r="A20175" s="1" t="s">
        <v>36638</v>
      </c>
      <c r="B20175" t="str">
        <f t="shared" si="606"/>
        <v>https://www.udobaer.de/out/media/public/cust/others/s0000295-2021-ch_it.pdf</v>
      </c>
    </row>
    <row r="20176" spans="1:2" x14ac:dyDescent="0.2">
      <c r="A20176" s="1" t="s">
        <v>36651</v>
      </c>
      <c r="B20176" t="str">
        <f t="shared" si="606"/>
        <v>https://www.udobaer.de/out/media/public/cust/others/s0000295-2021-ch_it.pdf</v>
      </c>
    </row>
    <row r="20177" spans="1:2" x14ac:dyDescent="0.2">
      <c r="A20177" s="1" t="s">
        <v>36652</v>
      </c>
      <c r="B20177" t="str">
        <f t="shared" si="606"/>
        <v>https://www.udobaer.de/out/media/public/cust/others/s0000295-2021-ch_it.pdf</v>
      </c>
    </row>
    <row r="20178" spans="1:2" x14ac:dyDescent="0.2">
      <c r="A20178" s="1" t="s">
        <v>36653</v>
      </c>
      <c r="B20178" t="str">
        <f t="shared" si="606"/>
        <v>https://www.udobaer.de/out/media/public/cust/others/s0000295-2021-ch_it.pdf</v>
      </c>
    </row>
    <row r="20179" spans="1:2" x14ac:dyDescent="0.2">
      <c r="A20179" s="1" t="s">
        <v>36654</v>
      </c>
      <c r="B20179" t="str">
        <f t="shared" si="606"/>
        <v>https://www.udobaer.de/out/media/public/cust/others/s0000295-2021-ch_it.pdf</v>
      </c>
    </row>
    <row r="20180" spans="1:2" x14ac:dyDescent="0.2">
      <c r="A20180" s="1" t="s">
        <v>36655</v>
      </c>
      <c r="B20180" t="str">
        <f t="shared" si="606"/>
        <v>https://www.udobaer.de/out/media/public/cust/others/s0000295-2021-ch_it.pdf</v>
      </c>
    </row>
    <row r="20181" spans="1:2" x14ac:dyDescent="0.2">
      <c r="A20181" s="1" t="s">
        <v>36656</v>
      </c>
      <c r="B20181" t="str">
        <f t="shared" si="606"/>
        <v>https://www.udobaer.de/out/media/public/cust/others/s0000295-2021-ch_it.pdf</v>
      </c>
    </row>
    <row r="20182" spans="1:2" x14ac:dyDescent="0.2">
      <c r="A20182" s="1" t="s">
        <v>36657</v>
      </c>
      <c r="B20182" t="str">
        <f t="shared" si="606"/>
        <v>https://www.udobaer.de/out/media/public/cust/others/s0000295-2021-ch_it.pdf</v>
      </c>
    </row>
    <row r="20183" spans="1:2" x14ac:dyDescent="0.2">
      <c r="A20183" s="1" t="s">
        <v>36658</v>
      </c>
      <c r="B20183" t="str">
        <f t="shared" si="606"/>
        <v>https://www.udobaer.de/out/media/public/cust/others/s0000295-2021-ch_it.pdf</v>
      </c>
    </row>
    <row r="20184" spans="1:2" x14ac:dyDescent="0.2">
      <c r="A20184" s="1" t="s">
        <v>36659</v>
      </c>
      <c r="B20184" t="str">
        <f t="shared" si="606"/>
        <v>https://www.udobaer.de/out/media/public/cust/others/s0000295-2021-ch_it.pdf</v>
      </c>
    </row>
    <row r="20185" spans="1:2" x14ac:dyDescent="0.2">
      <c r="A20185" s="1" t="s">
        <v>36761</v>
      </c>
      <c r="B20185" t="str">
        <f t="shared" si="606"/>
        <v>https://www.udobaer.de/out/media/public/cust/others/s0000295-2021-ch_it.pdf</v>
      </c>
    </row>
    <row r="20186" spans="1:2" x14ac:dyDescent="0.2">
      <c r="A20186" s="1" t="s">
        <v>36762</v>
      </c>
      <c r="B20186" t="str">
        <f t="shared" si="606"/>
        <v>https://www.udobaer.de/out/media/public/cust/others/s0000295-2021-ch_it.pdf</v>
      </c>
    </row>
    <row r="20187" spans="1:2" x14ac:dyDescent="0.2">
      <c r="A20187" s="1" t="s">
        <v>36763</v>
      </c>
      <c r="B20187" t="str">
        <f t="shared" si="606"/>
        <v>https://www.udobaer.de/out/media/public/cust/others/s0000295-2021-ch_it.pdf</v>
      </c>
    </row>
    <row r="20188" spans="1:2" x14ac:dyDescent="0.2">
      <c r="A20188" s="1" t="s">
        <v>36764</v>
      </c>
      <c r="B20188" t="str">
        <f t="shared" si="606"/>
        <v>https://www.udobaer.de/out/media/public/cust/others/s0000295-2021-ch_it.pdf</v>
      </c>
    </row>
    <row r="20189" spans="1:2" x14ac:dyDescent="0.2">
      <c r="A20189" s="1" t="s">
        <v>36775</v>
      </c>
      <c r="B20189" t="str">
        <f t="shared" si="606"/>
        <v>https://www.udobaer.de/out/media/public/cust/others/s0000295-2021-ch_it.pdf</v>
      </c>
    </row>
    <row r="20190" spans="1:2" x14ac:dyDescent="0.2">
      <c r="A20190" s="1" t="s">
        <v>36777</v>
      </c>
      <c r="B20190" t="str">
        <f t="shared" si="606"/>
        <v>https://www.udobaer.de/out/media/public/cust/others/s0000295-2021-ch_it.pdf</v>
      </c>
    </row>
    <row r="20191" spans="1:2" x14ac:dyDescent="0.2">
      <c r="A20191" s="1" t="s">
        <v>36678</v>
      </c>
      <c r="B20191" t="str">
        <f t="shared" ref="B20191:B20222" si="607">HYPERLINK("https://www.udobaer.de/out/media/public/cust/others/s0000297-2021-ch_it.pdf")</f>
        <v>https://www.udobaer.de/out/media/public/cust/others/s0000297-2021-ch_it.pdf</v>
      </c>
    </row>
    <row r="20192" spans="1:2" x14ac:dyDescent="0.2">
      <c r="A20192" s="1" t="s">
        <v>36679</v>
      </c>
      <c r="B20192" t="str">
        <f t="shared" si="607"/>
        <v>https://www.udobaer.de/out/media/public/cust/others/s0000297-2021-ch_it.pdf</v>
      </c>
    </row>
    <row r="20193" spans="1:2" x14ac:dyDescent="0.2">
      <c r="A20193" s="1" t="s">
        <v>36680</v>
      </c>
      <c r="B20193" t="str">
        <f t="shared" si="607"/>
        <v>https://www.udobaer.de/out/media/public/cust/others/s0000297-2021-ch_it.pdf</v>
      </c>
    </row>
    <row r="20194" spans="1:2" x14ac:dyDescent="0.2">
      <c r="A20194" s="1" t="s">
        <v>36681</v>
      </c>
      <c r="B20194" t="str">
        <f t="shared" si="607"/>
        <v>https://www.udobaer.de/out/media/public/cust/others/s0000297-2021-ch_it.pdf</v>
      </c>
    </row>
    <row r="20195" spans="1:2" x14ac:dyDescent="0.2">
      <c r="A20195" s="1" t="s">
        <v>36682</v>
      </c>
      <c r="B20195" t="str">
        <f t="shared" si="607"/>
        <v>https://www.udobaer.de/out/media/public/cust/others/s0000297-2021-ch_it.pdf</v>
      </c>
    </row>
    <row r="20196" spans="1:2" x14ac:dyDescent="0.2">
      <c r="A20196" s="1" t="s">
        <v>36683</v>
      </c>
      <c r="B20196" t="str">
        <f t="shared" si="607"/>
        <v>https://www.udobaer.de/out/media/public/cust/others/s0000297-2021-ch_it.pdf</v>
      </c>
    </row>
    <row r="20197" spans="1:2" x14ac:dyDescent="0.2">
      <c r="A20197" s="1" t="s">
        <v>36684</v>
      </c>
      <c r="B20197" t="str">
        <f t="shared" si="607"/>
        <v>https://www.udobaer.de/out/media/public/cust/others/s0000297-2021-ch_it.pdf</v>
      </c>
    </row>
    <row r="20198" spans="1:2" x14ac:dyDescent="0.2">
      <c r="A20198" s="1" t="s">
        <v>36685</v>
      </c>
      <c r="B20198" t="str">
        <f t="shared" si="607"/>
        <v>https://www.udobaer.de/out/media/public/cust/others/s0000297-2021-ch_it.pdf</v>
      </c>
    </row>
    <row r="20199" spans="1:2" x14ac:dyDescent="0.2">
      <c r="A20199" s="1" t="s">
        <v>36686</v>
      </c>
      <c r="B20199" t="str">
        <f t="shared" si="607"/>
        <v>https://www.udobaer.de/out/media/public/cust/others/s0000297-2021-ch_it.pdf</v>
      </c>
    </row>
    <row r="20200" spans="1:2" x14ac:dyDescent="0.2">
      <c r="A20200" s="1" t="s">
        <v>36687</v>
      </c>
      <c r="B20200" t="str">
        <f t="shared" si="607"/>
        <v>https://www.udobaer.de/out/media/public/cust/others/s0000297-2021-ch_it.pdf</v>
      </c>
    </row>
    <row r="20201" spans="1:2" x14ac:dyDescent="0.2">
      <c r="A20201" s="1" t="s">
        <v>36688</v>
      </c>
      <c r="B20201" t="str">
        <f t="shared" si="607"/>
        <v>https://www.udobaer.de/out/media/public/cust/others/s0000297-2021-ch_it.pdf</v>
      </c>
    </row>
    <row r="20202" spans="1:2" x14ac:dyDescent="0.2">
      <c r="A20202" s="1" t="s">
        <v>36689</v>
      </c>
      <c r="B20202" t="str">
        <f t="shared" si="607"/>
        <v>https://www.udobaer.de/out/media/public/cust/others/s0000297-2021-ch_it.pdf</v>
      </c>
    </row>
    <row r="20203" spans="1:2" x14ac:dyDescent="0.2">
      <c r="A20203" s="1" t="s">
        <v>36690</v>
      </c>
      <c r="B20203" t="str">
        <f t="shared" si="607"/>
        <v>https://www.udobaer.de/out/media/public/cust/others/s0000297-2021-ch_it.pdf</v>
      </c>
    </row>
    <row r="20204" spans="1:2" x14ac:dyDescent="0.2">
      <c r="A20204" s="1" t="s">
        <v>36691</v>
      </c>
      <c r="B20204" t="str">
        <f t="shared" si="607"/>
        <v>https://www.udobaer.de/out/media/public/cust/others/s0000297-2021-ch_it.pdf</v>
      </c>
    </row>
    <row r="20205" spans="1:2" x14ac:dyDescent="0.2">
      <c r="A20205" s="1" t="s">
        <v>36692</v>
      </c>
      <c r="B20205" t="str">
        <f t="shared" si="607"/>
        <v>https://www.udobaer.de/out/media/public/cust/others/s0000297-2021-ch_it.pdf</v>
      </c>
    </row>
    <row r="20206" spans="1:2" x14ac:dyDescent="0.2">
      <c r="A20206" s="1" t="s">
        <v>36693</v>
      </c>
      <c r="B20206" t="str">
        <f t="shared" si="607"/>
        <v>https://www.udobaer.de/out/media/public/cust/others/s0000297-2021-ch_it.pdf</v>
      </c>
    </row>
    <row r="20207" spans="1:2" x14ac:dyDescent="0.2">
      <c r="A20207" s="1" t="s">
        <v>36694</v>
      </c>
      <c r="B20207" t="str">
        <f t="shared" si="607"/>
        <v>https://www.udobaer.de/out/media/public/cust/others/s0000297-2021-ch_it.pdf</v>
      </c>
    </row>
    <row r="20208" spans="1:2" x14ac:dyDescent="0.2">
      <c r="A20208" s="1" t="s">
        <v>36695</v>
      </c>
      <c r="B20208" t="str">
        <f t="shared" si="607"/>
        <v>https://www.udobaer.de/out/media/public/cust/others/s0000297-2021-ch_it.pdf</v>
      </c>
    </row>
    <row r="20209" spans="1:2" x14ac:dyDescent="0.2">
      <c r="A20209" s="1" t="s">
        <v>36696</v>
      </c>
      <c r="B20209" t="str">
        <f t="shared" si="607"/>
        <v>https://www.udobaer.de/out/media/public/cust/others/s0000297-2021-ch_it.pdf</v>
      </c>
    </row>
    <row r="20210" spans="1:2" x14ac:dyDescent="0.2">
      <c r="A20210" s="1" t="s">
        <v>36697</v>
      </c>
      <c r="B20210" t="str">
        <f t="shared" si="607"/>
        <v>https://www.udobaer.de/out/media/public/cust/others/s0000297-2021-ch_it.pdf</v>
      </c>
    </row>
    <row r="20211" spans="1:2" x14ac:dyDescent="0.2">
      <c r="A20211" s="1" t="s">
        <v>36698</v>
      </c>
      <c r="B20211" t="str">
        <f t="shared" si="607"/>
        <v>https://www.udobaer.de/out/media/public/cust/others/s0000297-2021-ch_it.pdf</v>
      </c>
    </row>
    <row r="20212" spans="1:2" x14ac:dyDescent="0.2">
      <c r="A20212" s="1" t="s">
        <v>36699</v>
      </c>
      <c r="B20212" t="str">
        <f t="shared" si="607"/>
        <v>https://www.udobaer.de/out/media/public/cust/others/s0000297-2021-ch_it.pdf</v>
      </c>
    </row>
    <row r="20213" spans="1:2" x14ac:dyDescent="0.2">
      <c r="A20213" s="1" t="s">
        <v>36700</v>
      </c>
      <c r="B20213" t="str">
        <f t="shared" si="607"/>
        <v>https://www.udobaer.de/out/media/public/cust/others/s0000297-2021-ch_it.pdf</v>
      </c>
    </row>
    <row r="20214" spans="1:2" x14ac:dyDescent="0.2">
      <c r="A20214" s="1" t="s">
        <v>36701</v>
      </c>
      <c r="B20214" t="str">
        <f t="shared" si="607"/>
        <v>https://www.udobaer.de/out/media/public/cust/others/s0000297-2021-ch_it.pdf</v>
      </c>
    </row>
    <row r="20215" spans="1:2" x14ac:dyDescent="0.2">
      <c r="A20215" s="1" t="s">
        <v>36702</v>
      </c>
      <c r="B20215" t="str">
        <f t="shared" si="607"/>
        <v>https://www.udobaer.de/out/media/public/cust/others/s0000297-2021-ch_it.pdf</v>
      </c>
    </row>
    <row r="20216" spans="1:2" x14ac:dyDescent="0.2">
      <c r="A20216" s="1" t="s">
        <v>36703</v>
      </c>
      <c r="B20216" t="str">
        <f t="shared" si="607"/>
        <v>https://www.udobaer.de/out/media/public/cust/others/s0000297-2021-ch_it.pdf</v>
      </c>
    </row>
    <row r="20217" spans="1:2" x14ac:dyDescent="0.2">
      <c r="A20217" s="1" t="s">
        <v>36704</v>
      </c>
      <c r="B20217" t="str">
        <f t="shared" si="607"/>
        <v>https://www.udobaer.de/out/media/public/cust/others/s0000297-2021-ch_it.pdf</v>
      </c>
    </row>
    <row r="20218" spans="1:2" x14ac:dyDescent="0.2">
      <c r="A20218" s="1" t="s">
        <v>36705</v>
      </c>
      <c r="B20218" t="str">
        <f t="shared" si="607"/>
        <v>https://www.udobaer.de/out/media/public/cust/others/s0000297-2021-ch_it.pdf</v>
      </c>
    </row>
    <row r="20219" spans="1:2" x14ac:dyDescent="0.2">
      <c r="A20219" s="1" t="s">
        <v>36706</v>
      </c>
      <c r="B20219" t="str">
        <f t="shared" si="607"/>
        <v>https://www.udobaer.de/out/media/public/cust/others/s0000297-2021-ch_it.pdf</v>
      </c>
    </row>
    <row r="20220" spans="1:2" x14ac:dyDescent="0.2">
      <c r="A20220" s="1" t="s">
        <v>36707</v>
      </c>
      <c r="B20220" t="str">
        <f t="shared" si="607"/>
        <v>https://www.udobaer.de/out/media/public/cust/others/s0000297-2021-ch_it.pdf</v>
      </c>
    </row>
    <row r="20221" spans="1:2" x14ac:dyDescent="0.2">
      <c r="A20221" s="1" t="s">
        <v>36708</v>
      </c>
      <c r="B20221" t="str">
        <f t="shared" si="607"/>
        <v>https://www.udobaer.de/out/media/public/cust/others/s0000297-2021-ch_it.pdf</v>
      </c>
    </row>
    <row r="20222" spans="1:2" x14ac:dyDescent="0.2">
      <c r="A20222" s="1" t="s">
        <v>36709</v>
      </c>
      <c r="B20222" t="str">
        <f t="shared" si="607"/>
        <v>https://www.udobaer.de/out/media/public/cust/others/s0000297-2021-ch_it.pdf</v>
      </c>
    </row>
    <row r="20223" spans="1:2" x14ac:dyDescent="0.2">
      <c r="A20223" s="1" t="s">
        <v>36710</v>
      </c>
      <c r="B20223" t="str">
        <f t="shared" ref="B20223:B20256" si="608">HYPERLINK("https://www.udobaer.de/out/media/public/cust/others/s0000297-2021-ch_it.pdf")</f>
        <v>https://www.udobaer.de/out/media/public/cust/others/s0000297-2021-ch_it.pdf</v>
      </c>
    </row>
    <row r="20224" spans="1:2" x14ac:dyDescent="0.2">
      <c r="A20224" s="1" t="s">
        <v>36711</v>
      </c>
      <c r="B20224" t="str">
        <f t="shared" si="608"/>
        <v>https://www.udobaer.de/out/media/public/cust/others/s0000297-2021-ch_it.pdf</v>
      </c>
    </row>
    <row r="20225" spans="1:2" x14ac:dyDescent="0.2">
      <c r="A20225" s="1" t="s">
        <v>36712</v>
      </c>
      <c r="B20225" t="str">
        <f t="shared" si="608"/>
        <v>https://www.udobaer.de/out/media/public/cust/others/s0000297-2021-ch_it.pdf</v>
      </c>
    </row>
    <row r="20226" spans="1:2" x14ac:dyDescent="0.2">
      <c r="A20226" s="1" t="s">
        <v>36713</v>
      </c>
      <c r="B20226" t="str">
        <f t="shared" si="608"/>
        <v>https://www.udobaer.de/out/media/public/cust/others/s0000297-2021-ch_it.pdf</v>
      </c>
    </row>
    <row r="20227" spans="1:2" x14ac:dyDescent="0.2">
      <c r="A20227" s="1" t="s">
        <v>36714</v>
      </c>
      <c r="B20227" t="str">
        <f t="shared" si="608"/>
        <v>https://www.udobaer.de/out/media/public/cust/others/s0000297-2021-ch_it.pdf</v>
      </c>
    </row>
    <row r="20228" spans="1:2" x14ac:dyDescent="0.2">
      <c r="A20228" s="1" t="s">
        <v>36715</v>
      </c>
      <c r="B20228" t="str">
        <f t="shared" si="608"/>
        <v>https://www.udobaer.de/out/media/public/cust/others/s0000297-2021-ch_it.pdf</v>
      </c>
    </row>
    <row r="20229" spans="1:2" x14ac:dyDescent="0.2">
      <c r="A20229" s="1" t="s">
        <v>36716</v>
      </c>
      <c r="B20229" t="str">
        <f t="shared" si="608"/>
        <v>https://www.udobaer.de/out/media/public/cust/others/s0000297-2021-ch_it.pdf</v>
      </c>
    </row>
    <row r="20230" spans="1:2" x14ac:dyDescent="0.2">
      <c r="A20230" s="1" t="s">
        <v>36717</v>
      </c>
      <c r="B20230" t="str">
        <f t="shared" si="608"/>
        <v>https://www.udobaer.de/out/media/public/cust/others/s0000297-2021-ch_it.pdf</v>
      </c>
    </row>
    <row r="20231" spans="1:2" x14ac:dyDescent="0.2">
      <c r="A20231" s="1" t="s">
        <v>36718</v>
      </c>
      <c r="B20231" t="str">
        <f t="shared" si="608"/>
        <v>https://www.udobaer.de/out/media/public/cust/others/s0000297-2021-ch_it.pdf</v>
      </c>
    </row>
    <row r="20232" spans="1:2" x14ac:dyDescent="0.2">
      <c r="A20232" s="1" t="s">
        <v>36719</v>
      </c>
      <c r="B20232" t="str">
        <f t="shared" si="608"/>
        <v>https://www.udobaer.de/out/media/public/cust/others/s0000297-2021-ch_it.pdf</v>
      </c>
    </row>
    <row r="20233" spans="1:2" x14ac:dyDescent="0.2">
      <c r="A20233" s="1" t="s">
        <v>36720</v>
      </c>
      <c r="B20233" t="str">
        <f t="shared" si="608"/>
        <v>https://www.udobaer.de/out/media/public/cust/others/s0000297-2021-ch_it.pdf</v>
      </c>
    </row>
    <row r="20234" spans="1:2" x14ac:dyDescent="0.2">
      <c r="A20234" s="1" t="s">
        <v>36721</v>
      </c>
      <c r="B20234" t="str">
        <f t="shared" si="608"/>
        <v>https://www.udobaer.de/out/media/public/cust/others/s0000297-2021-ch_it.pdf</v>
      </c>
    </row>
    <row r="20235" spans="1:2" x14ac:dyDescent="0.2">
      <c r="A20235" s="1" t="s">
        <v>36722</v>
      </c>
      <c r="B20235" t="str">
        <f t="shared" si="608"/>
        <v>https://www.udobaer.de/out/media/public/cust/others/s0000297-2021-ch_it.pdf</v>
      </c>
    </row>
    <row r="20236" spans="1:2" x14ac:dyDescent="0.2">
      <c r="A20236" s="1" t="s">
        <v>36723</v>
      </c>
      <c r="B20236" t="str">
        <f t="shared" si="608"/>
        <v>https://www.udobaer.de/out/media/public/cust/others/s0000297-2021-ch_it.pdf</v>
      </c>
    </row>
    <row r="20237" spans="1:2" x14ac:dyDescent="0.2">
      <c r="A20237" s="1" t="s">
        <v>36724</v>
      </c>
      <c r="B20237" t="str">
        <f t="shared" si="608"/>
        <v>https://www.udobaer.de/out/media/public/cust/others/s0000297-2021-ch_it.pdf</v>
      </c>
    </row>
    <row r="20238" spans="1:2" x14ac:dyDescent="0.2">
      <c r="A20238" s="1" t="s">
        <v>36725</v>
      </c>
      <c r="B20238" t="str">
        <f t="shared" si="608"/>
        <v>https://www.udobaer.de/out/media/public/cust/others/s0000297-2021-ch_it.pdf</v>
      </c>
    </row>
    <row r="20239" spans="1:2" x14ac:dyDescent="0.2">
      <c r="A20239" s="1" t="s">
        <v>36726</v>
      </c>
      <c r="B20239" t="str">
        <f t="shared" si="608"/>
        <v>https://www.udobaer.de/out/media/public/cust/others/s0000297-2021-ch_it.pdf</v>
      </c>
    </row>
    <row r="20240" spans="1:2" x14ac:dyDescent="0.2">
      <c r="A20240" s="1" t="s">
        <v>36727</v>
      </c>
      <c r="B20240" t="str">
        <f t="shared" si="608"/>
        <v>https://www.udobaer.de/out/media/public/cust/others/s0000297-2021-ch_it.pdf</v>
      </c>
    </row>
    <row r="20241" spans="1:2" x14ac:dyDescent="0.2">
      <c r="A20241" s="1" t="s">
        <v>36728</v>
      </c>
      <c r="B20241" t="str">
        <f t="shared" si="608"/>
        <v>https://www.udobaer.de/out/media/public/cust/others/s0000297-2021-ch_it.pdf</v>
      </c>
    </row>
    <row r="20242" spans="1:2" x14ac:dyDescent="0.2">
      <c r="A20242" s="1" t="s">
        <v>36729</v>
      </c>
      <c r="B20242" t="str">
        <f t="shared" si="608"/>
        <v>https://www.udobaer.de/out/media/public/cust/others/s0000297-2021-ch_it.pdf</v>
      </c>
    </row>
    <row r="20243" spans="1:2" x14ac:dyDescent="0.2">
      <c r="A20243" s="1" t="s">
        <v>36730</v>
      </c>
      <c r="B20243" t="str">
        <f t="shared" si="608"/>
        <v>https://www.udobaer.de/out/media/public/cust/others/s0000297-2021-ch_it.pdf</v>
      </c>
    </row>
    <row r="20244" spans="1:2" x14ac:dyDescent="0.2">
      <c r="A20244" s="1" t="s">
        <v>36731</v>
      </c>
      <c r="B20244" t="str">
        <f t="shared" si="608"/>
        <v>https://www.udobaer.de/out/media/public/cust/others/s0000297-2021-ch_it.pdf</v>
      </c>
    </row>
    <row r="20245" spans="1:2" x14ac:dyDescent="0.2">
      <c r="A20245" s="1" t="s">
        <v>36732</v>
      </c>
      <c r="B20245" t="str">
        <f t="shared" si="608"/>
        <v>https://www.udobaer.de/out/media/public/cust/others/s0000297-2021-ch_it.pdf</v>
      </c>
    </row>
    <row r="20246" spans="1:2" x14ac:dyDescent="0.2">
      <c r="A20246" s="1" t="s">
        <v>36733</v>
      </c>
      <c r="B20246" t="str">
        <f t="shared" si="608"/>
        <v>https://www.udobaer.de/out/media/public/cust/others/s0000297-2021-ch_it.pdf</v>
      </c>
    </row>
    <row r="20247" spans="1:2" x14ac:dyDescent="0.2">
      <c r="A20247" s="1" t="s">
        <v>36734</v>
      </c>
      <c r="B20247" t="str">
        <f t="shared" si="608"/>
        <v>https://www.udobaer.de/out/media/public/cust/others/s0000297-2021-ch_it.pdf</v>
      </c>
    </row>
    <row r="20248" spans="1:2" x14ac:dyDescent="0.2">
      <c r="A20248" s="1" t="s">
        <v>36735</v>
      </c>
      <c r="B20248" t="str">
        <f t="shared" si="608"/>
        <v>https://www.udobaer.de/out/media/public/cust/others/s0000297-2021-ch_it.pdf</v>
      </c>
    </row>
    <row r="20249" spans="1:2" x14ac:dyDescent="0.2">
      <c r="A20249" s="1" t="s">
        <v>36737</v>
      </c>
      <c r="B20249" t="str">
        <f t="shared" si="608"/>
        <v>https://www.udobaer.de/out/media/public/cust/others/s0000297-2021-ch_it.pdf</v>
      </c>
    </row>
    <row r="20250" spans="1:2" x14ac:dyDescent="0.2">
      <c r="A20250" s="1" t="s">
        <v>36738</v>
      </c>
      <c r="B20250" t="str">
        <f t="shared" si="608"/>
        <v>https://www.udobaer.de/out/media/public/cust/others/s0000297-2021-ch_it.pdf</v>
      </c>
    </row>
    <row r="20251" spans="1:2" x14ac:dyDescent="0.2">
      <c r="A20251" s="1" t="s">
        <v>36743</v>
      </c>
      <c r="B20251" t="str">
        <f t="shared" si="608"/>
        <v>https://www.udobaer.de/out/media/public/cust/others/s0000297-2021-ch_it.pdf</v>
      </c>
    </row>
    <row r="20252" spans="1:2" x14ac:dyDescent="0.2">
      <c r="A20252" s="1" t="s">
        <v>36744</v>
      </c>
      <c r="B20252" t="str">
        <f t="shared" si="608"/>
        <v>https://www.udobaer.de/out/media/public/cust/others/s0000297-2021-ch_it.pdf</v>
      </c>
    </row>
    <row r="20253" spans="1:2" x14ac:dyDescent="0.2">
      <c r="A20253" s="1" t="s">
        <v>36765</v>
      </c>
      <c r="B20253" t="str">
        <f t="shared" si="608"/>
        <v>https://www.udobaer.de/out/media/public/cust/others/s0000297-2021-ch_it.pdf</v>
      </c>
    </row>
    <row r="20254" spans="1:2" x14ac:dyDescent="0.2">
      <c r="A20254" s="1" t="s">
        <v>36766</v>
      </c>
      <c r="B20254" t="str">
        <f t="shared" si="608"/>
        <v>https://www.udobaer.de/out/media/public/cust/others/s0000297-2021-ch_it.pdf</v>
      </c>
    </row>
    <row r="20255" spans="1:2" x14ac:dyDescent="0.2">
      <c r="A20255" s="1" t="s">
        <v>36773</v>
      </c>
      <c r="B20255" t="str">
        <f t="shared" si="608"/>
        <v>https://www.udobaer.de/out/media/public/cust/others/s0000297-2021-ch_it.pdf</v>
      </c>
    </row>
    <row r="20256" spans="1:2" x14ac:dyDescent="0.2">
      <c r="A20256" s="1" t="s">
        <v>36774</v>
      </c>
      <c r="B20256" t="str">
        <f t="shared" si="608"/>
        <v>https://www.udobaer.de/out/media/public/cust/others/s0000297-2021-ch_it.pdf</v>
      </c>
    </row>
    <row r="20257" spans="1:2" x14ac:dyDescent="0.2">
      <c r="A20257" s="1" t="s">
        <v>6654</v>
      </c>
      <c r="B20257" t="str">
        <f>HYPERLINK("https://www.udobaer.de/out/media/public/cust/others/s0000299-2021-ch_it.pdf")</f>
        <v>https://www.udobaer.de/out/media/public/cust/others/s0000299-2021-ch_it.pdf</v>
      </c>
    </row>
    <row r="20258" spans="1:2" x14ac:dyDescent="0.2">
      <c r="A20258" s="1" t="s">
        <v>4965</v>
      </c>
      <c r="B20258" t="str">
        <f>HYPERLINK("https://www.udobaer.de/out/media/public/cust/others/s0000301-2021-ch_it.pdf")</f>
        <v>https://www.udobaer.de/out/media/public/cust/others/s0000301-2021-ch_it.pdf</v>
      </c>
    </row>
    <row r="20259" spans="1:2" x14ac:dyDescent="0.2">
      <c r="A20259" s="1" t="s">
        <v>5698</v>
      </c>
      <c r="B20259" t="str">
        <f t="shared" ref="B20259:B20290" si="609">HYPERLINK("https://www.udobaer.de/out/media/public/cust/others/s0000302-2021-ch_it.pdf")</f>
        <v>https://www.udobaer.de/out/media/public/cust/others/s0000302-2021-ch_it.pdf</v>
      </c>
    </row>
    <row r="20260" spans="1:2" x14ac:dyDescent="0.2">
      <c r="A20260" s="1" t="s">
        <v>5699</v>
      </c>
      <c r="B20260" t="str">
        <f t="shared" si="609"/>
        <v>https://www.udobaer.de/out/media/public/cust/others/s0000302-2021-ch_it.pdf</v>
      </c>
    </row>
    <row r="20261" spans="1:2" x14ac:dyDescent="0.2">
      <c r="A20261" s="1" t="s">
        <v>5700</v>
      </c>
      <c r="B20261" t="str">
        <f t="shared" si="609"/>
        <v>https://www.udobaer.de/out/media/public/cust/others/s0000302-2021-ch_it.pdf</v>
      </c>
    </row>
    <row r="20262" spans="1:2" x14ac:dyDescent="0.2">
      <c r="A20262" s="1" t="s">
        <v>5701</v>
      </c>
      <c r="B20262" t="str">
        <f t="shared" si="609"/>
        <v>https://www.udobaer.de/out/media/public/cust/others/s0000302-2021-ch_it.pdf</v>
      </c>
    </row>
    <row r="20263" spans="1:2" x14ac:dyDescent="0.2">
      <c r="A20263" s="1" t="s">
        <v>5702</v>
      </c>
      <c r="B20263" t="str">
        <f t="shared" si="609"/>
        <v>https://www.udobaer.de/out/media/public/cust/others/s0000302-2021-ch_it.pdf</v>
      </c>
    </row>
    <row r="20264" spans="1:2" x14ac:dyDescent="0.2">
      <c r="A20264" s="1" t="s">
        <v>5703</v>
      </c>
      <c r="B20264" t="str">
        <f t="shared" si="609"/>
        <v>https://www.udobaer.de/out/media/public/cust/others/s0000302-2021-ch_it.pdf</v>
      </c>
    </row>
    <row r="20265" spans="1:2" x14ac:dyDescent="0.2">
      <c r="A20265" s="1" t="s">
        <v>5705</v>
      </c>
      <c r="B20265" t="str">
        <f t="shared" si="609"/>
        <v>https://www.udobaer.de/out/media/public/cust/others/s0000302-2021-ch_it.pdf</v>
      </c>
    </row>
    <row r="20266" spans="1:2" x14ac:dyDescent="0.2">
      <c r="A20266" s="1" t="s">
        <v>5706</v>
      </c>
      <c r="B20266" t="str">
        <f t="shared" si="609"/>
        <v>https://www.udobaer.de/out/media/public/cust/others/s0000302-2021-ch_it.pdf</v>
      </c>
    </row>
    <row r="20267" spans="1:2" x14ac:dyDescent="0.2">
      <c r="A20267" s="1" t="s">
        <v>5707</v>
      </c>
      <c r="B20267" t="str">
        <f t="shared" si="609"/>
        <v>https://www.udobaer.de/out/media/public/cust/others/s0000302-2021-ch_it.pdf</v>
      </c>
    </row>
    <row r="20268" spans="1:2" x14ac:dyDescent="0.2">
      <c r="A20268" s="1" t="s">
        <v>5708</v>
      </c>
      <c r="B20268" t="str">
        <f t="shared" si="609"/>
        <v>https://www.udobaer.de/out/media/public/cust/others/s0000302-2021-ch_it.pdf</v>
      </c>
    </row>
    <row r="20269" spans="1:2" x14ac:dyDescent="0.2">
      <c r="A20269" s="1" t="s">
        <v>5709</v>
      </c>
      <c r="B20269" t="str">
        <f t="shared" si="609"/>
        <v>https://www.udobaer.de/out/media/public/cust/others/s0000302-2021-ch_it.pdf</v>
      </c>
    </row>
    <row r="20270" spans="1:2" x14ac:dyDescent="0.2">
      <c r="A20270" s="1" t="s">
        <v>5710</v>
      </c>
      <c r="B20270" t="str">
        <f t="shared" si="609"/>
        <v>https://www.udobaer.de/out/media/public/cust/others/s0000302-2021-ch_it.pdf</v>
      </c>
    </row>
    <row r="20271" spans="1:2" x14ac:dyDescent="0.2">
      <c r="A20271" s="1" t="s">
        <v>5711</v>
      </c>
      <c r="B20271" t="str">
        <f t="shared" si="609"/>
        <v>https://www.udobaer.de/out/media/public/cust/others/s0000302-2021-ch_it.pdf</v>
      </c>
    </row>
    <row r="20272" spans="1:2" x14ac:dyDescent="0.2">
      <c r="A20272" s="1" t="s">
        <v>5712</v>
      </c>
      <c r="B20272" t="str">
        <f t="shared" si="609"/>
        <v>https://www.udobaer.de/out/media/public/cust/others/s0000302-2021-ch_it.pdf</v>
      </c>
    </row>
    <row r="20273" spans="1:2" x14ac:dyDescent="0.2">
      <c r="A20273" s="1" t="s">
        <v>5713</v>
      </c>
      <c r="B20273" t="str">
        <f t="shared" si="609"/>
        <v>https://www.udobaer.de/out/media/public/cust/others/s0000302-2021-ch_it.pdf</v>
      </c>
    </row>
    <row r="20274" spans="1:2" x14ac:dyDescent="0.2">
      <c r="A20274" s="1" t="s">
        <v>5714</v>
      </c>
      <c r="B20274" t="str">
        <f t="shared" si="609"/>
        <v>https://www.udobaer.de/out/media/public/cust/others/s0000302-2021-ch_it.pdf</v>
      </c>
    </row>
    <row r="20275" spans="1:2" x14ac:dyDescent="0.2">
      <c r="A20275" s="1" t="s">
        <v>5715</v>
      </c>
      <c r="B20275" t="str">
        <f t="shared" si="609"/>
        <v>https://www.udobaer.de/out/media/public/cust/others/s0000302-2021-ch_it.pdf</v>
      </c>
    </row>
    <row r="20276" spans="1:2" x14ac:dyDescent="0.2">
      <c r="A20276" s="1" t="s">
        <v>5716</v>
      </c>
      <c r="B20276" t="str">
        <f t="shared" si="609"/>
        <v>https://www.udobaer.de/out/media/public/cust/others/s0000302-2021-ch_it.pdf</v>
      </c>
    </row>
    <row r="20277" spans="1:2" x14ac:dyDescent="0.2">
      <c r="A20277" s="1" t="s">
        <v>5717</v>
      </c>
      <c r="B20277" t="str">
        <f t="shared" si="609"/>
        <v>https://www.udobaer.de/out/media/public/cust/others/s0000302-2021-ch_it.pdf</v>
      </c>
    </row>
    <row r="20278" spans="1:2" x14ac:dyDescent="0.2">
      <c r="A20278" s="1" t="s">
        <v>5718</v>
      </c>
      <c r="B20278" t="str">
        <f t="shared" si="609"/>
        <v>https://www.udobaer.de/out/media/public/cust/others/s0000302-2021-ch_it.pdf</v>
      </c>
    </row>
    <row r="20279" spans="1:2" x14ac:dyDescent="0.2">
      <c r="A20279" s="1" t="s">
        <v>5719</v>
      </c>
      <c r="B20279" t="str">
        <f t="shared" si="609"/>
        <v>https://www.udobaer.de/out/media/public/cust/others/s0000302-2021-ch_it.pdf</v>
      </c>
    </row>
    <row r="20280" spans="1:2" x14ac:dyDescent="0.2">
      <c r="A20280" s="1" t="s">
        <v>5721</v>
      </c>
      <c r="B20280" t="str">
        <f t="shared" si="609"/>
        <v>https://www.udobaer.de/out/media/public/cust/others/s0000302-2021-ch_it.pdf</v>
      </c>
    </row>
    <row r="20281" spans="1:2" x14ac:dyDescent="0.2">
      <c r="A20281" s="1" t="s">
        <v>5723</v>
      </c>
      <c r="B20281" t="str">
        <f t="shared" si="609"/>
        <v>https://www.udobaer.de/out/media/public/cust/others/s0000302-2021-ch_it.pdf</v>
      </c>
    </row>
    <row r="20282" spans="1:2" x14ac:dyDescent="0.2">
      <c r="A20282" s="1" t="s">
        <v>5724</v>
      </c>
      <c r="B20282" t="str">
        <f t="shared" si="609"/>
        <v>https://www.udobaer.de/out/media/public/cust/others/s0000302-2021-ch_it.pdf</v>
      </c>
    </row>
    <row r="20283" spans="1:2" x14ac:dyDescent="0.2">
      <c r="A20283" s="1" t="s">
        <v>8295</v>
      </c>
      <c r="B20283" t="str">
        <f t="shared" si="609"/>
        <v>https://www.udobaer.de/out/media/public/cust/others/s0000302-2021-ch_it.pdf</v>
      </c>
    </row>
    <row r="20284" spans="1:2" x14ac:dyDescent="0.2">
      <c r="A20284" s="1" t="s">
        <v>8296</v>
      </c>
      <c r="B20284" t="str">
        <f t="shared" si="609"/>
        <v>https://www.udobaer.de/out/media/public/cust/others/s0000302-2021-ch_it.pdf</v>
      </c>
    </row>
    <row r="20285" spans="1:2" x14ac:dyDescent="0.2">
      <c r="A20285" s="1" t="s">
        <v>8297</v>
      </c>
      <c r="B20285" t="str">
        <f t="shared" si="609"/>
        <v>https://www.udobaer.de/out/media/public/cust/others/s0000302-2021-ch_it.pdf</v>
      </c>
    </row>
    <row r="20286" spans="1:2" x14ac:dyDescent="0.2">
      <c r="A20286" s="1" t="s">
        <v>8298</v>
      </c>
      <c r="B20286" t="str">
        <f t="shared" si="609"/>
        <v>https://www.udobaer.de/out/media/public/cust/others/s0000302-2021-ch_it.pdf</v>
      </c>
    </row>
    <row r="20287" spans="1:2" x14ac:dyDescent="0.2">
      <c r="A20287" s="1" t="s">
        <v>8806</v>
      </c>
      <c r="B20287" t="str">
        <f t="shared" si="609"/>
        <v>https://www.udobaer.de/out/media/public/cust/others/s0000302-2021-ch_it.pdf</v>
      </c>
    </row>
    <row r="20288" spans="1:2" x14ac:dyDescent="0.2">
      <c r="A20288" s="1" t="s">
        <v>8807</v>
      </c>
      <c r="B20288" t="str">
        <f t="shared" si="609"/>
        <v>https://www.udobaer.de/out/media/public/cust/others/s0000302-2021-ch_it.pdf</v>
      </c>
    </row>
    <row r="20289" spans="1:2" x14ac:dyDescent="0.2">
      <c r="A20289" s="1" t="s">
        <v>8808</v>
      </c>
      <c r="B20289" t="str">
        <f t="shared" si="609"/>
        <v>https://www.udobaer.de/out/media/public/cust/others/s0000302-2021-ch_it.pdf</v>
      </c>
    </row>
    <row r="20290" spans="1:2" x14ac:dyDescent="0.2">
      <c r="A20290" s="1" t="s">
        <v>8809</v>
      </c>
      <c r="B20290" t="str">
        <f t="shared" si="609"/>
        <v>https://www.udobaer.de/out/media/public/cust/others/s0000302-2021-ch_it.pdf</v>
      </c>
    </row>
    <row r="20291" spans="1:2" x14ac:dyDescent="0.2">
      <c r="A20291" s="1" t="s">
        <v>3331</v>
      </c>
      <c r="B20291" t="str">
        <f t="shared" ref="B20291:B20322" si="610">HYPERLINK("https://www.udobaer.de/out/media/public/cust/others/s0000303-2021-ch_it.pdf")</f>
        <v>https://www.udobaer.de/out/media/public/cust/others/s0000303-2021-ch_it.pdf</v>
      </c>
    </row>
    <row r="20292" spans="1:2" x14ac:dyDescent="0.2">
      <c r="A20292" s="1" t="s">
        <v>3332</v>
      </c>
      <c r="B20292" t="str">
        <f t="shared" si="610"/>
        <v>https://www.udobaer.de/out/media/public/cust/others/s0000303-2021-ch_it.pdf</v>
      </c>
    </row>
    <row r="20293" spans="1:2" x14ac:dyDescent="0.2">
      <c r="A20293" s="1" t="s">
        <v>3333</v>
      </c>
      <c r="B20293" t="str">
        <f t="shared" si="610"/>
        <v>https://www.udobaer.de/out/media/public/cust/others/s0000303-2021-ch_it.pdf</v>
      </c>
    </row>
    <row r="20294" spans="1:2" x14ac:dyDescent="0.2">
      <c r="A20294" s="1" t="s">
        <v>3334</v>
      </c>
      <c r="B20294" t="str">
        <f t="shared" si="610"/>
        <v>https://www.udobaer.de/out/media/public/cust/others/s0000303-2021-ch_it.pdf</v>
      </c>
    </row>
    <row r="20295" spans="1:2" x14ac:dyDescent="0.2">
      <c r="A20295" s="1" t="s">
        <v>3335</v>
      </c>
      <c r="B20295" t="str">
        <f t="shared" si="610"/>
        <v>https://www.udobaer.de/out/media/public/cust/others/s0000303-2021-ch_it.pdf</v>
      </c>
    </row>
    <row r="20296" spans="1:2" x14ac:dyDescent="0.2">
      <c r="A20296" s="1" t="s">
        <v>3336</v>
      </c>
      <c r="B20296" t="str">
        <f t="shared" si="610"/>
        <v>https://www.udobaer.de/out/media/public/cust/others/s0000303-2021-ch_it.pdf</v>
      </c>
    </row>
    <row r="20297" spans="1:2" x14ac:dyDescent="0.2">
      <c r="A20297" s="1" t="s">
        <v>3337</v>
      </c>
      <c r="B20297" t="str">
        <f t="shared" si="610"/>
        <v>https://www.udobaer.de/out/media/public/cust/others/s0000303-2021-ch_it.pdf</v>
      </c>
    </row>
    <row r="20298" spans="1:2" x14ac:dyDescent="0.2">
      <c r="A20298" s="1" t="s">
        <v>3338</v>
      </c>
      <c r="B20298" t="str">
        <f t="shared" si="610"/>
        <v>https://www.udobaer.de/out/media/public/cust/others/s0000303-2021-ch_it.pdf</v>
      </c>
    </row>
    <row r="20299" spans="1:2" x14ac:dyDescent="0.2">
      <c r="A20299" s="1" t="s">
        <v>3339</v>
      </c>
      <c r="B20299" t="str">
        <f t="shared" si="610"/>
        <v>https://www.udobaer.de/out/media/public/cust/others/s0000303-2021-ch_it.pdf</v>
      </c>
    </row>
    <row r="20300" spans="1:2" x14ac:dyDescent="0.2">
      <c r="A20300" s="1" t="s">
        <v>3340</v>
      </c>
      <c r="B20300" t="str">
        <f t="shared" si="610"/>
        <v>https://www.udobaer.de/out/media/public/cust/others/s0000303-2021-ch_it.pdf</v>
      </c>
    </row>
    <row r="20301" spans="1:2" x14ac:dyDescent="0.2">
      <c r="A20301" s="1" t="s">
        <v>3341</v>
      </c>
      <c r="B20301" t="str">
        <f t="shared" si="610"/>
        <v>https://www.udobaer.de/out/media/public/cust/others/s0000303-2021-ch_it.pdf</v>
      </c>
    </row>
    <row r="20302" spans="1:2" x14ac:dyDescent="0.2">
      <c r="A20302" s="1" t="s">
        <v>3342</v>
      </c>
      <c r="B20302" t="str">
        <f t="shared" si="610"/>
        <v>https://www.udobaer.de/out/media/public/cust/others/s0000303-2021-ch_it.pdf</v>
      </c>
    </row>
    <row r="20303" spans="1:2" x14ac:dyDescent="0.2">
      <c r="A20303" s="1" t="s">
        <v>3343</v>
      </c>
      <c r="B20303" t="str">
        <f t="shared" si="610"/>
        <v>https://www.udobaer.de/out/media/public/cust/others/s0000303-2021-ch_it.pdf</v>
      </c>
    </row>
    <row r="20304" spans="1:2" x14ac:dyDescent="0.2">
      <c r="A20304" s="1" t="s">
        <v>3344</v>
      </c>
      <c r="B20304" t="str">
        <f t="shared" si="610"/>
        <v>https://www.udobaer.de/out/media/public/cust/others/s0000303-2021-ch_it.pdf</v>
      </c>
    </row>
    <row r="20305" spans="1:2" x14ac:dyDescent="0.2">
      <c r="A20305" s="1" t="s">
        <v>3345</v>
      </c>
      <c r="B20305" t="str">
        <f t="shared" si="610"/>
        <v>https://www.udobaer.de/out/media/public/cust/others/s0000303-2021-ch_it.pdf</v>
      </c>
    </row>
    <row r="20306" spans="1:2" x14ac:dyDescent="0.2">
      <c r="A20306" s="1" t="s">
        <v>3346</v>
      </c>
      <c r="B20306" t="str">
        <f t="shared" si="610"/>
        <v>https://www.udobaer.de/out/media/public/cust/others/s0000303-2021-ch_it.pdf</v>
      </c>
    </row>
    <row r="20307" spans="1:2" x14ac:dyDescent="0.2">
      <c r="A20307" s="1" t="s">
        <v>3347</v>
      </c>
      <c r="B20307" t="str">
        <f t="shared" si="610"/>
        <v>https://www.udobaer.de/out/media/public/cust/others/s0000303-2021-ch_it.pdf</v>
      </c>
    </row>
    <row r="20308" spans="1:2" x14ac:dyDescent="0.2">
      <c r="A20308" s="1" t="s">
        <v>3348</v>
      </c>
      <c r="B20308" t="str">
        <f t="shared" si="610"/>
        <v>https://www.udobaer.de/out/media/public/cust/others/s0000303-2021-ch_it.pdf</v>
      </c>
    </row>
    <row r="20309" spans="1:2" x14ac:dyDescent="0.2">
      <c r="A20309" s="1" t="s">
        <v>3349</v>
      </c>
      <c r="B20309" t="str">
        <f t="shared" si="610"/>
        <v>https://www.udobaer.de/out/media/public/cust/others/s0000303-2021-ch_it.pdf</v>
      </c>
    </row>
    <row r="20310" spans="1:2" x14ac:dyDescent="0.2">
      <c r="A20310" s="1" t="s">
        <v>3350</v>
      </c>
      <c r="B20310" t="str">
        <f t="shared" si="610"/>
        <v>https://www.udobaer.de/out/media/public/cust/others/s0000303-2021-ch_it.pdf</v>
      </c>
    </row>
    <row r="20311" spans="1:2" x14ac:dyDescent="0.2">
      <c r="A20311" s="1" t="s">
        <v>3351</v>
      </c>
      <c r="B20311" t="str">
        <f t="shared" si="610"/>
        <v>https://www.udobaer.de/out/media/public/cust/others/s0000303-2021-ch_it.pdf</v>
      </c>
    </row>
    <row r="20312" spans="1:2" x14ac:dyDescent="0.2">
      <c r="A20312" s="1" t="s">
        <v>3352</v>
      </c>
      <c r="B20312" t="str">
        <f t="shared" si="610"/>
        <v>https://www.udobaer.de/out/media/public/cust/others/s0000303-2021-ch_it.pdf</v>
      </c>
    </row>
    <row r="20313" spans="1:2" x14ac:dyDescent="0.2">
      <c r="A20313" s="1" t="s">
        <v>3353</v>
      </c>
      <c r="B20313" t="str">
        <f t="shared" si="610"/>
        <v>https://www.udobaer.de/out/media/public/cust/others/s0000303-2021-ch_it.pdf</v>
      </c>
    </row>
    <row r="20314" spans="1:2" x14ac:dyDescent="0.2">
      <c r="A20314" s="1" t="s">
        <v>3354</v>
      </c>
      <c r="B20314" t="str">
        <f t="shared" si="610"/>
        <v>https://www.udobaer.de/out/media/public/cust/others/s0000303-2021-ch_it.pdf</v>
      </c>
    </row>
    <row r="20315" spans="1:2" x14ac:dyDescent="0.2">
      <c r="A20315" s="1" t="s">
        <v>3355</v>
      </c>
      <c r="B20315" t="str">
        <f t="shared" si="610"/>
        <v>https://www.udobaer.de/out/media/public/cust/others/s0000303-2021-ch_it.pdf</v>
      </c>
    </row>
    <row r="20316" spans="1:2" x14ac:dyDescent="0.2">
      <c r="A20316" s="1" t="s">
        <v>3356</v>
      </c>
      <c r="B20316" t="str">
        <f t="shared" si="610"/>
        <v>https://www.udobaer.de/out/media/public/cust/others/s0000303-2021-ch_it.pdf</v>
      </c>
    </row>
    <row r="20317" spans="1:2" x14ac:dyDescent="0.2">
      <c r="A20317" s="1" t="s">
        <v>3357</v>
      </c>
      <c r="B20317" t="str">
        <f t="shared" si="610"/>
        <v>https://www.udobaer.de/out/media/public/cust/others/s0000303-2021-ch_it.pdf</v>
      </c>
    </row>
    <row r="20318" spans="1:2" x14ac:dyDescent="0.2">
      <c r="A20318" s="1" t="s">
        <v>3358</v>
      </c>
      <c r="B20318" t="str">
        <f t="shared" si="610"/>
        <v>https://www.udobaer.de/out/media/public/cust/others/s0000303-2021-ch_it.pdf</v>
      </c>
    </row>
    <row r="20319" spans="1:2" x14ac:dyDescent="0.2">
      <c r="A20319" s="1" t="s">
        <v>3359</v>
      </c>
      <c r="B20319" t="str">
        <f t="shared" si="610"/>
        <v>https://www.udobaer.de/out/media/public/cust/others/s0000303-2021-ch_it.pdf</v>
      </c>
    </row>
    <row r="20320" spans="1:2" x14ac:dyDescent="0.2">
      <c r="A20320" s="1" t="s">
        <v>3360</v>
      </c>
      <c r="B20320" t="str">
        <f t="shared" si="610"/>
        <v>https://www.udobaer.de/out/media/public/cust/others/s0000303-2021-ch_it.pdf</v>
      </c>
    </row>
    <row r="20321" spans="1:2" x14ac:dyDescent="0.2">
      <c r="A20321" s="1" t="s">
        <v>3361</v>
      </c>
      <c r="B20321" t="str">
        <f t="shared" si="610"/>
        <v>https://www.udobaer.de/out/media/public/cust/others/s0000303-2021-ch_it.pdf</v>
      </c>
    </row>
    <row r="20322" spans="1:2" x14ac:dyDescent="0.2">
      <c r="A20322" s="1" t="s">
        <v>3362</v>
      </c>
      <c r="B20322" t="str">
        <f t="shared" si="610"/>
        <v>https://www.udobaer.de/out/media/public/cust/others/s0000303-2021-ch_it.pdf</v>
      </c>
    </row>
    <row r="20323" spans="1:2" x14ac:dyDescent="0.2">
      <c r="A20323" s="1" t="s">
        <v>3363</v>
      </c>
      <c r="B20323" t="str">
        <f t="shared" ref="B20323:B20357" si="611">HYPERLINK("https://www.udobaer.de/out/media/public/cust/others/s0000303-2021-ch_it.pdf")</f>
        <v>https://www.udobaer.de/out/media/public/cust/others/s0000303-2021-ch_it.pdf</v>
      </c>
    </row>
    <row r="20324" spans="1:2" x14ac:dyDescent="0.2">
      <c r="A20324" s="1" t="s">
        <v>3364</v>
      </c>
      <c r="B20324" t="str">
        <f t="shared" si="611"/>
        <v>https://www.udobaer.de/out/media/public/cust/others/s0000303-2021-ch_it.pdf</v>
      </c>
    </row>
    <row r="20325" spans="1:2" x14ac:dyDescent="0.2">
      <c r="A20325" s="1" t="s">
        <v>3365</v>
      </c>
      <c r="B20325" t="str">
        <f t="shared" si="611"/>
        <v>https://www.udobaer.de/out/media/public/cust/others/s0000303-2021-ch_it.pdf</v>
      </c>
    </row>
    <row r="20326" spans="1:2" x14ac:dyDescent="0.2">
      <c r="A20326" s="1" t="s">
        <v>3366</v>
      </c>
      <c r="B20326" t="str">
        <f t="shared" si="611"/>
        <v>https://www.udobaer.de/out/media/public/cust/others/s0000303-2021-ch_it.pdf</v>
      </c>
    </row>
    <row r="20327" spans="1:2" x14ac:dyDescent="0.2">
      <c r="A20327" s="1" t="s">
        <v>3367</v>
      </c>
      <c r="B20327" t="str">
        <f t="shared" si="611"/>
        <v>https://www.udobaer.de/out/media/public/cust/others/s0000303-2021-ch_it.pdf</v>
      </c>
    </row>
    <row r="20328" spans="1:2" x14ac:dyDescent="0.2">
      <c r="A20328" s="1" t="s">
        <v>3368</v>
      </c>
      <c r="B20328" t="str">
        <f t="shared" si="611"/>
        <v>https://www.udobaer.de/out/media/public/cust/others/s0000303-2021-ch_it.pdf</v>
      </c>
    </row>
    <row r="20329" spans="1:2" x14ac:dyDescent="0.2">
      <c r="A20329" s="1" t="s">
        <v>3369</v>
      </c>
      <c r="B20329" t="str">
        <f t="shared" si="611"/>
        <v>https://www.udobaer.de/out/media/public/cust/others/s0000303-2021-ch_it.pdf</v>
      </c>
    </row>
    <row r="20330" spans="1:2" x14ac:dyDescent="0.2">
      <c r="A20330" s="1" t="s">
        <v>3370</v>
      </c>
      <c r="B20330" t="str">
        <f t="shared" si="611"/>
        <v>https://www.udobaer.de/out/media/public/cust/others/s0000303-2021-ch_it.pdf</v>
      </c>
    </row>
    <row r="20331" spans="1:2" x14ac:dyDescent="0.2">
      <c r="A20331" s="1" t="s">
        <v>3477</v>
      </c>
      <c r="B20331" t="str">
        <f t="shared" si="611"/>
        <v>https://www.udobaer.de/out/media/public/cust/others/s0000303-2021-ch_it.pdf</v>
      </c>
    </row>
    <row r="20332" spans="1:2" x14ac:dyDescent="0.2">
      <c r="A20332" s="1" t="s">
        <v>3478</v>
      </c>
      <c r="B20332" t="str">
        <f t="shared" si="611"/>
        <v>https://www.udobaer.de/out/media/public/cust/others/s0000303-2021-ch_it.pdf</v>
      </c>
    </row>
    <row r="20333" spans="1:2" x14ac:dyDescent="0.2">
      <c r="A20333" s="1" t="s">
        <v>3479</v>
      </c>
      <c r="B20333" t="str">
        <f t="shared" si="611"/>
        <v>https://www.udobaer.de/out/media/public/cust/others/s0000303-2021-ch_it.pdf</v>
      </c>
    </row>
    <row r="20334" spans="1:2" x14ac:dyDescent="0.2">
      <c r="A20334" s="1" t="s">
        <v>3481</v>
      </c>
      <c r="B20334" t="str">
        <f t="shared" si="611"/>
        <v>https://www.udobaer.de/out/media/public/cust/others/s0000303-2021-ch_it.pdf</v>
      </c>
    </row>
    <row r="20335" spans="1:2" x14ac:dyDescent="0.2">
      <c r="A20335" s="1" t="s">
        <v>3482</v>
      </c>
      <c r="B20335" t="str">
        <f t="shared" si="611"/>
        <v>https://www.udobaer.de/out/media/public/cust/others/s0000303-2021-ch_it.pdf</v>
      </c>
    </row>
    <row r="20336" spans="1:2" x14ac:dyDescent="0.2">
      <c r="A20336" s="1" t="s">
        <v>3483</v>
      </c>
      <c r="B20336" t="str">
        <f t="shared" si="611"/>
        <v>https://www.udobaer.de/out/media/public/cust/others/s0000303-2021-ch_it.pdf</v>
      </c>
    </row>
    <row r="20337" spans="1:2" x14ac:dyDescent="0.2">
      <c r="A20337" s="1" t="s">
        <v>3484</v>
      </c>
      <c r="B20337" t="str">
        <f t="shared" si="611"/>
        <v>https://www.udobaer.de/out/media/public/cust/others/s0000303-2021-ch_it.pdf</v>
      </c>
    </row>
    <row r="20338" spans="1:2" x14ac:dyDescent="0.2">
      <c r="A20338" s="1" t="s">
        <v>3485</v>
      </c>
      <c r="B20338" t="str">
        <f t="shared" si="611"/>
        <v>https://www.udobaer.de/out/media/public/cust/others/s0000303-2021-ch_it.pdf</v>
      </c>
    </row>
    <row r="20339" spans="1:2" x14ac:dyDescent="0.2">
      <c r="A20339" s="1" t="s">
        <v>3486</v>
      </c>
      <c r="B20339" t="str">
        <f t="shared" si="611"/>
        <v>https://www.udobaer.de/out/media/public/cust/others/s0000303-2021-ch_it.pdf</v>
      </c>
    </row>
    <row r="20340" spans="1:2" x14ac:dyDescent="0.2">
      <c r="A20340" s="1" t="s">
        <v>3487</v>
      </c>
      <c r="B20340" t="str">
        <f t="shared" si="611"/>
        <v>https://www.udobaer.de/out/media/public/cust/others/s0000303-2021-ch_it.pdf</v>
      </c>
    </row>
    <row r="20341" spans="1:2" x14ac:dyDescent="0.2">
      <c r="A20341" s="1" t="s">
        <v>3488</v>
      </c>
      <c r="B20341" t="str">
        <f t="shared" si="611"/>
        <v>https://www.udobaer.de/out/media/public/cust/others/s0000303-2021-ch_it.pdf</v>
      </c>
    </row>
    <row r="20342" spans="1:2" x14ac:dyDescent="0.2">
      <c r="A20342" s="1" t="s">
        <v>3489</v>
      </c>
      <c r="B20342" t="str">
        <f t="shared" si="611"/>
        <v>https://www.udobaer.de/out/media/public/cust/others/s0000303-2021-ch_it.pdf</v>
      </c>
    </row>
    <row r="20343" spans="1:2" x14ac:dyDescent="0.2">
      <c r="A20343" s="1" t="s">
        <v>7990</v>
      </c>
      <c r="B20343" t="str">
        <f t="shared" si="611"/>
        <v>https://www.udobaer.de/out/media/public/cust/others/s0000303-2021-ch_it.pdf</v>
      </c>
    </row>
    <row r="20344" spans="1:2" x14ac:dyDescent="0.2">
      <c r="A20344" s="1" t="s">
        <v>7991</v>
      </c>
      <c r="B20344" t="str">
        <f t="shared" si="611"/>
        <v>https://www.udobaer.de/out/media/public/cust/others/s0000303-2021-ch_it.pdf</v>
      </c>
    </row>
    <row r="20345" spans="1:2" x14ac:dyDescent="0.2">
      <c r="A20345" s="1" t="s">
        <v>8052</v>
      </c>
      <c r="B20345" t="str">
        <f t="shared" si="611"/>
        <v>https://www.udobaer.de/out/media/public/cust/others/s0000303-2021-ch_it.pdf</v>
      </c>
    </row>
    <row r="20346" spans="1:2" x14ac:dyDescent="0.2">
      <c r="A20346" s="1" t="s">
        <v>8054</v>
      </c>
      <c r="B20346" t="str">
        <f t="shared" si="611"/>
        <v>https://www.udobaer.de/out/media/public/cust/others/s0000303-2021-ch_it.pdf</v>
      </c>
    </row>
    <row r="20347" spans="1:2" x14ac:dyDescent="0.2">
      <c r="A20347" s="1" t="s">
        <v>8055</v>
      </c>
      <c r="B20347" t="str">
        <f t="shared" si="611"/>
        <v>https://www.udobaer.de/out/media/public/cust/others/s0000303-2021-ch_it.pdf</v>
      </c>
    </row>
    <row r="20348" spans="1:2" x14ac:dyDescent="0.2">
      <c r="A20348" s="1" t="s">
        <v>8057</v>
      </c>
      <c r="B20348" t="str">
        <f t="shared" si="611"/>
        <v>https://www.udobaer.de/out/media/public/cust/others/s0000303-2021-ch_it.pdf</v>
      </c>
    </row>
    <row r="20349" spans="1:2" x14ac:dyDescent="0.2">
      <c r="A20349" s="1" t="s">
        <v>8058</v>
      </c>
      <c r="B20349" t="str">
        <f t="shared" si="611"/>
        <v>https://www.udobaer.de/out/media/public/cust/others/s0000303-2021-ch_it.pdf</v>
      </c>
    </row>
    <row r="20350" spans="1:2" x14ac:dyDescent="0.2">
      <c r="A20350" s="1" t="s">
        <v>8061</v>
      </c>
      <c r="B20350" t="str">
        <f t="shared" si="611"/>
        <v>https://www.udobaer.de/out/media/public/cust/others/s0000303-2021-ch_it.pdf</v>
      </c>
    </row>
    <row r="20351" spans="1:2" x14ac:dyDescent="0.2">
      <c r="A20351" s="1" t="s">
        <v>8193</v>
      </c>
      <c r="B20351" t="str">
        <f t="shared" si="611"/>
        <v>https://www.udobaer.de/out/media/public/cust/others/s0000303-2021-ch_it.pdf</v>
      </c>
    </row>
    <row r="20352" spans="1:2" x14ac:dyDescent="0.2">
      <c r="A20352" s="1" t="s">
        <v>8194</v>
      </c>
      <c r="B20352" t="str">
        <f t="shared" si="611"/>
        <v>https://www.udobaer.de/out/media/public/cust/others/s0000303-2021-ch_it.pdf</v>
      </c>
    </row>
    <row r="20353" spans="1:2" x14ac:dyDescent="0.2">
      <c r="A20353" s="1" t="s">
        <v>8195</v>
      </c>
      <c r="B20353" t="str">
        <f t="shared" si="611"/>
        <v>https://www.udobaer.de/out/media/public/cust/others/s0000303-2021-ch_it.pdf</v>
      </c>
    </row>
    <row r="20354" spans="1:2" x14ac:dyDescent="0.2">
      <c r="A20354" s="1" t="s">
        <v>8798</v>
      </c>
      <c r="B20354" t="str">
        <f t="shared" si="611"/>
        <v>https://www.udobaer.de/out/media/public/cust/others/s0000303-2021-ch_it.pdf</v>
      </c>
    </row>
    <row r="20355" spans="1:2" x14ac:dyDescent="0.2">
      <c r="A20355" s="1" t="s">
        <v>8799</v>
      </c>
      <c r="B20355" t="str">
        <f t="shared" si="611"/>
        <v>https://www.udobaer.de/out/media/public/cust/others/s0000303-2021-ch_it.pdf</v>
      </c>
    </row>
    <row r="20356" spans="1:2" x14ac:dyDescent="0.2">
      <c r="A20356" s="1" t="s">
        <v>8801</v>
      </c>
      <c r="B20356" t="str">
        <f t="shared" si="611"/>
        <v>https://www.udobaer.de/out/media/public/cust/others/s0000303-2021-ch_it.pdf</v>
      </c>
    </row>
    <row r="20357" spans="1:2" x14ac:dyDescent="0.2">
      <c r="A20357" s="1" t="s">
        <v>8802</v>
      </c>
      <c r="B20357" t="str">
        <f t="shared" si="611"/>
        <v>https://www.udobaer.de/out/media/public/cust/others/s0000303-2021-ch_it.pdf</v>
      </c>
    </row>
    <row r="20358" spans="1:2" x14ac:dyDescent="0.2">
      <c r="A20358" s="1" t="s">
        <v>3416</v>
      </c>
      <c r="B20358" t="str">
        <f t="shared" ref="B20358:B20389" si="612">HYPERLINK("https://www.udobaer.de/out/media/public/cust/others/s0000304-2021-ch_it.pdf")</f>
        <v>https://www.udobaer.de/out/media/public/cust/others/s0000304-2021-ch_it.pdf</v>
      </c>
    </row>
    <row r="20359" spans="1:2" x14ac:dyDescent="0.2">
      <c r="A20359" s="1" t="s">
        <v>3508</v>
      </c>
      <c r="B20359" t="str">
        <f t="shared" si="612"/>
        <v>https://www.udobaer.de/out/media/public/cust/others/s0000304-2021-ch_it.pdf</v>
      </c>
    </row>
    <row r="20360" spans="1:2" x14ac:dyDescent="0.2">
      <c r="A20360" s="1" t="s">
        <v>3509</v>
      </c>
      <c r="B20360" t="str">
        <f t="shared" si="612"/>
        <v>https://www.udobaer.de/out/media/public/cust/others/s0000304-2021-ch_it.pdf</v>
      </c>
    </row>
    <row r="20361" spans="1:2" x14ac:dyDescent="0.2">
      <c r="A20361" s="1" t="s">
        <v>3510</v>
      </c>
      <c r="B20361" t="str">
        <f t="shared" si="612"/>
        <v>https://www.udobaer.de/out/media/public/cust/others/s0000304-2021-ch_it.pdf</v>
      </c>
    </row>
    <row r="20362" spans="1:2" x14ac:dyDescent="0.2">
      <c r="A20362" s="1" t="s">
        <v>3511</v>
      </c>
      <c r="B20362" t="str">
        <f t="shared" si="612"/>
        <v>https://www.udobaer.de/out/media/public/cust/others/s0000304-2021-ch_it.pdf</v>
      </c>
    </row>
    <row r="20363" spans="1:2" x14ac:dyDescent="0.2">
      <c r="A20363" s="1" t="s">
        <v>3512</v>
      </c>
      <c r="B20363" t="str">
        <f t="shared" si="612"/>
        <v>https://www.udobaer.de/out/media/public/cust/others/s0000304-2021-ch_it.pdf</v>
      </c>
    </row>
    <row r="20364" spans="1:2" x14ac:dyDescent="0.2">
      <c r="A20364" s="1" t="s">
        <v>3513</v>
      </c>
      <c r="B20364" t="str">
        <f t="shared" si="612"/>
        <v>https://www.udobaer.de/out/media/public/cust/others/s0000304-2021-ch_it.pdf</v>
      </c>
    </row>
    <row r="20365" spans="1:2" x14ac:dyDescent="0.2">
      <c r="A20365" s="1" t="s">
        <v>3514</v>
      </c>
      <c r="B20365" t="str">
        <f t="shared" si="612"/>
        <v>https://www.udobaer.de/out/media/public/cust/others/s0000304-2021-ch_it.pdf</v>
      </c>
    </row>
    <row r="20366" spans="1:2" x14ac:dyDescent="0.2">
      <c r="A20366" s="1" t="s">
        <v>3515</v>
      </c>
      <c r="B20366" t="str">
        <f t="shared" si="612"/>
        <v>https://www.udobaer.de/out/media/public/cust/others/s0000304-2021-ch_it.pdf</v>
      </c>
    </row>
    <row r="20367" spans="1:2" x14ac:dyDescent="0.2">
      <c r="A20367" s="1" t="s">
        <v>3516</v>
      </c>
      <c r="B20367" t="str">
        <f t="shared" si="612"/>
        <v>https://www.udobaer.de/out/media/public/cust/others/s0000304-2021-ch_it.pdf</v>
      </c>
    </row>
    <row r="20368" spans="1:2" x14ac:dyDescent="0.2">
      <c r="A20368" s="1" t="s">
        <v>3517</v>
      </c>
      <c r="B20368" t="str">
        <f t="shared" si="612"/>
        <v>https://www.udobaer.de/out/media/public/cust/others/s0000304-2021-ch_it.pdf</v>
      </c>
    </row>
    <row r="20369" spans="1:2" x14ac:dyDescent="0.2">
      <c r="A20369" s="1" t="s">
        <v>3518</v>
      </c>
      <c r="B20369" t="str">
        <f t="shared" si="612"/>
        <v>https://www.udobaer.de/out/media/public/cust/others/s0000304-2021-ch_it.pdf</v>
      </c>
    </row>
    <row r="20370" spans="1:2" x14ac:dyDescent="0.2">
      <c r="A20370" s="1" t="s">
        <v>3519</v>
      </c>
      <c r="B20370" t="str">
        <f t="shared" si="612"/>
        <v>https://www.udobaer.de/out/media/public/cust/others/s0000304-2021-ch_it.pdf</v>
      </c>
    </row>
    <row r="20371" spans="1:2" x14ac:dyDescent="0.2">
      <c r="A20371" s="1" t="s">
        <v>3520</v>
      </c>
      <c r="B20371" t="str">
        <f t="shared" si="612"/>
        <v>https://www.udobaer.de/out/media/public/cust/others/s0000304-2021-ch_it.pdf</v>
      </c>
    </row>
    <row r="20372" spans="1:2" x14ac:dyDescent="0.2">
      <c r="A20372" s="1" t="s">
        <v>3521</v>
      </c>
      <c r="B20372" t="str">
        <f t="shared" si="612"/>
        <v>https://www.udobaer.de/out/media/public/cust/others/s0000304-2021-ch_it.pdf</v>
      </c>
    </row>
    <row r="20373" spans="1:2" x14ac:dyDescent="0.2">
      <c r="A20373" s="1" t="s">
        <v>3522</v>
      </c>
      <c r="B20373" t="str">
        <f t="shared" si="612"/>
        <v>https://www.udobaer.de/out/media/public/cust/others/s0000304-2021-ch_it.pdf</v>
      </c>
    </row>
    <row r="20374" spans="1:2" x14ac:dyDescent="0.2">
      <c r="A20374" s="1" t="s">
        <v>3523</v>
      </c>
      <c r="B20374" t="str">
        <f t="shared" si="612"/>
        <v>https://www.udobaer.de/out/media/public/cust/others/s0000304-2021-ch_it.pdf</v>
      </c>
    </row>
    <row r="20375" spans="1:2" x14ac:dyDescent="0.2">
      <c r="A20375" s="1" t="s">
        <v>3524</v>
      </c>
      <c r="B20375" t="str">
        <f t="shared" si="612"/>
        <v>https://www.udobaer.de/out/media/public/cust/others/s0000304-2021-ch_it.pdf</v>
      </c>
    </row>
    <row r="20376" spans="1:2" x14ac:dyDescent="0.2">
      <c r="A20376" s="1" t="s">
        <v>3525</v>
      </c>
      <c r="B20376" t="str">
        <f t="shared" si="612"/>
        <v>https://www.udobaer.de/out/media/public/cust/others/s0000304-2021-ch_it.pdf</v>
      </c>
    </row>
    <row r="20377" spans="1:2" x14ac:dyDescent="0.2">
      <c r="A20377" s="1" t="s">
        <v>3526</v>
      </c>
      <c r="B20377" t="str">
        <f t="shared" si="612"/>
        <v>https://www.udobaer.de/out/media/public/cust/others/s0000304-2021-ch_it.pdf</v>
      </c>
    </row>
    <row r="20378" spans="1:2" x14ac:dyDescent="0.2">
      <c r="A20378" s="1" t="s">
        <v>3527</v>
      </c>
      <c r="B20378" t="str">
        <f t="shared" si="612"/>
        <v>https://www.udobaer.de/out/media/public/cust/others/s0000304-2021-ch_it.pdf</v>
      </c>
    </row>
    <row r="20379" spans="1:2" x14ac:dyDescent="0.2">
      <c r="A20379" s="1" t="s">
        <v>3528</v>
      </c>
      <c r="B20379" t="str">
        <f t="shared" si="612"/>
        <v>https://www.udobaer.de/out/media/public/cust/others/s0000304-2021-ch_it.pdf</v>
      </c>
    </row>
    <row r="20380" spans="1:2" x14ac:dyDescent="0.2">
      <c r="A20380" s="1" t="s">
        <v>3529</v>
      </c>
      <c r="B20380" t="str">
        <f t="shared" si="612"/>
        <v>https://www.udobaer.de/out/media/public/cust/others/s0000304-2021-ch_it.pdf</v>
      </c>
    </row>
    <row r="20381" spans="1:2" x14ac:dyDescent="0.2">
      <c r="A20381" s="1" t="s">
        <v>3530</v>
      </c>
      <c r="B20381" t="str">
        <f t="shared" si="612"/>
        <v>https://www.udobaer.de/out/media/public/cust/others/s0000304-2021-ch_it.pdf</v>
      </c>
    </row>
    <row r="20382" spans="1:2" x14ac:dyDescent="0.2">
      <c r="A20382" s="1" t="s">
        <v>3531</v>
      </c>
      <c r="B20382" t="str">
        <f t="shared" si="612"/>
        <v>https://www.udobaer.de/out/media/public/cust/others/s0000304-2021-ch_it.pdf</v>
      </c>
    </row>
    <row r="20383" spans="1:2" x14ac:dyDescent="0.2">
      <c r="A20383" s="1" t="s">
        <v>3532</v>
      </c>
      <c r="B20383" t="str">
        <f t="shared" si="612"/>
        <v>https://www.udobaer.de/out/media/public/cust/others/s0000304-2021-ch_it.pdf</v>
      </c>
    </row>
    <row r="20384" spans="1:2" x14ac:dyDescent="0.2">
      <c r="A20384" s="1" t="s">
        <v>3533</v>
      </c>
      <c r="B20384" t="str">
        <f t="shared" si="612"/>
        <v>https://www.udobaer.de/out/media/public/cust/others/s0000304-2021-ch_it.pdf</v>
      </c>
    </row>
    <row r="20385" spans="1:2" x14ac:dyDescent="0.2">
      <c r="A20385" s="1" t="s">
        <v>3534</v>
      </c>
      <c r="B20385" t="str">
        <f t="shared" si="612"/>
        <v>https://www.udobaer.de/out/media/public/cust/others/s0000304-2021-ch_it.pdf</v>
      </c>
    </row>
    <row r="20386" spans="1:2" x14ac:dyDescent="0.2">
      <c r="A20386" s="1" t="s">
        <v>3535</v>
      </c>
      <c r="B20386" t="str">
        <f t="shared" si="612"/>
        <v>https://www.udobaer.de/out/media/public/cust/others/s0000304-2021-ch_it.pdf</v>
      </c>
    </row>
    <row r="20387" spans="1:2" x14ac:dyDescent="0.2">
      <c r="A20387" s="1" t="s">
        <v>3536</v>
      </c>
      <c r="B20387" t="str">
        <f t="shared" si="612"/>
        <v>https://www.udobaer.de/out/media/public/cust/others/s0000304-2021-ch_it.pdf</v>
      </c>
    </row>
    <row r="20388" spans="1:2" x14ac:dyDescent="0.2">
      <c r="A20388" s="1" t="s">
        <v>3537</v>
      </c>
      <c r="B20388" t="str">
        <f t="shared" si="612"/>
        <v>https://www.udobaer.de/out/media/public/cust/others/s0000304-2021-ch_it.pdf</v>
      </c>
    </row>
    <row r="20389" spans="1:2" x14ac:dyDescent="0.2">
      <c r="A20389" s="1" t="s">
        <v>3538</v>
      </c>
      <c r="B20389" t="str">
        <f t="shared" si="612"/>
        <v>https://www.udobaer.de/out/media/public/cust/others/s0000304-2021-ch_it.pdf</v>
      </c>
    </row>
    <row r="20390" spans="1:2" x14ac:dyDescent="0.2">
      <c r="A20390" s="1" t="s">
        <v>3539</v>
      </c>
      <c r="B20390" t="str">
        <f t="shared" ref="B20390:B20421" si="613">HYPERLINK("https://www.udobaer.de/out/media/public/cust/others/s0000304-2021-ch_it.pdf")</f>
        <v>https://www.udobaer.de/out/media/public/cust/others/s0000304-2021-ch_it.pdf</v>
      </c>
    </row>
    <row r="20391" spans="1:2" x14ac:dyDescent="0.2">
      <c r="A20391" s="1" t="s">
        <v>3540</v>
      </c>
      <c r="B20391" t="str">
        <f t="shared" si="613"/>
        <v>https://www.udobaer.de/out/media/public/cust/others/s0000304-2021-ch_it.pdf</v>
      </c>
    </row>
    <row r="20392" spans="1:2" x14ac:dyDescent="0.2">
      <c r="A20392" s="1" t="s">
        <v>3541</v>
      </c>
      <c r="B20392" t="str">
        <f t="shared" si="613"/>
        <v>https://www.udobaer.de/out/media/public/cust/others/s0000304-2021-ch_it.pdf</v>
      </c>
    </row>
    <row r="20393" spans="1:2" x14ac:dyDescent="0.2">
      <c r="A20393" s="1" t="s">
        <v>3542</v>
      </c>
      <c r="B20393" t="str">
        <f t="shared" si="613"/>
        <v>https://www.udobaer.de/out/media/public/cust/others/s0000304-2021-ch_it.pdf</v>
      </c>
    </row>
    <row r="20394" spans="1:2" x14ac:dyDescent="0.2">
      <c r="A20394" s="1" t="s">
        <v>3543</v>
      </c>
      <c r="B20394" t="str">
        <f t="shared" si="613"/>
        <v>https://www.udobaer.de/out/media/public/cust/others/s0000304-2021-ch_it.pdf</v>
      </c>
    </row>
    <row r="20395" spans="1:2" x14ac:dyDescent="0.2">
      <c r="A20395" s="1" t="s">
        <v>3544</v>
      </c>
      <c r="B20395" t="str">
        <f t="shared" si="613"/>
        <v>https://www.udobaer.de/out/media/public/cust/others/s0000304-2021-ch_it.pdf</v>
      </c>
    </row>
    <row r="20396" spans="1:2" x14ac:dyDescent="0.2">
      <c r="A20396" s="1" t="s">
        <v>3545</v>
      </c>
      <c r="B20396" t="str">
        <f t="shared" si="613"/>
        <v>https://www.udobaer.de/out/media/public/cust/others/s0000304-2021-ch_it.pdf</v>
      </c>
    </row>
    <row r="20397" spans="1:2" x14ac:dyDescent="0.2">
      <c r="A20397" s="1" t="s">
        <v>3546</v>
      </c>
      <c r="B20397" t="str">
        <f t="shared" si="613"/>
        <v>https://www.udobaer.de/out/media/public/cust/others/s0000304-2021-ch_it.pdf</v>
      </c>
    </row>
    <row r="20398" spans="1:2" x14ac:dyDescent="0.2">
      <c r="A20398" s="1" t="s">
        <v>3547</v>
      </c>
      <c r="B20398" t="str">
        <f t="shared" si="613"/>
        <v>https://www.udobaer.de/out/media/public/cust/others/s0000304-2021-ch_it.pdf</v>
      </c>
    </row>
    <row r="20399" spans="1:2" x14ac:dyDescent="0.2">
      <c r="A20399" s="1" t="s">
        <v>3548</v>
      </c>
      <c r="B20399" t="str">
        <f t="shared" si="613"/>
        <v>https://www.udobaer.de/out/media/public/cust/others/s0000304-2021-ch_it.pdf</v>
      </c>
    </row>
    <row r="20400" spans="1:2" x14ac:dyDescent="0.2">
      <c r="A20400" s="1" t="s">
        <v>3549</v>
      </c>
      <c r="B20400" t="str">
        <f t="shared" si="613"/>
        <v>https://www.udobaer.de/out/media/public/cust/others/s0000304-2021-ch_it.pdf</v>
      </c>
    </row>
    <row r="20401" spans="1:2" x14ac:dyDescent="0.2">
      <c r="A20401" s="1" t="s">
        <v>3550</v>
      </c>
      <c r="B20401" t="str">
        <f t="shared" si="613"/>
        <v>https://www.udobaer.de/out/media/public/cust/others/s0000304-2021-ch_it.pdf</v>
      </c>
    </row>
    <row r="20402" spans="1:2" x14ac:dyDescent="0.2">
      <c r="A20402" s="1" t="s">
        <v>3551</v>
      </c>
      <c r="B20402" t="str">
        <f t="shared" si="613"/>
        <v>https://www.udobaer.de/out/media/public/cust/others/s0000304-2021-ch_it.pdf</v>
      </c>
    </row>
    <row r="20403" spans="1:2" x14ac:dyDescent="0.2">
      <c r="A20403" s="1" t="s">
        <v>3552</v>
      </c>
      <c r="B20403" t="str">
        <f t="shared" si="613"/>
        <v>https://www.udobaer.de/out/media/public/cust/others/s0000304-2021-ch_it.pdf</v>
      </c>
    </row>
    <row r="20404" spans="1:2" x14ac:dyDescent="0.2">
      <c r="A20404" s="1" t="s">
        <v>3553</v>
      </c>
      <c r="B20404" t="str">
        <f t="shared" si="613"/>
        <v>https://www.udobaer.de/out/media/public/cust/others/s0000304-2021-ch_it.pdf</v>
      </c>
    </row>
    <row r="20405" spans="1:2" x14ac:dyDescent="0.2">
      <c r="A20405" s="1" t="s">
        <v>3554</v>
      </c>
      <c r="B20405" t="str">
        <f t="shared" si="613"/>
        <v>https://www.udobaer.de/out/media/public/cust/others/s0000304-2021-ch_it.pdf</v>
      </c>
    </row>
    <row r="20406" spans="1:2" x14ac:dyDescent="0.2">
      <c r="A20406" s="1" t="s">
        <v>3555</v>
      </c>
      <c r="B20406" t="str">
        <f t="shared" si="613"/>
        <v>https://www.udobaer.de/out/media/public/cust/others/s0000304-2021-ch_it.pdf</v>
      </c>
    </row>
    <row r="20407" spans="1:2" x14ac:dyDescent="0.2">
      <c r="A20407" s="1" t="s">
        <v>3556</v>
      </c>
      <c r="B20407" t="str">
        <f t="shared" si="613"/>
        <v>https://www.udobaer.de/out/media/public/cust/others/s0000304-2021-ch_it.pdf</v>
      </c>
    </row>
    <row r="20408" spans="1:2" x14ac:dyDescent="0.2">
      <c r="A20408" s="1" t="s">
        <v>3557</v>
      </c>
      <c r="B20408" t="str">
        <f t="shared" si="613"/>
        <v>https://www.udobaer.de/out/media/public/cust/others/s0000304-2021-ch_it.pdf</v>
      </c>
    </row>
    <row r="20409" spans="1:2" x14ac:dyDescent="0.2">
      <c r="A20409" s="1" t="s">
        <v>3558</v>
      </c>
      <c r="B20409" t="str">
        <f t="shared" si="613"/>
        <v>https://www.udobaer.de/out/media/public/cust/others/s0000304-2021-ch_it.pdf</v>
      </c>
    </row>
    <row r="20410" spans="1:2" x14ac:dyDescent="0.2">
      <c r="A20410" s="1" t="s">
        <v>3559</v>
      </c>
      <c r="B20410" t="str">
        <f t="shared" si="613"/>
        <v>https://www.udobaer.de/out/media/public/cust/others/s0000304-2021-ch_it.pdf</v>
      </c>
    </row>
    <row r="20411" spans="1:2" x14ac:dyDescent="0.2">
      <c r="A20411" s="1" t="s">
        <v>3560</v>
      </c>
      <c r="B20411" t="str">
        <f t="shared" si="613"/>
        <v>https://www.udobaer.de/out/media/public/cust/others/s0000304-2021-ch_it.pdf</v>
      </c>
    </row>
    <row r="20412" spans="1:2" x14ac:dyDescent="0.2">
      <c r="A20412" s="1" t="s">
        <v>3561</v>
      </c>
      <c r="B20412" t="str">
        <f t="shared" si="613"/>
        <v>https://www.udobaer.de/out/media/public/cust/others/s0000304-2021-ch_it.pdf</v>
      </c>
    </row>
    <row r="20413" spans="1:2" x14ac:dyDescent="0.2">
      <c r="A20413" s="1" t="s">
        <v>3562</v>
      </c>
      <c r="B20413" t="str">
        <f t="shared" si="613"/>
        <v>https://www.udobaer.de/out/media/public/cust/others/s0000304-2021-ch_it.pdf</v>
      </c>
    </row>
    <row r="20414" spans="1:2" x14ac:dyDescent="0.2">
      <c r="A20414" s="1" t="s">
        <v>3563</v>
      </c>
      <c r="B20414" t="str">
        <f t="shared" si="613"/>
        <v>https://www.udobaer.de/out/media/public/cust/others/s0000304-2021-ch_it.pdf</v>
      </c>
    </row>
    <row r="20415" spans="1:2" x14ac:dyDescent="0.2">
      <c r="A20415" s="1" t="s">
        <v>3564</v>
      </c>
      <c r="B20415" t="str">
        <f t="shared" si="613"/>
        <v>https://www.udobaer.de/out/media/public/cust/others/s0000304-2021-ch_it.pdf</v>
      </c>
    </row>
    <row r="20416" spans="1:2" x14ac:dyDescent="0.2">
      <c r="A20416" s="1" t="s">
        <v>3565</v>
      </c>
      <c r="B20416" t="str">
        <f t="shared" si="613"/>
        <v>https://www.udobaer.de/out/media/public/cust/others/s0000304-2021-ch_it.pdf</v>
      </c>
    </row>
    <row r="20417" spans="1:2" x14ac:dyDescent="0.2">
      <c r="A20417" s="1" t="s">
        <v>3566</v>
      </c>
      <c r="B20417" t="str">
        <f t="shared" si="613"/>
        <v>https://www.udobaer.de/out/media/public/cust/others/s0000304-2021-ch_it.pdf</v>
      </c>
    </row>
    <row r="20418" spans="1:2" x14ac:dyDescent="0.2">
      <c r="A20418" s="1" t="s">
        <v>3567</v>
      </c>
      <c r="B20418" t="str">
        <f t="shared" si="613"/>
        <v>https://www.udobaer.de/out/media/public/cust/others/s0000304-2021-ch_it.pdf</v>
      </c>
    </row>
    <row r="20419" spans="1:2" x14ac:dyDescent="0.2">
      <c r="A20419" s="1" t="s">
        <v>3568</v>
      </c>
      <c r="B20419" t="str">
        <f t="shared" si="613"/>
        <v>https://www.udobaer.de/out/media/public/cust/others/s0000304-2021-ch_it.pdf</v>
      </c>
    </row>
    <row r="20420" spans="1:2" x14ac:dyDescent="0.2">
      <c r="A20420" s="1" t="s">
        <v>3569</v>
      </c>
      <c r="B20420" t="str">
        <f t="shared" si="613"/>
        <v>https://www.udobaer.de/out/media/public/cust/others/s0000304-2021-ch_it.pdf</v>
      </c>
    </row>
    <row r="20421" spans="1:2" x14ac:dyDescent="0.2">
      <c r="A20421" s="1" t="s">
        <v>3570</v>
      </c>
      <c r="B20421" t="str">
        <f t="shared" si="613"/>
        <v>https://www.udobaer.de/out/media/public/cust/others/s0000304-2021-ch_it.pdf</v>
      </c>
    </row>
    <row r="20422" spans="1:2" x14ac:dyDescent="0.2">
      <c r="A20422" s="1" t="s">
        <v>3571</v>
      </c>
      <c r="B20422" t="str">
        <f t="shared" ref="B20422:B20431" si="614">HYPERLINK("https://www.udobaer.de/out/media/public/cust/others/s0000304-2021-ch_it.pdf")</f>
        <v>https://www.udobaer.de/out/media/public/cust/others/s0000304-2021-ch_it.pdf</v>
      </c>
    </row>
    <row r="20423" spans="1:2" x14ac:dyDescent="0.2">
      <c r="A20423" s="1" t="s">
        <v>8174</v>
      </c>
      <c r="B20423" t="str">
        <f t="shared" si="614"/>
        <v>https://www.udobaer.de/out/media/public/cust/others/s0000304-2021-ch_it.pdf</v>
      </c>
    </row>
    <row r="20424" spans="1:2" x14ac:dyDescent="0.2">
      <c r="A20424" s="1" t="s">
        <v>8175</v>
      </c>
      <c r="B20424" t="str">
        <f t="shared" si="614"/>
        <v>https://www.udobaer.de/out/media/public/cust/others/s0000304-2021-ch_it.pdf</v>
      </c>
    </row>
    <row r="20425" spans="1:2" x14ac:dyDescent="0.2">
      <c r="A20425" s="1" t="s">
        <v>8176</v>
      </c>
      <c r="B20425" t="str">
        <f t="shared" si="614"/>
        <v>https://www.udobaer.de/out/media/public/cust/others/s0000304-2021-ch_it.pdf</v>
      </c>
    </row>
    <row r="20426" spans="1:2" x14ac:dyDescent="0.2">
      <c r="A20426" s="1" t="s">
        <v>8177</v>
      </c>
      <c r="B20426" t="str">
        <f t="shared" si="614"/>
        <v>https://www.udobaer.de/out/media/public/cust/others/s0000304-2021-ch_it.pdf</v>
      </c>
    </row>
    <row r="20427" spans="1:2" x14ac:dyDescent="0.2">
      <c r="A20427" s="1" t="s">
        <v>8179</v>
      </c>
      <c r="B20427" t="str">
        <f t="shared" si="614"/>
        <v>https://www.udobaer.de/out/media/public/cust/others/s0000304-2021-ch_it.pdf</v>
      </c>
    </row>
    <row r="20428" spans="1:2" x14ac:dyDescent="0.2">
      <c r="A20428" s="1" t="s">
        <v>8180</v>
      </c>
      <c r="B20428" t="str">
        <f t="shared" si="614"/>
        <v>https://www.udobaer.de/out/media/public/cust/others/s0000304-2021-ch_it.pdf</v>
      </c>
    </row>
    <row r="20429" spans="1:2" x14ac:dyDescent="0.2">
      <c r="A20429" s="1" t="s">
        <v>8182</v>
      </c>
      <c r="B20429" t="str">
        <f t="shared" si="614"/>
        <v>https://www.udobaer.de/out/media/public/cust/others/s0000304-2021-ch_it.pdf</v>
      </c>
    </row>
    <row r="20430" spans="1:2" x14ac:dyDescent="0.2">
      <c r="A20430" s="1" t="s">
        <v>8183</v>
      </c>
      <c r="B20430" t="str">
        <f t="shared" si="614"/>
        <v>https://www.udobaer.de/out/media/public/cust/others/s0000304-2021-ch_it.pdf</v>
      </c>
    </row>
    <row r="20431" spans="1:2" x14ac:dyDescent="0.2">
      <c r="A20431" s="1" t="s">
        <v>8805</v>
      </c>
      <c r="B20431" t="str">
        <f t="shared" si="614"/>
        <v>https://www.udobaer.de/out/media/public/cust/others/s0000304-2021-ch_it.pdf</v>
      </c>
    </row>
    <row r="20432" spans="1:2" x14ac:dyDescent="0.2">
      <c r="A20432" s="1" t="s">
        <v>3371</v>
      </c>
      <c r="B20432" t="str">
        <f t="shared" ref="B20432:B20463" si="615">HYPERLINK("https://www.udobaer.de/out/media/public/cust/others/s0000305-2021-ch_it.pdf")</f>
        <v>https://www.udobaer.de/out/media/public/cust/others/s0000305-2021-ch_it.pdf</v>
      </c>
    </row>
    <row r="20433" spans="1:2" x14ac:dyDescent="0.2">
      <c r="A20433" s="1" t="s">
        <v>3372</v>
      </c>
      <c r="B20433" t="str">
        <f t="shared" si="615"/>
        <v>https://www.udobaer.de/out/media/public/cust/others/s0000305-2021-ch_it.pdf</v>
      </c>
    </row>
    <row r="20434" spans="1:2" x14ac:dyDescent="0.2">
      <c r="A20434" s="1" t="s">
        <v>3373</v>
      </c>
      <c r="B20434" t="str">
        <f t="shared" si="615"/>
        <v>https://www.udobaer.de/out/media/public/cust/others/s0000305-2021-ch_it.pdf</v>
      </c>
    </row>
    <row r="20435" spans="1:2" x14ac:dyDescent="0.2">
      <c r="A20435" s="1" t="s">
        <v>3374</v>
      </c>
      <c r="B20435" t="str">
        <f t="shared" si="615"/>
        <v>https://www.udobaer.de/out/media/public/cust/others/s0000305-2021-ch_it.pdf</v>
      </c>
    </row>
    <row r="20436" spans="1:2" x14ac:dyDescent="0.2">
      <c r="A20436" s="1" t="s">
        <v>3375</v>
      </c>
      <c r="B20436" t="str">
        <f t="shared" si="615"/>
        <v>https://www.udobaer.de/out/media/public/cust/others/s0000305-2021-ch_it.pdf</v>
      </c>
    </row>
    <row r="20437" spans="1:2" x14ac:dyDescent="0.2">
      <c r="A20437" s="1" t="s">
        <v>3376</v>
      </c>
      <c r="B20437" t="str">
        <f t="shared" si="615"/>
        <v>https://www.udobaer.de/out/media/public/cust/others/s0000305-2021-ch_it.pdf</v>
      </c>
    </row>
    <row r="20438" spans="1:2" x14ac:dyDescent="0.2">
      <c r="A20438" s="1" t="s">
        <v>3377</v>
      </c>
      <c r="B20438" t="str">
        <f t="shared" si="615"/>
        <v>https://www.udobaer.de/out/media/public/cust/others/s0000305-2021-ch_it.pdf</v>
      </c>
    </row>
    <row r="20439" spans="1:2" x14ac:dyDescent="0.2">
      <c r="A20439" s="1" t="s">
        <v>3378</v>
      </c>
      <c r="B20439" t="str">
        <f t="shared" si="615"/>
        <v>https://www.udobaer.de/out/media/public/cust/others/s0000305-2021-ch_it.pdf</v>
      </c>
    </row>
    <row r="20440" spans="1:2" x14ac:dyDescent="0.2">
      <c r="A20440" s="1" t="s">
        <v>3379</v>
      </c>
      <c r="B20440" t="str">
        <f t="shared" si="615"/>
        <v>https://www.udobaer.de/out/media/public/cust/others/s0000305-2021-ch_it.pdf</v>
      </c>
    </row>
    <row r="20441" spans="1:2" x14ac:dyDescent="0.2">
      <c r="A20441" s="1" t="s">
        <v>3380</v>
      </c>
      <c r="B20441" t="str">
        <f t="shared" si="615"/>
        <v>https://www.udobaer.de/out/media/public/cust/others/s0000305-2021-ch_it.pdf</v>
      </c>
    </row>
    <row r="20442" spans="1:2" x14ac:dyDescent="0.2">
      <c r="A20442" s="1" t="s">
        <v>3381</v>
      </c>
      <c r="B20442" t="str">
        <f t="shared" si="615"/>
        <v>https://www.udobaer.de/out/media/public/cust/others/s0000305-2021-ch_it.pdf</v>
      </c>
    </row>
    <row r="20443" spans="1:2" x14ac:dyDescent="0.2">
      <c r="A20443" s="1" t="s">
        <v>3382</v>
      </c>
      <c r="B20443" t="str">
        <f t="shared" si="615"/>
        <v>https://www.udobaer.de/out/media/public/cust/others/s0000305-2021-ch_it.pdf</v>
      </c>
    </row>
    <row r="20444" spans="1:2" x14ac:dyDescent="0.2">
      <c r="A20444" s="1" t="s">
        <v>3417</v>
      </c>
      <c r="B20444" t="str">
        <f t="shared" si="615"/>
        <v>https://www.udobaer.de/out/media/public/cust/others/s0000305-2021-ch_it.pdf</v>
      </c>
    </row>
    <row r="20445" spans="1:2" x14ac:dyDescent="0.2">
      <c r="A20445" s="1" t="s">
        <v>3418</v>
      </c>
      <c r="B20445" t="str">
        <f t="shared" si="615"/>
        <v>https://www.udobaer.de/out/media/public/cust/others/s0000305-2021-ch_it.pdf</v>
      </c>
    </row>
    <row r="20446" spans="1:2" x14ac:dyDescent="0.2">
      <c r="A20446" s="1" t="s">
        <v>3419</v>
      </c>
      <c r="B20446" t="str">
        <f t="shared" si="615"/>
        <v>https://www.udobaer.de/out/media/public/cust/others/s0000305-2021-ch_it.pdf</v>
      </c>
    </row>
    <row r="20447" spans="1:2" x14ac:dyDescent="0.2">
      <c r="A20447" s="1" t="s">
        <v>3420</v>
      </c>
      <c r="B20447" t="str">
        <f t="shared" si="615"/>
        <v>https://www.udobaer.de/out/media/public/cust/others/s0000305-2021-ch_it.pdf</v>
      </c>
    </row>
    <row r="20448" spans="1:2" x14ac:dyDescent="0.2">
      <c r="A20448" s="1" t="s">
        <v>3421</v>
      </c>
      <c r="B20448" t="str">
        <f t="shared" si="615"/>
        <v>https://www.udobaer.de/out/media/public/cust/others/s0000305-2021-ch_it.pdf</v>
      </c>
    </row>
    <row r="20449" spans="1:2" x14ac:dyDescent="0.2">
      <c r="A20449" s="1" t="s">
        <v>3422</v>
      </c>
      <c r="B20449" t="str">
        <f t="shared" si="615"/>
        <v>https://www.udobaer.de/out/media/public/cust/others/s0000305-2021-ch_it.pdf</v>
      </c>
    </row>
    <row r="20450" spans="1:2" x14ac:dyDescent="0.2">
      <c r="A20450" s="1" t="s">
        <v>3423</v>
      </c>
      <c r="B20450" t="str">
        <f t="shared" si="615"/>
        <v>https://www.udobaer.de/out/media/public/cust/others/s0000305-2021-ch_it.pdf</v>
      </c>
    </row>
    <row r="20451" spans="1:2" x14ac:dyDescent="0.2">
      <c r="A20451" s="1" t="s">
        <v>3424</v>
      </c>
      <c r="B20451" t="str">
        <f t="shared" si="615"/>
        <v>https://www.udobaer.de/out/media/public/cust/others/s0000305-2021-ch_it.pdf</v>
      </c>
    </row>
    <row r="20452" spans="1:2" x14ac:dyDescent="0.2">
      <c r="A20452" s="1" t="s">
        <v>3425</v>
      </c>
      <c r="B20452" t="str">
        <f t="shared" si="615"/>
        <v>https://www.udobaer.de/out/media/public/cust/others/s0000305-2021-ch_it.pdf</v>
      </c>
    </row>
    <row r="20453" spans="1:2" x14ac:dyDescent="0.2">
      <c r="A20453" s="1" t="s">
        <v>3426</v>
      </c>
      <c r="B20453" t="str">
        <f t="shared" si="615"/>
        <v>https://www.udobaer.de/out/media/public/cust/others/s0000305-2021-ch_it.pdf</v>
      </c>
    </row>
    <row r="20454" spans="1:2" x14ac:dyDescent="0.2">
      <c r="A20454" s="1" t="s">
        <v>3427</v>
      </c>
      <c r="B20454" t="str">
        <f t="shared" si="615"/>
        <v>https://www.udobaer.de/out/media/public/cust/others/s0000305-2021-ch_it.pdf</v>
      </c>
    </row>
    <row r="20455" spans="1:2" x14ac:dyDescent="0.2">
      <c r="A20455" s="1" t="s">
        <v>3428</v>
      </c>
      <c r="B20455" t="str">
        <f t="shared" si="615"/>
        <v>https://www.udobaer.de/out/media/public/cust/others/s0000305-2021-ch_it.pdf</v>
      </c>
    </row>
    <row r="20456" spans="1:2" x14ac:dyDescent="0.2">
      <c r="A20456" s="1" t="s">
        <v>3429</v>
      </c>
      <c r="B20456" t="str">
        <f t="shared" si="615"/>
        <v>https://www.udobaer.de/out/media/public/cust/others/s0000305-2021-ch_it.pdf</v>
      </c>
    </row>
    <row r="20457" spans="1:2" x14ac:dyDescent="0.2">
      <c r="A20457" s="1" t="s">
        <v>3430</v>
      </c>
      <c r="B20457" t="str">
        <f t="shared" si="615"/>
        <v>https://www.udobaer.de/out/media/public/cust/others/s0000305-2021-ch_it.pdf</v>
      </c>
    </row>
    <row r="20458" spans="1:2" x14ac:dyDescent="0.2">
      <c r="A20458" s="1" t="s">
        <v>3431</v>
      </c>
      <c r="B20458" t="str">
        <f t="shared" si="615"/>
        <v>https://www.udobaer.de/out/media/public/cust/others/s0000305-2021-ch_it.pdf</v>
      </c>
    </row>
    <row r="20459" spans="1:2" x14ac:dyDescent="0.2">
      <c r="A20459" s="1" t="s">
        <v>3432</v>
      </c>
      <c r="B20459" t="str">
        <f t="shared" si="615"/>
        <v>https://www.udobaer.de/out/media/public/cust/others/s0000305-2021-ch_it.pdf</v>
      </c>
    </row>
    <row r="20460" spans="1:2" x14ac:dyDescent="0.2">
      <c r="A20460" s="1" t="s">
        <v>3433</v>
      </c>
      <c r="B20460" t="str">
        <f t="shared" si="615"/>
        <v>https://www.udobaer.de/out/media/public/cust/others/s0000305-2021-ch_it.pdf</v>
      </c>
    </row>
    <row r="20461" spans="1:2" x14ac:dyDescent="0.2">
      <c r="A20461" s="1" t="s">
        <v>3434</v>
      </c>
      <c r="B20461" t="str">
        <f t="shared" si="615"/>
        <v>https://www.udobaer.de/out/media/public/cust/others/s0000305-2021-ch_it.pdf</v>
      </c>
    </row>
    <row r="20462" spans="1:2" x14ac:dyDescent="0.2">
      <c r="A20462" s="1" t="s">
        <v>3435</v>
      </c>
      <c r="B20462" t="str">
        <f t="shared" si="615"/>
        <v>https://www.udobaer.de/out/media/public/cust/others/s0000305-2021-ch_it.pdf</v>
      </c>
    </row>
    <row r="20463" spans="1:2" x14ac:dyDescent="0.2">
      <c r="A20463" s="1" t="s">
        <v>3436</v>
      </c>
      <c r="B20463" t="str">
        <f t="shared" si="615"/>
        <v>https://www.udobaer.de/out/media/public/cust/others/s0000305-2021-ch_it.pdf</v>
      </c>
    </row>
    <row r="20464" spans="1:2" x14ac:dyDescent="0.2">
      <c r="A20464" s="1" t="s">
        <v>3437</v>
      </c>
      <c r="B20464" t="str">
        <f t="shared" ref="B20464:B20495" si="616">HYPERLINK("https://www.udobaer.de/out/media/public/cust/others/s0000305-2021-ch_it.pdf")</f>
        <v>https://www.udobaer.de/out/media/public/cust/others/s0000305-2021-ch_it.pdf</v>
      </c>
    </row>
    <row r="20465" spans="1:2" x14ac:dyDescent="0.2">
      <c r="A20465" s="1" t="s">
        <v>3438</v>
      </c>
      <c r="B20465" t="str">
        <f t="shared" si="616"/>
        <v>https://www.udobaer.de/out/media/public/cust/others/s0000305-2021-ch_it.pdf</v>
      </c>
    </row>
    <row r="20466" spans="1:2" x14ac:dyDescent="0.2">
      <c r="A20466" s="1" t="s">
        <v>3439</v>
      </c>
      <c r="B20466" t="str">
        <f t="shared" si="616"/>
        <v>https://www.udobaer.de/out/media/public/cust/others/s0000305-2021-ch_it.pdf</v>
      </c>
    </row>
    <row r="20467" spans="1:2" x14ac:dyDescent="0.2">
      <c r="A20467" s="1" t="s">
        <v>3440</v>
      </c>
      <c r="B20467" t="str">
        <f t="shared" si="616"/>
        <v>https://www.udobaer.de/out/media/public/cust/others/s0000305-2021-ch_it.pdf</v>
      </c>
    </row>
    <row r="20468" spans="1:2" x14ac:dyDescent="0.2">
      <c r="A20468" s="1" t="s">
        <v>3441</v>
      </c>
      <c r="B20468" t="str">
        <f t="shared" si="616"/>
        <v>https://www.udobaer.de/out/media/public/cust/others/s0000305-2021-ch_it.pdf</v>
      </c>
    </row>
    <row r="20469" spans="1:2" x14ac:dyDescent="0.2">
      <c r="A20469" s="1" t="s">
        <v>3442</v>
      </c>
      <c r="B20469" t="str">
        <f t="shared" si="616"/>
        <v>https://www.udobaer.de/out/media/public/cust/others/s0000305-2021-ch_it.pdf</v>
      </c>
    </row>
    <row r="20470" spans="1:2" x14ac:dyDescent="0.2">
      <c r="A20470" s="1" t="s">
        <v>3443</v>
      </c>
      <c r="B20470" t="str">
        <f t="shared" si="616"/>
        <v>https://www.udobaer.de/out/media/public/cust/others/s0000305-2021-ch_it.pdf</v>
      </c>
    </row>
    <row r="20471" spans="1:2" x14ac:dyDescent="0.2">
      <c r="A20471" s="1" t="s">
        <v>3444</v>
      </c>
      <c r="B20471" t="str">
        <f t="shared" si="616"/>
        <v>https://www.udobaer.de/out/media/public/cust/others/s0000305-2021-ch_it.pdf</v>
      </c>
    </row>
    <row r="20472" spans="1:2" x14ac:dyDescent="0.2">
      <c r="A20472" s="1" t="s">
        <v>3445</v>
      </c>
      <c r="B20472" t="str">
        <f t="shared" si="616"/>
        <v>https://www.udobaer.de/out/media/public/cust/others/s0000305-2021-ch_it.pdf</v>
      </c>
    </row>
    <row r="20473" spans="1:2" x14ac:dyDescent="0.2">
      <c r="A20473" s="1" t="s">
        <v>3446</v>
      </c>
      <c r="B20473" t="str">
        <f t="shared" si="616"/>
        <v>https://www.udobaer.de/out/media/public/cust/others/s0000305-2021-ch_it.pdf</v>
      </c>
    </row>
    <row r="20474" spans="1:2" x14ac:dyDescent="0.2">
      <c r="A20474" s="1" t="s">
        <v>3447</v>
      </c>
      <c r="B20474" t="str">
        <f t="shared" si="616"/>
        <v>https://www.udobaer.de/out/media/public/cust/others/s0000305-2021-ch_it.pdf</v>
      </c>
    </row>
    <row r="20475" spans="1:2" x14ac:dyDescent="0.2">
      <c r="A20475" s="1" t="s">
        <v>3448</v>
      </c>
      <c r="B20475" t="str">
        <f t="shared" si="616"/>
        <v>https://www.udobaer.de/out/media/public/cust/others/s0000305-2021-ch_it.pdf</v>
      </c>
    </row>
    <row r="20476" spans="1:2" x14ac:dyDescent="0.2">
      <c r="A20476" s="1" t="s">
        <v>3449</v>
      </c>
      <c r="B20476" t="str">
        <f t="shared" si="616"/>
        <v>https://www.udobaer.de/out/media/public/cust/others/s0000305-2021-ch_it.pdf</v>
      </c>
    </row>
    <row r="20477" spans="1:2" x14ac:dyDescent="0.2">
      <c r="A20477" s="1" t="s">
        <v>3450</v>
      </c>
      <c r="B20477" t="str">
        <f t="shared" si="616"/>
        <v>https://www.udobaer.de/out/media/public/cust/others/s0000305-2021-ch_it.pdf</v>
      </c>
    </row>
    <row r="20478" spans="1:2" x14ac:dyDescent="0.2">
      <c r="A20478" s="1" t="s">
        <v>3451</v>
      </c>
      <c r="B20478" t="str">
        <f t="shared" si="616"/>
        <v>https://www.udobaer.de/out/media/public/cust/others/s0000305-2021-ch_it.pdf</v>
      </c>
    </row>
    <row r="20479" spans="1:2" x14ac:dyDescent="0.2">
      <c r="A20479" s="1" t="s">
        <v>3452</v>
      </c>
      <c r="B20479" t="str">
        <f t="shared" si="616"/>
        <v>https://www.udobaer.de/out/media/public/cust/others/s0000305-2021-ch_it.pdf</v>
      </c>
    </row>
    <row r="20480" spans="1:2" x14ac:dyDescent="0.2">
      <c r="A20480" s="1" t="s">
        <v>3453</v>
      </c>
      <c r="B20480" t="str">
        <f t="shared" si="616"/>
        <v>https://www.udobaer.de/out/media/public/cust/others/s0000305-2021-ch_it.pdf</v>
      </c>
    </row>
    <row r="20481" spans="1:2" x14ac:dyDescent="0.2">
      <c r="A20481" s="1" t="s">
        <v>3454</v>
      </c>
      <c r="B20481" t="str">
        <f t="shared" si="616"/>
        <v>https://www.udobaer.de/out/media/public/cust/others/s0000305-2021-ch_it.pdf</v>
      </c>
    </row>
    <row r="20482" spans="1:2" x14ac:dyDescent="0.2">
      <c r="A20482" s="1" t="s">
        <v>3455</v>
      </c>
      <c r="B20482" t="str">
        <f t="shared" si="616"/>
        <v>https://www.udobaer.de/out/media/public/cust/others/s0000305-2021-ch_it.pdf</v>
      </c>
    </row>
    <row r="20483" spans="1:2" x14ac:dyDescent="0.2">
      <c r="A20483" s="1" t="s">
        <v>3456</v>
      </c>
      <c r="B20483" t="str">
        <f t="shared" si="616"/>
        <v>https://www.udobaer.de/out/media/public/cust/others/s0000305-2021-ch_it.pdf</v>
      </c>
    </row>
    <row r="20484" spans="1:2" x14ac:dyDescent="0.2">
      <c r="A20484" s="1" t="s">
        <v>3457</v>
      </c>
      <c r="B20484" t="str">
        <f t="shared" si="616"/>
        <v>https://www.udobaer.de/out/media/public/cust/others/s0000305-2021-ch_it.pdf</v>
      </c>
    </row>
    <row r="20485" spans="1:2" x14ac:dyDescent="0.2">
      <c r="A20485" s="1" t="s">
        <v>3458</v>
      </c>
      <c r="B20485" t="str">
        <f t="shared" si="616"/>
        <v>https://www.udobaer.de/out/media/public/cust/others/s0000305-2021-ch_it.pdf</v>
      </c>
    </row>
    <row r="20486" spans="1:2" x14ac:dyDescent="0.2">
      <c r="A20486" s="1" t="s">
        <v>3459</v>
      </c>
      <c r="B20486" t="str">
        <f t="shared" si="616"/>
        <v>https://www.udobaer.de/out/media/public/cust/others/s0000305-2021-ch_it.pdf</v>
      </c>
    </row>
    <row r="20487" spans="1:2" x14ac:dyDescent="0.2">
      <c r="A20487" s="1" t="s">
        <v>3460</v>
      </c>
      <c r="B20487" t="str">
        <f t="shared" si="616"/>
        <v>https://www.udobaer.de/out/media/public/cust/others/s0000305-2021-ch_it.pdf</v>
      </c>
    </row>
    <row r="20488" spans="1:2" x14ac:dyDescent="0.2">
      <c r="A20488" s="1" t="s">
        <v>3461</v>
      </c>
      <c r="B20488" t="str">
        <f t="shared" si="616"/>
        <v>https://www.udobaer.de/out/media/public/cust/others/s0000305-2021-ch_it.pdf</v>
      </c>
    </row>
    <row r="20489" spans="1:2" x14ac:dyDescent="0.2">
      <c r="A20489" s="1" t="s">
        <v>3462</v>
      </c>
      <c r="B20489" t="str">
        <f t="shared" si="616"/>
        <v>https://www.udobaer.de/out/media/public/cust/others/s0000305-2021-ch_it.pdf</v>
      </c>
    </row>
    <row r="20490" spans="1:2" x14ac:dyDescent="0.2">
      <c r="A20490" s="1" t="s">
        <v>3463</v>
      </c>
      <c r="B20490" t="str">
        <f t="shared" si="616"/>
        <v>https://www.udobaer.de/out/media/public/cust/others/s0000305-2021-ch_it.pdf</v>
      </c>
    </row>
    <row r="20491" spans="1:2" x14ac:dyDescent="0.2">
      <c r="A20491" s="1" t="s">
        <v>3464</v>
      </c>
      <c r="B20491" t="str">
        <f t="shared" si="616"/>
        <v>https://www.udobaer.de/out/media/public/cust/others/s0000305-2021-ch_it.pdf</v>
      </c>
    </row>
    <row r="20492" spans="1:2" x14ac:dyDescent="0.2">
      <c r="A20492" s="1" t="s">
        <v>3465</v>
      </c>
      <c r="B20492" t="str">
        <f t="shared" si="616"/>
        <v>https://www.udobaer.de/out/media/public/cust/others/s0000305-2021-ch_it.pdf</v>
      </c>
    </row>
    <row r="20493" spans="1:2" x14ac:dyDescent="0.2">
      <c r="A20493" s="1" t="s">
        <v>3466</v>
      </c>
      <c r="B20493" t="str">
        <f t="shared" si="616"/>
        <v>https://www.udobaer.de/out/media/public/cust/others/s0000305-2021-ch_it.pdf</v>
      </c>
    </row>
    <row r="20494" spans="1:2" x14ac:dyDescent="0.2">
      <c r="A20494" s="1" t="s">
        <v>3467</v>
      </c>
      <c r="B20494" t="str">
        <f t="shared" si="616"/>
        <v>https://www.udobaer.de/out/media/public/cust/others/s0000305-2021-ch_it.pdf</v>
      </c>
    </row>
    <row r="20495" spans="1:2" x14ac:dyDescent="0.2">
      <c r="A20495" s="1" t="s">
        <v>3468</v>
      </c>
      <c r="B20495" t="str">
        <f t="shared" si="616"/>
        <v>https://www.udobaer.de/out/media/public/cust/others/s0000305-2021-ch_it.pdf</v>
      </c>
    </row>
    <row r="20496" spans="1:2" x14ac:dyDescent="0.2">
      <c r="A20496" s="1" t="s">
        <v>3469</v>
      </c>
      <c r="B20496" t="str">
        <f t="shared" ref="B20496:B20527" si="617">HYPERLINK("https://www.udobaer.de/out/media/public/cust/others/s0000305-2021-ch_it.pdf")</f>
        <v>https://www.udobaer.de/out/media/public/cust/others/s0000305-2021-ch_it.pdf</v>
      </c>
    </row>
    <row r="20497" spans="1:2" x14ac:dyDescent="0.2">
      <c r="A20497" s="1" t="s">
        <v>3470</v>
      </c>
      <c r="B20497" t="str">
        <f t="shared" si="617"/>
        <v>https://www.udobaer.de/out/media/public/cust/others/s0000305-2021-ch_it.pdf</v>
      </c>
    </row>
    <row r="20498" spans="1:2" x14ac:dyDescent="0.2">
      <c r="A20498" s="1" t="s">
        <v>3471</v>
      </c>
      <c r="B20498" t="str">
        <f t="shared" si="617"/>
        <v>https://www.udobaer.de/out/media/public/cust/others/s0000305-2021-ch_it.pdf</v>
      </c>
    </row>
    <row r="20499" spans="1:2" x14ac:dyDescent="0.2">
      <c r="A20499" s="1" t="s">
        <v>3472</v>
      </c>
      <c r="B20499" t="str">
        <f t="shared" si="617"/>
        <v>https://www.udobaer.de/out/media/public/cust/others/s0000305-2021-ch_it.pdf</v>
      </c>
    </row>
    <row r="20500" spans="1:2" x14ac:dyDescent="0.2">
      <c r="A20500" s="1" t="s">
        <v>3473</v>
      </c>
      <c r="B20500" t="str">
        <f t="shared" si="617"/>
        <v>https://www.udobaer.de/out/media/public/cust/others/s0000305-2021-ch_it.pdf</v>
      </c>
    </row>
    <row r="20501" spans="1:2" x14ac:dyDescent="0.2">
      <c r="A20501" s="1" t="s">
        <v>3474</v>
      </c>
      <c r="B20501" t="str">
        <f t="shared" si="617"/>
        <v>https://www.udobaer.de/out/media/public/cust/others/s0000305-2021-ch_it.pdf</v>
      </c>
    </row>
    <row r="20502" spans="1:2" x14ac:dyDescent="0.2">
      <c r="A20502" s="1" t="s">
        <v>3475</v>
      </c>
      <c r="B20502" t="str">
        <f t="shared" si="617"/>
        <v>https://www.udobaer.de/out/media/public/cust/others/s0000305-2021-ch_it.pdf</v>
      </c>
    </row>
    <row r="20503" spans="1:2" x14ac:dyDescent="0.2">
      <c r="A20503" s="1" t="s">
        <v>3476</v>
      </c>
      <c r="B20503" t="str">
        <f t="shared" si="617"/>
        <v>https://www.udobaer.de/out/media/public/cust/others/s0000305-2021-ch_it.pdf</v>
      </c>
    </row>
    <row r="20504" spans="1:2" x14ac:dyDescent="0.2">
      <c r="A20504" s="1" t="s">
        <v>3480</v>
      </c>
      <c r="B20504" t="str">
        <f t="shared" si="617"/>
        <v>https://www.udobaer.de/out/media/public/cust/others/s0000305-2021-ch_it.pdf</v>
      </c>
    </row>
    <row r="20505" spans="1:2" x14ac:dyDescent="0.2">
      <c r="A20505" s="1" t="s">
        <v>3490</v>
      </c>
      <c r="B20505" t="str">
        <f t="shared" si="617"/>
        <v>https://www.udobaer.de/out/media/public/cust/others/s0000305-2021-ch_it.pdf</v>
      </c>
    </row>
    <row r="20506" spans="1:2" x14ac:dyDescent="0.2">
      <c r="A20506" s="1" t="s">
        <v>3491</v>
      </c>
      <c r="B20506" t="str">
        <f t="shared" si="617"/>
        <v>https://www.udobaer.de/out/media/public/cust/others/s0000305-2021-ch_it.pdf</v>
      </c>
    </row>
    <row r="20507" spans="1:2" x14ac:dyDescent="0.2">
      <c r="A20507" s="1" t="s">
        <v>3492</v>
      </c>
      <c r="B20507" t="str">
        <f t="shared" si="617"/>
        <v>https://www.udobaer.de/out/media/public/cust/others/s0000305-2021-ch_it.pdf</v>
      </c>
    </row>
    <row r="20508" spans="1:2" x14ac:dyDescent="0.2">
      <c r="A20508" s="1" t="s">
        <v>3493</v>
      </c>
      <c r="B20508" t="str">
        <f t="shared" si="617"/>
        <v>https://www.udobaer.de/out/media/public/cust/others/s0000305-2021-ch_it.pdf</v>
      </c>
    </row>
    <row r="20509" spans="1:2" x14ac:dyDescent="0.2">
      <c r="A20509" s="1" t="s">
        <v>3494</v>
      </c>
      <c r="B20509" t="str">
        <f t="shared" si="617"/>
        <v>https://www.udobaer.de/out/media/public/cust/others/s0000305-2021-ch_it.pdf</v>
      </c>
    </row>
    <row r="20510" spans="1:2" x14ac:dyDescent="0.2">
      <c r="A20510" s="1" t="s">
        <v>3495</v>
      </c>
      <c r="B20510" t="str">
        <f t="shared" si="617"/>
        <v>https://www.udobaer.de/out/media/public/cust/others/s0000305-2021-ch_it.pdf</v>
      </c>
    </row>
    <row r="20511" spans="1:2" x14ac:dyDescent="0.2">
      <c r="A20511" s="1" t="s">
        <v>3496</v>
      </c>
      <c r="B20511" t="str">
        <f t="shared" si="617"/>
        <v>https://www.udobaer.de/out/media/public/cust/others/s0000305-2021-ch_it.pdf</v>
      </c>
    </row>
    <row r="20512" spans="1:2" x14ac:dyDescent="0.2">
      <c r="A20512" s="1" t="s">
        <v>3497</v>
      </c>
      <c r="B20512" t="str">
        <f t="shared" si="617"/>
        <v>https://www.udobaer.de/out/media/public/cust/others/s0000305-2021-ch_it.pdf</v>
      </c>
    </row>
    <row r="20513" spans="1:2" x14ac:dyDescent="0.2">
      <c r="A20513" s="1" t="s">
        <v>3498</v>
      </c>
      <c r="B20513" t="str">
        <f t="shared" si="617"/>
        <v>https://www.udobaer.de/out/media/public/cust/others/s0000305-2021-ch_it.pdf</v>
      </c>
    </row>
    <row r="20514" spans="1:2" x14ac:dyDescent="0.2">
      <c r="A20514" s="1" t="s">
        <v>3499</v>
      </c>
      <c r="B20514" t="str">
        <f t="shared" si="617"/>
        <v>https://www.udobaer.de/out/media/public/cust/others/s0000305-2021-ch_it.pdf</v>
      </c>
    </row>
    <row r="20515" spans="1:2" x14ac:dyDescent="0.2">
      <c r="A20515" s="1" t="s">
        <v>3500</v>
      </c>
      <c r="B20515" t="str">
        <f t="shared" si="617"/>
        <v>https://www.udobaer.de/out/media/public/cust/others/s0000305-2021-ch_it.pdf</v>
      </c>
    </row>
    <row r="20516" spans="1:2" x14ac:dyDescent="0.2">
      <c r="A20516" s="1" t="s">
        <v>3501</v>
      </c>
      <c r="B20516" t="str">
        <f t="shared" si="617"/>
        <v>https://www.udobaer.de/out/media/public/cust/others/s0000305-2021-ch_it.pdf</v>
      </c>
    </row>
    <row r="20517" spans="1:2" x14ac:dyDescent="0.2">
      <c r="A20517" s="1" t="s">
        <v>3502</v>
      </c>
      <c r="B20517" t="str">
        <f t="shared" si="617"/>
        <v>https://www.udobaer.de/out/media/public/cust/others/s0000305-2021-ch_it.pdf</v>
      </c>
    </row>
    <row r="20518" spans="1:2" x14ac:dyDescent="0.2">
      <c r="A20518" s="1" t="s">
        <v>3503</v>
      </c>
      <c r="B20518" t="str">
        <f t="shared" si="617"/>
        <v>https://www.udobaer.de/out/media/public/cust/others/s0000305-2021-ch_it.pdf</v>
      </c>
    </row>
    <row r="20519" spans="1:2" x14ac:dyDescent="0.2">
      <c r="A20519" s="1" t="s">
        <v>3504</v>
      </c>
      <c r="B20519" t="str">
        <f t="shared" si="617"/>
        <v>https://www.udobaer.de/out/media/public/cust/others/s0000305-2021-ch_it.pdf</v>
      </c>
    </row>
    <row r="20520" spans="1:2" x14ac:dyDescent="0.2">
      <c r="A20520" s="1" t="s">
        <v>3505</v>
      </c>
      <c r="B20520" t="str">
        <f t="shared" si="617"/>
        <v>https://www.udobaer.de/out/media/public/cust/others/s0000305-2021-ch_it.pdf</v>
      </c>
    </row>
    <row r="20521" spans="1:2" x14ac:dyDescent="0.2">
      <c r="A20521" s="1" t="s">
        <v>3506</v>
      </c>
      <c r="B20521" t="str">
        <f t="shared" si="617"/>
        <v>https://www.udobaer.de/out/media/public/cust/others/s0000305-2021-ch_it.pdf</v>
      </c>
    </row>
    <row r="20522" spans="1:2" x14ac:dyDescent="0.2">
      <c r="A20522" s="1" t="s">
        <v>3507</v>
      </c>
      <c r="B20522" t="str">
        <f t="shared" si="617"/>
        <v>https://www.udobaer.de/out/media/public/cust/others/s0000305-2021-ch_it.pdf</v>
      </c>
    </row>
    <row r="20523" spans="1:2" x14ac:dyDescent="0.2">
      <c r="A20523" s="1" t="s">
        <v>3572</v>
      </c>
      <c r="B20523" t="str">
        <f t="shared" si="617"/>
        <v>https://www.udobaer.de/out/media/public/cust/others/s0000305-2021-ch_it.pdf</v>
      </c>
    </row>
    <row r="20524" spans="1:2" x14ac:dyDescent="0.2">
      <c r="A20524" s="1" t="s">
        <v>3573</v>
      </c>
      <c r="B20524" t="str">
        <f t="shared" si="617"/>
        <v>https://www.udobaer.de/out/media/public/cust/others/s0000305-2021-ch_it.pdf</v>
      </c>
    </row>
    <row r="20525" spans="1:2" x14ac:dyDescent="0.2">
      <c r="A20525" s="1" t="s">
        <v>3574</v>
      </c>
      <c r="B20525" t="str">
        <f t="shared" si="617"/>
        <v>https://www.udobaer.de/out/media/public/cust/others/s0000305-2021-ch_it.pdf</v>
      </c>
    </row>
    <row r="20526" spans="1:2" x14ac:dyDescent="0.2">
      <c r="A20526" s="1" t="s">
        <v>3575</v>
      </c>
      <c r="B20526" t="str">
        <f t="shared" si="617"/>
        <v>https://www.udobaer.de/out/media/public/cust/others/s0000305-2021-ch_it.pdf</v>
      </c>
    </row>
    <row r="20527" spans="1:2" x14ac:dyDescent="0.2">
      <c r="A20527" s="1" t="s">
        <v>3576</v>
      </c>
      <c r="B20527" t="str">
        <f t="shared" si="617"/>
        <v>https://www.udobaer.de/out/media/public/cust/others/s0000305-2021-ch_it.pdf</v>
      </c>
    </row>
    <row r="20528" spans="1:2" x14ac:dyDescent="0.2">
      <c r="A20528" s="1" t="s">
        <v>3577</v>
      </c>
      <c r="B20528" t="str">
        <f t="shared" ref="B20528:B20547" si="618">HYPERLINK("https://www.udobaer.de/out/media/public/cust/others/s0000305-2021-ch_it.pdf")</f>
        <v>https://www.udobaer.de/out/media/public/cust/others/s0000305-2021-ch_it.pdf</v>
      </c>
    </row>
    <row r="20529" spans="1:2" x14ac:dyDescent="0.2">
      <c r="A20529" s="1" t="s">
        <v>7993</v>
      </c>
      <c r="B20529" t="str">
        <f t="shared" si="618"/>
        <v>https://www.udobaer.de/out/media/public/cust/others/s0000305-2021-ch_it.pdf</v>
      </c>
    </row>
    <row r="20530" spans="1:2" x14ac:dyDescent="0.2">
      <c r="A20530" s="1" t="s">
        <v>8099</v>
      </c>
      <c r="B20530" t="str">
        <f t="shared" si="618"/>
        <v>https://www.udobaer.de/out/media/public/cust/others/s0000305-2021-ch_it.pdf</v>
      </c>
    </row>
    <row r="20531" spans="1:2" x14ac:dyDescent="0.2">
      <c r="A20531" s="1" t="s">
        <v>8100</v>
      </c>
      <c r="B20531" t="str">
        <f t="shared" si="618"/>
        <v>https://www.udobaer.de/out/media/public/cust/others/s0000305-2021-ch_it.pdf</v>
      </c>
    </row>
    <row r="20532" spans="1:2" x14ac:dyDescent="0.2">
      <c r="A20532" s="1" t="s">
        <v>8101</v>
      </c>
      <c r="B20532" t="str">
        <f t="shared" si="618"/>
        <v>https://www.udobaer.de/out/media/public/cust/others/s0000305-2021-ch_it.pdf</v>
      </c>
    </row>
    <row r="20533" spans="1:2" x14ac:dyDescent="0.2">
      <c r="A20533" s="1" t="s">
        <v>8102</v>
      </c>
      <c r="B20533" t="str">
        <f t="shared" si="618"/>
        <v>https://www.udobaer.de/out/media/public/cust/others/s0000305-2021-ch_it.pdf</v>
      </c>
    </row>
    <row r="20534" spans="1:2" x14ac:dyDescent="0.2">
      <c r="A20534" s="1" t="s">
        <v>8104</v>
      </c>
      <c r="B20534" t="str">
        <f t="shared" si="618"/>
        <v>https://www.udobaer.de/out/media/public/cust/others/s0000305-2021-ch_it.pdf</v>
      </c>
    </row>
    <row r="20535" spans="1:2" x14ac:dyDescent="0.2">
      <c r="A20535" s="1" t="s">
        <v>8105</v>
      </c>
      <c r="B20535" t="str">
        <f t="shared" si="618"/>
        <v>https://www.udobaer.de/out/media/public/cust/others/s0000305-2021-ch_it.pdf</v>
      </c>
    </row>
    <row r="20536" spans="1:2" x14ac:dyDescent="0.2">
      <c r="A20536" s="1" t="s">
        <v>8106</v>
      </c>
      <c r="B20536" t="str">
        <f t="shared" si="618"/>
        <v>https://www.udobaer.de/out/media/public/cust/others/s0000305-2021-ch_it.pdf</v>
      </c>
    </row>
    <row r="20537" spans="1:2" x14ac:dyDescent="0.2">
      <c r="A20537" s="1" t="s">
        <v>8107</v>
      </c>
      <c r="B20537" t="str">
        <f t="shared" si="618"/>
        <v>https://www.udobaer.de/out/media/public/cust/others/s0000305-2021-ch_it.pdf</v>
      </c>
    </row>
    <row r="20538" spans="1:2" x14ac:dyDescent="0.2">
      <c r="A20538" s="1" t="s">
        <v>8108</v>
      </c>
      <c r="B20538" t="str">
        <f t="shared" si="618"/>
        <v>https://www.udobaer.de/out/media/public/cust/others/s0000305-2021-ch_it.pdf</v>
      </c>
    </row>
    <row r="20539" spans="1:2" x14ac:dyDescent="0.2">
      <c r="A20539" s="1" t="s">
        <v>8109</v>
      </c>
      <c r="B20539" t="str">
        <f t="shared" si="618"/>
        <v>https://www.udobaer.de/out/media/public/cust/others/s0000305-2021-ch_it.pdf</v>
      </c>
    </row>
    <row r="20540" spans="1:2" x14ac:dyDescent="0.2">
      <c r="A20540" s="1" t="s">
        <v>8110</v>
      </c>
      <c r="B20540" t="str">
        <f t="shared" si="618"/>
        <v>https://www.udobaer.de/out/media/public/cust/others/s0000305-2021-ch_it.pdf</v>
      </c>
    </row>
    <row r="20541" spans="1:2" x14ac:dyDescent="0.2">
      <c r="A20541" s="1" t="s">
        <v>8796</v>
      </c>
      <c r="B20541" t="str">
        <f t="shared" si="618"/>
        <v>https://www.udobaer.de/out/media/public/cust/others/s0000305-2021-ch_it.pdf</v>
      </c>
    </row>
    <row r="20542" spans="1:2" x14ac:dyDescent="0.2">
      <c r="A20542" s="1" t="s">
        <v>8818</v>
      </c>
      <c r="B20542" t="str">
        <f t="shared" si="618"/>
        <v>https://www.udobaer.de/out/media/public/cust/others/s0000305-2021-ch_it.pdf</v>
      </c>
    </row>
    <row r="20543" spans="1:2" x14ac:dyDescent="0.2">
      <c r="A20543" s="1" t="s">
        <v>34722</v>
      </c>
      <c r="B20543" t="str">
        <f t="shared" si="618"/>
        <v>https://www.udobaer.de/out/media/public/cust/others/s0000305-2021-ch_it.pdf</v>
      </c>
    </row>
    <row r="20544" spans="1:2" x14ac:dyDescent="0.2">
      <c r="A20544" s="1" t="s">
        <v>34723</v>
      </c>
      <c r="B20544" t="str">
        <f t="shared" si="618"/>
        <v>https://www.udobaer.de/out/media/public/cust/others/s0000305-2021-ch_it.pdf</v>
      </c>
    </row>
    <row r="20545" spans="1:2" x14ac:dyDescent="0.2">
      <c r="A20545" s="1" t="s">
        <v>34724</v>
      </c>
      <c r="B20545" t="str">
        <f t="shared" si="618"/>
        <v>https://www.udobaer.de/out/media/public/cust/others/s0000305-2021-ch_it.pdf</v>
      </c>
    </row>
    <row r="20546" spans="1:2" x14ac:dyDescent="0.2">
      <c r="A20546" s="1" t="s">
        <v>34725</v>
      </c>
      <c r="B20546" t="str">
        <f t="shared" si="618"/>
        <v>https://www.udobaer.de/out/media/public/cust/others/s0000305-2021-ch_it.pdf</v>
      </c>
    </row>
    <row r="20547" spans="1:2" x14ac:dyDescent="0.2">
      <c r="A20547" s="1" t="s">
        <v>34727</v>
      </c>
      <c r="B20547" t="str">
        <f t="shared" si="618"/>
        <v>https://www.udobaer.de/out/media/public/cust/others/s0000305-2021-ch_it.pdf</v>
      </c>
    </row>
    <row r="20548" spans="1:2" x14ac:dyDescent="0.2">
      <c r="A20548" s="1" t="s">
        <v>3383</v>
      </c>
      <c r="B20548" t="str">
        <f t="shared" ref="B20548:B20579" si="619">HYPERLINK("https://www.udobaer.de/out/media/public/cust/others/s0000306-2021-ch_it.pdf")</f>
        <v>https://www.udobaer.de/out/media/public/cust/others/s0000306-2021-ch_it.pdf</v>
      </c>
    </row>
    <row r="20549" spans="1:2" x14ac:dyDescent="0.2">
      <c r="A20549" s="1" t="s">
        <v>3384</v>
      </c>
      <c r="B20549" t="str">
        <f t="shared" si="619"/>
        <v>https://www.udobaer.de/out/media/public/cust/others/s0000306-2021-ch_it.pdf</v>
      </c>
    </row>
    <row r="20550" spans="1:2" x14ac:dyDescent="0.2">
      <c r="A20550" s="1" t="s">
        <v>3385</v>
      </c>
      <c r="B20550" t="str">
        <f t="shared" si="619"/>
        <v>https://www.udobaer.de/out/media/public/cust/others/s0000306-2021-ch_it.pdf</v>
      </c>
    </row>
    <row r="20551" spans="1:2" x14ac:dyDescent="0.2">
      <c r="A20551" s="1" t="s">
        <v>3386</v>
      </c>
      <c r="B20551" t="str">
        <f t="shared" si="619"/>
        <v>https://www.udobaer.de/out/media/public/cust/others/s0000306-2021-ch_it.pdf</v>
      </c>
    </row>
    <row r="20552" spans="1:2" x14ac:dyDescent="0.2">
      <c r="A20552" s="1" t="s">
        <v>3387</v>
      </c>
      <c r="B20552" t="str">
        <f t="shared" si="619"/>
        <v>https://www.udobaer.de/out/media/public/cust/others/s0000306-2021-ch_it.pdf</v>
      </c>
    </row>
    <row r="20553" spans="1:2" x14ac:dyDescent="0.2">
      <c r="A20553" s="1" t="s">
        <v>3388</v>
      </c>
      <c r="B20553" t="str">
        <f t="shared" si="619"/>
        <v>https://www.udobaer.de/out/media/public/cust/others/s0000306-2021-ch_it.pdf</v>
      </c>
    </row>
    <row r="20554" spans="1:2" x14ac:dyDescent="0.2">
      <c r="A20554" s="1" t="s">
        <v>3389</v>
      </c>
      <c r="B20554" t="str">
        <f t="shared" si="619"/>
        <v>https://www.udobaer.de/out/media/public/cust/others/s0000306-2021-ch_it.pdf</v>
      </c>
    </row>
    <row r="20555" spans="1:2" x14ac:dyDescent="0.2">
      <c r="A20555" s="1" t="s">
        <v>3390</v>
      </c>
      <c r="B20555" t="str">
        <f t="shared" si="619"/>
        <v>https://www.udobaer.de/out/media/public/cust/others/s0000306-2021-ch_it.pdf</v>
      </c>
    </row>
    <row r="20556" spans="1:2" x14ac:dyDescent="0.2">
      <c r="A20556" s="1" t="s">
        <v>3391</v>
      </c>
      <c r="B20556" t="str">
        <f t="shared" si="619"/>
        <v>https://www.udobaer.de/out/media/public/cust/others/s0000306-2021-ch_it.pdf</v>
      </c>
    </row>
    <row r="20557" spans="1:2" x14ac:dyDescent="0.2">
      <c r="A20557" s="1" t="s">
        <v>3392</v>
      </c>
      <c r="B20557" t="str">
        <f t="shared" si="619"/>
        <v>https://www.udobaer.de/out/media/public/cust/others/s0000306-2021-ch_it.pdf</v>
      </c>
    </row>
    <row r="20558" spans="1:2" x14ac:dyDescent="0.2">
      <c r="A20558" s="1" t="s">
        <v>3393</v>
      </c>
      <c r="B20558" t="str">
        <f t="shared" si="619"/>
        <v>https://www.udobaer.de/out/media/public/cust/others/s0000306-2021-ch_it.pdf</v>
      </c>
    </row>
    <row r="20559" spans="1:2" x14ac:dyDescent="0.2">
      <c r="A20559" s="1" t="s">
        <v>3394</v>
      </c>
      <c r="B20559" t="str">
        <f t="shared" si="619"/>
        <v>https://www.udobaer.de/out/media/public/cust/others/s0000306-2021-ch_it.pdf</v>
      </c>
    </row>
    <row r="20560" spans="1:2" x14ac:dyDescent="0.2">
      <c r="A20560" s="1" t="s">
        <v>3395</v>
      </c>
      <c r="B20560" t="str">
        <f t="shared" si="619"/>
        <v>https://www.udobaer.de/out/media/public/cust/others/s0000306-2021-ch_it.pdf</v>
      </c>
    </row>
    <row r="20561" spans="1:2" x14ac:dyDescent="0.2">
      <c r="A20561" s="1" t="s">
        <v>3396</v>
      </c>
      <c r="B20561" t="str">
        <f t="shared" si="619"/>
        <v>https://www.udobaer.de/out/media/public/cust/others/s0000306-2021-ch_it.pdf</v>
      </c>
    </row>
    <row r="20562" spans="1:2" x14ac:dyDescent="0.2">
      <c r="A20562" s="1" t="s">
        <v>3397</v>
      </c>
      <c r="B20562" t="str">
        <f t="shared" si="619"/>
        <v>https://www.udobaer.de/out/media/public/cust/others/s0000306-2021-ch_it.pdf</v>
      </c>
    </row>
    <row r="20563" spans="1:2" x14ac:dyDescent="0.2">
      <c r="A20563" s="1" t="s">
        <v>3398</v>
      </c>
      <c r="B20563" t="str">
        <f t="shared" si="619"/>
        <v>https://www.udobaer.de/out/media/public/cust/others/s0000306-2021-ch_it.pdf</v>
      </c>
    </row>
    <row r="20564" spans="1:2" x14ac:dyDescent="0.2">
      <c r="A20564" s="1" t="s">
        <v>3399</v>
      </c>
      <c r="B20564" t="str">
        <f t="shared" si="619"/>
        <v>https://www.udobaer.de/out/media/public/cust/others/s0000306-2021-ch_it.pdf</v>
      </c>
    </row>
    <row r="20565" spans="1:2" x14ac:dyDescent="0.2">
      <c r="A20565" s="1" t="s">
        <v>3400</v>
      </c>
      <c r="B20565" t="str">
        <f t="shared" si="619"/>
        <v>https://www.udobaer.de/out/media/public/cust/others/s0000306-2021-ch_it.pdf</v>
      </c>
    </row>
    <row r="20566" spans="1:2" x14ac:dyDescent="0.2">
      <c r="A20566" s="1" t="s">
        <v>3401</v>
      </c>
      <c r="B20566" t="str">
        <f t="shared" si="619"/>
        <v>https://www.udobaer.de/out/media/public/cust/others/s0000306-2021-ch_it.pdf</v>
      </c>
    </row>
    <row r="20567" spans="1:2" x14ac:dyDescent="0.2">
      <c r="A20567" s="1" t="s">
        <v>3402</v>
      </c>
      <c r="B20567" t="str">
        <f t="shared" si="619"/>
        <v>https://www.udobaer.de/out/media/public/cust/others/s0000306-2021-ch_it.pdf</v>
      </c>
    </row>
    <row r="20568" spans="1:2" x14ac:dyDescent="0.2">
      <c r="A20568" s="1" t="s">
        <v>3403</v>
      </c>
      <c r="B20568" t="str">
        <f t="shared" si="619"/>
        <v>https://www.udobaer.de/out/media/public/cust/others/s0000306-2021-ch_it.pdf</v>
      </c>
    </row>
    <row r="20569" spans="1:2" x14ac:dyDescent="0.2">
      <c r="A20569" s="1" t="s">
        <v>3404</v>
      </c>
      <c r="B20569" t="str">
        <f t="shared" si="619"/>
        <v>https://www.udobaer.de/out/media/public/cust/others/s0000306-2021-ch_it.pdf</v>
      </c>
    </row>
    <row r="20570" spans="1:2" x14ac:dyDescent="0.2">
      <c r="A20570" s="1" t="s">
        <v>3405</v>
      </c>
      <c r="B20570" t="str">
        <f t="shared" si="619"/>
        <v>https://www.udobaer.de/out/media/public/cust/others/s0000306-2021-ch_it.pdf</v>
      </c>
    </row>
    <row r="20571" spans="1:2" x14ac:dyDescent="0.2">
      <c r="A20571" s="1" t="s">
        <v>3406</v>
      </c>
      <c r="B20571" t="str">
        <f t="shared" si="619"/>
        <v>https://www.udobaer.de/out/media/public/cust/others/s0000306-2021-ch_it.pdf</v>
      </c>
    </row>
    <row r="20572" spans="1:2" x14ac:dyDescent="0.2">
      <c r="A20572" s="1" t="s">
        <v>3407</v>
      </c>
      <c r="B20572" t="str">
        <f t="shared" si="619"/>
        <v>https://www.udobaer.de/out/media/public/cust/others/s0000306-2021-ch_it.pdf</v>
      </c>
    </row>
    <row r="20573" spans="1:2" x14ac:dyDescent="0.2">
      <c r="A20573" s="1" t="s">
        <v>3408</v>
      </c>
      <c r="B20573" t="str">
        <f t="shared" si="619"/>
        <v>https://www.udobaer.de/out/media/public/cust/others/s0000306-2021-ch_it.pdf</v>
      </c>
    </row>
    <row r="20574" spans="1:2" x14ac:dyDescent="0.2">
      <c r="A20574" s="1" t="s">
        <v>3409</v>
      </c>
      <c r="B20574" t="str">
        <f t="shared" si="619"/>
        <v>https://www.udobaer.de/out/media/public/cust/others/s0000306-2021-ch_it.pdf</v>
      </c>
    </row>
    <row r="20575" spans="1:2" x14ac:dyDescent="0.2">
      <c r="A20575" s="1" t="s">
        <v>3410</v>
      </c>
      <c r="B20575" t="str">
        <f t="shared" si="619"/>
        <v>https://www.udobaer.de/out/media/public/cust/others/s0000306-2021-ch_it.pdf</v>
      </c>
    </row>
    <row r="20576" spans="1:2" x14ac:dyDescent="0.2">
      <c r="A20576" s="1" t="s">
        <v>3411</v>
      </c>
      <c r="B20576" t="str">
        <f t="shared" si="619"/>
        <v>https://www.udobaer.de/out/media/public/cust/others/s0000306-2021-ch_it.pdf</v>
      </c>
    </row>
    <row r="20577" spans="1:2" x14ac:dyDescent="0.2">
      <c r="A20577" s="1" t="s">
        <v>3412</v>
      </c>
      <c r="B20577" t="str">
        <f t="shared" si="619"/>
        <v>https://www.udobaer.de/out/media/public/cust/others/s0000306-2021-ch_it.pdf</v>
      </c>
    </row>
    <row r="20578" spans="1:2" x14ac:dyDescent="0.2">
      <c r="A20578" s="1" t="s">
        <v>3413</v>
      </c>
      <c r="B20578" t="str">
        <f t="shared" si="619"/>
        <v>https://www.udobaer.de/out/media/public/cust/others/s0000306-2021-ch_it.pdf</v>
      </c>
    </row>
    <row r="20579" spans="1:2" x14ac:dyDescent="0.2">
      <c r="A20579" s="1" t="s">
        <v>3414</v>
      </c>
      <c r="B20579" t="str">
        <f t="shared" si="619"/>
        <v>https://www.udobaer.de/out/media/public/cust/others/s0000306-2021-ch_it.pdf</v>
      </c>
    </row>
    <row r="20580" spans="1:2" x14ac:dyDescent="0.2">
      <c r="A20580" s="1" t="s">
        <v>3415</v>
      </c>
      <c r="B20580" t="str">
        <f t="shared" ref="B20580:B20607" si="620">HYPERLINK("https://www.udobaer.de/out/media/public/cust/others/s0000306-2021-ch_it.pdf")</f>
        <v>https://www.udobaer.de/out/media/public/cust/others/s0000306-2021-ch_it.pdf</v>
      </c>
    </row>
    <row r="20581" spans="1:2" x14ac:dyDescent="0.2">
      <c r="A20581" s="1" t="s">
        <v>3935</v>
      </c>
      <c r="B20581" t="str">
        <f t="shared" si="620"/>
        <v>https://www.udobaer.de/out/media/public/cust/others/s0000306-2021-ch_it.pdf</v>
      </c>
    </row>
    <row r="20582" spans="1:2" x14ac:dyDescent="0.2">
      <c r="A20582" s="1" t="s">
        <v>3954</v>
      </c>
      <c r="B20582" t="str">
        <f t="shared" si="620"/>
        <v>https://www.udobaer.de/out/media/public/cust/others/s0000306-2021-ch_it.pdf</v>
      </c>
    </row>
    <row r="20583" spans="1:2" x14ac:dyDescent="0.2">
      <c r="A20583" s="1" t="s">
        <v>3955</v>
      </c>
      <c r="B20583" t="str">
        <f t="shared" si="620"/>
        <v>https://www.udobaer.de/out/media/public/cust/others/s0000306-2021-ch_it.pdf</v>
      </c>
    </row>
    <row r="20584" spans="1:2" x14ac:dyDescent="0.2">
      <c r="A20584" s="1" t="s">
        <v>3956</v>
      </c>
      <c r="B20584" t="str">
        <f t="shared" si="620"/>
        <v>https://www.udobaer.de/out/media/public/cust/others/s0000306-2021-ch_it.pdf</v>
      </c>
    </row>
    <row r="20585" spans="1:2" x14ac:dyDescent="0.2">
      <c r="A20585" s="1" t="s">
        <v>3958</v>
      </c>
      <c r="B20585" t="str">
        <f t="shared" si="620"/>
        <v>https://www.udobaer.de/out/media/public/cust/others/s0000306-2021-ch_it.pdf</v>
      </c>
    </row>
    <row r="20586" spans="1:2" x14ac:dyDescent="0.2">
      <c r="A20586" s="1" t="s">
        <v>3959</v>
      </c>
      <c r="B20586" t="str">
        <f t="shared" si="620"/>
        <v>https://www.udobaer.de/out/media/public/cust/others/s0000306-2021-ch_it.pdf</v>
      </c>
    </row>
    <row r="20587" spans="1:2" x14ac:dyDescent="0.2">
      <c r="A20587" s="1" t="s">
        <v>3960</v>
      </c>
      <c r="B20587" t="str">
        <f t="shared" si="620"/>
        <v>https://www.udobaer.de/out/media/public/cust/others/s0000306-2021-ch_it.pdf</v>
      </c>
    </row>
    <row r="20588" spans="1:2" x14ac:dyDescent="0.2">
      <c r="A20588" s="1" t="s">
        <v>3961</v>
      </c>
      <c r="B20588" t="str">
        <f t="shared" si="620"/>
        <v>https://www.udobaer.de/out/media/public/cust/others/s0000306-2021-ch_it.pdf</v>
      </c>
    </row>
    <row r="20589" spans="1:2" x14ac:dyDescent="0.2">
      <c r="A20589" s="1" t="s">
        <v>3962</v>
      </c>
      <c r="B20589" t="str">
        <f t="shared" si="620"/>
        <v>https://www.udobaer.de/out/media/public/cust/others/s0000306-2021-ch_it.pdf</v>
      </c>
    </row>
    <row r="20590" spans="1:2" x14ac:dyDescent="0.2">
      <c r="A20590" s="1" t="s">
        <v>3963</v>
      </c>
      <c r="B20590" t="str">
        <f t="shared" si="620"/>
        <v>https://www.udobaer.de/out/media/public/cust/others/s0000306-2021-ch_it.pdf</v>
      </c>
    </row>
    <row r="20591" spans="1:2" x14ac:dyDescent="0.2">
      <c r="A20591" s="1" t="s">
        <v>3964</v>
      </c>
      <c r="B20591" t="str">
        <f t="shared" si="620"/>
        <v>https://www.udobaer.de/out/media/public/cust/others/s0000306-2021-ch_it.pdf</v>
      </c>
    </row>
    <row r="20592" spans="1:2" x14ac:dyDescent="0.2">
      <c r="A20592" s="1" t="s">
        <v>3965</v>
      </c>
      <c r="B20592" t="str">
        <f t="shared" si="620"/>
        <v>https://www.udobaer.de/out/media/public/cust/others/s0000306-2021-ch_it.pdf</v>
      </c>
    </row>
    <row r="20593" spans="1:2" x14ac:dyDescent="0.2">
      <c r="A20593" s="1" t="s">
        <v>3966</v>
      </c>
      <c r="B20593" t="str">
        <f t="shared" si="620"/>
        <v>https://www.udobaer.de/out/media/public/cust/others/s0000306-2021-ch_it.pdf</v>
      </c>
    </row>
    <row r="20594" spans="1:2" x14ac:dyDescent="0.2">
      <c r="A20594" s="1" t="s">
        <v>3967</v>
      </c>
      <c r="B20594" t="str">
        <f t="shared" si="620"/>
        <v>https://www.udobaer.de/out/media/public/cust/others/s0000306-2021-ch_it.pdf</v>
      </c>
    </row>
    <row r="20595" spans="1:2" x14ac:dyDescent="0.2">
      <c r="A20595" s="1" t="s">
        <v>3968</v>
      </c>
      <c r="B20595" t="str">
        <f t="shared" si="620"/>
        <v>https://www.udobaer.de/out/media/public/cust/others/s0000306-2021-ch_it.pdf</v>
      </c>
    </row>
    <row r="20596" spans="1:2" x14ac:dyDescent="0.2">
      <c r="A20596" s="1" t="s">
        <v>3969</v>
      </c>
      <c r="B20596" t="str">
        <f t="shared" si="620"/>
        <v>https://www.udobaer.de/out/media/public/cust/others/s0000306-2021-ch_it.pdf</v>
      </c>
    </row>
    <row r="20597" spans="1:2" x14ac:dyDescent="0.2">
      <c r="A20597" s="1" t="s">
        <v>3970</v>
      </c>
      <c r="B20597" t="str">
        <f t="shared" si="620"/>
        <v>https://www.udobaer.de/out/media/public/cust/others/s0000306-2021-ch_it.pdf</v>
      </c>
    </row>
    <row r="20598" spans="1:2" x14ac:dyDescent="0.2">
      <c r="A20598" s="1" t="s">
        <v>3971</v>
      </c>
      <c r="B20598" t="str">
        <f t="shared" si="620"/>
        <v>https://www.udobaer.de/out/media/public/cust/others/s0000306-2021-ch_it.pdf</v>
      </c>
    </row>
    <row r="20599" spans="1:2" x14ac:dyDescent="0.2">
      <c r="A20599" s="1" t="s">
        <v>3972</v>
      </c>
      <c r="B20599" t="str">
        <f t="shared" si="620"/>
        <v>https://www.udobaer.de/out/media/public/cust/others/s0000306-2021-ch_it.pdf</v>
      </c>
    </row>
    <row r="20600" spans="1:2" x14ac:dyDescent="0.2">
      <c r="A20600" s="1" t="s">
        <v>8360</v>
      </c>
      <c r="B20600" t="str">
        <f t="shared" si="620"/>
        <v>https://www.udobaer.de/out/media/public/cust/others/s0000306-2021-ch_it.pdf</v>
      </c>
    </row>
    <row r="20601" spans="1:2" x14ac:dyDescent="0.2">
      <c r="A20601" s="1" t="s">
        <v>8363</v>
      </c>
      <c r="B20601" t="str">
        <f t="shared" si="620"/>
        <v>https://www.udobaer.de/out/media/public/cust/others/s0000306-2021-ch_it.pdf</v>
      </c>
    </row>
    <row r="20602" spans="1:2" x14ac:dyDescent="0.2">
      <c r="A20602" s="1" t="s">
        <v>8364</v>
      </c>
      <c r="B20602" t="str">
        <f t="shared" si="620"/>
        <v>https://www.udobaer.de/out/media/public/cust/others/s0000306-2021-ch_it.pdf</v>
      </c>
    </row>
    <row r="20603" spans="1:2" x14ac:dyDescent="0.2">
      <c r="A20603" s="1" t="s">
        <v>8367</v>
      </c>
      <c r="B20603" t="str">
        <f t="shared" si="620"/>
        <v>https://www.udobaer.de/out/media/public/cust/others/s0000306-2021-ch_it.pdf</v>
      </c>
    </row>
    <row r="20604" spans="1:2" x14ac:dyDescent="0.2">
      <c r="A20604" s="1" t="s">
        <v>8374</v>
      </c>
      <c r="B20604" t="str">
        <f t="shared" si="620"/>
        <v>https://www.udobaer.de/out/media/public/cust/others/s0000306-2021-ch_it.pdf</v>
      </c>
    </row>
    <row r="20605" spans="1:2" x14ac:dyDescent="0.2">
      <c r="A20605" s="1" t="s">
        <v>8375</v>
      </c>
      <c r="B20605" t="str">
        <f t="shared" si="620"/>
        <v>https://www.udobaer.de/out/media/public/cust/others/s0000306-2021-ch_it.pdf</v>
      </c>
    </row>
    <row r="20606" spans="1:2" x14ac:dyDescent="0.2">
      <c r="A20606" s="1" t="s">
        <v>8376</v>
      </c>
      <c r="B20606" t="str">
        <f t="shared" si="620"/>
        <v>https://www.udobaer.de/out/media/public/cust/others/s0000306-2021-ch_it.pdf</v>
      </c>
    </row>
    <row r="20607" spans="1:2" x14ac:dyDescent="0.2">
      <c r="A20607" s="1" t="s">
        <v>8377</v>
      </c>
      <c r="B20607" t="str">
        <f t="shared" si="620"/>
        <v>https://www.udobaer.de/out/media/public/cust/others/s0000306-2021-ch_it.pdf</v>
      </c>
    </row>
    <row r="20608" spans="1:2" x14ac:dyDescent="0.2">
      <c r="A20608" s="1" t="s">
        <v>5720</v>
      </c>
      <c r="B20608" t="str">
        <f t="shared" ref="B20608:B20622" si="621">HYPERLINK("https://www.udobaer.de/out/media/public/cust/others/s0000308-2021-ch_it.pdf")</f>
        <v>https://www.udobaer.de/out/media/public/cust/others/s0000308-2021-ch_it.pdf</v>
      </c>
    </row>
    <row r="20609" spans="1:2" x14ac:dyDescent="0.2">
      <c r="A20609" s="1" t="s">
        <v>5722</v>
      </c>
      <c r="B20609" t="str">
        <f t="shared" si="621"/>
        <v>https://www.udobaer.de/out/media/public/cust/others/s0000308-2021-ch_it.pdf</v>
      </c>
    </row>
    <row r="20610" spans="1:2" x14ac:dyDescent="0.2">
      <c r="A20610" s="1" t="s">
        <v>5725</v>
      </c>
      <c r="B20610" t="str">
        <f t="shared" si="621"/>
        <v>https://www.udobaer.de/out/media/public/cust/others/s0000308-2021-ch_it.pdf</v>
      </c>
    </row>
    <row r="20611" spans="1:2" x14ac:dyDescent="0.2">
      <c r="A20611" s="1" t="s">
        <v>5726</v>
      </c>
      <c r="B20611" t="str">
        <f t="shared" si="621"/>
        <v>https://www.udobaer.de/out/media/public/cust/others/s0000308-2021-ch_it.pdf</v>
      </c>
    </row>
    <row r="20612" spans="1:2" x14ac:dyDescent="0.2">
      <c r="A20612" s="1" t="s">
        <v>5727</v>
      </c>
      <c r="B20612" t="str">
        <f t="shared" si="621"/>
        <v>https://www.udobaer.de/out/media/public/cust/others/s0000308-2021-ch_it.pdf</v>
      </c>
    </row>
    <row r="20613" spans="1:2" x14ac:dyDescent="0.2">
      <c r="A20613" s="1" t="s">
        <v>5728</v>
      </c>
      <c r="B20613" t="str">
        <f t="shared" si="621"/>
        <v>https://www.udobaer.de/out/media/public/cust/others/s0000308-2021-ch_it.pdf</v>
      </c>
    </row>
    <row r="20614" spans="1:2" x14ac:dyDescent="0.2">
      <c r="A20614" s="1" t="s">
        <v>5729</v>
      </c>
      <c r="B20614" t="str">
        <f t="shared" si="621"/>
        <v>https://www.udobaer.de/out/media/public/cust/others/s0000308-2021-ch_it.pdf</v>
      </c>
    </row>
    <row r="20615" spans="1:2" x14ac:dyDescent="0.2">
      <c r="A20615" s="1" t="s">
        <v>5730</v>
      </c>
      <c r="B20615" t="str">
        <f t="shared" si="621"/>
        <v>https://www.udobaer.de/out/media/public/cust/others/s0000308-2021-ch_it.pdf</v>
      </c>
    </row>
    <row r="20616" spans="1:2" x14ac:dyDescent="0.2">
      <c r="A20616" s="1" t="s">
        <v>5731</v>
      </c>
      <c r="B20616" t="str">
        <f t="shared" si="621"/>
        <v>https://www.udobaer.de/out/media/public/cust/others/s0000308-2021-ch_it.pdf</v>
      </c>
    </row>
    <row r="20617" spans="1:2" x14ac:dyDescent="0.2">
      <c r="A20617" s="1" t="s">
        <v>5732</v>
      </c>
      <c r="B20617" t="str">
        <f t="shared" si="621"/>
        <v>https://www.udobaer.de/out/media/public/cust/others/s0000308-2021-ch_it.pdf</v>
      </c>
    </row>
    <row r="20618" spans="1:2" x14ac:dyDescent="0.2">
      <c r="A20618" s="1" t="s">
        <v>5733</v>
      </c>
      <c r="B20618" t="str">
        <f t="shared" si="621"/>
        <v>https://www.udobaer.de/out/media/public/cust/others/s0000308-2021-ch_it.pdf</v>
      </c>
    </row>
    <row r="20619" spans="1:2" x14ac:dyDescent="0.2">
      <c r="A20619" s="1" t="s">
        <v>5734</v>
      </c>
      <c r="B20619" t="str">
        <f t="shared" si="621"/>
        <v>https://www.udobaer.de/out/media/public/cust/others/s0000308-2021-ch_it.pdf</v>
      </c>
    </row>
    <row r="20620" spans="1:2" x14ac:dyDescent="0.2">
      <c r="A20620" s="1" t="s">
        <v>5738</v>
      </c>
      <c r="B20620" t="str">
        <f t="shared" si="621"/>
        <v>https://www.udobaer.de/out/media/public/cust/others/s0000308-2021-ch_it.pdf</v>
      </c>
    </row>
    <row r="20621" spans="1:2" x14ac:dyDescent="0.2">
      <c r="A20621" s="1" t="s">
        <v>8220</v>
      </c>
      <c r="B20621" t="str">
        <f t="shared" si="621"/>
        <v>https://www.udobaer.de/out/media/public/cust/others/s0000308-2021-ch_it.pdf</v>
      </c>
    </row>
    <row r="20622" spans="1:2" x14ac:dyDescent="0.2">
      <c r="A20622" s="1" t="s">
        <v>8225</v>
      </c>
      <c r="B20622" t="str">
        <f t="shared" si="621"/>
        <v>https://www.udobaer.de/out/media/public/cust/others/s0000308-2021-ch_it.pdf</v>
      </c>
    </row>
    <row r="20623" spans="1:2" x14ac:dyDescent="0.2">
      <c r="A20623" s="1" t="s">
        <v>5768</v>
      </c>
      <c r="B20623" t="str">
        <f t="shared" ref="B20623:B20652" si="622">HYPERLINK("https://www.udobaer.de/out/media/public/cust/others/s0000309-2021-ch_it.pdf")</f>
        <v>https://www.udobaer.de/out/media/public/cust/others/s0000309-2021-ch_it.pdf</v>
      </c>
    </row>
    <row r="20624" spans="1:2" x14ac:dyDescent="0.2">
      <c r="A20624" s="1" t="s">
        <v>5769</v>
      </c>
      <c r="B20624" t="str">
        <f t="shared" si="622"/>
        <v>https://www.udobaer.de/out/media/public/cust/others/s0000309-2021-ch_it.pdf</v>
      </c>
    </row>
    <row r="20625" spans="1:2" x14ac:dyDescent="0.2">
      <c r="A20625" s="1" t="s">
        <v>5770</v>
      </c>
      <c r="B20625" t="str">
        <f t="shared" si="622"/>
        <v>https://www.udobaer.de/out/media/public/cust/others/s0000309-2021-ch_it.pdf</v>
      </c>
    </row>
    <row r="20626" spans="1:2" x14ac:dyDescent="0.2">
      <c r="A20626" s="1" t="s">
        <v>5771</v>
      </c>
      <c r="B20626" t="str">
        <f t="shared" si="622"/>
        <v>https://www.udobaer.de/out/media/public/cust/others/s0000309-2021-ch_it.pdf</v>
      </c>
    </row>
    <row r="20627" spans="1:2" x14ac:dyDescent="0.2">
      <c r="A20627" s="1" t="s">
        <v>5783</v>
      </c>
      <c r="B20627" t="str">
        <f t="shared" si="622"/>
        <v>https://www.udobaer.de/out/media/public/cust/others/s0000309-2021-ch_it.pdf</v>
      </c>
    </row>
    <row r="20628" spans="1:2" x14ac:dyDescent="0.2">
      <c r="A20628" s="1" t="s">
        <v>5784</v>
      </c>
      <c r="B20628" t="str">
        <f t="shared" si="622"/>
        <v>https://www.udobaer.de/out/media/public/cust/others/s0000309-2021-ch_it.pdf</v>
      </c>
    </row>
    <row r="20629" spans="1:2" x14ac:dyDescent="0.2">
      <c r="A20629" s="1" t="s">
        <v>5785</v>
      </c>
      <c r="B20629" t="str">
        <f t="shared" si="622"/>
        <v>https://www.udobaer.de/out/media/public/cust/others/s0000309-2021-ch_it.pdf</v>
      </c>
    </row>
    <row r="20630" spans="1:2" x14ac:dyDescent="0.2">
      <c r="A20630" s="1" t="s">
        <v>5786</v>
      </c>
      <c r="B20630" t="str">
        <f t="shared" si="622"/>
        <v>https://www.udobaer.de/out/media/public/cust/others/s0000309-2021-ch_it.pdf</v>
      </c>
    </row>
    <row r="20631" spans="1:2" x14ac:dyDescent="0.2">
      <c r="A20631" s="1" t="s">
        <v>5787</v>
      </c>
      <c r="B20631" t="str">
        <f t="shared" si="622"/>
        <v>https://www.udobaer.de/out/media/public/cust/others/s0000309-2021-ch_it.pdf</v>
      </c>
    </row>
    <row r="20632" spans="1:2" x14ac:dyDescent="0.2">
      <c r="A20632" s="1" t="s">
        <v>5788</v>
      </c>
      <c r="B20632" t="str">
        <f t="shared" si="622"/>
        <v>https://www.udobaer.de/out/media/public/cust/others/s0000309-2021-ch_it.pdf</v>
      </c>
    </row>
    <row r="20633" spans="1:2" x14ac:dyDescent="0.2">
      <c r="A20633" s="1" t="s">
        <v>5789</v>
      </c>
      <c r="B20633" t="str">
        <f t="shared" si="622"/>
        <v>https://www.udobaer.de/out/media/public/cust/others/s0000309-2021-ch_it.pdf</v>
      </c>
    </row>
    <row r="20634" spans="1:2" x14ac:dyDescent="0.2">
      <c r="A20634" s="1" t="s">
        <v>5790</v>
      </c>
      <c r="B20634" t="str">
        <f t="shared" si="622"/>
        <v>https://www.udobaer.de/out/media/public/cust/others/s0000309-2021-ch_it.pdf</v>
      </c>
    </row>
    <row r="20635" spans="1:2" x14ac:dyDescent="0.2">
      <c r="A20635" s="1" t="s">
        <v>5791</v>
      </c>
      <c r="B20635" t="str">
        <f t="shared" si="622"/>
        <v>https://www.udobaer.de/out/media/public/cust/others/s0000309-2021-ch_it.pdf</v>
      </c>
    </row>
    <row r="20636" spans="1:2" x14ac:dyDescent="0.2">
      <c r="A20636" s="1" t="s">
        <v>5792</v>
      </c>
      <c r="B20636" t="str">
        <f t="shared" si="622"/>
        <v>https://www.udobaer.de/out/media/public/cust/others/s0000309-2021-ch_it.pdf</v>
      </c>
    </row>
    <row r="20637" spans="1:2" x14ac:dyDescent="0.2">
      <c r="A20637" s="1" t="s">
        <v>5793</v>
      </c>
      <c r="B20637" t="str">
        <f t="shared" si="622"/>
        <v>https://www.udobaer.de/out/media/public/cust/others/s0000309-2021-ch_it.pdf</v>
      </c>
    </row>
    <row r="20638" spans="1:2" x14ac:dyDescent="0.2">
      <c r="A20638" s="1" t="s">
        <v>5794</v>
      </c>
      <c r="B20638" t="str">
        <f t="shared" si="622"/>
        <v>https://www.udobaer.de/out/media/public/cust/others/s0000309-2021-ch_it.pdf</v>
      </c>
    </row>
    <row r="20639" spans="1:2" x14ac:dyDescent="0.2">
      <c r="A20639" s="1" t="s">
        <v>5795</v>
      </c>
      <c r="B20639" t="str">
        <f t="shared" si="622"/>
        <v>https://www.udobaer.de/out/media/public/cust/others/s0000309-2021-ch_it.pdf</v>
      </c>
    </row>
    <row r="20640" spans="1:2" x14ac:dyDescent="0.2">
      <c r="A20640" s="1" t="s">
        <v>5796</v>
      </c>
      <c r="B20640" t="str">
        <f t="shared" si="622"/>
        <v>https://www.udobaer.de/out/media/public/cust/others/s0000309-2021-ch_it.pdf</v>
      </c>
    </row>
    <row r="20641" spans="1:2" x14ac:dyDescent="0.2">
      <c r="A20641" s="1" t="s">
        <v>5797</v>
      </c>
      <c r="B20641" t="str">
        <f t="shared" si="622"/>
        <v>https://www.udobaer.de/out/media/public/cust/others/s0000309-2021-ch_it.pdf</v>
      </c>
    </row>
    <row r="20642" spans="1:2" x14ac:dyDescent="0.2">
      <c r="A20642" s="1" t="s">
        <v>5810</v>
      </c>
      <c r="B20642" t="str">
        <f t="shared" si="622"/>
        <v>https://www.udobaer.de/out/media/public/cust/others/s0000309-2021-ch_it.pdf</v>
      </c>
    </row>
    <row r="20643" spans="1:2" x14ac:dyDescent="0.2">
      <c r="A20643" s="1" t="s">
        <v>8215</v>
      </c>
      <c r="B20643" t="str">
        <f t="shared" si="622"/>
        <v>https://www.udobaer.de/out/media/public/cust/others/s0000309-2021-ch_it.pdf</v>
      </c>
    </row>
    <row r="20644" spans="1:2" x14ac:dyDescent="0.2">
      <c r="A20644" s="1" t="s">
        <v>8216</v>
      </c>
      <c r="B20644" t="str">
        <f t="shared" si="622"/>
        <v>https://www.udobaer.de/out/media/public/cust/others/s0000309-2021-ch_it.pdf</v>
      </c>
    </row>
    <row r="20645" spans="1:2" x14ac:dyDescent="0.2">
      <c r="A20645" s="1" t="s">
        <v>8217</v>
      </c>
      <c r="B20645" t="str">
        <f t="shared" si="622"/>
        <v>https://www.udobaer.de/out/media/public/cust/others/s0000309-2021-ch_it.pdf</v>
      </c>
    </row>
    <row r="20646" spans="1:2" x14ac:dyDescent="0.2">
      <c r="A20646" s="1" t="s">
        <v>8218</v>
      </c>
      <c r="B20646" t="str">
        <f t="shared" si="622"/>
        <v>https://www.udobaer.de/out/media/public/cust/others/s0000309-2021-ch_it.pdf</v>
      </c>
    </row>
    <row r="20647" spans="1:2" x14ac:dyDescent="0.2">
      <c r="A20647" s="1" t="s">
        <v>8221</v>
      </c>
      <c r="B20647" t="str">
        <f t="shared" si="622"/>
        <v>https://www.udobaer.de/out/media/public/cust/others/s0000309-2021-ch_it.pdf</v>
      </c>
    </row>
    <row r="20648" spans="1:2" x14ac:dyDescent="0.2">
      <c r="A20648" s="1" t="s">
        <v>8222</v>
      </c>
      <c r="B20648" t="str">
        <f t="shared" si="622"/>
        <v>https://www.udobaer.de/out/media/public/cust/others/s0000309-2021-ch_it.pdf</v>
      </c>
    </row>
    <row r="20649" spans="1:2" x14ac:dyDescent="0.2">
      <c r="A20649" s="1" t="s">
        <v>8481</v>
      </c>
      <c r="B20649" t="str">
        <f t="shared" si="622"/>
        <v>https://www.udobaer.de/out/media/public/cust/others/s0000309-2021-ch_it.pdf</v>
      </c>
    </row>
    <row r="20650" spans="1:2" x14ac:dyDescent="0.2">
      <c r="A20650" s="1" t="s">
        <v>8482</v>
      </c>
      <c r="B20650" t="str">
        <f t="shared" si="622"/>
        <v>https://www.udobaer.de/out/media/public/cust/others/s0000309-2021-ch_it.pdf</v>
      </c>
    </row>
    <row r="20651" spans="1:2" x14ac:dyDescent="0.2">
      <c r="A20651" s="1" t="s">
        <v>8483</v>
      </c>
      <c r="B20651" t="str">
        <f t="shared" si="622"/>
        <v>https://www.udobaer.de/out/media/public/cust/others/s0000309-2021-ch_it.pdf</v>
      </c>
    </row>
    <row r="20652" spans="1:2" x14ac:dyDescent="0.2">
      <c r="A20652" s="1" t="s">
        <v>8484</v>
      </c>
      <c r="B20652" t="str">
        <f t="shared" si="622"/>
        <v>https://www.udobaer.de/out/media/public/cust/others/s0000309-2021-ch_it.pdf</v>
      </c>
    </row>
    <row r="20653" spans="1:2" x14ac:dyDescent="0.2">
      <c r="A20653" s="1" t="s">
        <v>4009</v>
      </c>
      <c r="B20653" t="str">
        <f>HYPERLINK("https://www.udobaer.de/out/media/public/cust/others/s0000310-2021-ch_it.pdf")</f>
        <v>https://www.udobaer.de/out/media/public/cust/others/s0000310-2021-ch_it.pdf</v>
      </c>
    </row>
    <row r="20654" spans="1:2" x14ac:dyDescent="0.2">
      <c r="A20654" s="1" t="s">
        <v>4003</v>
      </c>
      <c r="B20654" t="str">
        <f t="shared" ref="B20654:B20717" si="623">HYPERLINK("https://www.udobaer.de/out/media/public/cust/others/s0000311-2021-ch_it.pdf")</f>
        <v>https://www.udobaer.de/out/media/public/cust/others/s0000311-2021-ch_it.pdf</v>
      </c>
    </row>
    <row r="20655" spans="1:2" x14ac:dyDescent="0.2">
      <c r="A20655" s="1" t="s">
        <v>4004</v>
      </c>
      <c r="B20655" t="str">
        <f t="shared" si="623"/>
        <v>https://www.udobaer.de/out/media/public/cust/others/s0000311-2021-ch_it.pdf</v>
      </c>
    </row>
    <row r="20656" spans="1:2" x14ac:dyDescent="0.2">
      <c r="A20656" s="1" t="s">
        <v>4005</v>
      </c>
      <c r="B20656" t="str">
        <f t="shared" si="623"/>
        <v>https://www.udobaer.de/out/media/public/cust/others/s0000311-2021-ch_it.pdf</v>
      </c>
    </row>
    <row r="20657" spans="1:2" x14ac:dyDescent="0.2">
      <c r="A20657" s="1" t="s">
        <v>4006</v>
      </c>
      <c r="B20657" t="str">
        <f t="shared" si="623"/>
        <v>https://www.udobaer.de/out/media/public/cust/others/s0000311-2021-ch_it.pdf</v>
      </c>
    </row>
    <row r="20658" spans="1:2" x14ac:dyDescent="0.2">
      <c r="A20658" s="1" t="s">
        <v>4007</v>
      </c>
      <c r="B20658" t="str">
        <f t="shared" si="623"/>
        <v>https://www.udobaer.de/out/media/public/cust/others/s0000311-2021-ch_it.pdf</v>
      </c>
    </row>
    <row r="20659" spans="1:2" x14ac:dyDescent="0.2">
      <c r="A20659" s="1" t="s">
        <v>4008</v>
      </c>
      <c r="B20659" t="str">
        <f t="shared" si="623"/>
        <v>https://www.udobaer.de/out/media/public/cust/others/s0000311-2021-ch_it.pdf</v>
      </c>
    </row>
    <row r="20660" spans="1:2" x14ac:dyDescent="0.2">
      <c r="A20660" s="1" t="s">
        <v>4010</v>
      </c>
      <c r="B20660" t="str">
        <f t="shared" si="623"/>
        <v>https://www.udobaer.de/out/media/public/cust/others/s0000311-2021-ch_it.pdf</v>
      </c>
    </row>
    <row r="20661" spans="1:2" x14ac:dyDescent="0.2">
      <c r="A20661" s="1" t="s">
        <v>4011</v>
      </c>
      <c r="B20661" t="str">
        <f t="shared" si="623"/>
        <v>https://www.udobaer.de/out/media/public/cust/others/s0000311-2021-ch_it.pdf</v>
      </c>
    </row>
    <row r="20662" spans="1:2" x14ac:dyDescent="0.2">
      <c r="A20662" s="1" t="s">
        <v>4012</v>
      </c>
      <c r="B20662" t="str">
        <f t="shared" si="623"/>
        <v>https://www.udobaer.de/out/media/public/cust/others/s0000311-2021-ch_it.pdf</v>
      </c>
    </row>
    <row r="20663" spans="1:2" x14ac:dyDescent="0.2">
      <c r="A20663" s="1" t="s">
        <v>4013</v>
      </c>
      <c r="B20663" t="str">
        <f t="shared" si="623"/>
        <v>https://www.udobaer.de/out/media/public/cust/others/s0000311-2021-ch_it.pdf</v>
      </c>
    </row>
    <row r="20664" spans="1:2" x14ac:dyDescent="0.2">
      <c r="A20664" s="1" t="s">
        <v>4014</v>
      </c>
      <c r="B20664" t="str">
        <f t="shared" si="623"/>
        <v>https://www.udobaer.de/out/media/public/cust/others/s0000311-2021-ch_it.pdf</v>
      </c>
    </row>
    <row r="20665" spans="1:2" x14ac:dyDescent="0.2">
      <c r="A20665" s="1" t="s">
        <v>4015</v>
      </c>
      <c r="B20665" t="str">
        <f t="shared" si="623"/>
        <v>https://www.udobaer.de/out/media/public/cust/others/s0000311-2021-ch_it.pdf</v>
      </c>
    </row>
    <row r="20666" spans="1:2" x14ac:dyDescent="0.2">
      <c r="A20666" s="1" t="s">
        <v>4016</v>
      </c>
      <c r="B20666" t="str">
        <f t="shared" si="623"/>
        <v>https://www.udobaer.de/out/media/public/cust/others/s0000311-2021-ch_it.pdf</v>
      </c>
    </row>
    <row r="20667" spans="1:2" x14ac:dyDescent="0.2">
      <c r="A20667" s="1" t="s">
        <v>4017</v>
      </c>
      <c r="B20667" t="str">
        <f t="shared" si="623"/>
        <v>https://www.udobaer.de/out/media/public/cust/others/s0000311-2021-ch_it.pdf</v>
      </c>
    </row>
    <row r="20668" spans="1:2" x14ac:dyDescent="0.2">
      <c r="A20668" s="1" t="s">
        <v>4018</v>
      </c>
      <c r="B20668" t="str">
        <f t="shared" si="623"/>
        <v>https://www.udobaer.de/out/media/public/cust/others/s0000311-2021-ch_it.pdf</v>
      </c>
    </row>
    <row r="20669" spans="1:2" x14ac:dyDescent="0.2">
      <c r="A20669" s="1" t="s">
        <v>4019</v>
      </c>
      <c r="B20669" t="str">
        <f t="shared" si="623"/>
        <v>https://www.udobaer.de/out/media/public/cust/others/s0000311-2021-ch_it.pdf</v>
      </c>
    </row>
    <row r="20670" spans="1:2" x14ac:dyDescent="0.2">
      <c r="A20670" s="1" t="s">
        <v>4020</v>
      </c>
      <c r="B20670" t="str">
        <f t="shared" si="623"/>
        <v>https://www.udobaer.de/out/media/public/cust/others/s0000311-2021-ch_it.pdf</v>
      </c>
    </row>
    <row r="20671" spans="1:2" x14ac:dyDescent="0.2">
      <c r="A20671" s="1" t="s">
        <v>4021</v>
      </c>
      <c r="B20671" t="str">
        <f t="shared" si="623"/>
        <v>https://www.udobaer.de/out/media/public/cust/others/s0000311-2021-ch_it.pdf</v>
      </c>
    </row>
    <row r="20672" spans="1:2" x14ac:dyDescent="0.2">
      <c r="A20672" s="1" t="s">
        <v>4022</v>
      </c>
      <c r="B20672" t="str">
        <f t="shared" si="623"/>
        <v>https://www.udobaer.de/out/media/public/cust/others/s0000311-2021-ch_it.pdf</v>
      </c>
    </row>
    <row r="20673" spans="1:2" x14ac:dyDescent="0.2">
      <c r="A20673" s="1" t="s">
        <v>4023</v>
      </c>
      <c r="B20673" t="str">
        <f t="shared" si="623"/>
        <v>https://www.udobaer.de/out/media/public/cust/others/s0000311-2021-ch_it.pdf</v>
      </c>
    </row>
    <row r="20674" spans="1:2" x14ac:dyDescent="0.2">
      <c r="A20674" s="1" t="s">
        <v>4024</v>
      </c>
      <c r="B20674" t="str">
        <f t="shared" si="623"/>
        <v>https://www.udobaer.de/out/media/public/cust/others/s0000311-2021-ch_it.pdf</v>
      </c>
    </row>
    <row r="20675" spans="1:2" x14ac:dyDescent="0.2">
      <c r="A20675" s="1" t="s">
        <v>4025</v>
      </c>
      <c r="B20675" t="str">
        <f t="shared" si="623"/>
        <v>https://www.udobaer.de/out/media/public/cust/others/s0000311-2021-ch_it.pdf</v>
      </c>
    </row>
    <row r="20676" spans="1:2" x14ac:dyDescent="0.2">
      <c r="A20676" s="1" t="s">
        <v>4026</v>
      </c>
      <c r="B20676" t="str">
        <f t="shared" si="623"/>
        <v>https://www.udobaer.de/out/media/public/cust/others/s0000311-2021-ch_it.pdf</v>
      </c>
    </row>
    <row r="20677" spans="1:2" x14ac:dyDescent="0.2">
      <c r="A20677" s="1" t="s">
        <v>4027</v>
      </c>
      <c r="B20677" t="str">
        <f t="shared" si="623"/>
        <v>https://www.udobaer.de/out/media/public/cust/others/s0000311-2021-ch_it.pdf</v>
      </c>
    </row>
    <row r="20678" spans="1:2" x14ac:dyDescent="0.2">
      <c r="A20678" s="1" t="s">
        <v>4028</v>
      </c>
      <c r="B20678" t="str">
        <f t="shared" si="623"/>
        <v>https://www.udobaer.de/out/media/public/cust/others/s0000311-2021-ch_it.pdf</v>
      </c>
    </row>
    <row r="20679" spans="1:2" x14ac:dyDescent="0.2">
      <c r="A20679" s="1" t="s">
        <v>4029</v>
      </c>
      <c r="B20679" t="str">
        <f t="shared" si="623"/>
        <v>https://www.udobaer.de/out/media/public/cust/others/s0000311-2021-ch_it.pdf</v>
      </c>
    </row>
    <row r="20680" spans="1:2" x14ac:dyDescent="0.2">
      <c r="A20680" s="1" t="s">
        <v>4030</v>
      </c>
      <c r="B20680" t="str">
        <f t="shared" si="623"/>
        <v>https://www.udobaer.de/out/media/public/cust/others/s0000311-2021-ch_it.pdf</v>
      </c>
    </row>
    <row r="20681" spans="1:2" x14ac:dyDescent="0.2">
      <c r="A20681" s="1" t="s">
        <v>4031</v>
      </c>
      <c r="B20681" t="str">
        <f t="shared" si="623"/>
        <v>https://www.udobaer.de/out/media/public/cust/others/s0000311-2021-ch_it.pdf</v>
      </c>
    </row>
    <row r="20682" spans="1:2" x14ac:dyDescent="0.2">
      <c r="A20682" s="1" t="s">
        <v>4032</v>
      </c>
      <c r="B20682" t="str">
        <f t="shared" si="623"/>
        <v>https://www.udobaer.de/out/media/public/cust/others/s0000311-2021-ch_it.pdf</v>
      </c>
    </row>
    <row r="20683" spans="1:2" x14ac:dyDescent="0.2">
      <c r="A20683" s="1" t="s">
        <v>4033</v>
      </c>
      <c r="B20683" t="str">
        <f t="shared" si="623"/>
        <v>https://www.udobaer.de/out/media/public/cust/others/s0000311-2021-ch_it.pdf</v>
      </c>
    </row>
    <row r="20684" spans="1:2" x14ac:dyDescent="0.2">
      <c r="A20684" s="1" t="s">
        <v>4034</v>
      </c>
      <c r="B20684" t="str">
        <f t="shared" si="623"/>
        <v>https://www.udobaer.de/out/media/public/cust/others/s0000311-2021-ch_it.pdf</v>
      </c>
    </row>
    <row r="20685" spans="1:2" x14ac:dyDescent="0.2">
      <c r="A20685" s="1" t="s">
        <v>4035</v>
      </c>
      <c r="B20685" t="str">
        <f t="shared" si="623"/>
        <v>https://www.udobaer.de/out/media/public/cust/others/s0000311-2021-ch_it.pdf</v>
      </c>
    </row>
    <row r="20686" spans="1:2" x14ac:dyDescent="0.2">
      <c r="A20686" s="1" t="s">
        <v>4036</v>
      </c>
      <c r="B20686" t="str">
        <f t="shared" si="623"/>
        <v>https://www.udobaer.de/out/media/public/cust/others/s0000311-2021-ch_it.pdf</v>
      </c>
    </row>
    <row r="20687" spans="1:2" x14ac:dyDescent="0.2">
      <c r="A20687" s="1" t="s">
        <v>4037</v>
      </c>
      <c r="B20687" t="str">
        <f t="shared" si="623"/>
        <v>https://www.udobaer.de/out/media/public/cust/others/s0000311-2021-ch_it.pdf</v>
      </c>
    </row>
    <row r="20688" spans="1:2" x14ac:dyDescent="0.2">
      <c r="A20688" s="1" t="s">
        <v>4038</v>
      </c>
      <c r="B20688" t="str">
        <f t="shared" si="623"/>
        <v>https://www.udobaer.de/out/media/public/cust/others/s0000311-2021-ch_it.pdf</v>
      </c>
    </row>
    <row r="20689" spans="1:2" x14ac:dyDescent="0.2">
      <c r="A20689" s="1" t="s">
        <v>4039</v>
      </c>
      <c r="B20689" t="str">
        <f t="shared" si="623"/>
        <v>https://www.udobaer.de/out/media/public/cust/others/s0000311-2021-ch_it.pdf</v>
      </c>
    </row>
    <row r="20690" spans="1:2" x14ac:dyDescent="0.2">
      <c r="A20690" s="1" t="s">
        <v>4040</v>
      </c>
      <c r="B20690" t="str">
        <f t="shared" si="623"/>
        <v>https://www.udobaer.de/out/media/public/cust/others/s0000311-2021-ch_it.pdf</v>
      </c>
    </row>
    <row r="20691" spans="1:2" x14ac:dyDescent="0.2">
      <c r="A20691" s="1" t="s">
        <v>4041</v>
      </c>
      <c r="B20691" t="str">
        <f t="shared" si="623"/>
        <v>https://www.udobaer.de/out/media/public/cust/others/s0000311-2021-ch_it.pdf</v>
      </c>
    </row>
    <row r="20692" spans="1:2" x14ac:dyDescent="0.2">
      <c r="A20692" s="1" t="s">
        <v>4042</v>
      </c>
      <c r="B20692" t="str">
        <f t="shared" si="623"/>
        <v>https://www.udobaer.de/out/media/public/cust/others/s0000311-2021-ch_it.pdf</v>
      </c>
    </row>
    <row r="20693" spans="1:2" x14ac:dyDescent="0.2">
      <c r="A20693" s="1" t="s">
        <v>4043</v>
      </c>
      <c r="B20693" t="str">
        <f t="shared" si="623"/>
        <v>https://www.udobaer.de/out/media/public/cust/others/s0000311-2021-ch_it.pdf</v>
      </c>
    </row>
    <row r="20694" spans="1:2" x14ac:dyDescent="0.2">
      <c r="A20694" s="1" t="s">
        <v>4044</v>
      </c>
      <c r="B20694" t="str">
        <f t="shared" si="623"/>
        <v>https://www.udobaer.de/out/media/public/cust/others/s0000311-2021-ch_it.pdf</v>
      </c>
    </row>
    <row r="20695" spans="1:2" x14ac:dyDescent="0.2">
      <c r="A20695" s="1" t="s">
        <v>4045</v>
      </c>
      <c r="B20695" t="str">
        <f t="shared" si="623"/>
        <v>https://www.udobaer.de/out/media/public/cust/others/s0000311-2021-ch_it.pdf</v>
      </c>
    </row>
    <row r="20696" spans="1:2" x14ac:dyDescent="0.2">
      <c r="A20696" s="1" t="s">
        <v>4046</v>
      </c>
      <c r="B20696" t="str">
        <f t="shared" si="623"/>
        <v>https://www.udobaer.de/out/media/public/cust/others/s0000311-2021-ch_it.pdf</v>
      </c>
    </row>
    <row r="20697" spans="1:2" x14ac:dyDescent="0.2">
      <c r="A20697" s="1" t="s">
        <v>4047</v>
      </c>
      <c r="B20697" t="str">
        <f t="shared" si="623"/>
        <v>https://www.udobaer.de/out/media/public/cust/others/s0000311-2021-ch_it.pdf</v>
      </c>
    </row>
    <row r="20698" spans="1:2" x14ac:dyDescent="0.2">
      <c r="A20698" s="1" t="s">
        <v>4048</v>
      </c>
      <c r="B20698" t="str">
        <f t="shared" si="623"/>
        <v>https://www.udobaer.de/out/media/public/cust/others/s0000311-2021-ch_it.pdf</v>
      </c>
    </row>
    <row r="20699" spans="1:2" x14ac:dyDescent="0.2">
      <c r="A20699" s="1" t="s">
        <v>4049</v>
      </c>
      <c r="B20699" t="str">
        <f t="shared" si="623"/>
        <v>https://www.udobaer.de/out/media/public/cust/others/s0000311-2021-ch_it.pdf</v>
      </c>
    </row>
    <row r="20700" spans="1:2" x14ac:dyDescent="0.2">
      <c r="A20700" s="1" t="s">
        <v>4050</v>
      </c>
      <c r="B20700" t="str">
        <f t="shared" si="623"/>
        <v>https://www.udobaer.de/out/media/public/cust/others/s0000311-2021-ch_it.pdf</v>
      </c>
    </row>
    <row r="20701" spans="1:2" x14ac:dyDescent="0.2">
      <c r="A20701" s="1" t="s">
        <v>4051</v>
      </c>
      <c r="B20701" t="str">
        <f t="shared" si="623"/>
        <v>https://www.udobaer.de/out/media/public/cust/others/s0000311-2021-ch_it.pdf</v>
      </c>
    </row>
    <row r="20702" spans="1:2" x14ac:dyDescent="0.2">
      <c r="A20702" s="1" t="s">
        <v>4052</v>
      </c>
      <c r="B20702" t="str">
        <f t="shared" si="623"/>
        <v>https://www.udobaer.de/out/media/public/cust/others/s0000311-2021-ch_it.pdf</v>
      </c>
    </row>
    <row r="20703" spans="1:2" x14ac:dyDescent="0.2">
      <c r="A20703" s="1" t="s">
        <v>4053</v>
      </c>
      <c r="B20703" t="str">
        <f t="shared" si="623"/>
        <v>https://www.udobaer.de/out/media/public/cust/others/s0000311-2021-ch_it.pdf</v>
      </c>
    </row>
    <row r="20704" spans="1:2" x14ac:dyDescent="0.2">
      <c r="A20704" s="1" t="s">
        <v>4054</v>
      </c>
      <c r="B20704" t="str">
        <f t="shared" si="623"/>
        <v>https://www.udobaer.de/out/media/public/cust/others/s0000311-2021-ch_it.pdf</v>
      </c>
    </row>
    <row r="20705" spans="1:2" x14ac:dyDescent="0.2">
      <c r="A20705" s="1" t="s">
        <v>4055</v>
      </c>
      <c r="B20705" t="str">
        <f t="shared" si="623"/>
        <v>https://www.udobaer.de/out/media/public/cust/others/s0000311-2021-ch_it.pdf</v>
      </c>
    </row>
    <row r="20706" spans="1:2" x14ac:dyDescent="0.2">
      <c r="A20706" s="1" t="s">
        <v>4056</v>
      </c>
      <c r="B20706" t="str">
        <f t="shared" si="623"/>
        <v>https://www.udobaer.de/out/media/public/cust/others/s0000311-2021-ch_it.pdf</v>
      </c>
    </row>
    <row r="20707" spans="1:2" x14ac:dyDescent="0.2">
      <c r="A20707" s="1" t="s">
        <v>4057</v>
      </c>
      <c r="B20707" t="str">
        <f t="shared" si="623"/>
        <v>https://www.udobaer.de/out/media/public/cust/others/s0000311-2021-ch_it.pdf</v>
      </c>
    </row>
    <row r="20708" spans="1:2" x14ac:dyDescent="0.2">
      <c r="A20708" s="1" t="s">
        <v>4058</v>
      </c>
      <c r="B20708" t="str">
        <f t="shared" si="623"/>
        <v>https://www.udobaer.de/out/media/public/cust/others/s0000311-2021-ch_it.pdf</v>
      </c>
    </row>
    <row r="20709" spans="1:2" x14ac:dyDescent="0.2">
      <c r="A20709" s="1" t="s">
        <v>4059</v>
      </c>
      <c r="B20709" t="str">
        <f t="shared" si="623"/>
        <v>https://www.udobaer.de/out/media/public/cust/others/s0000311-2021-ch_it.pdf</v>
      </c>
    </row>
    <row r="20710" spans="1:2" x14ac:dyDescent="0.2">
      <c r="A20710" s="1" t="s">
        <v>4060</v>
      </c>
      <c r="B20710" t="str">
        <f t="shared" si="623"/>
        <v>https://www.udobaer.de/out/media/public/cust/others/s0000311-2021-ch_it.pdf</v>
      </c>
    </row>
    <row r="20711" spans="1:2" x14ac:dyDescent="0.2">
      <c r="A20711" s="1" t="s">
        <v>4061</v>
      </c>
      <c r="B20711" t="str">
        <f t="shared" si="623"/>
        <v>https://www.udobaer.de/out/media/public/cust/others/s0000311-2021-ch_it.pdf</v>
      </c>
    </row>
    <row r="20712" spans="1:2" x14ac:dyDescent="0.2">
      <c r="A20712" s="1" t="s">
        <v>4062</v>
      </c>
      <c r="B20712" t="str">
        <f t="shared" si="623"/>
        <v>https://www.udobaer.de/out/media/public/cust/others/s0000311-2021-ch_it.pdf</v>
      </c>
    </row>
    <row r="20713" spans="1:2" x14ac:dyDescent="0.2">
      <c r="A20713" s="1" t="s">
        <v>4063</v>
      </c>
      <c r="B20713" t="str">
        <f t="shared" si="623"/>
        <v>https://www.udobaer.de/out/media/public/cust/others/s0000311-2021-ch_it.pdf</v>
      </c>
    </row>
    <row r="20714" spans="1:2" x14ac:dyDescent="0.2">
      <c r="A20714" s="1" t="s">
        <v>4064</v>
      </c>
      <c r="B20714" t="str">
        <f t="shared" si="623"/>
        <v>https://www.udobaer.de/out/media/public/cust/others/s0000311-2021-ch_it.pdf</v>
      </c>
    </row>
    <row r="20715" spans="1:2" x14ac:dyDescent="0.2">
      <c r="A20715" s="1" t="s">
        <v>4065</v>
      </c>
      <c r="B20715" t="str">
        <f t="shared" si="623"/>
        <v>https://www.udobaer.de/out/media/public/cust/others/s0000311-2021-ch_it.pdf</v>
      </c>
    </row>
    <row r="20716" spans="1:2" x14ac:dyDescent="0.2">
      <c r="A20716" s="1" t="s">
        <v>4066</v>
      </c>
      <c r="B20716" t="str">
        <f t="shared" si="623"/>
        <v>https://www.udobaer.de/out/media/public/cust/others/s0000311-2021-ch_it.pdf</v>
      </c>
    </row>
    <row r="20717" spans="1:2" x14ac:dyDescent="0.2">
      <c r="A20717" s="1" t="s">
        <v>4067</v>
      </c>
      <c r="B20717" t="str">
        <f t="shared" si="623"/>
        <v>https://www.udobaer.de/out/media/public/cust/others/s0000311-2021-ch_it.pdf</v>
      </c>
    </row>
    <row r="20718" spans="1:2" x14ac:dyDescent="0.2">
      <c r="A20718" s="1" t="s">
        <v>4068</v>
      </c>
      <c r="B20718" t="str">
        <f t="shared" ref="B20718:B20781" si="624">HYPERLINK("https://www.udobaer.de/out/media/public/cust/others/s0000311-2021-ch_it.pdf")</f>
        <v>https://www.udobaer.de/out/media/public/cust/others/s0000311-2021-ch_it.pdf</v>
      </c>
    </row>
    <row r="20719" spans="1:2" x14ac:dyDescent="0.2">
      <c r="A20719" s="1" t="s">
        <v>4069</v>
      </c>
      <c r="B20719" t="str">
        <f t="shared" si="624"/>
        <v>https://www.udobaer.de/out/media/public/cust/others/s0000311-2021-ch_it.pdf</v>
      </c>
    </row>
    <row r="20720" spans="1:2" x14ac:dyDescent="0.2">
      <c r="A20720" s="1" t="s">
        <v>4070</v>
      </c>
      <c r="B20720" t="str">
        <f t="shared" si="624"/>
        <v>https://www.udobaer.de/out/media/public/cust/others/s0000311-2021-ch_it.pdf</v>
      </c>
    </row>
    <row r="20721" spans="1:2" x14ac:dyDescent="0.2">
      <c r="A20721" s="1" t="s">
        <v>4071</v>
      </c>
      <c r="B20721" t="str">
        <f t="shared" si="624"/>
        <v>https://www.udobaer.de/out/media/public/cust/others/s0000311-2021-ch_it.pdf</v>
      </c>
    </row>
    <row r="20722" spans="1:2" x14ac:dyDescent="0.2">
      <c r="A20722" s="1" t="s">
        <v>4072</v>
      </c>
      <c r="B20722" t="str">
        <f t="shared" si="624"/>
        <v>https://www.udobaer.de/out/media/public/cust/others/s0000311-2021-ch_it.pdf</v>
      </c>
    </row>
    <row r="20723" spans="1:2" x14ac:dyDescent="0.2">
      <c r="A20723" s="1" t="s">
        <v>4073</v>
      </c>
      <c r="B20723" t="str">
        <f t="shared" si="624"/>
        <v>https://www.udobaer.de/out/media/public/cust/others/s0000311-2021-ch_it.pdf</v>
      </c>
    </row>
    <row r="20724" spans="1:2" x14ac:dyDescent="0.2">
      <c r="A20724" s="1" t="s">
        <v>4074</v>
      </c>
      <c r="B20724" t="str">
        <f t="shared" si="624"/>
        <v>https://www.udobaer.de/out/media/public/cust/others/s0000311-2021-ch_it.pdf</v>
      </c>
    </row>
    <row r="20725" spans="1:2" x14ac:dyDescent="0.2">
      <c r="A20725" s="1" t="s">
        <v>4075</v>
      </c>
      <c r="B20725" t="str">
        <f t="shared" si="624"/>
        <v>https://www.udobaer.de/out/media/public/cust/others/s0000311-2021-ch_it.pdf</v>
      </c>
    </row>
    <row r="20726" spans="1:2" x14ac:dyDescent="0.2">
      <c r="A20726" s="1" t="s">
        <v>4076</v>
      </c>
      <c r="B20726" t="str">
        <f t="shared" si="624"/>
        <v>https://www.udobaer.de/out/media/public/cust/others/s0000311-2021-ch_it.pdf</v>
      </c>
    </row>
    <row r="20727" spans="1:2" x14ac:dyDescent="0.2">
      <c r="A20727" s="1" t="s">
        <v>4077</v>
      </c>
      <c r="B20727" t="str">
        <f t="shared" si="624"/>
        <v>https://www.udobaer.de/out/media/public/cust/others/s0000311-2021-ch_it.pdf</v>
      </c>
    </row>
    <row r="20728" spans="1:2" x14ac:dyDescent="0.2">
      <c r="A20728" s="1" t="s">
        <v>4078</v>
      </c>
      <c r="B20728" t="str">
        <f t="shared" si="624"/>
        <v>https://www.udobaer.de/out/media/public/cust/others/s0000311-2021-ch_it.pdf</v>
      </c>
    </row>
    <row r="20729" spans="1:2" x14ac:dyDescent="0.2">
      <c r="A20729" s="1" t="s">
        <v>4079</v>
      </c>
      <c r="B20729" t="str">
        <f t="shared" si="624"/>
        <v>https://www.udobaer.de/out/media/public/cust/others/s0000311-2021-ch_it.pdf</v>
      </c>
    </row>
    <row r="20730" spans="1:2" x14ac:dyDescent="0.2">
      <c r="A20730" s="1" t="s">
        <v>4080</v>
      </c>
      <c r="B20730" t="str">
        <f t="shared" si="624"/>
        <v>https://www.udobaer.de/out/media/public/cust/others/s0000311-2021-ch_it.pdf</v>
      </c>
    </row>
    <row r="20731" spans="1:2" x14ac:dyDescent="0.2">
      <c r="A20731" s="1" t="s">
        <v>4081</v>
      </c>
      <c r="B20731" t="str">
        <f t="shared" si="624"/>
        <v>https://www.udobaer.de/out/media/public/cust/others/s0000311-2021-ch_it.pdf</v>
      </c>
    </row>
    <row r="20732" spans="1:2" x14ac:dyDescent="0.2">
      <c r="A20732" s="1" t="s">
        <v>4082</v>
      </c>
      <c r="B20732" t="str">
        <f t="shared" si="624"/>
        <v>https://www.udobaer.de/out/media/public/cust/others/s0000311-2021-ch_it.pdf</v>
      </c>
    </row>
    <row r="20733" spans="1:2" x14ac:dyDescent="0.2">
      <c r="A20733" s="1" t="s">
        <v>4083</v>
      </c>
      <c r="B20733" t="str">
        <f t="shared" si="624"/>
        <v>https://www.udobaer.de/out/media/public/cust/others/s0000311-2021-ch_it.pdf</v>
      </c>
    </row>
    <row r="20734" spans="1:2" x14ac:dyDescent="0.2">
      <c r="A20734" s="1" t="s">
        <v>4084</v>
      </c>
      <c r="B20734" t="str">
        <f t="shared" si="624"/>
        <v>https://www.udobaer.de/out/media/public/cust/others/s0000311-2021-ch_it.pdf</v>
      </c>
    </row>
    <row r="20735" spans="1:2" x14ac:dyDescent="0.2">
      <c r="A20735" s="1" t="s">
        <v>4085</v>
      </c>
      <c r="B20735" t="str">
        <f t="shared" si="624"/>
        <v>https://www.udobaer.de/out/media/public/cust/others/s0000311-2021-ch_it.pdf</v>
      </c>
    </row>
    <row r="20736" spans="1:2" x14ac:dyDescent="0.2">
      <c r="A20736" s="1" t="s">
        <v>4086</v>
      </c>
      <c r="B20736" t="str">
        <f t="shared" si="624"/>
        <v>https://www.udobaer.de/out/media/public/cust/others/s0000311-2021-ch_it.pdf</v>
      </c>
    </row>
    <row r="20737" spans="1:2" x14ac:dyDescent="0.2">
      <c r="A20737" s="1" t="s">
        <v>4087</v>
      </c>
      <c r="B20737" t="str">
        <f t="shared" si="624"/>
        <v>https://www.udobaer.de/out/media/public/cust/others/s0000311-2021-ch_it.pdf</v>
      </c>
    </row>
    <row r="20738" spans="1:2" x14ac:dyDescent="0.2">
      <c r="A20738" s="1" t="s">
        <v>4088</v>
      </c>
      <c r="B20738" t="str">
        <f t="shared" si="624"/>
        <v>https://www.udobaer.de/out/media/public/cust/others/s0000311-2021-ch_it.pdf</v>
      </c>
    </row>
    <row r="20739" spans="1:2" x14ac:dyDescent="0.2">
      <c r="A20739" s="1" t="s">
        <v>4089</v>
      </c>
      <c r="B20739" t="str">
        <f t="shared" si="624"/>
        <v>https://www.udobaer.de/out/media/public/cust/others/s0000311-2021-ch_it.pdf</v>
      </c>
    </row>
    <row r="20740" spans="1:2" x14ac:dyDescent="0.2">
      <c r="A20740" s="1" t="s">
        <v>4090</v>
      </c>
      <c r="B20740" t="str">
        <f t="shared" si="624"/>
        <v>https://www.udobaer.de/out/media/public/cust/others/s0000311-2021-ch_it.pdf</v>
      </c>
    </row>
    <row r="20741" spans="1:2" x14ac:dyDescent="0.2">
      <c r="A20741" s="1" t="s">
        <v>4091</v>
      </c>
      <c r="B20741" t="str">
        <f t="shared" si="624"/>
        <v>https://www.udobaer.de/out/media/public/cust/others/s0000311-2021-ch_it.pdf</v>
      </c>
    </row>
    <row r="20742" spans="1:2" x14ac:dyDescent="0.2">
      <c r="A20742" s="1" t="s">
        <v>4092</v>
      </c>
      <c r="B20742" t="str">
        <f t="shared" si="624"/>
        <v>https://www.udobaer.de/out/media/public/cust/others/s0000311-2021-ch_it.pdf</v>
      </c>
    </row>
    <row r="20743" spans="1:2" x14ac:dyDescent="0.2">
      <c r="A20743" s="1" t="s">
        <v>4093</v>
      </c>
      <c r="B20743" t="str">
        <f t="shared" si="624"/>
        <v>https://www.udobaer.de/out/media/public/cust/others/s0000311-2021-ch_it.pdf</v>
      </c>
    </row>
    <row r="20744" spans="1:2" x14ac:dyDescent="0.2">
      <c r="A20744" s="1" t="s">
        <v>4094</v>
      </c>
      <c r="B20744" t="str">
        <f t="shared" si="624"/>
        <v>https://www.udobaer.de/out/media/public/cust/others/s0000311-2021-ch_it.pdf</v>
      </c>
    </row>
    <row r="20745" spans="1:2" x14ac:dyDescent="0.2">
      <c r="A20745" s="1" t="s">
        <v>4095</v>
      </c>
      <c r="B20745" t="str">
        <f t="shared" si="624"/>
        <v>https://www.udobaer.de/out/media/public/cust/others/s0000311-2021-ch_it.pdf</v>
      </c>
    </row>
    <row r="20746" spans="1:2" x14ac:dyDescent="0.2">
      <c r="A20746" s="1" t="s">
        <v>4096</v>
      </c>
      <c r="B20746" t="str">
        <f t="shared" si="624"/>
        <v>https://www.udobaer.de/out/media/public/cust/others/s0000311-2021-ch_it.pdf</v>
      </c>
    </row>
    <row r="20747" spans="1:2" x14ac:dyDescent="0.2">
      <c r="A20747" s="1" t="s">
        <v>4097</v>
      </c>
      <c r="B20747" t="str">
        <f t="shared" si="624"/>
        <v>https://www.udobaer.de/out/media/public/cust/others/s0000311-2021-ch_it.pdf</v>
      </c>
    </row>
    <row r="20748" spans="1:2" x14ac:dyDescent="0.2">
      <c r="A20748" s="1" t="s">
        <v>4098</v>
      </c>
      <c r="B20748" t="str">
        <f t="shared" si="624"/>
        <v>https://www.udobaer.de/out/media/public/cust/others/s0000311-2021-ch_it.pdf</v>
      </c>
    </row>
    <row r="20749" spans="1:2" x14ac:dyDescent="0.2">
      <c r="A20749" s="1" t="s">
        <v>4099</v>
      </c>
      <c r="B20749" t="str">
        <f t="shared" si="624"/>
        <v>https://www.udobaer.de/out/media/public/cust/others/s0000311-2021-ch_it.pdf</v>
      </c>
    </row>
    <row r="20750" spans="1:2" x14ac:dyDescent="0.2">
      <c r="A20750" s="1" t="s">
        <v>4100</v>
      </c>
      <c r="B20750" t="str">
        <f t="shared" si="624"/>
        <v>https://www.udobaer.de/out/media/public/cust/others/s0000311-2021-ch_it.pdf</v>
      </c>
    </row>
    <row r="20751" spans="1:2" x14ac:dyDescent="0.2">
      <c r="A20751" s="1" t="s">
        <v>4101</v>
      </c>
      <c r="B20751" t="str">
        <f t="shared" si="624"/>
        <v>https://www.udobaer.de/out/media/public/cust/others/s0000311-2021-ch_it.pdf</v>
      </c>
    </row>
    <row r="20752" spans="1:2" x14ac:dyDescent="0.2">
      <c r="A20752" s="1" t="s">
        <v>4102</v>
      </c>
      <c r="B20752" t="str">
        <f t="shared" si="624"/>
        <v>https://www.udobaer.de/out/media/public/cust/others/s0000311-2021-ch_it.pdf</v>
      </c>
    </row>
    <row r="20753" spans="1:2" x14ac:dyDescent="0.2">
      <c r="A20753" s="1" t="s">
        <v>4103</v>
      </c>
      <c r="B20753" t="str">
        <f t="shared" si="624"/>
        <v>https://www.udobaer.de/out/media/public/cust/others/s0000311-2021-ch_it.pdf</v>
      </c>
    </row>
    <row r="20754" spans="1:2" x14ac:dyDescent="0.2">
      <c r="A20754" s="1" t="s">
        <v>4104</v>
      </c>
      <c r="B20754" t="str">
        <f t="shared" si="624"/>
        <v>https://www.udobaer.de/out/media/public/cust/others/s0000311-2021-ch_it.pdf</v>
      </c>
    </row>
    <row r="20755" spans="1:2" x14ac:dyDescent="0.2">
      <c r="A20755" s="1" t="s">
        <v>4105</v>
      </c>
      <c r="B20755" t="str">
        <f t="shared" si="624"/>
        <v>https://www.udobaer.de/out/media/public/cust/others/s0000311-2021-ch_it.pdf</v>
      </c>
    </row>
    <row r="20756" spans="1:2" x14ac:dyDescent="0.2">
      <c r="A20756" s="1" t="s">
        <v>4106</v>
      </c>
      <c r="B20756" t="str">
        <f t="shared" si="624"/>
        <v>https://www.udobaer.de/out/media/public/cust/others/s0000311-2021-ch_it.pdf</v>
      </c>
    </row>
    <row r="20757" spans="1:2" x14ac:dyDescent="0.2">
      <c r="A20757" s="1" t="s">
        <v>4107</v>
      </c>
      <c r="B20757" t="str">
        <f t="shared" si="624"/>
        <v>https://www.udobaer.de/out/media/public/cust/others/s0000311-2021-ch_it.pdf</v>
      </c>
    </row>
    <row r="20758" spans="1:2" x14ac:dyDescent="0.2">
      <c r="A20758" s="1" t="s">
        <v>4108</v>
      </c>
      <c r="B20758" t="str">
        <f t="shared" si="624"/>
        <v>https://www.udobaer.de/out/media/public/cust/others/s0000311-2021-ch_it.pdf</v>
      </c>
    </row>
    <row r="20759" spans="1:2" x14ac:dyDescent="0.2">
      <c r="A20759" s="1" t="s">
        <v>4109</v>
      </c>
      <c r="B20759" t="str">
        <f t="shared" si="624"/>
        <v>https://www.udobaer.de/out/media/public/cust/others/s0000311-2021-ch_it.pdf</v>
      </c>
    </row>
    <row r="20760" spans="1:2" x14ac:dyDescent="0.2">
      <c r="A20760" s="1" t="s">
        <v>4110</v>
      </c>
      <c r="B20760" t="str">
        <f t="shared" si="624"/>
        <v>https://www.udobaer.de/out/media/public/cust/others/s0000311-2021-ch_it.pdf</v>
      </c>
    </row>
    <row r="20761" spans="1:2" x14ac:dyDescent="0.2">
      <c r="A20761" s="1" t="s">
        <v>4111</v>
      </c>
      <c r="B20761" t="str">
        <f t="shared" si="624"/>
        <v>https://www.udobaer.de/out/media/public/cust/others/s0000311-2021-ch_it.pdf</v>
      </c>
    </row>
    <row r="20762" spans="1:2" x14ac:dyDescent="0.2">
      <c r="A20762" s="1" t="s">
        <v>4112</v>
      </c>
      <c r="B20762" t="str">
        <f t="shared" si="624"/>
        <v>https://www.udobaer.de/out/media/public/cust/others/s0000311-2021-ch_it.pdf</v>
      </c>
    </row>
    <row r="20763" spans="1:2" x14ac:dyDescent="0.2">
      <c r="A20763" s="1" t="s">
        <v>4113</v>
      </c>
      <c r="B20763" t="str">
        <f t="shared" si="624"/>
        <v>https://www.udobaer.de/out/media/public/cust/others/s0000311-2021-ch_it.pdf</v>
      </c>
    </row>
    <row r="20764" spans="1:2" x14ac:dyDescent="0.2">
      <c r="A20764" s="1" t="s">
        <v>4114</v>
      </c>
      <c r="B20764" t="str">
        <f t="shared" si="624"/>
        <v>https://www.udobaer.de/out/media/public/cust/others/s0000311-2021-ch_it.pdf</v>
      </c>
    </row>
    <row r="20765" spans="1:2" x14ac:dyDescent="0.2">
      <c r="A20765" s="1" t="s">
        <v>4115</v>
      </c>
      <c r="B20765" t="str">
        <f t="shared" si="624"/>
        <v>https://www.udobaer.de/out/media/public/cust/others/s0000311-2021-ch_it.pdf</v>
      </c>
    </row>
    <row r="20766" spans="1:2" x14ac:dyDescent="0.2">
      <c r="A20766" s="1" t="s">
        <v>4116</v>
      </c>
      <c r="B20766" t="str">
        <f t="shared" si="624"/>
        <v>https://www.udobaer.de/out/media/public/cust/others/s0000311-2021-ch_it.pdf</v>
      </c>
    </row>
    <row r="20767" spans="1:2" x14ac:dyDescent="0.2">
      <c r="A20767" s="1" t="s">
        <v>4117</v>
      </c>
      <c r="B20767" t="str">
        <f t="shared" si="624"/>
        <v>https://www.udobaer.de/out/media/public/cust/others/s0000311-2021-ch_it.pdf</v>
      </c>
    </row>
    <row r="20768" spans="1:2" x14ac:dyDescent="0.2">
      <c r="A20768" s="1" t="s">
        <v>4118</v>
      </c>
      <c r="B20768" t="str">
        <f t="shared" si="624"/>
        <v>https://www.udobaer.de/out/media/public/cust/others/s0000311-2021-ch_it.pdf</v>
      </c>
    </row>
    <row r="20769" spans="1:2" x14ac:dyDescent="0.2">
      <c r="A20769" s="1" t="s">
        <v>4119</v>
      </c>
      <c r="B20769" t="str">
        <f t="shared" si="624"/>
        <v>https://www.udobaer.de/out/media/public/cust/others/s0000311-2021-ch_it.pdf</v>
      </c>
    </row>
    <row r="20770" spans="1:2" x14ac:dyDescent="0.2">
      <c r="A20770" s="1" t="s">
        <v>4120</v>
      </c>
      <c r="B20770" t="str">
        <f t="shared" si="624"/>
        <v>https://www.udobaer.de/out/media/public/cust/others/s0000311-2021-ch_it.pdf</v>
      </c>
    </row>
    <row r="20771" spans="1:2" x14ac:dyDescent="0.2">
      <c r="A20771" s="1" t="s">
        <v>4121</v>
      </c>
      <c r="B20771" t="str">
        <f t="shared" si="624"/>
        <v>https://www.udobaer.de/out/media/public/cust/others/s0000311-2021-ch_it.pdf</v>
      </c>
    </row>
    <row r="20772" spans="1:2" x14ac:dyDescent="0.2">
      <c r="A20772" s="1" t="s">
        <v>4122</v>
      </c>
      <c r="B20772" t="str">
        <f t="shared" si="624"/>
        <v>https://www.udobaer.de/out/media/public/cust/others/s0000311-2021-ch_it.pdf</v>
      </c>
    </row>
    <row r="20773" spans="1:2" x14ac:dyDescent="0.2">
      <c r="A20773" s="1" t="s">
        <v>4123</v>
      </c>
      <c r="B20773" t="str">
        <f t="shared" si="624"/>
        <v>https://www.udobaer.de/out/media/public/cust/others/s0000311-2021-ch_it.pdf</v>
      </c>
    </row>
    <row r="20774" spans="1:2" x14ac:dyDescent="0.2">
      <c r="A20774" s="1" t="s">
        <v>4124</v>
      </c>
      <c r="B20774" t="str">
        <f t="shared" si="624"/>
        <v>https://www.udobaer.de/out/media/public/cust/others/s0000311-2021-ch_it.pdf</v>
      </c>
    </row>
    <row r="20775" spans="1:2" x14ac:dyDescent="0.2">
      <c r="A20775" s="1" t="s">
        <v>4125</v>
      </c>
      <c r="B20775" t="str">
        <f t="shared" si="624"/>
        <v>https://www.udobaer.de/out/media/public/cust/others/s0000311-2021-ch_it.pdf</v>
      </c>
    </row>
    <row r="20776" spans="1:2" x14ac:dyDescent="0.2">
      <c r="A20776" s="1" t="s">
        <v>4126</v>
      </c>
      <c r="B20776" t="str">
        <f t="shared" si="624"/>
        <v>https://www.udobaer.de/out/media/public/cust/others/s0000311-2021-ch_it.pdf</v>
      </c>
    </row>
    <row r="20777" spans="1:2" x14ac:dyDescent="0.2">
      <c r="A20777" s="1" t="s">
        <v>4127</v>
      </c>
      <c r="B20777" t="str">
        <f t="shared" si="624"/>
        <v>https://www.udobaer.de/out/media/public/cust/others/s0000311-2021-ch_it.pdf</v>
      </c>
    </row>
    <row r="20778" spans="1:2" x14ac:dyDescent="0.2">
      <c r="A20778" s="1" t="s">
        <v>4128</v>
      </c>
      <c r="B20778" t="str">
        <f t="shared" si="624"/>
        <v>https://www.udobaer.de/out/media/public/cust/others/s0000311-2021-ch_it.pdf</v>
      </c>
    </row>
    <row r="20779" spans="1:2" x14ac:dyDescent="0.2">
      <c r="A20779" s="1" t="s">
        <v>4129</v>
      </c>
      <c r="B20779" t="str">
        <f t="shared" si="624"/>
        <v>https://www.udobaer.de/out/media/public/cust/others/s0000311-2021-ch_it.pdf</v>
      </c>
    </row>
    <row r="20780" spans="1:2" x14ac:dyDescent="0.2">
      <c r="A20780" s="1" t="s">
        <v>4130</v>
      </c>
      <c r="B20780" t="str">
        <f t="shared" si="624"/>
        <v>https://www.udobaer.de/out/media/public/cust/others/s0000311-2021-ch_it.pdf</v>
      </c>
    </row>
    <row r="20781" spans="1:2" x14ac:dyDescent="0.2">
      <c r="A20781" s="1" t="s">
        <v>4131</v>
      </c>
      <c r="B20781" t="str">
        <f t="shared" si="624"/>
        <v>https://www.udobaer.de/out/media/public/cust/others/s0000311-2021-ch_it.pdf</v>
      </c>
    </row>
    <row r="20782" spans="1:2" x14ac:dyDescent="0.2">
      <c r="A20782" s="1" t="s">
        <v>4132</v>
      </c>
      <c r="B20782" t="str">
        <f t="shared" ref="B20782:B20845" si="625">HYPERLINK("https://www.udobaer.de/out/media/public/cust/others/s0000311-2021-ch_it.pdf")</f>
        <v>https://www.udobaer.de/out/media/public/cust/others/s0000311-2021-ch_it.pdf</v>
      </c>
    </row>
    <row r="20783" spans="1:2" x14ac:dyDescent="0.2">
      <c r="A20783" s="1" t="s">
        <v>4133</v>
      </c>
      <c r="B20783" t="str">
        <f t="shared" si="625"/>
        <v>https://www.udobaer.de/out/media/public/cust/others/s0000311-2021-ch_it.pdf</v>
      </c>
    </row>
    <row r="20784" spans="1:2" x14ac:dyDescent="0.2">
      <c r="A20784" s="1" t="s">
        <v>4134</v>
      </c>
      <c r="B20784" t="str">
        <f t="shared" si="625"/>
        <v>https://www.udobaer.de/out/media/public/cust/others/s0000311-2021-ch_it.pdf</v>
      </c>
    </row>
    <row r="20785" spans="1:2" x14ac:dyDescent="0.2">
      <c r="A20785" s="1" t="s">
        <v>4135</v>
      </c>
      <c r="B20785" t="str">
        <f t="shared" si="625"/>
        <v>https://www.udobaer.de/out/media/public/cust/others/s0000311-2021-ch_it.pdf</v>
      </c>
    </row>
    <row r="20786" spans="1:2" x14ac:dyDescent="0.2">
      <c r="A20786" s="1" t="s">
        <v>4136</v>
      </c>
      <c r="B20786" t="str">
        <f t="shared" si="625"/>
        <v>https://www.udobaer.de/out/media/public/cust/others/s0000311-2021-ch_it.pdf</v>
      </c>
    </row>
    <row r="20787" spans="1:2" x14ac:dyDescent="0.2">
      <c r="A20787" s="1" t="s">
        <v>4137</v>
      </c>
      <c r="B20787" t="str">
        <f t="shared" si="625"/>
        <v>https://www.udobaer.de/out/media/public/cust/others/s0000311-2021-ch_it.pdf</v>
      </c>
    </row>
    <row r="20788" spans="1:2" x14ac:dyDescent="0.2">
      <c r="A20788" s="1" t="s">
        <v>4138</v>
      </c>
      <c r="B20788" t="str">
        <f t="shared" si="625"/>
        <v>https://www.udobaer.de/out/media/public/cust/others/s0000311-2021-ch_it.pdf</v>
      </c>
    </row>
    <row r="20789" spans="1:2" x14ac:dyDescent="0.2">
      <c r="A20789" s="1" t="s">
        <v>4139</v>
      </c>
      <c r="B20789" t="str">
        <f t="shared" si="625"/>
        <v>https://www.udobaer.de/out/media/public/cust/others/s0000311-2021-ch_it.pdf</v>
      </c>
    </row>
    <row r="20790" spans="1:2" x14ac:dyDescent="0.2">
      <c r="A20790" s="1" t="s">
        <v>4140</v>
      </c>
      <c r="B20790" t="str">
        <f t="shared" si="625"/>
        <v>https://www.udobaer.de/out/media/public/cust/others/s0000311-2021-ch_it.pdf</v>
      </c>
    </row>
    <row r="20791" spans="1:2" x14ac:dyDescent="0.2">
      <c r="A20791" s="1" t="s">
        <v>4141</v>
      </c>
      <c r="B20791" t="str">
        <f t="shared" si="625"/>
        <v>https://www.udobaer.de/out/media/public/cust/others/s0000311-2021-ch_it.pdf</v>
      </c>
    </row>
    <row r="20792" spans="1:2" x14ac:dyDescent="0.2">
      <c r="A20792" s="1" t="s">
        <v>4142</v>
      </c>
      <c r="B20792" t="str">
        <f t="shared" si="625"/>
        <v>https://www.udobaer.de/out/media/public/cust/others/s0000311-2021-ch_it.pdf</v>
      </c>
    </row>
    <row r="20793" spans="1:2" x14ac:dyDescent="0.2">
      <c r="A20793" s="1" t="s">
        <v>4143</v>
      </c>
      <c r="B20793" t="str">
        <f t="shared" si="625"/>
        <v>https://www.udobaer.de/out/media/public/cust/others/s0000311-2021-ch_it.pdf</v>
      </c>
    </row>
    <row r="20794" spans="1:2" x14ac:dyDescent="0.2">
      <c r="A20794" s="1" t="s">
        <v>4144</v>
      </c>
      <c r="B20794" t="str">
        <f t="shared" si="625"/>
        <v>https://www.udobaer.de/out/media/public/cust/others/s0000311-2021-ch_it.pdf</v>
      </c>
    </row>
    <row r="20795" spans="1:2" x14ac:dyDescent="0.2">
      <c r="A20795" s="1" t="s">
        <v>4145</v>
      </c>
      <c r="B20795" t="str">
        <f t="shared" si="625"/>
        <v>https://www.udobaer.de/out/media/public/cust/others/s0000311-2021-ch_it.pdf</v>
      </c>
    </row>
    <row r="20796" spans="1:2" x14ac:dyDescent="0.2">
      <c r="A20796" s="1" t="s">
        <v>4146</v>
      </c>
      <c r="B20796" t="str">
        <f t="shared" si="625"/>
        <v>https://www.udobaer.de/out/media/public/cust/others/s0000311-2021-ch_it.pdf</v>
      </c>
    </row>
    <row r="20797" spans="1:2" x14ac:dyDescent="0.2">
      <c r="A20797" s="1" t="s">
        <v>4147</v>
      </c>
      <c r="B20797" t="str">
        <f t="shared" si="625"/>
        <v>https://www.udobaer.de/out/media/public/cust/others/s0000311-2021-ch_it.pdf</v>
      </c>
    </row>
    <row r="20798" spans="1:2" x14ac:dyDescent="0.2">
      <c r="A20798" s="1" t="s">
        <v>4148</v>
      </c>
      <c r="B20798" t="str">
        <f t="shared" si="625"/>
        <v>https://www.udobaer.de/out/media/public/cust/others/s0000311-2021-ch_it.pdf</v>
      </c>
    </row>
    <row r="20799" spans="1:2" x14ac:dyDescent="0.2">
      <c r="A20799" s="1" t="s">
        <v>4149</v>
      </c>
      <c r="B20799" t="str">
        <f t="shared" si="625"/>
        <v>https://www.udobaer.de/out/media/public/cust/others/s0000311-2021-ch_it.pdf</v>
      </c>
    </row>
    <row r="20800" spans="1:2" x14ac:dyDescent="0.2">
      <c r="A20800" s="1" t="s">
        <v>4150</v>
      </c>
      <c r="B20800" t="str">
        <f t="shared" si="625"/>
        <v>https://www.udobaer.de/out/media/public/cust/others/s0000311-2021-ch_it.pdf</v>
      </c>
    </row>
    <row r="20801" spans="1:2" x14ac:dyDescent="0.2">
      <c r="A20801" s="1" t="s">
        <v>4151</v>
      </c>
      <c r="B20801" t="str">
        <f t="shared" si="625"/>
        <v>https://www.udobaer.de/out/media/public/cust/others/s0000311-2021-ch_it.pdf</v>
      </c>
    </row>
    <row r="20802" spans="1:2" x14ac:dyDescent="0.2">
      <c r="A20802" s="1" t="s">
        <v>4152</v>
      </c>
      <c r="B20802" t="str">
        <f t="shared" si="625"/>
        <v>https://www.udobaer.de/out/media/public/cust/others/s0000311-2021-ch_it.pdf</v>
      </c>
    </row>
    <row r="20803" spans="1:2" x14ac:dyDescent="0.2">
      <c r="A20803" s="1" t="s">
        <v>4153</v>
      </c>
      <c r="B20803" t="str">
        <f t="shared" si="625"/>
        <v>https://www.udobaer.de/out/media/public/cust/others/s0000311-2021-ch_it.pdf</v>
      </c>
    </row>
    <row r="20804" spans="1:2" x14ac:dyDescent="0.2">
      <c r="A20804" s="1" t="s">
        <v>4154</v>
      </c>
      <c r="B20804" t="str">
        <f t="shared" si="625"/>
        <v>https://www.udobaer.de/out/media/public/cust/others/s0000311-2021-ch_it.pdf</v>
      </c>
    </row>
    <row r="20805" spans="1:2" x14ac:dyDescent="0.2">
      <c r="A20805" s="1" t="s">
        <v>4155</v>
      </c>
      <c r="B20805" t="str">
        <f t="shared" si="625"/>
        <v>https://www.udobaer.de/out/media/public/cust/others/s0000311-2021-ch_it.pdf</v>
      </c>
    </row>
    <row r="20806" spans="1:2" x14ac:dyDescent="0.2">
      <c r="A20806" s="1" t="s">
        <v>4156</v>
      </c>
      <c r="B20806" t="str">
        <f t="shared" si="625"/>
        <v>https://www.udobaer.de/out/media/public/cust/others/s0000311-2021-ch_it.pdf</v>
      </c>
    </row>
    <row r="20807" spans="1:2" x14ac:dyDescent="0.2">
      <c r="A20807" s="1" t="s">
        <v>4157</v>
      </c>
      <c r="B20807" t="str">
        <f t="shared" si="625"/>
        <v>https://www.udobaer.de/out/media/public/cust/others/s0000311-2021-ch_it.pdf</v>
      </c>
    </row>
    <row r="20808" spans="1:2" x14ac:dyDescent="0.2">
      <c r="A20808" s="1" t="s">
        <v>4158</v>
      </c>
      <c r="B20808" t="str">
        <f t="shared" si="625"/>
        <v>https://www.udobaer.de/out/media/public/cust/others/s0000311-2021-ch_it.pdf</v>
      </c>
    </row>
    <row r="20809" spans="1:2" x14ac:dyDescent="0.2">
      <c r="A20809" s="1" t="s">
        <v>4159</v>
      </c>
      <c r="B20809" t="str">
        <f t="shared" si="625"/>
        <v>https://www.udobaer.de/out/media/public/cust/others/s0000311-2021-ch_it.pdf</v>
      </c>
    </row>
    <row r="20810" spans="1:2" x14ac:dyDescent="0.2">
      <c r="A20810" s="1" t="s">
        <v>4160</v>
      </c>
      <c r="B20810" t="str">
        <f t="shared" si="625"/>
        <v>https://www.udobaer.de/out/media/public/cust/others/s0000311-2021-ch_it.pdf</v>
      </c>
    </row>
    <row r="20811" spans="1:2" x14ac:dyDescent="0.2">
      <c r="A20811" s="1" t="s">
        <v>4161</v>
      </c>
      <c r="B20811" t="str">
        <f t="shared" si="625"/>
        <v>https://www.udobaer.de/out/media/public/cust/others/s0000311-2021-ch_it.pdf</v>
      </c>
    </row>
    <row r="20812" spans="1:2" x14ac:dyDescent="0.2">
      <c r="A20812" s="1" t="s">
        <v>4162</v>
      </c>
      <c r="B20812" t="str">
        <f t="shared" si="625"/>
        <v>https://www.udobaer.de/out/media/public/cust/others/s0000311-2021-ch_it.pdf</v>
      </c>
    </row>
    <row r="20813" spans="1:2" x14ac:dyDescent="0.2">
      <c r="A20813" s="1" t="s">
        <v>4163</v>
      </c>
      <c r="B20813" t="str">
        <f t="shared" si="625"/>
        <v>https://www.udobaer.de/out/media/public/cust/others/s0000311-2021-ch_it.pdf</v>
      </c>
    </row>
    <row r="20814" spans="1:2" x14ac:dyDescent="0.2">
      <c r="A20814" s="1" t="s">
        <v>4164</v>
      </c>
      <c r="B20814" t="str">
        <f t="shared" si="625"/>
        <v>https://www.udobaer.de/out/media/public/cust/others/s0000311-2021-ch_it.pdf</v>
      </c>
    </row>
    <row r="20815" spans="1:2" x14ac:dyDescent="0.2">
      <c r="A20815" s="1" t="s">
        <v>4165</v>
      </c>
      <c r="B20815" t="str">
        <f t="shared" si="625"/>
        <v>https://www.udobaer.de/out/media/public/cust/others/s0000311-2021-ch_it.pdf</v>
      </c>
    </row>
    <row r="20816" spans="1:2" x14ac:dyDescent="0.2">
      <c r="A20816" s="1" t="s">
        <v>4166</v>
      </c>
      <c r="B20816" t="str">
        <f t="shared" si="625"/>
        <v>https://www.udobaer.de/out/media/public/cust/others/s0000311-2021-ch_it.pdf</v>
      </c>
    </row>
    <row r="20817" spans="1:2" x14ac:dyDescent="0.2">
      <c r="A20817" s="1" t="s">
        <v>4167</v>
      </c>
      <c r="B20817" t="str">
        <f t="shared" si="625"/>
        <v>https://www.udobaer.de/out/media/public/cust/others/s0000311-2021-ch_it.pdf</v>
      </c>
    </row>
    <row r="20818" spans="1:2" x14ac:dyDescent="0.2">
      <c r="A20818" s="1" t="s">
        <v>4168</v>
      </c>
      <c r="B20818" t="str">
        <f t="shared" si="625"/>
        <v>https://www.udobaer.de/out/media/public/cust/others/s0000311-2021-ch_it.pdf</v>
      </c>
    </row>
    <row r="20819" spans="1:2" x14ac:dyDescent="0.2">
      <c r="A20819" s="1" t="s">
        <v>4169</v>
      </c>
      <c r="B20819" t="str">
        <f t="shared" si="625"/>
        <v>https://www.udobaer.de/out/media/public/cust/others/s0000311-2021-ch_it.pdf</v>
      </c>
    </row>
    <row r="20820" spans="1:2" x14ac:dyDescent="0.2">
      <c r="A20820" s="1" t="s">
        <v>4170</v>
      </c>
      <c r="B20820" t="str">
        <f t="shared" si="625"/>
        <v>https://www.udobaer.de/out/media/public/cust/others/s0000311-2021-ch_it.pdf</v>
      </c>
    </row>
    <row r="20821" spans="1:2" x14ac:dyDescent="0.2">
      <c r="A20821" s="1" t="s">
        <v>4171</v>
      </c>
      <c r="B20821" t="str">
        <f t="shared" si="625"/>
        <v>https://www.udobaer.de/out/media/public/cust/others/s0000311-2021-ch_it.pdf</v>
      </c>
    </row>
    <row r="20822" spans="1:2" x14ac:dyDescent="0.2">
      <c r="A20822" s="1" t="s">
        <v>4172</v>
      </c>
      <c r="B20822" t="str">
        <f t="shared" si="625"/>
        <v>https://www.udobaer.de/out/media/public/cust/others/s0000311-2021-ch_it.pdf</v>
      </c>
    </row>
    <row r="20823" spans="1:2" x14ac:dyDescent="0.2">
      <c r="A20823" s="1" t="s">
        <v>4173</v>
      </c>
      <c r="B20823" t="str">
        <f t="shared" si="625"/>
        <v>https://www.udobaer.de/out/media/public/cust/others/s0000311-2021-ch_it.pdf</v>
      </c>
    </row>
    <row r="20824" spans="1:2" x14ac:dyDescent="0.2">
      <c r="A20824" s="1" t="s">
        <v>4174</v>
      </c>
      <c r="B20824" t="str">
        <f t="shared" si="625"/>
        <v>https://www.udobaer.de/out/media/public/cust/others/s0000311-2021-ch_it.pdf</v>
      </c>
    </row>
    <row r="20825" spans="1:2" x14ac:dyDescent="0.2">
      <c r="A20825" s="1" t="s">
        <v>4175</v>
      </c>
      <c r="B20825" t="str">
        <f t="shared" si="625"/>
        <v>https://www.udobaer.de/out/media/public/cust/others/s0000311-2021-ch_it.pdf</v>
      </c>
    </row>
    <row r="20826" spans="1:2" x14ac:dyDescent="0.2">
      <c r="A20826" s="1" t="s">
        <v>4176</v>
      </c>
      <c r="B20826" t="str">
        <f t="shared" si="625"/>
        <v>https://www.udobaer.de/out/media/public/cust/others/s0000311-2021-ch_it.pdf</v>
      </c>
    </row>
    <row r="20827" spans="1:2" x14ac:dyDescent="0.2">
      <c r="A20827" s="1" t="s">
        <v>4177</v>
      </c>
      <c r="B20827" t="str">
        <f t="shared" si="625"/>
        <v>https://www.udobaer.de/out/media/public/cust/others/s0000311-2021-ch_it.pdf</v>
      </c>
    </row>
    <row r="20828" spans="1:2" x14ac:dyDescent="0.2">
      <c r="A20828" s="1" t="s">
        <v>4178</v>
      </c>
      <c r="B20828" t="str">
        <f t="shared" si="625"/>
        <v>https://www.udobaer.de/out/media/public/cust/others/s0000311-2021-ch_it.pdf</v>
      </c>
    </row>
    <row r="20829" spans="1:2" x14ac:dyDescent="0.2">
      <c r="A20829" s="1" t="s">
        <v>4179</v>
      </c>
      <c r="B20829" t="str">
        <f t="shared" si="625"/>
        <v>https://www.udobaer.de/out/media/public/cust/others/s0000311-2021-ch_it.pdf</v>
      </c>
    </row>
    <row r="20830" spans="1:2" x14ac:dyDescent="0.2">
      <c r="A20830" s="1" t="s">
        <v>4180</v>
      </c>
      <c r="B20830" t="str">
        <f t="shared" si="625"/>
        <v>https://www.udobaer.de/out/media/public/cust/others/s0000311-2021-ch_it.pdf</v>
      </c>
    </row>
    <row r="20831" spans="1:2" x14ac:dyDescent="0.2">
      <c r="A20831" s="1" t="s">
        <v>4181</v>
      </c>
      <c r="B20831" t="str">
        <f t="shared" si="625"/>
        <v>https://www.udobaer.de/out/media/public/cust/others/s0000311-2021-ch_it.pdf</v>
      </c>
    </row>
    <row r="20832" spans="1:2" x14ac:dyDescent="0.2">
      <c r="A20832" s="1" t="s">
        <v>4182</v>
      </c>
      <c r="B20832" t="str">
        <f t="shared" si="625"/>
        <v>https://www.udobaer.de/out/media/public/cust/others/s0000311-2021-ch_it.pdf</v>
      </c>
    </row>
    <row r="20833" spans="1:2" x14ac:dyDescent="0.2">
      <c r="A20833" s="1" t="s">
        <v>4183</v>
      </c>
      <c r="B20833" t="str">
        <f t="shared" si="625"/>
        <v>https://www.udobaer.de/out/media/public/cust/others/s0000311-2021-ch_it.pdf</v>
      </c>
    </row>
    <row r="20834" spans="1:2" x14ac:dyDescent="0.2">
      <c r="A20834" s="1" t="s">
        <v>4184</v>
      </c>
      <c r="B20834" t="str">
        <f t="shared" si="625"/>
        <v>https://www.udobaer.de/out/media/public/cust/others/s0000311-2021-ch_it.pdf</v>
      </c>
    </row>
    <row r="20835" spans="1:2" x14ac:dyDescent="0.2">
      <c r="A20835" s="1" t="s">
        <v>4185</v>
      </c>
      <c r="B20835" t="str">
        <f t="shared" si="625"/>
        <v>https://www.udobaer.de/out/media/public/cust/others/s0000311-2021-ch_it.pdf</v>
      </c>
    </row>
    <row r="20836" spans="1:2" x14ac:dyDescent="0.2">
      <c r="A20836" s="1" t="s">
        <v>4186</v>
      </c>
      <c r="B20836" t="str">
        <f t="shared" si="625"/>
        <v>https://www.udobaer.de/out/media/public/cust/others/s0000311-2021-ch_it.pdf</v>
      </c>
    </row>
    <row r="20837" spans="1:2" x14ac:dyDescent="0.2">
      <c r="A20837" s="1" t="s">
        <v>4187</v>
      </c>
      <c r="B20837" t="str">
        <f t="shared" si="625"/>
        <v>https://www.udobaer.de/out/media/public/cust/others/s0000311-2021-ch_it.pdf</v>
      </c>
    </row>
    <row r="20838" spans="1:2" x14ac:dyDescent="0.2">
      <c r="A20838" s="1" t="s">
        <v>4188</v>
      </c>
      <c r="B20838" t="str">
        <f t="shared" si="625"/>
        <v>https://www.udobaer.de/out/media/public/cust/others/s0000311-2021-ch_it.pdf</v>
      </c>
    </row>
    <row r="20839" spans="1:2" x14ac:dyDescent="0.2">
      <c r="A20839" s="1" t="s">
        <v>4189</v>
      </c>
      <c r="B20839" t="str">
        <f t="shared" si="625"/>
        <v>https://www.udobaer.de/out/media/public/cust/others/s0000311-2021-ch_it.pdf</v>
      </c>
    </row>
    <row r="20840" spans="1:2" x14ac:dyDescent="0.2">
      <c r="A20840" s="1" t="s">
        <v>4190</v>
      </c>
      <c r="B20840" t="str">
        <f t="shared" si="625"/>
        <v>https://www.udobaer.de/out/media/public/cust/others/s0000311-2021-ch_it.pdf</v>
      </c>
    </row>
    <row r="20841" spans="1:2" x14ac:dyDescent="0.2">
      <c r="A20841" s="1" t="s">
        <v>4191</v>
      </c>
      <c r="B20841" t="str">
        <f t="shared" si="625"/>
        <v>https://www.udobaer.de/out/media/public/cust/others/s0000311-2021-ch_it.pdf</v>
      </c>
    </row>
    <row r="20842" spans="1:2" x14ac:dyDescent="0.2">
      <c r="A20842" s="1" t="s">
        <v>4192</v>
      </c>
      <c r="B20842" t="str">
        <f t="shared" si="625"/>
        <v>https://www.udobaer.de/out/media/public/cust/others/s0000311-2021-ch_it.pdf</v>
      </c>
    </row>
    <row r="20843" spans="1:2" x14ac:dyDescent="0.2">
      <c r="A20843" s="1" t="s">
        <v>4193</v>
      </c>
      <c r="B20843" t="str">
        <f t="shared" si="625"/>
        <v>https://www.udobaer.de/out/media/public/cust/others/s0000311-2021-ch_it.pdf</v>
      </c>
    </row>
    <row r="20844" spans="1:2" x14ac:dyDescent="0.2">
      <c r="A20844" s="1" t="s">
        <v>4194</v>
      </c>
      <c r="B20844" t="str">
        <f t="shared" si="625"/>
        <v>https://www.udobaer.de/out/media/public/cust/others/s0000311-2021-ch_it.pdf</v>
      </c>
    </row>
    <row r="20845" spans="1:2" x14ac:dyDescent="0.2">
      <c r="A20845" s="1" t="s">
        <v>4195</v>
      </c>
      <c r="B20845" t="str">
        <f t="shared" si="625"/>
        <v>https://www.udobaer.de/out/media/public/cust/others/s0000311-2021-ch_it.pdf</v>
      </c>
    </row>
    <row r="20846" spans="1:2" x14ac:dyDescent="0.2">
      <c r="A20846" s="1" t="s">
        <v>4196</v>
      </c>
      <c r="B20846" t="str">
        <f t="shared" ref="B20846:B20909" si="626">HYPERLINK("https://www.udobaer.de/out/media/public/cust/others/s0000311-2021-ch_it.pdf")</f>
        <v>https://www.udobaer.de/out/media/public/cust/others/s0000311-2021-ch_it.pdf</v>
      </c>
    </row>
    <row r="20847" spans="1:2" x14ac:dyDescent="0.2">
      <c r="A20847" s="1" t="s">
        <v>4197</v>
      </c>
      <c r="B20847" t="str">
        <f t="shared" si="626"/>
        <v>https://www.udobaer.de/out/media/public/cust/others/s0000311-2021-ch_it.pdf</v>
      </c>
    </row>
    <row r="20848" spans="1:2" x14ac:dyDescent="0.2">
      <c r="A20848" s="1" t="s">
        <v>4198</v>
      </c>
      <c r="B20848" t="str">
        <f t="shared" si="626"/>
        <v>https://www.udobaer.de/out/media/public/cust/others/s0000311-2021-ch_it.pdf</v>
      </c>
    </row>
    <row r="20849" spans="1:2" x14ac:dyDescent="0.2">
      <c r="A20849" s="1" t="s">
        <v>4199</v>
      </c>
      <c r="B20849" t="str">
        <f t="shared" si="626"/>
        <v>https://www.udobaer.de/out/media/public/cust/others/s0000311-2021-ch_it.pdf</v>
      </c>
    </row>
    <row r="20850" spans="1:2" x14ac:dyDescent="0.2">
      <c r="A20850" s="1" t="s">
        <v>4200</v>
      </c>
      <c r="B20850" t="str">
        <f t="shared" si="626"/>
        <v>https://www.udobaer.de/out/media/public/cust/others/s0000311-2021-ch_it.pdf</v>
      </c>
    </row>
    <row r="20851" spans="1:2" x14ac:dyDescent="0.2">
      <c r="A20851" s="1" t="s">
        <v>4201</v>
      </c>
      <c r="B20851" t="str">
        <f t="shared" si="626"/>
        <v>https://www.udobaer.de/out/media/public/cust/others/s0000311-2021-ch_it.pdf</v>
      </c>
    </row>
    <row r="20852" spans="1:2" x14ac:dyDescent="0.2">
      <c r="A20852" s="1" t="s">
        <v>4202</v>
      </c>
      <c r="B20852" t="str">
        <f t="shared" si="626"/>
        <v>https://www.udobaer.de/out/media/public/cust/others/s0000311-2021-ch_it.pdf</v>
      </c>
    </row>
    <row r="20853" spans="1:2" x14ac:dyDescent="0.2">
      <c r="A20853" s="1" t="s">
        <v>4203</v>
      </c>
      <c r="B20853" t="str">
        <f t="shared" si="626"/>
        <v>https://www.udobaer.de/out/media/public/cust/others/s0000311-2021-ch_it.pdf</v>
      </c>
    </row>
    <row r="20854" spans="1:2" x14ac:dyDescent="0.2">
      <c r="A20854" s="1" t="s">
        <v>4204</v>
      </c>
      <c r="B20854" t="str">
        <f t="shared" si="626"/>
        <v>https://www.udobaer.de/out/media/public/cust/others/s0000311-2021-ch_it.pdf</v>
      </c>
    </row>
    <row r="20855" spans="1:2" x14ac:dyDescent="0.2">
      <c r="A20855" s="1" t="s">
        <v>4205</v>
      </c>
      <c r="B20855" t="str">
        <f t="shared" si="626"/>
        <v>https://www.udobaer.de/out/media/public/cust/others/s0000311-2021-ch_it.pdf</v>
      </c>
    </row>
    <row r="20856" spans="1:2" x14ac:dyDescent="0.2">
      <c r="A20856" s="1" t="s">
        <v>4206</v>
      </c>
      <c r="B20856" t="str">
        <f t="shared" si="626"/>
        <v>https://www.udobaer.de/out/media/public/cust/others/s0000311-2021-ch_it.pdf</v>
      </c>
    </row>
    <row r="20857" spans="1:2" x14ac:dyDescent="0.2">
      <c r="A20857" s="1" t="s">
        <v>4207</v>
      </c>
      <c r="B20857" t="str">
        <f t="shared" si="626"/>
        <v>https://www.udobaer.de/out/media/public/cust/others/s0000311-2021-ch_it.pdf</v>
      </c>
    </row>
    <row r="20858" spans="1:2" x14ac:dyDescent="0.2">
      <c r="A20858" s="1" t="s">
        <v>4208</v>
      </c>
      <c r="B20858" t="str">
        <f t="shared" si="626"/>
        <v>https://www.udobaer.de/out/media/public/cust/others/s0000311-2021-ch_it.pdf</v>
      </c>
    </row>
    <row r="20859" spans="1:2" x14ac:dyDescent="0.2">
      <c r="A20859" s="1" t="s">
        <v>4209</v>
      </c>
      <c r="B20859" t="str">
        <f t="shared" si="626"/>
        <v>https://www.udobaer.de/out/media/public/cust/others/s0000311-2021-ch_it.pdf</v>
      </c>
    </row>
    <row r="20860" spans="1:2" x14ac:dyDescent="0.2">
      <c r="A20860" s="1" t="s">
        <v>4210</v>
      </c>
      <c r="B20860" t="str">
        <f t="shared" si="626"/>
        <v>https://www.udobaer.de/out/media/public/cust/others/s0000311-2021-ch_it.pdf</v>
      </c>
    </row>
    <row r="20861" spans="1:2" x14ac:dyDescent="0.2">
      <c r="A20861" s="1" t="s">
        <v>4211</v>
      </c>
      <c r="B20861" t="str">
        <f t="shared" si="626"/>
        <v>https://www.udobaer.de/out/media/public/cust/others/s0000311-2021-ch_it.pdf</v>
      </c>
    </row>
    <row r="20862" spans="1:2" x14ac:dyDescent="0.2">
      <c r="A20862" s="1" t="s">
        <v>4212</v>
      </c>
      <c r="B20862" t="str">
        <f t="shared" si="626"/>
        <v>https://www.udobaer.de/out/media/public/cust/others/s0000311-2021-ch_it.pdf</v>
      </c>
    </row>
    <row r="20863" spans="1:2" x14ac:dyDescent="0.2">
      <c r="A20863" s="1" t="s">
        <v>4213</v>
      </c>
      <c r="B20863" t="str">
        <f t="shared" si="626"/>
        <v>https://www.udobaer.de/out/media/public/cust/others/s0000311-2021-ch_it.pdf</v>
      </c>
    </row>
    <row r="20864" spans="1:2" x14ac:dyDescent="0.2">
      <c r="A20864" s="1" t="s">
        <v>4214</v>
      </c>
      <c r="B20864" t="str">
        <f t="shared" si="626"/>
        <v>https://www.udobaer.de/out/media/public/cust/others/s0000311-2021-ch_it.pdf</v>
      </c>
    </row>
    <row r="20865" spans="1:2" x14ac:dyDescent="0.2">
      <c r="A20865" s="1" t="s">
        <v>4215</v>
      </c>
      <c r="B20865" t="str">
        <f t="shared" si="626"/>
        <v>https://www.udobaer.de/out/media/public/cust/others/s0000311-2021-ch_it.pdf</v>
      </c>
    </row>
    <row r="20866" spans="1:2" x14ac:dyDescent="0.2">
      <c r="A20866" s="1" t="s">
        <v>4216</v>
      </c>
      <c r="B20866" t="str">
        <f t="shared" si="626"/>
        <v>https://www.udobaer.de/out/media/public/cust/others/s0000311-2021-ch_it.pdf</v>
      </c>
    </row>
    <row r="20867" spans="1:2" x14ac:dyDescent="0.2">
      <c r="A20867" s="1" t="s">
        <v>4217</v>
      </c>
      <c r="B20867" t="str">
        <f t="shared" si="626"/>
        <v>https://www.udobaer.de/out/media/public/cust/others/s0000311-2021-ch_it.pdf</v>
      </c>
    </row>
    <row r="20868" spans="1:2" x14ac:dyDescent="0.2">
      <c r="A20868" s="1" t="s">
        <v>4218</v>
      </c>
      <c r="B20868" t="str">
        <f t="shared" si="626"/>
        <v>https://www.udobaer.de/out/media/public/cust/others/s0000311-2021-ch_it.pdf</v>
      </c>
    </row>
    <row r="20869" spans="1:2" x14ac:dyDescent="0.2">
      <c r="A20869" s="1" t="s">
        <v>4219</v>
      </c>
      <c r="B20869" t="str">
        <f t="shared" si="626"/>
        <v>https://www.udobaer.de/out/media/public/cust/others/s0000311-2021-ch_it.pdf</v>
      </c>
    </row>
    <row r="20870" spans="1:2" x14ac:dyDescent="0.2">
      <c r="A20870" s="1" t="s">
        <v>4220</v>
      </c>
      <c r="B20870" t="str">
        <f t="shared" si="626"/>
        <v>https://www.udobaer.de/out/media/public/cust/others/s0000311-2021-ch_it.pdf</v>
      </c>
    </row>
    <row r="20871" spans="1:2" x14ac:dyDescent="0.2">
      <c r="A20871" s="1" t="s">
        <v>4221</v>
      </c>
      <c r="B20871" t="str">
        <f t="shared" si="626"/>
        <v>https://www.udobaer.de/out/media/public/cust/others/s0000311-2021-ch_it.pdf</v>
      </c>
    </row>
    <row r="20872" spans="1:2" x14ac:dyDescent="0.2">
      <c r="A20872" s="1" t="s">
        <v>4222</v>
      </c>
      <c r="B20872" t="str">
        <f t="shared" si="626"/>
        <v>https://www.udobaer.de/out/media/public/cust/others/s0000311-2021-ch_it.pdf</v>
      </c>
    </row>
    <row r="20873" spans="1:2" x14ac:dyDescent="0.2">
      <c r="A20873" s="1" t="s">
        <v>4223</v>
      </c>
      <c r="B20873" t="str">
        <f t="shared" si="626"/>
        <v>https://www.udobaer.de/out/media/public/cust/others/s0000311-2021-ch_it.pdf</v>
      </c>
    </row>
    <row r="20874" spans="1:2" x14ac:dyDescent="0.2">
      <c r="A20874" s="1" t="s">
        <v>4224</v>
      </c>
      <c r="B20874" t="str">
        <f t="shared" si="626"/>
        <v>https://www.udobaer.de/out/media/public/cust/others/s0000311-2021-ch_it.pdf</v>
      </c>
    </row>
    <row r="20875" spans="1:2" x14ac:dyDescent="0.2">
      <c r="A20875" s="1" t="s">
        <v>4225</v>
      </c>
      <c r="B20875" t="str">
        <f t="shared" si="626"/>
        <v>https://www.udobaer.de/out/media/public/cust/others/s0000311-2021-ch_it.pdf</v>
      </c>
    </row>
    <row r="20876" spans="1:2" x14ac:dyDescent="0.2">
      <c r="A20876" s="1" t="s">
        <v>4226</v>
      </c>
      <c r="B20876" t="str">
        <f t="shared" si="626"/>
        <v>https://www.udobaer.de/out/media/public/cust/others/s0000311-2021-ch_it.pdf</v>
      </c>
    </row>
    <row r="20877" spans="1:2" x14ac:dyDescent="0.2">
      <c r="A20877" s="1" t="s">
        <v>4227</v>
      </c>
      <c r="B20877" t="str">
        <f t="shared" si="626"/>
        <v>https://www.udobaer.de/out/media/public/cust/others/s0000311-2021-ch_it.pdf</v>
      </c>
    </row>
    <row r="20878" spans="1:2" x14ac:dyDescent="0.2">
      <c r="A20878" s="1" t="s">
        <v>4228</v>
      </c>
      <c r="B20878" t="str">
        <f t="shared" si="626"/>
        <v>https://www.udobaer.de/out/media/public/cust/others/s0000311-2021-ch_it.pdf</v>
      </c>
    </row>
    <row r="20879" spans="1:2" x14ac:dyDescent="0.2">
      <c r="A20879" s="1" t="s">
        <v>4229</v>
      </c>
      <c r="B20879" t="str">
        <f t="shared" si="626"/>
        <v>https://www.udobaer.de/out/media/public/cust/others/s0000311-2021-ch_it.pdf</v>
      </c>
    </row>
    <row r="20880" spans="1:2" x14ac:dyDescent="0.2">
      <c r="A20880" s="1" t="s">
        <v>4230</v>
      </c>
      <c r="B20880" t="str">
        <f t="shared" si="626"/>
        <v>https://www.udobaer.de/out/media/public/cust/others/s0000311-2021-ch_it.pdf</v>
      </c>
    </row>
    <row r="20881" spans="1:2" x14ac:dyDescent="0.2">
      <c r="A20881" s="1" t="s">
        <v>4231</v>
      </c>
      <c r="B20881" t="str">
        <f t="shared" si="626"/>
        <v>https://www.udobaer.de/out/media/public/cust/others/s0000311-2021-ch_it.pdf</v>
      </c>
    </row>
    <row r="20882" spans="1:2" x14ac:dyDescent="0.2">
      <c r="A20882" s="1" t="s">
        <v>4232</v>
      </c>
      <c r="B20882" t="str">
        <f t="shared" si="626"/>
        <v>https://www.udobaer.de/out/media/public/cust/others/s0000311-2021-ch_it.pdf</v>
      </c>
    </row>
    <row r="20883" spans="1:2" x14ac:dyDescent="0.2">
      <c r="A20883" s="1" t="s">
        <v>4233</v>
      </c>
      <c r="B20883" t="str">
        <f t="shared" si="626"/>
        <v>https://www.udobaer.de/out/media/public/cust/others/s0000311-2021-ch_it.pdf</v>
      </c>
    </row>
    <row r="20884" spans="1:2" x14ac:dyDescent="0.2">
      <c r="A20884" s="1" t="s">
        <v>4234</v>
      </c>
      <c r="B20884" t="str">
        <f t="shared" si="626"/>
        <v>https://www.udobaer.de/out/media/public/cust/others/s0000311-2021-ch_it.pdf</v>
      </c>
    </row>
    <row r="20885" spans="1:2" x14ac:dyDescent="0.2">
      <c r="A20885" s="1" t="s">
        <v>4235</v>
      </c>
      <c r="B20885" t="str">
        <f t="shared" si="626"/>
        <v>https://www.udobaer.de/out/media/public/cust/others/s0000311-2021-ch_it.pdf</v>
      </c>
    </row>
    <row r="20886" spans="1:2" x14ac:dyDescent="0.2">
      <c r="A20886" s="1" t="s">
        <v>4236</v>
      </c>
      <c r="B20886" t="str">
        <f t="shared" si="626"/>
        <v>https://www.udobaer.de/out/media/public/cust/others/s0000311-2021-ch_it.pdf</v>
      </c>
    </row>
    <row r="20887" spans="1:2" x14ac:dyDescent="0.2">
      <c r="A20887" s="1" t="s">
        <v>4237</v>
      </c>
      <c r="B20887" t="str">
        <f t="shared" si="626"/>
        <v>https://www.udobaer.de/out/media/public/cust/others/s0000311-2021-ch_it.pdf</v>
      </c>
    </row>
    <row r="20888" spans="1:2" x14ac:dyDescent="0.2">
      <c r="A20888" s="1" t="s">
        <v>4238</v>
      </c>
      <c r="B20888" t="str">
        <f t="shared" si="626"/>
        <v>https://www.udobaer.de/out/media/public/cust/others/s0000311-2021-ch_it.pdf</v>
      </c>
    </row>
    <row r="20889" spans="1:2" x14ac:dyDescent="0.2">
      <c r="A20889" s="1" t="s">
        <v>4239</v>
      </c>
      <c r="B20889" t="str">
        <f t="shared" si="626"/>
        <v>https://www.udobaer.de/out/media/public/cust/others/s0000311-2021-ch_it.pdf</v>
      </c>
    </row>
    <row r="20890" spans="1:2" x14ac:dyDescent="0.2">
      <c r="A20890" s="1" t="s">
        <v>4240</v>
      </c>
      <c r="B20890" t="str">
        <f t="shared" si="626"/>
        <v>https://www.udobaer.de/out/media/public/cust/others/s0000311-2021-ch_it.pdf</v>
      </c>
    </row>
    <row r="20891" spans="1:2" x14ac:dyDescent="0.2">
      <c r="A20891" s="1" t="s">
        <v>4241</v>
      </c>
      <c r="B20891" t="str">
        <f t="shared" si="626"/>
        <v>https://www.udobaer.de/out/media/public/cust/others/s0000311-2021-ch_it.pdf</v>
      </c>
    </row>
    <row r="20892" spans="1:2" x14ac:dyDescent="0.2">
      <c r="A20892" s="1" t="s">
        <v>4242</v>
      </c>
      <c r="B20892" t="str">
        <f t="shared" si="626"/>
        <v>https://www.udobaer.de/out/media/public/cust/others/s0000311-2021-ch_it.pdf</v>
      </c>
    </row>
    <row r="20893" spans="1:2" x14ac:dyDescent="0.2">
      <c r="A20893" s="1" t="s">
        <v>4247</v>
      </c>
      <c r="B20893" t="str">
        <f t="shared" si="626"/>
        <v>https://www.udobaer.de/out/media/public/cust/others/s0000311-2021-ch_it.pdf</v>
      </c>
    </row>
    <row r="20894" spans="1:2" x14ac:dyDescent="0.2">
      <c r="A20894" s="1" t="s">
        <v>8112</v>
      </c>
      <c r="B20894" t="str">
        <f t="shared" si="626"/>
        <v>https://www.udobaer.de/out/media/public/cust/others/s0000311-2021-ch_it.pdf</v>
      </c>
    </row>
    <row r="20895" spans="1:2" x14ac:dyDescent="0.2">
      <c r="A20895" s="1" t="s">
        <v>8115</v>
      </c>
      <c r="B20895" t="str">
        <f t="shared" si="626"/>
        <v>https://www.udobaer.de/out/media/public/cust/others/s0000311-2021-ch_it.pdf</v>
      </c>
    </row>
    <row r="20896" spans="1:2" x14ac:dyDescent="0.2">
      <c r="A20896" s="1" t="s">
        <v>8116</v>
      </c>
      <c r="B20896" t="str">
        <f t="shared" si="626"/>
        <v>https://www.udobaer.de/out/media/public/cust/others/s0000311-2021-ch_it.pdf</v>
      </c>
    </row>
    <row r="20897" spans="1:2" x14ac:dyDescent="0.2">
      <c r="A20897" s="1" t="s">
        <v>8117</v>
      </c>
      <c r="B20897" t="str">
        <f t="shared" si="626"/>
        <v>https://www.udobaer.de/out/media/public/cust/others/s0000311-2021-ch_it.pdf</v>
      </c>
    </row>
    <row r="20898" spans="1:2" x14ac:dyDescent="0.2">
      <c r="A20898" s="1" t="s">
        <v>8118</v>
      </c>
      <c r="B20898" t="str">
        <f t="shared" si="626"/>
        <v>https://www.udobaer.de/out/media/public/cust/others/s0000311-2021-ch_it.pdf</v>
      </c>
    </row>
    <row r="20899" spans="1:2" x14ac:dyDescent="0.2">
      <c r="A20899" s="1" t="s">
        <v>8119</v>
      </c>
      <c r="B20899" t="str">
        <f t="shared" si="626"/>
        <v>https://www.udobaer.de/out/media/public/cust/others/s0000311-2021-ch_it.pdf</v>
      </c>
    </row>
    <row r="20900" spans="1:2" x14ac:dyDescent="0.2">
      <c r="A20900" s="1" t="s">
        <v>8120</v>
      </c>
      <c r="B20900" t="str">
        <f t="shared" si="626"/>
        <v>https://www.udobaer.de/out/media/public/cust/others/s0000311-2021-ch_it.pdf</v>
      </c>
    </row>
    <row r="20901" spans="1:2" x14ac:dyDescent="0.2">
      <c r="A20901" s="1" t="s">
        <v>8121</v>
      </c>
      <c r="B20901" t="str">
        <f t="shared" si="626"/>
        <v>https://www.udobaer.de/out/media/public/cust/others/s0000311-2021-ch_it.pdf</v>
      </c>
    </row>
    <row r="20902" spans="1:2" x14ac:dyDescent="0.2">
      <c r="A20902" s="1" t="s">
        <v>8122</v>
      </c>
      <c r="B20902" t="str">
        <f t="shared" si="626"/>
        <v>https://www.udobaer.de/out/media/public/cust/others/s0000311-2021-ch_it.pdf</v>
      </c>
    </row>
    <row r="20903" spans="1:2" x14ac:dyDescent="0.2">
      <c r="A20903" s="1" t="s">
        <v>8123</v>
      </c>
      <c r="B20903" t="str">
        <f t="shared" si="626"/>
        <v>https://www.udobaer.de/out/media/public/cust/others/s0000311-2021-ch_it.pdf</v>
      </c>
    </row>
    <row r="20904" spans="1:2" x14ac:dyDescent="0.2">
      <c r="A20904" s="1" t="s">
        <v>8124</v>
      </c>
      <c r="B20904" t="str">
        <f t="shared" si="626"/>
        <v>https://www.udobaer.de/out/media/public/cust/others/s0000311-2021-ch_it.pdf</v>
      </c>
    </row>
    <row r="20905" spans="1:2" x14ac:dyDescent="0.2">
      <c r="A20905" s="1" t="s">
        <v>8125</v>
      </c>
      <c r="B20905" t="str">
        <f t="shared" si="626"/>
        <v>https://www.udobaer.de/out/media/public/cust/others/s0000311-2021-ch_it.pdf</v>
      </c>
    </row>
    <row r="20906" spans="1:2" x14ac:dyDescent="0.2">
      <c r="A20906" s="1" t="s">
        <v>8126</v>
      </c>
      <c r="B20906" t="str">
        <f t="shared" si="626"/>
        <v>https://www.udobaer.de/out/media/public/cust/others/s0000311-2021-ch_it.pdf</v>
      </c>
    </row>
    <row r="20907" spans="1:2" x14ac:dyDescent="0.2">
      <c r="A20907" s="1" t="s">
        <v>8127</v>
      </c>
      <c r="B20907" t="str">
        <f t="shared" si="626"/>
        <v>https://www.udobaer.de/out/media/public/cust/others/s0000311-2021-ch_it.pdf</v>
      </c>
    </row>
    <row r="20908" spans="1:2" x14ac:dyDescent="0.2">
      <c r="A20908" s="1" t="s">
        <v>8128</v>
      </c>
      <c r="B20908" t="str">
        <f t="shared" si="626"/>
        <v>https://www.udobaer.de/out/media/public/cust/others/s0000311-2021-ch_it.pdf</v>
      </c>
    </row>
    <row r="20909" spans="1:2" x14ac:dyDescent="0.2">
      <c r="A20909" s="1" t="s">
        <v>8129</v>
      </c>
      <c r="B20909" t="str">
        <f t="shared" si="626"/>
        <v>https://www.udobaer.de/out/media/public/cust/others/s0000311-2021-ch_it.pdf</v>
      </c>
    </row>
    <row r="20910" spans="1:2" x14ac:dyDescent="0.2">
      <c r="A20910" s="1" t="s">
        <v>8130</v>
      </c>
      <c r="B20910" t="str">
        <f t="shared" ref="B20910:B20933" si="627">HYPERLINK("https://www.udobaer.de/out/media/public/cust/others/s0000311-2021-ch_it.pdf")</f>
        <v>https://www.udobaer.de/out/media/public/cust/others/s0000311-2021-ch_it.pdf</v>
      </c>
    </row>
    <row r="20911" spans="1:2" x14ac:dyDescent="0.2">
      <c r="A20911" s="1" t="s">
        <v>8131</v>
      </c>
      <c r="B20911" t="str">
        <f t="shared" si="627"/>
        <v>https://www.udobaer.de/out/media/public/cust/others/s0000311-2021-ch_it.pdf</v>
      </c>
    </row>
    <row r="20912" spans="1:2" x14ac:dyDescent="0.2">
      <c r="A20912" s="1" t="s">
        <v>8132</v>
      </c>
      <c r="B20912" t="str">
        <f t="shared" si="627"/>
        <v>https://www.udobaer.de/out/media/public/cust/others/s0000311-2021-ch_it.pdf</v>
      </c>
    </row>
    <row r="20913" spans="1:2" x14ac:dyDescent="0.2">
      <c r="A20913" s="1" t="s">
        <v>8133</v>
      </c>
      <c r="B20913" t="str">
        <f t="shared" si="627"/>
        <v>https://www.udobaer.de/out/media/public/cust/others/s0000311-2021-ch_it.pdf</v>
      </c>
    </row>
    <row r="20914" spans="1:2" x14ac:dyDescent="0.2">
      <c r="A20914" s="1" t="s">
        <v>8134</v>
      </c>
      <c r="B20914" t="str">
        <f t="shared" si="627"/>
        <v>https://www.udobaer.de/out/media/public/cust/others/s0000311-2021-ch_it.pdf</v>
      </c>
    </row>
    <row r="20915" spans="1:2" x14ac:dyDescent="0.2">
      <c r="A20915" s="1" t="s">
        <v>8135</v>
      </c>
      <c r="B20915" t="str">
        <f t="shared" si="627"/>
        <v>https://www.udobaer.de/out/media/public/cust/others/s0000311-2021-ch_it.pdf</v>
      </c>
    </row>
    <row r="20916" spans="1:2" x14ac:dyDescent="0.2">
      <c r="A20916" s="1" t="s">
        <v>8136</v>
      </c>
      <c r="B20916" t="str">
        <f t="shared" si="627"/>
        <v>https://www.udobaer.de/out/media/public/cust/others/s0000311-2021-ch_it.pdf</v>
      </c>
    </row>
    <row r="20917" spans="1:2" x14ac:dyDescent="0.2">
      <c r="A20917" s="1" t="s">
        <v>8137</v>
      </c>
      <c r="B20917" t="str">
        <f t="shared" si="627"/>
        <v>https://www.udobaer.de/out/media/public/cust/others/s0000311-2021-ch_it.pdf</v>
      </c>
    </row>
    <row r="20918" spans="1:2" x14ac:dyDescent="0.2">
      <c r="A20918" s="1" t="s">
        <v>8138</v>
      </c>
      <c r="B20918" t="str">
        <f t="shared" si="627"/>
        <v>https://www.udobaer.de/out/media/public/cust/others/s0000311-2021-ch_it.pdf</v>
      </c>
    </row>
    <row r="20919" spans="1:2" x14ac:dyDescent="0.2">
      <c r="A20919" s="1" t="s">
        <v>8139</v>
      </c>
      <c r="B20919" t="str">
        <f t="shared" si="627"/>
        <v>https://www.udobaer.de/out/media/public/cust/others/s0000311-2021-ch_it.pdf</v>
      </c>
    </row>
    <row r="20920" spans="1:2" x14ac:dyDescent="0.2">
      <c r="A20920" s="1" t="s">
        <v>8140</v>
      </c>
      <c r="B20920" t="str">
        <f t="shared" si="627"/>
        <v>https://www.udobaer.de/out/media/public/cust/others/s0000311-2021-ch_it.pdf</v>
      </c>
    </row>
    <row r="20921" spans="1:2" x14ac:dyDescent="0.2">
      <c r="A20921" s="1" t="s">
        <v>8141</v>
      </c>
      <c r="B20921" t="str">
        <f t="shared" si="627"/>
        <v>https://www.udobaer.de/out/media/public/cust/others/s0000311-2021-ch_it.pdf</v>
      </c>
    </row>
    <row r="20922" spans="1:2" x14ac:dyDescent="0.2">
      <c r="A20922" s="1" t="s">
        <v>8142</v>
      </c>
      <c r="B20922" t="str">
        <f t="shared" si="627"/>
        <v>https://www.udobaer.de/out/media/public/cust/others/s0000311-2021-ch_it.pdf</v>
      </c>
    </row>
    <row r="20923" spans="1:2" x14ac:dyDescent="0.2">
      <c r="A20923" s="1" t="s">
        <v>8143</v>
      </c>
      <c r="B20923" t="str">
        <f t="shared" si="627"/>
        <v>https://www.udobaer.de/out/media/public/cust/others/s0000311-2021-ch_it.pdf</v>
      </c>
    </row>
    <row r="20924" spans="1:2" x14ac:dyDescent="0.2">
      <c r="A20924" s="1" t="s">
        <v>8144</v>
      </c>
      <c r="B20924" t="str">
        <f t="shared" si="627"/>
        <v>https://www.udobaer.de/out/media/public/cust/others/s0000311-2021-ch_it.pdf</v>
      </c>
    </row>
    <row r="20925" spans="1:2" x14ac:dyDescent="0.2">
      <c r="A20925" s="1" t="s">
        <v>8145</v>
      </c>
      <c r="B20925" t="str">
        <f t="shared" si="627"/>
        <v>https://www.udobaer.de/out/media/public/cust/others/s0000311-2021-ch_it.pdf</v>
      </c>
    </row>
    <row r="20926" spans="1:2" x14ac:dyDescent="0.2">
      <c r="A20926" s="1" t="s">
        <v>8146</v>
      </c>
      <c r="B20926" t="str">
        <f t="shared" si="627"/>
        <v>https://www.udobaer.de/out/media/public/cust/others/s0000311-2021-ch_it.pdf</v>
      </c>
    </row>
    <row r="20927" spans="1:2" x14ac:dyDescent="0.2">
      <c r="A20927" s="1" t="s">
        <v>8147</v>
      </c>
      <c r="B20927" t="str">
        <f t="shared" si="627"/>
        <v>https://www.udobaer.de/out/media/public/cust/others/s0000311-2021-ch_it.pdf</v>
      </c>
    </row>
    <row r="20928" spans="1:2" x14ac:dyDescent="0.2">
      <c r="A20928" s="1" t="s">
        <v>8148</v>
      </c>
      <c r="B20928" t="str">
        <f t="shared" si="627"/>
        <v>https://www.udobaer.de/out/media/public/cust/others/s0000311-2021-ch_it.pdf</v>
      </c>
    </row>
    <row r="20929" spans="1:2" x14ac:dyDescent="0.2">
      <c r="A20929" s="1" t="s">
        <v>8149</v>
      </c>
      <c r="B20929" t="str">
        <f t="shared" si="627"/>
        <v>https://www.udobaer.de/out/media/public/cust/others/s0000311-2021-ch_it.pdf</v>
      </c>
    </row>
    <row r="20930" spans="1:2" x14ac:dyDescent="0.2">
      <c r="A20930" s="1" t="s">
        <v>8150</v>
      </c>
      <c r="B20930" t="str">
        <f t="shared" si="627"/>
        <v>https://www.udobaer.de/out/media/public/cust/others/s0000311-2021-ch_it.pdf</v>
      </c>
    </row>
    <row r="20931" spans="1:2" x14ac:dyDescent="0.2">
      <c r="A20931" s="1" t="s">
        <v>8151</v>
      </c>
      <c r="B20931" t="str">
        <f t="shared" si="627"/>
        <v>https://www.udobaer.de/out/media/public/cust/others/s0000311-2021-ch_it.pdf</v>
      </c>
    </row>
    <row r="20932" spans="1:2" x14ac:dyDescent="0.2">
      <c r="A20932" s="1" t="s">
        <v>8152</v>
      </c>
      <c r="B20932" t="str">
        <f t="shared" si="627"/>
        <v>https://www.udobaer.de/out/media/public/cust/others/s0000311-2021-ch_it.pdf</v>
      </c>
    </row>
    <row r="20933" spans="1:2" x14ac:dyDescent="0.2">
      <c r="A20933" s="1" t="s">
        <v>8153</v>
      </c>
      <c r="B20933" t="str">
        <f t="shared" si="627"/>
        <v>https://www.udobaer.de/out/media/public/cust/others/s0000311-2021-ch_it.pdf</v>
      </c>
    </row>
    <row r="20934" spans="1:2" x14ac:dyDescent="0.2">
      <c r="A20934" s="1" t="s">
        <v>4243</v>
      </c>
      <c r="B20934" t="str">
        <f t="shared" ref="B20934:B20965" si="628">HYPERLINK("https://www.udobaer.de/out/media/public/cust/others/s0000312-2021-ch_it.pdf")</f>
        <v>https://www.udobaer.de/out/media/public/cust/others/s0000312-2021-ch_it.pdf</v>
      </c>
    </row>
    <row r="20935" spans="1:2" x14ac:dyDescent="0.2">
      <c r="A20935" s="1" t="s">
        <v>4244</v>
      </c>
      <c r="B20935" t="str">
        <f t="shared" si="628"/>
        <v>https://www.udobaer.de/out/media/public/cust/others/s0000312-2021-ch_it.pdf</v>
      </c>
    </row>
    <row r="20936" spans="1:2" x14ac:dyDescent="0.2">
      <c r="A20936" s="1" t="s">
        <v>4245</v>
      </c>
      <c r="B20936" t="str">
        <f t="shared" si="628"/>
        <v>https://www.udobaer.de/out/media/public/cust/others/s0000312-2021-ch_it.pdf</v>
      </c>
    </row>
    <row r="20937" spans="1:2" x14ac:dyDescent="0.2">
      <c r="A20937" s="1" t="s">
        <v>4246</v>
      </c>
      <c r="B20937" t="str">
        <f t="shared" si="628"/>
        <v>https://www.udobaer.de/out/media/public/cust/others/s0000312-2021-ch_it.pdf</v>
      </c>
    </row>
    <row r="20938" spans="1:2" x14ac:dyDescent="0.2">
      <c r="A20938" s="1" t="s">
        <v>4248</v>
      </c>
      <c r="B20938" t="str">
        <f t="shared" si="628"/>
        <v>https://www.udobaer.de/out/media/public/cust/others/s0000312-2021-ch_it.pdf</v>
      </c>
    </row>
    <row r="20939" spans="1:2" x14ac:dyDescent="0.2">
      <c r="A20939" s="1" t="s">
        <v>4249</v>
      </c>
      <c r="B20939" t="str">
        <f t="shared" si="628"/>
        <v>https://www.udobaer.de/out/media/public/cust/others/s0000312-2021-ch_it.pdf</v>
      </c>
    </row>
    <row r="20940" spans="1:2" x14ac:dyDescent="0.2">
      <c r="A20940" s="1" t="s">
        <v>4250</v>
      </c>
      <c r="B20940" t="str">
        <f t="shared" si="628"/>
        <v>https://www.udobaer.de/out/media/public/cust/others/s0000312-2021-ch_it.pdf</v>
      </c>
    </row>
    <row r="20941" spans="1:2" x14ac:dyDescent="0.2">
      <c r="A20941" s="1" t="s">
        <v>4251</v>
      </c>
      <c r="B20941" t="str">
        <f t="shared" si="628"/>
        <v>https://www.udobaer.de/out/media/public/cust/others/s0000312-2021-ch_it.pdf</v>
      </c>
    </row>
    <row r="20942" spans="1:2" x14ac:dyDescent="0.2">
      <c r="A20942" s="1" t="s">
        <v>4252</v>
      </c>
      <c r="B20942" t="str">
        <f t="shared" si="628"/>
        <v>https://www.udobaer.de/out/media/public/cust/others/s0000312-2021-ch_it.pdf</v>
      </c>
    </row>
    <row r="20943" spans="1:2" x14ac:dyDescent="0.2">
      <c r="A20943" s="1" t="s">
        <v>4253</v>
      </c>
      <c r="B20943" t="str">
        <f t="shared" si="628"/>
        <v>https://www.udobaer.de/out/media/public/cust/others/s0000312-2021-ch_it.pdf</v>
      </c>
    </row>
    <row r="20944" spans="1:2" x14ac:dyDescent="0.2">
      <c r="A20944" s="1" t="s">
        <v>4254</v>
      </c>
      <c r="B20944" t="str">
        <f t="shared" si="628"/>
        <v>https://www.udobaer.de/out/media/public/cust/others/s0000312-2021-ch_it.pdf</v>
      </c>
    </row>
    <row r="20945" spans="1:2" x14ac:dyDescent="0.2">
      <c r="A20945" s="1" t="s">
        <v>4255</v>
      </c>
      <c r="B20945" t="str">
        <f t="shared" si="628"/>
        <v>https://www.udobaer.de/out/media/public/cust/others/s0000312-2021-ch_it.pdf</v>
      </c>
    </row>
    <row r="20946" spans="1:2" x14ac:dyDescent="0.2">
      <c r="A20946" s="1" t="s">
        <v>4256</v>
      </c>
      <c r="B20946" t="str">
        <f t="shared" si="628"/>
        <v>https://www.udobaer.de/out/media/public/cust/others/s0000312-2021-ch_it.pdf</v>
      </c>
    </row>
    <row r="20947" spans="1:2" x14ac:dyDescent="0.2">
      <c r="A20947" s="1" t="s">
        <v>4257</v>
      </c>
      <c r="B20947" t="str">
        <f t="shared" si="628"/>
        <v>https://www.udobaer.de/out/media/public/cust/others/s0000312-2021-ch_it.pdf</v>
      </c>
    </row>
    <row r="20948" spans="1:2" x14ac:dyDescent="0.2">
      <c r="A20948" s="1" t="s">
        <v>4258</v>
      </c>
      <c r="B20948" t="str">
        <f t="shared" si="628"/>
        <v>https://www.udobaer.de/out/media/public/cust/others/s0000312-2021-ch_it.pdf</v>
      </c>
    </row>
    <row r="20949" spans="1:2" x14ac:dyDescent="0.2">
      <c r="A20949" s="1" t="s">
        <v>4259</v>
      </c>
      <c r="B20949" t="str">
        <f t="shared" si="628"/>
        <v>https://www.udobaer.de/out/media/public/cust/others/s0000312-2021-ch_it.pdf</v>
      </c>
    </row>
    <row r="20950" spans="1:2" x14ac:dyDescent="0.2">
      <c r="A20950" s="1" t="s">
        <v>4260</v>
      </c>
      <c r="B20950" t="str">
        <f t="shared" si="628"/>
        <v>https://www.udobaer.de/out/media/public/cust/others/s0000312-2021-ch_it.pdf</v>
      </c>
    </row>
    <row r="20951" spans="1:2" x14ac:dyDescent="0.2">
      <c r="A20951" s="1" t="s">
        <v>4261</v>
      </c>
      <c r="B20951" t="str">
        <f t="shared" si="628"/>
        <v>https://www.udobaer.de/out/media/public/cust/others/s0000312-2021-ch_it.pdf</v>
      </c>
    </row>
    <row r="20952" spans="1:2" x14ac:dyDescent="0.2">
      <c r="A20952" s="1" t="s">
        <v>4262</v>
      </c>
      <c r="B20952" t="str">
        <f t="shared" si="628"/>
        <v>https://www.udobaer.de/out/media/public/cust/others/s0000312-2021-ch_it.pdf</v>
      </c>
    </row>
    <row r="20953" spans="1:2" x14ac:dyDescent="0.2">
      <c r="A20953" s="1" t="s">
        <v>4263</v>
      </c>
      <c r="B20953" t="str">
        <f t="shared" si="628"/>
        <v>https://www.udobaer.de/out/media/public/cust/others/s0000312-2021-ch_it.pdf</v>
      </c>
    </row>
    <row r="20954" spans="1:2" x14ac:dyDescent="0.2">
      <c r="A20954" s="1" t="s">
        <v>4264</v>
      </c>
      <c r="B20954" t="str">
        <f t="shared" si="628"/>
        <v>https://www.udobaer.de/out/media/public/cust/others/s0000312-2021-ch_it.pdf</v>
      </c>
    </row>
    <row r="20955" spans="1:2" x14ac:dyDescent="0.2">
      <c r="A20955" s="1" t="s">
        <v>4265</v>
      </c>
      <c r="B20955" t="str">
        <f t="shared" si="628"/>
        <v>https://www.udobaer.de/out/media/public/cust/others/s0000312-2021-ch_it.pdf</v>
      </c>
    </row>
    <row r="20956" spans="1:2" x14ac:dyDescent="0.2">
      <c r="A20956" s="1" t="s">
        <v>4266</v>
      </c>
      <c r="B20956" t="str">
        <f t="shared" si="628"/>
        <v>https://www.udobaer.de/out/media/public/cust/others/s0000312-2021-ch_it.pdf</v>
      </c>
    </row>
    <row r="20957" spans="1:2" x14ac:dyDescent="0.2">
      <c r="A20957" s="1" t="s">
        <v>4267</v>
      </c>
      <c r="B20957" t="str">
        <f t="shared" si="628"/>
        <v>https://www.udobaer.de/out/media/public/cust/others/s0000312-2021-ch_it.pdf</v>
      </c>
    </row>
    <row r="20958" spans="1:2" x14ac:dyDescent="0.2">
      <c r="A20958" s="1" t="s">
        <v>4268</v>
      </c>
      <c r="B20958" t="str">
        <f t="shared" si="628"/>
        <v>https://www.udobaer.de/out/media/public/cust/others/s0000312-2021-ch_it.pdf</v>
      </c>
    </row>
    <row r="20959" spans="1:2" x14ac:dyDescent="0.2">
      <c r="A20959" s="1" t="s">
        <v>4269</v>
      </c>
      <c r="B20959" t="str">
        <f t="shared" si="628"/>
        <v>https://www.udobaer.de/out/media/public/cust/others/s0000312-2021-ch_it.pdf</v>
      </c>
    </row>
    <row r="20960" spans="1:2" x14ac:dyDescent="0.2">
      <c r="A20960" s="1" t="s">
        <v>4270</v>
      </c>
      <c r="B20960" t="str">
        <f t="shared" si="628"/>
        <v>https://www.udobaer.de/out/media/public/cust/others/s0000312-2021-ch_it.pdf</v>
      </c>
    </row>
    <row r="20961" spans="1:2" x14ac:dyDescent="0.2">
      <c r="A20961" s="1" t="s">
        <v>4271</v>
      </c>
      <c r="B20961" t="str">
        <f t="shared" si="628"/>
        <v>https://www.udobaer.de/out/media/public/cust/others/s0000312-2021-ch_it.pdf</v>
      </c>
    </row>
    <row r="20962" spans="1:2" x14ac:dyDescent="0.2">
      <c r="A20962" s="1" t="s">
        <v>4272</v>
      </c>
      <c r="B20962" t="str">
        <f t="shared" si="628"/>
        <v>https://www.udobaer.de/out/media/public/cust/others/s0000312-2021-ch_it.pdf</v>
      </c>
    </row>
    <row r="20963" spans="1:2" x14ac:dyDescent="0.2">
      <c r="A20963" s="1" t="s">
        <v>4273</v>
      </c>
      <c r="B20963" t="str">
        <f t="shared" si="628"/>
        <v>https://www.udobaer.de/out/media/public/cust/others/s0000312-2021-ch_it.pdf</v>
      </c>
    </row>
    <row r="20964" spans="1:2" x14ac:dyDescent="0.2">
      <c r="A20964" s="1" t="s">
        <v>4274</v>
      </c>
      <c r="B20964" t="str">
        <f t="shared" si="628"/>
        <v>https://www.udobaer.de/out/media/public/cust/others/s0000312-2021-ch_it.pdf</v>
      </c>
    </row>
    <row r="20965" spans="1:2" x14ac:dyDescent="0.2">
      <c r="A20965" s="1" t="s">
        <v>4275</v>
      </c>
      <c r="B20965" t="str">
        <f t="shared" si="628"/>
        <v>https://www.udobaer.de/out/media/public/cust/others/s0000312-2021-ch_it.pdf</v>
      </c>
    </row>
    <row r="20966" spans="1:2" x14ac:dyDescent="0.2">
      <c r="A20966" s="1" t="s">
        <v>4276</v>
      </c>
      <c r="B20966" t="str">
        <f t="shared" ref="B20966:B20997" si="629">HYPERLINK("https://www.udobaer.de/out/media/public/cust/others/s0000312-2021-ch_it.pdf")</f>
        <v>https://www.udobaer.de/out/media/public/cust/others/s0000312-2021-ch_it.pdf</v>
      </c>
    </row>
    <row r="20967" spans="1:2" x14ac:dyDescent="0.2">
      <c r="A20967" s="1" t="s">
        <v>4277</v>
      </c>
      <c r="B20967" t="str">
        <f t="shared" si="629"/>
        <v>https://www.udobaer.de/out/media/public/cust/others/s0000312-2021-ch_it.pdf</v>
      </c>
    </row>
    <row r="20968" spans="1:2" x14ac:dyDescent="0.2">
      <c r="A20968" s="1" t="s">
        <v>4278</v>
      </c>
      <c r="B20968" t="str">
        <f t="shared" si="629"/>
        <v>https://www.udobaer.de/out/media/public/cust/others/s0000312-2021-ch_it.pdf</v>
      </c>
    </row>
    <row r="20969" spans="1:2" x14ac:dyDescent="0.2">
      <c r="A20969" s="1" t="s">
        <v>4279</v>
      </c>
      <c r="B20969" t="str">
        <f t="shared" si="629"/>
        <v>https://www.udobaer.de/out/media/public/cust/others/s0000312-2021-ch_it.pdf</v>
      </c>
    </row>
    <row r="20970" spans="1:2" x14ac:dyDescent="0.2">
      <c r="A20970" s="1" t="s">
        <v>4280</v>
      </c>
      <c r="B20970" t="str">
        <f t="shared" si="629"/>
        <v>https://www.udobaer.de/out/media/public/cust/others/s0000312-2021-ch_it.pdf</v>
      </c>
    </row>
    <row r="20971" spans="1:2" x14ac:dyDescent="0.2">
      <c r="A20971" s="1" t="s">
        <v>4281</v>
      </c>
      <c r="B20971" t="str">
        <f t="shared" si="629"/>
        <v>https://www.udobaer.de/out/media/public/cust/others/s0000312-2021-ch_it.pdf</v>
      </c>
    </row>
    <row r="20972" spans="1:2" x14ac:dyDescent="0.2">
      <c r="A20972" s="1" t="s">
        <v>4282</v>
      </c>
      <c r="B20972" t="str">
        <f t="shared" si="629"/>
        <v>https://www.udobaer.de/out/media/public/cust/others/s0000312-2021-ch_it.pdf</v>
      </c>
    </row>
    <row r="20973" spans="1:2" x14ac:dyDescent="0.2">
      <c r="A20973" s="1" t="s">
        <v>4283</v>
      </c>
      <c r="B20973" t="str">
        <f t="shared" si="629"/>
        <v>https://www.udobaer.de/out/media/public/cust/others/s0000312-2021-ch_it.pdf</v>
      </c>
    </row>
    <row r="20974" spans="1:2" x14ac:dyDescent="0.2">
      <c r="A20974" s="1" t="s">
        <v>4284</v>
      </c>
      <c r="B20974" t="str">
        <f t="shared" si="629"/>
        <v>https://www.udobaer.de/out/media/public/cust/others/s0000312-2021-ch_it.pdf</v>
      </c>
    </row>
    <row r="20975" spans="1:2" x14ac:dyDescent="0.2">
      <c r="A20975" s="1" t="s">
        <v>4285</v>
      </c>
      <c r="B20975" t="str">
        <f t="shared" si="629"/>
        <v>https://www.udobaer.de/out/media/public/cust/others/s0000312-2021-ch_it.pdf</v>
      </c>
    </row>
    <row r="20976" spans="1:2" x14ac:dyDescent="0.2">
      <c r="A20976" s="1" t="s">
        <v>4286</v>
      </c>
      <c r="B20976" t="str">
        <f t="shared" si="629"/>
        <v>https://www.udobaer.de/out/media/public/cust/others/s0000312-2021-ch_it.pdf</v>
      </c>
    </row>
    <row r="20977" spans="1:2" x14ac:dyDescent="0.2">
      <c r="A20977" s="1" t="s">
        <v>4287</v>
      </c>
      <c r="B20977" t="str">
        <f t="shared" si="629"/>
        <v>https://www.udobaer.de/out/media/public/cust/others/s0000312-2021-ch_it.pdf</v>
      </c>
    </row>
    <row r="20978" spans="1:2" x14ac:dyDescent="0.2">
      <c r="A20978" s="1" t="s">
        <v>4288</v>
      </c>
      <c r="B20978" t="str">
        <f t="shared" si="629"/>
        <v>https://www.udobaer.de/out/media/public/cust/others/s0000312-2021-ch_it.pdf</v>
      </c>
    </row>
    <row r="20979" spans="1:2" x14ac:dyDescent="0.2">
      <c r="A20979" s="1" t="s">
        <v>4289</v>
      </c>
      <c r="B20979" t="str">
        <f t="shared" si="629"/>
        <v>https://www.udobaer.de/out/media/public/cust/others/s0000312-2021-ch_it.pdf</v>
      </c>
    </row>
    <row r="20980" spans="1:2" x14ac:dyDescent="0.2">
      <c r="A20980" s="1" t="s">
        <v>4290</v>
      </c>
      <c r="B20980" t="str">
        <f t="shared" si="629"/>
        <v>https://www.udobaer.de/out/media/public/cust/others/s0000312-2021-ch_it.pdf</v>
      </c>
    </row>
    <row r="20981" spans="1:2" x14ac:dyDescent="0.2">
      <c r="A20981" s="1" t="s">
        <v>4291</v>
      </c>
      <c r="B20981" t="str">
        <f t="shared" si="629"/>
        <v>https://www.udobaer.de/out/media/public/cust/others/s0000312-2021-ch_it.pdf</v>
      </c>
    </row>
    <row r="20982" spans="1:2" x14ac:dyDescent="0.2">
      <c r="A20982" s="1" t="s">
        <v>4292</v>
      </c>
      <c r="B20982" t="str">
        <f t="shared" si="629"/>
        <v>https://www.udobaer.de/out/media/public/cust/others/s0000312-2021-ch_it.pdf</v>
      </c>
    </row>
    <row r="20983" spans="1:2" x14ac:dyDescent="0.2">
      <c r="A20983" s="1" t="s">
        <v>4293</v>
      </c>
      <c r="B20983" t="str">
        <f t="shared" si="629"/>
        <v>https://www.udobaer.de/out/media/public/cust/others/s0000312-2021-ch_it.pdf</v>
      </c>
    </row>
    <row r="20984" spans="1:2" x14ac:dyDescent="0.2">
      <c r="A20984" s="1" t="s">
        <v>4294</v>
      </c>
      <c r="B20984" t="str">
        <f t="shared" si="629"/>
        <v>https://www.udobaer.de/out/media/public/cust/others/s0000312-2021-ch_it.pdf</v>
      </c>
    </row>
    <row r="20985" spans="1:2" x14ac:dyDescent="0.2">
      <c r="A20985" s="1" t="s">
        <v>4295</v>
      </c>
      <c r="B20985" t="str">
        <f t="shared" si="629"/>
        <v>https://www.udobaer.de/out/media/public/cust/others/s0000312-2021-ch_it.pdf</v>
      </c>
    </row>
    <row r="20986" spans="1:2" x14ac:dyDescent="0.2">
      <c r="A20986" s="1" t="s">
        <v>4296</v>
      </c>
      <c r="B20986" t="str">
        <f t="shared" si="629"/>
        <v>https://www.udobaer.de/out/media/public/cust/others/s0000312-2021-ch_it.pdf</v>
      </c>
    </row>
    <row r="20987" spans="1:2" x14ac:dyDescent="0.2">
      <c r="A20987" s="1" t="s">
        <v>4297</v>
      </c>
      <c r="B20987" t="str">
        <f t="shared" si="629"/>
        <v>https://www.udobaer.de/out/media/public/cust/others/s0000312-2021-ch_it.pdf</v>
      </c>
    </row>
    <row r="20988" spans="1:2" x14ac:dyDescent="0.2">
      <c r="A20988" s="1" t="s">
        <v>4298</v>
      </c>
      <c r="B20988" t="str">
        <f t="shared" si="629"/>
        <v>https://www.udobaer.de/out/media/public/cust/others/s0000312-2021-ch_it.pdf</v>
      </c>
    </row>
    <row r="20989" spans="1:2" x14ac:dyDescent="0.2">
      <c r="A20989" s="1" t="s">
        <v>4299</v>
      </c>
      <c r="B20989" t="str">
        <f t="shared" si="629"/>
        <v>https://www.udobaer.de/out/media/public/cust/others/s0000312-2021-ch_it.pdf</v>
      </c>
    </row>
    <row r="20990" spans="1:2" x14ac:dyDescent="0.2">
      <c r="A20990" s="1" t="s">
        <v>4300</v>
      </c>
      <c r="B20990" t="str">
        <f t="shared" si="629"/>
        <v>https://www.udobaer.de/out/media/public/cust/others/s0000312-2021-ch_it.pdf</v>
      </c>
    </row>
    <row r="20991" spans="1:2" x14ac:dyDescent="0.2">
      <c r="A20991" s="1" t="s">
        <v>4301</v>
      </c>
      <c r="B20991" t="str">
        <f t="shared" si="629"/>
        <v>https://www.udobaer.de/out/media/public/cust/others/s0000312-2021-ch_it.pdf</v>
      </c>
    </row>
    <row r="20992" spans="1:2" x14ac:dyDescent="0.2">
      <c r="A20992" s="1" t="s">
        <v>4302</v>
      </c>
      <c r="B20992" t="str">
        <f t="shared" si="629"/>
        <v>https://www.udobaer.de/out/media/public/cust/others/s0000312-2021-ch_it.pdf</v>
      </c>
    </row>
    <row r="20993" spans="1:2" x14ac:dyDescent="0.2">
      <c r="A20993" s="1" t="s">
        <v>4303</v>
      </c>
      <c r="B20993" t="str">
        <f t="shared" si="629"/>
        <v>https://www.udobaer.de/out/media/public/cust/others/s0000312-2021-ch_it.pdf</v>
      </c>
    </row>
    <row r="20994" spans="1:2" x14ac:dyDescent="0.2">
      <c r="A20994" s="1" t="s">
        <v>8191</v>
      </c>
      <c r="B20994" t="str">
        <f t="shared" si="629"/>
        <v>https://www.udobaer.de/out/media/public/cust/others/s0000312-2021-ch_it.pdf</v>
      </c>
    </row>
    <row r="20995" spans="1:2" x14ac:dyDescent="0.2">
      <c r="A20995" s="1" t="s">
        <v>8196</v>
      </c>
      <c r="B20995" t="str">
        <f t="shared" si="629"/>
        <v>https://www.udobaer.de/out/media/public/cust/others/s0000312-2021-ch_it.pdf</v>
      </c>
    </row>
    <row r="20996" spans="1:2" x14ac:dyDescent="0.2">
      <c r="A20996" s="1" t="s">
        <v>8197</v>
      </c>
      <c r="B20996" t="str">
        <f t="shared" si="629"/>
        <v>https://www.udobaer.de/out/media/public/cust/others/s0000312-2021-ch_it.pdf</v>
      </c>
    </row>
    <row r="20997" spans="1:2" x14ac:dyDescent="0.2">
      <c r="A20997" s="1" t="s">
        <v>8198</v>
      </c>
      <c r="B20997" t="str">
        <f t="shared" si="629"/>
        <v>https://www.udobaer.de/out/media/public/cust/others/s0000312-2021-ch_it.pdf</v>
      </c>
    </row>
    <row r="20998" spans="1:2" x14ac:dyDescent="0.2">
      <c r="A20998" s="1" t="s">
        <v>8199</v>
      </c>
      <c r="B20998" t="str">
        <f t="shared" ref="B20998:B21029" si="630">HYPERLINK("https://www.udobaer.de/out/media/public/cust/others/s0000312-2021-ch_it.pdf")</f>
        <v>https://www.udobaer.de/out/media/public/cust/others/s0000312-2021-ch_it.pdf</v>
      </c>
    </row>
    <row r="20999" spans="1:2" x14ac:dyDescent="0.2">
      <c r="A20999" s="1" t="s">
        <v>8200</v>
      </c>
      <c r="B20999" t="str">
        <f t="shared" si="630"/>
        <v>https://www.udobaer.de/out/media/public/cust/others/s0000312-2021-ch_it.pdf</v>
      </c>
    </row>
    <row r="21000" spans="1:2" x14ac:dyDescent="0.2">
      <c r="A21000" s="1" t="s">
        <v>8201</v>
      </c>
      <c r="B21000" t="str">
        <f t="shared" si="630"/>
        <v>https://www.udobaer.de/out/media/public/cust/others/s0000312-2021-ch_it.pdf</v>
      </c>
    </row>
    <row r="21001" spans="1:2" x14ac:dyDescent="0.2">
      <c r="A21001" s="1" t="s">
        <v>8202</v>
      </c>
      <c r="B21001" t="str">
        <f t="shared" si="630"/>
        <v>https://www.udobaer.de/out/media/public/cust/others/s0000312-2021-ch_it.pdf</v>
      </c>
    </row>
    <row r="21002" spans="1:2" x14ac:dyDescent="0.2">
      <c r="A21002" s="1" t="s">
        <v>8203</v>
      </c>
      <c r="B21002" t="str">
        <f t="shared" si="630"/>
        <v>https://www.udobaer.de/out/media/public/cust/others/s0000312-2021-ch_it.pdf</v>
      </c>
    </row>
    <row r="21003" spans="1:2" x14ac:dyDescent="0.2">
      <c r="A21003" s="1" t="s">
        <v>8204</v>
      </c>
      <c r="B21003" t="str">
        <f t="shared" si="630"/>
        <v>https://www.udobaer.de/out/media/public/cust/others/s0000312-2021-ch_it.pdf</v>
      </c>
    </row>
    <row r="21004" spans="1:2" x14ac:dyDescent="0.2">
      <c r="A21004" s="1" t="s">
        <v>8205</v>
      </c>
      <c r="B21004" t="str">
        <f t="shared" si="630"/>
        <v>https://www.udobaer.de/out/media/public/cust/others/s0000312-2021-ch_it.pdf</v>
      </c>
    </row>
    <row r="21005" spans="1:2" x14ac:dyDescent="0.2">
      <c r="A21005" s="1" t="s">
        <v>8206</v>
      </c>
      <c r="B21005" t="str">
        <f t="shared" si="630"/>
        <v>https://www.udobaer.de/out/media/public/cust/others/s0000312-2021-ch_it.pdf</v>
      </c>
    </row>
    <row r="21006" spans="1:2" x14ac:dyDescent="0.2">
      <c r="A21006" s="1" t="s">
        <v>8207</v>
      </c>
      <c r="B21006" t="str">
        <f t="shared" si="630"/>
        <v>https://www.udobaer.de/out/media/public/cust/others/s0000312-2021-ch_it.pdf</v>
      </c>
    </row>
    <row r="21007" spans="1:2" x14ac:dyDescent="0.2">
      <c r="A21007" s="1" t="s">
        <v>8208</v>
      </c>
      <c r="B21007" t="str">
        <f t="shared" si="630"/>
        <v>https://www.udobaer.de/out/media/public/cust/others/s0000312-2021-ch_it.pdf</v>
      </c>
    </row>
    <row r="21008" spans="1:2" x14ac:dyDescent="0.2">
      <c r="A21008" s="1" t="s">
        <v>8209</v>
      </c>
      <c r="B21008" t="str">
        <f t="shared" si="630"/>
        <v>https://www.udobaer.de/out/media/public/cust/others/s0000312-2021-ch_it.pdf</v>
      </c>
    </row>
    <row r="21009" spans="1:2" x14ac:dyDescent="0.2">
      <c r="A21009" s="1" t="s">
        <v>8210</v>
      </c>
      <c r="B21009" t="str">
        <f t="shared" si="630"/>
        <v>https://www.udobaer.de/out/media/public/cust/others/s0000312-2021-ch_it.pdf</v>
      </c>
    </row>
    <row r="21010" spans="1:2" x14ac:dyDescent="0.2">
      <c r="A21010" s="1" t="s">
        <v>8211</v>
      </c>
      <c r="B21010" t="str">
        <f t="shared" si="630"/>
        <v>https://www.udobaer.de/out/media/public/cust/others/s0000312-2021-ch_it.pdf</v>
      </c>
    </row>
    <row r="21011" spans="1:2" x14ac:dyDescent="0.2">
      <c r="A21011" s="1" t="s">
        <v>8212</v>
      </c>
      <c r="B21011" t="str">
        <f t="shared" si="630"/>
        <v>https://www.udobaer.de/out/media/public/cust/others/s0000312-2021-ch_it.pdf</v>
      </c>
    </row>
    <row r="21012" spans="1:2" x14ac:dyDescent="0.2">
      <c r="A21012" s="1" t="s">
        <v>8213</v>
      </c>
      <c r="B21012" t="str">
        <f t="shared" si="630"/>
        <v>https://www.udobaer.de/out/media/public/cust/others/s0000312-2021-ch_it.pdf</v>
      </c>
    </row>
    <row r="21013" spans="1:2" x14ac:dyDescent="0.2">
      <c r="A21013" s="1" t="s">
        <v>8214</v>
      </c>
      <c r="B21013" t="str">
        <f t="shared" si="630"/>
        <v>https://www.udobaer.de/out/media/public/cust/others/s0000312-2021-ch_it.pdf</v>
      </c>
    </row>
    <row r="21014" spans="1:2" x14ac:dyDescent="0.2">
      <c r="A21014" s="1" t="s">
        <v>8457</v>
      </c>
      <c r="B21014" t="str">
        <f t="shared" si="630"/>
        <v>https://www.udobaer.de/out/media/public/cust/others/s0000312-2021-ch_it.pdf</v>
      </c>
    </row>
    <row r="21015" spans="1:2" x14ac:dyDescent="0.2">
      <c r="A21015" s="1" t="s">
        <v>8459</v>
      </c>
      <c r="B21015" t="str">
        <f t="shared" si="630"/>
        <v>https://www.udobaer.de/out/media/public/cust/others/s0000312-2021-ch_it.pdf</v>
      </c>
    </row>
    <row r="21016" spans="1:2" x14ac:dyDescent="0.2">
      <c r="A21016" s="1" t="s">
        <v>8461</v>
      </c>
      <c r="B21016" t="str">
        <f t="shared" si="630"/>
        <v>https://www.udobaer.de/out/media/public/cust/others/s0000312-2021-ch_it.pdf</v>
      </c>
    </row>
    <row r="21017" spans="1:2" x14ac:dyDescent="0.2">
      <c r="A21017" s="1" t="s">
        <v>8462</v>
      </c>
      <c r="B21017" t="str">
        <f t="shared" si="630"/>
        <v>https://www.udobaer.de/out/media/public/cust/others/s0000312-2021-ch_it.pdf</v>
      </c>
    </row>
    <row r="21018" spans="1:2" x14ac:dyDescent="0.2">
      <c r="A21018" s="1" t="s">
        <v>8463</v>
      </c>
      <c r="B21018" t="str">
        <f t="shared" si="630"/>
        <v>https://www.udobaer.de/out/media/public/cust/others/s0000312-2021-ch_it.pdf</v>
      </c>
    </row>
    <row r="21019" spans="1:2" x14ac:dyDescent="0.2">
      <c r="A21019" s="1" t="s">
        <v>8466</v>
      </c>
      <c r="B21019" t="str">
        <f t="shared" si="630"/>
        <v>https://www.udobaer.de/out/media/public/cust/others/s0000312-2021-ch_it.pdf</v>
      </c>
    </row>
    <row r="21020" spans="1:2" x14ac:dyDescent="0.2">
      <c r="A21020" s="1" t="s">
        <v>8467</v>
      </c>
      <c r="B21020" t="str">
        <f t="shared" si="630"/>
        <v>https://www.udobaer.de/out/media/public/cust/others/s0000312-2021-ch_it.pdf</v>
      </c>
    </row>
    <row r="21021" spans="1:2" x14ac:dyDescent="0.2">
      <c r="A21021" s="1" t="s">
        <v>8469</v>
      </c>
      <c r="B21021" t="str">
        <f t="shared" si="630"/>
        <v>https://www.udobaer.de/out/media/public/cust/others/s0000312-2021-ch_it.pdf</v>
      </c>
    </row>
    <row r="21022" spans="1:2" x14ac:dyDescent="0.2">
      <c r="A21022" s="1" t="s">
        <v>8470</v>
      </c>
      <c r="B21022" t="str">
        <f t="shared" si="630"/>
        <v>https://www.udobaer.de/out/media/public/cust/others/s0000312-2021-ch_it.pdf</v>
      </c>
    </row>
    <row r="21023" spans="1:2" x14ac:dyDescent="0.2">
      <c r="A21023" s="1" t="s">
        <v>8471</v>
      </c>
      <c r="B21023" t="str">
        <f t="shared" si="630"/>
        <v>https://www.udobaer.de/out/media/public/cust/others/s0000312-2021-ch_it.pdf</v>
      </c>
    </row>
    <row r="21024" spans="1:2" x14ac:dyDescent="0.2">
      <c r="A21024" s="1" t="s">
        <v>8472</v>
      </c>
      <c r="B21024" t="str">
        <f t="shared" si="630"/>
        <v>https://www.udobaer.de/out/media/public/cust/others/s0000312-2021-ch_it.pdf</v>
      </c>
    </row>
    <row r="21025" spans="1:2" x14ac:dyDescent="0.2">
      <c r="A21025" s="1" t="s">
        <v>8473</v>
      </c>
      <c r="B21025" t="str">
        <f t="shared" si="630"/>
        <v>https://www.udobaer.de/out/media/public/cust/others/s0000312-2021-ch_it.pdf</v>
      </c>
    </row>
    <row r="21026" spans="1:2" x14ac:dyDescent="0.2">
      <c r="A21026" s="1" t="s">
        <v>8474</v>
      </c>
      <c r="B21026" t="str">
        <f t="shared" si="630"/>
        <v>https://www.udobaer.de/out/media/public/cust/others/s0000312-2021-ch_it.pdf</v>
      </c>
    </row>
    <row r="21027" spans="1:2" x14ac:dyDescent="0.2">
      <c r="A21027" s="1" t="s">
        <v>8476</v>
      </c>
      <c r="B21027" t="str">
        <f t="shared" si="630"/>
        <v>https://www.udobaer.de/out/media/public/cust/others/s0000312-2021-ch_it.pdf</v>
      </c>
    </row>
    <row r="21028" spans="1:2" x14ac:dyDescent="0.2">
      <c r="A21028" s="1" t="s">
        <v>8478</v>
      </c>
      <c r="B21028" t="str">
        <f t="shared" si="630"/>
        <v>https://www.udobaer.de/out/media/public/cust/others/s0000312-2021-ch_it.pdf</v>
      </c>
    </row>
    <row r="21029" spans="1:2" x14ac:dyDescent="0.2">
      <c r="A21029" s="1" t="s">
        <v>8479</v>
      </c>
      <c r="B21029" t="str">
        <f t="shared" si="630"/>
        <v>https://www.udobaer.de/out/media/public/cust/others/s0000312-2021-ch_it.pdf</v>
      </c>
    </row>
    <row r="21030" spans="1:2" x14ac:dyDescent="0.2">
      <c r="A21030" s="1" t="s">
        <v>8691</v>
      </c>
      <c r="B21030" t="str">
        <f t="shared" ref="B21030:B21061" si="631">HYPERLINK("https://www.udobaer.de/out/media/public/cust/others/s0000312-2021-ch_it.pdf")</f>
        <v>https://www.udobaer.de/out/media/public/cust/others/s0000312-2021-ch_it.pdf</v>
      </c>
    </row>
    <row r="21031" spans="1:2" x14ac:dyDescent="0.2">
      <c r="A21031" s="1" t="s">
        <v>8692</v>
      </c>
      <c r="B21031" t="str">
        <f t="shared" si="631"/>
        <v>https://www.udobaer.de/out/media/public/cust/others/s0000312-2021-ch_it.pdf</v>
      </c>
    </row>
    <row r="21032" spans="1:2" x14ac:dyDescent="0.2">
      <c r="A21032" s="1" t="s">
        <v>8693</v>
      </c>
      <c r="B21032" t="str">
        <f t="shared" si="631"/>
        <v>https://www.udobaer.de/out/media/public/cust/others/s0000312-2021-ch_it.pdf</v>
      </c>
    </row>
    <row r="21033" spans="1:2" x14ac:dyDescent="0.2">
      <c r="A21033" s="1" t="s">
        <v>8694</v>
      </c>
      <c r="B21033" t="str">
        <f t="shared" si="631"/>
        <v>https://www.udobaer.de/out/media/public/cust/others/s0000312-2021-ch_it.pdf</v>
      </c>
    </row>
    <row r="21034" spans="1:2" x14ac:dyDescent="0.2">
      <c r="A21034" s="1" t="s">
        <v>8695</v>
      </c>
      <c r="B21034" t="str">
        <f t="shared" si="631"/>
        <v>https://www.udobaer.de/out/media/public/cust/others/s0000312-2021-ch_it.pdf</v>
      </c>
    </row>
    <row r="21035" spans="1:2" x14ac:dyDescent="0.2">
      <c r="A21035" s="1" t="s">
        <v>8696</v>
      </c>
      <c r="B21035" t="str">
        <f t="shared" si="631"/>
        <v>https://www.udobaer.de/out/media/public/cust/others/s0000312-2021-ch_it.pdf</v>
      </c>
    </row>
    <row r="21036" spans="1:2" x14ac:dyDescent="0.2">
      <c r="A21036" s="1" t="s">
        <v>8697</v>
      </c>
      <c r="B21036" t="str">
        <f t="shared" si="631"/>
        <v>https://www.udobaer.de/out/media/public/cust/others/s0000312-2021-ch_it.pdf</v>
      </c>
    </row>
    <row r="21037" spans="1:2" x14ac:dyDescent="0.2">
      <c r="A21037" s="1" t="s">
        <v>8698</v>
      </c>
      <c r="B21037" t="str">
        <f t="shared" si="631"/>
        <v>https://www.udobaer.de/out/media/public/cust/others/s0000312-2021-ch_it.pdf</v>
      </c>
    </row>
    <row r="21038" spans="1:2" x14ac:dyDescent="0.2">
      <c r="A21038" s="1" t="s">
        <v>8699</v>
      </c>
      <c r="B21038" t="str">
        <f t="shared" si="631"/>
        <v>https://www.udobaer.de/out/media/public/cust/others/s0000312-2021-ch_it.pdf</v>
      </c>
    </row>
    <row r="21039" spans="1:2" x14ac:dyDescent="0.2">
      <c r="A21039" s="1" t="s">
        <v>8700</v>
      </c>
      <c r="B21039" t="str">
        <f t="shared" si="631"/>
        <v>https://www.udobaer.de/out/media/public/cust/others/s0000312-2021-ch_it.pdf</v>
      </c>
    </row>
    <row r="21040" spans="1:2" x14ac:dyDescent="0.2">
      <c r="A21040" s="1" t="s">
        <v>8701</v>
      </c>
      <c r="B21040" t="str">
        <f t="shared" si="631"/>
        <v>https://www.udobaer.de/out/media/public/cust/others/s0000312-2021-ch_it.pdf</v>
      </c>
    </row>
    <row r="21041" spans="1:2" x14ac:dyDescent="0.2">
      <c r="A21041" s="1" t="s">
        <v>8702</v>
      </c>
      <c r="B21041" t="str">
        <f t="shared" si="631"/>
        <v>https://www.udobaer.de/out/media/public/cust/others/s0000312-2021-ch_it.pdf</v>
      </c>
    </row>
    <row r="21042" spans="1:2" x14ac:dyDescent="0.2">
      <c r="A21042" s="1" t="s">
        <v>8703</v>
      </c>
      <c r="B21042" t="str">
        <f t="shared" si="631"/>
        <v>https://www.udobaer.de/out/media/public/cust/others/s0000312-2021-ch_it.pdf</v>
      </c>
    </row>
    <row r="21043" spans="1:2" x14ac:dyDescent="0.2">
      <c r="A21043" s="1" t="s">
        <v>8704</v>
      </c>
      <c r="B21043" t="str">
        <f t="shared" si="631"/>
        <v>https://www.udobaer.de/out/media/public/cust/others/s0000312-2021-ch_it.pdf</v>
      </c>
    </row>
    <row r="21044" spans="1:2" x14ac:dyDescent="0.2">
      <c r="A21044" s="1" t="s">
        <v>8705</v>
      </c>
      <c r="B21044" t="str">
        <f t="shared" si="631"/>
        <v>https://www.udobaer.de/out/media/public/cust/others/s0000312-2021-ch_it.pdf</v>
      </c>
    </row>
    <row r="21045" spans="1:2" x14ac:dyDescent="0.2">
      <c r="A21045" s="1" t="s">
        <v>8706</v>
      </c>
      <c r="B21045" t="str">
        <f t="shared" si="631"/>
        <v>https://www.udobaer.de/out/media/public/cust/others/s0000312-2021-ch_it.pdf</v>
      </c>
    </row>
    <row r="21046" spans="1:2" x14ac:dyDescent="0.2">
      <c r="A21046" s="1" t="s">
        <v>8707</v>
      </c>
      <c r="B21046" t="str">
        <f t="shared" si="631"/>
        <v>https://www.udobaer.de/out/media/public/cust/others/s0000312-2021-ch_it.pdf</v>
      </c>
    </row>
    <row r="21047" spans="1:2" x14ac:dyDescent="0.2">
      <c r="A21047" s="1" t="s">
        <v>8708</v>
      </c>
      <c r="B21047" t="str">
        <f t="shared" si="631"/>
        <v>https://www.udobaer.de/out/media/public/cust/others/s0000312-2021-ch_it.pdf</v>
      </c>
    </row>
    <row r="21048" spans="1:2" x14ac:dyDescent="0.2">
      <c r="A21048" s="1" t="s">
        <v>8709</v>
      </c>
      <c r="B21048" t="str">
        <f t="shared" si="631"/>
        <v>https://www.udobaer.de/out/media/public/cust/others/s0000312-2021-ch_it.pdf</v>
      </c>
    </row>
    <row r="21049" spans="1:2" x14ac:dyDescent="0.2">
      <c r="A21049" s="1" t="s">
        <v>8710</v>
      </c>
      <c r="B21049" t="str">
        <f t="shared" si="631"/>
        <v>https://www.udobaer.de/out/media/public/cust/others/s0000312-2021-ch_it.pdf</v>
      </c>
    </row>
    <row r="21050" spans="1:2" x14ac:dyDescent="0.2">
      <c r="A21050" s="1" t="s">
        <v>8711</v>
      </c>
      <c r="B21050" t="str">
        <f t="shared" si="631"/>
        <v>https://www.udobaer.de/out/media/public/cust/others/s0000312-2021-ch_it.pdf</v>
      </c>
    </row>
    <row r="21051" spans="1:2" x14ac:dyDescent="0.2">
      <c r="A21051" s="1" t="s">
        <v>8712</v>
      </c>
      <c r="B21051" t="str">
        <f t="shared" si="631"/>
        <v>https://www.udobaer.de/out/media/public/cust/others/s0000312-2021-ch_it.pdf</v>
      </c>
    </row>
    <row r="21052" spans="1:2" x14ac:dyDescent="0.2">
      <c r="A21052" s="1" t="s">
        <v>8713</v>
      </c>
      <c r="B21052" t="str">
        <f t="shared" si="631"/>
        <v>https://www.udobaer.de/out/media/public/cust/others/s0000312-2021-ch_it.pdf</v>
      </c>
    </row>
    <row r="21053" spans="1:2" x14ac:dyDescent="0.2">
      <c r="A21053" s="1" t="s">
        <v>8714</v>
      </c>
      <c r="B21053" t="str">
        <f t="shared" si="631"/>
        <v>https://www.udobaer.de/out/media/public/cust/others/s0000312-2021-ch_it.pdf</v>
      </c>
    </row>
    <row r="21054" spans="1:2" x14ac:dyDescent="0.2">
      <c r="A21054" s="1" t="s">
        <v>8715</v>
      </c>
      <c r="B21054" t="str">
        <f t="shared" si="631"/>
        <v>https://www.udobaer.de/out/media/public/cust/others/s0000312-2021-ch_it.pdf</v>
      </c>
    </row>
    <row r="21055" spans="1:2" x14ac:dyDescent="0.2">
      <c r="A21055" s="1" t="s">
        <v>8716</v>
      </c>
      <c r="B21055" t="str">
        <f t="shared" si="631"/>
        <v>https://www.udobaer.de/out/media/public/cust/others/s0000312-2021-ch_it.pdf</v>
      </c>
    </row>
    <row r="21056" spans="1:2" x14ac:dyDescent="0.2">
      <c r="A21056" s="1" t="s">
        <v>8717</v>
      </c>
      <c r="B21056" t="str">
        <f t="shared" si="631"/>
        <v>https://www.udobaer.de/out/media/public/cust/others/s0000312-2021-ch_it.pdf</v>
      </c>
    </row>
    <row r="21057" spans="1:2" x14ac:dyDescent="0.2">
      <c r="A21057" s="1" t="s">
        <v>8718</v>
      </c>
      <c r="B21057" t="str">
        <f t="shared" si="631"/>
        <v>https://www.udobaer.de/out/media/public/cust/others/s0000312-2021-ch_it.pdf</v>
      </c>
    </row>
    <row r="21058" spans="1:2" x14ac:dyDescent="0.2">
      <c r="A21058" s="1" t="s">
        <v>8719</v>
      </c>
      <c r="B21058" t="str">
        <f t="shared" si="631"/>
        <v>https://www.udobaer.de/out/media/public/cust/others/s0000312-2021-ch_it.pdf</v>
      </c>
    </row>
    <row r="21059" spans="1:2" x14ac:dyDescent="0.2">
      <c r="A21059" s="1" t="s">
        <v>8720</v>
      </c>
      <c r="B21059" t="str">
        <f t="shared" si="631"/>
        <v>https://www.udobaer.de/out/media/public/cust/others/s0000312-2021-ch_it.pdf</v>
      </c>
    </row>
    <row r="21060" spans="1:2" x14ac:dyDescent="0.2">
      <c r="A21060" s="1" t="s">
        <v>8721</v>
      </c>
      <c r="B21060" t="str">
        <f t="shared" si="631"/>
        <v>https://www.udobaer.de/out/media/public/cust/others/s0000312-2021-ch_it.pdf</v>
      </c>
    </row>
    <row r="21061" spans="1:2" x14ac:dyDescent="0.2">
      <c r="A21061" s="1" t="s">
        <v>8722</v>
      </c>
      <c r="B21061" t="str">
        <f t="shared" si="631"/>
        <v>https://www.udobaer.de/out/media/public/cust/others/s0000312-2021-ch_it.pdf</v>
      </c>
    </row>
    <row r="21062" spans="1:2" x14ac:dyDescent="0.2">
      <c r="A21062" s="1" t="s">
        <v>8723</v>
      </c>
      <c r="B21062" t="str">
        <f t="shared" ref="B21062:B21067" si="632">HYPERLINK("https://www.udobaer.de/out/media/public/cust/others/s0000312-2021-ch_it.pdf")</f>
        <v>https://www.udobaer.de/out/media/public/cust/others/s0000312-2021-ch_it.pdf</v>
      </c>
    </row>
    <row r="21063" spans="1:2" x14ac:dyDescent="0.2">
      <c r="A21063" s="1" t="s">
        <v>8724</v>
      </c>
      <c r="B21063" t="str">
        <f t="shared" si="632"/>
        <v>https://www.udobaer.de/out/media/public/cust/others/s0000312-2021-ch_it.pdf</v>
      </c>
    </row>
    <row r="21064" spans="1:2" x14ac:dyDescent="0.2">
      <c r="A21064" s="1" t="s">
        <v>8789</v>
      </c>
      <c r="B21064" t="str">
        <f t="shared" si="632"/>
        <v>https://www.udobaer.de/out/media/public/cust/others/s0000312-2021-ch_it.pdf</v>
      </c>
    </row>
    <row r="21065" spans="1:2" x14ac:dyDescent="0.2">
      <c r="A21065" s="1" t="s">
        <v>8793</v>
      </c>
      <c r="B21065" t="str">
        <f t="shared" si="632"/>
        <v>https://www.udobaer.de/out/media/public/cust/others/s0000312-2021-ch_it.pdf</v>
      </c>
    </row>
    <row r="21066" spans="1:2" x14ac:dyDescent="0.2">
      <c r="A21066" s="1" t="s">
        <v>8794</v>
      </c>
      <c r="B21066" t="str">
        <f t="shared" si="632"/>
        <v>https://www.udobaer.de/out/media/public/cust/others/s0000312-2021-ch_it.pdf</v>
      </c>
    </row>
    <row r="21067" spans="1:2" x14ac:dyDescent="0.2">
      <c r="A21067" s="1" t="s">
        <v>8795</v>
      </c>
      <c r="B21067" t="str">
        <f t="shared" si="632"/>
        <v>https://www.udobaer.de/out/media/public/cust/others/s0000312-2021-ch_it.pdf</v>
      </c>
    </row>
    <row r="21068" spans="1:2" x14ac:dyDescent="0.2">
      <c r="A21068" s="1" t="s">
        <v>4327</v>
      </c>
      <c r="B21068" t="str">
        <f t="shared" ref="B21068:B21099" si="633">HYPERLINK("https://www.udobaer.de/out/media/public/cust/others/s0000313-2021-ch_it.pdf")</f>
        <v>https://www.udobaer.de/out/media/public/cust/others/s0000313-2021-ch_it.pdf</v>
      </c>
    </row>
    <row r="21069" spans="1:2" x14ac:dyDescent="0.2">
      <c r="A21069" s="1" t="s">
        <v>4329</v>
      </c>
      <c r="B21069" t="str">
        <f t="shared" si="633"/>
        <v>https://www.udobaer.de/out/media/public/cust/others/s0000313-2021-ch_it.pdf</v>
      </c>
    </row>
    <row r="21070" spans="1:2" x14ac:dyDescent="0.2">
      <c r="A21070" s="1" t="s">
        <v>4330</v>
      </c>
      <c r="B21070" t="str">
        <f t="shared" si="633"/>
        <v>https://www.udobaer.de/out/media/public/cust/others/s0000313-2021-ch_it.pdf</v>
      </c>
    </row>
    <row r="21071" spans="1:2" x14ac:dyDescent="0.2">
      <c r="A21071" s="1" t="s">
        <v>4331</v>
      </c>
      <c r="B21071" t="str">
        <f t="shared" si="633"/>
        <v>https://www.udobaer.de/out/media/public/cust/others/s0000313-2021-ch_it.pdf</v>
      </c>
    </row>
    <row r="21072" spans="1:2" x14ac:dyDescent="0.2">
      <c r="A21072" s="1" t="s">
        <v>4332</v>
      </c>
      <c r="B21072" t="str">
        <f t="shared" si="633"/>
        <v>https://www.udobaer.de/out/media/public/cust/others/s0000313-2021-ch_it.pdf</v>
      </c>
    </row>
    <row r="21073" spans="1:2" x14ac:dyDescent="0.2">
      <c r="A21073" s="1" t="s">
        <v>4333</v>
      </c>
      <c r="B21073" t="str">
        <f t="shared" si="633"/>
        <v>https://www.udobaer.de/out/media/public/cust/others/s0000313-2021-ch_it.pdf</v>
      </c>
    </row>
    <row r="21074" spans="1:2" x14ac:dyDescent="0.2">
      <c r="A21074" s="1" t="s">
        <v>4334</v>
      </c>
      <c r="B21074" t="str">
        <f t="shared" si="633"/>
        <v>https://www.udobaer.de/out/media/public/cust/others/s0000313-2021-ch_it.pdf</v>
      </c>
    </row>
    <row r="21075" spans="1:2" x14ac:dyDescent="0.2">
      <c r="A21075" s="1" t="s">
        <v>4335</v>
      </c>
      <c r="B21075" t="str">
        <f t="shared" si="633"/>
        <v>https://www.udobaer.de/out/media/public/cust/others/s0000313-2021-ch_it.pdf</v>
      </c>
    </row>
    <row r="21076" spans="1:2" x14ac:dyDescent="0.2">
      <c r="A21076" s="1" t="s">
        <v>4336</v>
      </c>
      <c r="B21076" t="str">
        <f t="shared" si="633"/>
        <v>https://www.udobaer.de/out/media/public/cust/others/s0000313-2021-ch_it.pdf</v>
      </c>
    </row>
    <row r="21077" spans="1:2" x14ac:dyDescent="0.2">
      <c r="A21077" s="1" t="s">
        <v>4337</v>
      </c>
      <c r="B21077" t="str">
        <f t="shared" si="633"/>
        <v>https://www.udobaer.de/out/media/public/cust/others/s0000313-2021-ch_it.pdf</v>
      </c>
    </row>
    <row r="21078" spans="1:2" x14ac:dyDescent="0.2">
      <c r="A21078" s="1" t="s">
        <v>4338</v>
      </c>
      <c r="B21078" t="str">
        <f t="shared" si="633"/>
        <v>https://www.udobaer.de/out/media/public/cust/others/s0000313-2021-ch_it.pdf</v>
      </c>
    </row>
    <row r="21079" spans="1:2" x14ac:dyDescent="0.2">
      <c r="A21079" s="1" t="s">
        <v>4339</v>
      </c>
      <c r="B21079" t="str">
        <f t="shared" si="633"/>
        <v>https://www.udobaer.de/out/media/public/cust/others/s0000313-2021-ch_it.pdf</v>
      </c>
    </row>
    <row r="21080" spans="1:2" x14ac:dyDescent="0.2">
      <c r="A21080" s="1" t="s">
        <v>4340</v>
      </c>
      <c r="B21080" t="str">
        <f t="shared" si="633"/>
        <v>https://www.udobaer.de/out/media/public/cust/others/s0000313-2021-ch_it.pdf</v>
      </c>
    </row>
    <row r="21081" spans="1:2" x14ac:dyDescent="0.2">
      <c r="A21081" s="1" t="s">
        <v>4341</v>
      </c>
      <c r="B21081" t="str">
        <f t="shared" si="633"/>
        <v>https://www.udobaer.de/out/media/public/cust/others/s0000313-2021-ch_it.pdf</v>
      </c>
    </row>
    <row r="21082" spans="1:2" x14ac:dyDescent="0.2">
      <c r="A21082" s="1" t="s">
        <v>4342</v>
      </c>
      <c r="B21082" t="str">
        <f t="shared" si="633"/>
        <v>https://www.udobaer.de/out/media/public/cust/others/s0000313-2021-ch_it.pdf</v>
      </c>
    </row>
    <row r="21083" spans="1:2" x14ac:dyDescent="0.2">
      <c r="A21083" s="1" t="s">
        <v>4343</v>
      </c>
      <c r="B21083" t="str">
        <f t="shared" si="633"/>
        <v>https://www.udobaer.de/out/media/public/cust/others/s0000313-2021-ch_it.pdf</v>
      </c>
    </row>
    <row r="21084" spans="1:2" x14ac:dyDescent="0.2">
      <c r="A21084" s="1" t="s">
        <v>4344</v>
      </c>
      <c r="B21084" t="str">
        <f t="shared" si="633"/>
        <v>https://www.udobaer.de/out/media/public/cust/others/s0000313-2021-ch_it.pdf</v>
      </c>
    </row>
    <row r="21085" spans="1:2" x14ac:dyDescent="0.2">
      <c r="A21085" s="1" t="s">
        <v>4345</v>
      </c>
      <c r="B21085" t="str">
        <f t="shared" si="633"/>
        <v>https://www.udobaer.de/out/media/public/cust/others/s0000313-2021-ch_it.pdf</v>
      </c>
    </row>
    <row r="21086" spans="1:2" x14ac:dyDescent="0.2">
      <c r="A21086" s="1" t="s">
        <v>4346</v>
      </c>
      <c r="B21086" t="str">
        <f t="shared" si="633"/>
        <v>https://www.udobaer.de/out/media/public/cust/others/s0000313-2021-ch_it.pdf</v>
      </c>
    </row>
    <row r="21087" spans="1:2" x14ac:dyDescent="0.2">
      <c r="A21087" s="1" t="s">
        <v>4347</v>
      </c>
      <c r="B21087" t="str">
        <f t="shared" si="633"/>
        <v>https://www.udobaer.de/out/media/public/cust/others/s0000313-2021-ch_it.pdf</v>
      </c>
    </row>
    <row r="21088" spans="1:2" x14ac:dyDescent="0.2">
      <c r="A21088" s="1" t="s">
        <v>4348</v>
      </c>
      <c r="B21088" t="str">
        <f t="shared" si="633"/>
        <v>https://www.udobaer.de/out/media/public/cust/others/s0000313-2021-ch_it.pdf</v>
      </c>
    </row>
    <row r="21089" spans="1:2" x14ac:dyDescent="0.2">
      <c r="A21089" s="1" t="s">
        <v>4349</v>
      </c>
      <c r="B21089" t="str">
        <f t="shared" si="633"/>
        <v>https://www.udobaer.de/out/media/public/cust/others/s0000313-2021-ch_it.pdf</v>
      </c>
    </row>
    <row r="21090" spans="1:2" x14ac:dyDescent="0.2">
      <c r="A21090" s="1" t="s">
        <v>4350</v>
      </c>
      <c r="B21090" t="str">
        <f t="shared" si="633"/>
        <v>https://www.udobaer.de/out/media/public/cust/others/s0000313-2021-ch_it.pdf</v>
      </c>
    </row>
    <row r="21091" spans="1:2" x14ac:dyDescent="0.2">
      <c r="A21091" s="1" t="s">
        <v>4351</v>
      </c>
      <c r="B21091" t="str">
        <f t="shared" si="633"/>
        <v>https://www.udobaer.de/out/media/public/cust/others/s0000313-2021-ch_it.pdf</v>
      </c>
    </row>
    <row r="21092" spans="1:2" x14ac:dyDescent="0.2">
      <c r="A21092" s="1" t="s">
        <v>4352</v>
      </c>
      <c r="B21092" t="str">
        <f t="shared" si="633"/>
        <v>https://www.udobaer.de/out/media/public/cust/others/s0000313-2021-ch_it.pdf</v>
      </c>
    </row>
    <row r="21093" spans="1:2" x14ac:dyDescent="0.2">
      <c r="A21093" s="1" t="s">
        <v>4353</v>
      </c>
      <c r="B21093" t="str">
        <f t="shared" si="633"/>
        <v>https://www.udobaer.de/out/media/public/cust/others/s0000313-2021-ch_it.pdf</v>
      </c>
    </row>
    <row r="21094" spans="1:2" x14ac:dyDescent="0.2">
      <c r="A21094" s="1" t="s">
        <v>4354</v>
      </c>
      <c r="B21094" t="str">
        <f t="shared" si="633"/>
        <v>https://www.udobaer.de/out/media/public/cust/others/s0000313-2021-ch_it.pdf</v>
      </c>
    </row>
    <row r="21095" spans="1:2" x14ac:dyDescent="0.2">
      <c r="A21095" s="1" t="s">
        <v>4355</v>
      </c>
      <c r="B21095" t="str">
        <f t="shared" si="633"/>
        <v>https://www.udobaer.de/out/media/public/cust/others/s0000313-2021-ch_it.pdf</v>
      </c>
    </row>
    <row r="21096" spans="1:2" x14ac:dyDescent="0.2">
      <c r="A21096" s="1" t="s">
        <v>4356</v>
      </c>
      <c r="B21096" t="str">
        <f t="shared" si="633"/>
        <v>https://www.udobaer.de/out/media/public/cust/others/s0000313-2021-ch_it.pdf</v>
      </c>
    </row>
    <row r="21097" spans="1:2" x14ac:dyDescent="0.2">
      <c r="A21097" s="1" t="s">
        <v>4357</v>
      </c>
      <c r="B21097" t="str">
        <f t="shared" si="633"/>
        <v>https://www.udobaer.de/out/media/public/cust/others/s0000313-2021-ch_it.pdf</v>
      </c>
    </row>
    <row r="21098" spans="1:2" x14ac:dyDescent="0.2">
      <c r="A21098" s="1" t="s">
        <v>4358</v>
      </c>
      <c r="B21098" t="str">
        <f t="shared" si="633"/>
        <v>https://www.udobaer.de/out/media/public/cust/others/s0000313-2021-ch_it.pdf</v>
      </c>
    </row>
    <row r="21099" spans="1:2" x14ac:dyDescent="0.2">
      <c r="A21099" s="1" t="s">
        <v>4359</v>
      </c>
      <c r="B21099" t="str">
        <f t="shared" si="633"/>
        <v>https://www.udobaer.de/out/media/public/cust/others/s0000313-2021-ch_it.pdf</v>
      </c>
    </row>
    <row r="21100" spans="1:2" x14ac:dyDescent="0.2">
      <c r="A21100" s="1" t="s">
        <v>4360</v>
      </c>
      <c r="B21100" t="str">
        <f t="shared" ref="B21100:B21132" si="634">HYPERLINK("https://www.udobaer.de/out/media/public/cust/others/s0000313-2021-ch_it.pdf")</f>
        <v>https://www.udobaer.de/out/media/public/cust/others/s0000313-2021-ch_it.pdf</v>
      </c>
    </row>
    <row r="21101" spans="1:2" x14ac:dyDescent="0.2">
      <c r="A21101" s="1" t="s">
        <v>4361</v>
      </c>
      <c r="B21101" t="str">
        <f t="shared" si="634"/>
        <v>https://www.udobaer.de/out/media/public/cust/others/s0000313-2021-ch_it.pdf</v>
      </c>
    </row>
    <row r="21102" spans="1:2" x14ac:dyDescent="0.2">
      <c r="A21102" s="1" t="s">
        <v>4362</v>
      </c>
      <c r="B21102" t="str">
        <f t="shared" si="634"/>
        <v>https://www.udobaer.de/out/media/public/cust/others/s0000313-2021-ch_it.pdf</v>
      </c>
    </row>
    <row r="21103" spans="1:2" x14ac:dyDescent="0.2">
      <c r="A21103" s="1" t="s">
        <v>4363</v>
      </c>
      <c r="B21103" t="str">
        <f t="shared" si="634"/>
        <v>https://www.udobaer.de/out/media/public/cust/others/s0000313-2021-ch_it.pdf</v>
      </c>
    </row>
    <row r="21104" spans="1:2" x14ac:dyDescent="0.2">
      <c r="A21104" s="1" t="s">
        <v>4364</v>
      </c>
      <c r="B21104" t="str">
        <f t="shared" si="634"/>
        <v>https://www.udobaer.de/out/media/public/cust/others/s0000313-2021-ch_it.pdf</v>
      </c>
    </row>
    <row r="21105" spans="1:2" x14ac:dyDescent="0.2">
      <c r="A21105" s="1" t="s">
        <v>4365</v>
      </c>
      <c r="B21105" t="str">
        <f t="shared" si="634"/>
        <v>https://www.udobaer.de/out/media/public/cust/others/s0000313-2021-ch_it.pdf</v>
      </c>
    </row>
    <row r="21106" spans="1:2" x14ac:dyDescent="0.2">
      <c r="A21106" s="1" t="s">
        <v>4366</v>
      </c>
      <c r="B21106" t="str">
        <f t="shared" si="634"/>
        <v>https://www.udobaer.de/out/media/public/cust/others/s0000313-2021-ch_it.pdf</v>
      </c>
    </row>
    <row r="21107" spans="1:2" x14ac:dyDescent="0.2">
      <c r="A21107" s="1" t="s">
        <v>4367</v>
      </c>
      <c r="B21107" t="str">
        <f t="shared" si="634"/>
        <v>https://www.udobaer.de/out/media/public/cust/others/s0000313-2021-ch_it.pdf</v>
      </c>
    </row>
    <row r="21108" spans="1:2" x14ac:dyDescent="0.2">
      <c r="A21108" s="1" t="s">
        <v>4368</v>
      </c>
      <c r="B21108" t="str">
        <f t="shared" si="634"/>
        <v>https://www.udobaer.de/out/media/public/cust/others/s0000313-2021-ch_it.pdf</v>
      </c>
    </row>
    <row r="21109" spans="1:2" x14ac:dyDescent="0.2">
      <c r="A21109" s="1" t="s">
        <v>4369</v>
      </c>
      <c r="B21109" t="str">
        <f t="shared" si="634"/>
        <v>https://www.udobaer.de/out/media/public/cust/others/s0000313-2021-ch_it.pdf</v>
      </c>
    </row>
    <row r="21110" spans="1:2" x14ac:dyDescent="0.2">
      <c r="A21110" s="1" t="s">
        <v>4370</v>
      </c>
      <c r="B21110" t="str">
        <f t="shared" si="634"/>
        <v>https://www.udobaer.de/out/media/public/cust/others/s0000313-2021-ch_it.pdf</v>
      </c>
    </row>
    <row r="21111" spans="1:2" x14ac:dyDescent="0.2">
      <c r="A21111" s="1" t="s">
        <v>4371</v>
      </c>
      <c r="B21111" t="str">
        <f t="shared" si="634"/>
        <v>https://www.udobaer.de/out/media/public/cust/others/s0000313-2021-ch_it.pdf</v>
      </c>
    </row>
    <row r="21112" spans="1:2" x14ac:dyDescent="0.2">
      <c r="A21112" s="1" t="s">
        <v>4372</v>
      </c>
      <c r="B21112" t="str">
        <f t="shared" si="634"/>
        <v>https://www.udobaer.de/out/media/public/cust/others/s0000313-2021-ch_it.pdf</v>
      </c>
    </row>
    <row r="21113" spans="1:2" x14ac:dyDescent="0.2">
      <c r="A21113" s="1" t="s">
        <v>4373</v>
      </c>
      <c r="B21113" t="str">
        <f t="shared" si="634"/>
        <v>https://www.udobaer.de/out/media/public/cust/others/s0000313-2021-ch_it.pdf</v>
      </c>
    </row>
    <row r="21114" spans="1:2" x14ac:dyDescent="0.2">
      <c r="A21114" s="1" t="s">
        <v>4374</v>
      </c>
      <c r="B21114" t="str">
        <f t="shared" si="634"/>
        <v>https://www.udobaer.de/out/media/public/cust/others/s0000313-2021-ch_it.pdf</v>
      </c>
    </row>
    <row r="21115" spans="1:2" x14ac:dyDescent="0.2">
      <c r="A21115" s="1" t="s">
        <v>4375</v>
      </c>
      <c r="B21115" t="str">
        <f t="shared" si="634"/>
        <v>https://www.udobaer.de/out/media/public/cust/others/s0000313-2021-ch_it.pdf</v>
      </c>
    </row>
    <row r="21116" spans="1:2" x14ac:dyDescent="0.2">
      <c r="A21116" s="1" t="s">
        <v>4376</v>
      </c>
      <c r="B21116" t="str">
        <f t="shared" si="634"/>
        <v>https://www.udobaer.de/out/media/public/cust/others/s0000313-2021-ch_it.pdf</v>
      </c>
    </row>
    <row r="21117" spans="1:2" x14ac:dyDescent="0.2">
      <c r="A21117" s="1" t="s">
        <v>4377</v>
      </c>
      <c r="B21117" t="str">
        <f t="shared" si="634"/>
        <v>https://www.udobaer.de/out/media/public/cust/others/s0000313-2021-ch_it.pdf</v>
      </c>
    </row>
    <row r="21118" spans="1:2" x14ac:dyDescent="0.2">
      <c r="A21118" s="1" t="s">
        <v>4378</v>
      </c>
      <c r="B21118" t="str">
        <f t="shared" si="634"/>
        <v>https://www.udobaer.de/out/media/public/cust/others/s0000313-2021-ch_it.pdf</v>
      </c>
    </row>
    <row r="21119" spans="1:2" x14ac:dyDescent="0.2">
      <c r="A21119" s="1" t="s">
        <v>4379</v>
      </c>
      <c r="B21119" t="str">
        <f t="shared" si="634"/>
        <v>https://www.udobaer.de/out/media/public/cust/others/s0000313-2021-ch_it.pdf</v>
      </c>
    </row>
    <row r="21120" spans="1:2" x14ac:dyDescent="0.2">
      <c r="A21120" s="1" t="s">
        <v>4380</v>
      </c>
      <c r="B21120" t="str">
        <f t="shared" si="634"/>
        <v>https://www.udobaer.de/out/media/public/cust/others/s0000313-2021-ch_it.pdf</v>
      </c>
    </row>
    <row r="21121" spans="1:2" x14ac:dyDescent="0.2">
      <c r="A21121" s="1" t="s">
        <v>4381</v>
      </c>
      <c r="B21121" t="str">
        <f t="shared" si="634"/>
        <v>https://www.udobaer.de/out/media/public/cust/others/s0000313-2021-ch_it.pdf</v>
      </c>
    </row>
    <row r="21122" spans="1:2" x14ac:dyDescent="0.2">
      <c r="A21122" s="1" t="s">
        <v>4382</v>
      </c>
      <c r="B21122" t="str">
        <f t="shared" si="634"/>
        <v>https://www.udobaer.de/out/media/public/cust/others/s0000313-2021-ch_it.pdf</v>
      </c>
    </row>
    <row r="21123" spans="1:2" x14ac:dyDescent="0.2">
      <c r="A21123" s="1" t="s">
        <v>4383</v>
      </c>
      <c r="B21123" t="str">
        <f t="shared" si="634"/>
        <v>https://www.udobaer.de/out/media/public/cust/others/s0000313-2021-ch_it.pdf</v>
      </c>
    </row>
    <row r="21124" spans="1:2" x14ac:dyDescent="0.2">
      <c r="A21124" s="1" t="s">
        <v>4384</v>
      </c>
      <c r="B21124" t="str">
        <f t="shared" si="634"/>
        <v>https://www.udobaer.de/out/media/public/cust/others/s0000313-2021-ch_it.pdf</v>
      </c>
    </row>
    <row r="21125" spans="1:2" x14ac:dyDescent="0.2">
      <c r="A21125" s="1" t="s">
        <v>4385</v>
      </c>
      <c r="B21125" t="str">
        <f t="shared" si="634"/>
        <v>https://www.udobaer.de/out/media/public/cust/others/s0000313-2021-ch_it.pdf</v>
      </c>
    </row>
    <row r="21126" spans="1:2" x14ac:dyDescent="0.2">
      <c r="A21126" s="1" t="s">
        <v>8792</v>
      </c>
      <c r="B21126" t="str">
        <f t="shared" si="634"/>
        <v>https://www.udobaer.de/out/media/public/cust/others/s0000313-2021-ch_it.pdf</v>
      </c>
    </row>
    <row r="21127" spans="1:2" x14ac:dyDescent="0.2">
      <c r="A21127" s="1" t="s">
        <v>8797</v>
      </c>
      <c r="B21127" t="str">
        <f t="shared" si="634"/>
        <v>https://www.udobaer.de/out/media/public/cust/others/s0000313-2021-ch_it.pdf</v>
      </c>
    </row>
    <row r="21128" spans="1:2" x14ac:dyDescent="0.2">
      <c r="A21128" s="1" t="s">
        <v>8822</v>
      </c>
      <c r="B21128" t="str">
        <f t="shared" si="634"/>
        <v>https://www.udobaer.de/out/media/public/cust/others/s0000313-2021-ch_it.pdf</v>
      </c>
    </row>
    <row r="21129" spans="1:2" x14ac:dyDescent="0.2">
      <c r="A21129" s="1" t="s">
        <v>8823</v>
      </c>
      <c r="B21129" t="str">
        <f t="shared" si="634"/>
        <v>https://www.udobaer.de/out/media/public/cust/others/s0000313-2021-ch_it.pdf</v>
      </c>
    </row>
    <row r="21130" spans="1:2" x14ac:dyDescent="0.2">
      <c r="A21130" s="1" t="s">
        <v>8824</v>
      </c>
      <c r="B21130" t="str">
        <f t="shared" si="634"/>
        <v>https://www.udobaer.de/out/media/public/cust/others/s0000313-2021-ch_it.pdf</v>
      </c>
    </row>
    <row r="21131" spans="1:2" x14ac:dyDescent="0.2">
      <c r="A21131" s="1" t="s">
        <v>8825</v>
      </c>
      <c r="B21131" t="str">
        <f t="shared" si="634"/>
        <v>https://www.udobaer.de/out/media/public/cust/others/s0000313-2021-ch_it.pdf</v>
      </c>
    </row>
    <row r="21132" spans="1:2" x14ac:dyDescent="0.2">
      <c r="A21132" s="1" t="s">
        <v>8827</v>
      </c>
      <c r="B21132" t="str">
        <f t="shared" si="634"/>
        <v>https://www.udobaer.de/out/media/public/cust/others/s0000313-2021-ch_it.pdf</v>
      </c>
    </row>
    <row r="21133" spans="1:2" x14ac:dyDescent="0.2">
      <c r="A21133" s="1" t="s">
        <v>4001</v>
      </c>
      <c r="B21133" t="str">
        <f>HYPERLINK("https://www.udobaer.de/out/media/public/cust/others/s0000314-2021-ch_it.pdf")</f>
        <v>https://www.udobaer.de/out/media/public/cust/others/s0000314-2021-ch_it.pdf</v>
      </c>
    </row>
    <row r="21134" spans="1:2" x14ac:dyDescent="0.2">
      <c r="A21134" s="1" t="s">
        <v>3978</v>
      </c>
      <c r="B21134" t="str">
        <f t="shared" ref="B21134:B21163" si="635">HYPERLINK("https://www.udobaer.de/out/media/public/cust/others/s0000315-2021-ch_it.pdf")</f>
        <v>https://www.udobaer.de/out/media/public/cust/others/s0000315-2021-ch_it.pdf</v>
      </c>
    </row>
    <row r="21135" spans="1:2" x14ac:dyDescent="0.2">
      <c r="A21135" s="1" t="s">
        <v>3979</v>
      </c>
      <c r="B21135" t="str">
        <f t="shared" si="635"/>
        <v>https://www.udobaer.de/out/media/public/cust/others/s0000315-2021-ch_it.pdf</v>
      </c>
    </row>
    <row r="21136" spans="1:2" x14ac:dyDescent="0.2">
      <c r="A21136" s="1" t="s">
        <v>3980</v>
      </c>
      <c r="B21136" t="str">
        <f t="shared" si="635"/>
        <v>https://www.udobaer.de/out/media/public/cust/others/s0000315-2021-ch_it.pdf</v>
      </c>
    </row>
    <row r="21137" spans="1:2" x14ac:dyDescent="0.2">
      <c r="A21137" s="1" t="s">
        <v>3981</v>
      </c>
      <c r="B21137" t="str">
        <f t="shared" si="635"/>
        <v>https://www.udobaer.de/out/media/public/cust/others/s0000315-2021-ch_it.pdf</v>
      </c>
    </row>
    <row r="21138" spans="1:2" x14ac:dyDescent="0.2">
      <c r="A21138" s="1" t="s">
        <v>3982</v>
      </c>
      <c r="B21138" t="str">
        <f t="shared" si="635"/>
        <v>https://www.udobaer.de/out/media/public/cust/others/s0000315-2021-ch_it.pdf</v>
      </c>
    </row>
    <row r="21139" spans="1:2" x14ac:dyDescent="0.2">
      <c r="A21139" s="1" t="s">
        <v>3983</v>
      </c>
      <c r="B21139" t="str">
        <f t="shared" si="635"/>
        <v>https://www.udobaer.de/out/media/public/cust/others/s0000315-2021-ch_it.pdf</v>
      </c>
    </row>
    <row r="21140" spans="1:2" x14ac:dyDescent="0.2">
      <c r="A21140" s="1" t="s">
        <v>3984</v>
      </c>
      <c r="B21140" t="str">
        <f t="shared" si="635"/>
        <v>https://www.udobaer.de/out/media/public/cust/others/s0000315-2021-ch_it.pdf</v>
      </c>
    </row>
    <row r="21141" spans="1:2" x14ac:dyDescent="0.2">
      <c r="A21141" s="1" t="s">
        <v>3985</v>
      </c>
      <c r="B21141" t="str">
        <f t="shared" si="635"/>
        <v>https://www.udobaer.de/out/media/public/cust/others/s0000315-2021-ch_it.pdf</v>
      </c>
    </row>
    <row r="21142" spans="1:2" x14ac:dyDescent="0.2">
      <c r="A21142" s="1" t="s">
        <v>3986</v>
      </c>
      <c r="B21142" t="str">
        <f t="shared" si="635"/>
        <v>https://www.udobaer.de/out/media/public/cust/others/s0000315-2021-ch_it.pdf</v>
      </c>
    </row>
    <row r="21143" spans="1:2" x14ac:dyDescent="0.2">
      <c r="A21143" s="1" t="s">
        <v>3987</v>
      </c>
      <c r="B21143" t="str">
        <f t="shared" si="635"/>
        <v>https://www.udobaer.de/out/media/public/cust/others/s0000315-2021-ch_it.pdf</v>
      </c>
    </row>
    <row r="21144" spans="1:2" x14ac:dyDescent="0.2">
      <c r="A21144" s="1" t="s">
        <v>3988</v>
      </c>
      <c r="B21144" t="str">
        <f t="shared" si="635"/>
        <v>https://www.udobaer.de/out/media/public/cust/others/s0000315-2021-ch_it.pdf</v>
      </c>
    </row>
    <row r="21145" spans="1:2" x14ac:dyDescent="0.2">
      <c r="A21145" s="1" t="s">
        <v>3989</v>
      </c>
      <c r="B21145" t="str">
        <f t="shared" si="635"/>
        <v>https://www.udobaer.de/out/media/public/cust/others/s0000315-2021-ch_it.pdf</v>
      </c>
    </row>
    <row r="21146" spans="1:2" x14ac:dyDescent="0.2">
      <c r="A21146" s="1" t="s">
        <v>3990</v>
      </c>
      <c r="B21146" t="str">
        <f t="shared" si="635"/>
        <v>https://www.udobaer.de/out/media/public/cust/others/s0000315-2021-ch_it.pdf</v>
      </c>
    </row>
    <row r="21147" spans="1:2" x14ac:dyDescent="0.2">
      <c r="A21147" s="1" t="s">
        <v>3991</v>
      </c>
      <c r="B21147" t="str">
        <f t="shared" si="635"/>
        <v>https://www.udobaer.de/out/media/public/cust/others/s0000315-2021-ch_it.pdf</v>
      </c>
    </row>
    <row r="21148" spans="1:2" x14ac:dyDescent="0.2">
      <c r="A21148" s="1" t="s">
        <v>3992</v>
      </c>
      <c r="B21148" t="str">
        <f t="shared" si="635"/>
        <v>https://www.udobaer.de/out/media/public/cust/others/s0000315-2021-ch_it.pdf</v>
      </c>
    </row>
    <row r="21149" spans="1:2" x14ac:dyDescent="0.2">
      <c r="A21149" s="1" t="s">
        <v>3993</v>
      </c>
      <c r="B21149" t="str">
        <f t="shared" si="635"/>
        <v>https://www.udobaer.de/out/media/public/cust/others/s0000315-2021-ch_it.pdf</v>
      </c>
    </row>
    <row r="21150" spans="1:2" x14ac:dyDescent="0.2">
      <c r="A21150" s="1" t="s">
        <v>3994</v>
      </c>
      <c r="B21150" t="str">
        <f t="shared" si="635"/>
        <v>https://www.udobaer.de/out/media/public/cust/others/s0000315-2021-ch_it.pdf</v>
      </c>
    </row>
    <row r="21151" spans="1:2" x14ac:dyDescent="0.2">
      <c r="A21151" s="1" t="s">
        <v>3995</v>
      </c>
      <c r="B21151" t="str">
        <f t="shared" si="635"/>
        <v>https://www.udobaer.de/out/media/public/cust/others/s0000315-2021-ch_it.pdf</v>
      </c>
    </row>
    <row r="21152" spans="1:2" x14ac:dyDescent="0.2">
      <c r="A21152" s="1" t="s">
        <v>3996</v>
      </c>
      <c r="B21152" t="str">
        <f t="shared" si="635"/>
        <v>https://www.udobaer.de/out/media/public/cust/others/s0000315-2021-ch_it.pdf</v>
      </c>
    </row>
    <row r="21153" spans="1:2" x14ac:dyDescent="0.2">
      <c r="A21153" s="1" t="s">
        <v>3997</v>
      </c>
      <c r="B21153" t="str">
        <f t="shared" si="635"/>
        <v>https://www.udobaer.de/out/media/public/cust/others/s0000315-2021-ch_it.pdf</v>
      </c>
    </row>
    <row r="21154" spans="1:2" x14ac:dyDescent="0.2">
      <c r="A21154" s="1" t="s">
        <v>3998</v>
      </c>
      <c r="B21154" t="str">
        <f t="shared" si="635"/>
        <v>https://www.udobaer.de/out/media/public/cust/others/s0000315-2021-ch_it.pdf</v>
      </c>
    </row>
    <row r="21155" spans="1:2" x14ac:dyDescent="0.2">
      <c r="A21155" s="1" t="s">
        <v>3999</v>
      </c>
      <c r="B21155" t="str">
        <f t="shared" si="635"/>
        <v>https://www.udobaer.de/out/media/public/cust/others/s0000315-2021-ch_it.pdf</v>
      </c>
    </row>
    <row r="21156" spans="1:2" x14ac:dyDescent="0.2">
      <c r="A21156" s="1" t="s">
        <v>4000</v>
      </c>
      <c r="B21156" t="str">
        <f t="shared" si="635"/>
        <v>https://www.udobaer.de/out/media/public/cust/others/s0000315-2021-ch_it.pdf</v>
      </c>
    </row>
    <row r="21157" spans="1:2" x14ac:dyDescent="0.2">
      <c r="A21157" s="1" t="s">
        <v>4002</v>
      </c>
      <c r="B21157" t="str">
        <f t="shared" si="635"/>
        <v>https://www.udobaer.de/out/media/public/cust/others/s0000315-2021-ch_it.pdf</v>
      </c>
    </row>
    <row r="21158" spans="1:2" x14ac:dyDescent="0.2">
      <c r="A21158" s="1" t="s">
        <v>7952</v>
      </c>
      <c r="B21158" t="str">
        <f t="shared" si="635"/>
        <v>https://www.udobaer.de/out/media/public/cust/others/s0000315-2021-ch_it.pdf</v>
      </c>
    </row>
    <row r="21159" spans="1:2" x14ac:dyDescent="0.2">
      <c r="A21159" s="1" t="s">
        <v>7953</v>
      </c>
      <c r="B21159" t="str">
        <f t="shared" si="635"/>
        <v>https://www.udobaer.de/out/media/public/cust/others/s0000315-2021-ch_it.pdf</v>
      </c>
    </row>
    <row r="21160" spans="1:2" x14ac:dyDescent="0.2">
      <c r="A21160" s="1" t="s">
        <v>7954</v>
      </c>
      <c r="B21160" t="str">
        <f t="shared" si="635"/>
        <v>https://www.udobaer.de/out/media/public/cust/others/s0000315-2021-ch_it.pdf</v>
      </c>
    </row>
    <row r="21161" spans="1:2" x14ac:dyDescent="0.2">
      <c r="A21161" s="1" t="s">
        <v>7955</v>
      </c>
      <c r="B21161" t="str">
        <f t="shared" si="635"/>
        <v>https://www.udobaer.de/out/media/public/cust/others/s0000315-2021-ch_it.pdf</v>
      </c>
    </row>
    <row r="21162" spans="1:2" x14ac:dyDescent="0.2">
      <c r="A21162" s="1" t="s">
        <v>7956</v>
      </c>
      <c r="B21162" t="str">
        <f t="shared" si="635"/>
        <v>https://www.udobaer.de/out/media/public/cust/others/s0000315-2021-ch_it.pdf</v>
      </c>
    </row>
    <row r="21163" spans="1:2" x14ac:dyDescent="0.2">
      <c r="A21163" s="1" t="s">
        <v>7957</v>
      </c>
      <c r="B21163" t="str">
        <f t="shared" si="635"/>
        <v>https://www.udobaer.de/out/media/public/cust/others/s0000315-2021-ch_it.pdf</v>
      </c>
    </row>
    <row r="21164" spans="1:2" x14ac:dyDescent="0.2">
      <c r="A21164" s="1" t="s">
        <v>4304</v>
      </c>
      <c r="B21164" t="str">
        <f t="shared" ref="B21164:B21193" si="636">HYPERLINK("https://www.udobaer.de/out/media/public/cust/others/s0000316-2021-ch_it.pdf")</f>
        <v>https://www.udobaer.de/out/media/public/cust/others/s0000316-2021-ch_it.pdf</v>
      </c>
    </row>
    <row r="21165" spans="1:2" x14ac:dyDescent="0.2">
      <c r="A21165" s="1" t="s">
        <v>4305</v>
      </c>
      <c r="B21165" t="str">
        <f t="shared" si="636"/>
        <v>https://www.udobaer.de/out/media/public/cust/others/s0000316-2021-ch_it.pdf</v>
      </c>
    </row>
    <row r="21166" spans="1:2" x14ac:dyDescent="0.2">
      <c r="A21166" s="1" t="s">
        <v>4306</v>
      </c>
      <c r="B21166" t="str">
        <f t="shared" si="636"/>
        <v>https://www.udobaer.de/out/media/public/cust/others/s0000316-2021-ch_it.pdf</v>
      </c>
    </row>
    <row r="21167" spans="1:2" x14ac:dyDescent="0.2">
      <c r="A21167" s="1" t="s">
        <v>4307</v>
      </c>
      <c r="B21167" t="str">
        <f t="shared" si="636"/>
        <v>https://www.udobaer.de/out/media/public/cust/others/s0000316-2021-ch_it.pdf</v>
      </c>
    </row>
    <row r="21168" spans="1:2" x14ac:dyDescent="0.2">
      <c r="A21168" s="1" t="s">
        <v>4308</v>
      </c>
      <c r="B21168" t="str">
        <f t="shared" si="636"/>
        <v>https://www.udobaer.de/out/media/public/cust/others/s0000316-2021-ch_it.pdf</v>
      </c>
    </row>
    <row r="21169" spans="1:2" x14ac:dyDescent="0.2">
      <c r="A21169" s="1" t="s">
        <v>4309</v>
      </c>
      <c r="B21169" t="str">
        <f t="shared" si="636"/>
        <v>https://www.udobaer.de/out/media/public/cust/others/s0000316-2021-ch_it.pdf</v>
      </c>
    </row>
    <row r="21170" spans="1:2" x14ac:dyDescent="0.2">
      <c r="A21170" s="1" t="s">
        <v>4310</v>
      </c>
      <c r="B21170" t="str">
        <f t="shared" si="636"/>
        <v>https://www.udobaer.de/out/media/public/cust/others/s0000316-2021-ch_it.pdf</v>
      </c>
    </row>
    <row r="21171" spans="1:2" x14ac:dyDescent="0.2">
      <c r="A21171" s="1" t="s">
        <v>4311</v>
      </c>
      <c r="B21171" t="str">
        <f t="shared" si="636"/>
        <v>https://www.udobaer.de/out/media/public/cust/others/s0000316-2021-ch_it.pdf</v>
      </c>
    </row>
    <row r="21172" spans="1:2" x14ac:dyDescent="0.2">
      <c r="A21172" s="1" t="s">
        <v>4312</v>
      </c>
      <c r="B21172" t="str">
        <f t="shared" si="636"/>
        <v>https://www.udobaer.de/out/media/public/cust/others/s0000316-2021-ch_it.pdf</v>
      </c>
    </row>
    <row r="21173" spans="1:2" x14ac:dyDescent="0.2">
      <c r="A21173" s="1" t="s">
        <v>4313</v>
      </c>
      <c r="B21173" t="str">
        <f t="shared" si="636"/>
        <v>https://www.udobaer.de/out/media/public/cust/others/s0000316-2021-ch_it.pdf</v>
      </c>
    </row>
    <row r="21174" spans="1:2" x14ac:dyDescent="0.2">
      <c r="A21174" s="1" t="s">
        <v>4314</v>
      </c>
      <c r="B21174" t="str">
        <f t="shared" si="636"/>
        <v>https://www.udobaer.de/out/media/public/cust/others/s0000316-2021-ch_it.pdf</v>
      </c>
    </row>
    <row r="21175" spans="1:2" x14ac:dyDescent="0.2">
      <c r="A21175" s="1" t="s">
        <v>4315</v>
      </c>
      <c r="B21175" t="str">
        <f t="shared" si="636"/>
        <v>https://www.udobaer.de/out/media/public/cust/others/s0000316-2021-ch_it.pdf</v>
      </c>
    </row>
    <row r="21176" spans="1:2" x14ac:dyDescent="0.2">
      <c r="A21176" s="1" t="s">
        <v>4316</v>
      </c>
      <c r="B21176" t="str">
        <f t="shared" si="636"/>
        <v>https://www.udobaer.de/out/media/public/cust/others/s0000316-2021-ch_it.pdf</v>
      </c>
    </row>
    <row r="21177" spans="1:2" x14ac:dyDescent="0.2">
      <c r="A21177" s="1" t="s">
        <v>4317</v>
      </c>
      <c r="B21177" t="str">
        <f t="shared" si="636"/>
        <v>https://www.udobaer.de/out/media/public/cust/others/s0000316-2021-ch_it.pdf</v>
      </c>
    </row>
    <row r="21178" spans="1:2" x14ac:dyDescent="0.2">
      <c r="A21178" s="1" t="s">
        <v>4318</v>
      </c>
      <c r="B21178" t="str">
        <f t="shared" si="636"/>
        <v>https://www.udobaer.de/out/media/public/cust/others/s0000316-2021-ch_it.pdf</v>
      </c>
    </row>
    <row r="21179" spans="1:2" x14ac:dyDescent="0.2">
      <c r="A21179" s="1" t="s">
        <v>4319</v>
      </c>
      <c r="B21179" t="str">
        <f t="shared" si="636"/>
        <v>https://www.udobaer.de/out/media/public/cust/others/s0000316-2021-ch_it.pdf</v>
      </c>
    </row>
    <row r="21180" spans="1:2" x14ac:dyDescent="0.2">
      <c r="A21180" s="1" t="s">
        <v>4320</v>
      </c>
      <c r="B21180" t="str">
        <f t="shared" si="636"/>
        <v>https://www.udobaer.de/out/media/public/cust/others/s0000316-2021-ch_it.pdf</v>
      </c>
    </row>
    <row r="21181" spans="1:2" x14ac:dyDescent="0.2">
      <c r="A21181" s="1" t="s">
        <v>4321</v>
      </c>
      <c r="B21181" t="str">
        <f t="shared" si="636"/>
        <v>https://www.udobaer.de/out/media/public/cust/others/s0000316-2021-ch_it.pdf</v>
      </c>
    </row>
    <row r="21182" spans="1:2" x14ac:dyDescent="0.2">
      <c r="A21182" s="1" t="s">
        <v>4322</v>
      </c>
      <c r="B21182" t="str">
        <f t="shared" si="636"/>
        <v>https://www.udobaer.de/out/media/public/cust/others/s0000316-2021-ch_it.pdf</v>
      </c>
    </row>
    <row r="21183" spans="1:2" x14ac:dyDescent="0.2">
      <c r="A21183" s="1" t="s">
        <v>4323</v>
      </c>
      <c r="B21183" t="str">
        <f t="shared" si="636"/>
        <v>https://www.udobaer.de/out/media/public/cust/others/s0000316-2021-ch_it.pdf</v>
      </c>
    </row>
    <row r="21184" spans="1:2" x14ac:dyDescent="0.2">
      <c r="A21184" s="1" t="s">
        <v>4324</v>
      </c>
      <c r="B21184" t="str">
        <f t="shared" si="636"/>
        <v>https://www.udobaer.de/out/media/public/cust/others/s0000316-2021-ch_it.pdf</v>
      </c>
    </row>
    <row r="21185" spans="1:2" x14ac:dyDescent="0.2">
      <c r="A21185" s="1" t="s">
        <v>4325</v>
      </c>
      <c r="B21185" t="str">
        <f t="shared" si="636"/>
        <v>https://www.udobaer.de/out/media/public/cust/others/s0000316-2021-ch_it.pdf</v>
      </c>
    </row>
    <row r="21186" spans="1:2" x14ac:dyDescent="0.2">
      <c r="A21186" s="1" t="s">
        <v>4326</v>
      </c>
      <c r="B21186" t="str">
        <f t="shared" si="636"/>
        <v>https://www.udobaer.de/out/media/public/cust/others/s0000316-2021-ch_it.pdf</v>
      </c>
    </row>
    <row r="21187" spans="1:2" x14ac:dyDescent="0.2">
      <c r="A21187" s="1" t="s">
        <v>4328</v>
      </c>
      <c r="B21187" t="str">
        <f t="shared" si="636"/>
        <v>https://www.udobaer.de/out/media/public/cust/others/s0000316-2021-ch_it.pdf</v>
      </c>
    </row>
    <row r="21188" spans="1:2" x14ac:dyDescent="0.2">
      <c r="A21188" s="1" t="s">
        <v>8781</v>
      </c>
      <c r="B21188" t="str">
        <f t="shared" si="636"/>
        <v>https://www.udobaer.de/out/media/public/cust/others/s0000316-2021-ch_it.pdf</v>
      </c>
    </row>
    <row r="21189" spans="1:2" x14ac:dyDescent="0.2">
      <c r="A21189" s="1" t="s">
        <v>8782</v>
      </c>
      <c r="B21189" t="str">
        <f t="shared" si="636"/>
        <v>https://www.udobaer.de/out/media/public/cust/others/s0000316-2021-ch_it.pdf</v>
      </c>
    </row>
    <row r="21190" spans="1:2" x14ac:dyDescent="0.2">
      <c r="A21190" s="1" t="s">
        <v>8812</v>
      </c>
      <c r="B21190" t="str">
        <f t="shared" si="636"/>
        <v>https://www.udobaer.de/out/media/public/cust/others/s0000316-2021-ch_it.pdf</v>
      </c>
    </row>
    <row r="21191" spans="1:2" x14ac:dyDescent="0.2">
      <c r="A21191" s="1" t="s">
        <v>8813</v>
      </c>
      <c r="B21191" t="str">
        <f t="shared" si="636"/>
        <v>https://www.udobaer.de/out/media/public/cust/others/s0000316-2021-ch_it.pdf</v>
      </c>
    </row>
    <row r="21192" spans="1:2" x14ac:dyDescent="0.2">
      <c r="A21192" s="1" t="s">
        <v>8814</v>
      </c>
      <c r="B21192" t="str">
        <f t="shared" si="636"/>
        <v>https://www.udobaer.de/out/media/public/cust/others/s0000316-2021-ch_it.pdf</v>
      </c>
    </row>
    <row r="21193" spans="1:2" x14ac:dyDescent="0.2">
      <c r="A21193" s="1" t="s">
        <v>8816</v>
      </c>
      <c r="B21193" t="str">
        <f t="shared" si="636"/>
        <v>https://www.udobaer.de/out/media/public/cust/others/s0000316-2021-ch_it.pdf</v>
      </c>
    </row>
    <row r="21194" spans="1:2" x14ac:dyDescent="0.2">
      <c r="A21194" s="1" t="s">
        <v>4760</v>
      </c>
      <c r="B21194" t="str">
        <f t="shared" ref="B21194:B21226" si="637">HYPERLINK("https://www.udobaer.de/out/media/public/cust/others/s0000317-2021-ch_it.pdf")</f>
        <v>https://www.udobaer.de/out/media/public/cust/others/s0000317-2021-ch_it.pdf</v>
      </c>
    </row>
    <row r="21195" spans="1:2" x14ac:dyDescent="0.2">
      <c r="A21195" s="1" t="s">
        <v>4761</v>
      </c>
      <c r="B21195" t="str">
        <f t="shared" si="637"/>
        <v>https://www.udobaer.de/out/media/public/cust/others/s0000317-2021-ch_it.pdf</v>
      </c>
    </row>
    <row r="21196" spans="1:2" x14ac:dyDescent="0.2">
      <c r="A21196" s="1" t="s">
        <v>4762</v>
      </c>
      <c r="B21196" t="str">
        <f t="shared" si="637"/>
        <v>https://www.udobaer.de/out/media/public/cust/others/s0000317-2021-ch_it.pdf</v>
      </c>
    </row>
    <row r="21197" spans="1:2" x14ac:dyDescent="0.2">
      <c r="A21197" s="1" t="s">
        <v>4763</v>
      </c>
      <c r="B21197" t="str">
        <f t="shared" si="637"/>
        <v>https://www.udobaer.de/out/media/public/cust/others/s0000317-2021-ch_it.pdf</v>
      </c>
    </row>
    <row r="21198" spans="1:2" x14ac:dyDescent="0.2">
      <c r="A21198" s="1" t="s">
        <v>4764</v>
      </c>
      <c r="B21198" t="str">
        <f t="shared" si="637"/>
        <v>https://www.udobaer.de/out/media/public/cust/others/s0000317-2021-ch_it.pdf</v>
      </c>
    </row>
    <row r="21199" spans="1:2" x14ac:dyDescent="0.2">
      <c r="A21199" s="1" t="s">
        <v>4765</v>
      </c>
      <c r="B21199" t="str">
        <f t="shared" si="637"/>
        <v>https://www.udobaer.de/out/media/public/cust/others/s0000317-2021-ch_it.pdf</v>
      </c>
    </row>
    <row r="21200" spans="1:2" x14ac:dyDescent="0.2">
      <c r="A21200" s="1" t="s">
        <v>4766</v>
      </c>
      <c r="B21200" t="str">
        <f t="shared" si="637"/>
        <v>https://www.udobaer.de/out/media/public/cust/others/s0000317-2021-ch_it.pdf</v>
      </c>
    </row>
    <row r="21201" spans="1:2" x14ac:dyDescent="0.2">
      <c r="A21201" s="1" t="s">
        <v>4767</v>
      </c>
      <c r="B21201" t="str">
        <f t="shared" si="637"/>
        <v>https://www.udobaer.de/out/media/public/cust/others/s0000317-2021-ch_it.pdf</v>
      </c>
    </row>
    <row r="21202" spans="1:2" x14ac:dyDescent="0.2">
      <c r="A21202" s="1" t="s">
        <v>4768</v>
      </c>
      <c r="B21202" t="str">
        <f t="shared" si="637"/>
        <v>https://www.udobaer.de/out/media/public/cust/others/s0000317-2021-ch_it.pdf</v>
      </c>
    </row>
    <row r="21203" spans="1:2" x14ac:dyDescent="0.2">
      <c r="A21203" s="1" t="s">
        <v>4769</v>
      </c>
      <c r="B21203" t="str">
        <f t="shared" si="637"/>
        <v>https://www.udobaer.de/out/media/public/cust/others/s0000317-2021-ch_it.pdf</v>
      </c>
    </row>
    <row r="21204" spans="1:2" x14ac:dyDescent="0.2">
      <c r="A21204" s="1" t="s">
        <v>4770</v>
      </c>
      <c r="B21204" t="str">
        <f t="shared" si="637"/>
        <v>https://www.udobaer.de/out/media/public/cust/others/s0000317-2021-ch_it.pdf</v>
      </c>
    </row>
    <row r="21205" spans="1:2" x14ac:dyDescent="0.2">
      <c r="A21205" s="1" t="s">
        <v>4771</v>
      </c>
      <c r="B21205" t="str">
        <f t="shared" si="637"/>
        <v>https://www.udobaer.de/out/media/public/cust/others/s0000317-2021-ch_it.pdf</v>
      </c>
    </row>
    <row r="21206" spans="1:2" x14ac:dyDescent="0.2">
      <c r="A21206" s="1" t="s">
        <v>4772</v>
      </c>
      <c r="B21206" t="str">
        <f t="shared" si="637"/>
        <v>https://www.udobaer.de/out/media/public/cust/others/s0000317-2021-ch_it.pdf</v>
      </c>
    </row>
    <row r="21207" spans="1:2" x14ac:dyDescent="0.2">
      <c r="A21207" s="1" t="s">
        <v>4773</v>
      </c>
      <c r="B21207" t="str">
        <f t="shared" si="637"/>
        <v>https://www.udobaer.de/out/media/public/cust/others/s0000317-2021-ch_it.pdf</v>
      </c>
    </row>
    <row r="21208" spans="1:2" x14ac:dyDescent="0.2">
      <c r="A21208" s="1" t="s">
        <v>4774</v>
      </c>
      <c r="B21208" t="str">
        <f t="shared" si="637"/>
        <v>https://www.udobaer.de/out/media/public/cust/others/s0000317-2021-ch_it.pdf</v>
      </c>
    </row>
    <row r="21209" spans="1:2" x14ac:dyDescent="0.2">
      <c r="A21209" s="1" t="s">
        <v>4775</v>
      </c>
      <c r="B21209" t="str">
        <f t="shared" si="637"/>
        <v>https://www.udobaer.de/out/media/public/cust/others/s0000317-2021-ch_it.pdf</v>
      </c>
    </row>
    <row r="21210" spans="1:2" x14ac:dyDescent="0.2">
      <c r="A21210" s="1" t="s">
        <v>4964</v>
      </c>
      <c r="B21210" t="str">
        <f t="shared" si="637"/>
        <v>https://www.udobaer.de/out/media/public/cust/others/s0000317-2021-ch_it.pdf</v>
      </c>
    </row>
    <row r="21211" spans="1:2" x14ac:dyDescent="0.2">
      <c r="A21211" s="1" t="s">
        <v>4966</v>
      </c>
      <c r="B21211" t="str">
        <f t="shared" si="637"/>
        <v>https://www.udobaer.de/out/media/public/cust/others/s0000317-2021-ch_it.pdf</v>
      </c>
    </row>
    <row r="21212" spans="1:2" x14ac:dyDescent="0.2">
      <c r="A21212" s="1" t="s">
        <v>4967</v>
      </c>
      <c r="B21212" t="str">
        <f t="shared" si="637"/>
        <v>https://www.udobaer.de/out/media/public/cust/others/s0000317-2021-ch_it.pdf</v>
      </c>
    </row>
    <row r="21213" spans="1:2" x14ac:dyDescent="0.2">
      <c r="A21213" s="1" t="s">
        <v>4968</v>
      </c>
      <c r="B21213" t="str">
        <f t="shared" si="637"/>
        <v>https://www.udobaer.de/out/media/public/cust/others/s0000317-2021-ch_it.pdf</v>
      </c>
    </row>
    <row r="21214" spans="1:2" x14ac:dyDescent="0.2">
      <c r="A21214" s="1" t="s">
        <v>4969</v>
      </c>
      <c r="B21214" t="str">
        <f t="shared" si="637"/>
        <v>https://www.udobaer.de/out/media/public/cust/others/s0000317-2021-ch_it.pdf</v>
      </c>
    </row>
    <row r="21215" spans="1:2" x14ac:dyDescent="0.2">
      <c r="A21215" s="1" t="s">
        <v>4970</v>
      </c>
      <c r="B21215" t="str">
        <f t="shared" si="637"/>
        <v>https://www.udobaer.de/out/media/public/cust/others/s0000317-2021-ch_it.pdf</v>
      </c>
    </row>
    <row r="21216" spans="1:2" x14ac:dyDescent="0.2">
      <c r="A21216" s="1" t="s">
        <v>4971</v>
      </c>
      <c r="B21216" t="str">
        <f t="shared" si="637"/>
        <v>https://www.udobaer.de/out/media/public/cust/others/s0000317-2021-ch_it.pdf</v>
      </c>
    </row>
    <row r="21217" spans="1:2" x14ac:dyDescent="0.2">
      <c r="A21217" s="1" t="s">
        <v>4972</v>
      </c>
      <c r="B21217" t="str">
        <f t="shared" si="637"/>
        <v>https://www.udobaer.de/out/media/public/cust/others/s0000317-2021-ch_it.pdf</v>
      </c>
    </row>
    <row r="21218" spans="1:2" x14ac:dyDescent="0.2">
      <c r="A21218" s="1" t="s">
        <v>4973</v>
      </c>
      <c r="B21218" t="str">
        <f t="shared" si="637"/>
        <v>https://www.udobaer.de/out/media/public/cust/others/s0000317-2021-ch_it.pdf</v>
      </c>
    </row>
    <row r="21219" spans="1:2" x14ac:dyDescent="0.2">
      <c r="A21219" s="1" t="s">
        <v>4974</v>
      </c>
      <c r="B21219" t="str">
        <f t="shared" si="637"/>
        <v>https://www.udobaer.de/out/media/public/cust/others/s0000317-2021-ch_it.pdf</v>
      </c>
    </row>
    <row r="21220" spans="1:2" x14ac:dyDescent="0.2">
      <c r="A21220" s="1" t="s">
        <v>4975</v>
      </c>
      <c r="B21220" t="str">
        <f t="shared" si="637"/>
        <v>https://www.udobaer.de/out/media/public/cust/others/s0000317-2021-ch_it.pdf</v>
      </c>
    </row>
    <row r="21221" spans="1:2" x14ac:dyDescent="0.2">
      <c r="A21221" s="1" t="s">
        <v>4976</v>
      </c>
      <c r="B21221" t="str">
        <f t="shared" si="637"/>
        <v>https://www.udobaer.de/out/media/public/cust/others/s0000317-2021-ch_it.pdf</v>
      </c>
    </row>
    <row r="21222" spans="1:2" x14ac:dyDescent="0.2">
      <c r="A21222" s="1" t="s">
        <v>4977</v>
      </c>
      <c r="B21222" t="str">
        <f t="shared" si="637"/>
        <v>https://www.udobaer.de/out/media/public/cust/others/s0000317-2021-ch_it.pdf</v>
      </c>
    </row>
    <row r="21223" spans="1:2" x14ac:dyDescent="0.2">
      <c r="A21223" s="1" t="s">
        <v>4978</v>
      </c>
      <c r="B21223" t="str">
        <f t="shared" si="637"/>
        <v>https://www.udobaer.de/out/media/public/cust/others/s0000317-2021-ch_it.pdf</v>
      </c>
    </row>
    <row r="21224" spans="1:2" x14ac:dyDescent="0.2">
      <c r="A21224" s="1" t="s">
        <v>4979</v>
      </c>
      <c r="B21224" t="str">
        <f t="shared" si="637"/>
        <v>https://www.udobaer.de/out/media/public/cust/others/s0000317-2021-ch_it.pdf</v>
      </c>
    </row>
    <row r="21225" spans="1:2" x14ac:dyDescent="0.2">
      <c r="A21225" s="1" t="s">
        <v>4980</v>
      </c>
      <c r="B21225" t="str">
        <f t="shared" si="637"/>
        <v>https://www.udobaer.de/out/media/public/cust/others/s0000317-2021-ch_it.pdf</v>
      </c>
    </row>
    <row r="21226" spans="1:2" x14ac:dyDescent="0.2">
      <c r="A21226" s="1" t="s">
        <v>4981</v>
      </c>
      <c r="B21226" t="str">
        <f t="shared" si="637"/>
        <v>https://www.udobaer.de/out/media/public/cust/others/s0000317-2021-ch_it.pdf</v>
      </c>
    </row>
    <row r="21227" spans="1:2" x14ac:dyDescent="0.2">
      <c r="A21227" s="1" t="s">
        <v>4776</v>
      </c>
      <c r="B21227" t="str">
        <f t="shared" ref="B21227:B21247" si="638">HYPERLINK("https://www.udobaer.de/out/media/public/cust/others/s0000318-2021-ch_it.pdf")</f>
        <v>https://www.udobaer.de/out/media/public/cust/others/s0000318-2021-ch_it.pdf</v>
      </c>
    </row>
    <row r="21228" spans="1:2" x14ac:dyDescent="0.2">
      <c r="A21228" s="1" t="s">
        <v>4777</v>
      </c>
      <c r="B21228" t="str">
        <f t="shared" si="638"/>
        <v>https://www.udobaer.de/out/media/public/cust/others/s0000318-2021-ch_it.pdf</v>
      </c>
    </row>
    <row r="21229" spans="1:2" x14ac:dyDescent="0.2">
      <c r="A21229" s="1" t="s">
        <v>4778</v>
      </c>
      <c r="B21229" t="str">
        <f t="shared" si="638"/>
        <v>https://www.udobaer.de/out/media/public/cust/others/s0000318-2021-ch_it.pdf</v>
      </c>
    </row>
    <row r="21230" spans="1:2" x14ac:dyDescent="0.2">
      <c r="A21230" s="1" t="s">
        <v>4779</v>
      </c>
      <c r="B21230" t="str">
        <f t="shared" si="638"/>
        <v>https://www.udobaer.de/out/media/public/cust/others/s0000318-2021-ch_it.pdf</v>
      </c>
    </row>
    <row r="21231" spans="1:2" x14ac:dyDescent="0.2">
      <c r="A21231" s="1" t="s">
        <v>4780</v>
      </c>
      <c r="B21231" t="str">
        <f t="shared" si="638"/>
        <v>https://www.udobaer.de/out/media/public/cust/others/s0000318-2021-ch_it.pdf</v>
      </c>
    </row>
    <row r="21232" spans="1:2" x14ac:dyDescent="0.2">
      <c r="A21232" s="1" t="s">
        <v>4781</v>
      </c>
      <c r="B21232" t="str">
        <f t="shared" si="638"/>
        <v>https://www.udobaer.de/out/media/public/cust/others/s0000318-2021-ch_it.pdf</v>
      </c>
    </row>
    <row r="21233" spans="1:2" x14ac:dyDescent="0.2">
      <c r="A21233" s="1" t="s">
        <v>4782</v>
      </c>
      <c r="B21233" t="str">
        <f t="shared" si="638"/>
        <v>https://www.udobaer.de/out/media/public/cust/others/s0000318-2021-ch_it.pdf</v>
      </c>
    </row>
    <row r="21234" spans="1:2" x14ac:dyDescent="0.2">
      <c r="A21234" s="1" t="s">
        <v>4783</v>
      </c>
      <c r="B21234" t="str">
        <f t="shared" si="638"/>
        <v>https://www.udobaer.de/out/media/public/cust/others/s0000318-2021-ch_it.pdf</v>
      </c>
    </row>
    <row r="21235" spans="1:2" x14ac:dyDescent="0.2">
      <c r="A21235" s="1" t="s">
        <v>4784</v>
      </c>
      <c r="B21235" t="str">
        <f t="shared" si="638"/>
        <v>https://www.udobaer.de/out/media/public/cust/others/s0000318-2021-ch_it.pdf</v>
      </c>
    </row>
    <row r="21236" spans="1:2" x14ac:dyDescent="0.2">
      <c r="A21236" s="1" t="s">
        <v>4785</v>
      </c>
      <c r="B21236" t="str">
        <f t="shared" si="638"/>
        <v>https://www.udobaer.de/out/media/public/cust/others/s0000318-2021-ch_it.pdf</v>
      </c>
    </row>
    <row r="21237" spans="1:2" x14ac:dyDescent="0.2">
      <c r="A21237" s="1" t="s">
        <v>4786</v>
      </c>
      <c r="B21237" t="str">
        <f t="shared" si="638"/>
        <v>https://www.udobaer.de/out/media/public/cust/others/s0000318-2021-ch_it.pdf</v>
      </c>
    </row>
    <row r="21238" spans="1:2" x14ac:dyDescent="0.2">
      <c r="A21238" s="1" t="s">
        <v>4787</v>
      </c>
      <c r="B21238" t="str">
        <f t="shared" si="638"/>
        <v>https://www.udobaer.de/out/media/public/cust/others/s0000318-2021-ch_it.pdf</v>
      </c>
    </row>
    <row r="21239" spans="1:2" x14ac:dyDescent="0.2">
      <c r="A21239" s="1" t="s">
        <v>4788</v>
      </c>
      <c r="B21239" t="str">
        <f t="shared" si="638"/>
        <v>https://www.udobaer.de/out/media/public/cust/others/s0000318-2021-ch_it.pdf</v>
      </c>
    </row>
    <row r="21240" spans="1:2" x14ac:dyDescent="0.2">
      <c r="A21240" s="1" t="s">
        <v>4789</v>
      </c>
      <c r="B21240" t="str">
        <f t="shared" si="638"/>
        <v>https://www.udobaer.de/out/media/public/cust/others/s0000318-2021-ch_it.pdf</v>
      </c>
    </row>
    <row r="21241" spans="1:2" x14ac:dyDescent="0.2">
      <c r="A21241" s="1" t="s">
        <v>4790</v>
      </c>
      <c r="B21241" t="str">
        <f t="shared" si="638"/>
        <v>https://www.udobaer.de/out/media/public/cust/others/s0000318-2021-ch_it.pdf</v>
      </c>
    </row>
    <row r="21242" spans="1:2" x14ac:dyDescent="0.2">
      <c r="A21242" s="1" t="s">
        <v>4791</v>
      </c>
      <c r="B21242" t="str">
        <f t="shared" si="638"/>
        <v>https://www.udobaer.de/out/media/public/cust/others/s0000318-2021-ch_it.pdf</v>
      </c>
    </row>
    <row r="21243" spans="1:2" x14ac:dyDescent="0.2">
      <c r="A21243" s="1" t="s">
        <v>4947</v>
      </c>
      <c r="B21243" t="str">
        <f t="shared" si="638"/>
        <v>https://www.udobaer.de/out/media/public/cust/others/s0000318-2021-ch_it.pdf</v>
      </c>
    </row>
    <row r="21244" spans="1:2" x14ac:dyDescent="0.2">
      <c r="A21244" s="1" t="s">
        <v>7992</v>
      </c>
      <c r="B21244" t="str">
        <f t="shared" si="638"/>
        <v>https://www.udobaer.de/out/media/public/cust/others/s0000318-2021-ch_it.pdf</v>
      </c>
    </row>
    <row r="21245" spans="1:2" x14ac:dyDescent="0.2">
      <c r="A21245" s="1" t="s">
        <v>7994</v>
      </c>
      <c r="B21245" t="str">
        <f t="shared" si="638"/>
        <v>https://www.udobaer.de/out/media/public/cust/others/s0000318-2021-ch_it.pdf</v>
      </c>
    </row>
    <row r="21246" spans="1:2" x14ac:dyDescent="0.2">
      <c r="A21246" s="1" t="s">
        <v>7995</v>
      </c>
      <c r="B21246" t="str">
        <f t="shared" si="638"/>
        <v>https://www.udobaer.de/out/media/public/cust/others/s0000318-2021-ch_it.pdf</v>
      </c>
    </row>
    <row r="21247" spans="1:2" x14ac:dyDescent="0.2">
      <c r="A21247" s="1" t="s">
        <v>7999</v>
      </c>
      <c r="B21247" t="str">
        <f t="shared" si="638"/>
        <v>https://www.udobaer.de/out/media/public/cust/others/s0000318-2021-ch_it.pdf</v>
      </c>
    </row>
    <row r="21248" spans="1:2" x14ac:dyDescent="0.2">
      <c r="A21248" s="1" t="s">
        <v>4792</v>
      </c>
      <c r="B21248" t="str">
        <f t="shared" ref="B21248:B21268" si="639">HYPERLINK("https://www.udobaer.de/out/media/public/cust/others/s0000319-2021-ch_it.pdf")</f>
        <v>https://www.udobaer.de/out/media/public/cust/others/s0000319-2021-ch_it.pdf</v>
      </c>
    </row>
    <row r="21249" spans="1:2" x14ac:dyDescent="0.2">
      <c r="A21249" s="1" t="s">
        <v>4793</v>
      </c>
      <c r="B21249" t="str">
        <f t="shared" si="639"/>
        <v>https://www.udobaer.de/out/media/public/cust/others/s0000319-2021-ch_it.pdf</v>
      </c>
    </row>
    <row r="21250" spans="1:2" x14ac:dyDescent="0.2">
      <c r="A21250" s="1" t="s">
        <v>4794</v>
      </c>
      <c r="B21250" t="str">
        <f t="shared" si="639"/>
        <v>https://www.udobaer.de/out/media/public/cust/others/s0000319-2021-ch_it.pdf</v>
      </c>
    </row>
    <row r="21251" spans="1:2" x14ac:dyDescent="0.2">
      <c r="A21251" s="1" t="s">
        <v>4795</v>
      </c>
      <c r="B21251" t="str">
        <f t="shared" si="639"/>
        <v>https://www.udobaer.de/out/media/public/cust/others/s0000319-2021-ch_it.pdf</v>
      </c>
    </row>
    <row r="21252" spans="1:2" x14ac:dyDescent="0.2">
      <c r="A21252" s="1" t="s">
        <v>4796</v>
      </c>
      <c r="B21252" t="str">
        <f t="shared" si="639"/>
        <v>https://www.udobaer.de/out/media/public/cust/others/s0000319-2021-ch_it.pdf</v>
      </c>
    </row>
    <row r="21253" spans="1:2" x14ac:dyDescent="0.2">
      <c r="A21253" s="1" t="s">
        <v>4797</v>
      </c>
      <c r="B21253" t="str">
        <f t="shared" si="639"/>
        <v>https://www.udobaer.de/out/media/public/cust/others/s0000319-2021-ch_it.pdf</v>
      </c>
    </row>
    <row r="21254" spans="1:2" x14ac:dyDescent="0.2">
      <c r="A21254" s="1" t="s">
        <v>4798</v>
      </c>
      <c r="B21254" t="str">
        <f t="shared" si="639"/>
        <v>https://www.udobaer.de/out/media/public/cust/others/s0000319-2021-ch_it.pdf</v>
      </c>
    </row>
    <row r="21255" spans="1:2" x14ac:dyDescent="0.2">
      <c r="A21255" s="1" t="s">
        <v>4799</v>
      </c>
      <c r="B21255" t="str">
        <f t="shared" si="639"/>
        <v>https://www.udobaer.de/out/media/public/cust/others/s0000319-2021-ch_it.pdf</v>
      </c>
    </row>
    <row r="21256" spans="1:2" x14ac:dyDescent="0.2">
      <c r="A21256" s="1" t="s">
        <v>4800</v>
      </c>
      <c r="B21256" t="str">
        <f t="shared" si="639"/>
        <v>https://www.udobaer.de/out/media/public/cust/others/s0000319-2021-ch_it.pdf</v>
      </c>
    </row>
    <row r="21257" spans="1:2" x14ac:dyDescent="0.2">
      <c r="A21257" s="1" t="s">
        <v>4801</v>
      </c>
      <c r="B21257" t="str">
        <f t="shared" si="639"/>
        <v>https://www.udobaer.de/out/media/public/cust/others/s0000319-2021-ch_it.pdf</v>
      </c>
    </row>
    <row r="21258" spans="1:2" x14ac:dyDescent="0.2">
      <c r="A21258" s="1" t="s">
        <v>4802</v>
      </c>
      <c r="B21258" t="str">
        <f t="shared" si="639"/>
        <v>https://www.udobaer.de/out/media/public/cust/others/s0000319-2021-ch_it.pdf</v>
      </c>
    </row>
    <row r="21259" spans="1:2" x14ac:dyDescent="0.2">
      <c r="A21259" s="1" t="s">
        <v>4803</v>
      </c>
      <c r="B21259" t="str">
        <f t="shared" si="639"/>
        <v>https://www.udobaer.de/out/media/public/cust/others/s0000319-2021-ch_it.pdf</v>
      </c>
    </row>
    <row r="21260" spans="1:2" x14ac:dyDescent="0.2">
      <c r="A21260" s="1" t="s">
        <v>4804</v>
      </c>
      <c r="B21260" t="str">
        <f t="shared" si="639"/>
        <v>https://www.udobaer.de/out/media/public/cust/others/s0000319-2021-ch_it.pdf</v>
      </c>
    </row>
    <row r="21261" spans="1:2" x14ac:dyDescent="0.2">
      <c r="A21261" s="1" t="s">
        <v>4805</v>
      </c>
      <c r="B21261" t="str">
        <f t="shared" si="639"/>
        <v>https://www.udobaer.de/out/media/public/cust/others/s0000319-2021-ch_it.pdf</v>
      </c>
    </row>
    <row r="21262" spans="1:2" x14ac:dyDescent="0.2">
      <c r="A21262" s="1" t="s">
        <v>4806</v>
      </c>
      <c r="B21262" t="str">
        <f t="shared" si="639"/>
        <v>https://www.udobaer.de/out/media/public/cust/others/s0000319-2021-ch_it.pdf</v>
      </c>
    </row>
    <row r="21263" spans="1:2" x14ac:dyDescent="0.2">
      <c r="A21263" s="1" t="s">
        <v>4807</v>
      </c>
      <c r="B21263" t="str">
        <f t="shared" si="639"/>
        <v>https://www.udobaer.de/out/media/public/cust/others/s0000319-2021-ch_it.pdf</v>
      </c>
    </row>
    <row r="21264" spans="1:2" x14ac:dyDescent="0.2">
      <c r="A21264" s="1" t="s">
        <v>7996</v>
      </c>
      <c r="B21264" t="str">
        <f t="shared" si="639"/>
        <v>https://www.udobaer.de/out/media/public/cust/others/s0000319-2021-ch_it.pdf</v>
      </c>
    </row>
    <row r="21265" spans="1:2" x14ac:dyDescent="0.2">
      <c r="A21265" s="1" t="s">
        <v>7997</v>
      </c>
      <c r="B21265" t="str">
        <f t="shared" si="639"/>
        <v>https://www.udobaer.de/out/media/public/cust/others/s0000319-2021-ch_it.pdf</v>
      </c>
    </row>
    <row r="21266" spans="1:2" x14ac:dyDescent="0.2">
      <c r="A21266" s="1" t="s">
        <v>7998</v>
      </c>
      <c r="B21266" t="str">
        <f t="shared" si="639"/>
        <v>https://www.udobaer.de/out/media/public/cust/others/s0000319-2021-ch_it.pdf</v>
      </c>
    </row>
    <row r="21267" spans="1:2" x14ac:dyDescent="0.2">
      <c r="A21267" s="1" t="s">
        <v>8000</v>
      </c>
      <c r="B21267" t="str">
        <f t="shared" si="639"/>
        <v>https://www.udobaer.de/out/media/public/cust/others/s0000319-2021-ch_it.pdf</v>
      </c>
    </row>
    <row r="21268" spans="1:2" x14ac:dyDescent="0.2">
      <c r="A21268" s="1" t="s">
        <v>37519</v>
      </c>
      <c r="B21268" t="str">
        <f t="shared" si="639"/>
        <v>https://www.udobaer.de/out/media/public/cust/others/s0000319-2021-ch_it.pdf</v>
      </c>
    </row>
    <row r="21269" spans="1:2" x14ac:dyDescent="0.2">
      <c r="A21269" s="1" t="s">
        <v>4949</v>
      </c>
      <c r="B21269" t="str">
        <f>HYPERLINK("https://www.udobaer.de/out/media/public/cust/others/s0000320-2021-ch_it.pdf")</f>
        <v>https://www.udobaer.de/out/media/public/cust/others/s0000320-2021-ch_it.pdf</v>
      </c>
    </row>
    <row r="21270" spans="1:2" x14ac:dyDescent="0.2">
      <c r="A21270" s="1" t="s">
        <v>4387</v>
      </c>
      <c r="B21270" t="str">
        <f t="shared" ref="B21270:B21317" si="640">HYPERLINK("https://www.udobaer.de/out/media/public/cust/others/s0000321-2021-ch_it.pdf")</f>
        <v>https://www.udobaer.de/out/media/public/cust/others/s0000321-2021-ch_it.pdf</v>
      </c>
    </row>
    <row r="21271" spans="1:2" x14ac:dyDescent="0.2">
      <c r="A21271" s="1" t="s">
        <v>4388</v>
      </c>
      <c r="B21271" t="str">
        <f t="shared" si="640"/>
        <v>https://www.udobaer.de/out/media/public/cust/others/s0000321-2021-ch_it.pdf</v>
      </c>
    </row>
    <row r="21272" spans="1:2" x14ac:dyDescent="0.2">
      <c r="A21272" s="1" t="s">
        <v>4389</v>
      </c>
      <c r="B21272" t="str">
        <f t="shared" si="640"/>
        <v>https://www.udobaer.de/out/media/public/cust/others/s0000321-2021-ch_it.pdf</v>
      </c>
    </row>
    <row r="21273" spans="1:2" x14ac:dyDescent="0.2">
      <c r="A21273" s="1" t="s">
        <v>4390</v>
      </c>
      <c r="B21273" t="str">
        <f t="shared" si="640"/>
        <v>https://www.udobaer.de/out/media/public/cust/others/s0000321-2021-ch_it.pdf</v>
      </c>
    </row>
    <row r="21274" spans="1:2" x14ac:dyDescent="0.2">
      <c r="A21274" s="1" t="s">
        <v>4391</v>
      </c>
      <c r="B21274" t="str">
        <f t="shared" si="640"/>
        <v>https://www.udobaer.de/out/media/public/cust/others/s0000321-2021-ch_it.pdf</v>
      </c>
    </row>
    <row r="21275" spans="1:2" x14ac:dyDescent="0.2">
      <c r="A21275" s="1" t="s">
        <v>4392</v>
      </c>
      <c r="B21275" t="str">
        <f t="shared" si="640"/>
        <v>https://www.udobaer.de/out/media/public/cust/others/s0000321-2021-ch_it.pdf</v>
      </c>
    </row>
    <row r="21276" spans="1:2" x14ac:dyDescent="0.2">
      <c r="A21276" s="1" t="s">
        <v>4393</v>
      </c>
      <c r="B21276" t="str">
        <f t="shared" si="640"/>
        <v>https://www.udobaer.de/out/media/public/cust/others/s0000321-2021-ch_it.pdf</v>
      </c>
    </row>
    <row r="21277" spans="1:2" x14ac:dyDescent="0.2">
      <c r="A21277" s="1" t="s">
        <v>4394</v>
      </c>
      <c r="B21277" t="str">
        <f t="shared" si="640"/>
        <v>https://www.udobaer.de/out/media/public/cust/others/s0000321-2021-ch_it.pdf</v>
      </c>
    </row>
    <row r="21278" spans="1:2" x14ac:dyDescent="0.2">
      <c r="A21278" s="1" t="s">
        <v>4395</v>
      </c>
      <c r="B21278" t="str">
        <f t="shared" si="640"/>
        <v>https://www.udobaer.de/out/media/public/cust/others/s0000321-2021-ch_it.pdf</v>
      </c>
    </row>
    <row r="21279" spans="1:2" x14ac:dyDescent="0.2">
      <c r="A21279" s="1" t="s">
        <v>4396</v>
      </c>
      <c r="B21279" t="str">
        <f t="shared" si="640"/>
        <v>https://www.udobaer.de/out/media/public/cust/others/s0000321-2021-ch_it.pdf</v>
      </c>
    </row>
    <row r="21280" spans="1:2" x14ac:dyDescent="0.2">
      <c r="A21280" s="1" t="s">
        <v>4397</v>
      </c>
      <c r="B21280" t="str">
        <f t="shared" si="640"/>
        <v>https://www.udobaer.de/out/media/public/cust/others/s0000321-2021-ch_it.pdf</v>
      </c>
    </row>
    <row r="21281" spans="1:2" x14ac:dyDescent="0.2">
      <c r="A21281" s="1" t="s">
        <v>4398</v>
      </c>
      <c r="B21281" t="str">
        <f t="shared" si="640"/>
        <v>https://www.udobaer.de/out/media/public/cust/others/s0000321-2021-ch_it.pdf</v>
      </c>
    </row>
    <row r="21282" spans="1:2" x14ac:dyDescent="0.2">
      <c r="A21282" s="1" t="s">
        <v>4421</v>
      </c>
      <c r="B21282" t="str">
        <f t="shared" si="640"/>
        <v>https://www.udobaer.de/out/media/public/cust/others/s0000321-2021-ch_it.pdf</v>
      </c>
    </row>
    <row r="21283" spans="1:2" x14ac:dyDescent="0.2">
      <c r="A21283" s="1" t="s">
        <v>4422</v>
      </c>
      <c r="B21283" t="str">
        <f t="shared" si="640"/>
        <v>https://www.udobaer.de/out/media/public/cust/others/s0000321-2021-ch_it.pdf</v>
      </c>
    </row>
    <row r="21284" spans="1:2" x14ac:dyDescent="0.2">
      <c r="A21284" s="1" t="s">
        <v>4423</v>
      </c>
      <c r="B21284" t="str">
        <f t="shared" si="640"/>
        <v>https://www.udobaer.de/out/media/public/cust/others/s0000321-2021-ch_it.pdf</v>
      </c>
    </row>
    <row r="21285" spans="1:2" x14ac:dyDescent="0.2">
      <c r="A21285" s="1" t="s">
        <v>4424</v>
      </c>
      <c r="B21285" t="str">
        <f t="shared" si="640"/>
        <v>https://www.udobaer.de/out/media/public/cust/others/s0000321-2021-ch_it.pdf</v>
      </c>
    </row>
    <row r="21286" spans="1:2" x14ac:dyDescent="0.2">
      <c r="A21286" s="1" t="s">
        <v>4425</v>
      </c>
      <c r="B21286" t="str">
        <f t="shared" si="640"/>
        <v>https://www.udobaer.de/out/media/public/cust/others/s0000321-2021-ch_it.pdf</v>
      </c>
    </row>
    <row r="21287" spans="1:2" x14ac:dyDescent="0.2">
      <c r="A21287" s="1" t="s">
        <v>4426</v>
      </c>
      <c r="B21287" t="str">
        <f t="shared" si="640"/>
        <v>https://www.udobaer.de/out/media/public/cust/others/s0000321-2021-ch_it.pdf</v>
      </c>
    </row>
    <row r="21288" spans="1:2" x14ac:dyDescent="0.2">
      <c r="A21288" s="1" t="s">
        <v>4427</v>
      </c>
      <c r="B21288" t="str">
        <f t="shared" si="640"/>
        <v>https://www.udobaer.de/out/media/public/cust/others/s0000321-2021-ch_it.pdf</v>
      </c>
    </row>
    <row r="21289" spans="1:2" x14ac:dyDescent="0.2">
      <c r="A21289" s="1" t="s">
        <v>4428</v>
      </c>
      <c r="B21289" t="str">
        <f t="shared" si="640"/>
        <v>https://www.udobaer.de/out/media/public/cust/others/s0000321-2021-ch_it.pdf</v>
      </c>
    </row>
    <row r="21290" spans="1:2" x14ac:dyDescent="0.2">
      <c r="A21290" s="1" t="s">
        <v>4429</v>
      </c>
      <c r="B21290" t="str">
        <f t="shared" si="640"/>
        <v>https://www.udobaer.de/out/media/public/cust/others/s0000321-2021-ch_it.pdf</v>
      </c>
    </row>
    <row r="21291" spans="1:2" x14ac:dyDescent="0.2">
      <c r="A21291" s="1" t="s">
        <v>4430</v>
      </c>
      <c r="B21291" t="str">
        <f t="shared" si="640"/>
        <v>https://www.udobaer.de/out/media/public/cust/others/s0000321-2021-ch_it.pdf</v>
      </c>
    </row>
    <row r="21292" spans="1:2" x14ac:dyDescent="0.2">
      <c r="A21292" s="1" t="s">
        <v>4431</v>
      </c>
      <c r="B21292" t="str">
        <f t="shared" si="640"/>
        <v>https://www.udobaer.de/out/media/public/cust/others/s0000321-2021-ch_it.pdf</v>
      </c>
    </row>
    <row r="21293" spans="1:2" x14ac:dyDescent="0.2">
      <c r="A21293" s="1" t="s">
        <v>4432</v>
      </c>
      <c r="B21293" t="str">
        <f t="shared" si="640"/>
        <v>https://www.udobaer.de/out/media/public/cust/others/s0000321-2021-ch_it.pdf</v>
      </c>
    </row>
    <row r="21294" spans="1:2" x14ac:dyDescent="0.2">
      <c r="A21294" s="1" t="s">
        <v>4433</v>
      </c>
      <c r="B21294" t="str">
        <f t="shared" si="640"/>
        <v>https://www.udobaer.de/out/media/public/cust/others/s0000321-2021-ch_it.pdf</v>
      </c>
    </row>
    <row r="21295" spans="1:2" x14ac:dyDescent="0.2">
      <c r="A21295" s="1" t="s">
        <v>4434</v>
      </c>
      <c r="B21295" t="str">
        <f t="shared" si="640"/>
        <v>https://www.udobaer.de/out/media/public/cust/others/s0000321-2021-ch_it.pdf</v>
      </c>
    </row>
    <row r="21296" spans="1:2" x14ac:dyDescent="0.2">
      <c r="A21296" s="1" t="s">
        <v>4435</v>
      </c>
      <c r="B21296" t="str">
        <f t="shared" si="640"/>
        <v>https://www.udobaer.de/out/media/public/cust/others/s0000321-2021-ch_it.pdf</v>
      </c>
    </row>
    <row r="21297" spans="1:2" x14ac:dyDescent="0.2">
      <c r="A21297" s="1" t="s">
        <v>4436</v>
      </c>
      <c r="B21297" t="str">
        <f t="shared" si="640"/>
        <v>https://www.udobaer.de/out/media/public/cust/others/s0000321-2021-ch_it.pdf</v>
      </c>
    </row>
    <row r="21298" spans="1:2" x14ac:dyDescent="0.2">
      <c r="A21298" s="1" t="s">
        <v>4437</v>
      </c>
      <c r="B21298" t="str">
        <f t="shared" si="640"/>
        <v>https://www.udobaer.de/out/media/public/cust/others/s0000321-2021-ch_it.pdf</v>
      </c>
    </row>
    <row r="21299" spans="1:2" x14ac:dyDescent="0.2">
      <c r="A21299" s="1" t="s">
        <v>4438</v>
      </c>
      <c r="B21299" t="str">
        <f t="shared" si="640"/>
        <v>https://www.udobaer.de/out/media/public/cust/others/s0000321-2021-ch_it.pdf</v>
      </c>
    </row>
    <row r="21300" spans="1:2" x14ac:dyDescent="0.2">
      <c r="A21300" s="1" t="s">
        <v>4439</v>
      </c>
      <c r="B21300" t="str">
        <f t="shared" si="640"/>
        <v>https://www.udobaer.de/out/media/public/cust/others/s0000321-2021-ch_it.pdf</v>
      </c>
    </row>
    <row r="21301" spans="1:2" x14ac:dyDescent="0.2">
      <c r="A21301" s="1" t="s">
        <v>4440</v>
      </c>
      <c r="B21301" t="str">
        <f t="shared" si="640"/>
        <v>https://www.udobaer.de/out/media/public/cust/others/s0000321-2021-ch_it.pdf</v>
      </c>
    </row>
    <row r="21302" spans="1:2" x14ac:dyDescent="0.2">
      <c r="A21302" s="1" t="s">
        <v>4441</v>
      </c>
      <c r="B21302" t="str">
        <f t="shared" si="640"/>
        <v>https://www.udobaer.de/out/media/public/cust/others/s0000321-2021-ch_it.pdf</v>
      </c>
    </row>
    <row r="21303" spans="1:2" x14ac:dyDescent="0.2">
      <c r="A21303" s="1" t="s">
        <v>4442</v>
      </c>
      <c r="B21303" t="str">
        <f t="shared" si="640"/>
        <v>https://www.udobaer.de/out/media/public/cust/others/s0000321-2021-ch_it.pdf</v>
      </c>
    </row>
    <row r="21304" spans="1:2" x14ac:dyDescent="0.2">
      <c r="A21304" s="1" t="s">
        <v>4443</v>
      </c>
      <c r="B21304" t="str">
        <f t="shared" si="640"/>
        <v>https://www.udobaer.de/out/media/public/cust/others/s0000321-2021-ch_it.pdf</v>
      </c>
    </row>
    <row r="21305" spans="1:2" x14ac:dyDescent="0.2">
      <c r="A21305" s="1" t="s">
        <v>4444</v>
      </c>
      <c r="B21305" t="str">
        <f t="shared" si="640"/>
        <v>https://www.udobaer.de/out/media/public/cust/others/s0000321-2021-ch_it.pdf</v>
      </c>
    </row>
    <row r="21306" spans="1:2" x14ac:dyDescent="0.2">
      <c r="A21306" s="1" t="s">
        <v>4445</v>
      </c>
      <c r="B21306" t="str">
        <f t="shared" si="640"/>
        <v>https://www.udobaer.de/out/media/public/cust/others/s0000321-2021-ch_it.pdf</v>
      </c>
    </row>
    <row r="21307" spans="1:2" x14ac:dyDescent="0.2">
      <c r="A21307" s="1" t="s">
        <v>4446</v>
      </c>
      <c r="B21307" t="str">
        <f t="shared" si="640"/>
        <v>https://www.udobaer.de/out/media/public/cust/others/s0000321-2021-ch_it.pdf</v>
      </c>
    </row>
    <row r="21308" spans="1:2" x14ac:dyDescent="0.2">
      <c r="A21308" s="1" t="s">
        <v>4447</v>
      </c>
      <c r="B21308" t="str">
        <f t="shared" si="640"/>
        <v>https://www.udobaer.de/out/media/public/cust/others/s0000321-2021-ch_it.pdf</v>
      </c>
    </row>
    <row r="21309" spans="1:2" x14ac:dyDescent="0.2">
      <c r="A21309" s="1" t="s">
        <v>4448</v>
      </c>
      <c r="B21309" t="str">
        <f t="shared" si="640"/>
        <v>https://www.udobaer.de/out/media/public/cust/others/s0000321-2021-ch_it.pdf</v>
      </c>
    </row>
    <row r="21310" spans="1:2" x14ac:dyDescent="0.2">
      <c r="A21310" s="1" t="s">
        <v>4449</v>
      </c>
      <c r="B21310" t="str">
        <f t="shared" si="640"/>
        <v>https://www.udobaer.de/out/media/public/cust/others/s0000321-2021-ch_it.pdf</v>
      </c>
    </row>
    <row r="21311" spans="1:2" x14ac:dyDescent="0.2">
      <c r="A21311" s="1" t="s">
        <v>4450</v>
      </c>
      <c r="B21311" t="str">
        <f t="shared" si="640"/>
        <v>https://www.udobaer.de/out/media/public/cust/others/s0000321-2021-ch_it.pdf</v>
      </c>
    </row>
    <row r="21312" spans="1:2" x14ac:dyDescent="0.2">
      <c r="A21312" s="1" t="s">
        <v>4451</v>
      </c>
      <c r="B21312" t="str">
        <f t="shared" si="640"/>
        <v>https://www.udobaer.de/out/media/public/cust/others/s0000321-2021-ch_it.pdf</v>
      </c>
    </row>
    <row r="21313" spans="1:2" x14ac:dyDescent="0.2">
      <c r="A21313" s="1" t="s">
        <v>4452</v>
      </c>
      <c r="B21313" t="str">
        <f t="shared" si="640"/>
        <v>https://www.udobaer.de/out/media/public/cust/others/s0000321-2021-ch_it.pdf</v>
      </c>
    </row>
    <row r="21314" spans="1:2" x14ac:dyDescent="0.2">
      <c r="A21314" s="1" t="s">
        <v>4453</v>
      </c>
      <c r="B21314" t="str">
        <f t="shared" si="640"/>
        <v>https://www.udobaer.de/out/media/public/cust/others/s0000321-2021-ch_it.pdf</v>
      </c>
    </row>
    <row r="21315" spans="1:2" x14ac:dyDescent="0.2">
      <c r="A21315" s="1" t="s">
        <v>4454</v>
      </c>
      <c r="B21315" t="str">
        <f t="shared" si="640"/>
        <v>https://www.udobaer.de/out/media/public/cust/others/s0000321-2021-ch_it.pdf</v>
      </c>
    </row>
    <row r="21316" spans="1:2" x14ac:dyDescent="0.2">
      <c r="A21316" s="1" t="s">
        <v>4455</v>
      </c>
      <c r="B21316" t="str">
        <f t="shared" si="640"/>
        <v>https://www.udobaer.de/out/media/public/cust/others/s0000321-2021-ch_it.pdf</v>
      </c>
    </row>
    <row r="21317" spans="1:2" x14ac:dyDescent="0.2">
      <c r="A21317" s="1" t="s">
        <v>4456</v>
      </c>
      <c r="B21317" t="str">
        <f t="shared" si="640"/>
        <v>https://www.udobaer.de/out/media/public/cust/others/s0000321-2021-ch_it.pdf</v>
      </c>
    </row>
    <row r="21318" spans="1:2" x14ac:dyDescent="0.2">
      <c r="A21318" s="1" t="s">
        <v>4457</v>
      </c>
      <c r="B21318" t="str">
        <f t="shared" ref="B21318:B21381" si="641">HYPERLINK("https://www.udobaer.de/out/media/public/cust/others/s0000321-2021-ch_it.pdf")</f>
        <v>https://www.udobaer.de/out/media/public/cust/others/s0000321-2021-ch_it.pdf</v>
      </c>
    </row>
    <row r="21319" spans="1:2" x14ac:dyDescent="0.2">
      <c r="A21319" s="1" t="s">
        <v>4458</v>
      </c>
      <c r="B21319" t="str">
        <f t="shared" si="641"/>
        <v>https://www.udobaer.de/out/media/public/cust/others/s0000321-2021-ch_it.pdf</v>
      </c>
    </row>
    <row r="21320" spans="1:2" x14ac:dyDescent="0.2">
      <c r="A21320" s="1" t="s">
        <v>4459</v>
      </c>
      <c r="B21320" t="str">
        <f t="shared" si="641"/>
        <v>https://www.udobaer.de/out/media/public/cust/others/s0000321-2021-ch_it.pdf</v>
      </c>
    </row>
    <row r="21321" spans="1:2" x14ac:dyDescent="0.2">
      <c r="A21321" s="1" t="s">
        <v>4460</v>
      </c>
      <c r="B21321" t="str">
        <f t="shared" si="641"/>
        <v>https://www.udobaer.de/out/media/public/cust/others/s0000321-2021-ch_it.pdf</v>
      </c>
    </row>
    <row r="21322" spans="1:2" x14ac:dyDescent="0.2">
      <c r="A21322" s="1" t="s">
        <v>4461</v>
      </c>
      <c r="B21322" t="str">
        <f t="shared" si="641"/>
        <v>https://www.udobaer.de/out/media/public/cust/others/s0000321-2021-ch_it.pdf</v>
      </c>
    </row>
    <row r="21323" spans="1:2" x14ac:dyDescent="0.2">
      <c r="A21323" s="1" t="s">
        <v>4462</v>
      </c>
      <c r="B21323" t="str">
        <f t="shared" si="641"/>
        <v>https://www.udobaer.de/out/media/public/cust/others/s0000321-2021-ch_it.pdf</v>
      </c>
    </row>
    <row r="21324" spans="1:2" x14ac:dyDescent="0.2">
      <c r="A21324" s="1" t="s">
        <v>4463</v>
      </c>
      <c r="B21324" t="str">
        <f t="shared" si="641"/>
        <v>https://www.udobaer.de/out/media/public/cust/others/s0000321-2021-ch_it.pdf</v>
      </c>
    </row>
    <row r="21325" spans="1:2" x14ac:dyDescent="0.2">
      <c r="A21325" s="1" t="s">
        <v>4464</v>
      </c>
      <c r="B21325" t="str">
        <f t="shared" si="641"/>
        <v>https://www.udobaer.de/out/media/public/cust/others/s0000321-2021-ch_it.pdf</v>
      </c>
    </row>
    <row r="21326" spans="1:2" x14ac:dyDescent="0.2">
      <c r="A21326" s="1" t="s">
        <v>4465</v>
      </c>
      <c r="B21326" t="str">
        <f t="shared" si="641"/>
        <v>https://www.udobaer.de/out/media/public/cust/others/s0000321-2021-ch_it.pdf</v>
      </c>
    </row>
    <row r="21327" spans="1:2" x14ac:dyDescent="0.2">
      <c r="A21327" s="1" t="s">
        <v>4466</v>
      </c>
      <c r="B21327" t="str">
        <f t="shared" si="641"/>
        <v>https://www.udobaer.de/out/media/public/cust/others/s0000321-2021-ch_it.pdf</v>
      </c>
    </row>
    <row r="21328" spans="1:2" x14ac:dyDescent="0.2">
      <c r="A21328" s="1" t="s">
        <v>4467</v>
      </c>
      <c r="B21328" t="str">
        <f t="shared" si="641"/>
        <v>https://www.udobaer.de/out/media/public/cust/others/s0000321-2021-ch_it.pdf</v>
      </c>
    </row>
    <row r="21329" spans="1:2" x14ac:dyDescent="0.2">
      <c r="A21329" s="1" t="s">
        <v>4468</v>
      </c>
      <c r="B21329" t="str">
        <f t="shared" si="641"/>
        <v>https://www.udobaer.de/out/media/public/cust/others/s0000321-2021-ch_it.pdf</v>
      </c>
    </row>
    <row r="21330" spans="1:2" x14ac:dyDescent="0.2">
      <c r="A21330" s="1" t="s">
        <v>4639</v>
      </c>
      <c r="B21330" t="str">
        <f t="shared" si="641"/>
        <v>https://www.udobaer.de/out/media/public/cust/others/s0000321-2021-ch_it.pdf</v>
      </c>
    </row>
    <row r="21331" spans="1:2" x14ac:dyDescent="0.2">
      <c r="A21331" s="1" t="s">
        <v>4640</v>
      </c>
      <c r="B21331" t="str">
        <f t="shared" si="641"/>
        <v>https://www.udobaer.de/out/media/public/cust/others/s0000321-2021-ch_it.pdf</v>
      </c>
    </row>
    <row r="21332" spans="1:2" x14ac:dyDescent="0.2">
      <c r="A21332" s="1" t="s">
        <v>4641</v>
      </c>
      <c r="B21332" t="str">
        <f t="shared" si="641"/>
        <v>https://www.udobaer.de/out/media/public/cust/others/s0000321-2021-ch_it.pdf</v>
      </c>
    </row>
    <row r="21333" spans="1:2" x14ac:dyDescent="0.2">
      <c r="A21333" s="1" t="s">
        <v>4642</v>
      </c>
      <c r="B21333" t="str">
        <f t="shared" si="641"/>
        <v>https://www.udobaer.de/out/media/public/cust/others/s0000321-2021-ch_it.pdf</v>
      </c>
    </row>
    <row r="21334" spans="1:2" x14ac:dyDescent="0.2">
      <c r="A21334" s="1" t="s">
        <v>4643</v>
      </c>
      <c r="B21334" t="str">
        <f t="shared" si="641"/>
        <v>https://www.udobaer.de/out/media/public/cust/others/s0000321-2021-ch_it.pdf</v>
      </c>
    </row>
    <row r="21335" spans="1:2" x14ac:dyDescent="0.2">
      <c r="A21335" s="1" t="s">
        <v>4644</v>
      </c>
      <c r="B21335" t="str">
        <f t="shared" si="641"/>
        <v>https://www.udobaer.de/out/media/public/cust/others/s0000321-2021-ch_it.pdf</v>
      </c>
    </row>
    <row r="21336" spans="1:2" x14ac:dyDescent="0.2">
      <c r="A21336" s="1" t="s">
        <v>4645</v>
      </c>
      <c r="B21336" t="str">
        <f t="shared" si="641"/>
        <v>https://www.udobaer.de/out/media/public/cust/others/s0000321-2021-ch_it.pdf</v>
      </c>
    </row>
    <row r="21337" spans="1:2" x14ac:dyDescent="0.2">
      <c r="A21337" s="1" t="s">
        <v>4646</v>
      </c>
      <c r="B21337" t="str">
        <f t="shared" si="641"/>
        <v>https://www.udobaer.de/out/media/public/cust/others/s0000321-2021-ch_it.pdf</v>
      </c>
    </row>
    <row r="21338" spans="1:2" x14ac:dyDescent="0.2">
      <c r="A21338" s="1" t="s">
        <v>4647</v>
      </c>
      <c r="B21338" t="str">
        <f t="shared" si="641"/>
        <v>https://www.udobaer.de/out/media/public/cust/others/s0000321-2021-ch_it.pdf</v>
      </c>
    </row>
    <row r="21339" spans="1:2" x14ac:dyDescent="0.2">
      <c r="A21339" s="1" t="s">
        <v>4648</v>
      </c>
      <c r="B21339" t="str">
        <f t="shared" si="641"/>
        <v>https://www.udobaer.de/out/media/public/cust/others/s0000321-2021-ch_it.pdf</v>
      </c>
    </row>
    <row r="21340" spans="1:2" x14ac:dyDescent="0.2">
      <c r="A21340" s="1" t="s">
        <v>4649</v>
      </c>
      <c r="B21340" t="str">
        <f t="shared" si="641"/>
        <v>https://www.udobaer.de/out/media/public/cust/others/s0000321-2021-ch_it.pdf</v>
      </c>
    </row>
    <row r="21341" spans="1:2" x14ac:dyDescent="0.2">
      <c r="A21341" s="1" t="s">
        <v>4650</v>
      </c>
      <c r="B21341" t="str">
        <f t="shared" si="641"/>
        <v>https://www.udobaer.de/out/media/public/cust/others/s0000321-2021-ch_it.pdf</v>
      </c>
    </row>
    <row r="21342" spans="1:2" x14ac:dyDescent="0.2">
      <c r="A21342" s="1" t="s">
        <v>4651</v>
      </c>
      <c r="B21342" t="str">
        <f t="shared" si="641"/>
        <v>https://www.udobaer.de/out/media/public/cust/others/s0000321-2021-ch_it.pdf</v>
      </c>
    </row>
    <row r="21343" spans="1:2" x14ac:dyDescent="0.2">
      <c r="A21343" s="1" t="s">
        <v>4652</v>
      </c>
      <c r="B21343" t="str">
        <f t="shared" si="641"/>
        <v>https://www.udobaer.de/out/media/public/cust/others/s0000321-2021-ch_it.pdf</v>
      </c>
    </row>
    <row r="21344" spans="1:2" x14ac:dyDescent="0.2">
      <c r="A21344" s="1" t="s">
        <v>4653</v>
      </c>
      <c r="B21344" t="str">
        <f t="shared" si="641"/>
        <v>https://www.udobaer.de/out/media/public/cust/others/s0000321-2021-ch_it.pdf</v>
      </c>
    </row>
    <row r="21345" spans="1:2" x14ac:dyDescent="0.2">
      <c r="A21345" s="1" t="s">
        <v>4654</v>
      </c>
      <c r="B21345" t="str">
        <f t="shared" si="641"/>
        <v>https://www.udobaer.de/out/media/public/cust/others/s0000321-2021-ch_it.pdf</v>
      </c>
    </row>
    <row r="21346" spans="1:2" x14ac:dyDescent="0.2">
      <c r="A21346" s="1" t="s">
        <v>4655</v>
      </c>
      <c r="B21346" t="str">
        <f t="shared" si="641"/>
        <v>https://www.udobaer.de/out/media/public/cust/others/s0000321-2021-ch_it.pdf</v>
      </c>
    </row>
    <row r="21347" spans="1:2" x14ac:dyDescent="0.2">
      <c r="A21347" s="1" t="s">
        <v>4656</v>
      </c>
      <c r="B21347" t="str">
        <f t="shared" si="641"/>
        <v>https://www.udobaer.de/out/media/public/cust/others/s0000321-2021-ch_it.pdf</v>
      </c>
    </row>
    <row r="21348" spans="1:2" x14ac:dyDescent="0.2">
      <c r="A21348" s="1" t="s">
        <v>4657</v>
      </c>
      <c r="B21348" t="str">
        <f t="shared" si="641"/>
        <v>https://www.udobaer.de/out/media/public/cust/others/s0000321-2021-ch_it.pdf</v>
      </c>
    </row>
    <row r="21349" spans="1:2" x14ac:dyDescent="0.2">
      <c r="A21349" s="1" t="s">
        <v>4658</v>
      </c>
      <c r="B21349" t="str">
        <f t="shared" si="641"/>
        <v>https://www.udobaer.de/out/media/public/cust/others/s0000321-2021-ch_it.pdf</v>
      </c>
    </row>
    <row r="21350" spans="1:2" x14ac:dyDescent="0.2">
      <c r="A21350" s="1" t="s">
        <v>4659</v>
      </c>
      <c r="B21350" t="str">
        <f t="shared" si="641"/>
        <v>https://www.udobaer.de/out/media/public/cust/others/s0000321-2021-ch_it.pdf</v>
      </c>
    </row>
    <row r="21351" spans="1:2" x14ac:dyDescent="0.2">
      <c r="A21351" s="1" t="s">
        <v>4660</v>
      </c>
      <c r="B21351" t="str">
        <f t="shared" si="641"/>
        <v>https://www.udobaer.de/out/media/public/cust/others/s0000321-2021-ch_it.pdf</v>
      </c>
    </row>
    <row r="21352" spans="1:2" x14ac:dyDescent="0.2">
      <c r="A21352" s="1" t="s">
        <v>4661</v>
      </c>
      <c r="B21352" t="str">
        <f t="shared" si="641"/>
        <v>https://www.udobaer.de/out/media/public/cust/others/s0000321-2021-ch_it.pdf</v>
      </c>
    </row>
    <row r="21353" spans="1:2" x14ac:dyDescent="0.2">
      <c r="A21353" s="1" t="s">
        <v>4662</v>
      </c>
      <c r="B21353" t="str">
        <f t="shared" si="641"/>
        <v>https://www.udobaer.de/out/media/public/cust/others/s0000321-2021-ch_it.pdf</v>
      </c>
    </row>
    <row r="21354" spans="1:2" x14ac:dyDescent="0.2">
      <c r="A21354" s="1" t="s">
        <v>4663</v>
      </c>
      <c r="B21354" t="str">
        <f t="shared" si="641"/>
        <v>https://www.udobaer.de/out/media/public/cust/others/s0000321-2021-ch_it.pdf</v>
      </c>
    </row>
    <row r="21355" spans="1:2" x14ac:dyDescent="0.2">
      <c r="A21355" s="1" t="s">
        <v>4664</v>
      </c>
      <c r="B21355" t="str">
        <f t="shared" si="641"/>
        <v>https://www.udobaer.de/out/media/public/cust/others/s0000321-2021-ch_it.pdf</v>
      </c>
    </row>
    <row r="21356" spans="1:2" x14ac:dyDescent="0.2">
      <c r="A21356" s="1" t="s">
        <v>4665</v>
      </c>
      <c r="B21356" t="str">
        <f t="shared" si="641"/>
        <v>https://www.udobaer.de/out/media/public/cust/others/s0000321-2021-ch_it.pdf</v>
      </c>
    </row>
    <row r="21357" spans="1:2" x14ac:dyDescent="0.2">
      <c r="A21357" s="1" t="s">
        <v>4666</v>
      </c>
      <c r="B21357" t="str">
        <f t="shared" si="641"/>
        <v>https://www.udobaer.de/out/media/public/cust/others/s0000321-2021-ch_it.pdf</v>
      </c>
    </row>
    <row r="21358" spans="1:2" x14ac:dyDescent="0.2">
      <c r="A21358" s="1" t="s">
        <v>4667</v>
      </c>
      <c r="B21358" t="str">
        <f t="shared" si="641"/>
        <v>https://www.udobaer.de/out/media/public/cust/others/s0000321-2021-ch_it.pdf</v>
      </c>
    </row>
    <row r="21359" spans="1:2" x14ac:dyDescent="0.2">
      <c r="A21359" s="1" t="s">
        <v>4668</v>
      </c>
      <c r="B21359" t="str">
        <f t="shared" si="641"/>
        <v>https://www.udobaer.de/out/media/public/cust/others/s0000321-2021-ch_it.pdf</v>
      </c>
    </row>
    <row r="21360" spans="1:2" x14ac:dyDescent="0.2">
      <c r="A21360" s="1" t="s">
        <v>4669</v>
      </c>
      <c r="B21360" t="str">
        <f t="shared" si="641"/>
        <v>https://www.udobaer.de/out/media/public/cust/others/s0000321-2021-ch_it.pdf</v>
      </c>
    </row>
    <row r="21361" spans="1:2" x14ac:dyDescent="0.2">
      <c r="A21361" s="1" t="s">
        <v>4670</v>
      </c>
      <c r="B21361" t="str">
        <f t="shared" si="641"/>
        <v>https://www.udobaer.de/out/media/public/cust/others/s0000321-2021-ch_it.pdf</v>
      </c>
    </row>
    <row r="21362" spans="1:2" x14ac:dyDescent="0.2">
      <c r="A21362" s="1" t="s">
        <v>4671</v>
      </c>
      <c r="B21362" t="str">
        <f t="shared" si="641"/>
        <v>https://www.udobaer.de/out/media/public/cust/others/s0000321-2021-ch_it.pdf</v>
      </c>
    </row>
    <row r="21363" spans="1:2" x14ac:dyDescent="0.2">
      <c r="A21363" s="1" t="s">
        <v>4672</v>
      </c>
      <c r="B21363" t="str">
        <f t="shared" si="641"/>
        <v>https://www.udobaer.de/out/media/public/cust/others/s0000321-2021-ch_it.pdf</v>
      </c>
    </row>
    <row r="21364" spans="1:2" x14ac:dyDescent="0.2">
      <c r="A21364" s="1" t="s">
        <v>4673</v>
      </c>
      <c r="B21364" t="str">
        <f t="shared" si="641"/>
        <v>https://www.udobaer.de/out/media/public/cust/others/s0000321-2021-ch_it.pdf</v>
      </c>
    </row>
    <row r="21365" spans="1:2" x14ac:dyDescent="0.2">
      <c r="A21365" s="1" t="s">
        <v>4674</v>
      </c>
      <c r="B21365" t="str">
        <f t="shared" si="641"/>
        <v>https://www.udobaer.de/out/media/public/cust/others/s0000321-2021-ch_it.pdf</v>
      </c>
    </row>
    <row r="21366" spans="1:2" x14ac:dyDescent="0.2">
      <c r="A21366" s="1" t="s">
        <v>4675</v>
      </c>
      <c r="B21366" t="str">
        <f t="shared" si="641"/>
        <v>https://www.udobaer.de/out/media/public/cust/others/s0000321-2021-ch_it.pdf</v>
      </c>
    </row>
    <row r="21367" spans="1:2" x14ac:dyDescent="0.2">
      <c r="A21367" s="1" t="s">
        <v>4676</v>
      </c>
      <c r="B21367" t="str">
        <f t="shared" si="641"/>
        <v>https://www.udobaer.de/out/media/public/cust/others/s0000321-2021-ch_it.pdf</v>
      </c>
    </row>
    <row r="21368" spans="1:2" x14ac:dyDescent="0.2">
      <c r="A21368" s="1" t="s">
        <v>4677</v>
      </c>
      <c r="B21368" t="str">
        <f t="shared" si="641"/>
        <v>https://www.udobaer.de/out/media/public/cust/others/s0000321-2021-ch_it.pdf</v>
      </c>
    </row>
    <row r="21369" spans="1:2" x14ac:dyDescent="0.2">
      <c r="A21369" s="1" t="s">
        <v>4678</v>
      </c>
      <c r="B21369" t="str">
        <f t="shared" si="641"/>
        <v>https://www.udobaer.de/out/media/public/cust/others/s0000321-2021-ch_it.pdf</v>
      </c>
    </row>
    <row r="21370" spans="1:2" x14ac:dyDescent="0.2">
      <c r="A21370" s="1" t="s">
        <v>4679</v>
      </c>
      <c r="B21370" t="str">
        <f t="shared" si="641"/>
        <v>https://www.udobaer.de/out/media/public/cust/others/s0000321-2021-ch_it.pdf</v>
      </c>
    </row>
    <row r="21371" spans="1:2" x14ac:dyDescent="0.2">
      <c r="A21371" s="1" t="s">
        <v>4680</v>
      </c>
      <c r="B21371" t="str">
        <f t="shared" si="641"/>
        <v>https://www.udobaer.de/out/media/public/cust/others/s0000321-2021-ch_it.pdf</v>
      </c>
    </row>
    <row r="21372" spans="1:2" x14ac:dyDescent="0.2">
      <c r="A21372" s="1" t="s">
        <v>4681</v>
      </c>
      <c r="B21372" t="str">
        <f t="shared" si="641"/>
        <v>https://www.udobaer.de/out/media/public/cust/others/s0000321-2021-ch_it.pdf</v>
      </c>
    </row>
    <row r="21373" spans="1:2" x14ac:dyDescent="0.2">
      <c r="A21373" s="1" t="s">
        <v>4682</v>
      </c>
      <c r="B21373" t="str">
        <f t="shared" si="641"/>
        <v>https://www.udobaer.de/out/media/public/cust/others/s0000321-2021-ch_it.pdf</v>
      </c>
    </row>
    <row r="21374" spans="1:2" x14ac:dyDescent="0.2">
      <c r="A21374" s="1" t="s">
        <v>4683</v>
      </c>
      <c r="B21374" t="str">
        <f t="shared" si="641"/>
        <v>https://www.udobaer.de/out/media/public/cust/others/s0000321-2021-ch_it.pdf</v>
      </c>
    </row>
    <row r="21375" spans="1:2" x14ac:dyDescent="0.2">
      <c r="A21375" s="1" t="s">
        <v>4684</v>
      </c>
      <c r="B21375" t="str">
        <f t="shared" si="641"/>
        <v>https://www.udobaer.de/out/media/public/cust/others/s0000321-2021-ch_it.pdf</v>
      </c>
    </row>
    <row r="21376" spans="1:2" x14ac:dyDescent="0.2">
      <c r="A21376" s="1" t="s">
        <v>4685</v>
      </c>
      <c r="B21376" t="str">
        <f t="shared" si="641"/>
        <v>https://www.udobaer.de/out/media/public/cust/others/s0000321-2021-ch_it.pdf</v>
      </c>
    </row>
    <row r="21377" spans="1:2" x14ac:dyDescent="0.2">
      <c r="A21377" s="1" t="s">
        <v>4686</v>
      </c>
      <c r="B21377" t="str">
        <f t="shared" si="641"/>
        <v>https://www.udobaer.de/out/media/public/cust/others/s0000321-2021-ch_it.pdf</v>
      </c>
    </row>
    <row r="21378" spans="1:2" x14ac:dyDescent="0.2">
      <c r="A21378" s="1" t="s">
        <v>4687</v>
      </c>
      <c r="B21378" t="str">
        <f t="shared" si="641"/>
        <v>https://www.udobaer.de/out/media/public/cust/others/s0000321-2021-ch_it.pdf</v>
      </c>
    </row>
    <row r="21379" spans="1:2" x14ac:dyDescent="0.2">
      <c r="A21379" s="1" t="s">
        <v>4688</v>
      </c>
      <c r="B21379" t="str">
        <f t="shared" si="641"/>
        <v>https://www.udobaer.de/out/media/public/cust/others/s0000321-2021-ch_it.pdf</v>
      </c>
    </row>
    <row r="21380" spans="1:2" x14ac:dyDescent="0.2">
      <c r="A21380" s="1" t="s">
        <v>4689</v>
      </c>
      <c r="B21380" t="str">
        <f t="shared" si="641"/>
        <v>https://www.udobaer.de/out/media/public/cust/others/s0000321-2021-ch_it.pdf</v>
      </c>
    </row>
    <row r="21381" spans="1:2" x14ac:dyDescent="0.2">
      <c r="A21381" s="1" t="s">
        <v>4690</v>
      </c>
      <c r="B21381" t="str">
        <f t="shared" si="641"/>
        <v>https://www.udobaer.de/out/media/public/cust/others/s0000321-2021-ch_it.pdf</v>
      </c>
    </row>
    <row r="21382" spans="1:2" x14ac:dyDescent="0.2">
      <c r="A21382" s="1" t="s">
        <v>4691</v>
      </c>
      <c r="B21382" t="str">
        <f t="shared" ref="B21382:B21445" si="642">HYPERLINK("https://www.udobaer.de/out/media/public/cust/others/s0000321-2021-ch_it.pdf")</f>
        <v>https://www.udobaer.de/out/media/public/cust/others/s0000321-2021-ch_it.pdf</v>
      </c>
    </row>
    <row r="21383" spans="1:2" x14ac:dyDescent="0.2">
      <c r="A21383" s="1" t="s">
        <v>4692</v>
      </c>
      <c r="B21383" t="str">
        <f t="shared" si="642"/>
        <v>https://www.udobaer.de/out/media/public/cust/others/s0000321-2021-ch_it.pdf</v>
      </c>
    </row>
    <row r="21384" spans="1:2" x14ac:dyDescent="0.2">
      <c r="A21384" s="1" t="s">
        <v>4693</v>
      </c>
      <c r="B21384" t="str">
        <f t="shared" si="642"/>
        <v>https://www.udobaer.de/out/media/public/cust/others/s0000321-2021-ch_it.pdf</v>
      </c>
    </row>
    <row r="21385" spans="1:2" x14ac:dyDescent="0.2">
      <c r="A21385" s="1" t="s">
        <v>4694</v>
      </c>
      <c r="B21385" t="str">
        <f t="shared" si="642"/>
        <v>https://www.udobaer.de/out/media/public/cust/others/s0000321-2021-ch_it.pdf</v>
      </c>
    </row>
    <row r="21386" spans="1:2" x14ac:dyDescent="0.2">
      <c r="A21386" s="1" t="s">
        <v>4695</v>
      </c>
      <c r="B21386" t="str">
        <f t="shared" si="642"/>
        <v>https://www.udobaer.de/out/media/public/cust/others/s0000321-2021-ch_it.pdf</v>
      </c>
    </row>
    <row r="21387" spans="1:2" x14ac:dyDescent="0.2">
      <c r="A21387" s="1" t="s">
        <v>4696</v>
      </c>
      <c r="B21387" t="str">
        <f t="shared" si="642"/>
        <v>https://www.udobaer.de/out/media/public/cust/others/s0000321-2021-ch_it.pdf</v>
      </c>
    </row>
    <row r="21388" spans="1:2" x14ac:dyDescent="0.2">
      <c r="A21388" s="1" t="s">
        <v>4697</v>
      </c>
      <c r="B21388" t="str">
        <f t="shared" si="642"/>
        <v>https://www.udobaer.de/out/media/public/cust/others/s0000321-2021-ch_it.pdf</v>
      </c>
    </row>
    <row r="21389" spans="1:2" x14ac:dyDescent="0.2">
      <c r="A21389" s="1" t="s">
        <v>4698</v>
      </c>
      <c r="B21389" t="str">
        <f t="shared" si="642"/>
        <v>https://www.udobaer.de/out/media/public/cust/others/s0000321-2021-ch_it.pdf</v>
      </c>
    </row>
    <row r="21390" spans="1:2" x14ac:dyDescent="0.2">
      <c r="A21390" s="1" t="s">
        <v>4699</v>
      </c>
      <c r="B21390" t="str">
        <f t="shared" si="642"/>
        <v>https://www.udobaer.de/out/media/public/cust/others/s0000321-2021-ch_it.pdf</v>
      </c>
    </row>
    <row r="21391" spans="1:2" x14ac:dyDescent="0.2">
      <c r="A21391" s="1" t="s">
        <v>4700</v>
      </c>
      <c r="B21391" t="str">
        <f t="shared" si="642"/>
        <v>https://www.udobaer.de/out/media/public/cust/others/s0000321-2021-ch_it.pdf</v>
      </c>
    </row>
    <row r="21392" spans="1:2" x14ac:dyDescent="0.2">
      <c r="A21392" s="1" t="s">
        <v>4701</v>
      </c>
      <c r="B21392" t="str">
        <f t="shared" si="642"/>
        <v>https://www.udobaer.de/out/media/public/cust/others/s0000321-2021-ch_it.pdf</v>
      </c>
    </row>
    <row r="21393" spans="1:2" x14ac:dyDescent="0.2">
      <c r="A21393" s="1" t="s">
        <v>4702</v>
      </c>
      <c r="B21393" t="str">
        <f t="shared" si="642"/>
        <v>https://www.udobaer.de/out/media/public/cust/others/s0000321-2021-ch_it.pdf</v>
      </c>
    </row>
    <row r="21394" spans="1:2" x14ac:dyDescent="0.2">
      <c r="A21394" s="1" t="s">
        <v>4703</v>
      </c>
      <c r="B21394" t="str">
        <f t="shared" si="642"/>
        <v>https://www.udobaer.de/out/media/public/cust/others/s0000321-2021-ch_it.pdf</v>
      </c>
    </row>
    <row r="21395" spans="1:2" x14ac:dyDescent="0.2">
      <c r="A21395" s="1" t="s">
        <v>4704</v>
      </c>
      <c r="B21395" t="str">
        <f t="shared" si="642"/>
        <v>https://www.udobaer.de/out/media/public/cust/others/s0000321-2021-ch_it.pdf</v>
      </c>
    </row>
    <row r="21396" spans="1:2" x14ac:dyDescent="0.2">
      <c r="A21396" s="1" t="s">
        <v>4705</v>
      </c>
      <c r="B21396" t="str">
        <f t="shared" si="642"/>
        <v>https://www.udobaer.de/out/media/public/cust/others/s0000321-2021-ch_it.pdf</v>
      </c>
    </row>
    <row r="21397" spans="1:2" x14ac:dyDescent="0.2">
      <c r="A21397" s="1" t="s">
        <v>4706</v>
      </c>
      <c r="B21397" t="str">
        <f t="shared" si="642"/>
        <v>https://www.udobaer.de/out/media/public/cust/others/s0000321-2021-ch_it.pdf</v>
      </c>
    </row>
    <row r="21398" spans="1:2" x14ac:dyDescent="0.2">
      <c r="A21398" s="1" t="s">
        <v>4707</v>
      </c>
      <c r="B21398" t="str">
        <f t="shared" si="642"/>
        <v>https://www.udobaer.de/out/media/public/cust/others/s0000321-2021-ch_it.pdf</v>
      </c>
    </row>
    <row r="21399" spans="1:2" x14ac:dyDescent="0.2">
      <c r="A21399" s="1" t="s">
        <v>4708</v>
      </c>
      <c r="B21399" t="str">
        <f t="shared" si="642"/>
        <v>https://www.udobaer.de/out/media/public/cust/others/s0000321-2021-ch_it.pdf</v>
      </c>
    </row>
    <row r="21400" spans="1:2" x14ac:dyDescent="0.2">
      <c r="A21400" s="1" t="s">
        <v>4709</v>
      </c>
      <c r="B21400" t="str">
        <f t="shared" si="642"/>
        <v>https://www.udobaer.de/out/media/public/cust/others/s0000321-2021-ch_it.pdf</v>
      </c>
    </row>
    <row r="21401" spans="1:2" x14ac:dyDescent="0.2">
      <c r="A21401" s="1" t="s">
        <v>4710</v>
      </c>
      <c r="B21401" t="str">
        <f t="shared" si="642"/>
        <v>https://www.udobaer.de/out/media/public/cust/others/s0000321-2021-ch_it.pdf</v>
      </c>
    </row>
    <row r="21402" spans="1:2" x14ac:dyDescent="0.2">
      <c r="A21402" s="1" t="s">
        <v>4711</v>
      </c>
      <c r="B21402" t="str">
        <f t="shared" si="642"/>
        <v>https://www.udobaer.de/out/media/public/cust/others/s0000321-2021-ch_it.pdf</v>
      </c>
    </row>
    <row r="21403" spans="1:2" x14ac:dyDescent="0.2">
      <c r="A21403" s="1" t="s">
        <v>4712</v>
      </c>
      <c r="B21403" t="str">
        <f t="shared" si="642"/>
        <v>https://www.udobaer.de/out/media/public/cust/others/s0000321-2021-ch_it.pdf</v>
      </c>
    </row>
    <row r="21404" spans="1:2" x14ac:dyDescent="0.2">
      <c r="A21404" s="1" t="s">
        <v>4713</v>
      </c>
      <c r="B21404" t="str">
        <f t="shared" si="642"/>
        <v>https://www.udobaer.de/out/media/public/cust/others/s0000321-2021-ch_it.pdf</v>
      </c>
    </row>
    <row r="21405" spans="1:2" x14ac:dyDescent="0.2">
      <c r="A21405" s="1" t="s">
        <v>4714</v>
      </c>
      <c r="B21405" t="str">
        <f t="shared" si="642"/>
        <v>https://www.udobaer.de/out/media/public/cust/others/s0000321-2021-ch_it.pdf</v>
      </c>
    </row>
    <row r="21406" spans="1:2" x14ac:dyDescent="0.2">
      <c r="A21406" s="1" t="s">
        <v>4715</v>
      </c>
      <c r="B21406" t="str">
        <f t="shared" si="642"/>
        <v>https://www.udobaer.de/out/media/public/cust/others/s0000321-2021-ch_it.pdf</v>
      </c>
    </row>
    <row r="21407" spans="1:2" x14ac:dyDescent="0.2">
      <c r="A21407" s="1" t="s">
        <v>4716</v>
      </c>
      <c r="B21407" t="str">
        <f t="shared" si="642"/>
        <v>https://www.udobaer.de/out/media/public/cust/others/s0000321-2021-ch_it.pdf</v>
      </c>
    </row>
    <row r="21408" spans="1:2" x14ac:dyDescent="0.2">
      <c r="A21408" s="1" t="s">
        <v>4717</v>
      </c>
      <c r="B21408" t="str">
        <f t="shared" si="642"/>
        <v>https://www.udobaer.de/out/media/public/cust/others/s0000321-2021-ch_it.pdf</v>
      </c>
    </row>
    <row r="21409" spans="1:2" x14ac:dyDescent="0.2">
      <c r="A21409" s="1" t="s">
        <v>4718</v>
      </c>
      <c r="B21409" t="str">
        <f t="shared" si="642"/>
        <v>https://www.udobaer.de/out/media/public/cust/others/s0000321-2021-ch_it.pdf</v>
      </c>
    </row>
    <row r="21410" spans="1:2" x14ac:dyDescent="0.2">
      <c r="A21410" s="1" t="s">
        <v>4719</v>
      </c>
      <c r="B21410" t="str">
        <f t="shared" si="642"/>
        <v>https://www.udobaer.de/out/media/public/cust/others/s0000321-2021-ch_it.pdf</v>
      </c>
    </row>
    <row r="21411" spans="1:2" x14ac:dyDescent="0.2">
      <c r="A21411" s="1" t="s">
        <v>4720</v>
      </c>
      <c r="B21411" t="str">
        <f t="shared" si="642"/>
        <v>https://www.udobaer.de/out/media/public/cust/others/s0000321-2021-ch_it.pdf</v>
      </c>
    </row>
    <row r="21412" spans="1:2" x14ac:dyDescent="0.2">
      <c r="A21412" s="1" t="s">
        <v>4721</v>
      </c>
      <c r="B21412" t="str">
        <f t="shared" si="642"/>
        <v>https://www.udobaer.de/out/media/public/cust/others/s0000321-2021-ch_it.pdf</v>
      </c>
    </row>
    <row r="21413" spans="1:2" x14ac:dyDescent="0.2">
      <c r="A21413" s="1" t="s">
        <v>4722</v>
      </c>
      <c r="B21413" t="str">
        <f t="shared" si="642"/>
        <v>https://www.udobaer.de/out/media/public/cust/others/s0000321-2021-ch_it.pdf</v>
      </c>
    </row>
    <row r="21414" spans="1:2" x14ac:dyDescent="0.2">
      <c r="A21414" s="1" t="s">
        <v>4951</v>
      </c>
      <c r="B21414" t="str">
        <f t="shared" si="642"/>
        <v>https://www.udobaer.de/out/media/public/cust/others/s0000321-2021-ch_it.pdf</v>
      </c>
    </row>
    <row r="21415" spans="1:2" x14ac:dyDescent="0.2">
      <c r="A21415" s="1" t="s">
        <v>4953</v>
      </c>
      <c r="B21415" t="str">
        <f t="shared" si="642"/>
        <v>https://www.udobaer.de/out/media/public/cust/others/s0000321-2021-ch_it.pdf</v>
      </c>
    </row>
    <row r="21416" spans="1:2" x14ac:dyDescent="0.2">
      <c r="A21416" s="1" t="s">
        <v>4954</v>
      </c>
      <c r="B21416" t="str">
        <f t="shared" si="642"/>
        <v>https://www.udobaer.de/out/media/public/cust/others/s0000321-2021-ch_it.pdf</v>
      </c>
    </row>
    <row r="21417" spans="1:2" x14ac:dyDescent="0.2">
      <c r="A21417" s="1" t="s">
        <v>4955</v>
      </c>
      <c r="B21417" t="str">
        <f t="shared" si="642"/>
        <v>https://www.udobaer.de/out/media/public/cust/others/s0000321-2021-ch_it.pdf</v>
      </c>
    </row>
    <row r="21418" spans="1:2" x14ac:dyDescent="0.2">
      <c r="A21418" s="1" t="s">
        <v>4956</v>
      </c>
      <c r="B21418" t="str">
        <f t="shared" si="642"/>
        <v>https://www.udobaer.de/out/media/public/cust/others/s0000321-2021-ch_it.pdf</v>
      </c>
    </row>
    <row r="21419" spans="1:2" x14ac:dyDescent="0.2">
      <c r="A21419" s="1" t="s">
        <v>4957</v>
      </c>
      <c r="B21419" t="str">
        <f t="shared" si="642"/>
        <v>https://www.udobaer.de/out/media/public/cust/others/s0000321-2021-ch_it.pdf</v>
      </c>
    </row>
    <row r="21420" spans="1:2" x14ac:dyDescent="0.2">
      <c r="A21420" s="1" t="s">
        <v>4958</v>
      </c>
      <c r="B21420" t="str">
        <f t="shared" si="642"/>
        <v>https://www.udobaer.de/out/media/public/cust/others/s0000321-2021-ch_it.pdf</v>
      </c>
    </row>
    <row r="21421" spans="1:2" x14ac:dyDescent="0.2">
      <c r="A21421" s="1" t="s">
        <v>4959</v>
      </c>
      <c r="B21421" t="str">
        <f t="shared" si="642"/>
        <v>https://www.udobaer.de/out/media/public/cust/others/s0000321-2021-ch_it.pdf</v>
      </c>
    </row>
    <row r="21422" spans="1:2" x14ac:dyDescent="0.2">
      <c r="A21422" s="1" t="s">
        <v>4960</v>
      </c>
      <c r="B21422" t="str">
        <f t="shared" si="642"/>
        <v>https://www.udobaer.de/out/media/public/cust/others/s0000321-2021-ch_it.pdf</v>
      </c>
    </row>
    <row r="21423" spans="1:2" x14ac:dyDescent="0.2">
      <c r="A21423" s="1" t="s">
        <v>4961</v>
      </c>
      <c r="B21423" t="str">
        <f t="shared" si="642"/>
        <v>https://www.udobaer.de/out/media/public/cust/others/s0000321-2021-ch_it.pdf</v>
      </c>
    </row>
    <row r="21424" spans="1:2" x14ac:dyDescent="0.2">
      <c r="A21424" s="1" t="s">
        <v>4962</v>
      </c>
      <c r="B21424" t="str">
        <f t="shared" si="642"/>
        <v>https://www.udobaer.de/out/media/public/cust/others/s0000321-2021-ch_it.pdf</v>
      </c>
    </row>
    <row r="21425" spans="1:2" x14ac:dyDescent="0.2">
      <c r="A21425" s="1" t="s">
        <v>4963</v>
      </c>
      <c r="B21425" t="str">
        <f t="shared" si="642"/>
        <v>https://www.udobaer.de/out/media/public/cust/others/s0000321-2021-ch_it.pdf</v>
      </c>
    </row>
    <row r="21426" spans="1:2" x14ac:dyDescent="0.2">
      <c r="A21426" s="1" t="s">
        <v>7892</v>
      </c>
      <c r="B21426" t="str">
        <f t="shared" si="642"/>
        <v>https://www.udobaer.de/out/media/public/cust/others/s0000321-2021-ch_it.pdf</v>
      </c>
    </row>
    <row r="21427" spans="1:2" x14ac:dyDescent="0.2">
      <c r="A21427" s="1" t="s">
        <v>7893</v>
      </c>
      <c r="B21427" t="str">
        <f t="shared" si="642"/>
        <v>https://www.udobaer.de/out/media/public/cust/others/s0000321-2021-ch_it.pdf</v>
      </c>
    </row>
    <row r="21428" spans="1:2" x14ac:dyDescent="0.2">
      <c r="A21428" s="1" t="s">
        <v>7921</v>
      </c>
      <c r="B21428" t="str">
        <f t="shared" si="642"/>
        <v>https://www.udobaer.de/out/media/public/cust/others/s0000321-2021-ch_it.pdf</v>
      </c>
    </row>
    <row r="21429" spans="1:2" x14ac:dyDescent="0.2">
      <c r="A21429" s="1" t="s">
        <v>7923</v>
      </c>
      <c r="B21429" t="str">
        <f t="shared" si="642"/>
        <v>https://www.udobaer.de/out/media/public/cust/others/s0000321-2021-ch_it.pdf</v>
      </c>
    </row>
    <row r="21430" spans="1:2" x14ac:dyDescent="0.2">
      <c r="A21430" s="1" t="s">
        <v>7924</v>
      </c>
      <c r="B21430" t="str">
        <f t="shared" si="642"/>
        <v>https://www.udobaer.de/out/media/public/cust/others/s0000321-2021-ch_it.pdf</v>
      </c>
    </row>
    <row r="21431" spans="1:2" x14ac:dyDescent="0.2">
      <c r="A21431" s="1" t="s">
        <v>7925</v>
      </c>
      <c r="B21431" t="str">
        <f t="shared" si="642"/>
        <v>https://www.udobaer.de/out/media/public/cust/others/s0000321-2021-ch_it.pdf</v>
      </c>
    </row>
    <row r="21432" spans="1:2" x14ac:dyDescent="0.2">
      <c r="A21432" s="1" t="s">
        <v>7926</v>
      </c>
      <c r="B21432" t="str">
        <f t="shared" si="642"/>
        <v>https://www.udobaer.de/out/media/public/cust/others/s0000321-2021-ch_it.pdf</v>
      </c>
    </row>
    <row r="21433" spans="1:2" x14ac:dyDescent="0.2">
      <c r="A21433" s="1" t="s">
        <v>7927</v>
      </c>
      <c r="B21433" t="str">
        <f t="shared" si="642"/>
        <v>https://www.udobaer.de/out/media/public/cust/others/s0000321-2021-ch_it.pdf</v>
      </c>
    </row>
    <row r="21434" spans="1:2" x14ac:dyDescent="0.2">
      <c r="A21434" s="1" t="s">
        <v>7928</v>
      </c>
      <c r="B21434" t="str">
        <f t="shared" si="642"/>
        <v>https://www.udobaer.de/out/media/public/cust/others/s0000321-2021-ch_it.pdf</v>
      </c>
    </row>
    <row r="21435" spans="1:2" x14ac:dyDescent="0.2">
      <c r="A21435" s="1" t="s">
        <v>7929</v>
      </c>
      <c r="B21435" t="str">
        <f t="shared" si="642"/>
        <v>https://www.udobaer.de/out/media/public/cust/others/s0000321-2021-ch_it.pdf</v>
      </c>
    </row>
    <row r="21436" spans="1:2" x14ac:dyDescent="0.2">
      <c r="A21436" s="1" t="s">
        <v>7930</v>
      </c>
      <c r="B21436" t="str">
        <f t="shared" si="642"/>
        <v>https://www.udobaer.de/out/media/public/cust/others/s0000321-2021-ch_it.pdf</v>
      </c>
    </row>
    <row r="21437" spans="1:2" x14ac:dyDescent="0.2">
      <c r="A21437" s="1" t="s">
        <v>7931</v>
      </c>
      <c r="B21437" t="str">
        <f t="shared" si="642"/>
        <v>https://www.udobaer.de/out/media/public/cust/others/s0000321-2021-ch_it.pdf</v>
      </c>
    </row>
    <row r="21438" spans="1:2" x14ac:dyDescent="0.2">
      <c r="A21438" s="1" t="s">
        <v>7932</v>
      </c>
      <c r="B21438" t="str">
        <f t="shared" si="642"/>
        <v>https://www.udobaer.de/out/media/public/cust/others/s0000321-2021-ch_it.pdf</v>
      </c>
    </row>
    <row r="21439" spans="1:2" x14ac:dyDescent="0.2">
      <c r="A21439" s="1" t="s">
        <v>7933</v>
      </c>
      <c r="B21439" t="str">
        <f t="shared" si="642"/>
        <v>https://www.udobaer.de/out/media/public/cust/others/s0000321-2021-ch_it.pdf</v>
      </c>
    </row>
    <row r="21440" spans="1:2" x14ac:dyDescent="0.2">
      <c r="A21440" s="1" t="s">
        <v>7958</v>
      </c>
      <c r="B21440" t="str">
        <f t="shared" si="642"/>
        <v>https://www.udobaer.de/out/media/public/cust/others/s0000321-2021-ch_it.pdf</v>
      </c>
    </row>
    <row r="21441" spans="1:2" x14ac:dyDescent="0.2">
      <c r="A21441" s="1" t="s">
        <v>7959</v>
      </c>
      <c r="B21441" t="str">
        <f t="shared" si="642"/>
        <v>https://www.udobaer.de/out/media/public/cust/others/s0000321-2021-ch_it.pdf</v>
      </c>
    </row>
    <row r="21442" spans="1:2" x14ac:dyDescent="0.2">
      <c r="A21442" s="1" t="s">
        <v>7960</v>
      </c>
      <c r="B21442" t="str">
        <f t="shared" si="642"/>
        <v>https://www.udobaer.de/out/media/public/cust/others/s0000321-2021-ch_it.pdf</v>
      </c>
    </row>
    <row r="21443" spans="1:2" x14ac:dyDescent="0.2">
      <c r="A21443" s="1" t="s">
        <v>7961</v>
      </c>
      <c r="B21443" t="str">
        <f t="shared" si="642"/>
        <v>https://www.udobaer.de/out/media/public/cust/others/s0000321-2021-ch_it.pdf</v>
      </c>
    </row>
    <row r="21444" spans="1:2" x14ac:dyDescent="0.2">
      <c r="A21444" s="1" t="s">
        <v>7962</v>
      </c>
      <c r="B21444" t="str">
        <f t="shared" si="642"/>
        <v>https://www.udobaer.de/out/media/public/cust/others/s0000321-2021-ch_it.pdf</v>
      </c>
    </row>
    <row r="21445" spans="1:2" x14ac:dyDescent="0.2">
      <c r="A21445" s="1" t="s">
        <v>7963</v>
      </c>
      <c r="B21445" t="str">
        <f t="shared" si="642"/>
        <v>https://www.udobaer.de/out/media/public/cust/others/s0000321-2021-ch_it.pdf</v>
      </c>
    </row>
    <row r="21446" spans="1:2" x14ac:dyDescent="0.2">
      <c r="A21446" s="1" t="s">
        <v>7964</v>
      </c>
      <c r="B21446" t="str">
        <f t="shared" ref="B21446:B21456" si="643">HYPERLINK("https://www.udobaer.de/out/media/public/cust/others/s0000321-2021-ch_it.pdf")</f>
        <v>https://www.udobaer.de/out/media/public/cust/others/s0000321-2021-ch_it.pdf</v>
      </c>
    </row>
    <row r="21447" spans="1:2" x14ac:dyDescent="0.2">
      <c r="A21447" s="1" t="s">
        <v>7965</v>
      </c>
      <c r="B21447" t="str">
        <f t="shared" si="643"/>
        <v>https://www.udobaer.de/out/media/public/cust/others/s0000321-2021-ch_it.pdf</v>
      </c>
    </row>
    <row r="21448" spans="1:2" x14ac:dyDescent="0.2">
      <c r="A21448" s="1" t="s">
        <v>7966</v>
      </c>
      <c r="B21448" t="str">
        <f t="shared" si="643"/>
        <v>https://www.udobaer.de/out/media/public/cust/others/s0000321-2021-ch_it.pdf</v>
      </c>
    </row>
    <row r="21449" spans="1:2" x14ac:dyDescent="0.2">
      <c r="A21449" s="1" t="s">
        <v>7967</v>
      </c>
      <c r="B21449" t="str">
        <f t="shared" si="643"/>
        <v>https://www.udobaer.de/out/media/public/cust/others/s0000321-2021-ch_it.pdf</v>
      </c>
    </row>
    <row r="21450" spans="1:2" x14ac:dyDescent="0.2">
      <c r="A21450" s="1" t="s">
        <v>7968</v>
      </c>
      <c r="B21450" t="str">
        <f t="shared" si="643"/>
        <v>https://www.udobaer.de/out/media/public/cust/others/s0000321-2021-ch_it.pdf</v>
      </c>
    </row>
    <row r="21451" spans="1:2" x14ac:dyDescent="0.2">
      <c r="A21451" s="1" t="s">
        <v>7969</v>
      </c>
      <c r="B21451" t="str">
        <f t="shared" si="643"/>
        <v>https://www.udobaer.de/out/media/public/cust/others/s0000321-2021-ch_it.pdf</v>
      </c>
    </row>
    <row r="21452" spans="1:2" x14ac:dyDescent="0.2">
      <c r="A21452" s="1" t="s">
        <v>7970</v>
      </c>
      <c r="B21452" t="str">
        <f t="shared" si="643"/>
        <v>https://www.udobaer.de/out/media/public/cust/others/s0000321-2021-ch_it.pdf</v>
      </c>
    </row>
    <row r="21453" spans="1:2" x14ac:dyDescent="0.2">
      <c r="A21453" s="1" t="s">
        <v>7971</v>
      </c>
      <c r="B21453" t="str">
        <f t="shared" si="643"/>
        <v>https://www.udobaer.de/out/media/public/cust/others/s0000321-2021-ch_it.pdf</v>
      </c>
    </row>
    <row r="21454" spans="1:2" x14ac:dyDescent="0.2">
      <c r="A21454" s="1" t="s">
        <v>8043</v>
      </c>
      <c r="B21454" t="str">
        <f t="shared" si="643"/>
        <v>https://www.udobaer.de/out/media/public/cust/others/s0000321-2021-ch_it.pdf</v>
      </c>
    </row>
    <row r="21455" spans="1:2" x14ac:dyDescent="0.2">
      <c r="A21455" s="1" t="s">
        <v>8045</v>
      </c>
      <c r="B21455" t="str">
        <f t="shared" si="643"/>
        <v>https://www.udobaer.de/out/media/public/cust/others/s0000321-2021-ch_it.pdf</v>
      </c>
    </row>
    <row r="21456" spans="1:2" x14ac:dyDescent="0.2">
      <c r="A21456" s="1" t="s">
        <v>8046</v>
      </c>
      <c r="B21456" t="str">
        <f t="shared" si="643"/>
        <v>https://www.udobaer.de/out/media/public/cust/others/s0000321-2021-ch_it.pdf</v>
      </c>
    </row>
    <row r="21457" spans="1:2" x14ac:dyDescent="0.2">
      <c r="A21457" s="1" t="s">
        <v>4399</v>
      </c>
      <c r="B21457" t="str">
        <f t="shared" ref="B21457:B21488" si="644">HYPERLINK("https://www.udobaer.de/out/media/public/cust/others/s0000322-2021-ch_it.pdf")</f>
        <v>https://www.udobaer.de/out/media/public/cust/others/s0000322-2021-ch_it.pdf</v>
      </c>
    </row>
    <row r="21458" spans="1:2" x14ac:dyDescent="0.2">
      <c r="A21458" s="1" t="s">
        <v>4400</v>
      </c>
      <c r="B21458" t="str">
        <f t="shared" si="644"/>
        <v>https://www.udobaer.de/out/media/public/cust/others/s0000322-2021-ch_it.pdf</v>
      </c>
    </row>
    <row r="21459" spans="1:2" x14ac:dyDescent="0.2">
      <c r="A21459" s="1" t="s">
        <v>4401</v>
      </c>
      <c r="B21459" t="str">
        <f t="shared" si="644"/>
        <v>https://www.udobaer.de/out/media/public/cust/others/s0000322-2021-ch_it.pdf</v>
      </c>
    </row>
    <row r="21460" spans="1:2" x14ac:dyDescent="0.2">
      <c r="A21460" s="1" t="s">
        <v>4402</v>
      </c>
      <c r="B21460" t="str">
        <f t="shared" si="644"/>
        <v>https://www.udobaer.de/out/media/public/cust/others/s0000322-2021-ch_it.pdf</v>
      </c>
    </row>
    <row r="21461" spans="1:2" x14ac:dyDescent="0.2">
      <c r="A21461" s="1" t="s">
        <v>4403</v>
      </c>
      <c r="B21461" t="str">
        <f t="shared" si="644"/>
        <v>https://www.udobaer.de/out/media/public/cust/others/s0000322-2021-ch_it.pdf</v>
      </c>
    </row>
    <row r="21462" spans="1:2" x14ac:dyDescent="0.2">
      <c r="A21462" s="1" t="s">
        <v>4404</v>
      </c>
      <c r="B21462" t="str">
        <f t="shared" si="644"/>
        <v>https://www.udobaer.de/out/media/public/cust/others/s0000322-2021-ch_it.pdf</v>
      </c>
    </row>
    <row r="21463" spans="1:2" x14ac:dyDescent="0.2">
      <c r="A21463" s="1" t="s">
        <v>4405</v>
      </c>
      <c r="B21463" t="str">
        <f t="shared" si="644"/>
        <v>https://www.udobaer.de/out/media/public/cust/others/s0000322-2021-ch_it.pdf</v>
      </c>
    </row>
    <row r="21464" spans="1:2" x14ac:dyDescent="0.2">
      <c r="A21464" s="1" t="s">
        <v>4406</v>
      </c>
      <c r="B21464" t="str">
        <f t="shared" si="644"/>
        <v>https://www.udobaer.de/out/media/public/cust/others/s0000322-2021-ch_it.pdf</v>
      </c>
    </row>
    <row r="21465" spans="1:2" x14ac:dyDescent="0.2">
      <c r="A21465" s="1" t="s">
        <v>4407</v>
      </c>
      <c r="B21465" t="str">
        <f t="shared" si="644"/>
        <v>https://www.udobaer.de/out/media/public/cust/others/s0000322-2021-ch_it.pdf</v>
      </c>
    </row>
    <row r="21466" spans="1:2" x14ac:dyDescent="0.2">
      <c r="A21466" s="1" t="s">
        <v>4408</v>
      </c>
      <c r="B21466" t="str">
        <f t="shared" si="644"/>
        <v>https://www.udobaer.de/out/media/public/cust/others/s0000322-2021-ch_it.pdf</v>
      </c>
    </row>
    <row r="21467" spans="1:2" x14ac:dyDescent="0.2">
      <c r="A21467" s="1" t="s">
        <v>4409</v>
      </c>
      <c r="B21467" t="str">
        <f t="shared" si="644"/>
        <v>https://www.udobaer.de/out/media/public/cust/others/s0000322-2021-ch_it.pdf</v>
      </c>
    </row>
    <row r="21468" spans="1:2" x14ac:dyDescent="0.2">
      <c r="A21468" s="1" t="s">
        <v>4410</v>
      </c>
      <c r="B21468" t="str">
        <f t="shared" si="644"/>
        <v>https://www.udobaer.de/out/media/public/cust/others/s0000322-2021-ch_it.pdf</v>
      </c>
    </row>
    <row r="21469" spans="1:2" x14ac:dyDescent="0.2">
      <c r="A21469" s="1" t="s">
        <v>4469</v>
      </c>
      <c r="B21469" t="str">
        <f t="shared" si="644"/>
        <v>https://www.udobaer.de/out/media/public/cust/others/s0000322-2021-ch_it.pdf</v>
      </c>
    </row>
    <row r="21470" spans="1:2" x14ac:dyDescent="0.2">
      <c r="A21470" s="1" t="s">
        <v>4470</v>
      </c>
      <c r="B21470" t="str">
        <f t="shared" si="644"/>
        <v>https://www.udobaer.de/out/media/public/cust/others/s0000322-2021-ch_it.pdf</v>
      </c>
    </row>
    <row r="21471" spans="1:2" x14ac:dyDescent="0.2">
      <c r="A21471" s="1" t="s">
        <v>4471</v>
      </c>
      <c r="B21471" t="str">
        <f t="shared" si="644"/>
        <v>https://www.udobaer.de/out/media/public/cust/others/s0000322-2021-ch_it.pdf</v>
      </c>
    </row>
    <row r="21472" spans="1:2" x14ac:dyDescent="0.2">
      <c r="A21472" s="1" t="s">
        <v>4472</v>
      </c>
      <c r="B21472" t="str">
        <f t="shared" si="644"/>
        <v>https://www.udobaer.de/out/media/public/cust/others/s0000322-2021-ch_it.pdf</v>
      </c>
    </row>
    <row r="21473" spans="1:2" x14ac:dyDescent="0.2">
      <c r="A21473" s="1" t="s">
        <v>4473</v>
      </c>
      <c r="B21473" t="str">
        <f t="shared" si="644"/>
        <v>https://www.udobaer.de/out/media/public/cust/others/s0000322-2021-ch_it.pdf</v>
      </c>
    </row>
    <row r="21474" spans="1:2" x14ac:dyDescent="0.2">
      <c r="A21474" s="1" t="s">
        <v>4474</v>
      </c>
      <c r="B21474" t="str">
        <f t="shared" si="644"/>
        <v>https://www.udobaer.de/out/media/public/cust/others/s0000322-2021-ch_it.pdf</v>
      </c>
    </row>
    <row r="21475" spans="1:2" x14ac:dyDescent="0.2">
      <c r="A21475" s="1" t="s">
        <v>4475</v>
      </c>
      <c r="B21475" t="str">
        <f t="shared" si="644"/>
        <v>https://www.udobaer.de/out/media/public/cust/others/s0000322-2021-ch_it.pdf</v>
      </c>
    </row>
    <row r="21476" spans="1:2" x14ac:dyDescent="0.2">
      <c r="A21476" s="1" t="s">
        <v>4476</v>
      </c>
      <c r="B21476" t="str">
        <f t="shared" si="644"/>
        <v>https://www.udobaer.de/out/media/public/cust/others/s0000322-2021-ch_it.pdf</v>
      </c>
    </row>
    <row r="21477" spans="1:2" x14ac:dyDescent="0.2">
      <c r="A21477" s="1" t="s">
        <v>4477</v>
      </c>
      <c r="B21477" t="str">
        <f t="shared" si="644"/>
        <v>https://www.udobaer.de/out/media/public/cust/others/s0000322-2021-ch_it.pdf</v>
      </c>
    </row>
    <row r="21478" spans="1:2" x14ac:dyDescent="0.2">
      <c r="A21478" s="1" t="s">
        <v>4478</v>
      </c>
      <c r="B21478" t="str">
        <f t="shared" si="644"/>
        <v>https://www.udobaer.de/out/media/public/cust/others/s0000322-2021-ch_it.pdf</v>
      </c>
    </row>
    <row r="21479" spans="1:2" x14ac:dyDescent="0.2">
      <c r="A21479" s="1" t="s">
        <v>4479</v>
      </c>
      <c r="B21479" t="str">
        <f t="shared" si="644"/>
        <v>https://www.udobaer.de/out/media/public/cust/others/s0000322-2021-ch_it.pdf</v>
      </c>
    </row>
    <row r="21480" spans="1:2" x14ac:dyDescent="0.2">
      <c r="A21480" s="1" t="s">
        <v>4480</v>
      </c>
      <c r="B21480" t="str">
        <f t="shared" si="644"/>
        <v>https://www.udobaer.de/out/media/public/cust/others/s0000322-2021-ch_it.pdf</v>
      </c>
    </row>
    <row r="21481" spans="1:2" x14ac:dyDescent="0.2">
      <c r="A21481" s="1" t="s">
        <v>4481</v>
      </c>
      <c r="B21481" t="str">
        <f t="shared" si="644"/>
        <v>https://www.udobaer.de/out/media/public/cust/others/s0000322-2021-ch_it.pdf</v>
      </c>
    </row>
    <row r="21482" spans="1:2" x14ac:dyDescent="0.2">
      <c r="A21482" s="1" t="s">
        <v>4482</v>
      </c>
      <c r="B21482" t="str">
        <f t="shared" si="644"/>
        <v>https://www.udobaer.de/out/media/public/cust/others/s0000322-2021-ch_it.pdf</v>
      </c>
    </row>
    <row r="21483" spans="1:2" x14ac:dyDescent="0.2">
      <c r="A21483" s="1" t="s">
        <v>4483</v>
      </c>
      <c r="B21483" t="str">
        <f t="shared" si="644"/>
        <v>https://www.udobaer.de/out/media/public/cust/others/s0000322-2021-ch_it.pdf</v>
      </c>
    </row>
    <row r="21484" spans="1:2" x14ac:dyDescent="0.2">
      <c r="A21484" s="1" t="s">
        <v>4484</v>
      </c>
      <c r="B21484" t="str">
        <f t="shared" si="644"/>
        <v>https://www.udobaer.de/out/media/public/cust/others/s0000322-2021-ch_it.pdf</v>
      </c>
    </row>
    <row r="21485" spans="1:2" x14ac:dyDescent="0.2">
      <c r="A21485" s="1" t="s">
        <v>4485</v>
      </c>
      <c r="B21485" t="str">
        <f t="shared" si="644"/>
        <v>https://www.udobaer.de/out/media/public/cust/others/s0000322-2021-ch_it.pdf</v>
      </c>
    </row>
    <row r="21486" spans="1:2" x14ac:dyDescent="0.2">
      <c r="A21486" s="1" t="s">
        <v>4486</v>
      </c>
      <c r="B21486" t="str">
        <f t="shared" si="644"/>
        <v>https://www.udobaer.de/out/media/public/cust/others/s0000322-2021-ch_it.pdf</v>
      </c>
    </row>
    <row r="21487" spans="1:2" x14ac:dyDescent="0.2">
      <c r="A21487" s="1" t="s">
        <v>4487</v>
      </c>
      <c r="B21487" t="str">
        <f t="shared" si="644"/>
        <v>https://www.udobaer.de/out/media/public/cust/others/s0000322-2021-ch_it.pdf</v>
      </c>
    </row>
    <row r="21488" spans="1:2" x14ac:dyDescent="0.2">
      <c r="A21488" s="1" t="s">
        <v>4488</v>
      </c>
      <c r="B21488" t="str">
        <f t="shared" si="644"/>
        <v>https://www.udobaer.de/out/media/public/cust/others/s0000322-2021-ch_it.pdf</v>
      </c>
    </row>
    <row r="21489" spans="1:2" x14ac:dyDescent="0.2">
      <c r="A21489" s="1" t="s">
        <v>4489</v>
      </c>
      <c r="B21489" t="str">
        <f t="shared" ref="B21489:B21520" si="645">HYPERLINK("https://www.udobaer.de/out/media/public/cust/others/s0000322-2021-ch_it.pdf")</f>
        <v>https://www.udobaer.de/out/media/public/cust/others/s0000322-2021-ch_it.pdf</v>
      </c>
    </row>
    <row r="21490" spans="1:2" x14ac:dyDescent="0.2">
      <c r="A21490" s="1" t="s">
        <v>4490</v>
      </c>
      <c r="B21490" t="str">
        <f t="shared" si="645"/>
        <v>https://www.udobaer.de/out/media/public/cust/others/s0000322-2021-ch_it.pdf</v>
      </c>
    </row>
    <row r="21491" spans="1:2" x14ac:dyDescent="0.2">
      <c r="A21491" s="1" t="s">
        <v>4491</v>
      </c>
      <c r="B21491" t="str">
        <f t="shared" si="645"/>
        <v>https://www.udobaer.de/out/media/public/cust/others/s0000322-2021-ch_it.pdf</v>
      </c>
    </row>
    <row r="21492" spans="1:2" x14ac:dyDescent="0.2">
      <c r="A21492" s="1" t="s">
        <v>4492</v>
      </c>
      <c r="B21492" t="str">
        <f t="shared" si="645"/>
        <v>https://www.udobaer.de/out/media/public/cust/others/s0000322-2021-ch_it.pdf</v>
      </c>
    </row>
    <row r="21493" spans="1:2" x14ac:dyDescent="0.2">
      <c r="A21493" s="1" t="s">
        <v>4493</v>
      </c>
      <c r="B21493" t="str">
        <f t="shared" si="645"/>
        <v>https://www.udobaer.de/out/media/public/cust/others/s0000322-2021-ch_it.pdf</v>
      </c>
    </row>
    <row r="21494" spans="1:2" x14ac:dyDescent="0.2">
      <c r="A21494" s="1" t="s">
        <v>4494</v>
      </c>
      <c r="B21494" t="str">
        <f t="shared" si="645"/>
        <v>https://www.udobaer.de/out/media/public/cust/others/s0000322-2021-ch_it.pdf</v>
      </c>
    </row>
    <row r="21495" spans="1:2" x14ac:dyDescent="0.2">
      <c r="A21495" s="1" t="s">
        <v>4495</v>
      </c>
      <c r="B21495" t="str">
        <f t="shared" si="645"/>
        <v>https://www.udobaer.de/out/media/public/cust/others/s0000322-2021-ch_it.pdf</v>
      </c>
    </row>
    <row r="21496" spans="1:2" x14ac:dyDescent="0.2">
      <c r="A21496" s="1" t="s">
        <v>4496</v>
      </c>
      <c r="B21496" t="str">
        <f t="shared" si="645"/>
        <v>https://www.udobaer.de/out/media/public/cust/others/s0000322-2021-ch_it.pdf</v>
      </c>
    </row>
    <row r="21497" spans="1:2" x14ac:dyDescent="0.2">
      <c r="A21497" s="1" t="s">
        <v>4497</v>
      </c>
      <c r="B21497" t="str">
        <f t="shared" si="645"/>
        <v>https://www.udobaer.de/out/media/public/cust/others/s0000322-2021-ch_it.pdf</v>
      </c>
    </row>
    <row r="21498" spans="1:2" x14ac:dyDescent="0.2">
      <c r="A21498" s="1" t="s">
        <v>4498</v>
      </c>
      <c r="B21498" t="str">
        <f t="shared" si="645"/>
        <v>https://www.udobaer.de/out/media/public/cust/others/s0000322-2021-ch_it.pdf</v>
      </c>
    </row>
    <row r="21499" spans="1:2" x14ac:dyDescent="0.2">
      <c r="A21499" s="1" t="s">
        <v>4499</v>
      </c>
      <c r="B21499" t="str">
        <f t="shared" si="645"/>
        <v>https://www.udobaer.de/out/media/public/cust/others/s0000322-2021-ch_it.pdf</v>
      </c>
    </row>
    <row r="21500" spans="1:2" x14ac:dyDescent="0.2">
      <c r="A21500" s="1" t="s">
        <v>4500</v>
      </c>
      <c r="B21500" t="str">
        <f t="shared" si="645"/>
        <v>https://www.udobaer.de/out/media/public/cust/others/s0000322-2021-ch_it.pdf</v>
      </c>
    </row>
    <row r="21501" spans="1:2" x14ac:dyDescent="0.2">
      <c r="A21501" s="1" t="s">
        <v>4501</v>
      </c>
      <c r="B21501" t="str">
        <f t="shared" si="645"/>
        <v>https://www.udobaer.de/out/media/public/cust/others/s0000322-2021-ch_it.pdf</v>
      </c>
    </row>
    <row r="21502" spans="1:2" x14ac:dyDescent="0.2">
      <c r="A21502" s="1" t="s">
        <v>4502</v>
      </c>
      <c r="B21502" t="str">
        <f t="shared" si="645"/>
        <v>https://www.udobaer.de/out/media/public/cust/others/s0000322-2021-ch_it.pdf</v>
      </c>
    </row>
    <row r="21503" spans="1:2" x14ac:dyDescent="0.2">
      <c r="A21503" s="1" t="s">
        <v>4503</v>
      </c>
      <c r="B21503" t="str">
        <f t="shared" si="645"/>
        <v>https://www.udobaer.de/out/media/public/cust/others/s0000322-2021-ch_it.pdf</v>
      </c>
    </row>
    <row r="21504" spans="1:2" x14ac:dyDescent="0.2">
      <c r="A21504" s="1" t="s">
        <v>4504</v>
      </c>
      <c r="B21504" t="str">
        <f t="shared" si="645"/>
        <v>https://www.udobaer.de/out/media/public/cust/others/s0000322-2021-ch_it.pdf</v>
      </c>
    </row>
    <row r="21505" spans="1:2" x14ac:dyDescent="0.2">
      <c r="A21505" s="1" t="s">
        <v>4505</v>
      </c>
      <c r="B21505" t="str">
        <f t="shared" si="645"/>
        <v>https://www.udobaer.de/out/media/public/cust/others/s0000322-2021-ch_it.pdf</v>
      </c>
    </row>
    <row r="21506" spans="1:2" x14ac:dyDescent="0.2">
      <c r="A21506" s="1" t="s">
        <v>4506</v>
      </c>
      <c r="B21506" t="str">
        <f t="shared" si="645"/>
        <v>https://www.udobaer.de/out/media/public/cust/others/s0000322-2021-ch_it.pdf</v>
      </c>
    </row>
    <row r="21507" spans="1:2" x14ac:dyDescent="0.2">
      <c r="A21507" s="1" t="s">
        <v>4507</v>
      </c>
      <c r="B21507" t="str">
        <f t="shared" si="645"/>
        <v>https://www.udobaer.de/out/media/public/cust/others/s0000322-2021-ch_it.pdf</v>
      </c>
    </row>
    <row r="21508" spans="1:2" x14ac:dyDescent="0.2">
      <c r="A21508" s="1" t="s">
        <v>4508</v>
      </c>
      <c r="B21508" t="str">
        <f t="shared" si="645"/>
        <v>https://www.udobaer.de/out/media/public/cust/others/s0000322-2021-ch_it.pdf</v>
      </c>
    </row>
    <row r="21509" spans="1:2" x14ac:dyDescent="0.2">
      <c r="A21509" s="1" t="s">
        <v>4509</v>
      </c>
      <c r="B21509" t="str">
        <f t="shared" si="645"/>
        <v>https://www.udobaer.de/out/media/public/cust/others/s0000322-2021-ch_it.pdf</v>
      </c>
    </row>
    <row r="21510" spans="1:2" x14ac:dyDescent="0.2">
      <c r="A21510" s="1" t="s">
        <v>4510</v>
      </c>
      <c r="B21510" t="str">
        <f t="shared" si="645"/>
        <v>https://www.udobaer.de/out/media/public/cust/others/s0000322-2021-ch_it.pdf</v>
      </c>
    </row>
    <row r="21511" spans="1:2" x14ac:dyDescent="0.2">
      <c r="A21511" s="1" t="s">
        <v>4511</v>
      </c>
      <c r="B21511" t="str">
        <f t="shared" si="645"/>
        <v>https://www.udobaer.de/out/media/public/cust/others/s0000322-2021-ch_it.pdf</v>
      </c>
    </row>
    <row r="21512" spans="1:2" x14ac:dyDescent="0.2">
      <c r="A21512" s="1" t="s">
        <v>4512</v>
      </c>
      <c r="B21512" t="str">
        <f t="shared" si="645"/>
        <v>https://www.udobaer.de/out/media/public/cust/others/s0000322-2021-ch_it.pdf</v>
      </c>
    </row>
    <row r="21513" spans="1:2" x14ac:dyDescent="0.2">
      <c r="A21513" s="1" t="s">
        <v>4513</v>
      </c>
      <c r="B21513" t="str">
        <f t="shared" si="645"/>
        <v>https://www.udobaer.de/out/media/public/cust/others/s0000322-2021-ch_it.pdf</v>
      </c>
    </row>
    <row r="21514" spans="1:2" x14ac:dyDescent="0.2">
      <c r="A21514" s="1" t="s">
        <v>4514</v>
      </c>
      <c r="B21514" t="str">
        <f t="shared" si="645"/>
        <v>https://www.udobaer.de/out/media/public/cust/others/s0000322-2021-ch_it.pdf</v>
      </c>
    </row>
    <row r="21515" spans="1:2" x14ac:dyDescent="0.2">
      <c r="A21515" s="1" t="s">
        <v>4515</v>
      </c>
      <c r="B21515" t="str">
        <f t="shared" si="645"/>
        <v>https://www.udobaer.de/out/media/public/cust/others/s0000322-2021-ch_it.pdf</v>
      </c>
    </row>
    <row r="21516" spans="1:2" x14ac:dyDescent="0.2">
      <c r="A21516" s="1" t="s">
        <v>4516</v>
      </c>
      <c r="B21516" t="str">
        <f t="shared" si="645"/>
        <v>https://www.udobaer.de/out/media/public/cust/others/s0000322-2021-ch_it.pdf</v>
      </c>
    </row>
    <row r="21517" spans="1:2" x14ac:dyDescent="0.2">
      <c r="A21517" s="1" t="s">
        <v>4723</v>
      </c>
      <c r="B21517" t="str">
        <f t="shared" si="645"/>
        <v>https://www.udobaer.de/out/media/public/cust/others/s0000322-2021-ch_it.pdf</v>
      </c>
    </row>
    <row r="21518" spans="1:2" x14ac:dyDescent="0.2">
      <c r="A21518" s="1" t="s">
        <v>4724</v>
      </c>
      <c r="B21518" t="str">
        <f t="shared" si="645"/>
        <v>https://www.udobaer.de/out/media/public/cust/others/s0000322-2021-ch_it.pdf</v>
      </c>
    </row>
    <row r="21519" spans="1:2" x14ac:dyDescent="0.2">
      <c r="A21519" s="1" t="s">
        <v>4725</v>
      </c>
      <c r="B21519" t="str">
        <f t="shared" si="645"/>
        <v>https://www.udobaer.de/out/media/public/cust/others/s0000322-2021-ch_it.pdf</v>
      </c>
    </row>
    <row r="21520" spans="1:2" x14ac:dyDescent="0.2">
      <c r="A21520" s="1" t="s">
        <v>4726</v>
      </c>
      <c r="B21520" t="str">
        <f t="shared" si="645"/>
        <v>https://www.udobaer.de/out/media/public/cust/others/s0000322-2021-ch_it.pdf</v>
      </c>
    </row>
    <row r="21521" spans="1:2" x14ac:dyDescent="0.2">
      <c r="A21521" s="1" t="s">
        <v>4727</v>
      </c>
      <c r="B21521" t="str">
        <f t="shared" ref="B21521:B21552" si="646">HYPERLINK("https://www.udobaer.de/out/media/public/cust/others/s0000322-2021-ch_it.pdf")</f>
        <v>https://www.udobaer.de/out/media/public/cust/others/s0000322-2021-ch_it.pdf</v>
      </c>
    </row>
    <row r="21522" spans="1:2" x14ac:dyDescent="0.2">
      <c r="A21522" s="1" t="s">
        <v>4728</v>
      </c>
      <c r="B21522" t="str">
        <f t="shared" si="646"/>
        <v>https://www.udobaer.de/out/media/public/cust/others/s0000322-2021-ch_it.pdf</v>
      </c>
    </row>
    <row r="21523" spans="1:2" x14ac:dyDescent="0.2">
      <c r="A21523" s="1" t="s">
        <v>4729</v>
      </c>
      <c r="B21523" t="str">
        <f t="shared" si="646"/>
        <v>https://www.udobaer.de/out/media/public/cust/others/s0000322-2021-ch_it.pdf</v>
      </c>
    </row>
    <row r="21524" spans="1:2" x14ac:dyDescent="0.2">
      <c r="A21524" s="1" t="s">
        <v>4730</v>
      </c>
      <c r="B21524" t="str">
        <f t="shared" si="646"/>
        <v>https://www.udobaer.de/out/media/public/cust/others/s0000322-2021-ch_it.pdf</v>
      </c>
    </row>
    <row r="21525" spans="1:2" x14ac:dyDescent="0.2">
      <c r="A21525" s="1" t="s">
        <v>4731</v>
      </c>
      <c r="B21525" t="str">
        <f t="shared" si="646"/>
        <v>https://www.udobaer.de/out/media/public/cust/others/s0000322-2021-ch_it.pdf</v>
      </c>
    </row>
    <row r="21526" spans="1:2" x14ac:dyDescent="0.2">
      <c r="A21526" s="1" t="s">
        <v>4732</v>
      </c>
      <c r="B21526" t="str">
        <f t="shared" si="646"/>
        <v>https://www.udobaer.de/out/media/public/cust/others/s0000322-2021-ch_it.pdf</v>
      </c>
    </row>
    <row r="21527" spans="1:2" x14ac:dyDescent="0.2">
      <c r="A21527" s="1" t="s">
        <v>4733</v>
      </c>
      <c r="B21527" t="str">
        <f t="shared" si="646"/>
        <v>https://www.udobaer.de/out/media/public/cust/others/s0000322-2021-ch_it.pdf</v>
      </c>
    </row>
    <row r="21528" spans="1:2" x14ac:dyDescent="0.2">
      <c r="A21528" s="1" t="s">
        <v>4734</v>
      </c>
      <c r="B21528" t="str">
        <f t="shared" si="646"/>
        <v>https://www.udobaer.de/out/media/public/cust/others/s0000322-2021-ch_it.pdf</v>
      </c>
    </row>
    <row r="21529" spans="1:2" x14ac:dyDescent="0.2">
      <c r="A21529" s="1" t="s">
        <v>4735</v>
      </c>
      <c r="B21529" t="str">
        <f t="shared" si="646"/>
        <v>https://www.udobaer.de/out/media/public/cust/others/s0000322-2021-ch_it.pdf</v>
      </c>
    </row>
    <row r="21530" spans="1:2" x14ac:dyDescent="0.2">
      <c r="A21530" s="1" t="s">
        <v>4736</v>
      </c>
      <c r="B21530" t="str">
        <f t="shared" si="646"/>
        <v>https://www.udobaer.de/out/media/public/cust/others/s0000322-2021-ch_it.pdf</v>
      </c>
    </row>
    <row r="21531" spans="1:2" x14ac:dyDescent="0.2">
      <c r="A21531" s="1" t="s">
        <v>4737</v>
      </c>
      <c r="B21531" t="str">
        <f t="shared" si="646"/>
        <v>https://www.udobaer.de/out/media/public/cust/others/s0000322-2021-ch_it.pdf</v>
      </c>
    </row>
    <row r="21532" spans="1:2" x14ac:dyDescent="0.2">
      <c r="A21532" s="1" t="s">
        <v>4738</v>
      </c>
      <c r="B21532" t="str">
        <f t="shared" si="646"/>
        <v>https://www.udobaer.de/out/media/public/cust/others/s0000322-2021-ch_it.pdf</v>
      </c>
    </row>
    <row r="21533" spans="1:2" x14ac:dyDescent="0.2">
      <c r="A21533" s="1" t="s">
        <v>4739</v>
      </c>
      <c r="B21533" t="str">
        <f t="shared" si="646"/>
        <v>https://www.udobaer.de/out/media/public/cust/others/s0000322-2021-ch_it.pdf</v>
      </c>
    </row>
    <row r="21534" spans="1:2" x14ac:dyDescent="0.2">
      <c r="A21534" s="1" t="s">
        <v>4740</v>
      </c>
      <c r="B21534" t="str">
        <f t="shared" si="646"/>
        <v>https://www.udobaer.de/out/media/public/cust/others/s0000322-2021-ch_it.pdf</v>
      </c>
    </row>
    <row r="21535" spans="1:2" x14ac:dyDescent="0.2">
      <c r="A21535" s="1" t="s">
        <v>4741</v>
      </c>
      <c r="B21535" t="str">
        <f t="shared" si="646"/>
        <v>https://www.udobaer.de/out/media/public/cust/others/s0000322-2021-ch_it.pdf</v>
      </c>
    </row>
    <row r="21536" spans="1:2" x14ac:dyDescent="0.2">
      <c r="A21536" s="1" t="s">
        <v>4742</v>
      </c>
      <c r="B21536" t="str">
        <f t="shared" si="646"/>
        <v>https://www.udobaer.de/out/media/public/cust/others/s0000322-2021-ch_it.pdf</v>
      </c>
    </row>
    <row r="21537" spans="1:2" x14ac:dyDescent="0.2">
      <c r="A21537" s="1" t="s">
        <v>4743</v>
      </c>
      <c r="B21537" t="str">
        <f t="shared" si="646"/>
        <v>https://www.udobaer.de/out/media/public/cust/others/s0000322-2021-ch_it.pdf</v>
      </c>
    </row>
    <row r="21538" spans="1:2" x14ac:dyDescent="0.2">
      <c r="A21538" s="1" t="s">
        <v>4744</v>
      </c>
      <c r="B21538" t="str">
        <f t="shared" si="646"/>
        <v>https://www.udobaer.de/out/media/public/cust/others/s0000322-2021-ch_it.pdf</v>
      </c>
    </row>
    <row r="21539" spans="1:2" x14ac:dyDescent="0.2">
      <c r="A21539" s="1" t="s">
        <v>4745</v>
      </c>
      <c r="B21539" t="str">
        <f t="shared" si="646"/>
        <v>https://www.udobaer.de/out/media/public/cust/others/s0000322-2021-ch_it.pdf</v>
      </c>
    </row>
    <row r="21540" spans="1:2" x14ac:dyDescent="0.2">
      <c r="A21540" s="1" t="s">
        <v>4746</v>
      </c>
      <c r="B21540" t="str">
        <f t="shared" si="646"/>
        <v>https://www.udobaer.de/out/media/public/cust/others/s0000322-2021-ch_it.pdf</v>
      </c>
    </row>
    <row r="21541" spans="1:2" x14ac:dyDescent="0.2">
      <c r="A21541" s="1" t="s">
        <v>4747</v>
      </c>
      <c r="B21541" t="str">
        <f t="shared" si="646"/>
        <v>https://www.udobaer.de/out/media/public/cust/others/s0000322-2021-ch_it.pdf</v>
      </c>
    </row>
    <row r="21542" spans="1:2" x14ac:dyDescent="0.2">
      <c r="A21542" s="1" t="s">
        <v>4748</v>
      </c>
      <c r="B21542" t="str">
        <f t="shared" si="646"/>
        <v>https://www.udobaer.de/out/media/public/cust/others/s0000322-2021-ch_it.pdf</v>
      </c>
    </row>
    <row r="21543" spans="1:2" x14ac:dyDescent="0.2">
      <c r="A21543" s="1" t="s">
        <v>4749</v>
      </c>
      <c r="B21543" t="str">
        <f t="shared" si="646"/>
        <v>https://www.udobaer.de/out/media/public/cust/others/s0000322-2021-ch_it.pdf</v>
      </c>
    </row>
    <row r="21544" spans="1:2" x14ac:dyDescent="0.2">
      <c r="A21544" s="1" t="s">
        <v>4750</v>
      </c>
      <c r="B21544" t="str">
        <f t="shared" si="646"/>
        <v>https://www.udobaer.de/out/media/public/cust/others/s0000322-2021-ch_it.pdf</v>
      </c>
    </row>
    <row r="21545" spans="1:2" x14ac:dyDescent="0.2">
      <c r="A21545" s="1" t="s">
        <v>4751</v>
      </c>
      <c r="B21545" t="str">
        <f t="shared" si="646"/>
        <v>https://www.udobaer.de/out/media/public/cust/others/s0000322-2021-ch_it.pdf</v>
      </c>
    </row>
    <row r="21546" spans="1:2" x14ac:dyDescent="0.2">
      <c r="A21546" s="1" t="s">
        <v>4752</v>
      </c>
      <c r="B21546" t="str">
        <f t="shared" si="646"/>
        <v>https://www.udobaer.de/out/media/public/cust/others/s0000322-2021-ch_it.pdf</v>
      </c>
    </row>
    <row r="21547" spans="1:2" x14ac:dyDescent="0.2">
      <c r="A21547" s="1" t="s">
        <v>4753</v>
      </c>
      <c r="B21547" t="str">
        <f t="shared" si="646"/>
        <v>https://www.udobaer.de/out/media/public/cust/others/s0000322-2021-ch_it.pdf</v>
      </c>
    </row>
    <row r="21548" spans="1:2" x14ac:dyDescent="0.2">
      <c r="A21548" s="1" t="s">
        <v>4754</v>
      </c>
      <c r="B21548" t="str">
        <f t="shared" si="646"/>
        <v>https://www.udobaer.de/out/media/public/cust/others/s0000322-2021-ch_it.pdf</v>
      </c>
    </row>
    <row r="21549" spans="1:2" x14ac:dyDescent="0.2">
      <c r="A21549" s="1" t="s">
        <v>4755</v>
      </c>
      <c r="B21549" t="str">
        <f t="shared" si="646"/>
        <v>https://www.udobaer.de/out/media/public/cust/others/s0000322-2021-ch_it.pdf</v>
      </c>
    </row>
    <row r="21550" spans="1:2" x14ac:dyDescent="0.2">
      <c r="A21550" s="1" t="s">
        <v>4756</v>
      </c>
      <c r="B21550" t="str">
        <f t="shared" si="646"/>
        <v>https://www.udobaer.de/out/media/public/cust/others/s0000322-2021-ch_it.pdf</v>
      </c>
    </row>
    <row r="21551" spans="1:2" x14ac:dyDescent="0.2">
      <c r="A21551" s="1" t="s">
        <v>4757</v>
      </c>
      <c r="B21551" t="str">
        <f t="shared" si="646"/>
        <v>https://www.udobaer.de/out/media/public/cust/others/s0000322-2021-ch_it.pdf</v>
      </c>
    </row>
    <row r="21552" spans="1:2" x14ac:dyDescent="0.2">
      <c r="A21552" s="1" t="s">
        <v>4758</v>
      </c>
      <c r="B21552" t="str">
        <f t="shared" si="646"/>
        <v>https://www.udobaer.de/out/media/public/cust/others/s0000322-2021-ch_it.pdf</v>
      </c>
    </row>
    <row r="21553" spans="1:2" x14ac:dyDescent="0.2">
      <c r="A21553" s="1" t="s">
        <v>7894</v>
      </c>
      <c r="B21553" t="str">
        <f t="shared" ref="B21553:B21568" si="647">HYPERLINK("https://www.udobaer.de/out/media/public/cust/others/s0000322-2021-ch_it.pdf")</f>
        <v>https://www.udobaer.de/out/media/public/cust/others/s0000322-2021-ch_it.pdf</v>
      </c>
    </row>
    <row r="21554" spans="1:2" x14ac:dyDescent="0.2">
      <c r="A21554" s="1" t="s">
        <v>7900</v>
      </c>
      <c r="B21554" t="str">
        <f t="shared" si="647"/>
        <v>https://www.udobaer.de/out/media/public/cust/others/s0000322-2021-ch_it.pdf</v>
      </c>
    </row>
    <row r="21555" spans="1:2" x14ac:dyDescent="0.2">
      <c r="A21555" s="1" t="s">
        <v>7934</v>
      </c>
      <c r="B21555" t="str">
        <f t="shared" si="647"/>
        <v>https://www.udobaer.de/out/media/public/cust/others/s0000322-2021-ch_it.pdf</v>
      </c>
    </row>
    <row r="21556" spans="1:2" x14ac:dyDescent="0.2">
      <c r="A21556" s="1" t="s">
        <v>7935</v>
      </c>
      <c r="B21556" t="str">
        <f t="shared" si="647"/>
        <v>https://www.udobaer.de/out/media/public/cust/others/s0000322-2021-ch_it.pdf</v>
      </c>
    </row>
    <row r="21557" spans="1:2" x14ac:dyDescent="0.2">
      <c r="A21557" s="1" t="s">
        <v>7936</v>
      </c>
      <c r="B21557" t="str">
        <f t="shared" si="647"/>
        <v>https://www.udobaer.de/out/media/public/cust/others/s0000322-2021-ch_it.pdf</v>
      </c>
    </row>
    <row r="21558" spans="1:2" x14ac:dyDescent="0.2">
      <c r="A21558" s="1" t="s">
        <v>7937</v>
      </c>
      <c r="B21558" t="str">
        <f t="shared" si="647"/>
        <v>https://www.udobaer.de/out/media/public/cust/others/s0000322-2021-ch_it.pdf</v>
      </c>
    </row>
    <row r="21559" spans="1:2" x14ac:dyDescent="0.2">
      <c r="A21559" s="1" t="s">
        <v>7938</v>
      </c>
      <c r="B21559" t="str">
        <f t="shared" si="647"/>
        <v>https://www.udobaer.de/out/media/public/cust/others/s0000322-2021-ch_it.pdf</v>
      </c>
    </row>
    <row r="21560" spans="1:2" x14ac:dyDescent="0.2">
      <c r="A21560" s="1" t="s">
        <v>7939</v>
      </c>
      <c r="B21560" t="str">
        <f t="shared" si="647"/>
        <v>https://www.udobaer.de/out/media/public/cust/others/s0000322-2021-ch_it.pdf</v>
      </c>
    </row>
    <row r="21561" spans="1:2" x14ac:dyDescent="0.2">
      <c r="A21561" s="1" t="s">
        <v>7940</v>
      </c>
      <c r="B21561" t="str">
        <f t="shared" si="647"/>
        <v>https://www.udobaer.de/out/media/public/cust/others/s0000322-2021-ch_it.pdf</v>
      </c>
    </row>
    <row r="21562" spans="1:2" x14ac:dyDescent="0.2">
      <c r="A21562" s="1" t="s">
        <v>7944</v>
      </c>
      <c r="B21562" t="str">
        <f t="shared" si="647"/>
        <v>https://www.udobaer.de/out/media/public/cust/others/s0000322-2021-ch_it.pdf</v>
      </c>
    </row>
    <row r="21563" spans="1:2" x14ac:dyDescent="0.2">
      <c r="A21563" s="1" t="s">
        <v>7972</v>
      </c>
      <c r="B21563" t="str">
        <f t="shared" si="647"/>
        <v>https://www.udobaer.de/out/media/public/cust/others/s0000322-2021-ch_it.pdf</v>
      </c>
    </row>
    <row r="21564" spans="1:2" x14ac:dyDescent="0.2">
      <c r="A21564" s="1" t="s">
        <v>7973</v>
      </c>
      <c r="B21564" t="str">
        <f t="shared" si="647"/>
        <v>https://www.udobaer.de/out/media/public/cust/others/s0000322-2021-ch_it.pdf</v>
      </c>
    </row>
    <row r="21565" spans="1:2" x14ac:dyDescent="0.2">
      <c r="A21565" s="1" t="s">
        <v>7974</v>
      </c>
      <c r="B21565" t="str">
        <f t="shared" si="647"/>
        <v>https://www.udobaer.de/out/media/public/cust/others/s0000322-2021-ch_it.pdf</v>
      </c>
    </row>
    <row r="21566" spans="1:2" x14ac:dyDescent="0.2">
      <c r="A21566" s="1" t="s">
        <v>7975</v>
      </c>
      <c r="B21566" t="str">
        <f t="shared" si="647"/>
        <v>https://www.udobaer.de/out/media/public/cust/others/s0000322-2021-ch_it.pdf</v>
      </c>
    </row>
    <row r="21567" spans="1:2" x14ac:dyDescent="0.2">
      <c r="A21567" s="1" t="s">
        <v>7976</v>
      </c>
      <c r="B21567" t="str">
        <f t="shared" si="647"/>
        <v>https://www.udobaer.de/out/media/public/cust/others/s0000322-2021-ch_it.pdf</v>
      </c>
    </row>
    <row r="21568" spans="1:2" x14ac:dyDescent="0.2">
      <c r="A21568" s="1" t="s">
        <v>7977</v>
      </c>
      <c r="B21568" t="str">
        <f t="shared" si="647"/>
        <v>https://www.udobaer.de/out/media/public/cust/others/s0000322-2021-ch_it.pdf</v>
      </c>
    </row>
    <row r="21569" spans="1:2" x14ac:dyDescent="0.2">
      <c r="A21569" s="1" t="s">
        <v>8406</v>
      </c>
      <c r="B21569" t="str">
        <f t="shared" ref="B21569:B21600" si="648">HYPERLINK("https://www.udobaer.de/out/media/public/cust/others/s0000323-2021-ch_it.pdf")</f>
        <v>https://www.udobaer.de/out/media/public/cust/others/s0000323-2021-ch_it.pdf</v>
      </c>
    </row>
    <row r="21570" spans="1:2" x14ac:dyDescent="0.2">
      <c r="A21570" s="1" t="s">
        <v>8407</v>
      </c>
      <c r="B21570" t="str">
        <f t="shared" si="648"/>
        <v>https://www.udobaer.de/out/media/public/cust/others/s0000323-2021-ch_it.pdf</v>
      </c>
    </row>
    <row r="21571" spans="1:2" x14ac:dyDescent="0.2">
      <c r="A21571" s="1" t="s">
        <v>8416</v>
      </c>
      <c r="B21571" t="str">
        <f t="shared" si="648"/>
        <v>https://www.udobaer.de/out/media/public/cust/others/s0000323-2021-ch_it.pdf</v>
      </c>
    </row>
    <row r="21572" spans="1:2" x14ac:dyDescent="0.2">
      <c r="A21572" s="1" t="s">
        <v>8417</v>
      </c>
      <c r="B21572" t="str">
        <f t="shared" si="648"/>
        <v>https://www.udobaer.de/out/media/public/cust/others/s0000323-2021-ch_it.pdf</v>
      </c>
    </row>
    <row r="21573" spans="1:2" x14ac:dyDescent="0.2">
      <c r="A21573" s="1" t="s">
        <v>8418</v>
      </c>
      <c r="B21573" t="str">
        <f t="shared" si="648"/>
        <v>https://www.udobaer.de/out/media/public/cust/others/s0000323-2021-ch_it.pdf</v>
      </c>
    </row>
    <row r="21574" spans="1:2" x14ac:dyDescent="0.2">
      <c r="A21574" s="1" t="s">
        <v>8420</v>
      </c>
      <c r="B21574" t="str">
        <f t="shared" si="648"/>
        <v>https://www.udobaer.de/out/media/public/cust/others/s0000323-2021-ch_it.pdf</v>
      </c>
    </row>
    <row r="21575" spans="1:2" x14ac:dyDescent="0.2">
      <c r="A21575" s="1" t="s">
        <v>8422</v>
      </c>
      <c r="B21575" t="str">
        <f t="shared" si="648"/>
        <v>https://www.udobaer.de/out/media/public/cust/others/s0000323-2021-ch_it.pdf</v>
      </c>
    </row>
    <row r="21576" spans="1:2" x14ac:dyDescent="0.2">
      <c r="A21576" s="1" t="s">
        <v>8423</v>
      </c>
      <c r="B21576" t="str">
        <f t="shared" si="648"/>
        <v>https://www.udobaer.de/out/media/public/cust/others/s0000323-2021-ch_it.pdf</v>
      </c>
    </row>
    <row r="21577" spans="1:2" x14ac:dyDescent="0.2">
      <c r="A21577" s="1" t="s">
        <v>8424</v>
      </c>
      <c r="B21577" t="str">
        <f t="shared" si="648"/>
        <v>https://www.udobaer.de/out/media/public/cust/others/s0000323-2021-ch_it.pdf</v>
      </c>
    </row>
    <row r="21578" spans="1:2" x14ac:dyDescent="0.2">
      <c r="A21578" s="1" t="s">
        <v>8425</v>
      </c>
      <c r="B21578" t="str">
        <f t="shared" si="648"/>
        <v>https://www.udobaer.de/out/media/public/cust/others/s0000323-2021-ch_it.pdf</v>
      </c>
    </row>
    <row r="21579" spans="1:2" x14ac:dyDescent="0.2">
      <c r="A21579" s="1" t="s">
        <v>8426</v>
      </c>
      <c r="B21579" t="str">
        <f t="shared" si="648"/>
        <v>https://www.udobaer.de/out/media/public/cust/others/s0000323-2021-ch_it.pdf</v>
      </c>
    </row>
    <row r="21580" spans="1:2" x14ac:dyDescent="0.2">
      <c r="A21580" s="1" t="s">
        <v>8427</v>
      </c>
      <c r="B21580" t="str">
        <f t="shared" si="648"/>
        <v>https://www.udobaer.de/out/media/public/cust/others/s0000323-2021-ch_it.pdf</v>
      </c>
    </row>
    <row r="21581" spans="1:2" x14ac:dyDescent="0.2">
      <c r="A21581" s="1" t="s">
        <v>8432</v>
      </c>
      <c r="B21581" t="str">
        <f t="shared" si="648"/>
        <v>https://www.udobaer.de/out/media/public/cust/others/s0000323-2021-ch_it.pdf</v>
      </c>
    </row>
    <row r="21582" spans="1:2" x14ac:dyDescent="0.2">
      <c r="A21582" s="1" t="s">
        <v>8433</v>
      </c>
      <c r="B21582" t="str">
        <f t="shared" si="648"/>
        <v>https://www.udobaer.de/out/media/public/cust/others/s0000323-2021-ch_it.pdf</v>
      </c>
    </row>
    <row r="21583" spans="1:2" x14ac:dyDescent="0.2">
      <c r="A21583" s="1" t="s">
        <v>8442</v>
      </c>
      <c r="B21583" t="str">
        <f t="shared" si="648"/>
        <v>https://www.udobaer.de/out/media/public/cust/others/s0000323-2021-ch_it.pdf</v>
      </c>
    </row>
    <row r="21584" spans="1:2" x14ac:dyDescent="0.2">
      <c r="A21584" s="1" t="s">
        <v>8443</v>
      </c>
      <c r="B21584" t="str">
        <f t="shared" si="648"/>
        <v>https://www.udobaer.de/out/media/public/cust/others/s0000323-2021-ch_it.pdf</v>
      </c>
    </row>
    <row r="21585" spans="1:2" x14ac:dyDescent="0.2">
      <c r="A21585" s="1" t="s">
        <v>8444</v>
      </c>
      <c r="B21585" t="str">
        <f t="shared" si="648"/>
        <v>https://www.udobaer.de/out/media/public/cust/others/s0000323-2021-ch_it.pdf</v>
      </c>
    </row>
    <row r="21586" spans="1:2" x14ac:dyDescent="0.2">
      <c r="A21586" s="1" t="s">
        <v>8445</v>
      </c>
      <c r="B21586" t="str">
        <f t="shared" si="648"/>
        <v>https://www.udobaer.de/out/media/public/cust/others/s0000323-2021-ch_it.pdf</v>
      </c>
    </row>
    <row r="21587" spans="1:2" x14ac:dyDescent="0.2">
      <c r="A21587" s="1" t="s">
        <v>8446</v>
      </c>
      <c r="B21587" t="str">
        <f t="shared" si="648"/>
        <v>https://www.udobaer.de/out/media/public/cust/others/s0000323-2021-ch_it.pdf</v>
      </c>
    </row>
    <row r="21588" spans="1:2" x14ac:dyDescent="0.2">
      <c r="A21588" s="1" t="s">
        <v>8447</v>
      </c>
      <c r="B21588" t="str">
        <f t="shared" si="648"/>
        <v>https://www.udobaer.de/out/media/public/cust/others/s0000323-2021-ch_it.pdf</v>
      </c>
    </row>
    <row r="21589" spans="1:2" x14ac:dyDescent="0.2">
      <c r="A21589" s="1" t="s">
        <v>8448</v>
      </c>
      <c r="B21589" t="str">
        <f t="shared" si="648"/>
        <v>https://www.udobaer.de/out/media/public/cust/others/s0000323-2021-ch_it.pdf</v>
      </c>
    </row>
    <row r="21590" spans="1:2" x14ac:dyDescent="0.2">
      <c r="A21590" s="1" t="s">
        <v>8449</v>
      </c>
      <c r="B21590" t="str">
        <f t="shared" si="648"/>
        <v>https://www.udobaer.de/out/media/public/cust/others/s0000323-2021-ch_it.pdf</v>
      </c>
    </row>
    <row r="21591" spans="1:2" x14ac:dyDescent="0.2">
      <c r="A21591" s="1" t="s">
        <v>8450</v>
      </c>
      <c r="B21591" t="str">
        <f t="shared" si="648"/>
        <v>https://www.udobaer.de/out/media/public/cust/others/s0000323-2021-ch_it.pdf</v>
      </c>
    </row>
    <row r="21592" spans="1:2" x14ac:dyDescent="0.2">
      <c r="A21592" s="1" t="s">
        <v>8451</v>
      </c>
      <c r="B21592" t="str">
        <f t="shared" si="648"/>
        <v>https://www.udobaer.de/out/media/public/cust/others/s0000323-2021-ch_it.pdf</v>
      </c>
    </row>
    <row r="21593" spans="1:2" x14ac:dyDescent="0.2">
      <c r="A21593" s="1" t="s">
        <v>8454</v>
      </c>
      <c r="B21593" t="str">
        <f t="shared" si="648"/>
        <v>https://www.udobaer.de/out/media/public/cust/others/s0000323-2021-ch_it.pdf</v>
      </c>
    </row>
    <row r="21594" spans="1:2" x14ac:dyDescent="0.2">
      <c r="A21594" s="1" t="s">
        <v>8455</v>
      </c>
      <c r="B21594" t="str">
        <f t="shared" si="648"/>
        <v>https://www.udobaer.de/out/media/public/cust/others/s0000323-2021-ch_it.pdf</v>
      </c>
    </row>
    <row r="21595" spans="1:2" x14ac:dyDescent="0.2">
      <c r="A21595" s="1" t="s">
        <v>8458</v>
      </c>
      <c r="B21595" t="str">
        <f t="shared" si="648"/>
        <v>https://www.udobaer.de/out/media/public/cust/others/s0000323-2021-ch_it.pdf</v>
      </c>
    </row>
    <row r="21596" spans="1:2" x14ac:dyDescent="0.2">
      <c r="A21596" s="1" t="s">
        <v>8585</v>
      </c>
      <c r="B21596" t="str">
        <f t="shared" si="648"/>
        <v>https://www.udobaer.de/out/media/public/cust/others/s0000323-2021-ch_it.pdf</v>
      </c>
    </row>
    <row r="21597" spans="1:2" x14ac:dyDescent="0.2">
      <c r="A21597" s="1" t="s">
        <v>8586</v>
      </c>
      <c r="B21597" t="str">
        <f t="shared" si="648"/>
        <v>https://www.udobaer.de/out/media/public/cust/others/s0000323-2021-ch_it.pdf</v>
      </c>
    </row>
    <row r="21598" spans="1:2" x14ac:dyDescent="0.2">
      <c r="A21598" s="1" t="s">
        <v>8587</v>
      </c>
      <c r="B21598" t="str">
        <f t="shared" si="648"/>
        <v>https://www.udobaer.de/out/media/public/cust/others/s0000323-2021-ch_it.pdf</v>
      </c>
    </row>
    <row r="21599" spans="1:2" x14ac:dyDescent="0.2">
      <c r="A21599" s="1" t="s">
        <v>8588</v>
      </c>
      <c r="B21599" t="str">
        <f t="shared" si="648"/>
        <v>https://www.udobaer.de/out/media/public/cust/others/s0000323-2021-ch_it.pdf</v>
      </c>
    </row>
    <row r="21600" spans="1:2" x14ac:dyDescent="0.2">
      <c r="A21600" s="1" t="s">
        <v>8589</v>
      </c>
      <c r="B21600" t="str">
        <f t="shared" si="648"/>
        <v>https://www.udobaer.de/out/media/public/cust/others/s0000323-2021-ch_it.pdf</v>
      </c>
    </row>
    <row r="21601" spans="1:2" x14ac:dyDescent="0.2">
      <c r="A21601" s="1" t="s">
        <v>8590</v>
      </c>
      <c r="B21601" t="str">
        <f t="shared" ref="B21601:B21632" si="649">HYPERLINK("https://www.udobaer.de/out/media/public/cust/others/s0000323-2021-ch_it.pdf")</f>
        <v>https://www.udobaer.de/out/media/public/cust/others/s0000323-2021-ch_it.pdf</v>
      </c>
    </row>
    <row r="21602" spans="1:2" x14ac:dyDescent="0.2">
      <c r="A21602" s="1" t="s">
        <v>8591</v>
      </c>
      <c r="B21602" t="str">
        <f t="shared" si="649"/>
        <v>https://www.udobaer.de/out/media/public/cust/others/s0000323-2021-ch_it.pdf</v>
      </c>
    </row>
    <row r="21603" spans="1:2" x14ac:dyDescent="0.2">
      <c r="A21603" s="1" t="s">
        <v>8592</v>
      </c>
      <c r="B21603" t="str">
        <f t="shared" si="649"/>
        <v>https://www.udobaer.de/out/media/public/cust/others/s0000323-2021-ch_it.pdf</v>
      </c>
    </row>
    <row r="21604" spans="1:2" x14ac:dyDescent="0.2">
      <c r="A21604" s="1" t="s">
        <v>8593</v>
      </c>
      <c r="B21604" t="str">
        <f t="shared" si="649"/>
        <v>https://www.udobaer.de/out/media/public/cust/others/s0000323-2021-ch_it.pdf</v>
      </c>
    </row>
    <row r="21605" spans="1:2" x14ac:dyDescent="0.2">
      <c r="A21605" s="1" t="s">
        <v>8594</v>
      </c>
      <c r="B21605" t="str">
        <f t="shared" si="649"/>
        <v>https://www.udobaer.de/out/media/public/cust/others/s0000323-2021-ch_it.pdf</v>
      </c>
    </row>
    <row r="21606" spans="1:2" x14ac:dyDescent="0.2">
      <c r="A21606" s="1" t="s">
        <v>8595</v>
      </c>
      <c r="B21606" t="str">
        <f t="shared" si="649"/>
        <v>https://www.udobaer.de/out/media/public/cust/others/s0000323-2021-ch_it.pdf</v>
      </c>
    </row>
    <row r="21607" spans="1:2" x14ac:dyDescent="0.2">
      <c r="A21607" s="1" t="s">
        <v>8596</v>
      </c>
      <c r="B21607" t="str">
        <f t="shared" si="649"/>
        <v>https://www.udobaer.de/out/media/public/cust/others/s0000323-2021-ch_it.pdf</v>
      </c>
    </row>
    <row r="21608" spans="1:2" x14ac:dyDescent="0.2">
      <c r="A21608" s="1" t="s">
        <v>8597</v>
      </c>
      <c r="B21608" t="str">
        <f t="shared" si="649"/>
        <v>https://www.udobaer.de/out/media/public/cust/others/s0000323-2021-ch_it.pdf</v>
      </c>
    </row>
    <row r="21609" spans="1:2" x14ac:dyDescent="0.2">
      <c r="A21609" s="1" t="s">
        <v>8598</v>
      </c>
      <c r="B21609" t="str">
        <f t="shared" si="649"/>
        <v>https://www.udobaer.de/out/media/public/cust/others/s0000323-2021-ch_it.pdf</v>
      </c>
    </row>
    <row r="21610" spans="1:2" x14ac:dyDescent="0.2">
      <c r="A21610" s="1" t="s">
        <v>8599</v>
      </c>
      <c r="B21610" t="str">
        <f t="shared" si="649"/>
        <v>https://www.udobaer.de/out/media/public/cust/others/s0000323-2021-ch_it.pdf</v>
      </c>
    </row>
    <row r="21611" spans="1:2" x14ac:dyDescent="0.2">
      <c r="A21611" s="1" t="s">
        <v>8600</v>
      </c>
      <c r="B21611" t="str">
        <f t="shared" si="649"/>
        <v>https://www.udobaer.de/out/media/public/cust/others/s0000323-2021-ch_it.pdf</v>
      </c>
    </row>
    <row r="21612" spans="1:2" x14ac:dyDescent="0.2">
      <c r="A21612" s="1" t="s">
        <v>8601</v>
      </c>
      <c r="B21612" t="str">
        <f t="shared" si="649"/>
        <v>https://www.udobaer.de/out/media/public/cust/others/s0000323-2021-ch_it.pdf</v>
      </c>
    </row>
    <row r="21613" spans="1:2" x14ac:dyDescent="0.2">
      <c r="A21613" s="1" t="s">
        <v>8602</v>
      </c>
      <c r="B21613" t="str">
        <f t="shared" si="649"/>
        <v>https://www.udobaer.de/out/media/public/cust/others/s0000323-2021-ch_it.pdf</v>
      </c>
    </row>
    <row r="21614" spans="1:2" x14ac:dyDescent="0.2">
      <c r="A21614" s="1" t="s">
        <v>8603</v>
      </c>
      <c r="B21614" t="str">
        <f t="shared" si="649"/>
        <v>https://www.udobaer.de/out/media/public/cust/others/s0000323-2021-ch_it.pdf</v>
      </c>
    </row>
    <row r="21615" spans="1:2" x14ac:dyDescent="0.2">
      <c r="A21615" s="1" t="s">
        <v>8604</v>
      </c>
      <c r="B21615" t="str">
        <f t="shared" si="649"/>
        <v>https://www.udobaer.de/out/media/public/cust/others/s0000323-2021-ch_it.pdf</v>
      </c>
    </row>
    <row r="21616" spans="1:2" x14ac:dyDescent="0.2">
      <c r="A21616" s="1" t="s">
        <v>8605</v>
      </c>
      <c r="B21616" t="str">
        <f t="shared" si="649"/>
        <v>https://www.udobaer.de/out/media/public/cust/others/s0000323-2021-ch_it.pdf</v>
      </c>
    </row>
    <row r="21617" spans="1:2" x14ac:dyDescent="0.2">
      <c r="A21617" s="1" t="s">
        <v>8606</v>
      </c>
      <c r="B21617" t="str">
        <f t="shared" si="649"/>
        <v>https://www.udobaer.de/out/media/public/cust/others/s0000323-2021-ch_it.pdf</v>
      </c>
    </row>
    <row r="21618" spans="1:2" x14ac:dyDescent="0.2">
      <c r="A21618" s="1" t="s">
        <v>8607</v>
      </c>
      <c r="B21618" t="str">
        <f t="shared" si="649"/>
        <v>https://www.udobaer.de/out/media/public/cust/others/s0000323-2021-ch_it.pdf</v>
      </c>
    </row>
    <row r="21619" spans="1:2" x14ac:dyDescent="0.2">
      <c r="A21619" s="1" t="s">
        <v>8608</v>
      </c>
      <c r="B21619" t="str">
        <f t="shared" si="649"/>
        <v>https://www.udobaer.de/out/media/public/cust/others/s0000323-2021-ch_it.pdf</v>
      </c>
    </row>
    <row r="21620" spans="1:2" x14ac:dyDescent="0.2">
      <c r="A21620" s="1" t="s">
        <v>8609</v>
      </c>
      <c r="B21620" t="str">
        <f t="shared" si="649"/>
        <v>https://www.udobaer.de/out/media/public/cust/others/s0000323-2021-ch_it.pdf</v>
      </c>
    </row>
    <row r="21621" spans="1:2" x14ac:dyDescent="0.2">
      <c r="A21621" s="1" t="s">
        <v>8610</v>
      </c>
      <c r="B21621" t="str">
        <f t="shared" si="649"/>
        <v>https://www.udobaer.de/out/media/public/cust/others/s0000323-2021-ch_it.pdf</v>
      </c>
    </row>
    <row r="21622" spans="1:2" x14ac:dyDescent="0.2">
      <c r="A21622" s="1" t="s">
        <v>8611</v>
      </c>
      <c r="B21622" t="str">
        <f t="shared" si="649"/>
        <v>https://www.udobaer.de/out/media/public/cust/others/s0000323-2021-ch_it.pdf</v>
      </c>
    </row>
    <row r="21623" spans="1:2" x14ac:dyDescent="0.2">
      <c r="A21623" s="1" t="s">
        <v>8612</v>
      </c>
      <c r="B21623" t="str">
        <f t="shared" si="649"/>
        <v>https://www.udobaer.de/out/media/public/cust/others/s0000323-2021-ch_it.pdf</v>
      </c>
    </row>
    <row r="21624" spans="1:2" x14ac:dyDescent="0.2">
      <c r="A21624" s="1" t="s">
        <v>8613</v>
      </c>
      <c r="B21624" t="str">
        <f t="shared" si="649"/>
        <v>https://www.udobaer.de/out/media/public/cust/others/s0000323-2021-ch_it.pdf</v>
      </c>
    </row>
    <row r="21625" spans="1:2" x14ac:dyDescent="0.2">
      <c r="A21625" s="1" t="s">
        <v>8614</v>
      </c>
      <c r="B21625" t="str">
        <f t="shared" si="649"/>
        <v>https://www.udobaer.de/out/media/public/cust/others/s0000323-2021-ch_it.pdf</v>
      </c>
    </row>
    <row r="21626" spans="1:2" x14ac:dyDescent="0.2">
      <c r="A21626" s="1" t="s">
        <v>8615</v>
      </c>
      <c r="B21626" t="str">
        <f t="shared" si="649"/>
        <v>https://www.udobaer.de/out/media/public/cust/others/s0000323-2021-ch_it.pdf</v>
      </c>
    </row>
    <row r="21627" spans="1:2" x14ac:dyDescent="0.2">
      <c r="A21627" s="1" t="s">
        <v>8616</v>
      </c>
      <c r="B21627" t="str">
        <f t="shared" si="649"/>
        <v>https://www.udobaer.de/out/media/public/cust/others/s0000323-2021-ch_it.pdf</v>
      </c>
    </row>
    <row r="21628" spans="1:2" x14ac:dyDescent="0.2">
      <c r="A21628" s="1" t="s">
        <v>8617</v>
      </c>
      <c r="B21628" t="str">
        <f t="shared" si="649"/>
        <v>https://www.udobaer.de/out/media/public/cust/others/s0000323-2021-ch_it.pdf</v>
      </c>
    </row>
    <row r="21629" spans="1:2" x14ac:dyDescent="0.2">
      <c r="A21629" s="1" t="s">
        <v>8618</v>
      </c>
      <c r="B21629" t="str">
        <f t="shared" si="649"/>
        <v>https://www.udobaer.de/out/media/public/cust/others/s0000323-2021-ch_it.pdf</v>
      </c>
    </row>
    <row r="21630" spans="1:2" x14ac:dyDescent="0.2">
      <c r="A21630" s="1" t="s">
        <v>8619</v>
      </c>
      <c r="B21630" t="str">
        <f t="shared" si="649"/>
        <v>https://www.udobaer.de/out/media/public/cust/others/s0000323-2021-ch_it.pdf</v>
      </c>
    </row>
    <row r="21631" spans="1:2" x14ac:dyDescent="0.2">
      <c r="A21631" s="1" t="s">
        <v>8620</v>
      </c>
      <c r="B21631" t="str">
        <f t="shared" si="649"/>
        <v>https://www.udobaer.de/out/media/public/cust/others/s0000323-2021-ch_it.pdf</v>
      </c>
    </row>
    <row r="21632" spans="1:2" x14ac:dyDescent="0.2">
      <c r="A21632" s="1" t="s">
        <v>8621</v>
      </c>
      <c r="B21632" t="str">
        <f t="shared" si="649"/>
        <v>https://www.udobaer.de/out/media/public/cust/others/s0000323-2021-ch_it.pdf</v>
      </c>
    </row>
    <row r="21633" spans="1:2" x14ac:dyDescent="0.2">
      <c r="A21633" s="1" t="s">
        <v>8622</v>
      </c>
      <c r="B21633" t="str">
        <f t="shared" ref="B21633:B21642" si="650">HYPERLINK("https://www.udobaer.de/out/media/public/cust/others/s0000323-2021-ch_it.pdf")</f>
        <v>https://www.udobaer.de/out/media/public/cust/others/s0000323-2021-ch_it.pdf</v>
      </c>
    </row>
    <row r="21634" spans="1:2" x14ac:dyDescent="0.2">
      <c r="A21634" s="1" t="s">
        <v>8623</v>
      </c>
      <c r="B21634" t="str">
        <f t="shared" si="650"/>
        <v>https://www.udobaer.de/out/media/public/cust/others/s0000323-2021-ch_it.pdf</v>
      </c>
    </row>
    <row r="21635" spans="1:2" x14ac:dyDescent="0.2">
      <c r="A21635" s="1" t="s">
        <v>8624</v>
      </c>
      <c r="B21635" t="str">
        <f t="shared" si="650"/>
        <v>https://www.udobaer.de/out/media/public/cust/others/s0000323-2021-ch_it.pdf</v>
      </c>
    </row>
    <row r="21636" spans="1:2" x14ac:dyDescent="0.2">
      <c r="A21636" s="1" t="s">
        <v>8625</v>
      </c>
      <c r="B21636" t="str">
        <f t="shared" si="650"/>
        <v>https://www.udobaer.de/out/media/public/cust/others/s0000323-2021-ch_it.pdf</v>
      </c>
    </row>
    <row r="21637" spans="1:2" x14ac:dyDescent="0.2">
      <c r="A21637" s="1" t="s">
        <v>8631</v>
      </c>
      <c r="B21637" t="str">
        <f t="shared" si="650"/>
        <v>https://www.udobaer.de/out/media/public/cust/others/s0000323-2021-ch_it.pdf</v>
      </c>
    </row>
    <row r="21638" spans="1:2" x14ac:dyDescent="0.2">
      <c r="A21638" s="1" t="s">
        <v>8755</v>
      </c>
      <c r="B21638" t="str">
        <f t="shared" si="650"/>
        <v>https://www.udobaer.de/out/media/public/cust/others/s0000323-2021-ch_it.pdf</v>
      </c>
    </row>
    <row r="21639" spans="1:2" x14ac:dyDescent="0.2">
      <c r="A21639" s="1" t="s">
        <v>8777</v>
      </c>
      <c r="B21639" t="str">
        <f t="shared" si="650"/>
        <v>https://www.udobaer.de/out/media/public/cust/others/s0000323-2021-ch_it.pdf</v>
      </c>
    </row>
    <row r="21640" spans="1:2" x14ac:dyDescent="0.2">
      <c r="A21640" s="1" t="s">
        <v>8778</v>
      </c>
      <c r="B21640" t="str">
        <f t="shared" si="650"/>
        <v>https://www.udobaer.de/out/media/public/cust/others/s0000323-2021-ch_it.pdf</v>
      </c>
    </row>
    <row r="21641" spans="1:2" x14ac:dyDescent="0.2">
      <c r="A21641" s="1" t="s">
        <v>8779</v>
      </c>
      <c r="B21641" t="str">
        <f t="shared" si="650"/>
        <v>https://www.udobaer.de/out/media/public/cust/others/s0000323-2021-ch_it.pdf</v>
      </c>
    </row>
    <row r="21642" spans="1:2" x14ac:dyDescent="0.2">
      <c r="A21642" s="1" t="s">
        <v>8780</v>
      </c>
      <c r="B21642" t="str">
        <f t="shared" si="650"/>
        <v>https://www.udobaer.de/out/media/public/cust/others/s0000323-2021-ch_it.pdf</v>
      </c>
    </row>
    <row r="21643" spans="1:2" x14ac:dyDescent="0.2">
      <c r="A21643" s="1" t="s">
        <v>4948</v>
      </c>
      <c r="B21643" t="str">
        <f>HYPERLINK("https://www.udobaer.de/out/media/public/cust/others/s0000324-2021-ch_it.pdf")</f>
        <v>https://www.udobaer.de/out/media/public/cust/others/s0000324-2021-ch_it.pdf</v>
      </c>
    </row>
    <row r="21644" spans="1:2" x14ac:dyDescent="0.2">
      <c r="A21644" s="1" t="s">
        <v>4759</v>
      </c>
      <c r="B21644" t="str">
        <f t="shared" ref="B21644:B21707" si="651">HYPERLINK("https://www.udobaer.de/out/media/public/cust/others/s0000325-2021-ch_it.pdf")</f>
        <v>https://www.udobaer.de/out/media/public/cust/others/s0000325-2021-ch_it.pdf</v>
      </c>
    </row>
    <row r="21645" spans="1:2" x14ac:dyDescent="0.2">
      <c r="A21645" s="1" t="s">
        <v>4982</v>
      </c>
      <c r="B21645" t="str">
        <f t="shared" si="651"/>
        <v>https://www.udobaer.de/out/media/public/cust/others/s0000325-2021-ch_it.pdf</v>
      </c>
    </row>
    <row r="21646" spans="1:2" x14ac:dyDescent="0.2">
      <c r="A21646" s="1" t="s">
        <v>4983</v>
      </c>
      <c r="B21646" t="str">
        <f t="shared" si="651"/>
        <v>https://www.udobaer.de/out/media/public/cust/others/s0000325-2021-ch_it.pdf</v>
      </c>
    </row>
    <row r="21647" spans="1:2" x14ac:dyDescent="0.2">
      <c r="A21647" s="1" t="s">
        <v>4984</v>
      </c>
      <c r="B21647" t="str">
        <f t="shared" si="651"/>
        <v>https://www.udobaer.de/out/media/public/cust/others/s0000325-2021-ch_it.pdf</v>
      </c>
    </row>
    <row r="21648" spans="1:2" x14ac:dyDescent="0.2">
      <c r="A21648" s="1" t="s">
        <v>4985</v>
      </c>
      <c r="B21648" t="str">
        <f t="shared" si="651"/>
        <v>https://www.udobaer.de/out/media/public/cust/others/s0000325-2021-ch_it.pdf</v>
      </c>
    </row>
    <row r="21649" spans="1:2" x14ac:dyDescent="0.2">
      <c r="A21649" s="1" t="s">
        <v>4986</v>
      </c>
      <c r="B21649" t="str">
        <f t="shared" si="651"/>
        <v>https://www.udobaer.de/out/media/public/cust/others/s0000325-2021-ch_it.pdf</v>
      </c>
    </row>
    <row r="21650" spans="1:2" x14ac:dyDescent="0.2">
      <c r="A21650" s="1" t="s">
        <v>4987</v>
      </c>
      <c r="B21650" t="str">
        <f t="shared" si="651"/>
        <v>https://www.udobaer.de/out/media/public/cust/others/s0000325-2021-ch_it.pdf</v>
      </c>
    </row>
    <row r="21651" spans="1:2" x14ac:dyDescent="0.2">
      <c r="A21651" s="1" t="s">
        <v>4988</v>
      </c>
      <c r="B21651" t="str">
        <f t="shared" si="651"/>
        <v>https://www.udobaer.de/out/media/public/cust/others/s0000325-2021-ch_it.pdf</v>
      </c>
    </row>
    <row r="21652" spans="1:2" x14ac:dyDescent="0.2">
      <c r="A21652" s="1" t="s">
        <v>4989</v>
      </c>
      <c r="B21652" t="str">
        <f t="shared" si="651"/>
        <v>https://www.udobaer.de/out/media/public/cust/others/s0000325-2021-ch_it.pdf</v>
      </c>
    </row>
    <row r="21653" spans="1:2" x14ac:dyDescent="0.2">
      <c r="A21653" s="1" t="s">
        <v>4990</v>
      </c>
      <c r="B21653" t="str">
        <f t="shared" si="651"/>
        <v>https://www.udobaer.de/out/media/public/cust/others/s0000325-2021-ch_it.pdf</v>
      </c>
    </row>
    <row r="21654" spans="1:2" x14ac:dyDescent="0.2">
      <c r="A21654" s="1" t="s">
        <v>4991</v>
      </c>
      <c r="B21654" t="str">
        <f t="shared" si="651"/>
        <v>https://www.udobaer.de/out/media/public/cust/others/s0000325-2021-ch_it.pdf</v>
      </c>
    </row>
    <row r="21655" spans="1:2" x14ac:dyDescent="0.2">
      <c r="A21655" s="1" t="s">
        <v>4992</v>
      </c>
      <c r="B21655" t="str">
        <f t="shared" si="651"/>
        <v>https://www.udobaer.de/out/media/public/cust/others/s0000325-2021-ch_it.pdf</v>
      </c>
    </row>
    <row r="21656" spans="1:2" x14ac:dyDescent="0.2">
      <c r="A21656" s="1" t="s">
        <v>4993</v>
      </c>
      <c r="B21656" t="str">
        <f t="shared" si="651"/>
        <v>https://www.udobaer.de/out/media/public/cust/others/s0000325-2021-ch_it.pdf</v>
      </c>
    </row>
    <row r="21657" spans="1:2" x14ac:dyDescent="0.2">
      <c r="A21657" s="1" t="s">
        <v>4994</v>
      </c>
      <c r="B21657" t="str">
        <f t="shared" si="651"/>
        <v>https://www.udobaer.de/out/media/public/cust/others/s0000325-2021-ch_it.pdf</v>
      </c>
    </row>
    <row r="21658" spans="1:2" x14ac:dyDescent="0.2">
      <c r="A21658" s="1" t="s">
        <v>4995</v>
      </c>
      <c r="B21658" t="str">
        <f t="shared" si="651"/>
        <v>https://www.udobaer.de/out/media/public/cust/others/s0000325-2021-ch_it.pdf</v>
      </c>
    </row>
    <row r="21659" spans="1:2" x14ac:dyDescent="0.2">
      <c r="A21659" s="1" t="s">
        <v>4996</v>
      </c>
      <c r="B21659" t="str">
        <f t="shared" si="651"/>
        <v>https://www.udobaer.de/out/media/public/cust/others/s0000325-2021-ch_it.pdf</v>
      </c>
    </row>
    <row r="21660" spans="1:2" x14ac:dyDescent="0.2">
      <c r="A21660" s="1" t="s">
        <v>4997</v>
      </c>
      <c r="B21660" t="str">
        <f t="shared" si="651"/>
        <v>https://www.udobaer.de/out/media/public/cust/others/s0000325-2021-ch_it.pdf</v>
      </c>
    </row>
    <row r="21661" spans="1:2" x14ac:dyDescent="0.2">
      <c r="A21661" s="1" t="s">
        <v>4998</v>
      </c>
      <c r="B21661" t="str">
        <f t="shared" si="651"/>
        <v>https://www.udobaer.de/out/media/public/cust/others/s0000325-2021-ch_it.pdf</v>
      </c>
    </row>
    <row r="21662" spans="1:2" x14ac:dyDescent="0.2">
      <c r="A21662" s="1" t="s">
        <v>4999</v>
      </c>
      <c r="B21662" t="str">
        <f t="shared" si="651"/>
        <v>https://www.udobaer.de/out/media/public/cust/others/s0000325-2021-ch_it.pdf</v>
      </c>
    </row>
    <row r="21663" spans="1:2" x14ac:dyDescent="0.2">
      <c r="A21663" s="1" t="s">
        <v>5000</v>
      </c>
      <c r="B21663" t="str">
        <f t="shared" si="651"/>
        <v>https://www.udobaer.de/out/media/public/cust/others/s0000325-2021-ch_it.pdf</v>
      </c>
    </row>
    <row r="21664" spans="1:2" x14ac:dyDescent="0.2">
      <c r="A21664" s="1" t="s">
        <v>5001</v>
      </c>
      <c r="B21664" t="str">
        <f t="shared" si="651"/>
        <v>https://www.udobaer.de/out/media/public/cust/others/s0000325-2021-ch_it.pdf</v>
      </c>
    </row>
    <row r="21665" spans="1:2" x14ac:dyDescent="0.2">
      <c r="A21665" s="1" t="s">
        <v>5002</v>
      </c>
      <c r="B21665" t="str">
        <f t="shared" si="651"/>
        <v>https://www.udobaer.de/out/media/public/cust/others/s0000325-2021-ch_it.pdf</v>
      </c>
    </row>
    <row r="21666" spans="1:2" x14ac:dyDescent="0.2">
      <c r="A21666" s="1" t="s">
        <v>5003</v>
      </c>
      <c r="B21666" t="str">
        <f t="shared" si="651"/>
        <v>https://www.udobaer.de/out/media/public/cust/others/s0000325-2021-ch_it.pdf</v>
      </c>
    </row>
    <row r="21667" spans="1:2" x14ac:dyDescent="0.2">
      <c r="A21667" s="1" t="s">
        <v>5004</v>
      </c>
      <c r="B21667" t="str">
        <f t="shared" si="651"/>
        <v>https://www.udobaer.de/out/media/public/cust/others/s0000325-2021-ch_it.pdf</v>
      </c>
    </row>
    <row r="21668" spans="1:2" x14ac:dyDescent="0.2">
      <c r="A21668" s="1" t="s">
        <v>5005</v>
      </c>
      <c r="B21668" t="str">
        <f t="shared" si="651"/>
        <v>https://www.udobaer.de/out/media/public/cust/others/s0000325-2021-ch_it.pdf</v>
      </c>
    </row>
    <row r="21669" spans="1:2" x14ac:dyDescent="0.2">
      <c r="A21669" s="1" t="s">
        <v>5006</v>
      </c>
      <c r="B21669" t="str">
        <f t="shared" si="651"/>
        <v>https://www.udobaer.de/out/media/public/cust/others/s0000325-2021-ch_it.pdf</v>
      </c>
    </row>
    <row r="21670" spans="1:2" x14ac:dyDescent="0.2">
      <c r="A21670" s="1" t="s">
        <v>5007</v>
      </c>
      <c r="B21670" t="str">
        <f t="shared" si="651"/>
        <v>https://www.udobaer.de/out/media/public/cust/others/s0000325-2021-ch_it.pdf</v>
      </c>
    </row>
    <row r="21671" spans="1:2" x14ac:dyDescent="0.2">
      <c r="A21671" s="1" t="s">
        <v>5008</v>
      </c>
      <c r="B21671" t="str">
        <f t="shared" si="651"/>
        <v>https://www.udobaer.de/out/media/public/cust/others/s0000325-2021-ch_it.pdf</v>
      </c>
    </row>
    <row r="21672" spans="1:2" x14ac:dyDescent="0.2">
      <c r="A21672" s="1" t="s">
        <v>5009</v>
      </c>
      <c r="B21672" t="str">
        <f t="shared" si="651"/>
        <v>https://www.udobaer.de/out/media/public/cust/others/s0000325-2021-ch_it.pdf</v>
      </c>
    </row>
    <row r="21673" spans="1:2" x14ac:dyDescent="0.2">
      <c r="A21673" s="1" t="s">
        <v>5010</v>
      </c>
      <c r="B21673" t="str">
        <f t="shared" si="651"/>
        <v>https://www.udobaer.de/out/media/public/cust/others/s0000325-2021-ch_it.pdf</v>
      </c>
    </row>
    <row r="21674" spans="1:2" x14ac:dyDescent="0.2">
      <c r="A21674" s="1" t="s">
        <v>5011</v>
      </c>
      <c r="B21674" t="str">
        <f t="shared" si="651"/>
        <v>https://www.udobaer.de/out/media/public/cust/others/s0000325-2021-ch_it.pdf</v>
      </c>
    </row>
    <row r="21675" spans="1:2" x14ac:dyDescent="0.2">
      <c r="A21675" s="1" t="s">
        <v>5012</v>
      </c>
      <c r="B21675" t="str">
        <f t="shared" si="651"/>
        <v>https://www.udobaer.de/out/media/public/cust/others/s0000325-2021-ch_it.pdf</v>
      </c>
    </row>
    <row r="21676" spans="1:2" x14ac:dyDescent="0.2">
      <c r="A21676" s="1" t="s">
        <v>5013</v>
      </c>
      <c r="B21676" t="str">
        <f t="shared" si="651"/>
        <v>https://www.udobaer.de/out/media/public/cust/others/s0000325-2021-ch_it.pdf</v>
      </c>
    </row>
    <row r="21677" spans="1:2" x14ac:dyDescent="0.2">
      <c r="A21677" s="1" t="s">
        <v>5014</v>
      </c>
      <c r="B21677" t="str">
        <f t="shared" si="651"/>
        <v>https://www.udobaer.de/out/media/public/cust/others/s0000325-2021-ch_it.pdf</v>
      </c>
    </row>
    <row r="21678" spans="1:2" x14ac:dyDescent="0.2">
      <c r="A21678" s="1" t="s">
        <v>5015</v>
      </c>
      <c r="B21678" t="str">
        <f t="shared" si="651"/>
        <v>https://www.udobaer.de/out/media/public/cust/others/s0000325-2021-ch_it.pdf</v>
      </c>
    </row>
    <row r="21679" spans="1:2" x14ac:dyDescent="0.2">
      <c r="A21679" s="1" t="s">
        <v>5016</v>
      </c>
      <c r="B21679" t="str">
        <f t="shared" si="651"/>
        <v>https://www.udobaer.de/out/media/public/cust/others/s0000325-2021-ch_it.pdf</v>
      </c>
    </row>
    <row r="21680" spans="1:2" x14ac:dyDescent="0.2">
      <c r="A21680" s="1" t="s">
        <v>5017</v>
      </c>
      <c r="B21680" t="str">
        <f t="shared" si="651"/>
        <v>https://www.udobaer.de/out/media/public/cust/others/s0000325-2021-ch_it.pdf</v>
      </c>
    </row>
    <row r="21681" spans="1:2" x14ac:dyDescent="0.2">
      <c r="A21681" s="1" t="s">
        <v>5018</v>
      </c>
      <c r="B21681" t="str">
        <f t="shared" si="651"/>
        <v>https://www.udobaer.de/out/media/public/cust/others/s0000325-2021-ch_it.pdf</v>
      </c>
    </row>
    <row r="21682" spans="1:2" x14ac:dyDescent="0.2">
      <c r="A21682" s="1" t="s">
        <v>5019</v>
      </c>
      <c r="B21682" t="str">
        <f t="shared" si="651"/>
        <v>https://www.udobaer.de/out/media/public/cust/others/s0000325-2021-ch_it.pdf</v>
      </c>
    </row>
    <row r="21683" spans="1:2" x14ac:dyDescent="0.2">
      <c r="A21683" s="1" t="s">
        <v>5020</v>
      </c>
      <c r="B21683" t="str">
        <f t="shared" si="651"/>
        <v>https://www.udobaer.de/out/media/public/cust/others/s0000325-2021-ch_it.pdf</v>
      </c>
    </row>
    <row r="21684" spans="1:2" x14ac:dyDescent="0.2">
      <c r="A21684" s="1" t="s">
        <v>5021</v>
      </c>
      <c r="B21684" t="str">
        <f t="shared" si="651"/>
        <v>https://www.udobaer.de/out/media/public/cust/others/s0000325-2021-ch_it.pdf</v>
      </c>
    </row>
    <row r="21685" spans="1:2" x14ac:dyDescent="0.2">
      <c r="A21685" s="1" t="s">
        <v>5022</v>
      </c>
      <c r="B21685" t="str">
        <f t="shared" si="651"/>
        <v>https://www.udobaer.de/out/media/public/cust/others/s0000325-2021-ch_it.pdf</v>
      </c>
    </row>
    <row r="21686" spans="1:2" x14ac:dyDescent="0.2">
      <c r="A21686" s="1" t="s">
        <v>5023</v>
      </c>
      <c r="B21686" t="str">
        <f t="shared" si="651"/>
        <v>https://www.udobaer.de/out/media/public/cust/others/s0000325-2021-ch_it.pdf</v>
      </c>
    </row>
    <row r="21687" spans="1:2" x14ac:dyDescent="0.2">
      <c r="A21687" s="1" t="s">
        <v>5024</v>
      </c>
      <c r="B21687" t="str">
        <f t="shared" si="651"/>
        <v>https://www.udobaer.de/out/media/public/cust/others/s0000325-2021-ch_it.pdf</v>
      </c>
    </row>
    <row r="21688" spans="1:2" x14ac:dyDescent="0.2">
      <c r="A21688" s="1" t="s">
        <v>5025</v>
      </c>
      <c r="B21688" t="str">
        <f t="shared" si="651"/>
        <v>https://www.udobaer.de/out/media/public/cust/others/s0000325-2021-ch_it.pdf</v>
      </c>
    </row>
    <row r="21689" spans="1:2" x14ac:dyDescent="0.2">
      <c r="A21689" s="1" t="s">
        <v>5026</v>
      </c>
      <c r="B21689" t="str">
        <f t="shared" si="651"/>
        <v>https://www.udobaer.de/out/media/public/cust/others/s0000325-2021-ch_it.pdf</v>
      </c>
    </row>
    <row r="21690" spans="1:2" x14ac:dyDescent="0.2">
      <c r="A21690" s="1" t="s">
        <v>5027</v>
      </c>
      <c r="B21690" t="str">
        <f t="shared" si="651"/>
        <v>https://www.udobaer.de/out/media/public/cust/others/s0000325-2021-ch_it.pdf</v>
      </c>
    </row>
    <row r="21691" spans="1:2" x14ac:dyDescent="0.2">
      <c r="A21691" s="1" t="s">
        <v>5028</v>
      </c>
      <c r="B21691" t="str">
        <f t="shared" si="651"/>
        <v>https://www.udobaer.de/out/media/public/cust/others/s0000325-2021-ch_it.pdf</v>
      </c>
    </row>
    <row r="21692" spans="1:2" x14ac:dyDescent="0.2">
      <c r="A21692" s="1" t="s">
        <v>5029</v>
      </c>
      <c r="B21692" t="str">
        <f t="shared" si="651"/>
        <v>https://www.udobaer.de/out/media/public/cust/others/s0000325-2021-ch_it.pdf</v>
      </c>
    </row>
    <row r="21693" spans="1:2" x14ac:dyDescent="0.2">
      <c r="A21693" s="1" t="s">
        <v>5030</v>
      </c>
      <c r="B21693" t="str">
        <f t="shared" si="651"/>
        <v>https://www.udobaer.de/out/media/public/cust/others/s0000325-2021-ch_it.pdf</v>
      </c>
    </row>
    <row r="21694" spans="1:2" x14ac:dyDescent="0.2">
      <c r="A21694" s="1" t="s">
        <v>5031</v>
      </c>
      <c r="B21694" t="str">
        <f t="shared" si="651"/>
        <v>https://www.udobaer.de/out/media/public/cust/others/s0000325-2021-ch_it.pdf</v>
      </c>
    </row>
    <row r="21695" spans="1:2" x14ac:dyDescent="0.2">
      <c r="A21695" s="1" t="s">
        <v>5032</v>
      </c>
      <c r="B21695" t="str">
        <f t="shared" si="651"/>
        <v>https://www.udobaer.de/out/media/public/cust/others/s0000325-2021-ch_it.pdf</v>
      </c>
    </row>
    <row r="21696" spans="1:2" x14ac:dyDescent="0.2">
      <c r="A21696" s="1" t="s">
        <v>5033</v>
      </c>
      <c r="B21696" t="str">
        <f t="shared" si="651"/>
        <v>https://www.udobaer.de/out/media/public/cust/others/s0000325-2021-ch_it.pdf</v>
      </c>
    </row>
    <row r="21697" spans="1:2" x14ac:dyDescent="0.2">
      <c r="A21697" s="1" t="s">
        <v>5034</v>
      </c>
      <c r="B21697" t="str">
        <f t="shared" si="651"/>
        <v>https://www.udobaer.de/out/media/public/cust/others/s0000325-2021-ch_it.pdf</v>
      </c>
    </row>
    <row r="21698" spans="1:2" x14ac:dyDescent="0.2">
      <c r="A21698" s="1" t="s">
        <v>5035</v>
      </c>
      <c r="B21698" t="str">
        <f t="shared" si="651"/>
        <v>https://www.udobaer.de/out/media/public/cust/others/s0000325-2021-ch_it.pdf</v>
      </c>
    </row>
    <row r="21699" spans="1:2" x14ac:dyDescent="0.2">
      <c r="A21699" s="1" t="s">
        <v>5036</v>
      </c>
      <c r="B21699" t="str">
        <f t="shared" si="651"/>
        <v>https://www.udobaer.de/out/media/public/cust/others/s0000325-2021-ch_it.pdf</v>
      </c>
    </row>
    <row r="21700" spans="1:2" x14ac:dyDescent="0.2">
      <c r="A21700" s="1" t="s">
        <v>5037</v>
      </c>
      <c r="B21700" t="str">
        <f t="shared" si="651"/>
        <v>https://www.udobaer.de/out/media/public/cust/others/s0000325-2021-ch_it.pdf</v>
      </c>
    </row>
    <row r="21701" spans="1:2" x14ac:dyDescent="0.2">
      <c r="A21701" s="1" t="s">
        <v>5038</v>
      </c>
      <c r="B21701" t="str">
        <f t="shared" si="651"/>
        <v>https://www.udobaer.de/out/media/public/cust/others/s0000325-2021-ch_it.pdf</v>
      </c>
    </row>
    <row r="21702" spans="1:2" x14ac:dyDescent="0.2">
      <c r="A21702" s="1" t="s">
        <v>5039</v>
      </c>
      <c r="B21702" t="str">
        <f t="shared" si="651"/>
        <v>https://www.udobaer.de/out/media/public/cust/others/s0000325-2021-ch_it.pdf</v>
      </c>
    </row>
    <row r="21703" spans="1:2" x14ac:dyDescent="0.2">
      <c r="A21703" s="1" t="s">
        <v>5040</v>
      </c>
      <c r="B21703" t="str">
        <f t="shared" si="651"/>
        <v>https://www.udobaer.de/out/media/public/cust/others/s0000325-2021-ch_it.pdf</v>
      </c>
    </row>
    <row r="21704" spans="1:2" x14ac:dyDescent="0.2">
      <c r="A21704" s="1" t="s">
        <v>5041</v>
      </c>
      <c r="B21704" t="str">
        <f t="shared" si="651"/>
        <v>https://www.udobaer.de/out/media/public/cust/others/s0000325-2021-ch_it.pdf</v>
      </c>
    </row>
    <row r="21705" spans="1:2" x14ac:dyDescent="0.2">
      <c r="A21705" s="1" t="s">
        <v>5042</v>
      </c>
      <c r="B21705" t="str">
        <f t="shared" si="651"/>
        <v>https://www.udobaer.de/out/media/public/cust/others/s0000325-2021-ch_it.pdf</v>
      </c>
    </row>
    <row r="21706" spans="1:2" x14ac:dyDescent="0.2">
      <c r="A21706" s="1" t="s">
        <v>5043</v>
      </c>
      <c r="B21706" t="str">
        <f t="shared" si="651"/>
        <v>https://www.udobaer.de/out/media/public/cust/others/s0000325-2021-ch_it.pdf</v>
      </c>
    </row>
    <row r="21707" spans="1:2" x14ac:dyDescent="0.2">
      <c r="A21707" s="1" t="s">
        <v>5044</v>
      </c>
      <c r="B21707" t="str">
        <f t="shared" si="651"/>
        <v>https://www.udobaer.de/out/media/public/cust/others/s0000325-2021-ch_it.pdf</v>
      </c>
    </row>
    <row r="21708" spans="1:2" x14ac:dyDescent="0.2">
      <c r="A21708" s="1" t="s">
        <v>5045</v>
      </c>
      <c r="B21708" t="str">
        <f t="shared" ref="B21708:B21771" si="652">HYPERLINK("https://www.udobaer.de/out/media/public/cust/others/s0000325-2021-ch_it.pdf")</f>
        <v>https://www.udobaer.de/out/media/public/cust/others/s0000325-2021-ch_it.pdf</v>
      </c>
    </row>
    <row r="21709" spans="1:2" x14ac:dyDescent="0.2">
      <c r="A21709" s="1" t="s">
        <v>5046</v>
      </c>
      <c r="B21709" t="str">
        <f t="shared" si="652"/>
        <v>https://www.udobaer.de/out/media/public/cust/others/s0000325-2021-ch_it.pdf</v>
      </c>
    </row>
    <row r="21710" spans="1:2" x14ac:dyDescent="0.2">
      <c r="A21710" s="1" t="s">
        <v>5047</v>
      </c>
      <c r="B21710" t="str">
        <f t="shared" si="652"/>
        <v>https://www.udobaer.de/out/media/public/cust/others/s0000325-2021-ch_it.pdf</v>
      </c>
    </row>
    <row r="21711" spans="1:2" x14ac:dyDescent="0.2">
      <c r="A21711" s="1" t="s">
        <v>5048</v>
      </c>
      <c r="B21711" t="str">
        <f t="shared" si="652"/>
        <v>https://www.udobaer.de/out/media/public/cust/others/s0000325-2021-ch_it.pdf</v>
      </c>
    </row>
    <row r="21712" spans="1:2" x14ac:dyDescent="0.2">
      <c r="A21712" s="1" t="s">
        <v>5049</v>
      </c>
      <c r="B21712" t="str">
        <f t="shared" si="652"/>
        <v>https://www.udobaer.de/out/media/public/cust/others/s0000325-2021-ch_it.pdf</v>
      </c>
    </row>
    <row r="21713" spans="1:2" x14ac:dyDescent="0.2">
      <c r="A21713" s="1" t="s">
        <v>5050</v>
      </c>
      <c r="B21713" t="str">
        <f t="shared" si="652"/>
        <v>https://www.udobaer.de/out/media/public/cust/others/s0000325-2021-ch_it.pdf</v>
      </c>
    </row>
    <row r="21714" spans="1:2" x14ac:dyDescent="0.2">
      <c r="A21714" s="1" t="s">
        <v>5051</v>
      </c>
      <c r="B21714" t="str">
        <f t="shared" si="652"/>
        <v>https://www.udobaer.de/out/media/public/cust/others/s0000325-2021-ch_it.pdf</v>
      </c>
    </row>
    <row r="21715" spans="1:2" x14ac:dyDescent="0.2">
      <c r="A21715" s="1" t="s">
        <v>5052</v>
      </c>
      <c r="B21715" t="str">
        <f t="shared" si="652"/>
        <v>https://www.udobaer.de/out/media/public/cust/others/s0000325-2021-ch_it.pdf</v>
      </c>
    </row>
    <row r="21716" spans="1:2" x14ac:dyDescent="0.2">
      <c r="A21716" s="1" t="s">
        <v>5053</v>
      </c>
      <c r="B21716" t="str">
        <f t="shared" si="652"/>
        <v>https://www.udobaer.de/out/media/public/cust/others/s0000325-2021-ch_it.pdf</v>
      </c>
    </row>
    <row r="21717" spans="1:2" x14ac:dyDescent="0.2">
      <c r="A21717" s="1" t="s">
        <v>5054</v>
      </c>
      <c r="B21717" t="str">
        <f t="shared" si="652"/>
        <v>https://www.udobaer.de/out/media/public/cust/others/s0000325-2021-ch_it.pdf</v>
      </c>
    </row>
    <row r="21718" spans="1:2" x14ac:dyDescent="0.2">
      <c r="A21718" s="1" t="s">
        <v>5055</v>
      </c>
      <c r="B21718" t="str">
        <f t="shared" si="652"/>
        <v>https://www.udobaer.de/out/media/public/cust/others/s0000325-2021-ch_it.pdf</v>
      </c>
    </row>
    <row r="21719" spans="1:2" x14ac:dyDescent="0.2">
      <c r="A21719" s="1" t="s">
        <v>5056</v>
      </c>
      <c r="B21719" t="str">
        <f t="shared" si="652"/>
        <v>https://www.udobaer.de/out/media/public/cust/others/s0000325-2021-ch_it.pdf</v>
      </c>
    </row>
    <row r="21720" spans="1:2" x14ac:dyDescent="0.2">
      <c r="A21720" s="1" t="s">
        <v>5057</v>
      </c>
      <c r="B21720" t="str">
        <f t="shared" si="652"/>
        <v>https://www.udobaer.de/out/media/public/cust/others/s0000325-2021-ch_it.pdf</v>
      </c>
    </row>
    <row r="21721" spans="1:2" x14ac:dyDescent="0.2">
      <c r="A21721" s="1" t="s">
        <v>5058</v>
      </c>
      <c r="B21721" t="str">
        <f t="shared" si="652"/>
        <v>https://www.udobaer.de/out/media/public/cust/others/s0000325-2021-ch_it.pdf</v>
      </c>
    </row>
    <row r="21722" spans="1:2" x14ac:dyDescent="0.2">
      <c r="A21722" s="1" t="s">
        <v>5059</v>
      </c>
      <c r="B21722" t="str">
        <f t="shared" si="652"/>
        <v>https://www.udobaer.de/out/media/public/cust/others/s0000325-2021-ch_it.pdf</v>
      </c>
    </row>
    <row r="21723" spans="1:2" x14ac:dyDescent="0.2">
      <c r="A21723" s="1" t="s">
        <v>5060</v>
      </c>
      <c r="B21723" t="str">
        <f t="shared" si="652"/>
        <v>https://www.udobaer.de/out/media/public/cust/others/s0000325-2021-ch_it.pdf</v>
      </c>
    </row>
    <row r="21724" spans="1:2" x14ac:dyDescent="0.2">
      <c r="A21724" s="1" t="s">
        <v>5061</v>
      </c>
      <c r="B21724" t="str">
        <f t="shared" si="652"/>
        <v>https://www.udobaer.de/out/media/public/cust/others/s0000325-2021-ch_it.pdf</v>
      </c>
    </row>
    <row r="21725" spans="1:2" x14ac:dyDescent="0.2">
      <c r="A21725" s="1" t="s">
        <v>5062</v>
      </c>
      <c r="B21725" t="str">
        <f t="shared" si="652"/>
        <v>https://www.udobaer.de/out/media/public/cust/others/s0000325-2021-ch_it.pdf</v>
      </c>
    </row>
    <row r="21726" spans="1:2" x14ac:dyDescent="0.2">
      <c r="A21726" s="1" t="s">
        <v>5063</v>
      </c>
      <c r="B21726" t="str">
        <f t="shared" si="652"/>
        <v>https://www.udobaer.de/out/media/public/cust/others/s0000325-2021-ch_it.pdf</v>
      </c>
    </row>
    <row r="21727" spans="1:2" x14ac:dyDescent="0.2">
      <c r="A21727" s="1" t="s">
        <v>5064</v>
      </c>
      <c r="B21727" t="str">
        <f t="shared" si="652"/>
        <v>https://www.udobaer.de/out/media/public/cust/others/s0000325-2021-ch_it.pdf</v>
      </c>
    </row>
    <row r="21728" spans="1:2" x14ac:dyDescent="0.2">
      <c r="A21728" s="1" t="s">
        <v>5065</v>
      </c>
      <c r="B21728" t="str">
        <f t="shared" si="652"/>
        <v>https://www.udobaer.de/out/media/public/cust/others/s0000325-2021-ch_it.pdf</v>
      </c>
    </row>
    <row r="21729" spans="1:2" x14ac:dyDescent="0.2">
      <c r="A21729" s="1" t="s">
        <v>5066</v>
      </c>
      <c r="B21729" t="str">
        <f t="shared" si="652"/>
        <v>https://www.udobaer.de/out/media/public/cust/others/s0000325-2021-ch_it.pdf</v>
      </c>
    </row>
    <row r="21730" spans="1:2" x14ac:dyDescent="0.2">
      <c r="A21730" s="1" t="s">
        <v>5067</v>
      </c>
      <c r="B21730" t="str">
        <f t="shared" si="652"/>
        <v>https://www.udobaer.de/out/media/public/cust/others/s0000325-2021-ch_it.pdf</v>
      </c>
    </row>
    <row r="21731" spans="1:2" x14ac:dyDescent="0.2">
      <c r="A21731" s="1" t="s">
        <v>5068</v>
      </c>
      <c r="B21731" t="str">
        <f t="shared" si="652"/>
        <v>https://www.udobaer.de/out/media/public/cust/others/s0000325-2021-ch_it.pdf</v>
      </c>
    </row>
    <row r="21732" spans="1:2" x14ac:dyDescent="0.2">
      <c r="A21732" s="1" t="s">
        <v>5069</v>
      </c>
      <c r="B21732" t="str">
        <f t="shared" si="652"/>
        <v>https://www.udobaer.de/out/media/public/cust/others/s0000325-2021-ch_it.pdf</v>
      </c>
    </row>
    <row r="21733" spans="1:2" x14ac:dyDescent="0.2">
      <c r="A21733" s="1" t="s">
        <v>5070</v>
      </c>
      <c r="B21733" t="str">
        <f t="shared" si="652"/>
        <v>https://www.udobaer.de/out/media/public/cust/others/s0000325-2021-ch_it.pdf</v>
      </c>
    </row>
    <row r="21734" spans="1:2" x14ac:dyDescent="0.2">
      <c r="A21734" s="1" t="s">
        <v>5071</v>
      </c>
      <c r="B21734" t="str">
        <f t="shared" si="652"/>
        <v>https://www.udobaer.de/out/media/public/cust/others/s0000325-2021-ch_it.pdf</v>
      </c>
    </row>
    <row r="21735" spans="1:2" x14ac:dyDescent="0.2">
      <c r="A21735" s="1" t="s">
        <v>5072</v>
      </c>
      <c r="B21735" t="str">
        <f t="shared" si="652"/>
        <v>https://www.udobaer.de/out/media/public/cust/others/s0000325-2021-ch_it.pdf</v>
      </c>
    </row>
    <row r="21736" spans="1:2" x14ac:dyDescent="0.2">
      <c r="A21736" s="1" t="s">
        <v>5073</v>
      </c>
      <c r="B21736" t="str">
        <f t="shared" si="652"/>
        <v>https://www.udobaer.de/out/media/public/cust/others/s0000325-2021-ch_it.pdf</v>
      </c>
    </row>
    <row r="21737" spans="1:2" x14ac:dyDescent="0.2">
      <c r="A21737" s="1" t="s">
        <v>5074</v>
      </c>
      <c r="B21737" t="str">
        <f t="shared" si="652"/>
        <v>https://www.udobaer.de/out/media/public/cust/others/s0000325-2021-ch_it.pdf</v>
      </c>
    </row>
    <row r="21738" spans="1:2" x14ac:dyDescent="0.2">
      <c r="A21738" s="1" t="s">
        <v>5075</v>
      </c>
      <c r="B21738" t="str">
        <f t="shared" si="652"/>
        <v>https://www.udobaer.de/out/media/public/cust/others/s0000325-2021-ch_it.pdf</v>
      </c>
    </row>
    <row r="21739" spans="1:2" x14ac:dyDescent="0.2">
      <c r="A21739" s="1" t="s">
        <v>5076</v>
      </c>
      <c r="B21739" t="str">
        <f t="shared" si="652"/>
        <v>https://www.udobaer.de/out/media/public/cust/others/s0000325-2021-ch_it.pdf</v>
      </c>
    </row>
    <row r="21740" spans="1:2" x14ac:dyDescent="0.2">
      <c r="A21740" s="1" t="s">
        <v>5077</v>
      </c>
      <c r="B21740" t="str">
        <f t="shared" si="652"/>
        <v>https://www.udobaer.de/out/media/public/cust/others/s0000325-2021-ch_it.pdf</v>
      </c>
    </row>
    <row r="21741" spans="1:2" x14ac:dyDescent="0.2">
      <c r="A21741" s="1" t="s">
        <v>5078</v>
      </c>
      <c r="B21741" t="str">
        <f t="shared" si="652"/>
        <v>https://www.udobaer.de/out/media/public/cust/others/s0000325-2021-ch_it.pdf</v>
      </c>
    </row>
    <row r="21742" spans="1:2" x14ac:dyDescent="0.2">
      <c r="A21742" s="1" t="s">
        <v>5079</v>
      </c>
      <c r="B21742" t="str">
        <f t="shared" si="652"/>
        <v>https://www.udobaer.de/out/media/public/cust/others/s0000325-2021-ch_it.pdf</v>
      </c>
    </row>
    <row r="21743" spans="1:2" x14ac:dyDescent="0.2">
      <c r="A21743" s="1" t="s">
        <v>5080</v>
      </c>
      <c r="B21743" t="str">
        <f t="shared" si="652"/>
        <v>https://www.udobaer.de/out/media/public/cust/others/s0000325-2021-ch_it.pdf</v>
      </c>
    </row>
    <row r="21744" spans="1:2" x14ac:dyDescent="0.2">
      <c r="A21744" s="1" t="s">
        <v>5081</v>
      </c>
      <c r="B21744" t="str">
        <f t="shared" si="652"/>
        <v>https://www.udobaer.de/out/media/public/cust/others/s0000325-2021-ch_it.pdf</v>
      </c>
    </row>
    <row r="21745" spans="1:2" x14ac:dyDescent="0.2">
      <c r="A21745" s="1" t="s">
        <v>5082</v>
      </c>
      <c r="B21745" t="str">
        <f t="shared" si="652"/>
        <v>https://www.udobaer.de/out/media/public/cust/others/s0000325-2021-ch_it.pdf</v>
      </c>
    </row>
    <row r="21746" spans="1:2" x14ac:dyDescent="0.2">
      <c r="A21746" s="1" t="s">
        <v>5083</v>
      </c>
      <c r="B21746" t="str">
        <f t="shared" si="652"/>
        <v>https://www.udobaer.de/out/media/public/cust/others/s0000325-2021-ch_it.pdf</v>
      </c>
    </row>
    <row r="21747" spans="1:2" x14ac:dyDescent="0.2">
      <c r="A21747" s="1" t="s">
        <v>5084</v>
      </c>
      <c r="B21747" t="str">
        <f t="shared" si="652"/>
        <v>https://www.udobaer.de/out/media/public/cust/others/s0000325-2021-ch_it.pdf</v>
      </c>
    </row>
    <row r="21748" spans="1:2" x14ac:dyDescent="0.2">
      <c r="A21748" s="1" t="s">
        <v>5085</v>
      </c>
      <c r="B21748" t="str">
        <f t="shared" si="652"/>
        <v>https://www.udobaer.de/out/media/public/cust/others/s0000325-2021-ch_it.pdf</v>
      </c>
    </row>
    <row r="21749" spans="1:2" x14ac:dyDescent="0.2">
      <c r="A21749" s="1" t="s">
        <v>5086</v>
      </c>
      <c r="B21749" t="str">
        <f t="shared" si="652"/>
        <v>https://www.udobaer.de/out/media/public/cust/others/s0000325-2021-ch_it.pdf</v>
      </c>
    </row>
    <row r="21750" spans="1:2" x14ac:dyDescent="0.2">
      <c r="A21750" s="1" t="s">
        <v>5087</v>
      </c>
      <c r="B21750" t="str">
        <f t="shared" si="652"/>
        <v>https://www.udobaer.de/out/media/public/cust/others/s0000325-2021-ch_it.pdf</v>
      </c>
    </row>
    <row r="21751" spans="1:2" x14ac:dyDescent="0.2">
      <c r="A21751" s="1" t="s">
        <v>5088</v>
      </c>
      <c r="B21751" t="str">
        <f t="shared" si="652"/>
        <v>https://www.udobaer.de/out/media/public/cust/others/s0000325-2021-ch_it.pdf</v>
      </c>
    </row>
    <row r="21752" spans="1:2" x14ac:dyDescent="0.2">
      <c r="A21752" s="1" t="s">
        <v>5089</v>
      </c>
      <c r="B21752" t="str">
        <f t="shared" si="652"/>
        <v>https://www.udobaer.de/out/media/public/cust/others/s0000325-2021-ch_it.pdf</v>
      </c>
    </row>
    <row r="21753" spans="1:2" x14ac:dyDescent="0.2">
      <c r="A21753" s="1" t="s">
        <v>5090</v>
      </c>
      <c r="B21753" t="str">
        <f t="shared" si="652"/>
        <v>https://www.udobaer.de/out/media/public/cust/others/s0000325-2021-ch_it.pdf</v>
      </c>
    </row>
    <row r="21754" spans="1:2" x14ac:dyDescent="0.2">
      <c r="A21754" s="1" t="s">
        <v>5091</v>
      </c>
      <c r="B21754" t="str">
        <f t="shared" si="652"/>
        <v>https://www.udobaer.de/out/media/public/cust/others/s0000325-2021-ch_it.pdf</v>
      </c>
    </row>
    <row r="21755" spans="1:2" x14ac:dyDescent="0.2">
      <c r="A21755" s="1" t="s">
        <v>5092</v>
      </c>
      <c r="B21755" t="str">
        <f t="shared" si="652"/>
        <v>https://www.udobaer.de/out/media/public/cust/others/s0000325-2021-ch_it.pdf</v>
      </c>
    </row>
    <row r="21756" spans="1:2" x14ac:dyDescent="0.2">
      <c r="A21756" s="1" t="s">
        <v>5093</v>
      </c>
      <c r="B21756" t="str">
        <f t="shared" si="652"/>
        <v>https://www.udobaer.de/out/media/public/cust/others/s0000325-2021-ch_it.pdf</v>
      </c>
    </row>
    <row r="21757" spans="1:2" x14ac:dyDescent="0.2">
      <c r="A21757" s="1" t="s">
        <v>5094</v>
      </c>
      <c r="B21757" t="str">
        <f t="shared" si="652"/>
        <v>https://www.udobaer.de/out/media/public/cust/others/s0000325-2021-ch_it.pdf</v>
      </c>
    </row>
    <row r="21758" spans="1:2" x14ac:dyDescent="0.2">
      <c r="A21758" s="1" t="s">
        <v>5095</v>
      </c>
      <c r="B21758" t="str">
        <f t="shared" si="652"/>
        <v>https://www.udobaer.de/out/media/public/cust/others/s0000325-2021-ch_it.pdf</v>
      </c>
    </row>
    <row r="21759" spans="1:2" x14ac:dyDescent="0.2">
      <c r="A21759" s="1" t="s">
        <v>5096</v>
      </c>
      <c r="B21759" t="str">
        <f t="shared" si="652"/>
        <v>https://www.udobaer.de/out/media/public/cust/others/s0000325-2021-ch_it.pdf</v>
      </c>
    </row>
    <row r="21760" spans="1:2" x14ac:dyDescent="0.2">
      <c r="A21760" s="1" t="s">
        <v>5097</v>
      </c>
      <c r="B21760" t="str">
        <f t="shared" si="652"/>
        <v>https://www.udobaer.de/out/media/public/cust/others/s0000325-2021-ch_it.pdf</v>
      </c>
    </row>
    <row r="21761" spans="1:2" x14ac:dyDescent="0.2">
      <c r="A21761" s="1" t="s">
        <v>5098</v>
      </c>
      <c r="B21761" t="str">
        <f t="shared" si="652"/>
        <v>https://www.udobaer.de/out/media/public/cust/others/s0000325-2021-ch_it.pdf</v>
      </c>
    </row>
    <row r="21762" spans="1:2" x14ac:dyDescent="0.2">
      <c r="A21762" s="1" t="s">
        <v>5099</v>
      </c>
      <c r="B21762" t="str">
        <f t="shared" si="652"/>
        <v>https://www.udobaer.de/out/media/public/cust/others/s0000325-2021-ch_it.pdf</v>
      </c>
    </row>
    <row r="21763" spans="1:2" x14ac:dyDescent="0.2">
      <c r="A21763" s="1" t="s">
        <v>5100</v>
      </c>
      <c r="B21763" t="str">
        <f t="shared" si="652"/>
        <v>https://www.udobaer.de/out/media/public/cust/others/s0000325-2021-ch_it.pdf</v>
      </c>
    </row>
    <row r="21764" spans="1:2" x14ac:dyDescent="0.2">
      <c r="A21764" s="1" t="s">
        <v>5101</v>
      </c>
      <c r="B21764" t="str">
        <f t="shared" si="652"/>
        <v>https://www.udobaer.de/out/media/public/cust/others/s0000325-2021-ch_it.pdf</v>
      </c>
    </row>
    <row r="21765" spans="1:2" x14ac:dyDescent="0.2">
      <c r="A21765" s="1" t="s">
        <v>5102</v>
      </c>
      <c r="B21765" t="str">
        <f t="shared" si="652"/>
        <v>https://www.udobaer.de/out/media/public/cust/others/s0000325-2021-ch_it.pdf</v>
      </c>
    </row>
    <row r="21766" spans="1:2" x14ac:dyDescent="0.2">
      <c r="A21766" s="1" t="s">
        <v>5103</v>
      </c>
      <c r="B21766" t="str">
        <f t="shared" si="652"/>
        <v>https://www.udobaer.de/out/media/public/cust/others/s0000325-2021-ch_it.pdf</v>
      </c>
    </row>
    <row r="21767" spans="1:2" x14ac:dyDescent="0.2">
      <c r="A21767" s="1" t="s">
        <v>5104</v>
      </c>
      <c r="B21767" t="str">
        <f t="shared" si="652"/>
        <v>https://www.udobaer.de/out/media/public/cust/others/s0000325-2021-ch_it.pdf</v>
      </c>
    </row>
    <row r="21768" spans="1:2" x14ac:dyDescent="0.2">
      <c r="A21768" s="1" t="s">
        <v>5105</v>
      </c>
      <c r="B21768" t="str">
        <f t="shared" si="652"/>
        <v>https://www.udobaer.de/out/media/public/cust/others/s0000325-2021-ch_it.pdf</v>
      </c>
    </row>
    <row r="21769" spans="1:2" x14ac:dyDescent="0.2">
      <c r="A21769" s="1" t="s">
        <v>5106</v>
      </c>
      <c r="B21769" t="str">
        <f t="shared" si="652"/>
        <v>https://www.udobaer.de/out/media/public/cust/others/s0000325-2021-ch_it.pdf</v>
      </c>
    </row>
    <row r="21770" spans="1:2" x14ac:dyDescent="0.2">
      <c r="A21770" s="1" t="s">
        <v>5107</v>
      </c>
      <c r="B21770" t="str">
        <f t="shared" si="652"/>
        <v>https://www.udobaer.de/out/media/public/cust/others/s0000325-2021-ch_it.pdf</v>
      </c>
    </row>
    <row r="21771" spans="1:2" x14ac:dyDescent="0.2">
      <c r="A21771" s="1" t="s">
        <v>5108</v>
      </c>
      <c r="B21771" t="str">
        <f t="shared" si="652"/>
        <v>https://www.udobaer.de/out/media/public/cust/others/s0000325-2021-ch_it.pdf</v>
      </c>
    </row>
    <row r="21772" spans="1:2" x14ac:dyDescent="0.2">
      <c r="A21772" s="1" t="s">
        <v>5109</v>
      </c>
      <c r="B21772" t="str">
        <f t="shared" ref="B21772:B21835" si="653">HYPERLINK("https://www.udobaer.de/out/media/public/cust/others/s0000325-2021-ch_it.pdf")</f>
        <v>https://www.udobaer.de/out/media/public/cust/others/s0000325-2021-ch_it.pdf</v>
      </c>
    </row>
    <row r="21773" spans="1:2" x14ac:dyDescent="0.2">
      <c r="A21773" s="1" t="s">
        <v>5110</v>
      </c>
      <c r="B21773" t="str">
        <f t="shared" si="653"/>
        <v>https://www.udobaer.de/out/media/public/cust/others/s0000325-2021-ch_it.pdf</v>
      </c>
    </row>
    <row r="21774" spans="1:2" x14ac:dyDescent="0.2">
      <c r="A21774" s="1" t="s">
        <v>5111</v>
      </c>
      <c r="B21774" t="str">
        <f t="shared" si="653"/>
        <v>https://www.udobaer.de/out/media/public/cust/others/s0000325-2021-ch_it.pdf</v>
      </c>
    </row>
    <row r="21775" spans="1:2" x14ac:dyDescent="0.2">
      <c r="A21775" s="1" t="s">
        <v>5112</v>
      </c>
      <c r="B21775" t="str">
        <f t="shared" si="653"/>
        <v>https://www.udobaer.de/out/media/public/cust/others/s0000325-2021-ch_it.pdf</v>
      </c>
    </row>
    <row r="21776" spans="1:2" x14ac:dyDescent="0.2">
      <c r="A21776" s="1" t="s">
        <v>5113</v>
      </c>
      <c r="B21776" t="str">
        <f t="shared" si="653"/>
        <v>https://www.udobaer.de/out/media/public/cust/others/s0000325-2021-ch_it.pdf</v>
      </c>
    </row>
    <row r="21777" spans="1:2" x14ac:dyDescent="0.2">
      <c r="A21777" s="1" t="s">
        <v>5114</v>
      </c>
      <c r="B21777" t="str">
        <f t="shared" si="653"/>
        <v>https://www.udobaer.de/out/media/public/cust/others/s0000325-2021-ch_it.pdf</v>
      </c>
    </row>
    <row r="21778" spans="1:2" x14ac:dyDescent="0.2">
      <c r="A21778" s="1" t="s">
        <v>5115</v>
      </c>
      <c r="B21778" t="str">
        <f t="shared" si="653"/>
        <v>https://www.udobaer.de/out/media/public/cust/others/s0000325-2021-ch_it.pdf</v>
      </c>
    </row>
    <row r="21779" spans="1:2" x14ac:dyDescent="0.2">
      <c r="A21779" s="1" t="s">
        <v>5116</v>
      </c>
      <c r="B21779" t="str">
        <f t="shared" si="653"/>
        <v>https://www.udobaer.de/out/media/public/cust/others/s0000325-2021-ch_it.pdf</v>
      </c>
    </row>
    <row r="21780" spans="1:2" x14ac:dyDescent="0.2">
      <c r="A21780" s="1" t="s">
        <v>5117</v>
      </c>
      <c r="B21780" t="str">
        <f t="shared" si="653"/>
        <v>https://www.udobaer.de/out/media/public/cust/others/s0000325-2021-ch_it.pdf</v>
      </c>
    </row>
    <row r="21781" spans="1:2" x14ac:dyDescent="0.2">
      <c r="A21781" s="1" t="s">
        <v>5118</v>
      </c>
      <c r="B21781" t="str">
        <f t="shared" si="653"/>
        <v>https://www.udobaer.de/out/media/public/cust/others/s0000325-2021-ch_it.pdf</v>
      </c>
    </row>
    <row r="21782" spans="1:2" x14ac:dyDescent="0.2">
      <c r="A21782" s="1" t="s">
        <v>5119</v>
      </c>
      <c r="B21782" t="str">
        <f t="shared" si="653"/>
        <v>https://www.udobaer.de/out/media/public/cust/others/s0000325-2021-ch_it.pdf</v>
      </c>
    </row>
    <row r="21783" spans="1:2" x14ac:dyDescent="0.2">
      <c r="A21783" s="1" t="s">
        <v>5120</v>
      </c>
      <c r="B21783" t="str">
        <f t="shared" si="653"/>
        <v>https://www.udobaer.de/out/media/public/cust/others/s0000325-2021-ch_it.pdf</v>
      </c>
    </row>
    <row r="21784" spans="1:2" x14ac:dyDescent="0.2">
      <c r="A21784" s="1" t="s">
        <v>5121</v>
      </c>
      <c r="B21784" t="str">
        <f t="shared" si="653"/>
        <v>https://www.udobaer.de/out/media/public/cust/others/s0000325-2021-ch_it.pdf</v>
      </c>
    </row>
    <row r="21785" spans="1:2" x14ac:dyDescent="0.2">
      <c r="A21785" s="1" t="s">
        <v>5122</v>
      </c>
      <c r="B21785" t="str">
        <f t="shared" si="653"/>
        <v>https://www.udobaer.de/out/media/public/cust/others/s0000325-2021-ch_it.pdf</v>
      </c>
    </row>
    <row r="21786" spans="1:2" x14ac:dyDescent="0.2">
      <c r="A21786" s="1" t="s">
        <v>5123</v>
      </c>
      <c r="B21786" t="str">
        <f t="shared" si="653"/>
        <v>https://www.udobaer.de/out/media/public/cust/others/s0000325-2021-ch_it.pdf</v>
      </c>
    </row>
    <row r="21787" spans="1:2" x14ac:dyDescent="0.2">
      <c r="A21787" s="1" t="s">
        <v>5124</v>
      </c>
      <c r="B21787" t="str">
        <f t="shared" si="653"/>
        <v>https://www.udobaer.de/out/media/public/cust/others/s0000325-2021-ch_it.pdf</v>
      </c>
    </row>
    <row r="21788" spans="1:2" x14ac:dyDescent="0.2">
      <c r="A21788" s="1" t="s">
        <v>5125</v>
      </c>
      <c r="B21788" t="str">
        <f t="shared" si="653"/>
        <v>https://www.udobaer.de/out/media/public/cust/others/s0000325-2021-ch_it.pdf</v>
      </c>
    </row>
    <row r="21789" spans="1:2" x14ac:dyDescent="0.2">
      <c r="A21789" s="1" t="s">
        <v>5126</v>
      </c>
      <c r="B21789" t="str">
        <f t="shared" si="653"/>
        <v>https://www.udobaer.de/out/media/public/cust/others/s0000325-2021-ch_it.pdf</v>
      </c>
    </row>
    <row r="21790" spans="1:2" x14ac:dyDescent="0.2">
      <c r="A21790" s="1" t="s">
        <v>5127</v>
      </c>
      <c r="B21790" t="str">
        <f t="shared" si="653"/>
        <v>https://www.udobaer.de/out/media/public/cust/others/s0000325-2021-ch_it.pdf</v>
      </c>
    </row>
    <row r="21791" spans="1:2" x14ac:dyDescent="0.2">
      <c r="A21791" s="1" t="s">
        <v>5128</v>
      </c>
      <c r="B21791" t="str">
        <f t="shared" si="653"/>
        <v>https://www.udobaer.de/out/media/public/cust/others/s0000325-2021-ch_it.pdf</v>
      </c>
    </row>
    <row r="21792" spans="1:2" x14ac:dyDescent="0.2">
      <c r="A21792" s="1" t="s">
        <v>5129</v>
      </c>
      <c r="B21792" t="str">
        <f t="shared" si="653"/>
        <v>https://www.udobaer.de/out/media/public/cust/others/s0000325-2021-ch_it.pdf</v>
      </c>
    </row>
    <row r="21793" spans="1:2" x14ac:dyDescent="0.2">
      <c r="A21793" s="1" t="s">
        <v>5130</v>
      </c>
      <c r="B21793" t="str">
        <f t="shared" si="653"/>
        <v>https://www.udobaer.de/out/media/public/cust/others/s0000325-2021-ch_it.pdf</v>
      </c>
    </row>
    <row r="21794" spans="1:2" x14ac:dyDescent="0.2">
      <c r="A21794" s="1" t="s">
        <v>5131</v>
      </c>
      <c r="B21794" t="str">
        <f t="shared" si="653"/>
        <v>https://www.udobaer.de/out/media/public/cust/others/s0000325-2021-ch_it.pdf</v>
      </c>
    </row>
    <row r="21795" spans="1:2" x14ac:dyDescent="0.2">
      <c r="A21795" s="1" t="s">
        <v>5132</v>
      </c>
      <c r="B21795" t="str">
        <f t="shared" si="653"/>
        <v>https://www.udobaer.de/out/media/public/cust/others/s0000325-2021-ch_it.pdf</v>
      </c>
    </row>
    <row r="21796" spans="1:2" x14ac:dyDescent="0.2">
      <c r="A21796" s="1" t="s">
        <v>5133</v>
      </c>
      <c r="B21796" t="str">
        <f t="shared" si="653"/>
        <v>https://www.udobaer.de/out/media/public/cust/others/s0000325-2021-ch_it.pdf</v>
      </c>
    </row>
    <row r="21797" spans="1:2" x14ac:dyDescent="0.2">
      <c r="A21797" s="1" t="s">
        <v>5134</v>
      </c>
      <c r="B21797" t="str">
        <f t="shared" si="653"/>
        <v>https://www.udobaer.de/out/media/public/cust/others/s0000325-2021-ch_it.pdf</v>
      </c>
    </row>
    <row r="21798" spans="1:2" x14ac:dyDescent="0.2">
      <c r="A21798" s="1" t="s">
        <v>5135</v>
      </c>
      <c r="B21798" t="str">
        <f t="shared" si="653"/>
        <v>https://www.udobaer.de/out/media/public/cust/others/s0000325-2021-ch_it.pdf</v>
      </c>
    </row>
    <row r="21799" spans="1:2" x14ac:dyDescent="0.2">
      <c r="A21799" s="1" t="s">
        <v>5136</v>
      </c>
      <c r="B21799" t="str">
        <f t="shared" si="653"/>
        <v>https://www.udobaer.de/out/media/public/cust/others/s0000325-2021-ch_it.pdf</v>
      </c>
    </row>
    <row r="21800" spans="1:2" x14ac:dyDescent="0.2">
      <c r="A21800" s="1" t="s">
        <v>5137</v>
      </c>
      <c r="B21800" t="str">
        <f t="shared" si="653"/>
        <v>https://www.udobaer.de/out/media/public/cust/others/s0000325-2021-ch_it.pdf</v>
      </c>
    </row>
    <row r="21801" spans="1:2" x14ac:dyDescent="0.2">
      <c r="A21801" s="1" t="s">
        <v>5138</v>
      </c>
      <c r="B21801" t="str">
        <f t="shared" si="653"/>
        <v>https://www.udobaer.de/out/media/public/cust/others/s0000325-2021-ch_it.pdf</v>
      </c>
    </row>
    <row r="21802" spans="1:2" x14ac:dyDescent="0.2">
      <c r="A21802" s="1" t="s">
        <v>5139</v>
      </c>
      <c r="B21802" t="str">
        <f t="shared" si="653"/>
        <v>https://www.udobaer.de/out/media/public/cust/others/s0000325-2021-ch_it.pdf</v>
      </c>
    </row>
    <row r="21803" spans="1:2" x14ac:dyDescent="0.2">
      <c r="A21803" s="1" t="s">
        <v>5140</v>
      </c>
      <c r="B21803" t="str">
        <f t="shared" si="653"/>
        <v>https://www.udobaer.de/out/media/public/cust/others/s0000325-2021-ch_it.pdf</v>
      </c>
    </row>
    <row r="21804" spans="1:2" x14ac:dyDescent="0.2">
      <c r="A21804" s="1" t="s">
        <v>5141</v>
      </c>
      <c r="B21804" t="str">
        <f t="shared" si="653"/>
        <v>https://www.udobaer.de/out/media/public/cust/others/s0000325-2021-ch_it.pdf</v>
      </c>
    </row>
    <row r="21805" spans="1:2" x14ac:dyDescent="0.2">
      <c r="A21805" s="1" t="s">
        <v>5142</v>
      </c>
      <c r="B21805" t="str">
        <f t="shared" si="653"/>
        <v>https://www.udobaer.de/out/media/public/cust/others/s0000325-2021-ch_it.pdf</v>
      </c>
    </row>
    <row r="21806" spans="1:2" x14ac:dyDescent="0.2">
      <c r="A21806" s="1" t="s">
        <v>5143</v>
      </c>
      <c r="B21806" t="str">
        <f t="shared" si="653"/>
        <v>https://www.udobaer.de/out/media/public/cust/others/s0000325-2021-ch_it.pdf</v>
      </c>
    </row>
    <row r="21807" spans="1:2" x14ac:dyDescent="0.2">
      <c r="A21807" s="1" t="s">
        <v>5144</v>
      </c>
      <c r="B21807" t="str">
        <f t="shared" si="653"/>
        <v>https://www.udobaer.de/out/media/public/cust/others/s0000325-2021-ch_it.pdf</v>
      </c>
    </row>
    <row r="21808" spans="1:2" x14ac:dyDescent="0.2">
      <c r="A21808" s="1" t="s">
        <v>5145</v>
      </c>
      <c r="B21808" t="str">
        <f t="shared" si="653"/>
        <v>https://www.udobaer.de/out/media/public/cust/others/s0000325-2021-ch_it.pdf</v>
      </c>
    </row>
    <row r="21809" spans="1:2" x14ac:dyDescent="0.2">
      <c r="A21809" s="1" t="s">
        <v>5146</v>
      </c>
      <c r="B21809" t="str">
        <f t="shared" si="653"/>
        <v>https://www.udobaer.de/out/media/public/cust/others/s0000325-2021-ch_it.pdf</v>
      </c>
    </row>
    <row r="21810" spans="1:2" x14ac:dyDescent="0.2">
      <c r="A21810" s="1" t="s">
        <v>5147</v>
      </c>
      <c r="B21810" t="str">
        <f t="shared" si="653"/>
        <v>https://www.udobaer.de/out/media/public/cust/others/s0000325-2021-ch_it.pdf</v>
      </c>
    </row>
    <row r="21811" spans="1:2" x14ac:dyDescent="0.2">
      <c r="A21811" s="1" t="s">
        <v>5148</v>
      </c>
      <c r="B21811" t="str">
        <f t="shared" si="653"/>
        <v>https://www.udobaer.de/out/media/public/cust/others/s0000325-2021-ch_it.pdf</v>
      </c>
    </row>
    <row r="21812" spans="1:2" x14ac:dyDescent="0.2">
      <c r="A21812" s="1" t="s">
        <v>5149</v>
      </c>
      <c r="B21812" t="str">
        <f t="shared" si="653"/>
        <v>https://www.udobaer.de/out/media/public/cust/others/s0000325-2021-ch_it.pdf</v>
      </c>
    </row>
    <row r="21813" spans="1:2" x14ac:dyDescent="0.2">
      <c r="A21813" s="1" t="s">
        <v>5150</v>
      </c>
      <c r="B21813" t="str">
        <f t="shared" si="653"/>
        <v>https://www.udobaer.de/out/media/public/cust/others/s0000325-2021-ch_it.pdf</v>
      </c>
    </row>
    <row r="21814" spans="1:2" x14ac:dyDescent="0.2">
      <c r="A21814" s="1" t="s">
        <v>5151</v>
      </c>
      <c r="B21814" t="str">
        <f t="shared" si="653"/>
        <v>https://www.udobaer.de/out/media/public/cust/others/s0000325-2021-ch_it.pdf</v>
      </c>
    </row>
    <row r="21815" spans="1:2" x14ac:dyDescent="0.2">
      <c r="A21815" s="1" t="s">
        <v>5152</v>
      </c>
      <c r="B21815" t="str">
        <f t="shared" si="653"/>
        <v>https://www.udobaer.de/out/media/public/cust/others/s0000325-2021-ch_it.pdf</v>
      </c>
    </row>
    <row r="21816" spans="1:2" x14ac:dyDescent="0.2">
      <c r="A21816" s="1" t="s">
        <v>5153</v>
      </c>
      <c r="B21816" t="str">
        <f t="shared" si="653"/>
        <v>https://www.udobaer.de/out/media/public/cust/others/s0000325-2021-ch_it.pdf</v>
      </c>
    </row>
    <row r="21817" spans="1:2" x14ac:dyDescent="0.2">
      <c r="A21817" s="1" t="s">
        <v>5154</v>
      </c>
      <c r="B21817" t="str">
        <f t="shared" si="653"/>
        <v>https://www.udobaer.de/out/media/public/cust/others/s0000325-2021-ch_it.pdf</v>
      </c>
    </row>
    <row r="21818" spans="1:2" x14ac:dyDescent="0.2">
      <c r="A21818" s="1" t="s">
        <v>5155</v>
      </c>
      <c r="B21818" t="str">
        <f t="shared" si="653"/>
        <v>https://www.udobaer.de/out/media/public/cust/others/s0000325-2021-ch_it.pdf</v>
      </c>
    </row>
    <row r="21819" spans="1:2" x14ac:dyDescent="0.2">
      <c r="A21819" s="1" t="s">
        <v>5156</v>
      </c>
      <c r="B21819" t="str">
        <f t="shared" si="653"/>
        <v>https://www.udobaer.de/out/media/public/cust/others/s0000325-2021-ch_it.pdf</v>
      </c>
    </row>
    <row r="21820" spans="1:2" x14ac:dyDescent="0.2">
      <c r="A21820" s="1" t="s">
        <v>5157</v>
      </c>
      <c r="B21820" t="str">
        <f t="shared" si="653"/>
        <v>https://www.udobaer.de/out/media/public/cust/others/s0000325-2021-ch_it.pdf</v>
      </c>
    </row>
    <row r="21821" spans="1:2" x14ac:dyDescent="0.2">
      <c r="A21821" s="1" t="s">
        <v>5158</v>
      </c>
      <c r="B21821" t="str">
        <f t="shared" si="653"/>
        <v>https://www.udobaer.de/out/media/public/cust/others/s0000325-2021-ch_it.pdf</v>
      </c>
    </row>
    <row r="21822" spans="1:2" x14ac:dyDescent="0.2">
      <c r="A21822" s="1" t="s">
        <v>5159</v>
      </c>
      <c r="B21822" t="str">
        <f t="shared" si="653"/>
        <v>https://www.udobaer.de/out/media/public/cust/others/s0000325-2021-ch_it.pdf</v>
      </c>
    </row>
    <row r="21823" spans="1:2" x14ac:dyDescent="0.2">
      <c r="A21823" s="1" t="s">
        <v>5160</v>
      </c>
      <c r="B21823" t="str">
        <f t="shared" si="653"/>
        <v>https://www.udobaer.de/out/media/public/cust/others/s0000325-2021-ch_it.pdf</v>
      </c>
    </row>
    <row r="21824" spans="1:2" x14ac:dyDescent="0.2">
      <c r="A21824" s="1" t="s">
        <v>5161</v>
      </c>
      <c r="B21824" t="str">
        <f t="shared" si="653"/>
        <v>https://www.udobaer.de/out/media/public/cust/others/s0000325-2021-ch_it.pdf</v>
      </c>
    </row>
    <row r="21825" spans="1:2" x14ac:dyDescent="0.2">
      <c r="A21825" s="1" t="s">
        <v>5162</v>
      </c>
      <c r="B21825" t="str">
        <f t="shared" si="653"/>
        <v>https://www.udobaer.de/out/media/public/cust/others/s0000325-2021-ch_it.pdf</v>
      </c>
    </row>
    <row r="21826" spans="1:2" x14ac:dyDescent="0.2">
      <c r="A21826" s="1" t="s">
        <v>5163</v>
      </c>
      <c r="B21826" t="str">
        <f t="shared" si="653"/>
        <v>https://www.udobaer.de/out/media/public/cust/others/s0000325-2021-ch_it.pdf</v>
      </c>
    </row>
    <row r="21827" spans="1:2" x14ac:dyDescent="0.2">
      <c r="A21827" s="1" t="s">
        <v>5164</v>
      </c>
      <c r="B21827" t="str">
        <f t="shared" si="653"/>
        <v>https://www.udobaer.de/out/media/public/cust/others/s0000325-2021-ch_it.pdf</v>
      </c>
    </row>
    <row r="21828" spans="1:2" x14ac:dyDescent="0.2">
      <c r="A21828" s="1" t="s">
        <v>5165</v>
      </c>
      <c r="B21828" t="str">
        <f t="shared" si="653"/>
        <v>https://www.udobaer.de/out/media/public/cust/others/s0000325-2021-ch_it.pdf</v>
      </c>
    </row>
    <row r="21829" spans="1:2" x14ac:dyDescent="0.2">
      <c r="A21829" s="1" t="s">
        <v>5166</v>
      </c>
      <c r="B21829" t="str">
        <f t="shared" si="653"/>
        <v>https://www.udobaer.de/out/media/public/cust/others/s0000325-2021-ch_it.pdf</v>
      </c>
    </row>
    <row r="21830" spans="1:2" x14ac:dyDescent="0.2">
      <c r="A21830" s="1" t="s">
        <v>5167</v>
      </c>
      <c r="B21830" t="str">
        <f t="shared" si="653"/>
        <v>https://www.udobaer.de/out/media/public/cust/others/s0000325-2021-ch_it.pdf</v>
      </c>
    </row>
    <row r="21831" spans="1:2" x14ac:dyDescent="0.2">
      <c r="A21831" s="1" t="s">
        <v>5168</v>
      </c>
      <c r="B21831" t="str">
        <f t="shared" si="653"/>
        <v>https://www.udobaer.de/out/media/public/cust/others/s0000325-2021-ch_it.pdf</v>
      </c>
    </row>
    <row r="21832" spans="1:2" x14ac:dyDescent="0.2">
      <c r="A21832" s="1" t="s">
        <v>5169</v>
      </c>
      <c r="B21832" t="str">
        <f t="shared" si="653"/>
        <v>https://www.udobaer.de/out/media/public/cust/others/s0000325-2021-ch_it.pdf</v>
      </c>
    </row>
    <row r="21833" spans="1:2" x14ac:dyDescent="0.2">
      <c r="A21833" s="1" t="s">
        <v>5170</v>
      </c>
      <c r="B21833" t="str">
        <f t="shared" si="653"/>
        <v>https://www.udobaer.de/out/media/public/cust/others/s0000325-2021-ch_it.pdf</v>
      </c>
    </row>
    <row r="21834" spans="1:2" x14ac:dyDescent="0.2">
      <c r="A21834" s="1" t="s">
        <v>5171</v>
      </c>
      <c r="B21834" t="str">
        <f t="shared" si="653"/>
        <v>https://www.udobaer.de/out/media/public/cust/others/s0000325-2021-ch_it.pdf</v>
      </c>
    </row>
    <row r="21835" spans="1:2" x14ac:dyDescent="0.2">
      <c r="A21835" s="1" t="s">
        <v>5172</v>
      </c>
      <c r="B21835" t="str">
        <f t="shared" si="653"/>
        <v>https://www.udobaer.de/out/media/public/cust/others/s0000325-2021-ch_it.pdf</v>
      </c>
    </row>
    <row r="21836" spans="1:2" x14ac:dyDescent="0.2">
      <c r="A21836" s="1" t="s">
        <v>5173</v>
      </c>
      <c r="B21836" t="str">
        <f t="shared" ref="B21836:B21899" si="654">HYPERLINK("https://www.udobaer.de/out/media/public/cust/others/s0000325-2021-ch_it.pdf")</f>
        <v>https://www.udobaer.de/out/media/public/cust/others/s0000325-2021-ch_it.pdf</v>
      </c>
    </row>
    <row r="21837" spans="1:2" x14ac:dyDescent="0.2">
      <c r="A21837" s="1" t="s">
        <v>5174</v>
      </c>
      <c r="B21837" t="str">
        <f t="shared" si="654"/>
        <v>https://www.udobaer.de/out/media/public/cust/others/s0000325-2021-ch_it.pdf</v>
      </c>
    </row>
    <row r="21838" spans="1:2" x14ac:dyDescent="0.2">
      <c r="A21838" s="1" t="s">
        <v>5175</v>
      </c>
      <c r="B21838" t="str">
        <f t="shared" si="654"/>
        <v>https://www.udobaer.de/out/media/public/cust/others/s0000325-2021-ch_it.pdf</v>
      </c>
    </row>
    <row r="21839" spans="1:2" x14ac:dyDescent="0.2">
      <c r="A21839" s="1" t="s">
        <v>5176</v>
      </c>
      <c r="B21839" t="str">
        <f t="shared" si="654"/>
        <v>https://www.udobaer.de/out/media/public/cust/others/s0000325-2021-ch_it.pdf</v>
      </c>
    </row>
    <row r="21840" spans="1:2" x14ac:dyDescent="0.2">
      <c r="A21840" s="1" t="s">
        <v>5177</v>
      </c>
      <c r="B21840" t="str">
        <f t="shared" si="654"/>
        <v>https://www.udobaer.de/out/media/public/cust/others/s0000325-2021-ch_it.pdf</v>
      </c>
    </row>
    <row r="21841" spans="1:2" x14ac:dyDescent="0.2">
      <c r="A21841" s="1" t="s">
        <v>5178</v>
      </c>
      <c r="B21841" t="str">
        <f t="shared" si="654"/>
        <v>https://www.udobaer.de/out/media/public/cust/others/s0000325-2021-ch_it.pdf</v>
      </c>
    </row>
    <row r="21842" spans="1:2" x14ac:dyDescent="0.2">
      <c r="A21842" s="1" t="s">
        <v>5179</v>
      </c>
      <c r="B21842" t="str">
        <f t="shared" si="654"/>
        <v>https://www.udobaer.de/out/media/public/cust/others/s0000325-2021-ch_it.pdf</v>
      </c>
    </row>
    <row r="21843" spans="1:2" x14ac:dyDescent="0.2">
      <c r="A21843" s="1" t="s">
        <v>5180</v>
      </c>
      <c r="B21843" t="str">
        <f t="shared" si="654"/>
        <v>https://www.udobaer.de/out/media/public/cust/others/s0000325-2021-ch_it.pdf</v>
      </c>
    </row>
    <row r="21844" spans="1:2" x14ac:dyDescent="0.2">
      <c r="A21844" s="1" t="s">
        <v>5181</v>
      </c>
      <c r="B21844" t="str">
        <f t="shared" si="654"/>
        <v>https://www.udobaer.de/out/media/public/cust/others/s0000325-2021-ch_it.pdf</v>
      </c>
    </row>
    <row r="21845" spans="1:2" x14ac:dyDescent="0.2">
      <c r="A21845" s="1" t="s">
        <v>5182</v>
      </c>
      <c r="B21845" t="str">
        <f t="shared" si="654"/>
        <v>https://www.udobaer.de/out/media/public/cust/others/s0000325-2021-ch_it.pdf</v>
      </c>
    </row>
    <row r="21846" spans="1:2" x14ac:dyDescent="0.2">
      <c r="A21846" s="1" t="s">
        <v>5183</v>
      </c>
      <c r="B21846" t="str">
        <f t="shared" si="654"/>
        <v>https://www.udobaer.de/out/media/public/cust/others/s0000325-2021-ch_it.pdf</v>
      </c>
    </row>
    <row r="21847" spans="1:2" x14ac:dyDescent="0.2">
      <c r="A21847" s="1" t="s">
        <v>5184</v>
      </c>
      <c r="B21847" t="str">
        <f t="shared" si="654"/>
        <v>https://www.udobaer.de/out/media/public/cust/others/s0000325-2021-ch_it.pdf</v>
      </c>
    </row>
    <row r="21848" spans="1:2" x14ac:dyDescent="0.2">
      <c r="A21848" s="1" t="s">
        <v>5185</v>
      </c>
      <c r="B21848" t="str">
        <f t="shared" si="654"/>
        <v>https://www.udobaer.de/out/media/public/cust/others/s0000325-2021-ch_it.pdf</v>
      </c>
    </row>
    <row r="21849" spans="1:2" x14ac:dyDescent="0.2">
      <c r="A21849" s="1" t="s">
        <v>5186</v>
      </c>
      <c r="B21849" t="str">
        <f t="shared" si="654"/>
        <v>https://www.udobaer.de/out/media/public/cust/others/s0000325-2021-ch_it.pdf</v>
      </c>
    </row>
    <row r="21850" spans="1:2" x14ac:dyDescent="0.2">
      <c r="A21850" s="1" t="s">
        <v>5187</v>
      </c>
      <c r="B21850" t="str">
        <f t="shared" si="654"/>
        <v>https://www.udobaer.de/out/media/public/cust/others/s0000325-2021-ch_it.pdf</v>
      </c>
    </row>
    <row r="21851" spans="1:2" x14ac:dyDescent="0.2">
      <c r="A21851" s="1" t="s">
        <v>5188</v>
      </c>
      <c r="B21851" t="str">
        <f t="shared" si="654"/>
        <v>https://www.udobaer.de/out/media/public/cust/others/s0000325-2021-ch_it.pdf</v>
      </c>
    </row>
    <row r="21852" spans="1:2" x14ac:dyDescent="0.2">
      <c r="A21852" s="1" t="s">
        <v>5189</v>
      </c>
      <c r="B21852" t="str">
        <f t="shared" si="654"/>
        <v>https://www.udobaer.de/out/media/public/cust/others/s0000325-2021-ch_it.pdf</v>
      </c>
    </row>
    <row r="21853" spans="1:2" x14ac:dyDescent="0.2">
      <c r="A21853" s="1" t="s">
        <v>5190</v>
      </c>
      <c r="B21853" t="str">
        <f t="shared" si="654"/>
        <v>https://www.udobaer.de/out/media/public/cust/others/s0000325-2021-ch_it.pdf</v>
      </c>
    </row>
    <row r="21854" spans="1:2" x14ac:dyDescent="0.2">
      <c r="A21854" s="1" t="s">
        <v>5191</v>
      </c>
      <c r="B21854" t="str">
        <f t="shared" si="654"/>
        <v>https://www.udobaer.de/out/media/public/cust/others/s0000325-2021-ch_it.pdf</v>
      </c>
    </row>
    <row r="21855" spans="1:2" x14ac:dyDescent="0.2">
      <c r="A21855" s="1" t="s">
        <v>5192</v>
      </c>
      <c r="B21855" t="str">
        <f t="shared" si="654"/>
        <v>https://www.udobaer.de/out/media/public/cust/others/s0000325-2021-ch_it.pdf</v>
      </c>
    </row>
    <row r="21856" spans="1:2" x14ac:dyDescent="0.2">
      <c r="A21856" s="1" t="s">
        <v>5193</v>
      </c>
      <c r="B21856" t="str">
        <f t="shared" si="654"/>
        <v>https://www.udobaer.de/out/media/public/cust/others/s0000325-2021-ch_it.pdf</v>
      </c>
    </row>
    <row r="21857" spans="1:2" x14ac:dyDescent="0.2">
      <c r="A21857" s="1" t="s">
        <v>5194</v>
      </c>
      <c r="B21857" t="str">
        <f t="shared" si="654"/>
        <v>https://www.udobaer.de/out/media/public/cust/others/s0000325-2021-ch_it.pdf</v>
      </c>
    </row>
    <row r="21858" spans="1:2" x14ac:dyDescent="0.2">
      <c r="A21858" s="1" t="s">
        <v>5195</v>
      </c>
      <c r="B21858" t="str">
        <f t="shared" si="654"/>
        <v>https://www.udobaer.de/out/media/public/cust/others/s0000325-2021-ch_it.pdf</v>
      </c>
    </row>
    <row r="21859" spans="1:2" x14ac:dyDescent="0.2">
      <c r="A21859" s="1" t="s">
        <v>5196</v>
      </c>
      <c r="B21859" t="str">
        <f t="shared" si="654"/>
        <v>https://www.udobaer.de/out/media/public/cust/others/s0000325-2021-ch_it.pdf</v>
      </c>
    </row>
    <row r="21860" spans="1:2" x14ac:dyDescent="0.2">
      <c r="A21860" s="1" t="s">
        <v>5197</v>
      </c>
      <c r="B21860" t="str">
        <f t="shared" si="654"/>
        <v>https://www.udobaer.de/out/media/public/cust/others/s0000325-2021-ch_it.pdf</v>
      </c>
    </row>
    <row r="21861" spans="1:2" x14ac:dyDescent="0.2">
      <c r="A21861" s="1" t="s">
        <v>5198</v>
      </c>
      <c r="B21861" t="str">
        <f t="shared" si="654"/>
        <v>https://www.udobaer.de/out/media/public/cust/others/s0000325-2021-ch_it.pdf</v>
      </c>
    </row>
    <row r="21862" spans="1:2" x14ac:dyDescent="0.2">
      <c r="A21862" s="1" t="s">
        <v>5199</v>
      </c>
      <c r="B21862" t="str">
        <f t="shared" si="654"/>
        <v>https://www.udobaer.de/out/media/public/cust/others/s0000325-2021-ch_it.pdf</v>
      </c>
    </row>
    <row r="21863" spans="1:2" x14ac:dyDescent="0.2">
      <c r="A21863" s="1" t="s">
        <v>5200</v>
      </c>
      <c r="B21863" t="str">
        <f t="shared" si="654"/>
        <v>https://www.udobaer.de/out/media/public/cust/others/s0000325-2021-ch_it.pdf</v>
      </c>
    </row>
    <row r="21864" spans="1:2" x14ac:dyDescent="0.2">
      <c r="A21864" s="1" t="s">
        <v>5201</v>
      </c>
      <c r="B21864" t="str">
        <f t="shared" si="654"/>
        <v>https://www.udobaer.de/out/media/public/cust/others/s0000325-2021-ch_it.pdf</v>
      </c>
    </row>
    <row r="21865" spans="1:2" x14ac:dyDescent="0.2">
      <c r="A21865" s="1" t="s">
        <v>5202</v>
      </c>
      <c r="B21865" t="str">
        <f t="shared" si="654"/>
        <v>https://www.udobaer.de/out/media/public/cust/others/s0000325-2021-ch_it.pdf</v>
      </c>
    </row>
    <row r="21866" spans="1:2" x14ac:dyDescent="0.2">
      <c r="A21866" s="1" t="s">
        <v>5203</v>
      </c>
      <c r="B21866" t="str">
        <f t="shared" si="654"/>
        <v>https://www.udobaer.de/out/media/public/cust/others/s0000325-2021-ch_it.pdf</v>
      </c>
    </row>
    <row r="21867" spans="1:2" x14ac:dyDescent="0.2">
      <c r="A21867" s="1" t="s">
        <v>5204</v>
      </c>
      <c r="B21867" t="str">
        <f t="shared" si="654"/>
        <v>https://www.udobaer.de/out/media/public/cust/others/s0000325-2021-ch_it.pdf</v>
      </c>
    </row>
    <row r="21868" spans="1:2" x14ac:dyDescent="0.2">
      <c r="A21868" s="1" t="s">
        <v>5205</v>
      </c>
      <c r="B21868" t="str">
        <f t="shared" si="654"/>
        <v>https://www.udobaer.de/out/media/public/cust/others/s0000325-2021-ch_it.pdf</v>
      </c>
    </row>
    <row r="21869" spans="1:2" x14ac:dyDescent="0.2">
      <c r="A21869" s="1" t="s">
        <v>5206</v>
      </c>
      <c r="B21869" t="str">
        <f t="shared" si="654"/>
        <v>https://www.udobaer.de/out/media/public/cust/others/s0000325-2021-ch_it.pdf</v>
      </c>
    </row>
    <row r="21870" spans="1:2" x14ac:dyDescent="0.2">
      <c r="A21870" s="1" t="s">
        <v>5207</v>
      </c>
      <c r="B21870" t="str">
        <f t="shared" si="654"/>
        <v>https://www.udobaer.de/out/media/public/cust/others/s0000325-2021-ch_it.pdf</v>
      </c>
    </row>
    <row r="21871" spans="1:2" x14ac:dyDescent="0.2">
      <c r="A21871" s="1" t="s">
        <v>5208</v>
      </c>
      <c r="B21871" t="str">
        <f t="shared" si="654"/>
        <v>https://www.udobaer.de/out/media/public/cust/others/s0000325-2021-ch_it.pdf</v>
      </c>
    </row>
    <row r="21872" spans="1:2" x14ac:dyDescent="0.2">
      <c r="A21872" s="1" t="s">
        <v>5209</v>
      </c>
      <c r="B21872" t="str">
        <f t="shared" si="654"/>
        <v>https://www.udobaer.de/out/media/public/cust/others/s0000325-2021-ch_it.pdf</v>
      </c>
    </row>
    <row r="21873" spans="1:2" x14ac:dyDescent="0.2">
      <c r="A21873" s="1" t="s">
        <v>5230</v>
      </c>
      <c r="B21873" t="str">
        <f t="shared" si="654"/>
        <v>https://www.udobaer.de/out/media/public/cust/others/s0000325-2021-ch_it.pdf</v>
      </c>
    </row>
    <row r="21874" spans="1:2" x14ac:dyDescent="0.2">
      <c r="A21874" s="1" t="s">
        <v>5231</v>
      </c>
      <c r="B21874" t="str">
        <f t="shared" si="654"/>
        <v>https://www.udobaer.de/out/media/public/cust/others/s0000325-2021-ch_it.pdf</v>
      </c>
    </row>
    <row r="21875" spans="1:2" x14ac:dyDescent="0.2">
      <c r="A21875" s="1" t="s">
        <v>5232</v>
      </c>
      <c r="B21875" t="str">
        <f t="shared" si="654"/>
        <v>https://www.udobaer.de/out/media/public/cust/others/s0000325-2021-ch_it.pdf</v>
      </c>
    </row>
    <row r="21876" spans="1:2" x14ac:dyDescent="0.2">
      <c r="A21876" s="1" t="s">
        <v>5233</v>
      </c>
      <c r="B21876" t="str">
        <f t="shared" si="654"/>
        <v>https://www.udobaer.de/out/media/public/cust/others/s0000325-2021-ch_it.pdf</v>
      </c>
    </row>
    <row r="21877" spans="1:2" x14ac:dyDescent="0.2">
      <c r="A21877" s="1" t="s">
        <v>5234</v>
      </c>
      <c r="B21877" t="str">
        <f t="shared" si="654"/>
        <v>https://www.udobaer.de/out/media/public/cust/others/s0000325-2021-ch_it.pdf</v>
      </c>
    </row>
    <row r="21878" spans="1:2" x14ac:dyDescent="0.2">
      <c r="A21878" s="1" t="s">
        <v>5235</v>
      </c>
      <c r="B21878" t="str">
        <f t="shared" si="654"/>
        <v>https://www.udobaer.de/out/media/public/cust/others/s0000325-2021-ch_it.pdf</v>
      </c>
    </row>
    <row r="21879" spans="1:2" x14ac:dyDescent="0.2">
      <c r="A21879" s="1" t="s">
        <v>5236</v>
      </c>
      <c r="B21879" t="str">
        <f t="shared" si="654"/>
        <v>https://www.udobaer.de/out/media/public/cust/others/s0000325-2021-ch_it.pdf</v>
      </c>
    </row>
    <row r="21880" spans="1:2" x14ac:dyDescent="0.2">
      <c r="A21880" s="1" t="s">
        <v>5237</v>
      </c>
      <c r="B21880" t="str">
        <f t="shared" si="654"/>
        <v>https://www.udobaer.de/out/media/public/cust/others/s0000325-2021-ch_it.pdf</v>
      </c>
    </row>
    <row r="21881" spans="1:2" x14ac:dyDescent="0.2">
      <c r="A21881" s="1" t="s">
        <v>5238</v>
      </c>
      <c r="B21881" t="str">
        <f t="shared" si="654"/>
        <v>https://www.udobaer.de/out/media/public/cust/others/s0000325-2021-ch_it.pdf</v>
      </c>
    </row>
    <row r="21882" spans="1:2" x14ac:dyDescent="0.2">
      <c r="A21882" s="1" t="s">
        <v>5239</v>
      </c>
      <c r="B21882" t="str">
        <f t="shared" si="654"/>
        <v>https://www.udobaer.de/out/media/public/cust/others/s0000325-2021-ch_it.pdf</v>
      </c>
    </row>
    <row r="21883" spans="1:2" x14ac:dyDescent="0.2">
      <c r="A21883" s="1" t="s">
        <v>5240</v>
      </c>
      <c r="B21883" t="str">
        <f t="shared" si="654"/>
        <v>https://www.udobaer.de/out/media/public/cust/others/s0000325-2021-ch_it.pdf</v>
      </c>
    </row>
    <row r="21884" spans="1:2" x14ac:dyDescent="0.2">
      <c r="A21884" s="1" t="s">
        <v>8059</v>
      </c>
      <c r="B21884" t="str">
        <f t="shared" si="654"/>
        <v>https://www.udobaer.de/out/media/public/cust/others/s0000325-2021-ch_it.pdf</v>
      </c>
    </row>
    <row r="21885" spans="1:2" x14ac:dyDescent="0.2">
      <c r="A21885" s="1" t="s">
        <v>8060</v>
      </c>
      <c r="B21885" t="str">
        <f t="shared" si="654"/>
        <v>https://www.udobaer.de/out/media/public/cust/others/s0000325-2021-ch_it.pdf</v>
      </c>
    </row>
    <row r="21886" spans="1:2" x14ac:dyDescent="0.2">
      <c r="A21886" s="1" t="s">
        <v>8062</v>
      </c>
      <c r="B21886" t="str">
        <f t="shared" si="654"/>
        <v>https://www.udobaer.de/out/media/public/cust/others/s0000325-2021-ch_it.pdf</v>
      </c>
    </row>
    <row r="21887" spans="1:2" x14ac:dyDescent="0.2">
      <c r="A21887" s="1" t="s">
        <v>8063</v>
      </c>
      <c r="B21887" t="str">
        <f t="shared" si="654"/>
        <v>https://www.udobaer.de/out/media/public/cust/others/s0000325-2021-ch_it.pdf</v>
      </c>
    </row>
    <row r="21888" spans="1:2" x14ac:dyDescent="0.2">
      <c r="A21888" s="1" t="s">
        <v>8064</v>
      </c>
      <c r="B21888" t="str">
        <f t="shared" si="654"/>
        <v>https://www.udobaer.de/out/media/public/cust/others/s0000325-2021-ch_it.pdf</v>
      </c>
    </row>
    <row r="21889" spans="1:2" x14ac:dyDescent="0.2">
      <c r="A21889" s="1" t="s">
        <v>8065</v>
      </c>
      <c r="B21889" t="str">
        <f t="shared" si="654"/>
        <v>https://www.udobaer.de/out/media/public/cust/others/s0000325-2021-ch_it.pdf</v>
      </c>
    </row>
    <row r="21890" spans="1:2" x14ac:dyDescent="0.2">
      <c r="A21890" s="1" t="s">
        <v>8066</v>
      </c>
      <c r="B21890" t="str">
        <f t="shared" si="654"/>
        <v>https://www.udobaer.de/out/media/public/cust/others/s0000325-2021-ch_it.pdf</v>
      </c>
    </row>
    <row r="21891" spans="1:2" x14ac:dyDescent="0.2">
      <c r="A21891" s="1" t="s">
        <v>8067</v>
      </c>
      <c r="B21891" t="str">
        <f t="shared" si="654"/>
        <v>https://www.udobaer.de/out/media/public/cust/others/s0000325-2021-ch_it.pdf</v>
      </c>
    </row>
    <row r="21892" spans="1:2" x14ac:dyDescent="0.2">
      <c r="A21892" s="1" t="s">
        <v>8068</v>
      </c>
      <c r="B21892" t="str">
        <f t="shared" si="654"/>
        <v>https://www.udobaer.de/out/media/public/cust/others/s0000325-2021-ch_it.pdf</v>
      </c>
    </row>
    <row r="21893" spans="1:2" x14ac:dyDescent="0.2">
      <c r="A21893" s="1" t="s">
        <v>8069</v>
      </c>
      <c r="B21893" t="str">
        <f t="shared" si="654"/>
        <v>https://www.udobaer.de/out/media/public/cust/others/s0000325-2021-ch_it.pdf</v>
      </c>
    </row>
    <row r="21894" spans="1:2" x14ac:dyDescent="0.2">
      <c r="A21894" s="1" t="s">
        <v>8070</v>
      </c>
      <c r="B21894" t="str">
        <f t="shared" si="654"/>
        <v>https://www.udobaer.de/out/media/public/cust/others/s0000325-2021-ch_it.pdf</v>
      </c>
    </row>
    <row r="21895" spans="1:2" x14ac:dyDescent="0.2">
      <c r="A21895" s="1" t="s">
        <v>8071</v>
      </c>
      <c r="B21895" t="str">
        <f t="shared" si="654"/>
        <v>https://www.udobaer.de/out/media/public/cust/others/s0000325-2021-ch_it.pdf</v>
      </c>
    </row>
    <row r="21896" spans="1:2" x14ac:dyDescent="0.2">
      <c r="A21896" s="1" t="s">
        <v>8072</v>
      </c>
      <c r="B21896" t="str">
        <f t="shared" si="654"/>
        <v>https://www.udobaer.de/out/media/public/cust/others/s0000325-2021-ch_it.pdf</v>
      </c>
    </row>
    <row r="21897" spans="1:2" x14ac:dyDescent="0.2">
      <c r="A21897" s="1" t="s">
        <v>8073</v>
      </c>
      <c r="B21897" t="str">
        <f t="shared" si="654"/>
        <v>https://www.udobaer.de/out/media/public/cust/others/s0000325-2021-ch_it.pdf</v>
      </c>
    </row>
    <row r="21898" spans="1:2" x14ac:dyDescent="0.2">
      <c r="A21898" s="1" t="s">
        <v>8074</v>
      </c>
      <c r="B21898" t="str">
        <f t="shared" si="654"/>
        <v>https://www.udobaer.de/out/media/public/cust/others/s0000325-2021-ch_it.pdf</v>
      </c>
    </row>
    <row r="21899" spans="1:2" x14ac:dyDescent="0.2">
      <c r="A21899" s="1" t="s">
        <v>8075</v>
      </c>
      <c r="B21899" t="str">
        <f t="shared" si="654"/>
        <v>https://www.udobaer.de/out/media/public/cust/others/s0000325-2021-ch_it.pdf</v>
      </c>
    </row>
    <row r="21900" spans="1:2" x14ac:dyDescent="0.2">
      <c r="A21900" s="1" t="s">
        <v>8076</v>
      </c>
      <c r="B21900" t="str">
        <f t="shared" ref="B21900:B21923" si="655">HYPERLINK("https://www.udobaer.de/out/media/public/cust/others/s0000325-2021-ch_it.pdf")</f>
        <v>https://www.udobaer.de/out/media/public/cust/others/s0000325-2021-ch_it.pdf</v>
      </c>
    </row>
    <row r="21901" spans="1:2" x14ac:dyDescent="0.2">
      <c r="A21901" s="1" t="s">
        <v>8077</v>
      </c>
      <c r="B21901" t="str">
        <f t="shared" si="655"/>
        <v>https://www.udobaer.de/out/media/public/cust/others/s0000325-2021-ch_it.pdf</v>
      </c>
    </row>
    <row r="21902" spans="1:2" x14ac:dyDescent="0.2">
      <c r="A21902" s="1" t="s">
        <v>8078</v>
      </c>
      <c r="B21902" t="str">
        <f t="shared" si="655"/>
        <v>https://www.udobaer.de/out/media/public/cust/others/s0000325-2021-ch_it.pdf</v>
      </c>
    </row>
    <row r="21903" spans="1:2" x14ac:dyDescent="0.2">
      <c r="A21903" s="1" t="s">
        <v>8079</v>
      </c>
      <c r="B21903" t="str">
        <f t="shared" si="655"/>
        <v>https://www.udobaer.de/out/media/public/cust/others/s0000325-2021-ch_it.pdf</v>
      </c>
    </row>
    <row r="21904" spans="1:2" x14ac:dyDescent="0.2">
      <c r="A21904" s="1" t="s">
        <v>8080</v>
      </c>
      <c r="B21904" t="str">
        <f t="shared" si="655"/>
        <v>https://www.udobaer.de/out/media/public/cust/others/s0000325-2021-ch_it.pdf</v>
      </c>
    </row>
    <row r="21905" spans="1:2" x14ac:dyDescent="0.2">
      <c r="A21905" s="1" t="s">
        <v>8081</v>
      </c>
      <c r="B21905" t="str">
        <f t="shared" si="655"/>
        <v>https://www.udobaer.de/out/media/public/cust/others/s0000325-2021-ch_it.pdf</v>
      </c>
    </row>
    <row r="21906" spans="1:2" x14ac:dyDescent="0.2">
      <c r="A21906" s="1" t="s">
        <v>8082</v>
      </c>
      <c r="B21906" t="str">
        <f t="shared" si="655"/>
        <v>https://www.udobaer.de/out/media/public/cust/others/s0000325-2021-ch_it.pdf</v>
      </c>
    </row>
    <row r="21907" spans="1:2" x14ac:dyDescent="0.2">
      <c r="A21907" s="1" t="s">
        <v>8083</v>
      </c>
      <c r="B21907" t="str">
        <f t="shared" si="655"/>
        <v>https://www.udobaer.de/out/media/public/cust/others/s0000325-2021-ch_it.pdf</v>
      </c>
    </row>
    <row r="21908" spans="1:2" x14ac:dyDescent="0.2">
      <c r="A21908" s="1" t="s">
        <v>8084</v>
      </c>
      <c r="B21908" t="str">
        <f t="shared" si="655"/>
        <v>https://www.udobaer.de/out/media/public/cust/others/s0000325-2021-ch_it.pdf</v>
      </c>
    </row>
    <row r="21909" spans="1:2" x14ac:dyDescent="0.2">
      <c r="A21909" s="1" t="s">
        <v>8085</v>
      </c>
      <c r="B21909" t="str">
        <f t="shared" si="655"/>
        <v>https://www.udobaer.de/out/media/public/cust/others/s0000325-2021-ch_it.pdf</v>
      </c>
    </row>
    <row r="21910" spans="1:2" x14ac:dyDescent="0.2">
      <c r="A21910" s="1" t="s">
        <v>8086</v>
      </c>
      <c r="B21910" t="str">
        <f t="shared" si="655"/>
        <v>https://www.udobaer.de/out/media/public/cust/others/s0000325-2021-ch_it.pdf</v>
      </c>
    </row>
    <row r="21911" spans="1:2" x14ac:dyDescent="0.2">
      <c r="A21911" s="1" t="s">
        <v>8087</v>
      </c>
      <c r="B21911" t="str">
        <f t="shared" si="655"/>
        <v>https://www.udobaer.de/out/media/public/cust/others/s0000325-2021-ch_it.pdf</v>
      </c>
    </row>
    <row r="21912" spans="1:2" x14ac:dyDescent="0.2">
      <c r="A21912" s="1" t="s">
        <v>8088</v>
      </c>
      <c r="B21912" t="str">
        <f t="shared" si="655"/>
        <v>https://www.udobaer.de/out/media/public/cust/others/s0000325-2021-ch_it.pdf</v>
      </c>
    </row>
    <row r="21913" spans="1:2" x14ac:dyDescent="0.2">
      <c r="A21913" s="1" t="s">
        <v>8089</v>
      </c>
      <c r="B21913" t="str">
        <f t="shared" si="655"/>
        <v>https://www.udobaer.de/out/media/public/cust/others/s0000325-2021-ch_it.pdf</v>
      </c>
    </row>
    <row r="21914" spans="1:2" x14ac:dyDescent="0.2">
      <c r="A21914" s="1" t="s">
        <v>8090</v>
      </c>
      <c r="B21914" t="str">
        <f t="shared" si="655"/>
        <v>https://www.udobaer.de/out/media/public/cust/others/s0000325-2021-ch_it.pdf</v>
      </c>
    </row>
    <row r="21915" spans="1:2" x14ac:dyDescent="0.2">
      <c r="A21915" s="1" t="s">
        <v>8091</v>
      </c>
      <c r="B21915" t="str">
        <f t="shared" si="655"/>
        <v>https://www.udobaer.de/out/media/public/cust/others/s0000325-2021-ch_it.pdf</v>
      </c>
    </row>
    <row r="21916" spans="1:2" x14ac:dyDescent="0.2">
      <c r="A21916" s="1" t="s">
        <v>8092</v>
      </c>
      <c r="B21916" t="str">
        <f t="shared" si="655"/>
        <v>https://www.udobaer.de/out/media/public/cust/others/s0000325-2021-ch_it.pdf</v>
      </c>
    </row>
    <row r="21917" spans="1:2" x14ac:dyDescent="0.2">
      <c r="A21917" s="1" t="s">
        <v>8093</v>
      </c>
      <c r="B21917" t="str">
        <f t="shared" si="655"/>
        <v>https://www.udobaer.de/out/media/public/cust/others/s0000325-2021-ch_it.pdf</v>
      </c>
    </row>
    <row r="21918" spans="1:2" x14ac:dyDescent="0.2">
      <c r="A21918" s="1" t="s">
        <v>8094</v>
      </c>
      <c r="B21918" t="str">
        <f t="shared" si="655"/>
        <v>https://www.udobaer.de/out/media/public/cust/others/s0000325-2021-ch_it.pdf</v>
      </c>
    </row>
    <row r="21919" spans="1:2" x14ac:dyDescent="0.2">
      <c r="A21919" s="1" t="s">
        <v>8095</v>
      </c>
      <c r="B21919" t="str">
        <f t="shared" si="655"/>
        <v>https://www.udobaer.de/out/media/public/cust/others/s0000325-2021-ch_it.pdf</v>
      </c>
    </row>
    <row r="21920" spans="1:2" x14ac:dyDescent="0.2">
      <c r="A21920" s="1" t="s">
        <v>8096</v>
      </c>
      <c r="B21920" t="str">
        <f t="shared" si="655"/>
        <v>https://www.udobaer.de/out/media/public/cust/others/s0000325-2021-ch_it.pdf</v>
      </c>
    </row>
    <row r="21921" spans="1:2" x14ac:dyDescent="0.2">
      <c r="A21921" s="1" t="s">
        <v>8097</v>
      </c>
      <c r="B21921" t="str">
        <f t="shared" si="655"/>
        <v>https://www.udobaer.de/out/media/public/cust/others/s0000325-2021-ch_it.pdf</v>
      </c>
    </row>
    <row r="21922" spans="1:2" x14ac:dyDescent="0.2">
      <c r="A21922" s="1" t="s">
        <v>8098</v>
      </c>
      <c r="B21922" t="str">
        <f t="shared" si="655"/>
        <v>https://www.udobaer.de/out/media/public/cust/others/s0000325-2021-ch_it.pdf</v>
      </c>
    </row>
    <row r="21923" spans="1:2" x14ac:dyDescent="0.2">
      <c r="A21923" s="1" t="s">
        <v>8103</v>
      </c>
      <c r="B21923" t="str">
        <f t="shared" si="655"/>
        <v>https://www.udobaer.de/out/media/public/cust/others/s0000325-2021-ch_it.pdf</v>
      </c>
    </row>
    <row r="21924" spans="1:2" x14ac:dyDescent="0.2">
      <c r="A21924" s="1" t="s">
        <v>4411</v>
      </c>
      <c r="B21924" t="str">
        <f t="shared" ref="B21924:B21955" si="656">HYPERLINK("https://www.udobaer.de/out/media/public/cust/others/s0000326-2021-ch_it.pdf")</f>
        <v>https://www.udobaer.de/out/media/public/cust/others/s0000326-2021-ch_it.pdf</v>
      </c>
    </row>
    <row r="21925" spans="1:2" x14ac:dyDescent="0.2">
      <c r="A21925" s="1" t="s">
        <v>4412</v>
      </c>
      <c r="B21925" t="str">
        <f t="shared" si="656"/>
        <v>https://www.udobaer.de/out/media/public/cust/others/s0000326-2021-ch_it.pdf</v>
      </c>
    </row>
    <row r="21926" spans="1:2" x14ac:dyDescent="0.2">
      <c r="A21926" s="1" t="s">
        <v>4413</v>
      </c>
      <c r="B21926" t="str">
        <f t="shared" si="656"/>
        <v>https://www.udobaer.de/out/media/public/cust/others/s0000326-2021-ch_it.pdf</v>
      </c>
    </row>
    <row r="21927" spans="1:2" x14ac:dyDescent="0.2">
      <c r="A21927" s="1" t="s">
        <v>4414</v>
      </c>
      <c r="B21927" t="str">
        <f t="shared" si="656"/>
        <v>https://www.udobaer.de/out/media/public/cust/others/s0000326-2021-ch_it.pdf</v>
      </c>
    </row>
    <row r="21928" spans="1:2" x14ac:dyDescent="0.2">
      <c r="A21928" s="1" t="s">
        <v>4415</v>
      </c>
      <c r="B21928" t="str">
        <f t="shared" si="656"/>
        <v>https://www.udobaer.de/out/media/public/cust/others/s0000326-2021-ch_it.pdf</v>
      </c>
    </row>
    <row r="21929" spans="1:2" x14ac:dyDescent="0.2">
      <c r="A21929" s="1" t="s">
        <v>4416</v>
      </c>
      <c r="B21929" t="str">
        <f t="shared" si="656"/>
        <v>https://www.udobaer.de/out/media/public/cust/others/s0000326-2021-ch_it.pdf</v>
      </c>
    </row>
    <row r="21930" spans="1:2" x14ac:dyDescent="0.2">
      <c r="A21930" s="1" t="s">
        <v>4417</v>
      </c>
      <c r="B21930" t="str">
        <f t="shared" si="656"/>
        <v>https://www.udobaer.de/out/media/public/cust/others/s0000326-2021-ch_it.pdf</v>
      </c>
    </row>
    <row r="21931" spans="1:2" x14ac:dyDescent="0.2">
      <c r="A21931" s="1" t="s">
        <v>4418</v>
      </c>
      <c r="B21931" t="str">
        <f t="shared" si="656"/>
        <v>https://www.udobaer.de/out/media/public/cust/others/s0000326-2021-ch_it.pdf</v>
      </c>
    </row>
    <row r="21932" spans="1:2" x14ac:dyDescent="0.2">
      <c r="A21932" s="1" t="s">
        <v>4419</v>
      </c>
      <c r="B21932" t="str">
        <f t="shared" si="656"/>
        <v>https://www.udobaer.de/out/media/public/cust/others/s0000326-2021-ch_it.pdf</v>
      </c>
    </row>
    <row r="21933" spans="1:2" x14ac:dyDescent="0.2">
      <c r="A21933" s="1" t="s">
        <v>4420</v>
      </c>
      <c r="B21933" t="str">
        <f t="shared" si="656"/>
        <v>https://www.udobaer.de/out/media/public/cust/others/s0000326-2021-ch_it.pdf</v>
      </c>
    </row>
    <row r="21934" spans="1:2" x14ac:dyDescent="0.2">
      <c r="A21934" s="1" t="s">
        <v>4517</v>
      </c>
      <c r="B21934" t="str">
        <f t="shared" si="656"/>
        <v>https://www.udobaer.de/out/media/public/cust/others/s0000326-2021-ch_it.pdf</v>
      </c>
    </row>
    <row r="21935" spans="1:2" x14ac:dyDescent="0.2">
      <c r="A21935" s="1" t="s">
        <v>4518</v>
      </c>
      <c r="B21935" t="str">
        <f t="shared" si="656"/>
        <v>https://www.udobaer.de/out/media/public/cust/others/s0000326-2021-ch_it.pdf</v>
      </c>
    </row>
    <row r="21936" spans="1:2" x14ac:dyDescent="0.2">
      <c r="A21936" s="1" t="s">
        <v>4519</v>
      </c>
      <c r="B21936" t="str">
        <f t="shared" si="656"/>
        <v>https://www.udobaer.de/out/media/public/cust/others/s0000326-2021-ch_it.pdf</v>
      </c>
    </row>
    <row r="21937" spans="1:2" x14ac:dyDescent="0.2">
      <c r="A21937" s="1" t="s">
        <v>4520</v>
      </c>
      <c r="B21937" t="str">
        <f t="shared" si="656"/>
        <v>https://www.udobaer.de/out/media/public/cust/others/s0000326-2021-ch_it.pdf</v>
      </c>
    </row>
    <row r="21938" spans="1:2" x14ac:dyDescent="0.2">
      <c r="A21938" s="1" t="s">
        <v>4521</v>
      </c>
      <c r="B21938" t="str">
        <f t="shared" si="656"/>
        <v>https://www.udobaer.de/out/media/public/cust/others/s0000326-2021-ch_it.pdf</v>
      </c>
    </row>
    <row r="21939" spans="1:2" x14ac:dyDescent="0.2">
      <c r="A21939" s="1" t="s">
        <v>4522</v>
      </c>
      <c r="B21939" t="str">
        <f t="shared" si="656"/>
        <v>https://www.udobaer.de/out/media/public/cust/others/s0000326-2021-ch_it.pdf</v>
      </c>
    </row>
    <row r="21940" spans="1:2" x14ac:dyDescent="0.2">
      <c r="A21940" s="1" t="s">
        <v>4523</v>
      </c>
      <c r="B21940" t="str">
        <f t="shared" si="656"/>
        <v>https://www.udobaer.de/out/media/public/cust/others/s0000326-2021-ch_it.pdf</v>
      </c>
    </row>
    <row r="21941" spans="1:2" x14ac:dyDescent="0.2">
      <c r="A21941" s="1" t="s">
        <v>4524</v>
      </c>
      <c r="B21941" t="str">
        <f t="shared" si="656"/>
        <v>https://www.udobaer.de/out/media/public/cust/others/s0000326-2021-ch_it.pdf</v>
      </c>
    </row>
    <row r="21942" spans="1:2" x14ac:dyDescent="0.2">
      <c r="A21942" s="1" t="s">
        <v>4525</v>
      </c>
      <c r="B21942" t="str">
        <f t="shared" si="656"/>
        <v>https://www.udobaer.de/out/media/public/cust/others/s0000326-2021-ch_it.pdf</v>
      </c>
    </row>
    <row r="21943" spans="1:2" x14ac:dyDescent="0.2">
      <c r="A21943" s="1" t="s">
        <v>4526</v>
      </c>
      <c r="B21943" t="str">
        <f t="shared" si="656"/>
        <v>https://www.udobaer.de/out/media/public/cust/others/s0000326-2021-ch_it.pdf</v>
      </c>
    </row>
    <row r="21944" spans="1:2" x14ac:dyDescent="0.2">
      <c r="A21944" s="1" t="s">
        <v>4527</v>
      </c>
      <c r="B21944" t="str">
        <f t="shared" si="656"/>
        <v>https://www.udobaer.de/out/media/public/cust/others/s0000326-2021-ch_it.pdf</v>
      </c>
    </row>
    <row r="21945" spans="1:2" x14ac:dyDescent="0.2">
      <c r="A21945" s="1" t="s">
        <v>4528</v>
      </c>
      <c r="B21945" t="str">
        <f t="shared" si="656"/>
        <v>https://www.udobaer.de/out/media/public/cust/others/s0000326-2021-ch_it.pdf</v>
      </c>
    </row>
    <row r="21946" spans="1:2" x14ac:dyDescent="0.2">
      <c r="A21946" s="1" t="s">
        <v>4529</v>
      </c>
      <c r="B21946" t="str">
        <f t="shared" si="656"/>
        <v>https://www.udobaer.de/out/media/public/cust/others/s0000326-2021-ch_it.pdf</v>
      </c>
    </row>
    <row r="21947" spans="1:2" x14ac:dyDescent="0.2">
      <c r="A21947" s="1" t="s">
        <v>4530</v>
      </c>
      <c r="B21947" t="str">
        <f t="shared" si="656"/>
        <v>https://www.udobaer.de/out/media/public/cust/others/s0000326-2021-ch_it.pdf</v>
      </c>
    </row>
    <row r="21948" spans="1:2" x14ac:dyDescent="0.2">
      <c r="A21948" s="1" t="s">
        <v>4531</v>
      </c>
      <c r="B21948" t="str">
        <f t="shared" si="656"/>
        <v>https://www.udobaer.de/out/media/public/cust/others/s0000326-2021-ch_it.pdf</v>
      </c>
    </row>
    <row r="21949" spans="1:2" x14ac:dyDescent="0.2">
      <c r="A21949" s="1" t="s">
        <v>4532</v>
      </c>
      <c r="B21949" t="str">
        <f t="shared" si="656"/>
        <v>https://www.udobaer.de/out/media/public/cust/others/s0000326-2021-ch_it.pdf</v>
      </c>
    </row>
    <row r="21950" spans="1:2" x14ac:dyDescent="0.2">
      <c r="A21950" s="1" t="s">
        <v>4533</v>
      </c>
      <c r="B21950" t="str">
        <f t="shared" si="656"/>
        <v>https://www.udobaer.de/out/media/public/cust/others/s0000326-2021-ch_it.pdf</v>
      </c>
    </row>
    <row r="21951" spans="1:2" x14ac:dyDescent="0.2">
      <c r="A21951" s="1" t="s">
        <v>4534</v>
      </c>
      <c r="B21951" t="str">
        <f t="shared" si="656"/>
        <v>https://www.udobaer.de/out/media/public/cust/others/s0000326-2021-ch_it.pdf</v>
      </c>
    </row>
    <row r="21952" spans="1:2" x14ac:dyDescent="0.2">
      <c r="A21952" s="1" t="s">
        <v>4535</v>
      </c>
      <c r="B21952" t="str">
        <f t="shared" si="656"/>
        <v>https://www.udobaer.de/out/media/public/cust/others/s0000326-2021-ch_it.pdf</v>
      </c>
    </row>
    <row r="21953" spans="1:2" x14ac:dyDescent="0.2">
      <c r="A21953" s="1" t="s">
        <v>4536</v>
      </c>
      <c r="B21953" t="str">
        <f t="shared" si="656"/>
        <v>https://www.udobaer.de/out/media/public/cust/others/s0000326-2021-ch_it.pdf</v>
      </c>
    </row>
    <row r="21954" spans="1:2" x14ac:dyDescent="0.2">
      <c r="A21954" s="1" t="s">
        <v>4537</v>
      </c>
      <c r="B21954" t="str">
        <f t="shared" si="656"/>
        <v>https://www.udobaer.de/out/media/public/cust/others/s0000326-2021-ch_it.pdf</v>
      </c>
    </row>
    <row r="21955" spans="1:2" x14ac:dyDescent="0.2">
      <c r="A21955" s="1" t="s">
        <v>4538</v>
      </c>
      <c r="B21955" t="str">
        <f t="shared" si="656"/>
        <v>https://www.udobaer.de/out/media/public/cust/others/s0000326-2021-ch_it.pdf</v>
      </c>
    </row>
    <row r="21956" spans="1:2" x14ac:dyDescent="0.2">
      <c r="A21956" s="1" t="s">
        <v>4539</v>
      </c>
      <c r="B21956" t="str">
        <f t="shared" ref="B21956:B21987" si="657">HYPERLINK("https://www.udobaer.de/out/media/public/cust/others/s0000326-2021-ch_it.pdf")</f>
        <v>https://www.udobaer.de/out/media/public/cust/others/s0000326-2021-ch_it.pdf</v>
      </c>
    </row>
    <row r="21957" spans="1:2" x14ac:dyDescent="0.2">
      <c r="A21957" s="1" t="s">
        <v>4540</v>
      </c>
      <c r="B21957" t="str">
        <f t="shared" si="657"/>
        <v>https://www.udobaer.de/out/media/public/cust/others/s0000326-2021-ch_it.pdf</v>
      </c>
    </row>
    <row r="21958" spans="1:2" x14ac:dyDescent="0.2">
      <c r="A21958" s="1" t="s">
        <v>4541</v>
      </c>
      <c r="B21958" t="str">
        <f t="shared" si="657"/>
        <v>https://www.udobaer.de/out/media/public/cust/others/s0000326-2021-ch_it.pdf</v>
      </c>
    </row>
    <row r="21959" spans="1:2" x14ac:dyDescent="0.2">
      <c r="A21959" s="1" t="s">
        <v>4542</v>
      </c>
      <c r="B21959" t="str">
        <f t="shared" si="657"/>
        <v>https://www.udobaer.de/out/media/public/cust/others/s0000326-2021-ch_it.pdf</v>
      </c>
    </row>
    <row r="21960" spans="1:2" x14ac:dyDescent="0.2">
      <c r="A21960" s="1" t="s">
        <v>4543</v>
      </c>
      <c r="B21960" t="str">
        <f t="shared" si="657"/>
        <v>https://www.udobaer.de/out/media/public/cust/others/s0000326-2021-ch_it.pdf</v>
      </c>
    </row>
    <row r="21961" spans="1:2" x14ac:dyDescent="0.2">
      <c r="A21961" s="1" t="s">
        <v>4544</v>
      </c>
      <c r="B21961" t="str">
        <f t="shared" si="657"/>
        <v>https://www.udobaer.de/out/media/public/cust/others/s0000326-2021-ch_it.pdf</v>
      </c>
    </row>
    <row r="21962" spans="1:2" x14ac:dyDescent="0.2">
      <c r="A21962" s="1" t="s">
        <v>4545</v>
      </c>
      <c r="B21962" t="str">
        <f t="shared" si="657"/>
        <v>https://www.udobaer.de/out/media/public/cust/others/s0000326-2021-ch_it.pdf</v>
      </c>
    </row>
    <row r="21963" spans="1:2" x14ac:dyDescent="0.2">
      <c r="A21963" s="1" t="s">
        <v>4546</v>
      </c>
      <c r="B21963" t="str">
        <f t="shared" si="657"/>
        <v>https://www.udobaer.de/out/media/public/cust/others/s0000326-2021-ch_it.pdf</v>
      </c>
    </row>
    <row r="21964" spans="1:2" x14ac:dyDescent="0.2">
      <c r="A21964" s="1" t="s">
        <v>4547</v>
      </c>
      <c r="B21964" t="str">
        <f t="shared" si="657"/>
        <v>https://www.udobaer.de/out/media/public/cust/others/s0000326-2021-ch_it.pdf</v>
      </c>
    </row>
    <row r="21965" spans="1:2" x14ac:dyDescent="0.2">
      <c r="A21965" s="1" t="s">
        <v>4548</v>
      </c>
      <c r="B21965" t="str">
        <f t="shared" si="657"/>
        <v>https://www.udobaer.de/out/media/public/cust/others/s0000326-2021-ch_it.pdf</v>
      </c>
    </row>
    <row r="21966" spans="1:2" x14ac:dyDescent="0.2">
      <c r="A21966" s="1" t="s">
        <v>4549</v>
      </c>
      <c r="B21966" t="str">
        <f t="shared" si="657"/>
        <v>https://www.udobaer.de/out/media/public/cust/others/s0000326-2021-ch_it.pdf</v>
      </c>
    </row>
    <row r="21967" spans="1:2" x14ac:dyDescent="0.2">
      <c r="A21967" s="1" t="s">
        <v>4550</v>
      </c>
      <c r="B21967" t="str">
        <f t="shared" si="657"/>
        <v>https://www.udobaer.de/out/media/public/cust/others/s0000326-2021-ch_it.pdf</v>
      </c>
    </row>
    <row r="21968" spans="1:2" x14ac:dyDescent="0.2">
      <c r="A21968" s="1" t="s">
        <v>4551</v>
      </c>
      <c r="B21968" t="str">
        <f t="shared" si="657"/>
        <v>https://www.udobaer.de/out/media/public/cust/others/s0000326-2021-ch_it.pdf</v>
      </c>
    </row>
    <row r="21969" spans="1:2" x14ac:dyDescent="0.2">
      <c r="A21969" s="1" t="s">
        <v>4552</v>
      </c>
      <c r="B21969" t="str">
        <f t="shared" si="657"/>
        <v>https://www.udobaer.de/out/media/public/cust/others/s0000326-2021-ch_it.pdf</v>
      </c>
    </row>
    <row r="21970" spans="1:2" x14ac:dyDescent="0.2">
      <c r="A21970" s="1" t="s">
        <v>4553</v>
      </c>
      <c r="B21970" t="str">
        <f t="shared" si="657"/>
        <v>https://www.udobaer.de/out/media/public/cust/others/s0000326-2021-ch_it.pdf</v>
      </c>
    </row>
    <row r="21971" spans="1:2" x14ac:dyDescent="0.2">
      <c r="A21971" s="1" t="s">
        <v>4554</v>
      </c>
      <c r="B21971" t="str">
        <f t="shared" si="657"/>
        <v>https://www.udobaer.de/out/media/public/cust/others/s0000326-2021-ch_it.pdf</v>
      </c>
    </row>
    <row r="21972" spans="1:2" x14ac:dyDescent="0.2">
      <c r="A21972" s="1" t="s">
        <v>4555</v>
      </c>
      <c r="B21972" t="str">
        <f t="shared" si="657"/>
        <v>https://www.udobaer.de/out/media/public/cust/others/s0000326-2021-ch_it.pdf</v>
      </c>
    </row>
    <row r="21973" spans="1:2" x14ac:dyDescent="0.2">
      <c r="A21973" s="1" t="s">
        <v>4556</v>
      </c>
      <c r="B21973" t="str">
        <f t="shared" si="657"/>
        <v>https://www.udobaer.de/out/media/public/cust/others/s0000326-2021-ch_it.pdf</v>
      </c>
    </row>
    <row r="21974" spans="1:2" x14ac:dyDescent="0.2">
      <c r="A21974" s="1" t="s">
        <v>4557</v>
      </c>
      <c r="B21974" t="str">
        <f t="shared" si="657"/>
        <v>https://www.udobaer.de/out/media/public/cust/others/s0000326-2021-ch_it.pdf</v>
      </c>
    </row>
    <row r="21975" spans="1:2" x14ac:dyDescent="0.2">
      <c r="A21975" s="1" t="s">
        <v>4558</v>
      </c>
      <c r="B21975" t="str">
        <f t="shared" si="657"/>
        <v>https://www.udobaer.de/out/media/public/cust/others/s0000326-2021-ch_it.pdf</v>
      </c>
    </row>
    <row r="21976" spans="1:2" x14ac:dyDescent="0.2">
      <c r="A21976" s="1" t="s">
        <v>4559</v>
      </c>
      <c r="B21976" t="str">
        <f t="shared" si="657"/>
        <v>https://www.udobaer.de/out/media/public/cust/others/s0000326-2021-ch_it.pdf</v>
      </c>
    </row>
    <row r="21977" spans="1:2" x14ac:dyDescent="0.2">
      <c r="A21977" s="1" t="s">
        <v>4560</v>
      </c>
      <c r="B21977" t="str">
        <f t="shared" si="657"/>
        <v>https://www.udobaer.de/out/media/public/cust/others/s0000326-2021-ch_it.pdf</v>
      </c>
    </row>
    <row r="21978" spans="1:2" x14ac:dyDescent="0.2">
      <c r="A21978" s="1" t="s">
        <v>4561</v>
      </c>
      <c r="B21978" t="str">
        <f t="shared" si="657"/>
        <v>https://www.udobaer.de/out/media/public/cust/others/s0000326-2021-ch_it.pdf</v>
      </c>
    </row>
    <row r="21979" spans="1:2" x14ac:dyDescent="0.2">
      <c r="A21979" s="1" t="s">
        <v>4562</v>
      </c>
      <c r="B21979" t="str">
        <f t="shared" si="657"/>
        <v>https://www.udobaer.de/out/media/public/cust/others/s0000326-2021-ch_it.pdf</v>
      </c>
    </row>
    <row r="21980" spans="1:2" x14ac:dyDescent="0.2">
      <c r="A21980" s="1" t="s">
        <v>4563</v>
      </c>
      <c r="B21980" t="str">
        <f t="shared" si="657"/>
        <v>https://www.udobaer.de/out/media/public/cust/others/s0000326-2021-ch_it.pdf</v>
      </c>
    </row>
    <row r="21981" spans="1:2" x14ac:dyDescent="0.2">
      <c r="A21981" s="1" t="s">
        <v>4564</v>
      </c>
      <c r="B21981" t="str">
        <f t="shared" si="657"/>
        <v>https://www.udobaer.de/out/media/public/cust/others/s0000326-2021-ch_it.pdf</v>
      </c>
    </row>
    <row r="21982" spans="1:2" x14ac:dyDescent="0.2">
      <c r="A21982" s="1" t="s">
        <v>4565</v>
      </c>
      <c r="B21982" t="str">
        <f t="shared" si="657"/>
        <v>https://www.udobaer.de/out/media/public/cust/others/s0000326-2021-ch_it.pdf</v>
      </c>
    </row>
    <row r="21983" spans="1:2" x14ac:dyDescent="0.2">
      <c r="A21983" s="1" t="s">
        <v>4566</v>
      </c>
      <c r="B21983" t="str">
        <f t="shared" si="657"/>
        <v>https://www.udobaer.de/out/media/public/cust/others/s0000326-2021-ch_it.pdf</v>
      </c>
    </row>
    <row r="21984" spans="1:2" x14ac:dyDescent="0.2">
      <c r="A21984" s="1" t="s">
        <v>4567</v>
      </c>
      <c r="B21984" t="str">
        <f t="shared" si="657"/>
        <v>https://www.udobaer.de/out/media/public/cust/others/s0000326-2021-ch_it.pdf</v>
      </c>
    </row>
    <row r="21985" spans="1:2" x14ac:dyDescent="0.2">
      <c r="A21985" s="1" t="s">
        <v>4568</v>
      </c>
      <c r="B21985" t="str">
        <f t="shared" si="657"/>
        <v>https://www.udobaer.de/out/media/public/cust/others/s0000326-2021-ch_it.pdf</v>
      </c>
    </row>
    <row r="21986" spans="1:2" x14ac:dyDescent="0.2">
      <c r="A21986" s="1" t="s">
        <v>4569</v>
      </c>
      <c r="B21986" t="str">
        <f t="shared" si="657"/>
        <v>https://www.udobaer.de/out/media/public/cust/others/s0000326-2021-ch_it.pdf</v>
      </c>
    </row>
    <row r="21987" spans="1:2" x14ac:dyDescent="0.2">
      <c r="A21987" s="1" t="s">
        <v>4570</v>
      </c>
      <c r="B21987" t="str">
        <f t="shared" si="657"/>
        <v>https://www.udobaer.de/out/media/public/cust/others/s0000326-2021-ch_it.pdf</v>
      </c>
    </row>
    <row r="21988" spans="1:2" x14ac:dyDescent="0.2">
      <c r="A21988" s="1" t="s">
        <v>4571</v>
      </c>
      <c r="B21988" t="str">
        <f t="shared" ref="B21988:B22019" si="658">HYPERLINK("https://www.udobaer.de/out/media/public/cust/others/s0000326-2021-ch_it.pdf")</f>
        <v>https://www.udobaer.de/out/media/public/cust/others/s0000326-2021-ch_it.pdf</v>
      </c>
    </row>
    <row r="21989" spans="1:2" x14ac:dyDescent="0.2">
      <c r="A21989" s="1" t="s">
        <v>4572</v>
      </c>
      <c r="B21989" t="str">
        <f t="shared" si="658"/>
        <v>https://www.udobaer.de/out/media/public/cust/others/s0000326-2021-ch_it.pdf</v>
      </c>
    </row>
    <row r="21990" spans="1:2" x14ac:dyDescent="0.2">
      <c r="A21990" s="1" t="s">
        <v>4573</v>
      </c>
      <c r="B21990" t="str">
        <f t="shared" si="658"/>
        <v>https://www.udobaer.de/out/media/public/cust/others/s0000326-2021-ch_it.pdf</v>
      </c>
    </row>
    <row r="21991" spans="1:2" x14ac:dyDescent="0.2">
      <c r="A21991" s="1" t="s">
        <v>4574</v>
      </c>
      <c r="B21991" t="str">
        <f t="shared" si="658"/>
        <v>https://www.udobaer.de/out/media/public/cust/others/s0000326-2021-ch_it.pdf</v>
      </c>
    </row>
    <row r="21992" spans="1:2" x14ac:dyDescent="0.2">
      <c r="A21992" s="1" t="s">
        <v>4575</v>
      </c>
      <c r="B21992" t="str">
        <f t="shared" si="658"/>
        <v>https://www.udobaer.de/out/media/public/cust/others/s0000326-2021-ch_it.pdf</v>
      </c>
    </row>
    <row r="21993" spans="1:2" x14ac:dyDescent="0.2">
      <c r="A21993" s="1" t="s">
        <v>4576</v>
      </c>
      <c r="B21993" t="str">
        <f t="shared" si="658"/>
        <v>https://www.udobaer.de/out/media/public/cust/others/s0000326-2021-ch_it.pdf</v>
      </c>
    </row>
    <row r="21994" spans="1:2" x14ac:dyDescent="0.2">
      <c r="A21994" s="1" t="s">
        <v>4577</v>
      </c>
      <c r="B21994" t="str">
        <f t="shared" si="658"/>
        <v>https://www.udobaer.de/out/media/public/cust/others/s0000326-2021-ch_it.pdf</v>
      </c>
    </row>
    <row r="21995" spans="1:2" x14ac:dyDescent="0.2">
      <c r="A21995" s="1" t="s">
        <v>4578</v>
      </c>
      <c r="B21995" t="str">
        <f t="shared" si="658"/>
        <v>https://www.udobaer.de/out/media/public/cust/others/s0000326-2021-ch_it.pdf</v>
      </c>
    </row>
    <row r="21996" spans="1:2" x14ac:dyDescent="0.2">
      <c r="A21996" s="1" t="s">
        <v>4579</v>
      </c>
      <c r="B21996" t="str">
        <f t="shared" si="658"/>
        <v>https://www.udobaer.de/out/media/public/cust/others/s0000326-2021-ch_it.pdf</v>
      </c>
    </row>
    <row r="21997" spans="1:2" x14ac:dyDescent="0.2">
      <c r="A21997" s="1" t="s">
        <v>4580</v>
      </c>
      <c r="B21997" t="str">
        <f t="shared" si="658"/>
        <v>https://www.udobaer.de/out/media/public/cust/others/s0000326-2021-ch_it.pdf</v>
      </c>
    </row>
    <row r="21998" spans="1:2" x14ac:dyDescent="0.2">
      <c r="A21998" s="1" t="s">
        <v>4581</v>
      </c>
      <c r="B21998" t="str">
        <f t="shared" si="658"/>
        <v>https://www.udobaer.de/out/media/public/cust/others/s0000326-2021-ch_it.pdf</v>
      </c>
    </row>
    <row r="21999" spans="1:2" x14ac:dyDescent="0.2">
      <c r="A21999" s="1" t="s">
        <v>4582</v>
      </c>
      <c r="B21999" t="str">
        <f t="shared" si="658"/>
        <v>https://www.udobaer.de/out/media/public/cust/others/s0000326-2021-ch_it.pdf</v>
      </c>
    </row>
    <row r="22000" spans="1:2" x14ac:dyDescent="0.2">
      <c r="A22000" s="1" t="s">
        <v>4583</v>
      </c>
      <c r="B22000" t="str">
        <f t="shared" si="658"/>
        <v>https://www.udobaer.de/out/media/public/cust/others/s0000326-2021-ch_it.pdf</v>
      </c>
    </row>
    <row r="22001" spans="1:2" x14ac:dyDescent="0.2">
      <c r="A22001" s="1" t="s">
        <v>4584</v>
      </c>
      <c r="B22001" t="str">
        <f t="shared" si="658"/>
        <v>https://www.udobaer.de/out/media/public/cust/others/s0000326-2021-ch_it.pdf</v>
      </c>
    </row>
    <row r="22002" spans="1:2" x14ac:dyDescent="0.2">
      <c r="A22002" s="1" t="s">
        <v>4585</v>
      </c>
      <c r="B22002" t="str">
        <f t="shared" si="658"/>
        <v>https://www.udobaer.de/out/media/public/cust/others/s0000326-2021-ch_it.pdf</v>
      </c>
    </row>
    <row r="22003" spans="1:2" x14ac:dyDescent="0.2">
      <c r="A22003" s="1" t="s">
        <v>4586</v>
      </c>
      <c r="B22003" t="str">
        <f t="shared" si="658"/>
        <v>https://www.udobaer.de/out/media/public/cust/others/s0000326-2021-ch_it.pdf</v>
      </c>
    </row>
    <row r="22004" spans="1:2" x14ac:dyDescent="0.2">
      <c r="A22004" s="1" t="s">
        <v>4587</v>
      </c>
      <c r="B22004" t="str">
        <f t="shared" si="658"/>
        <v>https://www.udobaer.de/out/media/public/cust/others/s0000326-2021-ch_it.pdf</v>
      </c>
    </row>
    <row r="22005" spans="1:2" x14ac:dyDescent="0.2">
      <c r="A22005" s="1" t="s">
        <v>4588</v>
      </c>
      <c r="B22005" t="str">
        <f t="shared" si="658"/>
        <v>https://www.udobaer.de/out/media/public/cust/others/s0000326-2021-ch_it.pdf</v>
      </c>
    </row>
    <row r="22006" spans="1:2" x14ac:dyDescent="0.2">
      <c r="A22006" s="1" t="s">
        <v>4589</v>
      </c>
      <c r="B22006" t="str">
        <f t="shared" si="658"/>
        <v>https://www.udobaer.de/out/media/public/cust/others/s0000326-2021-ch_it.pdf</v>
      </c>
    </row>
    <row r="22007" spans="1:2" x14ac:dyDescent="0.2">
      <c r="A22007" s="1" t="s">
        <v>4590</v>
      </c>
      <c r="B22007" t="str">
        <f t="shared" si="658"/>
        <v>https://www.udobaer.de/out/media/public/cust/others/s0000326-2021-ch_it.pdf</v>
      </c>
    </row>
    <row r="22008" spans="1:2" x14ac:dyDescent="0.2">
      <c r="A22008" s="1" t="s">
        <v>4591</v>
      </c>
      <c r="B22008" t="str">
        <f t="shared" si="658"/>
        <v>https://www.udobaer.de/out/media/public/cust/others/s0000326-2021-ch_it.pdf</v>
      </c>
    </row>
    <row r="22009" spans="1:2" x14ac:dyDescent="0.2">
      <c r="A22009" s="1" t="s">
        <v>4592</v>
      </c>
      <c r="B22009" t="str">
        <f t="shared" si="658"/>
        <v>https://www.udobaer.de/out/media/public/cust/others/s0000326-2021-ch_it.pdf</v>
      </c>
    </row>
    <row r="22010" spans="1:2" x14ac:dyDescent="0.2">
      <c r="A22010" s="1" t="s">
        <v>4593</v>
      </c>
      <c r="B22010" t="str">
        <f t="shared" si="658"/>
        <v>https://www.udobaer.de/out/media/public/cust/others/s0000326-2021-ch_it.pdf</v>
      </c>
    </row>
    <row r="22011" spans="1:2" x14ac:dyDescent="0.2">
      <c r="A22011" s="1" t="s">
        <v>4594</v>
      </c>
      <c r="B22011" t="str">
        <f t="shared" si="658"/>
        <v>https://www.udobaer.de/out/media/public/cust/others/s0000326-2021-ch_it.pdf</v>
      </c>
    </row>
    <row r="22012" spans="1:2" x14ac:dyDescent="0.2">
      <c r="A22012" s="1" t="s">
        <v>4595</v>
      </c>
      <c r="B22012" t="str">
        <f t="shared" si="658"/>
        <v>https://www.udobaer.de/out/media/public/cust/others/s0000326-2021-ch_it.pdf</v>
      </c>
    </row>
    <row r="22013" spans="1:2" x14ac:dyDescent="0.2">
      <c r="A22013" s="1" t="s">
        <v>4596</v>
      </c>
      <c r="B22013" t="str">
        <f t="shared" si="658"/>
        <v>https://www.udobaer.de/out/media/public/cust/others/s0000326-2021-ch_it.pdf</v>
      </c>
    </row>
    <row r="22014" spans="1:2" x14ac:dyDescent="0.2">
      <c r="A22014" s="1" t="s">
        <v>4597</v>
      </c>
      <c r="B22014" t="str">
        <f t="shared" si="658"/>
        <v>https://www.udobaer.de/out/media/public/cust/others/s0000326-2021-ch_it.pdf</v>
      </c>
    </row>
    <row r="22015" spans="1:2" x14ac:dyDescent="0.2">
      <c r="A22015" s="1" t="s">
        <v>4598</v>
      </c>
      <c r="B22015" t="str">
        <f t="shared" si="658"/>
        <v>https://www.udobaer.de/out/media/public/cust/others/s0000326-2021-ch_it.pdf</v>
      </c>
    </row>
    <row r="22016" spans="1:2" x14ac:dyDescent="0.2">
      <c r="A22016" s="1" t="s">
        <v>4599</v>
      </c>
      <c r="B22016" t="str">
        <f t="shared" si="658"/>
        <v>https://www.udobaer.de/out/media/public/cust/others/s0000326-2021-ch_it.pdf</v>
      </c>
    </row>
    <row r="22017" spans="1:2" x14ac:dyDescent="0.2">
      <c r="A22017" s="1" t="s">
        <v>4600</v>
      </c>
      <c r="B22017" t="str">
        <f t="shared" si="658"/>
        <v>https://www.udobaer.de/out/media/public/cust/others/s0000326-2021-ch_it.pdf</v>
      </c>
    </row>
    <row r="22018" spans="1:2" x14ac:dyDescent="0.2">
      <c r="A22018" s="1" t="s">
        <v>4601</v>
      </c>
      <c r="B22018" t="str">
        <f t="shared" si="658"/>
        <v>https://www.udobaer.de/out/media/public/cust/others/s0000326-2021-ch_it.pdf</v>
      </c>
    </row>
    <row r="22019" spans="1:2" x14ac:dyDescent="0.2">
      <c r="A22019" s="1" t="s">
        <v>4602</v>
      </c>
      <c r="B22019" t="str">
        <f t="shared" si="658"/>
        <v>https://www.udobaer.de/out/media/public/cust/others/s0000326-2021-ch_it.pdf</v>
      </c>
    </row>
    <row r="22020" spans="1:2" x14ac:dyDescent="0.2">
      <c r="A22020" s="1" t="s">
        <v>4603</v>
      </c>
      <c r="B22020" t="str">
        <f t="shared" ref="B22020:B22051" si="659">HYPERLINK("https://www.udobaer.de/out/media/public/cust/others/s0000326-2021-ch_it.pdf")</f>
        <v>https://www.udobaer.de/out/media/public/cust/others/s0000326-2021-ch_it.pdf</v>
      </c>
    </row>
    <row r="22021" spans="1:2" x14ac:dyDescent="0.2">
      <c r="A22021" s="1" t="s">
        <v>4604</v>
      </c>
      <c r="B22021" t="str">
        <f t="shared" si="659"/>
        <v>https://www.udobaer.de/out/media/public/cust/others/s0000326-2021-ch_it.pdf</v>
      </c>
    </row>
    <row r="22022" spans="1:2" x14ac:dyDescent="0.2">
      <c r="A22022" s="1" t="s">
        <v>4636</v>
      </c>
      <c r="B22022" t="str">
        <f t="shared" si="659"/>
        <v>https://www.udobaer.de/out/media/public/cust/others/s0000326-2021-ch_it.pdf</v>
      </c>
    </row>
    <row r="22023" spans="1:2" x14ac:dyDescent="0.2">
      <c r="A22023" s="1" t="s">
        <v>4638</v>
      </c>
      <c r="B22023" t="str">
        <f t="shared" si="659"/>
        <v>https://www.udobaer.de/out/media/public/cust/others/s0000326-2021-ch_it.pdf</v>
      </c>
    </row>
    <row r="22024" spans="1:2" x14ac:dyDescent="0.2">
      <c r="A22024" s="1" t="s">
        <v>5210</v>
      </c>
      <c r="B22024" t="str">
        <f t="shared" si="659"/>
        <v>https://www.udobaer.de/out/media/public/cust/others/s0000326-2021-ch_it.pdf</v>
      </c>
    </row>
    <row r="22025" spans="1:2" x14ac:dyDescent="0.2">
      <c r="A22025" s="1" t="s">
        <v>5211</v>
      </c>
      <c r="B22025" t="str">
        <f t="shared" si="659"/>
        <v>https://www.udobaer.de/out/media/public/cust/others/s0000326-2021-ch_it.pdf</v>
      </c>
    </row>
    <row r="22026" spans="1:2" x14ac:dyDescent="0.2">
      <c r="A22026" s="1" t="s">
        <v>5212</v>
      </c>
      <c r="B22026" t="str">
        <f t="shared" si="659"/>
        <v>https://www.udobaer.de/out/media/public/cust/others/s0000326-2021-ch_it.pdf</v>
      </c>
    </row>
    <row r="22027" spans="1:2" x14ac:dyDescent="0.2">
      <c r="A22027" s="1" t="s">
        <v>5213</v>
      </c>
      <c r="B22027" t="str">
        <f t="shared" si="659"/>
        <v>https://www.udobaer.de/out/media/public/cust/others/s0000326-2021-ch_it.pdf</v>
      </c>
    </row>
    <row r="22028" spans="1:2" x14ac:dyDescent="0.2">
      <c r="A22028" s="1" t="s">
        <v>5214</v>
      </c>
      <c r="B22028" t="str">
        <f t="shared" si="659"/>
        <v>https://www.udobaer.de/out/media/public/cust/others/s0000326-2021-ch_it.pdf</v>
      </c>
    </row>
    <row r="22029" spans="1:2" x14ac:dyDescent="0.2">
      <c r="A22029" s="1" t="s">
        <v>5215</v>
      </c>
      <c r="B22029" t="str">
        <f t="shared" si="659"/>
        <v>https://www.udobaer.de/out/media/public/cust/others/s0000326-2021-ch_it.pdf</v>
      </c>
    </row>
    <row r="22030" spans="1:2" x14ac:dyDescent="0.2">
      <c r="A22030" s="1" t="s">
        <v>5216</v>
      </c>
      <c r="B22030" t="str">
        <f t="shared" si="659"/>
        <v>https://www.udobaer.de/out/media/public/cust/others/s0000326-2021-ch_it.pdf</v>
      </c>
    </row>
    <row r="22031" spans="1:2" x14ac:dyDescent="0.2">
      <c r="A22031" s="1" t="s">
        <v>5217</v>
      </c>
      <c r="B22031" t="str">
        <f t="shared" si="659"/>
        <v>https://www.udobaer.de/out/media/public/cust/others/s0000326-2021-ch_it.pdf</v>
      </c>
    </row>
    <row r="22032" spans="1:2" x14ac:dyDescent="0.2">
      <c r="A22032" s="1" t="s">
        <v>5218</v>
      </c>
      <c r="B22032" t="str">
        <f t="shared" si="659"/>
        <v>https://www.udobaer.de/out/media/public/cust/others/s0000326-2021-ch_it.pdf</v>
      </c>
    </row>
    <row r="22033" spans="1:2" x14ac:dyDescent="0.2">
      <c r="A22033" s="1" t="s">
        <v>5219</v>
      </c>
      <c r="B22033" t="str">
        <f t="shared" si="659"/>
        <v>https://www.udobaer.de/out/media/public/cust/others/s0000326-2021-ch_it.pdf</v>
      </c>
    </row>
    <row r="22034" spans="1:2" x14ac:dyDescent="0.2">
      <c r="A22034" s="1" t="s">
        <v>5220</v>
      </c>
      <c r="B22034" t="str">
        <f t="shared" si="659"/>
        <v>https://www.udobaer.de/out/media/public/cust/others/s0000326-2021-ch_it.pdf</v>
      </c>
    </row>
    <row r="22035" spans="1:2" x14ac:dyDescent="0.2">
      <c r="A22035" s="1" t="s">
        <v>5221</v>
      </c>
      <c r="B22035" t="str">
        <f t="shared" si="659"/>
        <v>https://www.udobaer.de/out/media/public/cust/others/s0000326-2021-ch_it.pdf</v>
      </c>
    </row>
    <row r="22036" spans="1:2" x14ac:dyDescent="0.2">
      <c r="A22036" s="1" t="s">
        <v>5222</v>
      </c>
      <c r="B22036" t="str">
        <f t="shared" si="659"/>
        <v>https://www.udobaer.de/out/media/public/cust/others/s0000326-2021-ch_it.pdf</v>
      </c>
    </row>
    <row r="22037" spans="1:2" x14ac:dyDescent="0.2">
      <c r="A22037" s="1" t="s">
        <v>5223</v>
      </c>
      <c r="B22037" t="str">
        <f t="shared" si="659"/>
        <v>https://www.udobaer.de/out/media/public/cust/others/s0000326-2021-ch_it.pdf</v>
      </c>
    </row>
    <row r="22038" spans="1:2" x14ac:dyDescent="0.2">
      <c r="A22038" s="1" t="s">
        <v>5224</v>
      </c>
      <c r="B22038" t="str">
        <f t="shared" si="659"/>
        <v>https://www.udobaer.de/out/media/public/cust/others/s0000326-2021-ch_it.pdf</v>
      </c>
    </row>
    <row r="22039" spans="1:2" x14ac:dyDescent="0.2">
      <c r="A22039" s="1" t="s">
        <v>5225</v>
      </c>
      <c r="B22039" t="str">
        <f t="shared" si="659"/>
        <v>https://www.udobaer.de/out/media/public/cust/others/s0000326-2021-ch_it.pdf</v>
      </c>
    </row>
    <row r="22040" spans="1:2" x14ac:dyDescent="0.2">
      <c r="A22040" s="1" t="s">
        <v>5226</v>
      </c>
      <c r="B22040" t="str">
        <f t="shared" si="659"/>
        <v>https://www.udobaer.de/out/media/public/cust/others/s0000326-2021-ch_it.pdf</v>
      </c>
    </row>
    <row r="22041" spans="1:2" x14ac:dyDescent="0.2">
      <c r="A22041" s="1" t="s">
        <v>5227</v>
      </c>
      <c r="B22041" t="str">
        <f t="shared" si="659"/>
        <v>https://www.udobaer.de/out/media/public/cust/others/s0000326-2021-ch_it.pdf</v>
      </c>
    </row>
    <row r="22042" spans="1:2" x14ac:dyDescent="0.2">
      <c r="A22042" s="1" t="s">
        <v>5228</v>
      </c>
      <c r="B22042" t="str">
        <f t="shared" si="659"/>
        <v>https://www.udobaer.de/out/media/public/cust/others/s0000326-2021-ch_it.pdf</v>
      </c>
    </row>
    <row r="22043" spans="1:2" x14ac:dyDescent="0.2">
      <c r="A22043" s="1" t="s">
        <v>5229</v>
      </c>
      <c r="B22043" t="str">
        <f t="shared" si="659"/>
        <v>https://www.udobaer.de/out/media/public/cust/others/s0000326-2021-ch_it.pdf</v>
      </c>
    </row>
    <row r="22044" spans="1:2" x14ac:dyDescent="0.2">
      <c r="A22044" s="1" t="s">
        <v>8154</v>
      </c>
      <c r="B22044" t="str">
        <f t="shared" si="659"/>
        <v>https://www.udobaer.de/out/media/public/cust/others/s0000326-2021-ch_it.pdf</v>
      </c>
    </row>
    <row r="22045" spans="1:2" x14ac:dyDescent="0.2">
      <c r="A22045" s="1" t="s">
        <v>8155</v>
      </c>
      <c r="B22045" t="str">
        <f t="shared" si="659"/>
        <v>https://www.udobaer.de/out/media/public/cust/others/s0000326-2021-ch_it.pdf</v>
      </c>
    </row>
    <row r="22046" spans="1:2" x14ac:dyDescent="0.2">
      <c r="A22046" s="1" t="s">
        <v>8156</v>
      </c>
      <c r="B22046" t="str">
        <f t="shared" si="659"/>
        <v>https://www.udobaer.de/out/media/public/cust/others/s0000326-2021-ch_it.pdf</v>
      </c>
    </row>
    <row r="22047" spans="1:2" x14ac:dyDescent="0.2">
      <c r="A22047" s="1" t="s">
        <v>8157</v>
      </c>
      <c r="B22047" t="str">
        <f t="shared" si="659"/>
        <v>https://www.udobaer.de/out/media/public/cust/others/s0000326-2021-ch_it.pdf</v>
      </c>
    </row>
    <row r="22048" spans="1:2" x14ac:dyDescent="0.2">
      <c r="A22048" s="1" t="s">
        <v>8158</v>
      </c>
      <c r="B22048" t="str">
        <f t="shared" si="659"/>
        <v>https://www.udobaer.de/out/media/public/cust/others/s0000326-2021-ch_it.pdf</v>
      </c>
    </row>
    <row r="22049" spans="1:2" x14ac:dyDescent="0.2">
      <c r="A22049" s="1" t="s">
        <v>8159</v>
      </c>
      <c r="B22049" t="str">
        <f t="shared" si="659"/>
        <v>https://www.udobaer.de/out/media/public/cust/others/s0000326-2021-ch_it.pdf</v>
      </c>
    </row>
    <row r="22050" spans="1:2" x14ac:dyDescent="0.2">
      <c r="A22050" s="1" t="s">
        <v>8160</v>
      </c>
      <c r="B22050" t="str">
        <f t="shared" si="659"/>
        <v>https://www.udobaer.de/out/media/public/cust/others/s0000326-2021-ch_it.pdf</v>
      </c>
    </row>
    <row r="22051" spans="1:2" x14ac:dyDescent="0.2">
      <c r="A22051" s="1" t="s">
        <v>8161</v>
      </c>
      <c r="B22051" t="str">
        <f t="shared" si="659"/>
        <v>https://www.udobaer.de/out/media/public/cust/others/s0000326-2021-ch_it.pdf</v>
      </c>
    </row>
    <row r="22052" spans="1:2" x14ac:dyDescent="0.2">
      <c r="A22052" s="1" t="s">
        <v>8162</v>
      </c>
      <c r="B22052" t="str">
        <f t="shared" ref="B22052:B22063" si="660">HYPERLINK("https://www.udobaer.de/out/media/public/cust/others/s0000326-2021-ch_it.pdf")</f>
        <v>https://www.udobaer.de/out/media/public/cust/others/s0000326-2021-ch_it.pdf</v>
      </c>
    </row>
    <row r="22053" spans="1:2" x14ac:dyDescent="0.2">
      <c r="A22053" s="1" t="s">
        <v>8163</v>
      </c>
      <c r="B22053" t="str">
        <f t="shared" si="660"/>
        <v>https://www.udobaer.de/out/media/public/cust/others/s0000326-2021-ch_it.pdf</v>
      </c>
    </row>
    <row r="22054" spans="1:2" x14ac:dyDescent="0.2">
      <c r="A22054" s="1" t="s">
        <v>8164</v>
      </c>
      <c r="B22054" t="str">
        <f t="shared" si="660"/>
        <v>https://www.udobaer.de/out/media/public/cust/others/s0000326-2021-ch_it.pdf</v>
      </c>
    </row>
    <row r="22055" spans="1:2" x14ac:dyDescent="0.2">
      <c r="A22055" s="1" t="s">
        <v>8165</v>
      </c>
      <c r="B22055" t="str">
        <f t="shared" si="660"/>
        <v>https://www.udobaer.de/out/media/public/cust/others/s0000326-2021-ch_it.pdf</v>
      </c>
    </row>
    <row r="22056" spans="1:2" x14ac:dyDescent="0.2">
      <c r="A22056" s="1" t="s">
        <v>8166</v>
      </c>
      <c r="B22056" t="str">
        <f t="shared" si="660"/>
        <v>https://www.udobaer.de/out/media/public/cust/others/s0000326-2021-ch_it.pdf</v>
      </c>
    </row>
    <row r="22057" spans="1:2" x14ac:dyDescent="0.2">
      <c r="A22057" s="1" t="s">
        <v>8167</v>
      </c>
      <c r="B22057" t="str">
        <f t="shared" si="660"/>
        <v>https://www.udobaer.de/out/media/public/cust/others/s0000326-2021-ch_it.pdf</v>
      </c>
    </row>
    <row r="22058" spans="1:2" x14ac:dyDescent="0.2">
      <c r="A22058" s="1" t="s">
        <v>8168</v>
      </c>
      <c r="B22058" t="str">
        <f t="shared" si="660"/>
        <v>https://www.udobaer.de/out/media/public/cust/others/s0000326-2021-ch_it.pdf</v>
      </c>
    </row>
    <row r="22059" spans="1:2" x14ac:dyDescent="0.2">
      <c r="A22059" s="1" t="s">
        <v>8169</v>
      </c>
      <c r="B22059" t="str">
        <f t="shared" si="660"/>
        <v>https://www.udobaer.de/out/media/public/cust/others/s0000326-2021-ch_it.pdf</v>
      </c>
    </row>
    <row r="22060" spans="1:2" x14ac:dyDescent="0.2">
      <c r="A22060" s="1" t="s">
        <v>8170</v>
      </c>
      <c r="B22060" t="str">
        <f t="shared" si="660"/>
        <v>https://www.udobaer.de/out/media/public/cust/others/s0000326-2021-ch_it.pdf</v>
      </c>
    </row>
    <row r="22061" spans="1:2" x14ac:dyDescent="0.2">
      <c r="A22061" s="1" t="s">
        <v>8171</v>
      </c>
      <c r="B22061" t="str">
        <f t="shared" si="660"/>
        <v>https://www.udobaer.de/out/media/public/cust/others/s0000326-2021-ch_it.pdf</v>
      </c>
    </row>
    <row r="22062" spans="1:2" x14ac:dyDescent="0.2">
      <c r="A22062" s="1" t="s">
        <v>8172</v>
      </c>
      <c r="B22062" t="str">
        <f t="shared" si="660"/>
        <v>https://www.udobaer.de/out/media/public/cust/others/s0000326-2021-ch_it.pdf</v>
      </c>
    </row>
    <row r="22063" spans="1:2" x14ac:dyDescent="0.2">
      <c r="A22063" s="1" t="s">
        <v>8173</v>
      </c>
      <c r="B22063" t="str">
        <f t="shared" si="660"/>
        <v>https://www.udobaer.de/out/media/public/cust/others/s0000326-2021-ch_it.pdf</v>
      </c>
    </row>
    <row r="22064" spans="1:2" x14ac:dyDescent="0.2">
      <c r="A22064" s="1" t="s">
        <v>8402</v>
      </c>
      <c r="B22064" t="str">
        <f t="shared" ref="B22064:B22095" si="661">HYPERLINK("https://www.udobaer.de/out/media/public/cust/others/s0000327-2021-ch_it.pdf")</f>
        <v>https://www.udobaer.de/out/media/public/cust/others/s0000327-2021-ch_it.pdf</v>
      </c>
    </row>
    <row r="22065" spans="1:2" x14ac:dyDescent="0.2">
      <c r="A22065" s="1" t="s">
        <v>8405</v>
      </c>
      <c r="B22065" t="str">
        <f t="shared" si="661"/>
        <v>https://www.udobaer.de/out/media/public/cust/others/s0000327-2021-ch_it.pdf</v>
      </c>
    </row>
    <row r="22066" spans="1:2" x14ac:dyDescent="0.2">
      <c r="A22066" s="1" t="s">
        <v>8408</v>
      </c>
      <c r="B22066" t="str">
        <f t="shared" si="661"/>
        <v>https://www.udobaer.de/out/media/public/cust/others/s0000327-2021-ch_it.pdf</v>
      </c>
    </row>
    <row r="22067" spans="1:2" x14ac:dyDescent="0.2">
      <c r="A22067" s="1" t="s">
        <v>8410</v>
      </c>
      <c r="B22067" t="str">
        <f t="shared" si="661"/>
        <v>https://www.udobaer.de/out/media/public/cust/others/s0000327-2021-ch_it.pdf</v>
      </c>
    </row>
    <row r="22068" spans="1:2" x14ac:dyDescent="0.2">
      <c r="A22068" s="1" t="s">
        <v>8411</v>
      </c>
      <c r="B22068" t="str">
        <f t="shared" si="661"/>
        <v>https://www.udobaer.de/out/media/public/cust/others/s0000327-2021-ch_it.pdf</v>
      </c>
    </row>
    <row r="22069" spans="1:2" x14ac:dyDescent="0.2">
      <c r="A22069" s="1" t="s">
        <v>8414</v>
      </c>
      <c r="B22069" t="str">
        <f t="shared" si="661"/>
        <v>https://www.udobaer.de/out/media/public/cust/others/s0000327-2021-ch_it.pdf</v>
      </c>
    </row>
    <row r="22070" spans="1:2" x14ac:dyDescent="0.2">
      <c r="A22070" s="1" t="s">
        <v>8415</v>
      </c>
      <c r="B22070" t="str">
        <f t="shared" si="661"/>
        <v>https://www.udobaer.de/out/media/public/cust/others/s0000327-2021-ch_it.pdf</v>
      </c>
    </row>
    <row r="22071" spans="1:2" x14ac:dyDescent="0.2">
      <c r="A22071" s="1" t="s">
        <v>8464</v>
      </c>
      <c r="B22071" t="str">
        <f t="shared" si="661"/>
        <v>https://www.udobaer.de/out/media/public/cust/others/s0000327-2021-ch_it.pdf</v>
      </c>
    </row>
    <row r="22072" spans="1:2" x14ac:dyDescent="0.2">
      <c r="A22072" s="1" t="s">
        <v>8465</v>
      </c>
      <c r="B22072" t="str">
        <f t="shared" si="661"/>
        <v>https://www.udobaer.de/out/media/public/cust/others/s0000327-2021-ch_it.pdf</v>
      </c>
    </row>
    <row r="22073" spans="1:2" x14ac:dyDescent="0.2">
      <c r="A22073" s="1" t="s">
        <v>8477</v>
      </c>
      <c r="B22073" t="str">
        <f t="shared" si="661"/>
        <v>https://www.udobaer.de/out/media/public/cust/others/s0000327-2021-ch_it.pdf</v>
      </c>
    </row>
    <row r="22074" spans="1:2" x14ac:dyDescent="0.2">
      <c r="A22074" s="1" t="s">
        <v>8480</v>
      </c>
      <c r="B22074" t="str">
        <f t="shared" si="661"/>
        <v>https://www.udobaer.de/out/media/public/cust/others/s0000327-2021-ch_it.pdf</v>
      </c>
    </row>
    <row r="22075" spans="1:2" x14ac:dyDescent="0.2">
      <c r="A22075" s="1" t="s">
        <v>8485</v>
      </c>
      <c r="B22075" t="str">
        <f t="shared" si="661"/>
        <v>https://www.udobaer.de/out/media/public/cust/others/s0000327-2021-ch_it.pdf</v>
      </c>
    </row>
    <row r="22076" spans="1:2" x14ac:dyDescent="0.2">
      <c r="A22076" s="1" t="s">
        <v>8642</v>
      </c>
      <c r="B22076" t="str">
        <f t="shared" si="661"/>
        <v>https://www.udobaer.de/out/media/public/cust/others/s0000327-2021-ch_it.pdf</v>
      </c>
    </row>
    <row r="22077" spans="1:2" x14ac:dyDescent="0.2">
      <c r="A22077" s="1" t="s">
        <v>8644</v>
      </c>
      <c r="B22077" t="str">
        <f t="shared" si="661"/>
        <v>https://www.udobaer.de/out/media/public/cust/others/s0000327-2021-ch_it.pdf</v>
      </c>
    </row>
    <row r="22078" spans="1:2" x14ac:dyDescent="0.2">
      <c r="A22078" s="1" t="s">
        <v>8645</v>
      </c>
      <c r="B22078" t="str">
        <f t="shared" si="661"/>
        <v>https://www.udobaer.de/out/media/public/cust/others/s0000327-2021-ch_it.pdf</v>
      </c>
    </row>
    <row r="22079" spans="1:2" x14ac:dyDescent="0.2">
      <c r="A22079" s="1" t="s">
        <v>8646</v>
      </c>
      <c r="B22079" t="str">
        <f t="shared" si="661"/>
        <v>https://www.udobaer.de/out/media/public/cust/others/s0000327-2021-ch_it.pdf</v>
      </c>
    </row>
    <row r="22080" spans="1:2" x14ac:dyDescent="0.2">
      <c r="A22080" s="1" t="s">
        <v>8647</v>
      </c>
      <c r="B22080" t="str">
        <f t="shared" si="661"/>
        <v>https://www.udobaer.de/out/media/public/cust/others/s0000327-2021-ch_it.pdf</v>
      </c>
    </row>
    <row r="22081" spans="1:2" x14ac:dyDescent="0.2">
      <c r="A22081" s="1" t="s">
        <v>8648</v>
      </c>
      <c r="B22081" t="str">
        <f t="shared" si="661"/>
        <v>https://www.udobaer.de/out/media/public/cust/others/s0000327-2021-ch_it.pdf</v>
      </c>
    </row>
    <row r="22082" spans="1:2" x14ac:dyDescent="0.2">
      <c r="A22082" s="1" t="s">
        <v>8649</v>
      </c>
      <c r="B22082" t="str">
        <f t="shared" si="661"/>
        <v>https://www.udobaer.de/out/media/public/cust/others/s0000327-2021-ch_it.pdf</v>
      </c>
    </row>
    <row r="22083" spans="1:2" x14ac:dyDescent="0.2">
      <c r="A22083" s="1" t="s">
        <v>8650</v>
      </c>
      <c r="B22083" t="str">
        <f t="shared" si="661"/>
        <v>https://www.udobaer.de/out/media/public/cust/others/s0000327-2021-ch_it.pdf</v>
      </c>
    </row>
    <row r="22084" spans="1:2" x14ac:dyDescent="0.2">
      <c r="A22084" s="1" t="s">
        <v>8651</v>
      </c>
      <c r="B22084" t="str">
        <f t="shared" si="661"/>
        <v>https://www.udobaer.de/out/media/public/cust/others/s0000327-2021-ch_it.pdf</v>
      </c>
    </row>
    <row r="22085" spans="1:2" x14ac:dyDescent="0.2">
      <c r="A22085" s="1" t="s">
        <v>8652</v>
      </c>
      <c r="B22085" t="str">
        <f t="shared" si="661"/>
        <v>https://www.udobaer.de/out/media/public/cust/others/s0000327-2021-ch_it.pdf</v>
      </c>
    </row>
    <row r="22086" spans="1:2" x14ac:dyDescent="0.2">
      <c r="A22086" s="1" t="s">
        <v>8653</v>
      </c>
      <c r="B22086" t="str">
        <f t="shared" si="661"/>
        <v>https://www.udobaer.de/out/media/public/cust/others/s0000327-2021-ch_it.pdf</v>
      </c>
    </row>
    <row r="22087" spans="1:2" x14ac:dyDescent="0.2">
      <c r="A22087" s="1" t="s">
        <v>8654</v>
      </c>
      <c r="B22087" t="str">
        <f t="shared" si="661"/>
        <v>https://www.udobaer.de/out/media/public/cust/others/s0000327-2021-ch_it.pdf</v>
      </c>
    </row>
    <row r="22088" spans="1:2" x14ac:dyDescent="0.2">
      <c r="A22088" s="1" t="s">
        <v>8655</v>
      </c>
      <c r="B22088" t="str">
        <f t="shared" si="661"/>
        <v>https://www.udobaer.de/out/media/public/cust/others/s0000327-2021-ch_it.pdf</v>
      </c>
    </row>
    <row r="22089" spans="1:2" x14ac:dyDescent="0.2">
      <c r="A22089" s="1" t="s">
        <v>8656</v>
      </c>
      <c r="B22089" t="str">
        <f t="shared" si="661"/>
        <v>https://www.udobaer.de/out/media/public/cust/others/s0000327-2021-ch_it.pdf</v>
      </c>
    </row>
    <row r="22090" spans="1:2" x14ac:dyDescent="0.2">
      <c r="A22090" s="1" t="s">
        <v>8657</v>
      </c>
      <c r="B22090" t="str">
        <f t="shared" si="661"/>
        <v>https://www.udobaer.de/out/media/public/cust/others/s0000327-2021-ch_it.pdf</v>
      </c>
    </row>
    <row r="22091" spans="1:2" x14ac:dyDescent="0.2">
      <c r="A22091" s="1" t="s">
        <v>8658</v>
      </c>
      <c r="B22091" t="str">
        <f t="shared" si="661"/>
        <v>https://www.udobaer.de/out/media/public/cust/others/s0000327-2021-ch_it.pdf</v>
      </c>
    </row>
    <row r="22092" spans="1:2" x14ac:dyDescent="0.2">
      <c r="A22092" s="1" t="s">
        <v>8659</v>
      </c>
      <c r="B22092" t="str">
        <f t="shared" si="661"/>
        <v>https://www.udobaer.de/out/media/public/cust/others/s0000327-2021-ch_it.pdf</v>
      </c>
    </row>
    <row r="22093" spans="1:2" x14ac:dyDescent="0.2">
      <c r="A22093" s="1" t="s">
        <v>8660</v>
      </c>
      <c r="B22093" t="str">
        <f t="shared" si="661"/>
        <v>https://www.udobaer.de/out/media/public/cust/others/s0000327-2021-ch_it.pdf</v>
      </c>
    </row>
    <row r="22094" spans="1:2" x14ac:dyDescent="0.2">
      <c r="A22094" s="1" t="s">
        <v>8661</v>
      </c>
      <c r="B22094" t="str">
        <f t="shared" si="661"/>
        <v>https://www.udobaer.de/out/media/public/cust/others/s0000327-2021-ch_it.pdf</v>
      </c>
    </row>
    <row r="22095" spans="1:2" x14ac:dyDescent="0.2">
      <c r="A22095" s="1" t="s">
        <v>8662</v>
      </c>
      <c r="B22095" t="str">
        <f t="shared" si="661"/>
        <v>https://www.udobaer.de/out/media/public/cust/others/s0000327-2021-ch_it.pdf</v>
      </c>
    </row>
    <row r="22096" spans="1:2" x14ac:dyDescent="0.2">
      <c r="A22096" s="1" t="s">
        <v>8663</v>
      </c>
      <c r="B22096" t="str">
        <f t="shared" ref="B22096:B22127" si="662">HYPERLINK("https://www.udobaer.de/out/media/public/cust/others/s0000327-2021-ch_it.pdf")</f>
        <v>https://www.udobaer.de/out/media/public/cust/others/s0000327-2021-ch_it.pdf</v>
      </c>
    </row>
    <row r="22097" spans="1:2" x14ac:dyDescent="0.2">
      <c r="A22097" s="1" t="s">
        <v>8664</v>
      </c>
      <c r="B22097" t="str">
        <f t="shared" si="662"/>
        <v>https://www.udobaer.de/out/media/public/cust/others/s0000327-2021-ch_it.pdf</v>
      </c>
    </row>
    <row r="22098" spans="1:2" x14ac:dyDescent="0.2">
      <c r="A22098" s="1" t="s">
        <v>8665</v>
      </c>
      <c r="B22098" t="str">
        <f t="shared" si="662"/>
        <v>https://www.udobaer.de/out/media/public/cust/others/s0000327-2021-ch_it.pdf</v>
      </c>
    </row>
    <row r="22099" spans="1:2" x14ac:dyDescent="0.2">
      <c r="A22099" s="1" t="s">
        <v>8666</v>
      </c>
      <c r="B22099" t="str">
        <f t="shared" si="662"/>
        <v>https://www.udobaer.de/out/media/public/cust/others/s0000327-2021-ch_it.pdf</v>
      </c>
    </row>
    <row r="22100" spans="1:2" x14ac:dyDescent="0.2">
      <c r="A22100" s="1" t="s">
        <v>8667</v>
      </c>
      <c r="B22100" t="str">
        <f t="shared" si="662"/>
        <v>https://www.udobaer.de/out/media/public/cust/others/s0000327-2021-ch_it.pdf</v>
      </c>
    </row>
    <row r="22101" spans="1:2" x14ac:dyDescent="0.2">
      <c r="A22101" s="1" t="s">
        <v>8668</v>
      </c>
      <c r="B22101" t="str">
        <f t="shared" si="662"/>
        <v>https://www.udobaer.de/out/media/public/cust/others/s0000327-2021-ch_it.pdf</v>
      </c>
    </row>
    <row r="22102" spans="1:2" x14ac:dyDescent="0.2">
      <c r="A22102" s="1" t="s">
        <v>8669</v>
      </c>
      <c r="B22102" t="str">
        <f t="shared" si="662"/>
        <v>https://www.udobaer.de/out/media/public/cust/others/s0000327-2021-ch_it.pdf</v>
      </c>
    </row>
    <row r="22103" spans="1:2" x14ac:dyDescent="0.2">
      <c r="A22103" s="1" t="s">
        <v>8670</v>
      </c>
      <c r="B22103" t="str">
        <f t="shared" si="662"/>
        <v>https://www.udobaer.de/out/media/public/cust/others/s0000327-2021-ch_it.pdf</v>
      </c>
    </row>
    <row r="22104" spans="1:2" x14ac:dyDescent="0.2">
      <c r="A22104" s="1" t="s">
        <v>8671</v>
      </c>
      <c r="B22104" t="str">
        <f t="shared" si="662"/>
        <v>https://www.udobaer.de/out/media/public/cust/others/s0000327-2021-ch_it.pdf</v>
      </c>
    </row>
    <row r="22105" spans="1:2" x14ac:dyDescent="0.2">
      <c r="A22105" s="1" t="s">
        <v>8672</v>
      </c>
      <c r="B22105" t="str">
        <f t="shared" si="662"/>
        <v>https://www.udobaer.de/out/media/public/cust/others/s0000327-2021-ch_it.pdf</v>
      </c>
    </row>
    <row r="22106" spans="1:2" x14ac:dyDescent="0.2">
      <c r="A22106" s="1" t="s">
        <v>8673</v>
      </c>
      <c r="B22106" t="str">
        <f t="shared" si="662"/>
        <v>https://www.udobaer.de/out/media/public/cust/others/s0000327-2021-ch_it.pdf</v>
      </c>
    </row>
    <row r="22107" spans="1:2" x14ac:dyDescent="0.2">
      <c r="A22107" s="1" t="s">
        <v>8674</v>
      </c>
      <c r="B22107" t="str">
        <f t="shared" si="662"/>
        <v>https://www.udobaer.de/out/media/public/cust/others/s0000327-2021-ch_it.pdf</v>
      </c>
    </row>
    <row r="22108" spans="1:2" x14ac:dyDescent="0.2">
      <c r="A22108" s="1" t="s">
        <v>8675</v>
      </c>
      <c r="B22108" t="str">
        <f t="shared" si="662"/>
        <v>https://www.udobaer.de/out/media/public/cust/others/s0000327-2021-ch_it.pdf</v>
      </c>
    </row>
    <row r="22109" spans="1:2" x14ac:dyDescent="0.2">
      <c r="A22109" s="1" t="s">
        <v>8676</v>
      </c>
      <c r="B22109" t="str">
        <f t="shared" si="662"/>
        <v>https://www.udobaer.de/out/media/public/cust/others/s0000327-2021-ch_it.pdf</v>
      </c>
    </row>
    <row r="22110" spans="1:2" x14ac:dyDescent="0.2">
      <c r="A22110" s="1" t="s">
        <v>8677</v>
      </c>
      <c r="B22110" t="str">
        <f t="shared" si="662"/>
        <v>https://www.udobaer.de/out/media/public/cust/others/s0000327-2021-ch_it.pdf</v>
      </c>
    </row>
    <row r="22111" spans="1:2" x14ac:dyDescent="0.2">
      <c r="A22111" s="1" t="s">
        <v>8678</v>
      </c>
      <c r="B22111" t="str">
        <f t="shared" si="662"/>
        <v>https://www.udobaer.de/out/media/public/cust/others/s0000327-2021-ch_it.pdf</v>
      </c>
    </row>
    <row r="22112" spans="1:2" x14ac:dyDescent="0.2">
      <c r="A22112" s="1" t="s">
        <v>8679</v>
      </c>
      <c r="B22112" t="str">
        <f t="shared" si="662"/>
        <v>https://www.udobaer.de/out/media/public/cust/others/s0000327-2021-ch_it.pdf</v>
      </c>
    </row>
    <row r="22113" spans="1:2" x14ac:dyDescent="0.2">
      <c r="A22113" s="1" t="s">
        <v>8680</v>
      </c>
      <c r="B22113" t="str">
        <f t="shared" si="662"/>
        <v>https://www.udobaer.de/out/media/public/cust/others/s0000327-2021-ch_it.pdf</v>
      </c>
    </row>
    <row r="22114" spans="1:2" x14ac:dyDescent="0.2">
      <c r="A22114" s="1" t="s">
        <v>8681</v>
      </c>
      <c r="B22114" t="str">
        <f t="shared" si="662"/>
        <v>https://www.udobaer.de/out/media/public/cust/others/s0000327-2021-ch_it.pdf</v>
      </c>
    </row>
    <row r="22115" spans="1:2" x14ac:dyDescent="0.2">
      <c r="A22115" s="1" t="s">
        <v>8682</v>
      </c>
      <c r="B22115" t="str">
        <f t="shared" si="662"/>
        <v>https://www.udobaer.de/out/media/public/cust/others/s0000327-2021-ch_it.pdf</v>
      </c>
    </row>
    <row r="22116" spans="1:2" x14ac:dyDescent="0.2">
      <c r="A22116" s="1" t="s">
        <v>8683</v>
      </c>
      <c r="B22116" t="str">
        <f t="shared" si="662"/>
        <v>https://www.udobaer.de/out/media/public/cust/others/s0000327-2021-ch_it.pdf</v>
      </c>
    </row>
    <row r="22117" spans="1:2" x14ac:dyDescent="0.2">
      <c r="A22117" s="1" t="s">
        <v>8684</v>
      </c>
      <c r="B22117" t="str">
        <f t="shared" si="662"/>
        <v>https://www.udobaer.de/out/media/public/cust/others/s0000327-2021-ch_it.pdf</v>
      </c>
    </row>
    <row r="22118" spans="1:2" x14ac:dyDescent="0.2">
      <c r="A22118" s="1" t="s">
        <v>8685</v>
      </c>
      <c r="B22118" t="str">
        <f t="shared" si="662"/>
        <v>https://www.udobaer.de/out/media/public/cust/others/s0000327-2021-ch_it.pdf</v>
      </c>
    </row>
    <row r="22119" spans="1:2" x14ac:dyDescent="0.2">
      <c r="A22119" s="1" t="s">
        <v>8686</v>
      </c>
      <c r="B22119" t="str">
        <f t="shared" si="662"/>
        <v>https://www.udobaer.de/out/media/public/cust/others/s0000327-2021-ch_it.pdf</v>
      </c>
    </row>
    <row r="22120" spans="1:2" x14ac:dyDescent="0.2">
      <c r="A22120" s="1" t="s">
        <v>8687</v>
      </c>
      <c r="B22120" t="str">
        <f t="shared" si="662"/>
        <v>https://www.udobaer.de/out/media/public/cust/others/s0000327-2021-ch_it.pdf</v>
      </c>
    </row>
    <row r="22121" spans="1:2" x14ac:dyDescent="0.2">
      <c r="A22121" s="1" t="s">
        <v>8688</v>
      </c>
      <c r="B22121" t="str">
        <f t="shared" si="662"/>
        <v>https://www.udobaer.de/out/media/public/cust/others/s0000327-2021-ch_it.pdf</v>
      </c>
    </row>
    <row r="22122" spans="1:2" x14ac:dyDescent="0.2">
      <c r="A22122" s="1" t="s">
        <v>8689</v>
      </c>
      <c r="B22122" t="str">
        <f t="shared" si="662"/>
        <v>https://www.udobaer.de/out/media/public/cust/others/s0000327-2021-ch_it.pdf</v>
      </c>
    </row>
    <row r="22123" spans="1:2" x14ac:dyDescent="0.2">
      <c r="A22123" s="1" t="s">
        <v>8690</v>
      </c>
      <c r="B22123" t="str">
        <f t="shared" si="662"/>
        <v>https://www.udobaer.de/out/media/public/cust/others/s0000327-2021-ch_it.pdf</v>
      </c>
    </row>
    <row r="22124" spans="1:2" x14ac:dyDescent="0.2">
      <c r="A22124" s="1" t="s">
        <v>8725</v>
      </c>
      <c r="B22124" t="str">
        <f t="shared" si="662"/>
        <v>https://www.udobaer.de/out/media/public/cust/others/s0000327-2021-ch_it.pdf</v>
      </c>
    </row>
    <row r="22125" spans="1:2" x14ac:dyDescent="0.2">
      <c r="A22125" s="1" t="s">
        <v>8726</v>
      </c>
      <c r="B22125" t="str">
        <f t="shared" si="662"/>
        <v>https://www.udobaer.de/out/media/public/cust/others/s0000327-2021-ch_it.pdf</v>
      </c>
    </row>
    <row r="22126" spans="1:2" x14ac:dyDescent="0.2">
      <c r="A22126" s="1" t="s">
        <v>8727</v>
      </c>
      <c r="B22126" t="str">
        <f t="shared" si="662"/>
        <v>https://www.udobaer.de/out/media/public/cust/others/s0000327-2021-ch_it.pdf</v>
      </c>
    </row>
    <row r="22127" spans="1:2" x14ac:dyDescent="0.2">
      <c r="A22127" s="1" t="s">
        <v>8728</v>
      </c>
      <c r="B22127" t="str">
        <f t="shared" si="662"/>
        <v>https://www.udobaer.de/out/media/public/cust/others/s0000327-2021-ch_it.pdf</v>
      </c>
    </row>
    <row r="22128" spans="1:2" x14ac:dyDescent="0.2">
      <c r="A22128" s="1" t="s">
        <v>8729</v>
      </c>
      <c r="B22128" t="str">
        <f t="shared" ref="B22128:B22161" si="663">HYPERLINK("https://www.udobaer.de/out/media/public/cust/others/s0000327-2021-ch_it.pdf")</f>
        <v>https://www.udobaer.de/out/media/public/cust/others/s0000327-2021-ch_it.pdf</v>
      </c>
    </row>
    <row r="22129" spans="1:2" x14ac:dyDescent="0.2">
      <c r="A22129" s="1" t="s">
        <v>8730</v>
      </c>
      <c r="B22129" t="str">
        <f t="shared" si="663"/>
        <v>https://www.udobaer.de/out/media/public/cust/others/s0000327-2021-ch_it.pdf</v>
      </c>
    </row>
    <row r="22130" spans="1:2" x14ac:dyDescent="0.2">
      <c r="A22130" s="1" t="s">
        <v>8731</v>
      </c>
      <c r="B22130" t="str">
        <f t="shared" si="663"/>
        <v>https://www.udobaer.de/out/media/public/cust/others/s0000327-2021-ch_it.pdf</v>
      </c>
    </row>
    <row r="22131" spans="1:2" x14ac:dyDescent="0.2">
      <c r="A22131" s="1" t="s">
        <v>8732</v>
      </c>
      <c r="B22131" t="str">
        <f t="shared" si="663"/>
        <v>https://www.udobaer.de/out/media/public/cust/others/s0000327-2021-ch_it.pdf</v>
      </c>
    </row>
    <row r="22132" spans="1:2" x14ac:dyDescent="0.2">
      <c r="A22132" s="1" t="s">
        <v>8733</v>
      </c>
      <c r="B22132" t="str">
        <f t="shared" si="663"/>
        <v>https://www.udobaer.de/out/media/public/cust/others/s0000327-2021-ch_it.pdf</v>
      </c>
    </row>
    <row r="22133" spans="1:2" x14ac:dyDescent="0.2">
      <c r="A22133" s="1" t="s">
        <v>8734</v>
      </c>
      <c r="B22133" t="str">
        <f t="shared" si="663"/>
        <v>https://www.udobaer.de/out/media/public/cust/others/s0000327-2021-ch_it.pdf</v>
      </c>
    </row>
    <row r="22134" spans="1:2" x14ac:dyDescent="0.2">
      <c r="A22134" s="1" t="s">
        <v>8735</v>
      </c>
      <c r="B22134" t="str">
        <f t="shared" si="663"/>
        <v>https://www.udobaer.de/out/media/public/cust/others/s0000327-2021-ch_it.pdf</v>
      </c>
    </row>
    <row r="22135" spans="1:2" x14ac:dyDescent="0.2">
      <c r="A22135" s="1" t="s">
        <v>8736</v>
      </c>
      <c r="B22135" t="str">
        <f t="shared" si="663"/>
        <v>https://www.udobaer.de/out/media/public/cust/others/s0000327-2021-ch_it.pdf</v>
      </c>
    </row>
    <row r="22136" spans="1:2" x14ac:dyDescent="0.2">
      <c r="A22136" s="1" t="s">
        <v>8737</v>
      </c>
      <c r="B22136" t="str">
        <f t="shared" si="663"/>
        <v>https://www.udobaer.de/out/media/public/cust/others/s0000327-2021-ch_it.pdf</v>
      </c>
    </row>
    <row r="22137" spans="1:2" x14ac:dyDescent="0.2">
      <c r="A22137" s="1" t="s">
        <v>8738</v>
      </c>
      <c r="B22137" t="str">
        <f t="shared" si="663"/>
        <v>https://www.udobaer.de/out/media/public/cust/others/s0000327-2021-ch_it.pdf</v>
      </c>
    </row>
    <row r="22138" spans="1:2" x14ac:dyDescent="0.2">
      <c r="A22138" s="1" t="s">
        <v>8739</v>
      </c>
      <c r="B22138" t="str">
        <f t="shared" si="663"/>
        <v>https://www.udobaer.de/out/media/public/cust/others/s0000327-2021-ch_it.pdf</v>
      </c>
    </row>
    <row r="22139" spans="1:2" x14ac:dyDescent="0.2">
      <c r="A22139" s="1" t="s">
        <v>8740</v>
      </c>
      <c r="B22139" t="str">
        <f t="shared" si="663"/>
        <v>https://www.udobaer.de/out/media/public/cust/others/s0000327-2021-ch_it.pdf</v>
      </c>
    </row>
    <row r="22140" spans="1:2" x14ac:dyDescent="0.2">
      <c r="A22140" s="1" t="s">
        <v>8741</v>
      </c>
      <c r="B22140" t="str">
        <f t="shared" si="663"/>
        <v>https://www.udobaer.de/out/media/public/cust/others/s0000327-2021-ch_it.pdf</v>
      </c>
    </row>
    <row r="22141" spans="1:2" x14ac:dyDescent="0.2">
      <c r="A22141" s="1" t="s">
        <v>8742</v>
      </c>
      <c r="B22141" t="str">
        <f t="shared" si="663"/>
        <v>https://www.udobaer.de/out/media/public/cust/others/s0000327-2021-ch_it.pdf</v>
      </c>
    </row>
    <row r="22142" spans="1:2" x14ac:dyDescent="0.2">
      <c r="A22142" s="1" t="s">
        <v>8743</v>
      </c>
      <c r="B22142" t="str">
        <f t="shared" si="663"/>
        <v>https://www.udobaer.de/out/media/public/cust/others/s0000327-2021-ch_it.pdf</v>
      </c>
    </row>
    <row r="22143" spans="1:2" x14ac:dyDescent="0.2">
      <c r="A22143" s="1" t="s">
        <v>8744</v>
      </c>
      <c r="B22143" t="str">
        <f t="shared" si="663"/>
        <v>https://www.udobaer.de/out/media/public/cust/others/s0000327-2021-ch_it.pdf</v>
      </c>
    </row>
    <row r="22144" spans="1:2" x14ac:dyDescent="0.2">
      <c r="A22144" s="1" t="s">
        <v>8745</v>
      </c>
      <c r="B22144" t="str">
        <f t="shared" si="663"/>
        <v>https://www.udobaer.de/out/media/public/cust/others/s0000327-2021-ch_it.pdf</v>
      </c>
    </row>
    <row r="22145" spans="1:2" x14ac:dyDescent="0.2">
      <c r="A22145" s="1" t="s">
        <v>8746</v>
      </c>
      <c r="B22145" t="str">
        <f t="shared" si="663"/>
        <v>https://www.udobaer.de/out/media/public/cust/others/s0000327-2021-ch_it.pdf</v>
      </c>
    </row>
    <row r="22146" spans="1:2" x14ac:dyDescent="0.2">
      <c r="A22146" s="1" t="s">
        <v>8747</v>
      </c>
      <c r="B22146" t="str">
        <f t="shared" si="663"/>
        <v>https://www.udobaer.de/out/media/public/cust/others/s0000327-2021-ch_it.pdf</v>
      </c>
    </row>
    <row r="22147" spans="1:2" x14ac:dyDescent="0.2">
      <c r="A22147" s="1" t="s">
        <v>8748</v>
      </c>
      <c r="B22147" t="str">
        <f t="shared" si="663"/>
        <v>https://www.udobaer.de/out/media/public/cust/others/s0000327-2021-ch_it.pdf</v>
      </c>
    </row>
    <row r="22148" spans="1:2" x14ac:dyDescent="0.2">
      <c r="A22148" s="1" t="s">
        <v>8749</v>
      </c>
      <c r="B22148" t="str">
        <f t="shared" si="663"/>
        <v>https://www.udobaer.de/out/media/public/cust/others/s0000327-2021-ch_it.pdf</v>
      </c>
    </row>
    <row r="22149" spans="1:2" x14ac:dyDescent="0.2">
      <c r="A22149" s="1" t="s">
        <v>8750</v>
      </c>
      <c r="B22149" t="str">
        <f t="shared" si="663"/>
        <v>https://www.udobaer.de/out/media/public/cust/others/s0000327-2021-ch_it.pdf</v>
      </c>
    </row>
    <row r="22150" spans="1:2" x14ac:dyDescent="0.2">
      <c r="A22150" s="1" t="s">
        <v>8751</v>
      </c>
      <c r="B22150" t="str">
        <f t="shared" si="663"/>
        <v>https://www.udobaer.de/out/media/public/cust/others/s0000327-2021-ch_it.pdf</v>
      </c>
    </row>
    <row r="22151" spans="1:2" x14ac:dyDescent="0.2">
      <c r="A22151" s="1" t="s">
        <v>8752</v>
      </c>
      <c r="B22151" t="str">
        <f t="shared" si="663"/>
        <v>https://www.udobaer.de/out/media/public/cust/others/s0000327-2021-ch_it.pdf</v>
      </c>
    </row>
    <row r="22152" spans="1:2" x14ac:dyDescent="0.2">
      <c r="A22152" s="1" t="s">
        <v>8753</v>
      </c>
      <c r="B22152" t="str">
        <f t="shared" si="663"/>
        <v>https://www.udobaer.de/out/media/public/cust/others/s0000327-2021-ch_it.pdf</v>
      </c>
    </row>
    <row r="22153" spans="1:2" x14ac:dyDescent="0.2">
      <c r="A22153" s="1" t="s">
        <v>8754</v>
      </c>
      <c r="B22153" t="str">
        <f t="shared" si="663"/>
        <v>https://www.udobaer.de/out/media/public/cust/others/s0000327-2021-ch_it.pdf</v>
      </c>
    </row>
    <row r="22154" spans="1:2" x14ac:dyDescent="0.2">
      <c r="A22154" s="1" t="s">
        <v>8769</v>
      </c>
      <c r="B22154" t="str">
        <f t="shared" si="663"/>
        <v>https://www.udobaer.de/out/media/public/cust/others/s0000327-2021-ch_it.pdf</v>
      </c>
    </row>
    <row r="22155" spans="1:2" x14ac:dyDescent="0.2">
      <c r="A22155" s="1" t="s">
        <v>8770</v>
      </c>
      <c r="B22155" t="str">
        <f t="shared" si="663"/>
        <v>https://www.udobaer.de/out/media/public/cust/others/s0000327-2021-ch_it.pdf</v>
      </c>
    </row>
    <row r="22156" spans="1:2" x14ac:dyDescent="0.2">
      <c r="A22156" s="1" t="s">
        <v>8771</v>
      </c>
      <c r="B22156" t="str">
        <f t="shared" si="663"/>
        <v>https://www.udobaer.de/out/media/public/cust/others/s0000327-2021-ch_it.pdf</v>
      </c>
    </row>
    <row r="22157" spans="1:2" x14ac:dyDescent="0.2">
      <c r="A22157" s="1" t="s">
        <v>8772</v>
      </c>
      <c r="B22157" t="str">
        <f t="shared" si="663"/>
        <v>https://www.udobaer.de/out/media/public/cust/others/s0000327-2021-ch_it.pdf</v>
      </c>
    </row>
    <row r="22158" spans="1:2" x14ac:dyDescent="0.2">
      <c r="A22158" s="1" t="s">
        <v>8773</v>
      </c>
      <c r="B22158" t="str">
        <f t="shared" si="663"/>
        <v>https://www.udobaer.de/out/media/public/cust/others/s0000327-2021-ch_it.pdf</v>
      </c>
    </row>
    <row r="22159" spans="1:2" x14ac:dyDescent="0.2">
      <c r="A22159" s="1" t="s">
        <v>8774</v>
      </c>
      <c r="B22159" t="str">
        <f t="shared" si="663"/>
        <v>https://www.udobaer.de/out/media/public/cust/others/s0000327-2021-ch_it.pdf</v>
      </c>
    </row>
    <row r="22160" spans="1:2" x14ac:dyDescent="0.2">
      <c r="A22160" s="1" t="s">
        <v>8775</v>
      </c>
      <c r="B22160" t="str">
        <f t="shared" si="663"/>
        <v>https://www.udobaer.de/out/media/public/cust/others/s0000327-2021-ch_it.pdf</v>
      </c>
    </row>
    <row r="22161" spans="1:2" x14ac:dyDescent="0.2">
      <c r="A22161" s="1" t="s">
        <v>8776</v>
      </c>
      <c r="B22161" t="str">
        <f t="shared" si="663"/>
        <v>https://www.udobaer.de/out/media/public/cust/others/s0000327-2021-ch_it.pdf</v>
      </c>
    </row>
    <row r="22162" spans="1:2" x14ac:dyDescent="0.2">
      <c r="A22162" s="1" t="s">
        <v>4950</v>
      </c>
      <c r="B22162" t="str">
        <f t="shared" ref="B22162:B22193" si="664">HYPERLINK("https://www.udobaer.de/out/media/public/cust/others/s0000328-2021-ch_it.pdf")</f>
        <v>https://www.udobaer.de/out/media/public/cust/others/s0000328-2021-ch_it.pdf</v>
      </c>
    </row>
    <row r="22163" spans="1:2" x14ac:dyDescent="0.2">
      <c r="A22163" s="1" t="s">
        <v>5241</v>
      </c>
      <c r="B22163" t="str">
        <f t="shared" si="664"/>
        <v>https://www.udobaer.de/out/media/public/cust/others/s0000328-2021-ch_it.pdf</v>
      </c>
    </row>
    <row r="22164" spans="1:2" x14ac:dyDescent="0.2">
      <c r="A22164" s="1" t="s">
        <v>5242</v>
      </c>
      <c r="B22164" t="str">
        <f t="shared" si="664"/>
        <v>https://www.udobaer.de/out/media/public/cust/others/s0000328-2021-ch_it.pdf</v>
      </c>
    </row>
    <row r="22165" spans="1:2" x14ac:dyDescent="0.2">
      <c r="A22165" s="1" t="s">
        <v>5243</v>
      </c>
      <c r="B22165" t="str">
        <f t="shared" si="664"/>
        <v>https://www.udobaer.de/out/media/public/cust/others/s0000328-2021-ch_it.pdf</v>
      </c>
    </row>
    <row r="22166" spans="1:2" x14ac:dyDescent="0.2">
      <c r="A22166" s="1" t="s">
        <v>5244</v>
      </c>
      <c r="B22166" t="str">
        <f t="shared" si="664"/>
        <v>https://www.udobaer.de/out/media/public/cust/others/s0000328-2021-ch_it.pdf</v>
      </c>
    </row>
    <row r="22167" spans="1:2" x14ac:dyDescent="0.2">
      <c r="A22167" s="1" t="s">
        <v>5245</v>
      </c>
      <c r="B22167" t="str">
        <f t="shared" si="664"/>
        <v>https://www.udobaer.de/out/media/public/cust/others/s0000328-2021-ch_it.pdf</v>
      </c>
    </row>
    <row r="22168" spans="1:2" x14ac:dyDescent="0.2">
      <c r="A22168" s="1" t="s">
        <v>5246</v>
      </c>
      <c r="B22168" t="str">
        <f t="shared" si="664"/>
        <v>https://www.udobaer.de/out/media/public/cust/others/s0000328-2021-ch_it.pdf</v>
      </c>
    </row>
    <row r="22169" spans="1:2" x14ac:dyDescent="0.2">
      <c r="A22169" s="1" t="s">
        <v>5247</v>
      </c>
      <c r="B22169" t="str">
        <f t="shared" si="664"/>
        <v>https://www.udobaer.de/out/media/public/cust/others/s0000328-2021-ch_it.pdf</v>
      </c>
    </row>
    <row r="22170" spans="1:2" x14ac:dyDescent="0.2">
      <c r="A22170" s="1" t="s">
        <v>5248</v>
      </c>
      <c r="B22170" t="str">
        <f t="shared" si="664"/>
        <v>https://www.udobaer.de/out/media/public/cust/others/s0000328-2021-ch_it.pdf</v>
      </c>
    </row>
    <row r="22171" spans="1:2" x14ac:dyDescent="0.2">
      <c r="A22171" s="1" t="s">
        <v>5249</v>
      </c>
      <c r="B22171" t="str">
        <f t="shared" si="664"/>
        <v>https://www.udobaer.de/out/media/public/cust/others/s0000328-2021-ch_it.pdf</v>
      </c>
    </row>
    <row r="22172" spans="1:2" x14ac:dyDescent="0.2">
      <c r="A22172" s="1" t="s">
        <v>5250</v>
      </c>
      <c r="B22172" t="str">
        <f t="shared" si="664"/>
        <v>https://www.udobaer.de/out/media/public/cust/others/s0000328-2021-ch_it.pdf</v>
      </c>
    </row>
    <row r="22173" spans="1:2" x14ac:dyDescent="0.2">
      <c r="A22173" s="1" t="s">
        <v>5251</v>
      </c>
      <c r="B22173" t="str">
        <f t="shared" si="664"/>
        <v>https://www.udobaer.de/out/media/public/cust/others/s0000328-2021-ch_it.pdf</v>
      </c>
    </row>
    <row r="22174" spans="1:2" x14ac:dyDescent="0.2">
      <c r="A22174" s="1" t="s">
        <v>5252</v>
      </c>
      <c r="B22174" t="str">
        <f t="shared" si="664"/>
        <v>https://www.udobaer.de/out/media/public/cust/others/s0000328-2021-ch_it.pdf</v>
      </c>
    </row>
    <row r="22175" spans="1:2" x14ac:dyDescent="0.2">
      <c r="A22175" s="1" t="s">
        <v>5253</v>
      </c>
      <c r="B22175" t="str">
        <f t="shared" si="664"/>
        <v>https://www.udobaer.de/out/media/public/cust/others/s0000328-2021-ch_it.pdf</v>
      </c>
    </row>
    <row r="22176" spans="1:2" x14ac:dyDescent="0.2">
      <c r="A22176" s="1" t="s">
        <v>5254</v>
      </c>
      <c r="B22176" t="str">
        <f t="shared" si="664"/>
        <v>https://www.udobaer.de/out/media/public/cust/others/s0000328-2021-ch_it.pdf</v>
      </c>
    </row>
    <row r="22177" spans="1:2" x14ac:dyDescent="0.2">
      <c r="A22177" s="1" t="s">
        <v>5255</v>
      </c>
      <c r="B22177" t="str">
        <f t="shared" si="664"/>
        <v>https://www.udobaer.de/out/media/public/cust/others/s0000328-2021-ch_it.pdf</v>
      </c>
    </row>
    <row r="22178" spans="1:2" x14ac:dyDescent="0.2">
      <c r="A22178" s="1" t="s">
        <v>5256</v>
      </c>
      <c r="B22178" t="str">
        <f t="shared" si="664"/>
        <v>https://www.udobaer.de/out/media/public/cust/others/s0000328-2021-ch_it.pdf</v>
      </c>
    </row>
    <row r="22179" spans="1:2" x14ac:dyDescent="0.2">
      <c r="A22179" s="1" t="s">
        <v>5257</v>
      </c>
      <c r="B22179" t="str">
        <f t="shared" si="664"/>
        <v>https://www.udobaer.de/out/media/public/cust/others/s0000328-2021-ch_it.pdf</v>
      </c>
    </row>
    <row r="22180" spans="1:2" x14ac:dyDescent="0.2">
      <c r="A22180" s="1" t="s">
        <v>5258</v>
      </c>
      <c r="B22180" t="str">
        <f t="shared" si="664"/>
        <v>https://www.udobaer.de/out/media/public/cust/others/s0000328-2021-ch_it.pdf</v>
      </c>
    </row>
    <row r="22181" spans="1:2" x14ac:dyDescent="0.2">
      <c r="A22181" s="1" t="s">
        <v>5259</v>
      </c>
      <c r="B22181" t="str">
        <f t="shared" si="664"/>
        <v>https://www.udobaer.de/out/media/public/cust/others/s0000328-2021-ch_it.pdf</v>
      </c>
    </row>
    <row r="22182" spans="1:2" x14ac:dyDescent="0.2">
      <c r="A22182" s="1" t="s">
        <v>5260</v>
      </c>
      <c r="B22182" t="str">
        <f t="shared" si="664"/>
        <v>https://www.udobaer.de/out/media/public/cust/others/s0000328-2021-ch_it.pdf</v>
      </c>
    </row>
    <row r="22183" spans="1:2" x14ac:dyDescent="0.2">
      <c r="A22183" s="1" t="s">
        <v>5261</v>
      </c>
      <c r="B22183" t="str">
        <f t="shared" si="664"/>
        <v>https://www.udobaer.de/out/media/public/cust/others/s0000328-2021-ch_it.pdf</v>
      </c>
    </row>
    <row r="22184" spans="1:2" x14ac:dyDescent="0.2">
      <c r="A22184" s="1" t="s">
        <v>5262</v>
      </c>
      <c r="B22184" t="str">
        <f t="shared" si="664"/>
        <v>https://www.udobaer.de/out/media/public/cust/others/s0000328-2021-ch_it.pdf</v>
      </c>
    </row>
    <row r="22185" spans="1:2" x14ac:dyDescent="0.2">
      <c r="A22185" s="1" t="s">
        <v>5263</v>
      </c>
      <c r="B22185" t="str">
        <f t="shared" si="664"/>
        <v>https://www.udobaer.de/out/media/public/cust/others/s0000328-2021-ch_it.pdf</v>
      </c>
    </row>
    <row r="22186" spans="1:2" x14ac:dyDescent="0.2">
      <c r="A22186" s="1" t="s">
        <v>5264</v>
      </c>
      <c r="B22186" t="str">
        <f t="shared" si="664"/>
        <v>https://www.udobaer.de/out/media/public/cust/others/s0000328-2021-ch_it.pdf</v>
      </c>
    </row>
    <row r="22187" spans="1:2" x14ac:dyDescent="0.2">
      <c r="A22187" s="1" t="s">
        <v>5265</v>
      </c>
      <c r="B22187" t="str">
        <f t="shared" si="664"/>
        <v>https://www.udobaer.de/out/media/public/cust/others/s0000328-2021-ch_it.pdf</v>
      </c>
    </row>
    <row r="22188" spans="1:2" x14ac:dyDescent="0.2">
      <c r="A22188" s="1" t="s">
        <v>5266</v>
      </c>
      <c r="B22188" t="str">
        <f t="shared" si="664"/>
        <v>https://www.udobaer.de/out/media/public/cust/others/s0000328-2021-ch_it.pdf</v>
      </c>
    </row>
    <row r="22189" spans="1:2" x14ac:dyDescent="0.2">
      <c r="A22189" s="1" t="s">
        <v>5267</v>
      </c>
      <c r="B22189" t="str">
        <f t="shared" si="664"/>
        <v>https://www.udobaer.de/out/media/public/cust/others/s0000328-2021-ch_it.pdf</v>
      </c>
    </row>
    <row r="22190" spans="1:2" x14ac:dyDescent="0.2">
      <c r="A22190" s="1" t="s">
        <v>5268</v>
      </c>
      <c r="B22190" t="str">
        <f t="shared" si="664"/>
        <v>https://www.udobaer.de/out/media/public/cust/others/s0000328-2021-ch_it.pdf</v>
      </c>
    </row>
    <row r="22191" spans="1:2" x14ac:dyDescent="0.2">
      <c r="A22191" s="1" t="s">
        <v>5269</v>
      </c>
      <c r="B22191" t="str">
        <f t="shared" si="664"/>
        <v>https://www.udobaer.de/out/media/public/cust/others/s0000328-2021-ch_it.pdf</v>
      </c>
    </row>
    <row r="22192" spans="1:2" x14ac:dyDescent="0.2">
      <c r="A22192" s="1" t="s">
        <v>5270</v>
      </c>
      <c r="B22192" t="str">
        <f t="shared" si="664"/>
        <v>https://www.udobaer.de/out/media/public/cust/others/s0000328-2021-ch_it.pdf</v>
      </c>
    </row>
    <row r="22193" spans="1:2" x14ac:dyDescent="0.2">
      <c r="A22193" s="1" t="s">
        <v>5271</v>
      </c>
      <c r="B22193" t="str">
        <f t="shared" si="664"/>
        <v>https://www.udobaer.de/out/media/public/cust/others/s0000328-2021-ch_it.pdf</v>
      </c>
    </row>
    <row r="22194" spans="1:2" x14ac:dyDescent="0.2">
      <c r="A22194" s="1" t="s">
        <v>5272</v>
      </c>
      <c r="B22194" t="str">
        <f t="shared" ref="B22194:B22225" si="665">HYPERLINK("https://www.udobaer.de/out/media/public/cust/others/s0000328-2021-ch_it.pdf")</f>
        <v>https://www.udobaer.de/out/media/public/cust/others/s0000328-2021-ch_it.pdf</v>
      </c>
    </row>
    <row r="22195" spans="1:2" x14ac:dyDescent="0.2">
      <c r="A22195" s="1" t="s">
        <v>5273</v>
      </c>
      <c r="B22195" t="str">
        <f t="shared" si="665"/>
        <v>https://www.udobaer.de/out/media/public/cust/others/s0000328-2021-ch_it.pdf</v>
      </c>
    </row>
    <row r="22196" spans="1:2" x14ac:dyDescent="0.2">
      <c r="A22196" s="1" t="s">
        <v>5274</v>
      </c>
      <c r="B22196" t="str">
        <f t="shared" si="665"/>
        <v>https://www.udobaer.de/out/media/public/cust/others/s0000328-2021-ch_it.pdf</v>
      </c>
    </row>
    <row r="22197" spans="1:2" x14ac:dyDescent="0.2">
      <c r="A22197" s="1" t="s">
        <v>5275</v>
      </c>
      <c r="B22197" t="str">
        <f t="shared" si="665"/>
        <v>https://www.udobaer.de/out/media/public/cust/others/s0000328-2021-ch_it.pdf</v>
      </c>
    </row>
    <row r="22198" spans="1:2" x14ac:dyDescent="0.2">
      <c r="A22198" s="1" t="s">
        <v>5276</v>
      </c>
      <c r="B22198" t="str">
        <f t="shared" si="665"/>
        <v>https://www.udobaer.de/out/media/public/cust/others/s0000328-2021-ch_it.pdf</v>
      </c>
    </row>
    <row r="22199" spans="1:2" x14ac:dyDescent="0.2">
      <c r="A22199" s="1" t="s">
        <v>5277</v>
      </c>
      <c r="B22199" t="str">
        <f t="shared" si="665"/>
        <v>https://www.udobaer.de/out/media/public/cust/others/s0000328-2021-ch_it.pdf</v>
      </c>
    </row>
    <row r="22200" spans="1:2" x14ac:dyDescent="0.2">
      <c r="A22200" s="1" t="s">
        <v>5278</v>
      </c>
      <c r="B22200" t="str">
        <f t="shared" si="665"/>
        <v>https://www.udobaer.de/out/media/public/cust/others/s0000328-2021-ch_it.pdf</v>
      </c>
    </row>
    <row r="22201" spans="1:2" x14ac:dyDescent="0.2">
      <c r="A22201" s="1" t="s">
        <v>5279</v>
      </c>
      <c r="B22201" t="str">
        <f t="shared" si="665"/>
        <v>https://www.udobaer.de/out/media/public/cust/others/s0000328-2021-ch_it.pdf</v>
      </c>
    </row>
    <row r="22202" spans="1:2" x14ac:dyDescent="0.2">
      <c r="A22202" s="1" t="s">
        <v>5280</v>
      </c>
      <c r="B22202" t="str">
        <f t="shared" si="665"/>
        <v>https://www.udobaer.de/out/media/public/cust/others/s0000328-2021-ch_it.pdf</v>
      </c>
    </row>
    <row r="22203" spans="1:2" x14ac:dyDescent="0.2">
      <c r="A22203" s="1" t="s">
        <v>5281</v>
      </c>
      <c r="B22203" t="str">
        <f t="shared" si="665"/>
        <v>https://www.udobaer.de/out/media/public/cust/others/s0000328-2021-ch_it.pdf</v>
      </c>
    </row>
    <row r="22204" spans="1:2" x14ac:dyDescent="0.2">
      <c r="A22204" s="1" t="s">
        <v>5282</v>
      </c>
      <c r="B22204" t="str">
        <f t="shared" si="665"/>
        <v>https://www.udobaer.de/out/media/public/cust/others/s0000328-2021-ch_it.pdf</v>
      </c>
    </row>
    <row r="22205" spans="1:2" x14ac:dyDescent="0.2">
      <c r="A22205" s="1" t="s">
        <v>5283</v>
      </c>
      <c r="B22205" t="str">
        <f t="shared" si="665"/>
        <v>https://www.udobaer.de/out/media/public/cust/others/s0000328-2021-ch_it.pdf</v>
      </c>
    </row>
    <row r="22206" spans="1:2" x14ac:dyDescent="0.2">
      <c r="A22206" s="1" t="s">
        <v>5284</v>
      </c>
      <c r="B22206" t="str">
        <f t="shared" si="665"/>
        <v>https://www.udobaer.de/out/media/public/cust/others/s0000328-2021-ch_it.pdf</v>
      </c>
    </row>
    <row r="22207" spans="1:2" x14ac:dyDescent="0.2">
      <c r="A22207" s="1" t="s">
        <v>5285</v>
      </c>
      <c r="B22207" t="str">
        <f t="shared" si="665"/>
        <v>https://www.udobaer.de/out/media/public/cust/others/s0000328-2021-ch_it.pdf</v>
      </c>
    </row>
    <row r="22208" spans="1:2" x14ac:dyDescent="0.2">
      <c r="A22208" s="1" t="s">
        <v>5286</v>
      </c>
      <c r="B22208" t="str">
        <f t="shared" si="665"/>
        <v>https://www.udobaer.de/out/media/public/cust/others/s0000328-2021-ch_it.pdf</v>
      </c>
    </row>
    <row r="22209" spans="1:2" x14ac:dyDescent="0.2">
      <c r="A22209" s="1" t="s">
        <v>5287</v>
      </c>
      <c r="B22209" t="str">
        <f t="shared" si="665"/>
        <v>https://www.udobaer.de/out/media/public/cust/others/s0000328-2021-ch_it.pdf</v>
      </c>
    </row>
    <row r="22210" spans="1:2" x14ac:dyDescent="0.2">
      <c r="A22210" s="1" t="s">
        <v>5288</v>
      </c>
      <c r="B22210" t="str">
        <f t="shared" si="665"/>
        <v>https://www.udobaer.de/out/media/public/cust/others/s0000328-2021-ch_it.pdf</v>
      </c>
    </row>
    <row r="22211" spans="1:2" x14ac:dyDescent="0.2">
      <c r="A22211" s="1" t="s">
        <v>5289</v>
      </c>
      <c r="B22211" t="str">
        <f t="shared" si="665"/>
        <v>https://www.udobaer.de/out/media/public/cust/others/s0000328-2021-ch_it.pdf</v>
      </c>
    </row>
    <row r="22212" spans="1:2" x14ac:dyDescent="0.2">
      <c r="A22212" s="1" t="s">
        <v>5290</v>
      </c>
      <c r="B22212" t="str">
        <f t="shared" si="665"/>
        <v>https://www.udobaer.de/out/media/public/cust/others/s0000328-2021-ch_it.pdf</v>
      </c>
    </row>
    <row r="22213" spans="1:2" x14ac:dyDescent="0.2">
      <c r="A22213" s="1" t="s">
        <v>5291</v>
      </c>
      <c r="B22213" t="str">
        <f t="shared" si="665"/>
        <v>https://www.udobaer.de/out/media/public/cust/others/s0000328-2021-ch_it.pdf</v>
      </c>
    </row>
    <row r="22214" spans="1:2" x14ac:dyDescent="0.2">
      <c r="A22214" s="1" t="s">
        <v>5292</v>
      </c>
      <c r="B22214" t="str">
        <f t="shared" si="665"/>
        <v>https://www.udobaer.de/out/media/public/cust/others/s0000328-2021-ch_it.pdf</v>
      </c>
    </row>
    <row r="22215" spans="1:2" x14ac:dyDescent="0.2">
      <c r="A22215" s="1" t="s">
        <v>5293</v>
      </c>
      <c r="B22215" t="str">
        <f t="shared" si="665"/>
        <v>https://www.udobaer.de/out/media/public/cust/others/s0000328-2021-ch_it.pdf</v>
      </c>
    </row>
    <row r="22216" spans="1:2" x14ac:dyDescent="0.2">
      <c r="A22216" s="1" t="s">
        <v>5294</v>
      </c>
      <c r="B22216" t="str">
        <f t="shared" si="665"/>
        <v>https://www.udobaer.de/out/media/public/cust/others/s0000328-2021-ch_it.pdf</v>
      </c>
    </row>
    <row r="22217" spans="1:2" x14ac:dyDescent="0.2">
      <c r="A22217" s="1" t="s">
        <v>5295</v>
      </c>
      <c r="B22217" t="str">
        <f t="shared" si="665"/>
        <v>https://www.udobaer.de/out/media/public/cust/others/s0000328-2021-ch_it.pdf</v>
      </c>
    </row>
    <row r="22218" spans="1:2" x14ac:dyDescent="0.2">
      <c r="A22218" s="1" t="s">
        <v>5296</v>
      </c>
      <c r="B22218" t="str">
        <f t="shared" si="665"/>
        <v>https://www.udobaer.de/out/media/public/cust/others/s0000328-2021-ch_it.pdf</v>
      </c>
    </row>
    <row r="22219" spans="1:2" x14ac:dyDescent="0.2">
      <c r="A22219" s="1" t="s">
        <v>5297</v>
      </c>
      <c r="B22219" t="str">
        <f t="shared" si="665"/>
        <v>https://www.udobaer.de/out/media/public/cust/others/s0000328-2021-ch_it.pdf</v>
      </c>
    </row>
    <row r="22220" spans="1:2" x14ac:dyDescent="0.2">
      <c r="A22220" s="1" t="s">
        <v>5298</v>
      </c>
      <c r="B22220" t="str">
        <f t="shared" si="665"/>
        <v>https://www.udobaer.de/out/media/public/cust/others/s0000328-2021-ch_it.pdf</v>
      </c>
    </row>
    <row r="22221" spans="1:2" x14ac:dyDescent="0.2">
      <c r="A22221" s="1" t="s">
        <v>5299</v>
      </c>
      <c r="B22221" t="str">
        <f t="shared" si="665"/>
        <v>https://www.udobaer.de/out/media/public/cust/others/s0000328-2021-ch_it.pdf</v>
      </c>
    </row>
    <row r="22222" spans="1:2" x14ac:dyDescent="0.2">
      <c r="A22222" s="1" t="s">
        <v>5300</v>
      </c>
      <c r="B22222" t="str">
        <f t="shared" si="665"/>
        <v>https://www.udobaer.de/out/media/public/cust/others/s0000328-2021-ch_it.pdf</v>
      </c>
    </row>
    <row r="22223" spans="1:2" x14ac:dyDescent="0.2">
      <c r="A22223" s="1" t="s">
        <v>5301</v>
      </c>
      <c r="B22223" t="str">
        <f t="shared" si="665"/>
        <v>https://www.udobaer.de/out/media/public/cust/others/s0000328-2021-ch_it.pdf</v>
      </c>
    </row>
    <row r="22224" spans="1:2" x14ac:dyDescent="0.2">
      <c r="A22224" s="1" t="s">
        <v>5302</v>
      </c>
      <c r="B22224" t="str">
        <f t="shared" si="665"/>
        <v>https://www.udobaer.de/out/media/public/cust/others/s0000328-2021-ch_it.pdf</v>
      </c>
    </row>
    <row r="22225" spans="1:2" x14ac:dyDescent="0.2">
      <c r="A22225" s="1" t="s">
        <v>5303</v>
      </c>
      <c r="B22225" t="str">
        <f t="shared" si="665"/>
        <v>https://www.udobaer.de/out/media/public/cust/others/s0000328-2021-ch_it.pdf</v>
      </c>
    </row>
    <row r="22226" spans="1:2" x14ac:dyDescent="0.2">
      <c r="A22226" s="1" t="s">
        <v>5304</v>
      </c>
      <c r="B22226" t="str">
        <f t="shared" ref="B22226:B22257" si="666">HYPERLINK("https://www.udobaer.de/out/media/public/cust/others/s0000328-2021-ch_it.pdf")</f>
        <v>https://www.udobaer.de/out/media/public/cust/others/s0000328-2021-ch_it.pdf</v>
      </c>
    </row>
    <row r="22227" spans="1:2" x14ac:dyDescent="0.2">
      <c r="A22227" s="1" t="s">
        <v>5305</v>
      </c>
      <c r="B22227" t="str">
        <f t="shared" si="666"/>
        <v>https://www.udobaer.de/out/media/public/cust/others/s0000328-2021-ch_it.pdf</v>
      </c>
    </row>
    <row r="22228" spans="1:2" x14ac:dyDescent="0.2">
      <c r="A22228" s="1" t="s">
        <v>5306</v>
      </c>
      <c r="B22228" t="str">
        <f t="shared" si="666"/>
        <v>https://www.udobaer.de/out/media/public/cust/others/s0000328-2021-ch_it.pdf</v>
      </c>
    </row>
    <row r="22229" spans="1:2" x14ac:dyDescent="0.2">
      <c r="A22229" s="1" t="s">
        <v>5307</v>
      </c>
      <c r="B22229" t="str">
        <f t="shared" si="666"/>
        <v>https://www.udobaer.de/out/media/public/cust/others/s0000328-2021-ch_it.pdf</v>
      </c>
    </row>
    <row r="22230" spans="1:2" x14ac:dyDescent="0.2">
      <c r="A22230" s="1" t="s">
        <v>5308</v>
      </c>
      <c r="B22230" t="str">
        <f t="shared" si="666"/>
        <v>https://www.udobaer.de/out/media/public/cust/others/s0000328-2021-ch_it.pdf</v>
      </c>
    </row>
    <row r="22231" spans="1:2" x14ac:dyDescent="0.2">
      <c r="A22231" s="1" t="s">
        <v>5309</v>
      </c>
      <c r="B22231" t="str">
        <f t="shared" si="666"/>
        <v>https://www.udobaer.de/out/media/public/cust/others/s0000328-2021-ch_it.pdf</v>
      </c>
    </row>
    <row r="22232" spans="1:2" x14ac:dyDescent="0.2">
      <c r="A22232" s="1" t="s">
        <v>5310</v>
      </c>
      <c r="B22232" t="str">
        <f t="shared" si="666"/>
        <v>https://www.udobaer.de/out/media/public/cust/others/s0000328-2021-ch_it.pdf</v>
      </c>
    </row>
    <row r="22233" spans="1:2" x14ac:dyDescent="0.2">
      <c r="A22233" s="1" t="s">
        <v>5311</v>
      </c>
      <c r="B22233" t="str">
        <f t="shared" si="666"/>
        <v>https://www.udobaer.de/out/media/public/cust/others/s0000328-2021-ch_it.pdf</v>
      </c>
    </row>
    <row r="22234" spans="1:2" x14ac:dyDescent="0.2">
      <c r="A22234" s="1" t="s">
        <v>5312</v>
      </c>
      <c r="B22234" t="str">
        <f t="shared" si="666"/>
        <v>https://www.udobaer.de/out/media/public/cust/others/s0000328-2021-ch_it.pdf</v>
      </c>
    </row>
    <row r="22235" spans="1:2" x14ac:dyDescent="0.2">
      <c r="A22235" s="1" t="s">
        <v>5313</v>
      </c>
      <c r="B22235" t="str">
        <f t="shared" si="666"/>
        <v>https://www.udobaer.de/out/media/public/cust/others/s0000328-2021-ch_it.pdf</v>
      </c>
    </row>
    <row r="22236" spans="1:2" x14ac:dyDescent="0.2">
      <c r="A22236" s="1" t="s">
        <v>5314</v>
      </c>
      <c r="B22236" t="str">
        <f t="shared" si="666"/>
        <v>https://www.udobaer.de/out/media/public/cust/others/s0000328-2021-ch_it.pdf</v>
      </c>
    </row>
    <row r="22237" spans="1:2" x14ac:dyDescent="0.2">
      <c r="A22237" s="1" t="s">
        <v>5315</v>
      </c>
      <c r="B22237" t="str">
        <f t="shared" si="666"/>
        <v>https://www.udobaer.de/out/media/public/cust/others/s0000328-2021-ch_it.pdf</v>
      </c>
    </row>
    <row r="22238" spans="1:2" x14ac:dyDescent="0.2">
      <c r="A22238" s="1" t="s">
        <v>5316</v>
      </c>
      <c r="B22238" t="str">
        <f t="shared" si="666"/>
        <v>https://www.udobaer.de/out/media/public/cust/others/s0000328-2021-ch_it.pdf</v>
      </c>
    </row>
    <row r="22239" spans="1:2" x14ac:dyDescent="0.2">
      <c r="A22239" s="1" t="s">
        <v>5317</v>
      </c>
      <c r="B22239" t="str">
        <f t="shared" si="666"/>
        <v>https://www.udobaer.de/out/media/public/cust/others/s0000328-2021-ch_it.pdf</v>
      </c>
    </row>
    <row r="22240" spans="1:2" x14ac:dyDescent="0.2">
      <c r="A22240" s="1" t="s">
        <v>5318</v>
      </c>
      <c r="B22240" t="str">
        <f t="shared" si="666"/>
        <v>https://www.udobaer.de/out/media/public/cust/others/s0000328-2021-ch_it.pdf</v>
      </c>
    </row>
    <row r="22241" spans="1:2" x14ac:dyDescent="0.2">
      <c r="A22241" s="1" t="s">
        <v>5319</v>
      </c>
      <c r="B22241" t="str">
        <f t="shared" si="666"/>
        <v>https://www.udobaer.de/out/media/public/cust/others/s0000328-2021-ch_it.pdf</v>
      </c>
    </row>
    <row r="22242" spans="1:2" x14ac:dyDescent="0.2">
      <c r="A22242" s="1" t="s">
        <v>5320</v>
      </c>
      <c r="B22242" t="str">
        <f t="shared" si="666"/>
        <v>https://www.udobaer.de/out/media/public/cust/others/s0000328-2021-ch_it.pdf</v>
      </c>
    </row>
    <row r="22243" spans="1:2" x14ac:dyDescent="0.2">
      <c r="A22243" s="1" t="s">
        <v>5321</v>
      </c>
      <c r="B22243" t="str">
        <f t="shared" si="666"/>
        <v>https://www.udobaer.de/out/media/public/cust/others/s0000328-2021-ch_it.pdf</v>
      </c>
    </row>
    <row r="22244" spans="1:2" x14ac:dyDescent="0.2">
      <c r="A22244" s="1" t="s">
        <v>5322</v>
      </c>
      <c r="B22244" t="str">
        <f t="shared" si="666"/>
        <v>https://www.udobaer.de/out/media/public/cust/others/s0000328-2021-ch_it.pdf</v>
      </c>
    </row>
    <row r="22245" spans="1:2" x14ac:dyDescent="0.2">
      <c r="A22245" s="1" t="s">
        <v>5323</v>
      </c>
      <c r="B22245" t="str">
        <f t="shared" si="666"/>
        <v>https://www.udobaer.de/out/media/public/cust/others/s0000328-2021-ch_it.pdf</v>
      </c>
    </row>
    <row r="22246" spans="1:2" x14ac:dyDescent="0.2">
      <c r="A22246" s="1" t="s">
        <v>5324</v>
      </c>
      <c r="B22246" t="str">
        <f t="shared" si="666"/>
        <v>https://www.udobaer.de/out/media/public/cust/others/s0000328-2021-ch_it.pdf</v>
      </c>
    </row>
    <row r="22247" spans="1:2" x14ac:dyDescent="0.2">
      <c r="A22247" s="1" t="s">
        <v>5325</v>
      </c>
      <c r="B22247" t="str">
        <f t="shared" si="666"/>
        <v>https://www.udobaer.de/out/media/public/cust/others/s0000328-2021-ch_it.pdf</v>
      </c>
    </row>
    <row r="22248" spans="1:2" x14ac:dyDescent="0.2">
      <c r="A22248" s="1" t="s">
        <v>5326</v>
      </c>
      <c r="B22248" t="str">
        <f t="shared" si="666"/>
        <v>https://www.udobaer.de/out/media/public/cust/others/s0000328-2021-ch_it.pdf</v>
      </c>
    </row>
    <row r="22249" spans="1:2" x14ac:dyDescent="0.2">
      <c r="A22249" s="1" t="s">
        <v>5327</v>
      </c>
      <c r="B22249" t="str">
        <f t="shared" si="666"/>
        <v>https://www.udobaer.de/out/media/public/cust/others/s0000328-2021-ch_it.pdf</v>
      </c>
    </row>
    <row r="22250" spans="1:2" x14ac:dyDescent="0.2">
      <c r="A22250" s="1" t="s">
        <v>5328</v>
      </c>
      <c r="B22250" t="str">
        <f t="shared" si="666"/>
        <v>https://www.udobaer.de/out/media/public/cust/others/s0000328-2021-ch_it.pdf</v>
      </c>
    </row>
    <row r="22251" spans="1:2" x14ac:dyDescent="0.2">
      <c r="A22251" s="1" t="s">
        <v>5329</v>
      </c>
      <c r="B22251" t="str">
        <f t="shared" si="666"/>
        <v>https://www.udobaer.de/out/media/public/cust/others/s0000328-2021-ch_it.pdf</v>
      </c>
    </row>
    <row r="22252" spans="1:2" x14ac:dyDescent="0.2">
      <c r="A22252" s="1" t="s">
        <v>5330</v>
      </c>
      <c r="B22252" t="str">
        <f t="shared" si="666"/>
        <v>https://www.udobaer.de/out/media/public/cust/others/s0000328-2021-ch_it.pdf</v>
      </c>
    </row>
    <row r="22253" spans="1:2" x14ac:dyDescent="0.2">
      <c r="A22253" s="1" t="s">
        <v>5331</v>
      </c>
      <c r="B22253" t="str">
        <f t="shared" si="666"/>
        <v>https://www.udobaer.de/out/media/public/cust/others/s0000328-2021-ch_it.pdf</v>
      </c>
    </row>
    <row r="22254" spans="1:2" x14ac:dyDescent="0.2">
      <c r="A22254" s="1" t="s">
        <v>5332</v>
      </c>
      <c r="B22254" t="str">
        <f t="shared" si="666"/>
        <v>https://www.udobaer.de/out/media/public/cust/others/s0000328-2021-ch_it.pdf</v>
      </c>
    </row>
    <row r="22255" spans="1:2" x14ac:dyDescent="0.2">
      <c r="A22255" s="1" t="s">
        <v>5333</v>
      </c>
      <c r="B22255" t="str">
        <f t="shared" si="666"/>
        <v>https://www.udobaer.de/out/media/public/cust/others/s0000328-2021-ch_it.pdf</v>
      </c>
    </row>
    <row r="22256" spans="1:2" x14ac:dyDescent="0.2">
      <c r="A22256" s="1" t="s">
        <v>5334</v>
      </c>
      <c r="B22256" t="str">
        <f t="shared" si="666"/>
        <v>https://www.udobaer.de/out/media/public/cust/others/s0000328-2021-ch_it.pdf</v>
      </c>
    </row>
    <row r="22257" spans="1:2" x14ac:dyDescent="0.2">
      <c r="A22257" s="1" t="s">
        <v>5335</v>
      </c>
      <c r="B22257" t="str">
        <f t="shared" si="666"/>
        <v>https://www.udobaer.de/out/media/public/cust/others/s0000328-2021-ch_it.pdf</v>
      </c>
    </row>
    <row r="22258" spans="1:2" x14ac:dyDescent="0.2">
      <c r="A22258" s="1" t="s">
        <v>5336</v>
      </c>
      <c r="B22258" t="str">
        <f t="shared" ref="B22258:B22282" si="667">HYPERLINK("https://www.udobaer.de/out/media/public/cust/others/s0000328-2021-ch_it.pdf")</f>
        <v>https://www.udobaer.de/out/media/public/cust/others/s0000328-2021-ch_it.pdf</v>
      </c>
    </row>
    <row r="22259" spans="1:2" x14ac:dyDescent="0.2">
      <c r="A22259" s="1" t="s">
        <v>5337</v>
      </c>
      <c r="B22259" t="str">
        <f t="shared" si="667"/>
        <v>https://www.udobaer.de/out/media/public/cust/others/s0000328-2021-ch_it.pdf</v>
      </c>
    </row>
    <row r="22260" spans="1:2" x14ac:dyDescent="0.2">
      <c r="A22260" s="1" t="s">
        <v>5338</v>
      </c>
      <c r="B22260" t="str">
        <f t="shared" si="667"/>
        <v>https://www.udobaer.de/out/media/public/cust/others/s0000328-2021-ch_it.pdf</v>
      </c>
    </row>
    <row r="22261" spans="1:2" x14ac:dyDescent="0.2">
      <c r="A22261" s="1" t="s">
        <v>5339</v>
      </c>
      <c r="B22261" t="str">
        <f t="shared" si="667"/>
        <v>https://www.udobaer.de/out/media/public/cust/others/s0000328-2021-ch_it.pdf</v>
      </c>
    </row>
    <row r="22262" spans="1:2" x14ac:dyDescent="0.2">
      <c r="A22262" s="1" t="s">
        <v>5340</v>
      </c>
      <c r="B22262" t="str">
        <f t="shared" si="667"/>
        <v>https://www.udobaer.de/out/media/public/cust/others/s0000328-2021-ch_it.pdf</v>
      </c>
    </row>
    <row r="22263" spans="1:2" x14ac:dyDescent="0.2">
      <c r="A22263" s="1" t="s">
        <v>5341</v>
      </c>
      <c r="B22263" t="str">
        <f t="shared" si="667"/>
        <v>https://www.udobaer.de/out/media/public/cust/others/s0000328-2021-ch_it.pdf</v>
      </c>
    </row>
    <row r="22264" spans="1:2" x14ac:dyDescent="0.2">
      <c r="A22264" s="1" t="s">
        <v>5342</v>
      </c>
      <c r="B22264" t="str">
        <f t="shared" si="667"/>
        <v>https://www.udobaer.de/out/media/public/cust/others/s0000328-2021-ch_it.pdf</v>
      </c>
    </row>
    <row r="22265" spans="1:2" x14ac:dyDescent="0.2">
      <c r="A22265" s="1" t="s">
        <v>5343</v>
      </c>
      <c r="B22265" t="str">
        <f t="shared" si="667"/>
        <v>https://www.udobaer.de/out/media/public/cust/others/s0000328-2021-ch_it.pdf</v>
      </c>
    </row>
    <row r="22266" spans="1:2" x14ac:dyDescent="0.2">
      <c r="A22266" s="1" t="s">
        <v>5344</v>
      </c>
      <c r="B22266" t="str">
        <f t="shared" si="667"/>
        <v>https://www.udobaer.de/out/media/public/cust/others/s0000328-2021-ch_it.pdf</v>
      </c>
    </row>
    <row r="22267" spans="1:2" x14ac:dyDescent="0.2">
      <c r="A22267" s="1" t="s">
        <v>5345</v>
      </c>
      <c r="B22267" t="str">
        <f t="shared" si="667"/>
        <v>https://www.udobaer.de/out/media/public/cust/others/s0000328-2021-ch_it.pdf</v>
      </c>
    </row>
    <row r="22268" spans="1:2" x14ac:dyDescent="0.2">
      <c r="A22268" s="1" t="s">
        <v>5346</v>
      </c>
      <c r="B22268" t="str">
        <f t="shared" si="667"/>
        <v>https://www.udobaer.de/out/media/public/cust/others/s0000328-2021-ch_it.pdf</v>
      </c>
    </row>
    <row r="22269" spans="1:2" x14ac:dyDescent="0.2">
      <c r="A22269" s="1" t="s">
        <v>5347</v>
      </c>
      <c r="B22269" t="str">
        <f t="shared" si="667"/>
        <v>https://www.udobaer.de/out/media/public/cust/others/s0000328-2021-ch_it.pdf</v>
      </c>
    </row>
    <row r="22270" spans="1:2" x14ac:dyDescent="0.2">
      <c r="A22270" s="1" t="s">
        <v>5348</v>
      </c>
      <c r="B22270" t="str">
        <f t="shared" si="667"/>
        <v>https://www.udobaer.de/out/media/public/cust/others/s0000328-2021-ch_it.pdf</v>
      </c>
    </row>
    <row r="22271" spans="1:2" x14ac:dyDescent="0.2">
      <c r="A22271" s="1" t="s">
        <v>5349</v>
      </c>
      <c r="B22271" t="str">
        <f t="shared" si="667"/>
        <v>https://www.udobaer.de/out/media/public/cust/others/s0000328-2021-ch_it.pdf</v>
      </c>
    </row>
    <row r="22272" spans="1:2" x14ac:dyDescent="0.2">
      <c r="A22272" s="1" t="s">
        <v>5350</v>
      </c>
      <c r="B22272" t="str">
        <f t="shared" si="667"/>
        <v>https://www.udobaer.de/out/media/public/cust/others/s0000328-2021-ch_it.pdf</v>
      </c>
    </row>
    <row r="22273" spans="1:2" x14ac:dyDescent="0.2">
      <c r="A22273" s="1" t="s">
        <v>5351</v>
      </c>
      <c r="B22273" t="str">
        <f t="shared" si="667"/>
        <v>https://www.udobaer.de/out/media/public/cust/others/s0000328-2021-ch_it.pdf</v>
      </c>
    </row>
    <row r="22274" spans="1:2" x14ac:dyDescent="0.2">
      <c r="A22274" s="1" t="s">
        <v>5352</v>
      </c>
      <c r="B22274" t="str">
        <f t="shared" si="667"/>
        <v>https://www.udobaer.de/out/media/public/cust/others/s0000328-2021-ch_it.pdf</v>
      </c>
    </row>
    <row r="22275" spans="1:2" x14ac:dyDescent="0.2">
      <c r="A22275" s="1" t="s">
        <v>5353</v>
      </c>
      <c r="B22275" t="str">
        <f t="shared" si="667"/>
        <v>https://www.udobaer.de/out/media/public/cust/others/s0000328-2021-ch_it.pdf</v>
      </c>
    </row>
    <row r="22276" spans="1:2" x14ac:dyDescent="0.2">
      <c r="A22276" s="1" t="s">
        <v>5354</v>
      </c>
      <c r="B22276" t="str">
        <f t="shared" si="667"/>
        <v>https://www.udobaer.de/out/media/public/cust/others/s0000328-2021-ch_it.pdf</v>
      </c>
    </row>
    <row r="22277" spans="1:2" x14ac:dyDescent="0.2">
      <c r="A22277" s="1" t="s">
        <v>5355</v>
      </c>
      <c r="B22277" t="str">
        <f t="shared" si="667"/>
        <v>https://www.udobaer.de/out/media/public/cust/others/s0000328-2021-ch_it.pdf</v>
      </c>
    </row>
    <row r="22278" spans="1:2" x14ac:dyDescent="0.2">
      <c r="A22278" s="1" t="s">
        <v>5356</v>
      </c>
      <c r="B22278" t="str">
        <f t="shared" si="667"/>
        <v>https://www.udobaer.de/out/media/public/cust/others/s0000328-2021-ch_it.pdf</v>
      </c>
    </row>
    <row r="22279" spans="1:2" x14ac:dyDescent="0.2">
      <c r="A22279" s="1" t="s">
        <v>5357</v>
      </c>
      <c r="B22279" t="str">
        <f t="shared" si="667"/>
        <v>https://www.udobaer.de/out/media/public/cust/others/s0000328-2021-ch_it.pdf</v>
      </c>
    </row>
    <row r="22280" spans="1:2" x14ac:dyDescent="0.2">
      <c r="A22280" s="1" t="s">
        <v>5358</v>
      </c>
      <c r="B22280" t="str">
        <f t="shared" si="667"/>
        <v>https://www.udobaer.de/out/media/public/cust/others/s0000328-2021-ch_it.pdf</v>
      </c>
    </row>
    <row r="22281" spans="1:2" x14ac:dyDescent="0.2">
      <c r="A22281" s="1" t="s">
        <v>5359</v>
      </c>
      <c r="B22281" t="str">
        <f t="shared" si="667"/>
        <v>https://www.udobaer.de/out/media/public/cust/others/s0000328-2021-ch_it.pdf</v>
      </c>
    </row>
    <row r="22282" spans="1:2" x14ac:dyDescent="0.2">
      <c r="A22282" s="1" t="s">
        <v>5360</v>
      </c>
      <c r="B22282" t="str">
        <f t="shared" si="667"/>
        <v>https://www.udobaer.de/out/media/public/cust/others/s0000328-2021-ch_it.pdf</v>
      </c>
    </row>
    <row r="22283" spans="1:2" x14ac:dyDescent="0.2">
      <c r="A22283" s="1" t="s">
        <v>5361</v>
      </c>
      <c r="B22283" t="str">
        <f t="shared" ref="B22283:B22346" si="668">HYPERLINK("https://www.udobaer.de/out/media/public/cust/others/s0000329-2021-ch_it.pdf")</f>
        <v>https://www.udobaer.de/out/media/public/cust/others/s0000329-2021-ch_it.pdf</v>
      </c>
    </row>
    <row r="22284" spans="1:2" x14ac:dyDescent="0.2">
      <c r="A22284" s="1" t="s">
        <v>5362</v>
      </c>
      <c r="B22284" t="str">
        <f t="shared" si="668"/>
        <v>https://www.udobaer.de/out/media/public/cust/others/s0000329-2021-ch_it.pdf</v>
      </c>
    </row>
    <row r="22285" spans="1:2" x14ac:dyDescent="0.2">
      <c r="A22285" s="1" t="s">
        <v>5363</v>
      </c>
      <c r="B22285" t="str">
        <f t="shared" si="668"/>
        <v>https://www.udobaer.de/out/media/public/cust/others/s0000329-2021-ch_it.pdf</v>
      </c>
    </row>
    <row r="22286" spans="1:2" x14ac:dyDescent="0.2">
      <c r="A22286" s="1" t="s">
        <v>5364</v>
      </c>
      <c r="B22286" t="str">
        <f t="shared" si="668"/>
        <v>https://www.udobaer.de/out/media/public/cust/others/s0000329-2021-ch_it.pdf</v>
      </c>
    </row>
    <row r="22287" spans="1:2" x14ac:dyDescent="0.2">
      <c r="A22287" s="1" t="s">
        <v>5365</v>
      </c>
      <c r="B22287" t="str">
        <f t="shared" si="668"/>
        <v>https://www.udobaer.de/out/media/public/cust/others/s0000329-2021-ch_it.pdf</v>
      </c>
    </row>
    <row r="22288" spans="1:2" x14ac:dyDescent="0.2">
      <c r="A22288" s="1" t="s">
        <v>5366</v>
      </c>
      <c r="B22288" t="str">
        <f t="shared" si="668"/>
        <v>https://www.udobaer.de/out/media/public/cust/others/s0000329-2021-ch_it.pdf</v>
      </c>
    </row>
    <row r="22289" spans="1:2" x14ac:dyDescent="0.2">
      <c r="A22289" s="1" t="s">
        <v>5367</v>
      </c>
      <c r="B22289" t="str">
        <f t="shared" si="668"/>
        <v>https://www.udobaer.de/out/media/public/cust/others/s0000329-2021-ch_it.pdf</v>
      </c>
    </row>
    <row r="22290" spans="1:2" x14ac:dyDescent="0.2">
      <c r="A22290" s="1" t="s">
        <v>5368</v>
      </c>
      <c r="B22290" t="str">
        <f t="shared" si="668"/>
        <v>https://www.udobaer.de/out/media/public/cust/others/s0000329-2021-ch_it.pdf</v>
      </c>
    </row>
    <row r="22291" spans="1:2" x14ac:dyDescent="0.2">
      <c r="A22291" s="1" t="s">
        <v>5369</v>
      </c>
      <c r="B22291" t="str">
        <f t="shared" si="668"/>
        <v>https://www.udobaer.de/out/media/public/cust/others/s0000329-2021-ch_it.pdf</v>
      </c>
    </row>
    <row r="22292" spans="1:2" x14ac:dyDescent="0.2">
      <c r="A22292" s="1" t="s">
        <v>5370</v>
      </c>
      <c r="B22292" t="str">
        <f t="shared" si="668"/>
        <v>https://www.udobaer.de/out/media/public/cust/others/s0000329-2021-ch_it.pdf</v>
      </c>
    </row>
    <row r="22293" spans="1:2" x14ac:dyDescent="0.2">
      <c r="A22293" s="1" t="s">
        <v>5371</v>
      </c>
      <c r="B22293" t="str">
        <f t="shared" si="668"/>
        <v>https://www.udobaer.de/out/media/public/cust/others/s0000329-2021-ch_it.pdf</v>
      </c>
    </row>
    <row r="22294" spans="1:2" x14ac:dyDescent="0.2">
      <c r="A22294" s="1" t="s">
        <v>5372</v>
      </c>
      <c r="B22294" t="str">
        <f t="shared" si="668"/>
        <v>https://www.udobaer.de/out/media/public/cust/others/s0000329-2021-ch_it.pdf</v>
      </c>
    </row>
    <row r="22295" spans="1:2" x14ac:dyDescent="0.2">
      <c r="A22295" s="1" t="s">
        <v>5373</v>
      </c>
      <c r="B22295" t="str">
        <f t="shared" si="668"/>
        <v>https://www.udobaer.de/out/media/public/cust/others/s0000329-2021-ch_it.pdf</v>
      </c>
    </row>
    <row r="22296" spans="1:2" x14ac:dyDescent="0.2">
      <c r="A22296" s="1" t="s">
        <v>5374</v>
      </c>
      <c r="B22296" t="str">
        <f t="shared" si="668"/>
        <v>https://www.udobaer.de/out/media/public/cust/others/s0000329-2021-ch_it.pdf</v>
      </c>
    </row>
    <row r="22297" spans="1:2" x14ac:dyDescent="0.2">
      <c r="A22297" s="1" t="s">
        <v>5375</v>
      </c>
      <c r="B22297" t="str">
        <f t="shared" si="668"/>
        <v>https://www.udobaer.de/out/media/public/cust/others/s0000329-2021-ch_it.pdf</v>
      </c>
    </row>
    <row r="22298" spans="1:2" x14ac:dyDescent="0.2">
      <c r="A22298" s="1" t="s">
        <v>5376</v>
      </c>
      <c r="B22298" t="str">
        <f t="shared" si="668"/>
        <v>https://www.udobaer.de/out/media/public/cust/others/s0000329-2021-ch_it.pdf</v>
      </c>
    </row>
    <row r="22299" spans="1:2" x14ac:dyDescent="0.2">
      <c r="A22299" s="1" t="s">
        <v>5377</v>
      </c>
      <c r="B22299" t="str">
        <f t="shared" si="668"/>
        <v>https://www.udobaer.de/out/media/public/cust/others/s0000329-2021-ch_it.pdf</v>
      </c>
    </row>
    <row r="22300" spans="1:2" x14ac:dyDescent="0.2">
      <c r="A22300" s="1" t="s">
        <v>5378</v>
      </c>
      <c r="B22300" t="str">
        <f t="shared" si="668"/>
        <v>https://www.udobaer.de/out/media/public/cust/others/s0000329-2021-ch_it.pdf</v>
      </c>
    </row>
    <row r="22301" spans="1:2" x14ac:dyDescent="0.2">
      <c r="A22301" s="1" t="s">
        <v>5379</v>
      </c>
      <c r="B22301" t="str">
        <f t="shared" si="668"/>
        <v>https://www.udobaer.de/out/media/public/cust/others/s0000329-2021-ch_it.pdf</v>
      </c>
    </row>
    <row r="22302" spans="1:2" x14ac:dyDescent="0.2">
      <c r="A22302" s="1" t="s">
        <v>5380</v>
      </c>
      <c r="B22302" t="str">
        <f t="shared" si="668"/>
        <v>https://www.udobaer.de/out/media/public/cust/others/s0000329-2021-ch_it.pdf</v>
      </c>
    </row>
    <row r="22303" spans="1:2" x14ac:dyDescent="0.2">
      <c r="A22303" s="1" t="s">
        <v>5381</v>
      </c>
      <c r="B22303" t="str">
        <f t="shared" si="668"/>
        <v>https://www.udobaer.de/out/media/public/cust/others/s0000329-2021-ch_it.pdf</v>
      </c>
    </row>
    <row r="22304" spans="1:2" x14ac:dyDescent="0.2">
      <c r="A22304" s="1" t="s">
        <v>5382</v>
      </c>
      <c r="B22304" t="str">
        <f t="shared" si="668"/>
        <v>https://www.udobaer.de/out/media/public/cust/others/s0000329-2021-ch_it.pdf</v>
      </c>
    </row>
    <row r="22305" spans="1:2" x14ac:dyDescent="0.2">
      <c r="A22305" s="1" t="s">
        <v>5383</v>
      </c>
      <c r="B22305" t="str">
        <f t="shared" si="668"/>
        <v>https://www.udobaer.de/out/media/public/cust/others/s0000329-2021-ch_it.pdf</v>
      </c>
    </row>
    <row r="22306" spans="1:2" x14ac:dyDescent="0.2">
      <c r="A22306" s="1" t="s">
        <v>5384</v>
      </c>
      <c r="B22306" t="str">
        <f t="shared" si="668"/>
        <v>https://www.udobaer.de/out/media/public/cust/others/s0000329-2021-ch_it.pdf</v>
      </c>
    </row>
    <row r="22307" spans="1:2" x14ac:dyDescent="0.2">
      <c r="A22307" s="1" t="s">
        <v>5385</v>
      </c>
      <c r="B22307" t="str">
        <f t="shared" si="668"/>
        <v>https://www.udobaer.de/out/media/public/cust/others/s0000329-2021-ch_it.pdf</v>
      </c>
    </row>
    <row r="22308" spans="1:2" x14ac:dyDescent="0.2">
      <c r="A22308" s="1" t="s">
        <v>5386</v>
      </c>
      <c r="B22308" t="str">
        <f t="shared" si="668"/>
        <v>https://www.udobaer.de/out/media/public/cust/others/s0000329-2021-ch_it.pdf</v>
      </c>
    </row>
    <row r="22309" spans="1:2" x14ac:dyDescent="0.2">
      <c r="A22309" s="1" t="s">
        <v>5387</v>
      </c>
      <c r="B22309" t="str">
        <f t="shared" si="668"/>
        <v>https://www.udobaer.de/out/media/public/cust/others/s0000329-2021-ch_it.pdf</v>
      </c>
    </row>
    <row r="22310" spans="1:2" x14ac:dyDescent="0.2">
      <c r="A22310" s="1" t="s">
        <v>5388</v>
      </c>
      <c r="B22310" t="str">
        <f t="shared" si="668"/>
        <v>https://www.udobaer.de/out/media/public/cust/others/s0000329-2021-ch_it.pdf</v>
      </c>
    </row>
    <row r="22311" spans="1:2" x14ac:dyDescent="0.2">
      <c r="A22311" s="1" t="s">
        <v>5389</v>
      </c>
      <c r="B22311" t="str">
        <f t="shared" si="668"/>
        <v>https://www.udobaer.de/out/media/public/cust/others/s0000329-2021-ch_it.pdf</v>
      </c>
    </row>
    <row r="22312" spans="1:2" x14ac:dyDescent="0.2">
      <c r="A22312" s="1" t="s">
        <v>5390</v>
      </c>
      <c r="B22312" t="str">
        <f t="shared" si="668"/>
        <v>https://www.udobaer.de/out/media/public/cust/others/s0000329-2021-ch_it.pdf</v>
      </c>
    </row>
    <row r="22313" spans="1:2" x14ac:dyDescent="0.2">
      <c r="A22313" s="1" t="s">
        <v>5391</v>
      </c>
      <c r="B22313" t="str">
        <f t="shared" si="668"/>
        <v>https://www.udobaer.de/out/media/public/cust/others/s0000329-2021-ch_it.pdf</v>
      </c>
    </row>
    <row r="22314" spans="1:2" x14ac:dyDescent="0.2">
      <c r="A22314" s="1" t="s">
        <v>5392</v>
      </c>
      <c r="B22314" t="str">
        <f t="shared" si="668"/>
        <v>https://www.udobaer.de/out/media/public/cust/others/s0000329-2021-ch_it.pdf</v>
      </c>
    </row>
    <row r="22315" spans="1:2" x14ac:dyDescent="0.2">
      <c r="A22315" s="1" t="s">
        <v>5393</v>
      </c>
      <c r="B22315" t="str">
        <f t="shared" si="668"/>
        <v>https://www.udobaer.de/out/media/public/cust/others/s0000329-2021-ch_it.pdf</v>
      </c>
    </row>
    <row r="22316" spans="1:2" x14ac:dyDescent="0.2">
      <c r="A22316" s="1" t="s">
        <v>5394</v>
      </c>
      <c r="B22316" t="str">
        <f t="shared" si="668"/>
        <v>https://www.udobaer.de/out/media/public/cust/others/s0000329-2021-ch_it.pdf</v>
      </c>
    </row>
    <row r="22317" spans="1:2" x14ac:dyDescent="0.2">
      <c r="A22317" s="1" t="s">
        <v>5395</v>
      </c>
      <c r="B22317" t="str">
        <f t="shared" si="668"/>
        <v>https://www.udobaer.de/out/media/public/cust/others/s0000329-2021-ch_it.pdf</v>
      </c>
    </row>
    <row r="22318" spans="1:2" x14ac:dyDescent="0.2">
      <c r="A22318" s="1" t="s">
        <v>5396</v>
      </c>
      <c r="B22318" t="str">
        <f t="shared" si="668"/>
        <v>https://www.udobaer.de/out/media/public/cust/others/s0000329-2021-ch_it.pdf</v>
      </c>
    </row>
    <row r="22319" spans="1:2" x14ac:dyDescent="0.2">
      <c r="A22319" s="1" t="s">
        <v>5397</v>
      </c>
      <c r="B22319" t="str">
        <f t="shared" si="668"/>
        <v>https://www.udobaer.de/out/media/public/cust/others/s0000329-2021-ch_it.pdf</v>
      </c>
    </row>
    <row r="22320" spans="1:2" x14ac:dyDescent="0.2">
      <c r="A22320" s="1" t="s">
        <v>5398</v>
      </c>
      <c r="B22320" t="str">
        <f t="shared" si="668"/>
        <v>https://www.udobaer.de/out/media/public/cust/others/s0000329-2021-ch_it.pdf</v>
      </c>
    </row>
    <row r="22321" spans="1:2" x14ac:dyDescent="0.2">
      <c r="A22321" s="1" t="s">
        <v>5399</v>
      </c>
      <c r="B22321" t="str">
        <f t="shared" si="668"/>
        <v>https://www.udobaer.de/out/media/public/cust/others/s0000329-2021-ch_it.pdf</v>
      </c>
    </row>
    <row r="22322" spans="1:2" x14ac:dyDescent="0.2">
      <c r="A22322" s="1" t="s">
        <v>5400</v>
      </c>
      <c r="B22322" t="str">
        <f t="shared" si="668"/>
        <v>https://www.udobaer.de/out/media/public/cust/others/s0000329-2021-ch_it.pdf</v>
      </c>
    </row>
    <row r="22323" spans="1:2" x14ac:dyDescent="0.2">
      <c r="A22323" s="1" t="s">
        <v>5401</v>
      </c>
      <c r="B22323" t="str">
        <f t="shared" si="668"/>
        <v>https://www.udobaer.de/out/media/public/cust/others/s0000329-2021-ch_it.pdf</v>
      </c>
    </row>
    <row r="22324" spans="1:2" x14ac:dyDescent="0.2">
      <c r="A22324" s="1" t="s">
        <v>5402</v>
      </c>
      <c r="B22324" t="str">
        <f t="shared" si="668"/>
        <v>https://www.udobaer.de/out/media/public/cust/others/s0000329-2021-ch_it.pdf</v>
      </c>
    </row>
    <row r="22325" spans="1:2" x14ac:dyDescent="0.2">
      <c r="A22325" s="1" t="s">
        <v>5403</v>
      </c>
      <c r="B22325" t="str">
        <f t="shared" si="668"/>
        <v>https://www.udobaer.de/out/media/public/cust/others/s0000329-2021-ch_it.pdf</v>
      </c>
    </row>
    <row r="22326" spans="1:2" x14ac:dyDescent="0.2">
      <c r="A22326" s="1" t="s">
        <v>5404</v>
      </c>
      <c r="B22326" t="str">
        <f t="shared" si="668"/>
        <v>https://www.udobaer.de/out/media/public/cust/others/s0000329-2021-ch_it.pdf</v>
      </c>
    </row>
    <row r="22327" spans="1:2" x14ac:dyDescent="0.2">
      <c r="A22327" s="1" t="s">
        <v>5405</v>
      </c>
      <c r="B22327" t="str">
        <f t="shared" si="668"/>
        <v>https://www.udobaer.de/out/media/public/cust/others/s0000329-2021-ch_it.pdf</v>
      </c>
    </row>
    <row r="22328" spans="1:2" x14ac:dyDescent="0.2">
      <c r="A22328" s="1" t="s">
        <v>5406</v>
      </c>
      <c r="B22328" t="str">
        <f t="shared" si="668"/>
        <v>https://www.udobaer.de/out/media/public/cust/others/s0000329-2021-ch_it.pdf</v>
      </c>
    </row>
    <row r="22329" spans="1:2" x14ac:dyDescent="0.2">
      <c r="A22329" s="1" t="s">
        <v>5407</v>
      </c>
      <c r="B22329" t="str">
        <f t="shared" si="668"/>
        <v>https://www.udobaer.de/out/media/public/cust/others/s0000329-2021-ch_it.pdf</v>
      </c>
    </row>
    <row r="22330" spans="1:2" x14ac:dyDescent="0.2">
      <c r="A22330" s="1" t="s">
        <v>5408</v>
      </c>
      <c r="B22330" t="str">
        <f t="shared" si="668"/>
        <v>https://www.udobaer.de/out/media/public/cust/others/s0000329-2021-ch_it.pdf</v>
      </c>
    </row>
    <row r="22331" spans="1:2" x14ac:dyDescent="0.2">
      <c r="A22331" s="1" t="s">
        <v>5409</v>
      </c>
      <c r="B22331" t="str">
        <f t="shared" si="668"/>
        <v>https://www.udobaer.de/out/media/public/cust/others/s0000329-2021-ch_it.pdf</v>
      </c>
    </row>
    <row r="22332" spans="1:2" x14ac:dyDescent="0.2">
      <c r="A22332" s="1" t="s">
        <v>5410</v>
      </c>
      <c r="B22332" t="str">
        <f t="shared" si="668"/>
        <v>https://www.udobaer.de/out/media/public/cust/others/s0000329-2021-ch_it.pdf</v>
      </c>
    </row>
    <row r="22333" spans="1:2" x14ac:dyDescent="0.2">
      <c r="A22333" s="1" t="s">
        <v>5411</v>
      </c>
      <c r="B22333" t="str">
        <f t="shared" si="668"/>
        <v>https://www.udobaer.de/out/media/public/cust/others/s0000329-2021-ch_it.pdf</v>
      </c>
    </row>
    <row r="22334" spans="1:2" x14ac:dyDescent="0.2">
      <c r="A22334" s="1" t="s">
        <v>5412</v>
      </c>
      <c r="B22334" t="str">
        <f t="shared" si="668"/>
        <v>https://www.udobaer.de/out/media/public/cust/others/s0000329-2021-ch_it.pdf</v>
      </c>
    </row>
    <row r="22335" spans="1:2" x14ac:dyDescent="0.2">
      <c r="A22335" s="1" t="s">
        <v>5413</v>
      </c>
      <c r="B22335" t="str">
        <f t="shared" si="668"/>
        <v>https://www.udobaer.de/out/media/public/cust/others/s0000329-2021-ch_it.pdf</v>
      </c>
    </row>
    <row r="22336" spans="1:2" x14ac:dyDescent="0.2">
      <c r="A22336" s="1" t="s">
        <v>5414</v>
      </c>
      <c r="B22336" t="str">
        <f t="shared" si="668"/>
        <v>https://www.udobaer.de/out/media/public/cust/others/s0000329-2021-ch_it.pdf</v>
      </c>
    </row>
    <row r="22337" spans="1:2" x14ac:dyDescent="0.2">
      <c r="A22337" s="1" t="s">
        <v>5415</v>
      </c>
      <c r="B22337" t="str">
        <f t="shared" si="668"/>
        <v>https://www.udobaer.de/out/media/public/cust/others/s0000329-2021-ch_it.pdf</v>
      </c>
    </row>
    <row r="22338" spans="1:2" x14ac:dyDescent="0.2">
      <c r="A22338" s="1" t="s">
        <v>5416</v>
      </c>
      <c r="B22338" t="str">
        <f t="shared" si="668"/>
        <v>https://www.udobaer.de/out/media/public/cust/others/s0000329-2021-ch_it.pdf</v>
      </c>
    </row>
    <row r="22339" spans="1:2" x14ac:dyDescent="0.2">
      <c r="A22339" s="1" t="s">
        <v>5417</v>
      </c>
      <c r="B22339" t="str">
        <f t="shared" si="668"/>
        <v>https://www.udobaer.de/out/media/public/cust/others/s0000329-2021-ch_it.pdf</v>
      </c>
    </row>
    <row r="22340" spans="1:2" x14ac:dyDescent="0.2">
      <c r="A22340" s="1" t="s">
        <v>5418</v>
      </c>
      <c r="B22340" t="str">
        <f t="shared" si="668"/>
        <v>https://www.udobaer.de/out/media/public/cust/others/s0000329-2021-ch_it.pdf</v>
      </c>
    </row>
    <row r="22341" spans="1:2" x14ac:dyDescent="0.2">
      <c r="A22341" s="1" t="s">
        <v>5419</v>
      </c>
      <c r="B22341" t="str">
        <f t="shared" si="668"/>
        <v>https://www.udobaer.de/out/media/public/cust/others/s0000329-2021-ch_it.pdf</v>
      </c>
    </row>
    <row r="22342" spans="1:2" x14ac:dyDescent="0.2">
      <c r="A22342" s="1" t="s">
        <v>5420</v>
      </c>
      <c r="B22342" t="str">
        <f t="shared" si="668"/>
        <v>https://www.udobaer.de/out/media/public/cust/others/s0000329-2021-ch_it.pdf</v>
      </c>
    </row>
    <row r="22343" spans="1:2" x14ac:dyDescent="0.2">
      <c r="A22343" s="1" t="s">
        <v>5421</v>
      </c>
      <c r="B22343" t="str">
        <f t="shared" si="668"/>
        <v>https://www.udobaer.de/out/media/public/cust/others/s0000329-2021-ch_it.pdf</v>
      </c>
    </row>
    <row r="22344" spans="1:2" x14ac:dyDescent="0.2">
      <c r="A22344" s="1" t="s">
        <v>5422</v>
      </c>
      <c r="B22344" t="str">
        <f t="shared" si="668"/>
        <v>https://www.udobaer.de/out/media/public/cust/others/s0000329-2021-ch_it.pdf</v>
      </c>
    </row>
    <row r="22345" spans="1:2" x14ac:dyDescent="0.2">
      <c r="A22345" s="1" t="s">
        <v>5423</v>
      </c>
      <c r="B22345" t="str">
        <f t="shared" si="668"/>
        <v>https://www.udobaer.de/out/media/public/cust/others/s0000329-2021-ch_it.pdf</v>
      </c>
    </row>
    <row r="22346" spans="1:2" x14ac:dyDescent="0.2">
      <c r="A22346" s="1" t="s">
        <v>5424</v>
      </c>
      <c r="B22346" t="str">
        <f t="shared" si="668"/>
        <v>https://www.udobaer.de/out/media/public/cust/others/s0000329-2021-ch_it.pdf</v>
      </c>
    </row>
    <row r="22347" spans="1:2" x14ac:dyDescent="0.2">
      <c r="A22347" s="1" t="s">
        <v>5425</v>
      </c>
      <c r="B22347" t="str">
        <f t="shared" ref="B22347:B22410" si="669">HYPERLINK("https://www.udobaer.de/out/media/public/cust/others/s0000329-2021-ch_it.pdf")</f>
        <v>https://www.udobaer.de/out/media/public/cust/others/s0000329-2021-ch_it.pdf</v>
      </c>
    </row>
    <row r="22348" spans="1:2" x14ac:dyDescent="0.2">
      <c r="A22348" s="1" t="s">
        <v>5426</v>
      </c>
      <c r="B22348" t="str">
        <f t="shared" si="669"/>
        <v>https://www.udobaer.de/out/media/public/cust/others/s0000329-2021-ch_it.pdf</v>
      </c>
    </row>
    <row r="22349" spans="1:2" x14ac:dyDescent="0.2">
      <c r="A22349" s="1" t="s">
        <v>5427</v>
      </c>
      <c r="B22349" t="str">
        <f t="shared" si="669"/>
        <v>https://www.udobaer.de/out/media/public/cust/others/s0000329-2021-ch_it.pdf</v>
      </c>
    </row>
    <row r="22350" spans="1:2" x14ac:dyDescent="0.2">
      <c r="A22350" s="1" t="s">
        <v>5428</v>
      </c>
      <c r="B22350" t="str">
        <f t="shared" si="669"/>
        <v>https://www.udobaer.de/out/media/public/cust/others/s0000329-2021-ch_it.pdf</v>
      </c>
    </row>
    <row r="22351" spans="1:2" x14ac:dyDescent="0.2">
      <c r="A22351" s="1" t="s">
        <v>5429</v>
      </c>
      <c r="B22351" t="str">
        <f t="shared" si="669"/>
        <v>https://www.udobaer.de/out/media/public/cust/others/s0000329-2021-ch_it.pdf</v>
      </c>
    </row>
    <row r="22352" spans="1:2" x14ac:dyDescent="0.2">
      <c r="A22352" s="1" t="s">
        <v>5430</v>
      </c>
      <c r="B22352" t="str">
        <f t="shared" si="669"/>
        <v>https://www.udobaer.de/out/media/public/cust/others/s0000329-2021-ch_it.pdf</v>
      </c>
    </row>
    <row r="22353" spans="1:2" x14ac:dyDescent="0.2">
      <c r="A22353" s="1" t="s">
        <v>5431</v>
      </c>
      <c r="B22353" t="str">
        <f t="shared" si="669"/>
        <v>https://www.udobaer.de/out/media/public/cust/others/s0000329-2021-ch_it.pdf</v>
      </c>
    </row>
    <row r="22354" spans="1:2" x14ac:dyDescent="0.2">
      <c r="A22354" s="1" t="s">
        <v>5432</v>
      </c>
      <c r="B22354" t="str">
        <f t="shared" si="669"/>
        <v>https://www.udobaer.de/out/media/public/cust/others/s0000329-2021-ch_it.pdf</v>
      </c>
    </row>
    <row r="22355" spans="1:2" x14ac:dyDescent="0.2">
      <c r="A22355" s="1" t="s">
        <v>5433</v>
      </c>
      <c r="B22355" t="str">
        <f t="shared" si="669"/>
        <v>https://www.udobaer.de/out/media/public/cust/others/s0000329-2021-ch_it.pdf</v>
      </c>
    </row>
    <row r="22356" spans="1:2" x14ac:dyDescent="0.2">
      <c r="A22356" s="1" t="s">
        <v>5434</v>
      </c>
      <c r="B22356" t="str">
        <f t="shared" si="669"/>
        <v>https://www.udobaer.de/out/media/public/cust/others/s0000329-2021-ch_it.pdf</v>
      </c>
    </row>
    <row r="22357" spans="1:2" x14ac:dyDescent="0.2">
      <c r="A22357" s="1" t="s">
        <v>5435</v>
      </c>
      <c r="B22357" t="str">
        <f t="shared" si="669"/>
        <v>https://www.udobaer.de/out/media/public/cust/others/s0000329-2021-ch_it.pdf</v>
      </c>
    </row>
    <row r="22358" spans="1:2" x14ac:dyDescent="0.2">
      <c r="A22358" s="1" t="s">
        <v>5436</v>
      </c>
      <c r="B22358" t="str">
        <f t="shared" si="669"/>
        <v>https://www.udobaer.de/out/media/public/cust/others/s0000329-2021-ch_it.pdf</v>
      </c>
    </row>
    <row r="22359" spans="1:2" x14ac:dyDescent="0.2">
      <c r="A22359" s="1" t="s">
        <v>5437</v>
      </c>
      <c r="B22359" t="str">
        <f t="shared" si="669"/>
        <v>https://www.udobaer.de/out/media/public/cust/others/s0000329-2021-ch_it.pdf</v>
      </c>
    </row>
    <row r="22360" spans="1:2" x14ac:dyDescent="0.2">
      <c r="A22360" s="1" t="s">
        <v>5438</v>
      </c>
      <c r="B22360" t="str">
        <f t="shared" si="669"/>
        <v>https://www.udobaer.de/out/media/public/cust/others/s0000329-2021-ch_it.pdf</v>
      </c>
    </row>
    <row r="22361" spans="1:2" x14ac:dyDescent="0.2">
      <c r="A22361" s="1" t="s">
        <v>5439</v>
      </c>
      <c r="B22361" t="str">
        <f t="shared" si="669"/>
        <v>https://www.udobaer.de/out/media/public/cust/others/s0000329-2021-ch_it.pdf</v>
      </c>
    </row>
    <row r="22362" spans="1:2" x14ac:dyDescent="0.2">
      <c r="A22362" s="1" t="s">
        <v>5440</v>
      </c>
      <c r="B22362" t="str">
        <f t="shared" si="669"/>
        <v>https://www.udobaer.de/out/media/public/cust/others/s0000329-2021-ch_it.pdf</v>
      </c>
    </row>
    <row r="22363" spans="1:2" x14ac:dyDescent="0.2">
      <c r="A22363" s="1" t="s">
        <v>5441</v>
      </c>
      <c r="B22363" t="str">
        <f t="shared" si="669"/>
        <v>https://www.udobaer.de/out/media/public/cust/others/s0000329-2021-ch_it.pdf</v>
      </c>
    </row>
    <row r="22364" spans="1:2" x14ac:dyDescent="0.2">
      <c r="A22364" s="1" t="s">
        <v>5442</v>
      </c>
      <c r="B22364" t="str">
        <f t="shared" si="669"/>
        <v>https://www.udobaer.de/out/media/public/cust/others/s0000329-2021-ch_it.pdf</v>
      </c>
    </row>
    <row r="22365" spans="1:2" x14ac:dyDescent="0.2">
      <c r="A22365" s="1" t="s">
        <v>5443</v>
      </c>
      <c r="B22365" t="str">
        <f t="shared" si="669"/>
        <v>https://www.udobaer.de/out/media/public/cust/others/s0000329-2021-ch_it.pdf</v>
      </c>
    </row>
    <row r="22366" spans="1:2" x14ac:dyDescent="0.2">
      <c r="A22366" s="1" t="s">
        <v>5444</v>
      </c>
      <c r="B22366" t="str">
        <f t="shared" si="669"/>
        <v>https://www.udobaer.de/out/media/public/cust/others/s0000329-2021-ch_it.pdf</v>
      </c>
    </row>
    <row r="22367" spans="1:2" x14ac:dyDescent="0.2">
      <c r="A22367" s="1" t="s">
        <v>5445</v>
      </c>
      <c r="B22367" t="str">
        <f t="shared" si="669"/>
        <v>https://www.udobaer.de/out/media/public/cust/others/s0000329-2021-ch_it.pdf</v>
      </c>
    </row>
    <row r="22368" spans="1:2" x14ac:dyDescent="0.2">
      <c r="A22368" s="1" t="s">
        <v>5446</v>
      </c>
      <c r="B22368" t="str">
        <f t="shared" si="669"/>
        <v>https://www.udobaer.de/out/media/public/cust/others/s0000329-2021-ch_it.pdf</v>
      </c>
    </row>
    <row r="22369" spans="1:2" x14ac:dyDescent="0.2">
      <c r="A22369" s="1" t="s">
        <v>5447</v>
      </c>
      <c r="B22369" t="str">
        <f t="shared" si="669"/>
        <v>https://www.udobaer.de/out/media/public/cust/others/s0000329-2021-ch_it.pdf</v>
      </c>
    </row>
    <row r="22370" spans="1:2" x14ac:dyDescent="0.2">
      <c r="A22370" s="1" t="s">
        <v>5448</v>
      </c>
      <c r="B22370" t="str">
        <f t="shared" si="669"/>
        <v>https://www.udobaer.de/out/media/public/cust/others/s0000329-2021-ch_it.pdf</v>
      </c>
    </row>
    <row r="22371" spans="1:2" x14ac:dyDescent="0.2">
      <c r="A22371" s="1" t="s">
        <v>5449</v>
      </c>
      <c r="B22371" t="str">
        <f t="shared" si="669"/>
        <v>https://www.udobaer.de/out/media/public/cust/others/s0000329-2021-ch_it.pdf</v>
      </c>
    </row>
    <row r="22372" spans="1:2" x14ac:dyDescent="0.2">
      <c r="A22372" s="1" t="s">
        <v>5450</v>
      </c>
      <c r="B22372" t="str">
        <f t="shared" si="669"/>
        <v>https://www.udobaer.de/out/media/public/cust/others/s0000329-2021-ch_it.pdf</v>
      </c>
    </row>
    <row r="22373" spans="1:2" x14ac:dyDescent="0.2">
      <c r="A22373" s="1" t="s">
        <v>5451</v>
      </c>
      <c r="B22373" t="str">
        <f t="shared" si="669"/>
        <v>https://www.udobaer.de/out/media/public/cust/others/s0000329-2021-ch_it.pdf</v>
      </c>
    </row>
    <row r="22374" spans="1:2" x14ac:dyDescent="0.2">
      <c r="A22374" s="1" t="s">
        <v>5452</v>
      </c>
      <c r="B22374" t="str">
        <f t="shared" si="669"/>
        <v>https://www.udobaer.de/out/media/public/cust/others/s0000329-2021-ch_it.pdf</v>
      </c>
    </row>
    <row r="22375" spans="1:2" x14ac:dyDescent="0.2">
      <c r="A22375" s="1" t="s">
        <v>5453</v>
      </c>
      <c r="B22375" t="str">
        <f t="shared" si="669"/>
        <v>https://www.udobaer.de/out/media/public/cust/others/s0000329-2021-ch_it.pdf</v>
      </c>
    </row>
    <row r="22376" spans="1:2" x14ac:dyDescent="0.2">
      <c r="A22376" s="1" t="s">
        <v>5454</v>
      </c>
      <c r="B22376" t="str">
        <f t="shared" si="669"/>
        <v>https://www.udobaer.de/out/media/public/cust/others/s0000329-2021-ch_it.pdf</v>
      </c>
    </row>
    <row r="22377" spans="1:2" x14ac:dyDescent="0.2">
      <c r="A22377" s="1" t="s">
        <v>5455</v>
      </c>
      <c r="B22377" t="str">
        <f t="shared" si="669"/>
        <v>https://www.udobaer.de/out/media/public/cust/others/s0000329-2021-ch_it.pdf</v>
      </c>
    </row>
    <row r="22378" spans="1:2" x14ac:dyDescent="0.2">
      <c r="A22378" s="1" t="s">
        <v>5456</v>
      </c>
      <c r="B22378" t="str">
        <f t="shared" si="669"/>
        <v>https://www.udobaer.de/out/media/public/cust/others/s0000329-2021-ch_it.pdf</v>
      </c>
    </row>
    <row r="22379" spans="1:2" x14ac:dyDescent="0.2">
      <c r="A22379" s="1" t="s">
        <v>5457</v>
      </c>
      <c r="B22379" t="str">
        <f t="shared" si="669"/>
        <v>https://www.udobaer.de/out/media/public/cust/others/s0000329-2021-ch_it.pdf</v>
      </c>
    </row>
    <row r="22380" spans="1:2" x14ac:dyDescent="0.2">
      <c r="A22380" s="1" t="s">
        <v>5458</v>
      </c>
      <c r="B22380" t="str">
        <f t="shared" si="669"/>
        <v>https://www.udobaer.de/out/media/public/cust/others/s0000329-2021-ch_it.pdf</v>
      </c>
    </row>
    <row r="22381" spans="1:2" x14ac:dyDescent="0.2">
      <c r="A22381" s="1" t="s">
        <v>5459</v>
      </c>
      <c r="B22381" t="str">
        <f t="shared" si="669"/>
        <v>https://www.udobaer.de/out/media/public/cust/others/s0000329-2021-ch_it.pdf</v>
      </c>
    </row>
    <row r="22382" spans="1:2" x14ac:dyDescent="0.2">
      <c r="A22382" s="1" t="s">
        <v>5460</v>
      </c>
      <c r="B22382" t="str">
        <f t="shared" si="669"/>
        <v>https://www.udobaer.de/out/media/public/cust/others/s0000329-2021-ch_it.pdf</v>
      </c>
    </row>
    <row r="22383" spans="1:2" x14ac:dyDescent="0.2">
      <c r="A22383" s="1" t="s">
        <v>5461</v>
      </c>
      <c r="B22383" t="str">
        <f t="shared" si="669"/>
        <v>https://www.udobaer.de/out/media/public/cust/others/s0000329-2021-ch_it.pdf</v>
      </c>
    </row>
    <row r="22384" spans="1:2" x14ac:dyDescent="0.2">
      <c r="A22384" s="1" t="s">
        <v>5462</v>
      </c>
      <c r="B22384" t="str">
        <f t="shared" si="669"/>
        <v>https://www.udobaer.de/out/media/public/cust/others/s0000329-2021-ch_it.pdf</v>
      </c>
    </row>
    <row r="22385" spans="1:2" x14ac:dyDescent="0.2">
      <c r="A22385" s="1" t="s">
        <v>5463</v>
      </c>
      <c r="B22385" t="str">
        <f t="shared" si="669"/>
        <v>https://www.udobaer.de/out/media/public/cust/others/s0000329-2021-ch_it.pdf</v>
      </c>
    </row>
    <row r="22386" spans="1:2" x14ac:dyDescent="0.2">
      <c r="A22386" s="1" t="s">
        <v>5464</v>
      </c>
      <c r="B22386" t="str">
        <f t="shared" si="669"/>
        <v>https://www.udobaer.de/out/media/public/cust/others/s0000329-2021-ch_it.pdf</v>
      </c>
    </row>
    <row r="22387" spans="1:2" x14ac:dyDescent="0.2">
      <c r="A22387" s="1" t="s">
        <v>5465</v>
      </c>
      <c r="B22387" t="str">
        <f t="shared" si="669"/>
        <v>https://www.udobaer.de/out/media/public/cust/others/s0000329-2021-ch_it.pdf</v>
      </c>
    </row>
    <row r="22388" spans="1:2" x14ac:dyDescent="0.2">
      <c r="A22388" s="1" t="s">
        <v>5466</v>
      </c>
      <c r="B22388" t="str">
        <f t="shared" si="669"/>
        <v>https://www.udobaer.de/out/media/public/cust/others/s0000329-2021-ch_it.pdf</v>
      </c>
    </row>
    <row r="22389" spans="1:2" x14ac:dyDescent="0.2">
      <c r="A22389" s="1" t="s">
        <v>5467</v>
      </c>
      <c r="B22389" t="str">
        <f t="shared" si="669"/>
        <v>https://www.udobaer.de/out/media/public/cust/others/s0000329-2021-ch_it.pdf</v>
      </c>
    </row>
    <row r="22390" spans="1:2" x14ac:dyDescent="0.2">
      <c r="A22390" s="1" t="s">
        <v>5468</v>
      </c>
      <c r="B22390" t="str">
        <f t="shared" si="669"/>
        <v>https://www.udobaer.de/out/media/public/cust/others/s0000329-2021-ch_it.pdf</v>
      </c>
    </row>
    <row r="22391" spans="1:2" x14ac:dyDescent="0.2">
      <c r="A22391" s="1" t="s">
        <v>5469</v>
      </c>
      <c r="B22391" t="str">
        <f t="shared" si="669"/>
        <v>https://www.udobaer.de/out/media/public/cust/others/s0000329-2021-ch_it.pdf</v>
      </c>
    </row>
    <row r="22392" spans="1:2" x14ac:dyDescent="0.2">
      <c r="A22392" s="1" t="s">
        <v>5470</v>
      </c>
      <c r="B22392" t="str">
        <f t="shared" si="669"/>
        <v>https://www.udobaer.de/out/media/public/cust/others/s0000329-2021-ch_it.pdf</v>
      </c>
    </row>
    <row r="22393" spans="1:2" x14ac:dyDescent="0.2">
      <c r="A22393" s="1" t="s">
        <v>5471</v>
      </c>
      <c r="B22393" t="str">
        <f t="shared" si="669"/>
        <v>https://www.udobaer.de/out/media/public/cust/others/s0000329-2021-ch_it.pdf</v>
      </c>
    </row>
    <row r="22394" spans="1:2" x14ac:dyDescent="0.2">
      <c r="A22394" s="1" t="s">
        <v>5472</v>
      </c>
      <c r="B22394" t="str">
        <f t="shared" si="669"/>
        <v>https://www.udobaer.de/out/media/public/cust/others/s0000329-2021-ch_it.pdf</v>
      </c>
    </row>
    <row r="22395" spans="1:2" x14ac:dyDescent="0.2">
      <c r="A22395" s="1" t="s">
        <v>5473</v>
      </c>
      <c r="B22395" t="str">
        <f t="shared" si="669"/>
        <v>https://www.udobaer.de/out/media/public/cust/others/s0000329-2021-ch_it.pdf</v>
      </c>
    </row>
    <row r="22396" spans="1:2" x14ac:dyDescent="0.2">
      <c r="A22396" s="1" t="s">
        <v>5474</v>
      </c>
      <c r="B22396" t="str">
        <f t="shared" si="669"/>
        <v>https://www.udobaer.de/out/media/public/cust/others/s0000329-2021-ch_it.pdf</v>
      </c>
    </row>
    <row r="22397" spans="1:2" x14ac:dyDescent="0.2">
      <c r="A22397" s="1" t="s">
        <v>5475</v>
      </c>
      <c r="B22397" t="str">
        <f t="shared" si="669"/>
        <v>https://www.udobaer.de/out/media/public/cust/others/s0000329-2021-ch_it.pdf</v>
      </c>
    </row>
    <row r="22398" spans="1:2" x14ac:dyDescent="0.2">
      <c r="A22398" s="1" t="s">
        <v>5476</v>
      </c>
      <c r="B22398" t="str">
        <f t="shared" si="669"/>
        <v>https://www.udobaer.de/out/media/public/cust/others/s0000329-2021-ch_it.pdf</v>
      </c>
    </row>
    <row r="22399" spans="1:2" x14ac:dyDescent="0.2">
      <c r="A22399" s="1" t="s">
        <v>5477</v>
      </c>
      <c r="B22399" t="str">
        <f t="shared" si="669"/>
        <v>https://www.udobaer.de/out/media/public/cust/others/s0000329-2021-ch_it.pdf</v>
      </c>
    </row>
    <row r="22400" spans="1:2" x14ac:dyDescent="0.2">
      <c r="A22400" s="1" t="s">
        <v>5478</v>
      </c>
      <c r="B22400" t="str">
        <f t="shared" si="669"/>
        <v>https://www.udobaer.de/out/media/public/cust/others/s0000329-2021-ch_it.pdf</v>
      </c>
    </row>
    <row r="22401" spans="1:2" x14ac:dyDescent="0.2">
      <c r="A22401" s="1" t="s">
        <v>5479</v>
      </c>
      <c r="B22401" t="str">
        <f t="shared" si="669"/>
        <v>https://www.udobaer.de/out/media/public/cust/others/s0000329-2021-ch_it.pdf</v>
      </c>
    </row>
    <row r="22402" spans="1:2" x14ac:dyDescent="0.2">
      <c r="A22402" s="1" t="s">
        <v>5480</v>
      </c>
      <c r="B22402" t="str">
        <f t="shared" si="669"/>
        <v>https://www.udobaer.de/out/media/public/cust/others/s0000329-2021-ch_it.pdf</v>
      </c>
    </row>
    <row r="22403" spans="1:2" x14ac:dyDescent="0.2">
      <c r="A22403" s="1" t="s">
        <v>5481</v>
      </c>
      <c r="B22403" t="str">
        <f t="shared" si="669"/>
        <v>https://www.udobaer.de/out/media/public/cust/others/s0000329-2021-ch_it.pdf</v>
      </c>
    </row>
    <row r="22404" spans="1:2" x14ac:dyDescent="0.2">
      <c r="A22404" s="1" t="s">
        <v>5482</v>
      </c>
      <c r="B22404" t="str">
        <f t="shared" si="669"/>
        <v>https://www.udobaer.de/out/media/public/cust/others/s0000329-2021-ch_it.pdf</v>
      </c>
    </row>
    <row r="22405" spans="1:2" x14ac:dyDescent="0.2">
      <c r="A22405" s="1" t="s">
        <v>5483</v>
      </c>
      <c r="B22405" t="str">
        <f t="shared" si="669"/>
        <v>https://www.udobaer.de/out/media/public/cust/others/s0000329-2021-ch_it.pdf</v>
      </c>
    </row>
    <row r="22406" spans="1:2" x14ac:dyDescent="0.2">
      <c r="A22406" s="1" t="s">
        <v>5484</v>
      </c>
      <c r="B22406" t="str">
        <f t="shared" si="669"/>
        <v>https://www.udobaer.de/out/media/public/cust/others/s0000329-2021-ch_it.pdf</v>
      </c>
    </row>
    <row r="22407" spans="1:2" x14ac:dyDescent="0.2">
      <c r="A22407" s="1" t="s">
        <v>5485</v>
      </c>
      <c r="B22407" t="str">
        <f t="shared" si="669"/>
        <v>https://www.udobaer.de/out/media/public/cust/others/s0000329-2021-ch_it.pdf</v>
      </c>
    </row>
    <row r="22408" spans="1:2" x14ac:dyDescent="0.2">
      <c r="A22408" s="1" t="s">
        <v>5486</v>
      </c>
      <c r="B22408" t="str">
        <f t="shared" si="669"/>
        <v>https://www.udobaer.de/out/media/public/cust/others/s0000329-2021-ch_it.pdf</v>
      </c>
    </row>
    <row r="22409" spans="1:2" x14ac:dyDescent="0.2">
      <c r="A22409" s="1" t="s">
        <v>5487</v>
      </c>
      <c r="B22409" t="str">
        <f t="shared" si="669"/>
        <v>https://www.udobaer.de/out/media/public/cust/others/s0000329-2021-ch_it.pdf</v>
      </c>
    </row>
    <row r="22410" spans="1:2" x14ac:dyDescent="0.2">
      <c r="A22410" s="1" t="s">
        <v>5488</v>
      </c>
      <c r="B22410" t="str">
        <f t="shared" si="669"/>
        <v>https://www.udobaer.de/out/media/public/cust/others/s0000329-2021-ch_it.pdf</v>
      </c>
    </row>
    <row r="22411" spans="1:2" x14ac:dyDescent="0.2">
      <c r="A22411" s="1" t="s">
        <v>5489</v>
      </c>
      <c r="B22411" t="str">
        <f t="shared" ref="B22411:B22474" si="670">HYPERLINK("https://www.udobaer.de/out/media/public/cust/others/s0000329-2021-ch_it.pdf")</f>
        <v>https://www.udobaer.de/out/media/public/cust/others/s0000329-2021-ch_it.pdf</v>
      </c>
    </row>
    <row r="22412" spans="1:2" x14ac:dyDescent="0.2">
      <c r="A22412" s="1" t="s">
        <v>5490</v>
      </c>
      <c r="B22412" t="str">
        <f t="shared" si="670"/>
        <v>https://www.udobaer.de/out/media/public/cust/others/s0000329-2021-ch_it.pdf</v>
      </c>
    </row>
    <row r="22413" spans="1:2" x14ac:dyDescent="0.2">
      <c r="A22413" s="1" t="s">
        <v>5491</v>
      </c>
      <c r="B22413" t="str">
        <f t="shared" si="670"/>
        <v>https://www.udobaer.de/out/media/public/cust/others/s0000329-2021-ch_it.pdf</v>
      </c>
    </row>
    <row r="22414" spans="1:2" x14ac:dyDescent="0.2">
      <c r="A22414" s="1" t="s">
        <v>5492</v>
      </c>
      <c r="B22414" t="str">
        <f t="shared" si="670"/>
        <v>https://www.udobaer.de/out/media/public/cust/others/s0000329-2021-ch_it.pdf</v>
      </c>
    </row>
    <row r="22415" spans="1:2" x14ac:dyDescent="0.2">
      <c r="A22415" s="1" t="s">
        <v>5493</v>
      </c>
      <c r="B22415" t="str">
        <f t="shared" si="670"/>
        <v>https://www.udobaer.de/out/media/public/cust/others/s0000329-2021-ch_it.pdf</v>
      </c>
    </row>
    <row r="22416" spans="1:2" x14ac:dyDescent="0.2">
      <c r="A22416" s="1" t="s">
        <v>5494</v>
      </c>
      <c r="B22416" t="str">
        <f t="shared" si="670"/>
        <v>https://www.udobaer.de/out/media/public/cust/others/s0000329-2021-ch_it.pdf</v>
      </c>
    </row>
    <row r="22417" spans="1:2" x14ac:dyDescent="0.2">
      <c r="A22417" s="1" t="s">
        <v>5495</v>
      </c>
      <c r="B22417" t="str">
        <f t="shared" si="670"/>
        <v>https://www.udobaer.de/out/media/public/cust/others/s0000329-2021-ch_it.pdf</v>
      </c>
    </row>
    <row r="22418" spans="1:2" x14ac:dyDescent="0.2">
      <c r="A22418" s="1" t="s">
        <v>5496</v>
      </c>
      <c r="B22418" t="str">
        <f t="shared" si="670"/>
        <v>https://www.udobaer.de/out/media/public/cust/others/s0000329-2021-ch_it.pdf</v>
      </c>
    </row>
    <row r="22419" spans="1:2" x14ac:dyDescent="0.2">
      <c r="A22419" s="1" t="s">
        <v>5497</v>
      </c>
      <c r="B22419" t="str">
        <f t="shared" si="670"/>
        <v>https://www.udobaer.de/out/media/public/cust/others/s0000329-2021-ch_it.pdf</v>
      </c>
    </row>
    <row r="22420" spans="1:2" x14ac:dyDescent="0.2">
      <c r="A22420" s="1" t="s">
        <v>5498</v>
      </c>
      <c r="B22420" t="str">
        <f t="shared" si="670"/>
        <v>https://www.udobaer.de/out/media/public/cust/others/s0000329-2021-ch_it.pdf</v>
      </c>
    </row>
    <row r="22421" spans="1:2" x14ac:dyDescent="0.2">
      <c r="A22421" s="1" t="s">
        <v>5499</v>
      </c>
      <c r="B22421" t="str">
        <f t="shared" si="670"/>
        <v>https://www.udobaer.de/out/media/public/cust/others/s0000329-2021-ch_it.pdf</v>
      </c>
    </row>
    <row r="22422" spans="1:2" x14ac:dyDescent="0.2">
      <c r="A22422" s="1" t="s">
        <v>5500</v>
      </c>
      <c r="B22422" t="str">
        <f t="shared" si="670"/>
        <v>https://www.udobaer.de/out/media/public/cust/others/s0000329-2021-ch_it.pdf</v>
      </c>
    </row>
    <row r="22423" spans="1:2" x14ac:dyDescent="0.2">
      <c r="A22423" s="1" t="s">
        <v>5501</v>
      </c>
      <c r="B22423" t="str">
        <f t="shared" si="670"/>
        <v>https://www.udobaer.de/out/media/public/cust/others/s0000329-2021-ch_it.pdf</v>
      </c>
    </row>
    <row r="22424" spans="1:2" x14ac:dyDescent="0.2">
      <c r="A22424" s="1" t="s">
        <v>5502</v>
      </c>
      <c r="B22424" t="str">
        <f t="shared" si="670"/>
        <v>https://www.udobaer.de/out/media/public/cust/others/s0000329-2021-ch_it.pdf</v>
      </c>
    </row>
    <row r="22425" spans="1:2" x14ac:dyDescent="0.2">
      <c r="A22425" s="1" t="s">
        <v>5503</v>
      </c>
      <c r="B22425" t="str">
        <f t="shared" si="670"/>
        <v>https://www.udobaer.de/out/media/public/cust/others/s0000329-2021-ch_it.pdf</v>
      </c>
    </row>
    <row r="22426" spans="1:2" x14ac:dyDescent="0.2">
      <c r="A22426" s="1" t="s">
        <v>5504</v>
      </c>
      <c r="B22426" t="str">
        <f t="shared" si="670"/>
        <v>https://www.udobaer.de/out/media/public/cust/others/s0000329-2021-ch_it.pdf</v>
      </c>
    </row>
    <row r="22427" spans="1:2" x14ac:dyDescent="0.2">
      <c r="A22427" s="1" t="s">
        <v>5505</v>
      </c>
      <c r="B22427" t="str">
        <f t="shared" si="670"/>
        <v>https://www.udobaer.de/out/media/public/cust/others/s0000329-2021-ch_it.pdf</v>
      </c>
    </row>
    <row r="22428" spans="1:2" x14ac:dyDescent="0.2">
      <c r="A22428" s="1" t="s">
        <v>5506</v>
      </c>
      <c r="B22428" t="str">
        <f t="shared" si="670"/>
        <v>https://www.udobaer.de/out/media/public/cust/others/s0000329-2021-ch_it.pdf</v>
      </c>
    </row>
    <row r="22429" spans="1:2" x14ac:dyDescent="0.2">
      <c r="A22429" s="1" t="s">
        <v>5507</v>
      </c>
      <c r="B22429" t="str">
        <f t="shared" si="670"/>
        <v>https://www.udobaer.de/out/media/public/cust/others/s0000329-2021-ch_it.pdf</v>
      </c>
    </row>
    <row r="22430" spans="1:2" x14ac:dyDescent="0.2">
      <c r="A22430" s="1" t="s">
        <v>5508</v>
      </c>
      <c r="B22430" t="str">
        <f t="shared" si="670"/>
        <v>https://www.udobaer.de/out/media/public/cust/others/s0000329-2021-ch_it.pdf</v>
      </c>
    </row>
    <row r="22431" spans="1:2" x14ac:dyDescent="0.2">
      <c r="A22431" s="1" t="s">
        <v>5509</v>
      </c>
      <c r="B22431" t="str">
        <f t="shared" si="670"/>
        <v>https://www.udobaer.de/out/media/public/cust/others/s0000329-2021-ch_it.pdf</v>
      </c>
    </row>
    <row r="22432" spans="1:2" x14ac:dyDescent="0.2">
      <c r="A22432" s="1" t="s">
        <v>5510</v>
      </c>
      <c r="B22432" t="str">
        <f t="shared" si="670"/>
        <v>https://www.udobaer.de/out/media/public/cust/others/s0000329-2021-ch_it.pdf</v>
      </c>
    </row>
    <row r="22433" spans="1:2" x14ac:dyDescent="0.2">
      <c r="A22433" s="1" t="s">
        <v>5511</v>
      </c>
      <c r="B22433" t="str">
        <f t="shared" si="670"/>
        <v>https://www.udobaer.de/out/media/public/cust/others/s0000329-2021-ch_it.pdf</v>
      </c>
    </row>
    <row r="22434" spans="1:2" x14ac:dyDescent="0.2">
      <c r="A22434" s="1" t="s">
        <v>5512</v>
      </c>
      <c r="B22434" t="str">
        <f t="shared" si="670"/>
        <v>https://www.udobaer.de/out/media/public/cust/others/s0000329-2021-ch_it.pdf</v>
      </c>
    </row>
    <row r="22435" spans="1:2" x14ac:dyDescent="0.2">
      <c r="A22435" s="1" t="s">
        <v>5513</v>
      </c>
      <c r="B22435" t="str">
        <f t="shared" si="670"/>
        <v>https://www.udobaer.de/out/media/public/cust/others/s0000329-2021-ch_it.pdf</v>
      </c>
    </row>
    <row r="22436" spans="1:2" x14ac:dyDescent="0.2">
      <c r="A22436" s="1" t="s">
        <v>5514</v>
      </c>
      <c r="B22436" t="str">
        <f t="shared" si="670"/>
        <v>https://www.udobaer.de/out/media/public/cust/others/s0000329-2021-ch_it.pdf</v>
      </c>
    </row>
    <row r="22437" spans="1:2" x14ac:dyDescent="0.2">
      <c r="A22437" s="1" t="s">
        <v>5515</v>
      </c>
      <c r="B22437" t="str">
        <f t="shared" si="670"/>
        <v>https://www.udobaer.de/out/media/public/cust/others/s0000329-2021-ch_it.pdf</v>
      </c>
    </row>
    <row r="22438" spans="1:2" x14ac:dyDescent="0.2">
      <c r="A22438" s="1" t="s">
        <v>5516</v>
      </c>
      <c r="B22438" t="str">
        <f t="shared" si="670"/>
        <v>https://www.udobaer.de/out/media/public/cust/others/s0000329-2021-ch_it.pdf</v>
      </c>
    </row>
    <row r="22439" spans="1:2" x14ac:dyDescent="0.2">
      <c r="A22439" s="1" t="s">
        <v>5517</v>
      </c>
      <c r="B22439" t="str">
        <f t="shared" si="670"/>
        <v>https://www.udobaer.de/out/media/public/cust/others/s0000329-2021-ch_it.pdf</v>
      </c>
    </row>
    <row r="22440" spans="1:2" x14ac:dyDescent="0.2">
      <c r="A22440" s="1" t="s">
        <v>5518</v>
      </c>
      <c r="B22440" t="str">
        <f t="shared" si="670"/>
        <v>https://www.udobaer.de/out/media/public/cust/others/s0000329-2021-ch_it.pdf</v>
      </c>
    </row>
    <row r="22441" spans="1:2" x14ac:dyDescent="0.2">
      <c r="A22441" s="1" t="s">
        <v>5519</v>
      </c>
      <c r="B22441" t="str">
        <f t="shared" si="670"/>
        <v>https://www.udobaer.de/out/media/public/cust/others/s0000329-2021-ch_it.pdf</v>
      </c>
    </row>
    <row r="22442" spans="1:2" x14ac:dyDescent="0.2">
      <c r="A22442" s="1" t="s">
        <v>5520</v>
      </c>
      <c r="B22442" t="str">
        <f t="shared" si="670"/>
        <v>https://www.udobaer.de/out/media/public/cust/others/s0000329-2021-ch_it.pdf</v>
      </c>
    </row>
    <row r="22443" spans="1:2" x14ac:dyDescent="0.2">
      <c r="A22443" s="1" t="s">
        <v>5521</v>
      </c>
      <c r="B22443" t="str">
        <f t="shared" si="670"/>
        <v>https://www.udobaer.de/out/media/public/cust/others/s0000329-2021-ch_it.pdf</v>
      </c>
    </row>
    <row r="22444" spans="1:2" x14ac:dyDescent="0.2">
      <c r="A22444" s="1" t="s">
        <v>5522</v>
      </c>
      <c r="B22444" t="str">
        <f t="shared" si="670"/>
        <v>https://www.udobaer.de/out/media/public/cust/others/s0000329-2021-ch_it.pdf</v>
      </c>
    </row>
    <row r="22445" spans="1:2" x14ac:dyDescent="0.2">
      <c r="A22445" s="1" t="s">
        <v>5523</v>
      </c>
      <c r="B22445" t="str">
        <f t="shared" si="670"/>
        <v>https://www.udobaer.de/out/media/public/cust/others/s0000329-2021-ch_it.pdf</v>
      </c>
    </row>
    <row r="22446" spans="1:2" x14ac:dyDescent="0.2">
      <c r="A22446" s="1" t="s">
        <v>5524</v>
      </c>
      <c r="B22446" t="str">
        <f t="shared" si="670"/>
        <v>https://www.udobaer.de/out/media/public/cust/others/s0000329-2021-ch_it.pdf</v>
      </c>
    </row>
    <row r="22447" spans="1:2" x14ac:dyDescent="0.2">
      <c r="A22447" s="1" t="s">
        <v>5525</v>
      </c>
      <c r="B22447" t="str">
        <f t="shared" si="670"/>
        <v>https://www.udobaer.de/out/media/public/cust/others/s0000329-2021-ch_it.pdf</v>
      </c>
    </row>
    <row r="22448" spans="1:2" x14ac:dyDescent="0.2">
      <c r="A22448" s="1" t="s">
        <v>5526</v>
      </c>
      <c r="B22448" t="str">
        <f t="shared" si="670"/>
        <v>https://www.udobaer.de/out/media/public/cust/others/s0000329-2021-ch_it.pdf</v>
      </c>
    </row>
    <row r="22449" spans="1:2" x14ac:dyDescent="0.2">
      <c r="A22449" s="1" t="s">
        <v>5527</v>
      </c>
      <c r="B22449" t="str">
        <f t="shared" si="670"/>
        <v>https://www.udobaer.de/out/media/public/cust/others/s0000329-2021-ch_it.pdf</v>
      </c>
    </row>
    <row r="22450" spans="1:2" x14ac:dyDescent="0.2">
      <c r="A22450" s="1" t="s">
        <v>5528</v>
      </c>
      <c r="B22450" t="str">
        <f t="shared" si="670"/>
        <v>https://www.udobaer.de/out/media/public/cust/others/s0000329-2021-ch_it.pdf</v>
      </c>
    </row>
    <row r="22451" spans="1:2" x14ac:dyDescent="0.2">
      <c r="A22451" s="1" t="s">
        <v>5529</v>
      </c>
      <c r="B22451" t="str">
        <f t="shared" si="670"/>
        <v>https://www.udobaer.de/out/media/public/cust/others/s0000329-2021-ch_it.pdf</v>
      </c>
    </row>
    <row r="22452" spans="1:2" x14ac:dyDescent="0.2">
      <c r="A22452" s="1" t="s">
        <v>5530</v>
      </c>
      <c r="B22452" t="str">
        <f t="shared" si="670"/>
        <v>https://www.udobaer.de/out/media/public/cust/others/s0000329-2021-ch_it.pdf</v>
      </c>
    </row>
    <row r="22453" spans="1:2" x14ac:dyDescent="0.2">
      <c r="A22453" s="1" t="s">
        <v>5531</v>
      </c>
      <c r="B22453" t="str">
        <f t="shared" si="670"/>
        <v>https://www.udobaer.de/out/media/public/cust/others/s0000329-2021-ch_it.pdf</v>
      </c>
    </row>
    <row r="22454" spans="1:2" x14ac:dyDescent="0.2">
      <c r="A22454" s="1" t="s">
        <v>5532</v>
      </c>
      <c r="B22454" t="str">
        <f t="shared" si="670"/>
        <v>https://www.udobaer.de/out/media/public/cust/others/s0000329-2021-ch_it.pdf</v>
      </c>
    </row>
    <row r="22455" spans="1:2" x14ac:dyDescent="0.2">
      <c r="A22455" s="1" t="s">
        <v>5533</v>
      </c>
      <c r="B22455" t="str">
        <f t="shared" si="670"/>
        <v>https://www.udobaer.de/out/media/public/cust/others/s0000329-2021-ch_it.pdf</v>
      </c>
    </row>
    <row r="22456" spans="1:2" x14ac:dyDescent="0.2">
      <c r="A22456" s="1" t="s">
        <v>5534</v>
      </c>
      <c r="B22456" t="str">
        <f t="shared" si="670"/>
        <v>https://www.udobaer.de/out/media/public/cust/others/s0000329-2021-ch_it.pdf</v>
      </c>
    </row>
    <row r="22457" spans="1:2" x14ac:dyDescent="0.2">
      <c r="A22457" s="1" t="s">
        <v>5535</v>
      </c>
      <c r="B22457" t="str">
        <f t="shared" si="670"/>
        <v>https://www.udobaer.de/out/media/public/cust/others/s0000329-2021-ch_it.pdf</v>
      </c>
    </row>
    <row r="22458" spans="1:2" x14ac:dyDescent="0.2">
      <c r="A22458" s="1" t="s">
        <v>5536</v>
      </c>
      <c r="B22458" t="str">
        <f t="shared" si="670"/>
        <v>https://www.udobaer.de/out/media/public/cust/others/s0000329-2021-ch_it.pdf</v>
      </c>
    </row>
    <row r="22459" spans="1:2" x14ac:dyDescent="0.2">
      <c r="A22459" s="1" t="s">
        <v>5537</v>
      </c>
      <c r="B22459" t="str">
        <f t="shared" si="670"/>
        <v>https://www.udobaer.de/out/media/public/cust/others/s0000329-2021-ch_it.pdf</v>
      </c>
    </row>
    <row r="22460" spans="1:2" x14ac:dyDescent="0.2">
      <c r="A22460" s="1" t="s">
        <v>5538</v>
      </c>
      <c r="B22460" t="str">
        <f t="shared" si="670"/>
        <v>https://www.udobaer.de/out/media/public/cust/others/s0000329-2021-ch_it.pdf</v>
      </c>
    </row>
    <row r="22461" spans="1:2" x14ac:dyDescent="0.2">
      <c r="A22461" s="1" t="s">
        <v>5539</v>
      </c>
      <c r="B22461" t="str">
        <f t="shared" si="670"/>
        <v>https://www.udobaer.de/out/media/public/cust/others/s0000329-2021-ch_it.pdf</v>
      </c>
    </row>
    <row r="22462" spans="1:2" x14ac:dyDescent="0.2">
      <c r="A22462" s="1" t="s">
        <v>5540</v>
      </c>
      <c r="B22462" t="str">
        <f t="shared" si="670"/>
        <v>https://www.udobaer.de/out/media/public/cust/others/s0000329-2021-ch_it.pdf</v>
      </c>
    </row>
    <row r="22463" spans="1:2" x14ac:dyDescent="0.2">
      <c r="A22463" s="1" t="s">
        <v>5541</v>
      </c>
      <c r="B22463" t="str">
        <f t="shared" si="670"/>
        <v>https://www.udobaer.de/out/media/public/cust/others/s0000329-2021-ch_it.pdf</v>
      </c>
    </row>
    <row r="22464" spans="1:2" x14ac:dyDescent="0.2">
      <c r="A22464" s="1" t="s">
        <v>5542</v>
      </c>
      <c r="B22464" t="str">
        <f t="shared" si="670"/>
        <v>https://www.udobaer.de/out/media/public/cust/others/s0000329-2021-ch_it.pdf</v>
      </c>
    </row>
    <row r="22465" spans="1:2" x14ac:dyDescent="0.2">
      <c r="A22465" s="1" t="s">
        <v>5543</v>
      </c>
      <c r="B22465" t="str">
        <f t="shared" si="670"/>
        <v>https://www.udobaer.de/out/media/public/cust/others/s0000329-2021-ch_it.pdf</v>
      </c>
    </row>
    <row r="22466" spans="1:2" x14ac:dyDescent="0.2">
      <c r="A22466" s="1" t="s">
        <v>5544</v>
      </c>
      <c r="B22466" t="str">
        <f t="shared" si="670"/>
        <v>https://www.udobaer.de/out/media/public/cust/others/s0000329-2021-ch_it.pdf</v>
      </c>
    </row>
    <row r="22467" spans="1:2" x14ac:dyDescent="0.2">
      <c r="A22467" s="1" t="s">
        <v>5545</v>
      </c>
      <c r="B22467" t="str">
        <f t="shared" si="670"/>
        <v>https://www.udobaer.de/out/media/public/cust/others/s0000329-2021-ch_it.pdf</v>
      </c>
    </row>
    <row r="22468" spans="1:2" x14ac:dyDescent="0.2">
      <c r="A22468" s="1" t="s">
        <v>5546</v>
      </c>
      <c r="B22468" t="str">
        <f t="shared" si="670"/>
        <v>https://www.udobaer.de/out/media/public/cust/others/s0000329-2021-ch_it.pdf</v>
      </c>
    </row>
    <row r="22469" spans="1:2" x14ac:dyDescent="0.2">
      <c r="A22469" s="1" t="s">
        <v>5547</v>
      </c>
      <c r="B22469" t="str">
        <f t="shared" si="670"/>
        <v>https://www.udobaer.de/out/media/public/cust/others/s0000329-2021-ch_it.pdf</v>
      </c>
    </row>
    <row r="22470" spans="1:2" x14ac:dyDescent="0.2">
      <c r="A22470" s="1" t="s">
        <v>5548</v>
      </c>
      <c r="B22470" t="str">
        <f t="shared" si="670"/>
        <v>https://www.udobaer.de/out/media/public/cust/others/s0000329-2021-ch_it.pdf</v>
      </c>
    </row>
    <row r="22471" spans="1:2" x14ac:dyDescent="0.2">
      <c r="A22471" s="1" t="s">
        <v>5549</v>
      </c>
      <c r="B22471" t="str">
        <f t="shared" si="670"/>
        <v>https://www.udobaer.de/out/media/public/cust/others/s0000329-2021-ch_it.pdf</v>
      </c>
    </row>
    <row r="22472" spans="1:2" x14ac:dyDescent="0.2">
      <c r="A22472" s="1" t="s">
        <v>5550</v>
      </c>
      <c r="B22472" t="str">
        <f t="shared" si="670"/>
        <v>https://www.udobaer.de/out/media/public/cust/others/s0000329-2021-ch_it.pdf</v>
      </c>
    </row>
    <row r="22473" spans="1:2" x14ac:dyDescent="0.2">
      <c r="A22473" s="1" t="s">
        <v>5551</v>
      </c>
      <c r="B22473" t="str">
        <f t="shared" si="670"/>
        <v>https://www.udobaer.de/out/media/public/cust/others/s0000329-2021-ch_it.pdf</v>
      </c>
    </row>
    <row r="22474" spans="1:2" x14ac:dyDescent="0.2">
      <c r="A22474" s="1" t="s">
        <v>5552</v>
      </c>
      <c r="B22474" t="str">
        <f t="shared" si="670"/>
        <v>https://www.udobaer.de/out/media/public/cust/others/s0000329-2021-ch_it.pdf</v>
      </c>
    </row>
    <row r="22475" spans="1:2" x14ac:dyDescent="0.2">
      <c r="A22475" s="1" t="s">
        <v>5553</v>
      </c>
      <c r="B22475" t="str">
        <f t="shared" ref="B22475:B22522" si="671">HYPERLINK("https://www.udobaer.de/out/media/public/cust/others/s0000329-2021-ch_it.pdf")</f>
        <v>https://www.udobaer.de/out/media/public/cust/others/s0000329-2021-ch_it.pdf</v>
      </c>
    </row>
    <row r="22476" spans="1:2" x14ac:dyDescent="0.2">
      <c r="A22476" s="1" t="s">
        <v>5554</v>
      </c>
      <c r="B22476" t="str">
        <f t="shared" si="671"/>
        <v>https://www.udobaer.de/out/media/public/cust/others/s0000329-2021-ch_it.pdf</v>
      </c>
    </row>
    <row r="22477" spans="1:2" x14ac:dyDescent="0.2">
      <c r="A22477" s="1" t="s">
        <v>5555</v>
      </c>
      <c r="B22477" t="str">
        <f t="shared" si="671"/>
        <v>https://www.udobaer.de/out/media/public/cust/others/s0000329-2021-ch_it.pdf</v>
      </c>
    </row>
    <row r="22478" spans="1:2" x14ac:dyDescent="0.2">
      <c r="A22478" s="1" t="s">
        <v>5556</v>
      </c>
      <c r="B22478" t="str">
        <f t="shared" si="671"/>
        <v>https://www.udobaer.de/out/media/public/cust/others/s0000329-2021-ch_it.pdf</v>
      </c>
    </row>
    <row r="22479" spans="1:2" x14ac:dyDescent="0.2">
      <c r="A22479" s="1" t="s">
        <v>5557</v>
      </c>
      <c r="B22479" t="str">
        <f t="shared" si="671"/>
        <v>https://www.udobaer.de/out/media/public/cust/others/s0000329-2021-ch_it.pdf</v>
      </c>
    </row>
    <row r="22480" spans="1:2" x14ac:dyDescent="0.2">
      <c r="A22480" s="1" t="s">
        <v>5558</v>
      </c>
      <c r="B22480" t="str">
        <f t="shared" si="671"/>
        <v>https://www.udobaer.de/out/media/public/cust/others/s0000329-2021-ch_it.pdf</v>
      </c>
    </row>
    <row r="22481" spans="1:2" x14ac:dyDescent="0.2">
      <c r="A22481" s="1" t="s">
        <v>5559</v>
      </c>
      <c r="B22481" t="str">
        <f t="shared" si="671"/>
        <v>https://www.udobaer.de/out/media/public/cust/others/s0000329-2021-ch_it.pdf</v>
      </c>
    </row>
    <row r="22482" spans="1:2" x14ac:dyDescent="0.2">
      <c r="A22482" s="1" t="s">
        <v>5560</v>
      </c>
      <c r="B22482" t="str">
        <f t="shared" si="671"/>
        <v>https://www.udobaer.de/out/media/public/cust/others/s0000329-2021-ch_it.pdf</v>
      </c>
    </row>
    <row r="22483" spans="1:2" x14ac:dyDescent="0.2">
      <c r="A22483" s="1" t="s">
        <v>5561</v>
      </c>
      <c r="B22483" t="str">
        <f t="shared" si="671"/>
        <v>https://www.udobaer.de/out/media/public/cust/others/s0000329-2021-ch_it.pdf</v>
      </c>
    </row>
    <row r="22484" spans="1:2" x14ac:dyDescent="0.2">
      <c r="A22484" s="1" t="s">
        <v>5562</v>
      </c>
      <c r="B22484" t="str">
        <f t="shared" si="671"/>
        <v>https://www.udobaer.de/out/media/public/cust/others/s0000329-2021-ch_it.pdf</v>
      </c>
    </row>
    <row r="22485" spans="1:2" x14ac:dyDescent="0.2">
      <c r="A22485" s="1" t="s">
        <v>5563</v>
      </c>
      <c r="B22485" t="str">
        <f t="shared" si="671"/>
        <v>https://www.udobaer.de/out/media/public/cust/others/s0000329-2021-ch_it.pdf</v>
      </c>
    </row>
    <row r="22486" spans="1:2" x14ac:dyDescent="0.2">
      <c r="A22486" s="1" t="s">
        <v>5564</v>
      </c>
      <c r="B22486" t="str">
        <f t="shared" si="671"/>
        <v>https://www.udobaer.de/out/media/public/cust/others/s0000329-2021-ch_it.pdf</v>
      </c>
    </row>
    <row r="22487" spans="1:2" x14ac:dyDescent="0.2">
      <c r="A22487" s="1" t="s">
        <v>5565</v>
      </c>
      <c r="B22487" t="str">
        <f t="shared" si="671"/>
        <v>https://www.udobaer.de/out/media/public/cust/others/s0000329-2021-ch_it.pdf</v>
      </c>
    </row>
    <row r="22488" spans="1:2" x14ac:dyDescent="0.2">
      <c r="A22488" s="1" t="s">
        <v>5566</v>
      </c>
      <c r="B22488" t="str">
        <f t="shared" si="671"/>
        <v>https://www.udobaer.de/out/media/public/cust/others/s0000329-2021-ch_it.pdf</v>
      </c>
    </row>
    <row r="22489" spans="1:2" x14ac:dyDescent="0.2">
      <c r="A22489" s="1" t="s">
        <v>5567</v>
      </c>
      <c r="B22489" t="str">
        <f t="shared" si="671"/>
        <v>https://www.udobaer.de/out/media/public/cust/others/s0000329-2021-ch_it.pdf</v>
      </c>
    </row>
    <row r="22490" spans="1:2" x14ac:dyDescent="0.2">
      <c r="A22490" s="1" t="s">
        <v>5568</v>
      </c>
      <c r="B22490" t="str">
        <f t="shared" si="671"/>
        <v>https://www.udobaer.de/out/media/public/cust/others/s0000329-2021-ch_it.pdf</v>
      </c>
    </row>
    <row r="22491" spans="1:2" x14ac:dyDescent="0.2">
      <c r="A22491" s="1" t="s">
        <v>5569</v>
      </c>
      <c r="B22491" t="str">
        <f t="shared" si="671"/>
        <v>https://www.udobaer.de/out/media/public/cust/others/s0000329-2021-ch_it.pdf</v>
      </c>
    </row>
    <row r="22492" spans="1:2" x14ac:dyDescent="0.2">
      <c r="A22492" s="1" t="s">
        <v>5570</v>
      </c>
      <c r="B22492" t="str">
        <f t="shared" si="671"/>
        <v>https://www.udobaer.de/out/media/public/cust/others/s0000329-2021-ch_it.pdf</v>
      </c>
    </row>
    <row r="22493" spans="1:2" x14ac:dyDescent="0.2">
      <c r="A22493" s="1" t="s">
        <v>5571</v>
      </c>
      <c r="B22493" t="str">
        <f t="shared" si="671"/>
        <v>https://www.udobaer.de/out/media/public/cust/others/s0000329-2021-ch_it.pdf</v>
      </c>
    </row>
    <row r="22494" spans="1:2" x14ac:dyDescent="0.2">
      <c r="A22494" s="1" t="s">
        <v>5572</v>
      </c>
      <c r="B22494" t="str">
        <f t="shared" si="671"/>
        <v>https://www.udobaer.de/out/media/public/cust/others/s0000329-2021-ch_it.pdf</v>
      </c>
    </row>
    <row r="22495" spans="1:2" x14ac:dyDescent="0.2">
      <c r="A22495" s="1" t="s">
        <v>5573</v>
      </c>
      <c r="B22495" t="str">
        <f t="shared" si="671"/>
        <v>https://www.udobaer.de/out/media/public/cust/others/s0000329-2021-ch_it.pdf</v>
      </c>
    </row>
    <row r="22496" spans="1:2" x14ac:dyDescent="0.2">
      <c r="A22496" s="1" t="s">
        <v>5574</v>
      </c>
      <c r="B22496" t="str">
        <f t="shared" si="671"/>
        <v>https://www.udobaer.de/out/media/public/cust/others/s0000329-2021-ch_it.pdf</v>
      </c>
    </row>
    <row r="22497" spans="1:2" x14ac:dyDescent="0.2">
      <c r="A22497" s="1" t="s">
        <v>5575</v>
      </c>
      <c r="B22497" t="str">
        <f t="shared" si="671"/>
        <v>https://www.udobaer.de/out/media/public/cust/others/s0000329-2021-ch_it.pdf</v>
      </c>
    </row>
    <row r="22498" spans="1:2" x14ac:dyDescent="0.2">
      <c r="A22498" s="1" t="s">
        <v>5576</v>
      </c>
      <c r="B22498" t="str">
        <f t="shared" si="671"/>
        <v>https://www.udobaer.de/out/media/public/cust/others/s0000329-2021-ch_it.pdf</v>
      </c>
    </row>
    <row r="22499" spans="1:2" x14ac:dyDescent="0.2">
      <c r="A22499" s="1" t="s">
        <v>5577</v>
      </c>
      <c r="B22499" t="str">
        <f t="shared" si="671"/>
        <v>https://www.udobaer.de/out/media/public/cust/others/s0000329-2021-ch_it.pdf</v>
      </c>
    </row>
    <row r="22500" spans="1:2" x14ac:dyDescent="0.2">
      <c r="A22500" s="1" t="s">
        <v>5578</v>
      </c>
      <c r="B22500" t="str">
        <f t="shared" si="671"/>
        <v>https://www.udobaer.de/out/media/public/cust/others/s0000329-2021-ch_it.pdf</v>
      </c>
    </row>
    <row r="22501" spans="1:2" x14ac:dyDescent="0.2">
      <c r="A22501" s="1" t="s">
        <v>5579</v>
      </c>
      <c r="B22501" t="str">
        <f t="shared" si="671"/>
        <v>https://www.udobaer.de/out/media/public/cust/others/s0000329-2021-ch_it.pdf</v>
      </c>
    </row>
    <row r="22502" spans="1:2" x14ac:dyDescent="0.2">
      <c r="A22502" s="1" t="s">
        <v>5580</v>
      </c>
      <c r="B22502" t="str">
        <f t="shared" si="671"/>
        <v>https://www.udobaer.de/out/media/public/cust/others/s0000329-2021-ch_it.pdf</v>
      </c>
    </row>
    <row r="22503" spans="1:2" x14ac:dyDescent="0.2">
      <c r="A22503" s="1" t="s">
        <v>5581</v>
      </c>
      <c r="B22503" t="str">
        <f t="shared" si="671"/>
        <v>https://www.udobaer.de/out/media/public/cust/others/s0000329-2021-ch_it.pdf</v>
      </c>
    </row>
    <row r="22504" spans="1:2" x14ac:dyDescent="0.2">
      <c r="A22504" s="1" t="s">
        <v>5582</v>
      </c>
      <c r="B22504" t="str">
        <f t="shared" si="671"/>
        <v>https://www.udobaer.de/out/media/public/cust/others/s0000329-2021-ch_it.pdf</v>
      </c>
    </row>
    <row r="22505" spans="1:2" x14ac:dyDescent="0.2">
      <c r="A22505" s="1" t="s">
        <v>5583</v>
      </c>
      <c r="B22505" t="str">
        <f t="shared" si="671"/>
        <v>https://www.udobaer.de/out/media/public/cust/others/s0000329-2021-ch_it.pdf</v>
      </c>
    </row>
    <row r="22506" spans="1:2" x14ac:dyDescent="0.2">
      <c r="A22506" s="1" t="s">
        <v>5584</v>
      </c>
      <c r="B22506" t="str">
        <f t="shared" si="671"/>
        <v>https://www.udobaer.de/out/media/public/cust/others/s0000329-2021-ch_it.pdf</v>
      </c>
    </row>
    <row r="22507" spans="1:2" x14ac:dyDescent="0.2">
      <c r="A22507" s="1" t="s">
        <v>5585</v>
      </c>
      <c r="B22507" t="str">
        <f t="shared" si="671"/>
        <v>https://www.udobaer.de/out/media/public/cust/others/s0000329-2021-ch_it.pdf</v>
      </c>
    </row>
    <row r="22508" spans="1:2" x14ac:dyDescent="0.2">
      <c r="A22508" s="1" t="s">
        <v>5586</v>
      </c>
      <c r="B22508" t="str">
        <f t="shared" si="671"/>
        <v>https://www.udobaer.de/out/media/public/cust/others/s0000329-2021-ch_it.pdf</v>
      </c>
    </row>
    <row r="22509" spans="1:2" x14ac:dyDescent="0.2">
      <c r="A22509" s="1" t="s">
        <v>5587</v>
      </c>
      <c r="B22509" t="str">
        <f t="shared" si="671"/>
        <v>https://www.udobaer.de/out/media/public/cust/others/s0000329-2021-ch_it.pdf</v>
      </c>
    </row>
    <row r="22510" spans="1:2" x14ac:dyDescent="0.2">
      <c r="A22510" s="1" t="s">
        <v>5588</v>
      </c>
      <c r="B22510" t="str">
        <f t="shared" si="671"/>
        <v>https://www.udobaer.de/out/media/public/cust/others/s0000329-2021-ch_it.pdf</v>
      </c>
    </row>
    <row r="22511" spans="1:2" x14ac:dyDescent="0.2">
      <c r="A22511" s="1" t="s">
        <v>5589</v>
      </c>
      <c r="B22511" t="str">
        <f t="shared" si="671"/>
        <v>https://www.udobaer.de/out/media/public/cust/others/s0000329-2021-ch_it.pdf</v>
      </c>
    </row>
    <row r="22512" spans="1:2" x14ac:dyDescent="0.2">
      <c r="A22512" s="1" t="s">
        <v>5590</v>
      </c>
      <c r="B22512" t="str">
        <f t="shared" si="671"/>
        <v>https://www.udobaer.de/out/media/public/cust/others/s0000329-2021-ch_it.pdf</v>
      </c>
    </row>
    <row r="22513" spans="1:2" x14ac:dyDescent="0.2">
      <c r="A22513" s="1" t="s">
        <v>5591</v>
      </c>
      <c r="B22513" t="str">
        <f t="shared" si="671"/>
        <v>https://www.udobaer.de/out/media/public/cust/others/s0000329-2021-ch_it.pdf</v>
      </c>
    </row>
    <row r="22514" spans="1:2" x14ac:dyDescent="0.2">
      <c r="A22514" s="1" t="s">
        <v>5592</v>
      </c>
      <c r="B22514" t="str">
        <f t="shared" si="671"/>
        <v>https://www.udobaer.de/out/media/public/cust/others/s0000329-2021-ch_it.pdf</v>
      </c>
    </row>
    <row r="22515" spans="1:2" x14ac:dyDescent="0.2">
      <c r="A22515" s="1" t="s">
        <v>5593</v>
      </c>
      <c r="B22515" t="str">
        <f t="shared" si="671"/>
        <v>https://www.udobaer.de/out/media/public/cust/others/s0000329-2021-ch_it.pdf</v>
      </c>
    </row>
    <row r="22516" spans="1:2" x14ac:dyDescent="0.2">
      <c r="A22516" s="1" t="s">
        <v>5594</v>
      </c>
      <c r="B22516" t="str">
        <f t="shared" si="671"/>
        <v>https://www.udobaer.de/out/media/public/cust/others/s0000329-2021-ch_it.pdf</v>
      </c>
    </row>
    <row r="22517" spans="1:2" x14ac:dyDescent="0.2">
      <c r="A22517" s="1" t="s">
        <v>5595</v>
      </c>
      <c r="B22517" t="str">
        <f t="shared" si="671"/>
        <v>https://www.udobaer.de/out/media/public/cust/others/s0000329-2021-ch_it.pdf</v>
      </c>
    </row>
    <row r="22518" spans="1:2" x14ac:dyDescent="0.2">
      <c r="A22518" s="1" t="s">
        <v>5596</v>
      </c>
      <c r="B22518" t="str">
        <f t="shared" si="671"/>
        <v>https://www.udobaer.de/out/media/public/cust/others/s0000329-2021-ch_it.pdf</v>
      </c>
    </row>
    <row r="22519" spans="1:2" x14ac:dyDescent="0.2">
      <c r="A22519" s="1" t="s">
        <v>5597</v>
      </c>
      <c r="B22519" t="str">
        <f t="shared" si="671"/>
        <v>https://www.udobaer.de/out/media/public/cust/others/s0000329-2021-ch_it.pdf</v>
      </c>
    </row>
    <row r="22520" spans="1:2" x14ac:dyDescent="0.2">
      <c r="A22520" s="1" t="s">
        <v>5598</v>
      </c>
      <c r="B22520" t="str">
        <f t="shared" si="671"/>
        <v>https://www.udobaer.de/out/media/public/cust/others/s0000329-2021-ch_it.pdf</v>
      </c>
    </row>
    <row r="22521" spans="1:2" x14ac:dyDescent="0.2">
      <c r="A22521" s="1" t="s">
        <v>5599</v>
      </c>
      <c r="B22521" t="str">
        <f t="shared" si="671"/>
        <v>https://www.udobaer.de/out/media/public/cust/others/s0000329-2021-ch_it.pdf</v>
      </c>
    </row>
    <row r="22522" spans="1:2" x14ac:dyDescent="0.2">
      <c r="A22522" s="1" t="s">
        <v>5600</v>
      </c>
      <c r="B22522" t="str">
        <f t="shared" si="671"/>
        <v>https://www.udobaer.de/out/media/public/cust/others/s0000329-2021-ch_it.pdf</v>
      </c>
    </row>
    <row r="22523" spans="1:2" x14ac:dyDescent="0.2">
      <c r="A22523" s="1" t="s">
        <v>4605</v>
      </c>
      <c r="B22523" t="str">
        <f t="shared" ref="B22523:B22554" si="672">HYPERLINK("https://www.udobaer.de/out/media/public/cust/others/s0000330-2021-ch_it.pdf")</f>
        <v>https://www.udobaer.de/out/media/public/cust/others/s0000330-2021-ch_it.pdf</v>
      </c>
    </row>
    <row r="22524" spans="1:2" x14ac:dyDescent="0.2">
      <c r="A22524" s="1" t="s">
        <v>4606</v>
      </c>
      <c r="B22524" t="str">
        <f t="shared" si="672"/>
        <v>https://www.udobaer.de/out/media/public/cust/others/s0000330-2021-ch_it.pdf</v>
      </c>
    </row>
    <row r="22525" spans="1:2" x14ac:dyDescent="0.2">
      <c r="A22525" s="1" t="s">
        <v>4607</v>
      </c>
      <c r="B22525" t="str">
        <f t="shared" si="672"/>
        <v>https://www.udobaer.de/out/media/public/cust/others/s0000330-2021-ch_it.pdf</v>
      </c>
    </row>
    <row r="22526" spans="1:2" x14ac:dyDescent="0.2">
      <c r="A22526" s="1" t="s">
        <v>4608</v>
      </c>
      <c r="B22526" t="str">
        <f t="shared" si="672"/>
        <v>https://www.udobaer.de/out/media/public/cust/others/s0000330-2021-ch_it.pdf</v>
      </c>
    </row>
    <row r="22527" spans="1:2" x14ac:dyDescent="0.2">
      <c r="A22527" s="1" t="s">
        <v>4609</v>
      </c>
      <c r="B22527" t="str">
        <f t="shared" si="672"/>
        <v>https://www.udobaer.de/out/media/public/cust/others/s0000330-2021-ch_it.pdf</v>
      </c>
    </row>
    <row r="22528" spans="1:2" x14ac:dyDescent="0.2">
      <c r="A22528" s="1" t="s">
        <v>4610</v>
      </c>
      <c r="B22528" t="str">
        <f t="shared" si="672"/>
        <v>https://www.udobaer.de/out/media/public/cust/others/s0000330-2021-ch_it.pdf</v>
      </c>
    </row>
    <row r="22529" spans="1:2" x14ac:dyDescent="0.2">
      <c r="A22529" s="1" t="s">
        <v>4611</v>
      </c>
      <c r="B22529" t="str">
        <f t="shared" si="672"/>
        <v>https://www.udobaer.de/out/media/public/cust/others/s0000330-2021-ch_it.pdf</v>
      </c>
    </row>
    <row r="22530" spans="1:2" x14ac:dyDescent="0.2">
      <c r="A22530" s="1" t="s">
        <v>4612</v>
      </c>
      <c r="B22530" t="str">
        <f t="shared" si="672"/>
        <v>https://www.udobaer.de/out/media/public/cust/others/s0000330-2021-ch_it.pdf</v>
      </c>
    </row>
    <row r="22531" spans="1:2" x14ac:dyDescent="0.2">
      <c r="A22531" s="1" t="s">
        <v>4613</v>
      </c>
      <c r="B22531" t="str">
        <f t="shared" si="672"/>
        <v>https://www.udobaer.de/out/media/public/cust/others/s0000330-2021-ch_it.pdf</v>
      </c>
    </row>
    <row r="22532" spans="1:2" x14ac:dyDescent="0.2">
      <c r="A22532" s="1" t="s">
        <v>4614</v>
      </c>
      <c r="B22532" t="str">
        <f t="shared" si="672"/>
        <v>https://www.udobaer.de/out/media/public/cust/others/s0000330-2021-ch_it.pdf</v>
      </c>
    </row>
    <row r="22533" spans="1:2" x14ac:dyDescent="0.2">
      <c r="A22533" s="1" t="s">
        <v>4615</v>
      </c>
      <c r="B22533" t="str">
        <f t="shared" si="672"/>
        <v>https://www.udobaer.de/out/media/public/cust/others/s0000330-2021-ch_it.pdf</v>
      </c>
    </row>
    <row r="22534" spans="1:2" x14ac:dyDescent="0.2">
      <c r="A22534" s="1" t="s">
        <v>4616</v>
      </c>
      <c r="B22534" t="str">
        <f t="shared" si="672"/>
        <v>https://www.udobaer.de/out/media/public/cust/others/s0000330-2021-ch_it.pdf</v>
      </c>
    </row>
    <row r="22535" spans="1:2" x14ac:dyDescent="0.2">
      <c r="A22535" s="1" t="s">
        <v>4617</v>
      </c>
      <c r="B22535" t="str">
        <f t="shared" si="672"/>
        <v>https://www.udobaer.de/out/media/public/cust/others/s0000330-2021-ch_it.pdf</v>
      </c>
    </row>
    <row r="22536" spans="1:2" x14ac:dyDescent="0.2">
      <c r="A22536" s="1" t="s">
        <v>4618</v>
      </c>
      <c r="B22536" t="str">
        <f t="shared" si="672"/>
        <v>https://www.udobaer.de/out/media/public/cust/others/s0000330-2021-ch_it.pdf</v>
      </c>
    </row>
    <row r="22537" spans="1:2" x14ac:dyDescent="0.2">
      <c r="A22537" s="1" t="s">
        <v>4619</v>
      </c>
      <c r="B22537" t="str">
        <f t="shared" si="672"/>
        <v>https://www.udobaer.de/out/media/public/cust/others/s0000330-2021-ch_it.pdf</v>
      </c>
    </row>
    <row r="22538" spans="1:2" x14ac:dyDescent="0.2">
      <c r="A22538" s="1" t="s">
        <v>4620</v>
      </c>
      <c r="B22538" t="str">
        <f t="shared" si="672"/>
        <v>https://www.udobaer.de/out/media/public/cust/others/s0000330-2021-ch_it.pdf</v>
      </c>
    </row>
    <row r="22539" spans="1:2" x14ac:dyDescent="0.2">
      <c r="A22539" s="1" t="s">
        <v>4621</v>
      </c>
      <c r="B22539" t="str">
        <f t="shared" si="672"/>
        <v>https://www.udobaer.de/out/media/public/cust/others/s0000330-2021-ch_it.pdf</v>
      </c>
    </row>
    <row r="22540" spans="1:2" x14ac:dyDescent="0.2">
      <c r="A22540" s="1" t="s">
        <v>4622</v>
      </c>
      <c r="B22540" t="str">
        <f t="shared" si="672"/>
        <v>https://www.udobaer.de/out/media/public/cust/others/s0000330-2021-ch_it.pdf</v>
      </c>
    </row>
    <row r="22541" spans="1:2" x14ac:dyDescent="0.2">
      <c r="A22541" s="1" t="s">
        <v>4623</v>
      </c>
      <c r="B22541" t="str">
        <f t="shared" si="672"/>
        <v>https://www.udobaer.de/out/media/public/cust/others/s0000330-2021-ch_it.pdf</v>
      </c>
    </row>
    <row r="22542" spans="1:2" x14ac:dyDescent="0.2">
      <c r="A22542" s="1" t="s">
        <v>4624</v>
      </c>
      <c r="B22542" t="str">
        <f t="shared" si="672"/>
        <v>https://www.udobaer.de/out/media/public/cust/others/s0000330-2021-ch_it.pdf</v>
      </c>
    </row>
    <row r="22543" spans="1:2" x14ac:dyDescent="0.2">
      <c r="A22543" s="1" t="s">
        <v>4625</v>
      </c>
      <c r="B22543" t="str">
        <f t="shared" si="672"/>
        <v>https://www.udobaer.de/out/media/public/cust/others/s0000330-2021-ch_it.pdf</v>
      </c>
    </row>
    <row r="22544" spans="1:2" x14ac:dyDescent="0.2">
      <c r="A22544" s="1" t="s">
        <v>4626</v>
      </c>
      <c r="B22544" t="str">
        <f t="shared" si="672"/>
        <v>https://www.udobaer.de/out/media/public/cust/others/s0000330-2021-ch_it.pdf</v>
      </c>
    </row>
    <row r="22545" spans="1:2" x14ac:dyDescent="0.2">
      <c r="A22545" s="1" t="s">
        <v>4627</v>
      </c>
      <c r="B22545" t="str">
        <f t="shared" si="672"/>
        <v>https://www.udobaer.de/out/media/public/cust/others/s0000330-2021-ch_it.pdf</v>
      </c>
    </row>
    <row r="22546" spans="1:2" x14ac:dyDescent="0.2">
      <c r="A22546" s="1" t="s">
        <v>4628</v>
      </c>
      <c r="B22546" t="str">
        <f t="shared" si="672"/>
        <v>https://www.udobaer.de/out/media/public/cust/others/s0000330-2021-ch_it.pdf</v>
      </c>
    </row>
    <row r="22547" spans="1:2" x14ac:dyDescent="0.2">
      <c r="A22547" s="1" t="s">
        <v>4629</v>
      </c>
      <c r="B22547" t="str">
        <f t="shared" si="672"/>
        <v>https://www.udobaer.de/out/media/public/cust/others/s0000330-2021-ch_it.pdf</v>
      </c>
    </row>
    <row r="22548" spans="1:2" x14ac:dyDescent="0.2">
      <c r="A22548" s="1" t="s">
        <v>4630</v>
      </c>
      <c r="B22548" t="str">
        <f t="shared" si="672"/>
        <v>https://www.udobaer.de/out/media/public/cust/others/s0000330-2021-ch_it.pdf</v>
      </c>
    </row>
    <row r="22549" spans="1:2" x14ac:dyDescent="0.2">
      <c r="A22549" s="1" t="s">
        <v>4631</v>
      </c>
      <c r="B22549" t="str">
        <f t="shared" si="672"/>
        <v>https://www.udobaer.de/out/media/public/cust/others/s0000330-2021-ch_it.pdf</v>
      </c>
    </row>
    <row r="22550" spans="1:2" x14ac:dyDescent="0.2">
      <c r="A22550" s="1" t="s">
        <v>4632</v>
      </c>
      <c r="B22550" t="str">
        <f t="shared" si="672"/>
        <v>https://www.udobaer.de/out/media/public/cust/others/s0000330-2021-ch_it.pdf</v>
      </c>
    </row>
    <row r="22551" spans="1:2" x14ac:dyDescent="0.2">
      <c r="A22551" s="1" t="s">
        <v>4633</v>
      </c>
      <c r="B22551" t="str">
        <f t="shared" si="672"/>
        <v>https://www.udobaer.de/out/media/public/cust/others/s0000330-2021-ch_it.pdf</v>
      </c>
    </row>
    <row r="22552" spans="1:2" x14ac:dyDescent="0.2">
      <c r="A22552" s="1" t="s">
        <v>4634</v>
      </c>
      <c r="B22552" t="str">
        <f t="shared" si="672"/>
        <v>https://www.udobaer.de/out/media/public/cust/others/s0000330-2021-ch_it.pdf</v>
      </c>
    </row>
    <row r="22553" spans="1:2" x14ac:dyDescent="0.2">
      <c r="A22553" s="1" t="s">
        <v>4635</v>
      </c>
      <c r="B22553" t="str">
        <f t="shared" si="672"/>
        <v>https://www.udobaer.de/out/media/public/cust/others/s0000330-2021-ch_it.pdf</v>
      </c>
    </row>
    <row r="22554" spans="1:2" x14ac:dyDescent="0.2">
      <c r="A22554" s="1" t="s">
        <v>4637</v>
      </c>
      <c r="B22554" t="str">
        <f t="shared" si="672"/>
        <v>https://www.udobaer.de/out/media/public/cust/others/s0000330-2021-ch_it.pdf</v>
      </c>
    </row>
    <row r="22555" spans="1:2" x14ac:dyDescent="0.2">
      <c r="A22555" s="1" t="s">
        <v>4808</v>
      </c>
      <c r="B22555" t="str">
        <f t="shared" ref="B22555:B22586" si="673">HYPERLINK("https://www.udobaer.de/out/media/public/cust/others/s0000330-2021-ch_it.pdf")</f>
        <v>https://www.udobaer.de/out/media/public/cust/others/s0000330-2021-ch_it.pdf</v>
      </c>
    </row>
    <row r="22556" spans="1:2" x14ac:dyDescent="0.2">
      <c r="A22556" s="1" t="s">
        <v>4809</v>
      </c>
      <c r="B22556" t="str">
        <f t="shared" si="673"/>
        <v>https://www.udobaer.de/out/media/public/cust/others/s0000330-2021-ch_it.pdf</v>
      </c>
    </row>
    <row r="22557" spans="1:2" x14ac:dyDescent="0.2">
      <c r="A22557" s="1" t="s">
        <v>4810</v>
      </c>
      <c r="B22557" t="str">
        <f t="shared" si="673"/>
        <v>https://www.udobaer.de/out/media/public/cust/others/s0000330-2021-ch_it.pdf</v>
      </c>
    </row>
    <row r="22558" spans="1:2" x14ac:dyDescent="0.2">
      <c r="A22558" s="1" t="s">
        <v>4811</v>
      </c>
      <c r="B22558" t="str">
        <f t="shared" si="673"/>
        <v>https://www.udobaer.de/out/media/public/cust/others/s0000330-2021-ch_it.pdf</v>
      </c>
    </row>
    <row r="22559" spans="1:2" x14ac:dyDescent="0.2">
      <c r="A22559" s="1" t="s">
        <v>4812</v>
      </c>
      <c r="B22559" t="str">
        <f t="shared" si="673"/>
        <v>https://www.udobaer.de/out/media/public/cust/others/s0000330-2021-ch_it.pdf</v>
      </c>
    </row>
    <row r="22560" spans="1:2" x14ac:dyDescent="0.2">
      <c r="A22560" s="1" t="s">
        <v>4813</v>
      </c>
      <c r="B22560" t="str">
        <f t="shared" si="673"/>
        <v>https://www.udobaer.de/out/media/public/cust/others/s0000330-2021-ch_it.pdf</v>
      </c>
    </row>
    <row r="22561" spans="1:2" x14ac:dyDescent="0.2">
      <c r="A22561" s="1" t="s">
        <v>4814</v>
      </c>
      <c r="B22561" t="str">
        <f t="shared" si="673"/>
        <v>https://www.udobaer.de/out/media/public/cust/others/s0000330-2021-ch_it.pdf</v>
      </c>
    </row>
    <row r="22562" spans="1:2" x14ac:dyDescent="0.2">
      <c r="A22562" s="1" t="s">
        <v>4815</v>
      </c>
      <c r="B22562" t="str">
        <f t="shared" si="673"/>
        <v>https://www.udobaer.de/out/media/public/cust/others/s0000330-2021-ch_it.pdf</v>
      </c>
    </row>
    <row r="22563" spans="1:2" x14ac:dyDescent="0.2">
      <c r="A22563" s="1" t="s">
        <v>4816</v>
      </c>
      <c r="B22563" t="str">
        <f t="shared" si="673"/>
        <v>https://www.udobaer.de/out/media/public/cust/others/s0000330-2021-ch_it.pdf</v>
      </c>
    </row>
    <row r="22564" spans="1:2" x14ac:dyDescent="0.2">
      <c r="A22564" s="1" t="s">
        <v>4817</v>
      </c>
      <c r="B22564" t="str">
        <f t="shared" si="673"/>
        <v>https://www.udobaer.de/out/media/public/cust/others/s0000330-2021-ch_it.pdf</v>
      </c>
    </row>
    <row r="22565" spans="1:2" x14ac:dyDescent="0.2">
      <c r="A22565" s="1" t="s">
        <v>4818</v>
      </c>
      <c r="B22565" t="str">
        <f t="shared" si="673"/>
        <v>https://www.udobaer.de/out/media/public/cust/others/s0000330-2021-ch_it.pdf</v>
      </c>
    </row>
    <row r="22566" spans="1:2" x14ac:dyDescent="0.2">
      <c r="A22566" s="1" t="s">
        <v>4819</v>
      </c>
      <c r="B22566" t="str">
        <f t="shared" si="673"/>
        <v>https://www.udobaer.de/out/media/public/cust/others/s0000330-2021-ch_it.pdf</v>
      </c>
    </row>
    <row r="22567" spans="1:2" x14ac:dyDescent="0.2">
      <c r="A22567" s="1" t="s">
        <v>4820</v>
      </c>
      <c r="B22567" t="str">
        <f t="shared" si="673"/>
        <v>https://www.udobaer.de/out/media/public/cust/others/s0000330-2021-ch_it.pdf</v>
      </c>
    </row>
    <row r="22568" spans="1:2" x14ac:dyDescent="0.2">
      <c r="A22568" s="1" t="s">
        <v>4821</v>
      </c>
      <c r="B22568" t="str">
        <f t="shared" si="673"/>
        <v>https://www.udobaer.de/out/media/public/cust/others/s0000330-2021-ch_it.pdf</v>
      </c>
    </row>
    <row r="22569" spans="1:2" x14ac:dyDescent="0.2">
      <c r="A22569" s="1" t="s">
        <v>4822</v>
      </c>
      <c r="B22569" t="str">
        <f t="shared" si="673"/>
        <v>https://www.udobaer.de/out/media/public/cust/others/s0000330-2021-ch_it.pdf</v>
      </c>
    </row>
    <row r="22570" spans="1:2" x14ac:dyDescent="0.2">
      <c r="A22570" s="1" t="s">
        <v>4823</v>
      </c>
      <c r="B22570" t="str">
        <f t="shared" si="673"/>
        <v>https://www.udobaer.de/out/media/public/cust/others/s0000330-2021-ch_it.pdf</v>
      </c>
    </row>
    <row r="22571" spans="1:2" x14ac:dyDescent="0.2">
      <c r="A22571" s="1" t="s">
        <v>4824</v>
      </c>
      <c r="B22571" t="str">
        <f t="shared" si="673"/>
        <v>https://www.udobaer.de/out/media/public/cust/others/s0000330-2021-ch_it.pdf</v>
      </c>
    </row>
    <row r="22572" spans="1:2" x14ac:dyDescent="0.2">
      <c r="A22572" s="1" t="s">
        <v>4825</v>
      </c>
      <c r="B22572" t="str">
        <f t="shared" si="673"/>
        <v>https://www.udobaer.de/out/media/public/cust/others/s0000330-2021-ch_it.pdf</v>
      </c>
    </row>
    <row r="22573" spans="1:2" x14ac:dyDescent="0.2">
      <c r="A22573" s="1" t="s">
        <v>4826</v>
      </c>
      <c r="B22573" t="str">
        <f t="shared" si="673"/>
        <v>https://www.udobaer.de/out/media/public/cust/others/s0000330-2021-ch_it.pdf</v>
      </c>
    </row>
    <row r="22574" spans="1:2" x14ac:dyDescent="0.2">
      <c r="A22574" s="1" t="s">
        <v>4827</v>
      </c>
      <c r="B22574" t="str">
        <f t="shared" si="673"/>
        <v>https://www.udobaer.de/out/media/public/cust/others/s0000330-2021-ch_it.pdf</v>
      </c>
    </row>
    <row r="22575" spans="1:2" x14ac:dyDescent="0.2">
      <c r="A22575" s="1" t="s">
        <v>4828</v>
      </c>
      <c r="B22575" t="str">
        <f t="shared" si="673"/>
        <v>https://www.udobaer.de/out/media/public/cust/others/s0000330-2021-ch_it.pdf</v>
      </c>
    </row>
    <row r="22576" spans="1:2" x14ac:dyDescent="0.2">
      <c r="A22576" s="1" t="s">
        <v>4829</v>
      </c>
      <c r="B22576" t="str">
        <f t="shared" si="673"/>
        <v>https://www.udobaer.de/out/media/public/cust/others/s0000330-2021-ch_it.pdf</v>
      </c>
    </row>
    <row r="22577" spans="1:2" x14ac:dyDescent="0.2">
      <c r="A22577" s="1" t="s">
        <v>4830</v>
      </c>
      <c r="B22577" t="str">
        <f t="shared" si="673"/>
        <v>https://www.udobaer.de/out/media/public/cust/others/s0000330-2021-ch_it.pdf</v>
      </c>
    </row>
    <row r="22578" spans="1:2" x14ac:dyDescent="0.2">
      <c r="A22578" s="1" t="s">
        <v>4831</v>
      </c>
      <c r="B22578" t="str">
        <f t="shared" si="673"/>
        <v>https://www.udobaer.de/out/media/public/cust/others/s0000330-2021-ch_it.pdf</v>
      </c>
    </row>
    <row r="22579" spans="1:2" x14ac:dyDescent="0.2">
      <c r="A22579" s="1" t="s">
        <v>7941</v>
      </c>
      <c r="B22579" t="str">
        <f t="shared" si="673"/>
        <v>https://www.udobaer.de/out/media/public/cust/others/s0000330-2021-ch_it.pdf</v>
      </c>
    </row>
    <row r="22580" spans="1:2" x14ac:dyDescent="0.2">
      <c r="A22580" s="1" t="s">
        <v>7942</v>
      </c>
      <c r="B22580" t="str">
        <f t="shared" si="673"/>
        <v>https://www.udobaer.de/out/media/public/cust/others/s0000330-2021-ch_it.pdf</v>
      </c>
    </row>
    <row r="22581" spans="1:2" x14ac:dyDescent="0.2">
      <c r="A22581" s="1" t="s">
        <v>7943</v>
      </c>
      <c r="B22581" t="str">
        <f t="shared" si="673"/>
        <v>https://www.udobaer.de/out/media/public/cust/others/s0000330-2021-ch_it.pdf</v>
      </c>
    </row>
    <row r="22582" spans="1:2" x14ac:dyDescent="0.2">
      <c r="A22582" s="1" t="s">
        <v>7945</v>
      </c>
      <c r="B22582" t="str">
        <f t="shared" si="673"/>
        <v>https://www.udobaer.de/out/media/public/cust/others/s0000330-2021-ch_it.pdf</v>
      </c>
    </row>
    <row r="22583" spans="1:2" x14ac:dyDescent="0.2">
      <c r="A22583" s="1" t="s">
        <v>7946</v>
      </c>
      <c r="B22583" t="str">
        <f t="shared" si="673"/>
        <v>https://www.udobaer.de/out/media/public/cust/others/s0000330-2021-ch_it.pdf</v>
      </c>
    </row>
    <row r="22584" spans="1:2" x14ac:dyDescent="0.2">
      <c r="A22584" s="1" t="s">
        <v>7947</v>
      </c>
      <c r="B22584" t="str">
        <f t="shared" si="673"/>
        <v>https://www.udobaer.de/out/media/public/cust/others/s0000330-2021-ch_it.pdf</v>
      </c>
    </row>
    <row r="22585" spans="1:2" x14ac:dyDescent="0.2">
      <c r="A22585" s="1" t="s">
        <v>7948</v>
      </c>
      <c r="B22585" t="str">
        <f t="shared" si="673"/>
        <v>https://www.udobaer.de/out/media/public/cust/others/s0000330-2021-ch_it.pdf</v>
      </c>
    </row>
    <row r="22586" spans="1:2" x14ac:dyDescent="0.2">
      <c r="A22586" s="1" t="s">
        <v>7949</v>
      </c>
      <c r="B22586" t="str">
        <f t="shared" si="673"/>
        <v>https://www.udobaer.de/out/media/public/cust/others/s0000330-2021-ch_it.pdf</v>
      </c>
    </row>
    <row r="22587" spans="1:2" x14ac:dyDescent="0.2">
      <c r="A22587" s="1" t="s">
        <v>8017</v>
      </c>
      <c r="B22587" t="str">
        <f t="shared" ref="B22587:B22600" si="674">HYPERLINK("https://www.udobaer.de/out/media/public/cust/others/s0000330-2021-ch_it.pdf")</f>
        <v>https://www.udobaer.de/out/media/public/cust/others/s0000330-2021-ch_it.pdf</v>
      </c>
    </row>
    <row r="22588" spans="1:2" x14ac:dyDescent="0.2">
      <c r="A22588" s="1" t="s">
        <v>8018</v>
      </c>
      <c r="B22588" t="str">
        <f t="shared" si="674"/>
        <v>https://www.udobaer.de/out/media/public/cust/others/s0000330-2021-ch_it.pdf</v>
      </c>
    </row>
    <row r="22589" spans="1:2" x14ac:dyDescent="0.2">
      <c r="A22589" s="1" t="s">
        <v>8019</v>
      </c>
      <c r="B22589" t="str">
        <f t="shared" si="674"/>
        <v>https://www.udobaer.de/out/media/public/cust/others/s0000330-2021-ch_it.pdf</v>
      </c>
    </row>
    <row r="22590" spans="1:2" x14ac:dyDescent="0.2">
      <c r="A22590" s="1" t="s">
        <v>8020</v>
      </c>
      <c r="B22590" t="str">
        <f t="shared" si="674"/>
        <v>https://www.udobaer.de/out/media/public/cust/others/s0000330-2021-ch_it.pdf</v>
      </c>
    </row>
    <row r="22591" spans="1:2" x14ac:dyDescent="0.2">
      <c r="A22591" s="1" t="s">
        <v>8022</v>
      </c>
      <c r="B22591" t="str">
        <f t="shared" si="674"/>
        <v>https://www.udobaer.de/out/media/public/cust/others/s0000330-2021-ch_it.pdf</v>
      </c>
    </row>
    <row r="22592" spans="1:2" x14ac:dyDescent="0.2">
      <c r="A22592" s="1" t="s">
        <v>8023</v>
      </c>
      <c r="B22592" t="str">
        <f t="shared" si="674"/>
        <v>https://www.udobaer.de/out/media/public/cust/others/s0000330-2021-ch_it.pdf</v>
      </c>
    </row>
    <row r="22593" spans="1:2" x14ac:dyDescent="0.2">
      <c r="A22593" s="1" t="s">
        <v>8388</v>
      </c>
      <c r="B22593" t="str">
        <f t="shared" si="674"/>
        <v>https://www.udobaer.de/out/media/public/cust/others/s0000330-2021-ch_it.pdf</v>
      </c>
    </row>
    <row r="22594" spans="1:2" x14ac:dyDescent="0.2">
      <c r="A22594" s="1" t="s">
        <v>8389</v>
      </c>
      <c r="B22594" t="str">
        <f t="shared" si="674"/>
        <v>https://www.udobaer.de/out/media/public/cust/others/s0000330-2021-ch_it.pdf</v>
      </c>
    </row>
    <row r="22595" spans="1:2" x14ac:dyDescent="0.2">
      <c r="A22595" s="1" t="s">
        <v>8390</v>
      </c>
      <c r="B22595" t="str">
        <f t="shared" si="674"/>
        <v>https://www.udobaer.de/out/media/public/cust/others/s0000330-2021-ch_it.pdf</v>
      </c>
    </row>
    <row r="22596" spans="1:2" x14ac:dyDescent="0.2">
      <c r="A22596" s="1" t="s">
        <v>8391</v>
      </c>
      <c r="B22596" t="str">
        <f t="shared" si="674"/>
        <v>https://www.udobaer.de/out/media/public/cust/others/s0000330-2021-ch_it.pdf</v>
      </c>
    </row>
    <row r="22597" spans="1:2" x14ac:dyDescent="0.2">
      <c r="A22597" s="1" t="s">
        <v>8392</v>
      </c>
      <c r="B22597" t="str">
        <f t="shared" si="674"/>
        <v>https://www.udobaer.de/out/media/public/cust/others/s0000330-2021-ch_it.pdf</v>
      </c>
    </row>
    <row r="22598" spans="1:2" x14ac:dyDescent="0.2">
      <c r="A22598" s="1" t="s">
        <v>8393</v>
      </c>
      <c r="B22598" t="str">
        <f t="shared" si="674"/>
        <v>https://www.udobaer.de/out/media/public/cust/others/s0000330-2021-ch_it.pdf</v>
      </c>
    </row>
    <row r="22599" spans="1:2" x14ac:dyDescent="0.2">
      <c r="A22599" s="1" t="s">
        <v>8394</v>
      </c>
      <c r="B22599" t="str">
        <f t="shared" si="674"/>
        <v>https://www.udobaer.de/out/media/public/cust/others/s0000330-2021-ch_it.pdf</v>
      </c>
    </row>
    <row r="22600" spans="1:2" x14ac:dyDescent="0.2">
      <c r="A22600" s="1" t="s">
        <v>8396</v>
      </c>
      <c r="B22600" t="str">
        <f t="shared" si="674"/>
        <v>https://www.udobaer.de/out/media/public/cust/others/s0000330-2021-ch_it.pdf</v>
      </c>
    </row>
    <row r="22601" spans="1:2" x14ac:dyDescent="0.2">
      <c r="A22601" s="1" t="s">
        <v>4952</v>
      </c>
      <c r="B22601" t="str">
        <f t="shared" ref="B22601:B22632" si="675">HYPERLINK("https://www.udobaer.de/out/media/public/cust/others/s0000331-2021-ch_it.pdf")</f>
        <v>https://www.udobaer.de/out/media/public/cust/others/s0000331-2021-ch_it.pdf</v>
      </c>
    </row>
    <row r="22602" spans="1:2" x14ac:dyDescent="0.2">
      <c r="A22602" s="1" t="s">
        <v>5601</v>
      </c>
      <c r="B22602" t="str">
        <f t="shared" si="675"/>
        <v>https://www.udobaer.de/out/media/public/cust/others/s0000331-2021-ch_it.pdf</v>
      </c>
    </row>
    <row r="22603" spans="1:2" x14ac:dyDescent="0.2">
      <c r="A22603" s="1" t="s">
        <v>5602</v>
      </c>
      <c r="B22603" t="str">
        <f t="shared" si="675"/>
        <v>https://www.udobaer.de/out/media/public/cust/others/s0000331-2021-ch_it.pdf</v>
      </c>
    </row>
    <row r="22604" spans="1:2" x14ac:dyDescent="0.2">
      <c r="A22604" s="1" t="s">
        <v>5603</v>
      </c>
      <c r="B22604" t="str">
        <f t="shared" si="675"/>
        <v>https://www.udobaer.de/out/media/public/cust/others/s0000331-2021-ch_it.pdf</v>
      </c>
    </row>
    <row r="22605" spans="1:2" x14ac:dyDescent="0.2">
      <c r="A22605" s="1" t="s">
        <v>5604</v>
      </c>
      <c r="B22605" t="str">
        <f t="shared" si="675"/>
        <v>https://www.udobaer.de/out/media/public/cust/others/s0000331-2021-ch_it.pdf</v>
      </c>
    </row>
    <row r="22606" spans="1:2" x14ac:dyDescent="0.2">
      <c r="A22606" s="1" t="s">
        <v>5605</v>
      </c>
      <c r="B22606" t="str">
        <f t="shared" si="675"/>
        <v>https://www.udobaer.de/out/media/public/cust/others/s0000331-2021-ch_it.pdf</v>
      </c>
    </row>
    <row r="22607" spans="1:2" x14ac:dyDescent="0.2">
      <c r="A22607" s="1" t="s">
        <v>5606</v>
      </c>
      <c r="B22607" t="str">
        <f t="shared" si="675"/>
        <v>https://www.udobaer.de/out/media/public/cust/others/s0000331-2021-ch_it.pdf</v>
      </c>
    </row>
    <row r="22608" spans="1:2" x14ac:dyDescent="0.2">
      <c r="A22608" s="1" t="s">
        <v>5607</v>
      </c>
      <c r="B22608" t="str">
        <f t="shared" si="675"/>
        <v>https://www.udobaer.de/out/media/public/cust/others/s0000331-2021-ch_it.pdf</v>
      </c>
    </row>
    <row r="22609" spans="1:2" x14ac:dyDescent="0.2">
      <c r="A22609" s="1" t="s">
        <v>5608</v>
      </c>
      <c r="B22609" t="str">
        <f t="shared" si="675"/>
        <v>https://www.udobaer.de/out/media/public/cust/others/s0000331-2021-ch_it.pdf</v>
      </c>
    </row>
    <row r="22610" spans="1:2" x14ac:dyDescent="0.2">
      <c r="A22610" s="1" t="s">
        <v>5609</v>
      </c>
      <c r="B22610" t="str">
        <f t="shared" si="675"/>
        <v>https://www.udobaer.de/out/media/public/cust/others/s0000331-2021-ch_it.pdf</v>
      </c>
    </row>
    <row r="22611" spans="1:2" x14ac:dyDescent="0.2">
      <c r="A22611" s="1" t="s">
        <v>5610</v>
      </c>
      <c r="B22611" t="str">
        <f t="shared" si="675"/>
        <v>https://www.udobaer.de/out/media/public/cust/others/s0000331-2021-ch_it.pdf</v>
      </c>
    </row>
    <row r="22612" spans="1:2" x14ac:dyDescent="0.2">
      <c r="A22612" s="1" t="s">
        <v>5611</v>
      </c>
      <c r="B22612" t="str">
        <f t="shared" si="675"/>
        <v>https://www.udobaer.de/out/media/public/cust/others/s0000331-2021-ch_it.pdf</v>
      </c>
    </row>
    <row r="22613" spans="1:2" x14ac:dyDescent="0.2">
      <c r="A22613" s="1" t="s">
        <v>5612</v>
      </c>
      <c r="B22613" t="str">
        <f t="shared" si="675"/>
        <v>https://www.udobaer.de/out/media/public/cust/others/s0000331-2021-ch_it.pdf</v>
      </c>
    </row>
    <row r="22614" spans="1:2" x14ac:dyDescent="0.2">
      <c r="A22614" s="1" t="s">
        <v>5613</v>
      </c>
      <c r="B22614" t="str">
        <f t="shared" si="675"/>
        <v>https://www.udobaer.de/out/media/public/cust/others/s0000331-2021-ch_it.pdf</v>
      </c>
    </row>
    <row r="22615" spans="1:2" x14ac:dyDescent="0.2">
      <c r="A22615" s="1" t="s">
        <v>5614</v>
      </c>
      <c r="B22615" t="str">
        <f t="shared" si="675"/>
        <v>https://www.udobaer.de/out/media/public/cust/others/s0000331-2021-ch_it.pdf</v>
      </c>
    </row>
    <row r="22616" spans="1:2" x14ac:dyDescent="0.2">
      <c r="A22616" s="1" t="s">
        <v>5615</v>
      </c>
      <c r="B22616" t="str">
        <f t="shared" si="675"/>
        <v>https://www.udobaer.de/out/media/public/cust/others/s0000331-2021-ch_it.pdf</v>
      </c>
    </row>
    <row r="22617" spans="1:2" x14ac:dyDescent="0.2">
      <c r="A22617" s="1" t="s">
        <v>5616</v>
      </c>
      <c r="B22617" t="str">
        <f t="shared" si="675"/>
        <v>https://www.udobaer.de/out/media/public/cust/others/s0000331-2021-ch_it.pdf</v>
      </c>
    </row>
    <row r="22618" spans="1:2" x14ac:dyDescent="0.2">
      <c r="A22618" s="1" t="s">
        <v>5617</v>
      </c>
      <c r="B22618" t="str">
        <f t="shared" si="675"/>
        <v>https://www.udobaer.de/out/media/public/cust/others/s0000331-2021-ch_it.pdf</v>
      </c>
    </row>
    <row r="22619" spans="1:2" x14ac:dyDescent="0.2">
      <c r="A22619" s="1" t="s">
        <v>5618</v>
      </c>
      <c r="B22619" t="str">
        <f t="shared" si="675"/>
        <v>https://www.udobaer.de/out/media/public/cust/others/s0000331-2021-ch_it.pdf</v>
      </c>
    </row>
    <row r="22620" spans="1:2" x14ac:dyDescent="0.2">
      <c r="A22620" s="1" t="s">
        <v>5619</v>
      </c>
      <c r="B22620" t="str">
        <f t="shared" si="675"/>
        <v>https://www.udobaer.de/out/media/public/cust/others/s0000331-2021-ch_it.pdf</v>
      </c>
    </row>
    <row r="22621" spans="1:2" x14ac:dyDescent="0.2">
      <c r="A22621" s="1" t="s">
        <v>5620</v>
      </c>
      <c r="B22621" t="str">
        <f t="shared" si="675"/>
        <v>https://www.udobaer.de/out/media/public/cust/others/s0000331-2021-ch_it.pdf</v>
      </c>
    </row>
    <row r="22622" spans="1:2" x14ac:dyDescent="0.2">
      <c r="A22622" s="1" t="s">
        <v>5621</v>
      </c>
      <c r="B22622" t="str">
        <f t="shared" si="675"/>
        <v>https://www.udobaer.de/out/media/public/cust/others/s0000331-2021-ch_it.pdf</v>
      </c>
    </row>
    <row r="22623" spans="1:2" x14ac:dyDescent="0.2">
      <c r="A22623" s="1" t="s">
        <v>5622</v>
      </c>
      <c r="B22623" t="str">
        <f t="shared" si="675"/>
        <v>https://www.udobaer.de/out/media/public/cust/others/s0000331-2021-ch_it.pdf</v>
      </c>
    </row>
    <row r="22624" spans="1:2" x14ac:dyDescent="0.2">
      <c r="A22624" s="1" t="s">
        <v>5623</v>
      </c>
      <c r="B22624" t="str">
        <f t="shared" si="675"/>
        <v>https://www.udobaer.de/out/media/public/cust/others/s0000331-2021-ch_it.pdf</v>
      </c>
    </row>
    <row r="22625" spans="1:2" x14ac:dyDescent="0.2">
      <c r="A22625" s="1" t="s">
        <v>5624</v>
      </c>
      <c r="B22625" t="str">
        <f t="shared" si="675"/>
        <v>https://www.udobaer.de/out/media/public/cust/others/s0000331-2021-ch_it.pdf</v>
      </c>
    </row>
    <row r="22626" spans="1:2" x14ac:dyDescent="0.2">
      <c r="A22626" s="1" t="s">
        <v>5625</v>
      </c>
      <c r="B22626" t="str">
        <f t="shared" si="675"/>
        <v>https://www.udobaer.de/out/media/public/cust/others/s0000331-2021-ch_it.pdf</v>
      </c>
    </row>
    <row r="22627" spans="1:2" x14ac:dyDescent="0.2">
      <c r="A22627" s="1" t="s">
        <v>5626</v>
      </c>
      <c r="B22627" t="str">
        <f t="shared" si="675"/>
        <v>https://www.udobaer.de/out/media/public/cust/others/s0000331-2021-ch_it.pdf</v>
      </c>
    </row>
    <row r="22628" spans="1:2" x14ac:dyDescent="0.2">
      <c r="A22628" s="1" t="s">
        <v>5627</v>
      </c>
      <c r="B22628" t="str">
        <f t="shared" si="675"/>
        <v>https://www.udobaer.de/out/media/public/cust/others/s0000331-2021-ch_it.pdf</v>
      </c>
    </row>
    <row r="22629" spans="1:2" x14ac:dyDescent="0.2">
      <c r="A22629" s="1" t="s">
        <v>5628</v>
      </c>
      <c r="B22629" t="str">
        <f t="shared" si="675"/>
        <v>https://www.udobaer.de/out/media/public/cust/others/s0000331-2021-ch_it.pdf</v>
      </c>
    </row>
    <row r="22630" spans="1:2" x14ac:dyDescent="0.2">
      <c r="A22630" s="1" t="s">
        <v>5629</v>
      </c>
      <c r="B22630" t="str">
        <f t="shared" si="675"/>
        <v>https://www.udobaer.de/out/media/public/cust/others/s0000331-2021-ch_it.pdf</v>
      </c>
    </row>
    <row r="22631" spans="1:2" x14ac:dyDescent="0.2">
      <c r="A22631" s="1" t="s">
        <v>5630</v>
      </c>
      <c r="B22631" t="str">
        <f t="shared" si="675"/>
        <v>https://www.udobaer.de/out/media/public/cust/others/s0000331-2021-ch_it.pdf</v>
      </c>
    </row>
    <row r="22632" spans="1:2" x14ac:dyDescent="0.2">
      <c r="A22632" s="1" t="s">
        <v>5631</v>
      </c>
      <c r="B22632" t="str">
        <f t="shared" si="675"/>
        <v>https://www.udobaer.de/out/media/public/cust/others/s0000331-2021-ch_it.pdf</v>
      </c>
    </row>
    <row r="22633" spans="1:2" x14ac:dyDescent="0.2">
      <c r="A22633" s="1" t="s">
        <v>5632</v>
      </c>
      <c r="B22633" t="str">
        <f t="shared" ref="B22633:B22664" si="676">HYPERLINK("https://www.udobaer.de/out/media/public/cust/others/s0000331-2021-ch_it.pdf")</f>
        <v>https://www.udobaer.de/out/media/public/cust/others/s0000331-2021-ch_it.pdf</v>
      </c>
    </row>
    <row r="22634" spans="1:2" x14ac:dyDescent="0.2">
      <c r="A22634" s="1" t="s">
        <v>5633</v>
      </c>
      <c r="B22634" t="str">
        <f t="shared" si="676"/>
        <v>https://www.udobaer.de/out/media/public/cust/others/s0000331-2021-ch_it.pdf</v>
      </c>
    </row>
    <row r="22635" spans="1:2" x14ac:dyDescent="0.2">
      <c r="A22635" s="1" t="s">
        <v>5634</v>
      </c>
      <c r="B22635" t="str">
        <f t="shared" si="676"/>
        <v>https://www.udobaer.de/out/media/public/cust/others/s0000331-2021-ch_it.pdf</v>
      </c>
    </row>
    <row r="22636" spans="1:2" x14ac:dyDescent="0.2">
      <c r="A22636" s="1" t="s">
        <v>5635</v>
      </c>
      <c r="B22636" t="str">
        <f t="shared" si="676"/>
        <v>https://www.udobaer.de/out/media/public/cust/others/s0000331-2021-ch_it.pdf</v>
      </c>
    </row>
    <row r="22637" spans="1:2" x14ac:dyDescent="0.2">
      <c r="A22637" s="1" t="s">
        <v>5636</v>
      </c>
      <c r="B22637" t="str">
        <f t="shared" si="676"/>
        <v>https://www.udobaer.de/out/media/public/cust/others/s0000331-2021-ch_it.pdf</v>
      </c>
    </row>
    <row r="22638" spans="1:2" x14ac:dyDescent="0.2">
      <c r="A22638" s="1" t="s">
        <v>5637</v>
      </c>
      <c r="B22638" t="str">
        <f t="shared" si="676"/>
        <v>https://www.udobaer.de/out/media/public/cust/others/s0000331-2021-ch_it.pdf</v>
      </c>
    </row>
    <row r="22639" spans="1:2" x14ac:dyDescent="0.2">
      <c r="A22639" s="1" t="s">
        <v>5638</v>
      </c>
      <c r="B22639" t="str">
        <f t="shared" si="676"/>
        <v>https://www.udobaer.de/out/media/public/cust/others/s0000331-2021-ch_it.pdf</v>
      </c>
    </row>
    <row r="22640" spans="1:2" x14ac:dyDescent="0.2">
      <c r="A22640" s="1" t="s">
        <v>5639</v>
      </c>
      <c r="B22640" t="str">
        <f t="shared" si="676"/>
        <v>https://www.udobaer.de/out/media/public/cust/others/s0000331-2021-ch_it.pdf</v>
      </c>
    </row>
    <row r="22641" spans="1:2" x14ac:dyDescent="0.2">
      <c r="A22641" s="1" t="s">
        <v>5640</v>
      </c>
      <c r="B22641" t="str">
        <f t="shared" si="676"/>
        <v>https://www.udobaer.de/out/media/public/cust/others/s0000331-2021-ch_it.pdf</v>
      </c>
    </row>
    <row r="22642" spans="1:2" x14ac:dyDescent="0.2">
      <c r="A22642" s="1" t="s">
        <v>5641</v>
      </c>
      <c r="B22642" t="str">
        <f t="shared" si="676"/>
        <v>https://www.udobaer.de/out/media/public/cust/others/s0000331-2021-ch_it.pdf</v>
      </c>
    </row>
    <row r="22643" spans="1:2" x14ac:dyDescent="0.2">
      <c r="A22643" s="1" t="s">
        <v>5642</v>
      </c>
      <c r="B22643" t="str">
        <f t="shared" si="676"/>
        <v>https://www.udobaer.de/out/media/public/cust/others/s0000331-2021-ch_it.pdf</v>
      </c>
    </row>
    <row r="22644" spans="1:2" x14ac:dyDescent="0.2">
      <c r="A22644" s="1" t="s">
        <v>5643</v>
      </c>
      <c r="B22644" t="str">
        <f t="shared" si="676"/>
        <v>https://www.udobaer.de/out/media/public/cust/others/s0000331-2021-ch_it.pdf</v>
      </c>
    </row>
    <row r="22645" spans="1:2" x14ac:dyDescent="0.2">
      <c r="A22645" s="1" t="s">
        <v>5644</v>
      </c>
      <c r="B22645" t="str">
        <f t="shared" si="676"/>
        <v>https://www.udobaer.de/out/media/public/cust/others/s0000331-2021-ch_it.pdf</v>
      </c>
    </row>
    <row r="22646" spans="1:2" x14ac:dyDescent="0.2">
      <c r="A22646" s="1" t="s">
        <v>5645</v>
      </c>
      <c r="B22646" t="str">
        <f t="shared" si="676"/>
        <v>https://www.udobaer.de/out/media/public/cust/others/s0000331-2021-ch_it.pdf</v>
      </c>
    </row>
    <row r="22647" spans="1:2" x14ac:dyDescent="0.2">
      <c r="A22647" s="1" t="s">
        <v>5646</v>
      </c>
      <c r="B22647" t="str">
        <f t="shared" si="676"/>
        <v>https://www.udobaer.de/out/media/public/cust/others/s0000331-2021-ch_it.pdf</v>
      </c>
    </row>
    <row r="22648" spans="1:2" x14ac:dyDescent="0.2">
      <c r="A22648" s="1" t="s">
        <v>5647</v>
      </c>
      <c r="B22648" t="str">
        <f t="shared" si="676"/>
        <v>https://www.udobaer.de/out/media/public/cust/others/s0000331-2021-ch_it.pdf</v>
      </c>
    </row>
    <row r="22649" spans="1:2" x14ac:dyDescent="0.2">
      <c r="A22649" s="1" t="s">
        <v>5648</v>
      </c>
      <c r="B22649" t="str">
        <f t="shared" si="676"/>
        <v>https://www.udobaer.de/out/media/public/cust/others/s0000331-2021-ch_it.pdf</v>
      </c>
    </row>
    <row r="22650" spans="1:2" x14ac:dyDescent="0.2">
      <c r="A22650" s="1" t="s">
        <v>5649</v>
      </c>
      <c r="B22650" t="str">
        <f t="shared" si="676"/>
        <v>https://www.udobaer.de/out/media/public/cust/others/s0000331-2021-ch_it.pdf</v>
      </c>
    </row>
    <row r="22651" spans="1:2" x14ac:dyDescent="0.2">
      <c r="A22651" s="1" t="s">
        <v>5650</v>
      </c>
      <c r="B22651" t="str">
        <f t="shared" si="676"/>
        <v>https://www.udobaer.de/out/media/public/cust/others/s0000331-2021-ch_it.pdf</v>
      </c>
    </row>
    <row r="22652" spans="1:2" x14ac:dyDescent="0.2">
      <c r="A22652" s="1" t="s">
        <v>5651</v>
      </c>
      <c r="B22652" t="str">
        <f t="shared" si="676"/>
        <v>https://www.udobaer.de/out/media/public/cust/others/s0000331-2021-ch_it.pdf</v>
      </c>
    </row>
    <row r="22653" spans="1:2" x14ac:dyDescent="0.2">
      <c r="A22653" s="1" t="s">
        <v>5652</v>
      </c>
      <c r="B22653" t="str">
        <f t="shared" si="676"/>
        <v>https://www.udobaer.de/out/media/public/cust/others/s0000331-2021-ch_it.pdf</v>
      </c>
    </row>
    <row r="22654" spans="1:2" x14ac:dyDescent="0.2">
      <c r="A22654" s="1" t="s">
        <v>5653</v>
      </c>
      <c r="B22654" t="str">
        <f t="shared" si="676"/>
        <v>https://www.udobaer.de/out/media/public/cust/others/s0000331-2021-ch_it.pdf</v>
      </c>
    </row>
    <row r="22655" spans="1:2" x14ac:dyDescent="0.2">
      <c r="A22655" s="1" t="s">
        <v>5654</v>
      </c>
      <c r="B22655" t="str">
        <f t="shared" si="676"/>
        <v>https://www.udobaer.de/out/media/public/cust/others/s0000331-2021-ch_it.pdf</v>
      </c>
    </row>
    <row r="22656" spans="1:2" x14ac:dyDescent="0.2">
      <c r="A22656" s="1" t="s">
        <v>5655</v>
      </c>
      <c r="B22656" t="str">
        <f t="shared" si="676"/>
        <v>https://www.udobaer.de/out/media/public/cust/others/s0000331-2021-ch_it.pdf</v>
      </c>
    </row>
    <row r="22657" spans="1:2" x14ac:dyDescent="0.2">
      <c r="A22657" s="1" t="s">
        <v>5656</v>
      </c>
      <c r="B22657" t="str">
        <f t="shared" si="676"/>
        <v>https://www.udobaer.de/out/media/public/cust/others/s0000331-2021-ch_it.pdf</v>
      </c>
    </row>
    <row r="22658" spans="1:2" x14ac:dyDescent="0.2">
      <c r="A22658" s="1" t="s">
        <v>5657</v>
      </c>
      <c r="B22658" t="str">
        <f t="shared" si="676"/>
        <v>https://www.udobaer.de/out/media/public/cust/others/s0000331-2021-ch_it.pdf</v>
      </c>
    </row>
    <row r="22659" spans="1:2" x14ac:dyDescent="0.2">
      <c r="A22659" s="1" t="s">
        <v>5658</v>
      </c>
      <c r="B22659" t="str">
        <f t="shared" si="676"/>
        <v>https://www.udobaer.de/out/media/public/cust/others/s0000331-2021-ch_it.pdf</v>
      </c>
    </row>
    <row r="22660" spans="1:2" x14ac:dyDescent="0.2">
      <c r="A22660" s="1" t="s">
        <v>5659</v>
      </c>
      <c r="B22660" t="str">
        <f t="shared" si="676"/>
        <v>https://www.udobaer.de/out/media/public/cust/others/s0000331-2021-ch_it.pdf</v>
      </c>
    </row>
    <row r="22661" spans="1:2" x14ac:dyDescent="0.2">
      <c r="A22661" s="1" t="s">
        <v>5660</v>
      </c>
      <c r="B22661" t="str">
        <f t="shared" si="676"/>
        <v>https://www.udobaer.de/out/media/public/cust/others/s0000331-2021-ch_it.pdf</v>
      </c>
    </row>
    <row r="22662" spans="1:2" x14ac:dyDescent="0.2">
      <c r="A22662" s="1" t="s">
        <v>5661</v>
      </c>
      <c r="B22662" t="str">
        <f t="shared" si="676"/>
        <v>https://www.udobaer.de/out/media/public/cust/others/s0000331-2021-ch_it.pdf</v>
      </c>
    </row>
    <row r="22663" spans="1:2" x14ac:dyDescent="0.2">
      <c r="A22663" s="1" t="s">
        <v>5662</v>
      </c>
      <c r="B22663" t="str">
        <f t="shared" si="676"/>
        <v>https://www.udobaer.de/out/media/public/cust/others/s0000331-2021-ch_it.pdf</v>
      </c>
    </row>
    <row r="22664" spans="1:2" x14ac:dyDescent="0.2">
      <c r="A22664" s="1" t="s">
        <v>5663</v>
      </c>
      <c r="B22664" t="str">
        <f t="shared" si="676"/>
        <v>https://www.udobaer.de/out/media/public/cust/others/s0000331-2021-ch_it.pdf</v>
      </c>
    </row>
    <row r="22665" spans="1:2" x14ac:dyDescent="0.2">
      <c r="A22665" s="1" t="s">
        <v>5664</v>
      </c>
      <c r="B22665" t="str">
        <f t="shared" ref="B22665:B22696" si="677">HYPERLINK("https://www.udobaer.de/out/media/public/cust/others/s0000331-2021-ch_it.pdf")</f>
        <v>https://www.udobaer.de/out/media/public/cust/others/s0000331-2021-ch_it.pdf</v>
      </c>
    </row>
    <row r="22666" spans="1:2" x14ac:dyDescent="0.2">
      <c r="A22666" s="1" t="s">
        <v>5665</v>
      </c>
      <c r="B22666" t="str">
        <f t="shared" si="677"/>
        <v>https://www.udobaer.de/out/media/public/cust/others/s0000331-2021-ch_it.pdf</v>
      </c>
    </row>
    <row r="22667" spans="1:2" x14ac:dyDescent="0.2">
      <c r="A22667" s="1" t="s">
        <v>5666</v>
      </c>
      <c r="B22667" t="str">
        <f t="shared" si="677"/>
        <v>https://www.udobaer.de/out/media/public/cust/others/s0000331-2021-ch_it.pdf</v>
      </c>
    </row>
    <row r="22668" spans="1:2" x14ac:dyDescent="0.2">
      <c r="A22668" s="1" t="s">
        <v>5667</v>
      </c>
      <c r="B22668" t="str">
        <f t="shared" si="677"/>
        <v>https://www.udobaer.de/out/media/public/cust/others/s0000331-2021-ch_it.pdf</v>
      </c>
    </row>
    <row r="22669" spans="1:2" x14ac:dyDescent="0.2">
      <c r="A22669" s="1" t="s">
        <v>5668</v>
      </c>
      <c r="B22669" t="str">
        <f t="shared" si="677"/>
        <v>https://www.udobaer.de/out/media/public/cust/others/s0000331-2021-ch_it.pdf</v>
      </c>
    </row>
    <row r="22670" spans="1:2" x14ac:dyDescent="0.2">
      <c r="A22670" s="1" t="s">
        <v>5669</v>
      </c>
      <c r="B22670" t="str">
        <f t="shared" si="677"/>
        <v>https://www.udobaer.de/out/media/public/cust/others/s0000331-2021-ch_it.pdf</v>
      </c>
    </row>
    <row r="22671" spans="1:2" x14ac:dyDescent="0.2">
      <c r="A22671" s="1" t="s">
        <v>5670</v>
      </c>
      <c r="B22671" t="str">
        <f t="shared" si="677"/>
        <v>https://www.udobaer.de/out/media/public/cust/others/s0000331-2021-ch_it.pdf</v>
      </c>
    </row>
    <row r="22672" spans="1:2" x14ac:dyDescent="0.2">
      <c r="A22672" s="1" t="s">
        <v>5671</v>
      </c>
      <c r="B22672" t="str">
        <f t="shared" si="677"/>
        <v>https://www.udobaer.de/out/media/public/cust/others/s0000331-2021-ch_it.pdf</v>
      </c>
    </row>
    <row r="22673" spans="1:2" x14ac:dyDescent="0.2">
      <c r="A22673" s="1" t="s">
        <v>5672</v>
      </c>
      <c r="B22673" t="str">
        <f t="shared" si="677"/>
        <v>https://www.udobaer.de/out/media/public/cust/others/s0000331-2021-ch_it.pdf</v>
      </c>
    </row>
    <row r="22674" spans="1:2" x14ac:dyDescent="0.2">
      <c r="A22674" s="1" t="s">
        <v>5673</v>
      </c>
      <c r="B22674" t="str">
        <f t="shared" si="677"/>
        <v>https://www.udobaer.de/out/media/public/cust/others/s0000331-2021-ch_it.pdf</v>
      </c>
    </row>
    <row r="22675" spans="1:2" x14ac:dyDescent="0.2">
      <c r="A22675" s="1" t="s">
        <v>5674</v>
      </c>
      <c r="B22675" t="str">
        <f t="shared" si="677"/>
        <v>https://www.udobaer.de/out/media/public/cust/others/s0000331-2021-ch_it.pdf</v>
      </c>
    </row>
    <row r="22676" spans="1:2" x14ac:dyDescent="0.2">
      <c r="A22676" s="1" t="s">
        <v>5675</v>
      </c>
      <c r="B22676" t="str">
        <f t="shared" si="677"/>
        <v>https://www.udobaer.de/out/media/public/cust/others/s0000331-2021-ch_it.pdf</v>
      </c>
    </row>
    <row r="22677" spans="1:2" x14ac:dyDescent="0.2">
      <c r="A22677" s="1" t="s">
        <v>5676</v>
      </c>
      <c r="B22677" t="str">
        <f t="shared" si="677"/>
        <v>https://www.udobaer.de/out/media/public/cust/others/s0000331-2021-ch_it.pdf</v>
      </c>
    </row>
    <row r="22678" spans="1:2" x14ac:dyDescent="0.2">
      <c r="A22678" s="1" t="s">
        <v>5677</v>
      </c>
      <c r="B22678" t="str">
        <f t="shared" si="677"/>
        <v>https://www.udobaer.de/out/media/public/cust/others/s0000331-2021-ch_it.pdf</v>
      </c>
    </row>
    <row r="22679" spans="1:2" x14ac:dyDescent="0.2">
      <c r="A22679" s="1" t="s">
        <v>5678</v>
      </c>
      <c r="B22679" t="str">
        <f t="shared" si="677"/>
        <v>https://www.udobaer.de/out/media/public/cust/others/s0000331-2021-ch_it.pdf</v>
      </c>
    </row>
    <row r="22680" spans="1:2" x14ac:dyDescent="0.2">
      <c r="A22680" s="1" t="s">
        <v>5679</v>
      </c>
      <c r="B22680" t="str">
        <f t="shared" si="677"/>
        <v>https://www.udobaer.de/out/media/public/cust/others/s0000331-2021-ch_it.pdf</v>
      </c>
    </row>
    <row r="22681" spans="1:2" x14ac:dyDescent="0.2">
      <c r="A22681" s="1" t="s">
        <v>5680</v>
      </c>
      <c r="B22681" t="str">
        <f t="shared" si="677"/>
        <v>https://www.udobaer.de/out/media/public/cust/others/s0000331-2021-ch_it.pdf</v>
      </c>
    </row>
    <row r="22682" spans="1:2" x14ac:dyDescent="0.2">
      <c r="A22682" s="1" t="s">
        <v>5681</v>
      </c>
      <c r="B22682" t="str">
        <f t="shared" si="677"/>
        <v>https://www.udobaer.de/out/media/public/cust/others/s0000331-2021-ch_it.pdf</v>
      </c>
    </row>
    <row r="22683" spans="1:2" x14ac:dyDescent="0.2">
      <c r="A22683" s="1" t="s">
        <v>5682</v>
      </c>
      <c r="B22683" t="str">
        <f t="shared" si="677"/>
        <v>https://www.udobaer.de/out/media/public/cust/others/s0000331-2021-ch_it.pdf</v>
      </c>
    </row>
    <row r="22684" spans="1:2" x14ac:dyDescent="0.2">
      <c r="A22684" s="1" t="s">
        <v>5683</v>
      </c>
      <c r="B22684" t="str">
        <f t="shared" si="677"/>
        <v>https://www.udobaer.de/out/media/public/cust/others/s0000331-2021-ch_it.pdf</v>
      </c>
    </row>
    <row r="22685" spans="1:2" x14ac:dyDescent="0.2">
      <c r="A22685" s="1" t="s">
        <v>5684</v>
      </c>
      <c r="B22685" t="str">
        <f t="shared" si="677"/>
        <v>https://www.udobaer.de/out/media/public/cust/others/s0000331-2021-ch_it.pdf</v>
      </c>
    </row>
    <row r="22686" spans="1:2" x14ac:dyDescent="0.2">
      <c r="A22686" s="1" t="s">
        <v>5685</v>
      </c>
      <c r="B22686" t="str">
        <f t="shared" si="677"/>
        <v>https://www.udobaer.de/out/media/public/cust/others/s0000331-2021-ch_it.pdf</v>
      </c>
    </row>
    <row r="22687" spans="1:2" x14ac:dyDescent="0.2">
      <c r="A22687" s="1" t="s">
        <v>5686</v>
      </c>
      <c r="B22687" t="str">
        <f t="shared" si="677"/>
        <v>https://www.udobaer.de/out/media/public/cust/others/s0000331-2021-ch_it.pdf</v>
      </c>
    </row>
    <row r="22688" spans="1:2" x14ac:dyDescent="0.2">
      <c r="A22688" s="1" t="s">
        <v>5687</v>
      </c>
      <c r="B22688" t="str">
        <f t="shared" si="677"/>
        <v>https://www.udobaer.de/out/media/public/cust/others/s0000331-2021-ch_it.pdf</v>
      </c>
    </row>
    <row r="22689" spans="1:2" x14ac:dyDescent="0.2">
      <c r="A22689" s="1" t="s">
        <v>5688</v>
      </c>
      <c r="B22689" t="str">
        <f t="shared" si="677"/>
        <v>https://www.udobaer.de/out/media/public/cust/others/s0000331-2021-ch_it.pdf</v>
      </c>
    </row>
    <row r="22690" spans="1:2" x14ac:dyDescent="0.2">
      <c r="A22690" s="1" t="s">
        <v>5689</v>
      </c>
      <c r="B22690" t="str">
        <f t="shared" si="677"/>
        <v>https://www.udobaer.de/out/media/public/cust/others/s0000331-2021-ch_it.pdf</v>
      </c>
    </row>
    <row r="22691" spans="1:2" x14ac:dyDescent="0.2">
      <c r="A22691" s="1" t="s">
        <v>5690</v>
      </c>
      <c r="B22691" t="str">
        <f t="shared" si="677"/>
        <v>https://www.udobaer.de/out/media/public/cust/others/s0000331-2021-ch_it.pdf</v>
      </c>
    </row>
    <row r="22692" spans="1:2" x14ac:dyDescent="0.2">
      <c r="A22692" s="1" t="s">
        <v>5691</v>
      </c>
      <c r="B22692" t="str">
        <f t="shared" si="677"/>
        <v>https://www.udobaer.de/out/media/public/cust/others/s0000331-2021-ch_it.pdf</v>
      </c>
    </row>
    <row r="22693" spans="1:2" x14ac:dyDescent="0.2">
      <c r="A22693" s="1" t="s">
        <v>5692</v>
      </c>
      <c r="B22693" t="str">
        <f t="shared" si="677"/>
        <v>https://www.udobaer.de/out/media/public/cust/others/s0000331-2021-ch_it.pdf</v>
      </c>
    </row>
    <row r="22694" spans="1:2" x14ac:dyDescent="0.2">
      <c r="A22694" s="1" t="s">
        <v>5693</v>
      </c>
      <c r="B22694" t="str">
        <f t="shared" si="677"/>
        <v>https://www.udobaer.de/out/media/public/cust/others/s0000331-2021-ch_it.pdf</v>
      </c>
    </row>
    <row r="22695" spans="1:2" x14ac:dyDescent="0.2">
      <c r="A22695" s="1" t="s">
        <v>5694</v>
      </c>
      <c r="B22695" t="str">
        <f t="shared" si="677"/>
        <v>https://www.udobaer.de/out/media/public/cust/others/s0000331-2021-ch_it.pdf</v>
      </c>
    </row>
    <row r="22696" spans="1:2" x14ac:dyDescent="0.2">
      <c r="A22696" s="1" t="s">
        <v>5695</v>
      </c>
      <c r="B22696" t="str">
        <f t="shared" si="677"/>
        <v>https://www.udobaer.de/out/media/public/cust/others/s0000331-2021-ch_it.pdf</v>
      </c>
    </row>
    <row r="22697" spans="1:2" x14ac:dyDescent="0.2">
      <c r="A22697" s="1" t="s">
        <v>5696</v>
      </c>
      <c r="B22697" t="str">
        <f t="shared" ref="B22697:B22705" si="678">HYPERLINK("https://www.udobaer.de/out/media/public/cust/others/s0000331-2021-ch_it.pdf")</f>
        <v>https://www.udobaer.de/out/media/public/cust/others/s0000331-2021-ch_it.pdf</v>
      </c>
    </row>
    <row r="22698" spans="1:2" x14ac:dyDescent="0.2">
      <c r="A22698" s="1" t="s">
        <v>8223</v>
      </c>
      <c r="B22698" t="str">
        <f t="shared" si="678"/>
        <v>https://www.udobaer.de/out/media/public/cust/others/s0000331-2021-ch_it.pdf</v>
      </c>
    </row>
    <row r="22699" spans="1:2" x14ac:dyDescent="0.2">
      <c r="A22699" s="1" t="s">
        <v>8224</v>
      </c>
      <c r="B22699" t="str">
        <f t="shared" si="678"/>
        <v>https://www.udobaer.de/out/media/public/cust/others/s0000331-2021-ch_it.pdf</v>
      </c>
    </row>
    <row r="22700" spans="1:2" x14ac:dyDescent="0.2">
      <c r="A22700" s="1" t="s">
        <v>8227</v>
      </c>
      <c r="B22700" t="str">
        <f t="shared" si="678"/>
        <v>https://www.udobaer.de/out/media/public/cust/others/s0000331-2021-ch_it.pdf</v>
      </c>
    </row>
    <row r="22701" spans="1:2" x14ac:dyDescent="0.2">
      <c r="A22701" s="1" t="s">
        <v>8228</v>
      </c>
      <c r="B22701" t="str">
        <f t="shared" si="678"/>
        <v>https://www.udobaer.de/out/media/public/cust/others/s0000331-2021-ch_it.pdf</v>
      </c>
    </row>
    <row r="22702" spans="1:2" x14ac:dyDescent="0.2">
      <c r="A22702" s="1" t="s">
        <v>8229</v>
      </c>
      <c r="B22702" t="str">
        <f t="shared" si="678"/>
        <v>https://www.udobaer.de/out/media/public/cust/others/s0000331-2021-ch_it.pdf</v>
      </c>
    </row>
    <row r="22703" spans="1:2" x14ac:dyDescent="0.2">
      <c r="A22703" s="1" t="s">
        <v>8230</v>
      </c>
      <c r="B22703" t="str">
        <f t="shared" si="678"/>
        <v>https://www.udobaer.de/out/media/public/cust/others/s0000331-2021-ch_it.pdf</v>
      </c>
    </row>
    <row r="22704" spans="1:2" x14ac:dyDescent="0.2">
      <c r="A22704" s="1" t="s">
        <v>8231</v>
      </c>
      <c r="B22704" t="str">
        <f t="shared" si="678"/>
        <v>https://www.udobaer.de/out/media/public/cust/others/s0000331-2021-ch_it.pdf</v>
      </c>
    </row>
    <row r="22705" spans="1:2" x14ac:dyDescent="0.2">
      <c r="A22705" s="1" t="s">
        <v>8232</v>
      </c>
      <c r="B22705" t="str">
        <f t="shared" si="678"/>
        <v>https://www.udobaer.de/out/media/public/cust/others/s0000331-2021-ch_it.pdf</v>
      </c>
    </row>
    <row r="22706" spans="1:2" x14ac:dyDescent="0.2">
      <c r="A22706" s="1" t="s">
        <v>5932</v>
      </c>
      <c r="B22706" t="str">
        <f t="shared" ref="B22706:B22737" si="679">HYPERLINK("https://www.udobaer.de/out/media/public/cust/others/s0000333-2021-ch_it.pdf")</f>
        <v>https://www.udobaer.de/out/media/public/cust/others/s0000333-2021-ch_it.pdf</v>
      </c>
    </row>
    <row r="22707" spans="1:2" x14ac:dyDescent="0.2">
      <c r="A22707" s="1" t="s">
        <v>5933</v>
      </c>
      <c r="B22707" t="str">
        <f t="shared" si="679"/>
        <v>https://www.udobaer.de/out/media/public/cust/others/s0000333-2021-ch_it.pdf</v>
      </c>
    </row>
    <row r="22708" spans="1:2" x14ac:dyDescent="0.2">
      <c r="A22708" s="1" t="s">
        <v>5934</v>
      </c>
      <c r="B22708" t="str">
        <f t="shared" si="679"/>
        <v>https://www.udobaer.de/out/media/public/cust/others/s0000333-2021-ch_it.pdf</v>
      </c>
    </row>
    <row r="22709" spans="1:2" x14ac:dyDescent="0.2">
      <c r="A22709" s="1" t="s">
        <v>5935</v>
      </c>
      <c r="B22709" t="str">
        <f t="shared" si="679"/>
        <v>https://www.udobaer.de/out/media/public/cust/others/s0000333-2021-ch_it.pdf</v>
      </c>
    </row>
    <row r="22710" spans="1:2" x14ac:dyDescent="0.2">
      <c r="A22710" s="1" t="s">
        <v>5936</v>
      </c>
      <c r="B22710" t="str">
        <f t="shared" si="679"/>
        <v>https://www.udobaer.de/out/media/public/cust/others/s0000333-2021-ch_it.pdf</v>
      </c>
    </row>
    <row r="22711" spans="1:2" x14ac:dyDescent="0.2">
      <c r="A22711" s="1" t="s">
        <v>5937</v>
      </c>
      <c r="B22711" t="str">
        <f t="shared" si="679"/>
        <v>https://www.udobaer.de/out/media/public/cust/others/s0000333-2021-ch_it.pdf</v>
      </c>
    </row>
    <row r="22712" spans="1:2" x14ac:dyDescent="0.2">
      <c r="A22712" s="1" t="s">
        <v>5938</v>
      </c>
      <c r="B22712" t="str">
        <f t="shared" si="679"/>
        <v>https://www.udobaer.de/out/media/public/cust/others/s0000333-2021-ch_it.pdf</v>
      </c>
    </row>
    <row r="22713" spans="1:2" x14ac:dyDescent="0.2">
      <c r="A22713" s="1" t="s">
        <v>5939</v>
      </c>
      <c r="B22713" t="str">
        <f t="shared" si="679"/>
        <v>https://www.udobaer.de/out/media/public/cust/others/s0000333-2021-ch_it.pdf</v>
      </c>
    </row>
    <row r="22714" spans="1:2" x14ac:dyDescent="0.2">
      <c r="A22714" s="1" t="s">
        <v>5940</v>
      </c>
      <c r="B22714" t="str">
        <f t="shared" si="679"/>
        <v>https://www.udobaer.de/out/media/public/cust/others/s0000333-2021-ch_it.pdf</v>
      </c>
    </row>
    <row r="22715" spans="1:2" x14ac:dyDescent="0.2">
      <c r="A22715" s="1" t="s">
        <v>5941</v>
      </c>
      <c r="B22715" t="str">
        <f t="shared" si="679"/>
        <v>https://www.udobaer.de/out/media/public/cust/others/s0000333-2021-ch_it.pdf</v>
      </c>
    </row>
    <row r="22716" spans="1:2" x14ac:dyDescent="0.2">
      <c r="A22716" s="1" t="s">
        <v>5942</v>
      </c>
      <c r="B22716" t="str">
        <f t="shared" si="679"/>
        <v>https://www.udobaer.de/out/media/public/cust/others/s0000333-2021-ch_it.pdf</v>
      </c>
    </row>
    <row r="22717" spans="1:2" x14ac:dyDescent="0.2">
      <c r="A22717" s="1" t="s">
        <v>5943</v>
      </c>
      <c r="B22717" t="str">
        <f t="shared" si="679"/>
        <v>https://www.udobaer.de/out/media/public/cust/others/s0000333-2021-ch_it.pdf</v>
      </c>
    </row>
    <row r="22718" spans="1:2" x14ac:dyDescent="0.2">
      <c r="A22718" s="1" t="s">
        <v>5944</v>
      </c>
      <c r="B22718" t="str">
        <f t="shared" si="679"/>
        <v>https://www.udobaer.de/out/media/public/cust/others/s0000333-2021-ch_it.pdf</v>
      </c>
    </row>
    <row r="22719" spans="1:2" x14ac:dyDescent="0.2">
      <c r="A22719" s="1" t="s">
        <v>5945</v>
      </c>
      <c r="B22719" t="str">
        <f t="shared" si="679"/>
        <v>https://www.udobaer.de/out/media/public/cust/others/s0000333-2021-ch_it.pdf</v>
      </c>
    </row>
    <row r="22720" spans="1:2" x14ac:dyDescent="0.2">
      <c r="A22720" s="1" t="s">
        <v>5946</v>
      </c>
      <c r="B22720" t="str">
        <f t="shared" si="679"/>
        <v>https://www.udobaer.de/out/media/public/cust/others/s0000333-2021-ch_it.pdf</v>
      </c>
    </row>
    <row r="22721" spans="1:2" x14ac:dyDescent="0.2">
      <c r="A22721" s="1" t="s">
        <v>5947</v>
      </c>
      <c r="B22721" t="str">
        <f t="shared" si="679"/>
        <v>https://www.udobaer.de/out/media/public/cust/others/s0000333-2021-ch_it.pdf</v>
      </c>
    </row>
    <row r="22722" spans="1:2" x14ac:dyDescent="0.2">
      <c r="A22722" s="1" t="s">
        <v>5948</v>
      </c>
      <c r="B22722" t="str">
        <f t="shared" si="679"/>
        <v>https://www.udobaer.de/out/media/public/cust/others/s0000333-2021-ch_it.pdf</v>
      </c>
    </row>
    <row r="22723" spans="1:2" x14ac:dyDescent="0.2">
      <c r="A22723" s="1" t="s">
        <v>5949</v>
      </c>
      <c r="B22723" t="str">
        <f t="shared" si="679"/>
        <v>https://www.udobaer.de/out/media/public/cust/others/s0000333-2021-ch_it.pdf</v>
      </c>
    </row>
    <row r="22724" spans="1:2" x14ac:dyDescent="0.2">
      <c r="A22724" s="1" t="s">
        <v>5950</v>
      </c>
      <c r="B22724" t="str">
        <f t="shared" si="679"/>
        <v>https://www.udobaer.de/out/media/public/cust/others/s0000333-2021-ch_it.pdf</v>
      </c>
    </row>
    <row r="22725" spans="1:2" x14ac:dyDescent="0.2">
      <c r="A22725" s="1" t="s">
        <v>5951</v>
      </c>
      <c r="B22725" t="str">
        <f t="shared" si="679"/>
        <v>https://www.udobaer.de/out/media/public/cust/others/s0000333-2021-ch_it.pdf</v>
      </c>
    </row>
    <row r="22726" spans="1:2" x14ac:dyDescent="0.2">
      <c r="A22726" s="1" t="s">
        <v>5952</v>
      </c>
      <c r="B22726" t="str">
        <f t="shared" si="679"/>
        <v>https://www.udobaer.de/out/media/public/cust/others/s0000333-2021-ch_it.pdf</v>
      </c>
    </row>
    <row r="22727" spans="1:2" x14ac:dyDescent="0.2">
      <c r="A22727" s="1" t="s">
        <v>5953</v>
      </c>
      <c r="B22727" t="str">
        <f t="shared" si="679"/>
        <v>https://www.udobaer.de/out/media/public/cust/others/s0000333-2021-ch_it.pdf</v>
      </c>
    </row>
    <row r="22728" spans="1:2" x14ac:dyDescent="0.2">
      <c r="A22728" s="1" t="s">
        <v>5954</v>
      </c>
      <c r="B22728" t="str">
        <f t="shared" si="679"/>
        <v>https://www.udobaer.de/out/media/public/cust/others/s0000333-2021-ch_it.pdf</v>
      </c>
    </row>
    <row r="22729" spans="1:2" x14ac:dyDescent="0.2">
      <c r="A22729" s="1" t="s">
        <v>5955</v>
      </c>
      <c r="B22729" t="str">
        <f t="shared" si="679"/>
        <v>https://www.udobaer.de/out/media/public/cust/others/s0000333-2021-ch_it.pdf</v>
      </c>
    </row>
    <row r="22730" spans="1:2" x14ac:dyDescent="0.2">
      <c r="A22730" s="1" t="s">
        <v>5956</v>
      </c>
      <c r="B22730" t="str">
        <f t="shared" si="679"/>
        <v>https://www.udobaer.de/out/media/public/cust/others/s0000333-2021-ch_it.pdf</v>
      </c>
    </row>
    <row r="22731" spans="1:2" x14ac:dyDescent="0.2">
      <c r="A22731" s="1" t="s">
        <v>5957</v>
      </c>
      <c r="B22731" t="str">
        <f t="shared" si="679"/>
        <v>https://www.udobaer.de/out/media/public/cust/others/s0000333-2021-ch_it.pdf</v>
      </c>
    </row>
    <row r="22732" spans="1:2" x14ac:dyDescent="0.2">
      <c r="A22732" s="1" t="s">
        <v>5958</v>
      </c>
      <c r="B22732" t="str">
        <f t="shared" si="679"/>
        <v>https://www.udobaer.de/out/media/public/cust/others/s0000333-2021-ch_it.pdf</v>
      </c>
    </row>
    <row r="22733" spans="1:2" x14ac:dyDescent="0.2">
      <c r="A22733" s="1" t="s">
        <v>5959</v>
      </c>
      <c r="B22733" t="str">
        <f t="shared" si="679"/>
        <v>https://www.udobaer.de/out/media/public/cust/others/s0000333-2021-ch_it.pdf</v>
      </c>
    </row>
    <row r="22734" spans="1:2" x14ac:dyDescent="0.2">
      <c r="A22734" s="1" t="s">
        <v>5960</v>
      </c>
      <c r="B22734" t="str">
        <f t="shared" si="679"/>
        <v>https://www.udobaer.de/out/media/public/cust/others/s0000333-2021-ch_it.pdf</v>
      </c>
    </row>
    <row r="22735" spans="1:2" x14ac:dyDescent="0.2">
      <c r="A22735" s="1" t="s">
        <v>5961</v>
      </c>
      <c r="B22735" t="str">
        <f t="shared" si="679"/>
        <v>https://www.udobaer.de/out/media/public/cust/others/s0000333-2021-ch_it.pdf</v>
      </c>
    </row>
    <row r="22736" spans="1:2" x14ac:dyDescent="0.2">
      <c r="A22736" s="1" t="s">
        <v>5962</v>
      </c>
      <c r="B22736" t="str">
        <f t="shared" si="679"/>
        <v>https://www.udobaer.de/out/media/public/cust/others/s0000333-2021-ch_it.pdf</v>
      </c>
    </row>
    <row r="22737" spans="1:2" x14ac:dyDescent="0.2">
      <c r="A22737" s="1" t="s">
        <v>5963</v>
      </c>
      <c r="B22737" t="str">
        <f t="shared" si="679"/>
        <v>https://www.udobaer.de/out/media/public/cust/others/s0000333-2021-ch_it.pdf</v>
      </c>
    </row>
    <row r="22738" spans="1:2" x14ac:dyDescent="0.2">
      <c r="A22738" s="1" t="s">
        <v>5964</v>
      </c>
      <c r="B22738" t="str">
        <f t="shared" ref="B22738:B22769" si="680">HYPERLINK("https://www.udobaer.de/out/media/public/cust/others/s0000333-2021-ch_it.pdf")</f>
        <v>https://www.udobaer.de/out/media/public/cust/others/s0000333-2021-ch_it.pdf</v>
      </c>
    </row>
    <row r="22739" spans="1:2" x14ac:dyDescent="0.2">
      <c r="A22739" s="1" t="s">
        <v>5965</v>
      </c>
      <c r="B22739" t="str">
        <f t="shared" si="680"/>
        <v>https://www.udobaer.de/out/media/public/cust/others/s0000333-2021-ch_it.pdf</v>
      </c>
    </row>
    <row r="22740" spans="1:2" x14ac:dyDescent="0.2">
      <c r="A22740" s="1" t="s">
        <v>5966</v>
      </c>
      <c r="B22740" t="str">
        <f t="shared" si="680"/>
        <v>https://www.udobaer.de/out/media/public/cust/others/s0000333-2021-ch_it.pdf</v>
      </c>
    </row>
    <row r="22741" spans="1:2" x14ac:dyDescent="0.2">
      <c r="A22741" s="1" t="s">
        <v>5967</v>
      </c>
      <c r="B22741" t="str">
        <f t="shared" si="680"/>
        <v>https://www.udobaer.de/out/media/public/cust/others/s0000333-2021-ch_it.pdf</v>
      </c>
    </row>
    <row r="22742" spans="1:2" x14ac:dyDescent="0.2">
      <c r="A22742" s="1" t="s">
        <v>5968</v>
      </c>
      <c r="B22742" t="str">
        <f t="shared" si="680"/>
        <v>https://www.udobaer.de/out/media/public/cust/others/s0000333-2021-ch_it.pdf</v>
      </c>
    </row>
    <row r="22743" spans="1:2" x14ac:dyDescent="0.2">
      <c r="A22743" s="1" t="s">
        <v>5969</v>
      </c>
      <c r="B22743" t="str">
        <f t="shared" si="680"/>
        <v>https://www.udobaer.de/out/media/public/cust/others/s0000333-2021-ch_it.pdf</v>
      </c>
    </row>
    <row r="22744" spans="1:2" x14ac:dyDescent="0.2">
      <c r="A22744" s="1" t="s">
        <v>5970</v>
      </c>
      <c r="B22744" t="str">
        <f t="shared" si="680"/>
        <v>https://www.udobaer.de/out/media/public/cust/others/s0000333-2021-ch_it.pdf</v>
      </c>
    </row>
    <row r="22745" spans="1:2" x14ac:dyDescent="0.2">
      <c r="A22745" s="1" t="s">
        <v>5971</v>
      </c>
      <c r="B22745" t="str">
        <f t="shared" si="680"/>
        <v>https://www.udobaer.de/out/media/public/cust/others/s0000333-2021-ch_it.pdf</v>
      </c>
    </row>
    <row r="22746" spans="1:2" x14ac:dyDescent="0.2">
      <c r="A22746" s="1" t="s">
        <v>5972</v>
      </c>
      <c r="B22746" t="str">
        <f t="shared" si="680"/>
        <v>https://www.udobaer.de/out/media/public/cust/others/s0000333-2021-ch_it.pdf</v>
      </c>
    </row>
    <row r="22747" spans="1:2" x14ac:dyDescent="0.2">
      <c r="A22747" s="1" t="s">
        <v>5973</v>
      </c>
      <c r="B22747" t="str">
        <f t="shared" si="680"/>
        <v>https://www.udobaer.de/out/media/public/cust/others/s0000333-2021-ch_it.pdf</v>
      </c>
    </row>
    <row r="22748" spans="1:2" x14ac:dyDescent="0.2">
      <c r="A22748" s="1" t="s">
        <v>5974</v>
      </c>
      <c r="B22748" t="str">
        <f t="shared" si="680"/>
        <v>https://www.udobaer.de/out/media/public/cust/others/s0000333-2021-ch_it.pdf</v>
      </c>
    </row>
    <row r="22749" spans="1:2" x14ac:dyDescent="0.2">
      <c r="A22749" s="1" t="s">
        <v>5975</v>
      </c>
      <c r="B22749" t="str">
        <f t="shared" si="680"/>
        <v>https://www.udobaer.de/out/media/public/cust/others/s0000333-2021-ch_it.pdf</v>
      </c>
    </row>
    <row r="22750" spans="1:2" x14ac:dyDescent="0.2">
      <c r="A22750" s="1" t="s">
        <v>5976</v>
      </c>
      <c r="B22750" t="str">
        <f t="shared" si="680"/>
        <v>https://www.udobaer.de/out/media/public/cust/others/s0000333-2021-ch_it.pdf</v>
      </c>
    </row>
    <row r="22751" spans="1:2" x14ac:dyDescent="0.2">
      <c r="A22751" s="1" t="s">
        <v>5977</v>
      </c>
      <c r="B22751" t="str">
        <f t="shared" si="680"/>
        <v>https://www.udobaer.de/out/media/public/cust/others/s0000333-2021-ch_it.pdf</v>
      </c>
    </row>
    <row r="22752" spans="1:2" x14ac:dyDescent="0.2">
      <c r="A22752" s="1" t="s">
        <v>5978</v>
      </c>
      <c r="B22752" t="str">
        <f t="shared" si="680"/>
        <v>https://www.udobaer.de/out/media/public/cust/others/s0000333-2021-ch_it.pdf</v>
      </c>
    </row>
    <row r="22753" spans="1:2" x14ac:dyDescent="0.2">
      <c r="A22753" s="1" t="s">
        <v>5979</v>
      </c>
      <c r="B22753" t="str">
        <f t="shared" si="680"/>
        <v>https://www.udobaer.de/out/media/public/cust/others/s0000333-2021-ch_it.pdf</v>
      </c>
    </row>
    <row r="22754" spans="1:2" x14ac:dyDescent="0.2">
      <c r="A22754" s="1" t="s">
        <v>6010</v>
      </c>
      <c r="B22754" t="str">
        <f t="shared" si="680"/>
        <v>https://www.udobaer.de/out/media/public/cust/others/s0000333-2021-ch_it.pdf</v>
      </c>
    </row>
    <row r="22755" spans="1:2" x14ac:dyDescent="0.2">
      <c r="A22755" s="1" t="s">
        <v>6011</v>
      </c>
      <c r="B22755" t="str">
        <f t="shared" si="680"/>
        <v>https://www.udobaer.de/out/media/public/cust/others/s0000333-2021-ch_it.pdf</v>
      </c>
    </row>
    <row r="22756" spans="1:2" x14ac:dyDescent="0.2">
      <c r="A22756" s="1" t="s">
        <v>6012</v>
      </c>
      <c r="B22756" t="str">
        <f t="shared" si="680"/>
        <v>https://www.udobaer.de/out/media/public/cust/others/s0000333-2021-ch_it.pdf</v>
      </c>
    </row>
    <row r="22757" spans="1:2" x14ac:dyDescent="0.2">
      <c r="A22757" s="1" t="s">
        <v>6013</v>
      </c>
      <c r="B22757" t="str">
        <f t="shared" si="680"/>
        <v>https://www.udobaer.de/out/media/public/cust/others/s0000333-2021-ch_it.pdf</v>
      </c>
    </row>
    <row r="22758" spans="1:2" x14ac:dyDescent="0.2">
      <c r="A22758" s="1" t="s">
        <v>6014</v>
      </c>
      <c r="B22758" t="str">
        <f t="shared" si="680"/>
        <v>https://www.udobaer.de/out/media/public/cust/others/s0000333-2021-ch_it.pdf</v>
      </c>
    </row>
    <row r="22759" spans="1:2" x14ac:dyDescent="0.2">
      <c r="A22759" s="1" t="s">
        <v>6015</v>
      </c>
      <c r="B22759" t="str">
        <f t="shared" si="680"/>
        <v>https://www.udobaer.de/out/media/public/cust/others/s0000333-2021-ch_it.pdf</v>
      </c>
    </row>
    <row r="22760" spans="1:2" x14ac:dyDescent="0.2">
      <c r="A22760" s="1" t="s">
        <v>6016</v>
      </c>
      <c r="B22760" t="str">
        <f t="shared" si="680"/>
        <v>https://www.udobaer.de/out/media/public/cust/others/s0000333-2021-ch_it.pdf</v>
      </c>
    </row>
    <row r="22761" spans="1:2" x14ac:dyDescent="0.2">
      <c r="A22761" s="1" t="s">
        <v>6017</v>
      </c>
      <c r="B22761" t="str">
        <f t="shared" si="680"/>
        <v>https://www.udobaer.de/out/media/public/cust/others/s0000333-2021-ch_it.pdf</v>
      </c>
    </row>
    <row r="22762" spans="1:2" x14ac:dyDescent="0.2">
      <c r="A22762" s="1" t="s">
        <v>6018</v>
      </c>
      <c r="B22762" t="str">
        <f t="shared" si="680"/>
        <v>https://www.udobaer.de/out/media/public/cust/others/s0000333-2021-ch_it.pdf</v>
      </c>
    </row>
    <row r="22763" spans="1:2" x14ac:dyDescent="0.2">
      <c r="A22763" s="1" t="s">
        <v>6019</v>
      </c>
      <c r="B22763" t="str">
        <f t="shared" si="680"/>
        <v>https://www.udobaer.de/out/media/public/cust/others/s0000333-2021-ch_it.pdf</v>
      </c>
    </row>
    <row r="22764" spans="1:2" x14ac:dyDescent="0.2">
      <c r="A22764" s="1" t="s">
        <v>6020</v>
      </c>
      <c r="B22764" t="str">
        <f t="shared" si="680"/>
        <v>https://www.udobaer.de/out/media/public/cust/others/s0000333-2021-ch_it.pdf</v>
      </c>
    </row>
    <row r="22765" spans="1:2" x14ac:dyDescent="0.2">
      <c r="A22765" s="1" t="s">
        <v>6021</v>
      </c>
      <c r="B22765" t="str">
        <f t="shared" si="680"/>
        <v>https://www.udobaer.de/out/media/public/cust/others/s0000333-2021-ch_it.pdf</v>
      </c>
    </row>
    <row r="22766" spans="1:2" x14ac:dyDescent="0.2">
      <c r="A22766" s="1" t="s">
        <v>6022</v>
      </c>
      <c r="B22766" t="str">
        <f t="shared" si="680"/>
        <v>https://www.udobaer.de/out/media/public/cust/others/s0000333-2021-ch_it.pdf</v>
      </c>
    </row>
    <row r="22767" spans="1:2" x14ac:dyDescent="0.2">
      <c r="A22767" s="1" t="s">
        <v>6023</v>
      </c>
      <c r="B22767" t="str">
        <f t="shared" si="680"/>
        <v>https://www.udobaer.de/out/media/public/cust/others/s0000333-2021-ch_it.pdf</v>
      </c>
    </row>
    <row r="22768" spans="1:2" x14ac:dyDescent="0.2">
      <c r="A22768" s="1" t="s">
        <v>6024</v>
      </c>
      <c r="B22768" t="str">
        <f t="shared" si="680"/>
        <v>https://www.udobaer.de/out/media/public/cust/others/s0000333-2021-ch_it.pdf</v>
      </c>
    </row>
    <row r="22769" spans="1:2" x14ac:dyDescent="0.2">
      <c r="A22769" s="1" t="s">
        <v>6025</v>
      </c>
      <c r="B22769" t="str">
        <f t="shared" si="680"/>
        <v>https://www.udobaer.de/out/media/public/cust/others/s0000333-2021-ch_it.pdf</v>
      </c>
    </row>
    <row r="22770" spans="1:2" x14ac:dyDescent="0.2">
      <c r="A22770" s="1" t="s">
        <v>6026</v>
      </c>
      <c r="B22770" t="str">
        <f t="shared" ref="B22770:B22801" si="681">HYPERLINK("https://www.udobaer.de/out/media/public/cust/others/s0000333-2021-ch_it.pdf")</f>
        <v>https://www.udobaer.de/out/media/public/cust/others/s0000333-2021-ch_it.pdf</v>
      </c>
    </row>
    <row r="22771" spans="1:2" x14ac:dyDescent="0.2">
      <c r="A22771" s="1" t="s">
        <v>6027</v>
      </c>
      <c r="B22771" t="str">
        <f t="shared" si="681"/>
        <v>https://www.udobaer.de/out/media/public/cust/others/s0000333-2021-ch_it.pdf</v>
      </c>
    </row>
    <row r="22772" spans="1:2" x14ac:dyDescent="0.2">
      <c r="A22772" s="1" t="s">
        <v>6028</v>
      </c>
      <c r="B22772" t="str">
        <f t="shared" si="681"/>
        <v>https://www.udobaer.de/out/media/public/cust/others/s0000333-2021-ch_it.pdf</v>
      </c>
    </row>
    <row r="22773" spans="1:2" x14ac:dyDescent="0.2">
      <c r="A22773" s="1" t="s">
        <v>6029</v>
      </c>
      <c r="B22773" t="str">
        <f t="shared" si="681"/>
        <v>https://www.udobaer.de/out/media/public/cust/others/s0000333-2021-ch_it.pdf</v>
      </c>
    </row>
    <row r="22774" spans="1:2" x14ac:dyDescent="0.2">
      <c r="A22774" s="1" t="s">
        <v>6030</v>
      </c>
      <c r="B22774" t="str">
        <f t="shared" si="681"/>
        <v>https://www.udobaer.de/out/media/public/cust/others/s0000333-2021-ch_it.pdf</v>
      </c>
    </row>
    <row r="22775" spans="1:2" x14ac:dyDescent="0.2">
      <c r="A22775" s="1" t="s">
        <v>6031</v>
      </c>
      <c r="B22775" t="str">
        <f t="shared" si="681"/>
        <v>https://www.udobaer.de/out/media/public/cust/others/s0000333-2021-ch_it.pdf</v>
      </c>
    </row>
    <row r="22776" spans="1:2" x14ac:dyDescent="0.2">
      <c r="A22776" s="1" t="s">
        <v>6032</v>
      </c>
      <c r="B22776" t="str">
        <f t="shared" si="681"/>
        <v>https://www.udobaer.de/out/media/public/cust/others/s0000333-2021-ch_it.pdf</v>
      </c>
    </row>
    <row r="22777" spans="1:2" x14ac:dyDescent="0.2">
      <c r="A22777" s="1" t="s">
        <v>6033</v>
      </c>
      <c r="B22777" t="str">
        <f t="shared" si="681"/>
        <v>https://www.udobaer.de/out/media/public/cust/others/s0000333-2021-ch_it.pdf</v>
      </c>
    </row>
    <row r="22778" spans="1:2" x14ac:dyDescent="0.2">
      <c r="A22778" s="1" t="s">
        <v>6034</v>
      </c>
      <c r="B22778" t="str">
        <f t="shared" si="681"/>
        <v>https://www.udobaer.de/out/media/public/cust/others/s0000333-2021-ch_it.pdf</v>
      </c>
    </row>
    <row r="22779" spans="1:2" x14ac:dyDescent="0.2">
      <c r="A22779" s="1" t="s">
        <v>6035</v>
      </c>
      <c r="B22779" t="str">
        <f t="shared" si="681"/>
        <v>https://www.udobaer.de/out/media/public/cust/others/s0000333-2021-ch_it.pdf</v>
      </c>
    </row>
    <row r="22780" spans="1:2" x14ac:dyDescent="0.2">
      <c r="A22780" s="1" t="s">
        <v>6036</v>
      </c>
      <c r="B22780" t="str">
        <f t="shared" si="681"/>
        <v>https://www.udobaer.de/out/media/public/cust/others/s0000333-2021-ch_it.pdf</v>
      </c>
    </row>
    <row r="22781" spans="1:2" x14ac:dyDescent="0.2">
      <c r="A22781" s="1" t="s">
        <v>6037</v>
      </c>
      <c r="B22781" t="str">
        <f t="shared" si="681"/>
        <v>https://www.udobaer.de/out/media/public/cust/others/s0000333-2021-ch_it.pdf</v>
      </c>
    </row>
    <row r="22782" spans="1:2" x14ac:dyDescent="0.2">
      <c r="A22782" s="1" t="s">
        <v>6038</v>
      </c>
      <c r="B22782" t="str">
        <f t="shared" si="681"/>
        <v>https://www.udobaer.de/out/media/public/cust/others/s0000333-2021-ch_it.pdf</v>
      </c>
    </row>
    <row r="22783" spans="1:2" x14ac:dyDescent="0.2">
      <c r="A22783" s="1" t="s">
        <v>6039</v>
      </c>
      <c r="B22783" t="str">
        <f t="shared" si="681"/>
        <v>https://www.udobaer.de/out/media/public/cust/others/s0000333-2021-ch_it.pdf</v>
      </c>
    </row>
    <row r="22784" spans="1:2" x14ac:dyDescent="0.2">
      <c r="A22784" s="1" t="s">
        <v>6040</v>
      </c>
      <c r="B22784" t="str">
        <f t="shared" si="681"/>
        <v>https://www.udobaer.de/out/media/public/cust/others/s0000333-2021-ch_it.pdf</v>
      </c>
    </row>
    <row r="22785" spans="1:2" x14ac:dyDescent="0.2">
      <c r="A22785" s="1" t="s">
        <v>6041</v>
      </c>
      <c r="B22785" t="str">
        <f t="shared" si="681"/>
        <v>https://www.udobaer.de/out/media/public/cust/others/s0000333-2021-ch_it.pdf</v>
      </c>
    </row>
    <row r="22786" spans="1:2" x14ac:dyDescent="0.2">
      <c r="A22786" s="1" t="s">
        <v>6042</v>
      </c>
      <c r="B22786" t="str">
        <f t="shared" si="681"/>
        <v>https://www.udobaer.de/out/media/public/cust/others/s0000333-2021-ch_it.pdf</v>
      </c>
    </row>
    <row r="22787" spans="1:2" x14ac:dyDescent="0.2">
      <c r="A22787" s="1" t="s">
        <v>6043</v>
      </c>
      <c r="B22787" t="str">
        <f t="shared" si="681"/>
        <v>https://www.udobaer.de/out/media/public/cust/others/s0000333-2021-ch_it.pdf</v>
      </c>
    </row>
    <row r="22788" spans="1:2" x14ac:dyDescent="0.2">
      <c r="A22788" s="1" t="s">
        <v>6044</v>
      </c>
      <c r="B22788" t="str">
        <f t="shared" si="681"/>
        <v>https://www.udobaer.de/out/media/public/cust/others/s0000333-2021-ch_it.pdf</v>
      </c>
    </row>
    <row r="22789" spans="1:2" x14ac:dyDescent="0.2">
      <c r="A22789" s="1" t="s">
        <v>6045</v>
      </c>
      <c r="B22789" t="str">
        <f t="shared" si="681"/>
        <v>https://www.udobaer.de/out/media/public/cust/others/s0000333-2021-ch_it.pdf</v>
      </c>
    </row>
    <row r="22790" spans="1:2" x14ac:dyDescent="0.2">
      <c r="A22790" s="1" t="s">
        <v>6046</v>
      </c>
      <c r="B22790" t="str">
        <f t="shared" si="681"/>
        <v>https://www.udobaer.de/out/media/public/cust/others/s0000333-2021-ch_it.pdf</v>
      </c>
    </row>
    <row r="22791" spans="1:2" x14ac:dyDescent="0.2">
      <c r="A22791" s="1" t="s">
        <v>6047</v>
      </c>
      <c r="B22791" t="str">
        <f t="shared" si="681"/>
        <v>https://www.udobaer.de/out/media/public/cust/others/s0000333-2021-ch_it.pdf</v>
      </c>
    </row>
    <row r="22792" spans="1:2" x14ac:dyDescent="0.2">
      <c r="A22792" s="1" t="s">
        <v>6048</v>
      </c>
      <c r="B22792" t="str">
        <f t="shared" si="681"/>
        <v>https://www.udobaer.de/out/media/public/cust/others/s0000333-2021-ch_it.pdf</v>
      </c>
    </row>
    <row r="22793" spans="1:2" x14ac:dyDescent="0.2">
      <c r="A22793" s="1" t="s">
        <v>6049</v>
      </c>
      <c r="B22793" t="str">
        <f t="shared" si="681"/>
        <v>https://www.udobaer.de/out/media/public/cust/others/s0000333-2021-ch_it.pdf</v>
      </c>
    </row>
    <row r="22794" spans="1:2" x14ac:dyDescent="0.2">
      <c r="A22794" s="1" t="s">
        <v>6050</v>
      </c>
      <c r="B22794" t="str">
        <f t="shared" si="681"/>
        <v>https://www.udobaer.de/out/media/public/cust/others/s0000333-2021-ch_it.pdf</v>
      </c>
    </row>
    <row r="22795" spans="1:2" x14ac:dyDescent="0.2">
      <c r="A22795" s="1" t="s">
        <v>6051</v>
      </c>
      <c r="B22795" t="str">
        <f t="shared" si="681"/>
        <v>https://www.udobaer.de/out/media/public/cust/others/s0000333-2021-ch_it.pdf</v>
      </c>
    </row>
    <row r="22796" spans="1:2" x14ac:dyDescent="0.2">
      <c r="A22796" s="1" t="s">
        <v>6052</v>
      </c>
      <c r="B22796" t="str">
        <f t="shared" si="681"/>
        <v>https://www.udobaer.de/out/media/public/cust/others/s0000333-2021-ch_it.pdf</v>
      </c>
    </row>
    <row r="22797" spans="1:2" x14ac:dyDescent="0.2">
      <c r="A22797" s="1" t="s">
        <v>6053</v>
      </c>
      <c r="B22797" t="str">
        <f t="shared" si="681"/>
        <v>https://www.udobaer.de/out/media/public/cust/others/s0000333-2021-ch_it.pdf</v>
      </c>
    </row>
    <row r="22798" spans="1:2" x14ac:dyDescent="0.2">
      <c r="A22798" s="1" t="s">
        <v>6054</v>
      </c>
      <c r="B22798" t="str">
        <f t="shared" si="681"/>
        <v>https://www.udobaer.de/out/media/public/cust/others/s0000333-2021-ch_it.pdf</v>
      </c>
    </row>
    <row r="22799" spans="1:2" x14ac:dyDescent="0.2">
      <c r="A22799" s="1" t="s">
        <v>6055</v>
      </c>
      <c r="B22799" t="str">
        <f t="shared" si="681"/>
        <v>https://www.udobaer.de/out/media/public/cust/others/s0000333-2021-ch_it.pdf</v>
      </c>
    </row>
    <row r="22800" spans="1:2" x14ac:dyDescent="0.2">
      <c r="A22800" s="1" t="s">
        <v>6056</v>
      </c>
      <c r="B22800" t="str">
        <f t="shared" si="681"/>
        <v>https://www.udobaer.de/out/media/public/cust/others/s0000333-2021-ch_it.pdf</v>
      </c>
    </row>
    <row r="22801" spans="1:2" x14ac:dyDescent="0.2">
      <c r="A22801" s="1" t="s">
        <v>6058</v>
      </c>
      <c r="B22801" t="str">
        <f t="shared" si="681"/>
        <v>https://www.udobaer.de/out/media/public/cust/others/s0000333-2021-ch_it.pdf</v>
      </c>
    </row>
    <row r="22802" spans="1:2" x14ac:dyDescent="0.2">
      <c r="A22802" s="1" t="s">
        <v>8237</v>
      </c>
      <c r="B22802" t="str">
        <f t="shared" ref="B22802:B22833" si="682">HYPERLINK("https://www.udobaer.de/out/media/public/cust/others/s0000333-2021-ch_it.pdf")</f>
        <v>https://www.udobaer.de/out/media/public/cust/others/s0000333-2021-ch_it.pdf</v>
      </c>
    </row>
    <row r="22803" spans="1:2" x14ac:dyDescent="0.2">
      <c r="A22803" s="1" t="s">
        <v>8238</v>
      </c>
      <c r="B22803" t="str">
        <f t="shared" si="682"/>
        <v>https://www.udobaer.de/out/media/public/cust/others/s0000333-2021-ch_it.pdf</v>
      </c>
    </row>
    <row r="22804" spans="1:2" x14ac:dyDescent="0.2">
      <c r="A22804" s="1" t="s">
        <v>8239</v>
      </c>
      <c r="B22804" t="str">
        <f t="shared" si="682"/>
        <v>https://www.udobaer.de/out/media/public/cust/others/s0000333-2021-ch_it.pdf</v>
      </c>
    </row>
    <row r="22805" spans="1:2" x14ac:dyDescent="0.2">
      <c r="A22805" s="1" t="s">
        <v>8240</v>
      </c>
      <c r="B22805" t="str">
        <f t="shared" si="682"/>
        <v>https://www.udobaer.de/out/media/public/cust/others/s0000333-2021-ch_it.pdf</v>
      </c>
    </row>
    <row r="22806" spans="1:2" x14ac:dyDescent="0.2">
      <c r="A22806" s="1" t="s">
        <v>8241</v>
      </c>
      <c r="B22806" t="str">
        <f t="shared" si="682"/>
        <v>https://www.udobaer.de/out/media/public/cust/others/s0000333-2021-ch_it.pdf</v>
      </c>
    </row>
    <row r="22807" spans="1:2" x14ac:dyDescent="0.2">
      <c r="A22807" s="1" t="s">
        <v>8242</v>
      </c>
      <c r="B22807" t="str">
        <f t="shared" si="682"/>
        <v>https://www.udobaer.de/out/media/public/cust/others/s0000333-2021-ch_it.pdf</v>
      </c>
    </row>
    <row r="22808" spans="1:2" x14ac:dyDescent="0.2">
      <c r="A22808" s="1" t="s">
        <v>8243</v>
      </c>
      <c r="B22808" t="str">
        <f t="shared" si="682"/>
        <v>https://www.udobaer.de/out/media/public/cust/others/s0000333-2021-ch_it.pdf</v>
      </c>
    </row>
    <row r="22809" spans="1:2" x14ac:dyDescent="0.2">
      <c r="A22809" s="1" t="s">
        <v>8244</v>
      </c>
      <c r="B22809" t="str">
        <f t="shared" si="682"/>
        <v>https://www.udobaer.de/out/media/public/cust/others/s0000333-2021-ch_it.pdf</v>
      </c>
    </row>
    <row r="22810" spans="1:2" x14ac:dyDescent="0.2">
      <c r="A22810" s="1" t="s">
        <v>8245</v>
      </c>
      <c r="B22810" t="str">
        <f t="shared" si="682"/>
        <v>https://www.udobaer.de/out/media/public/cust/others/s0000333-2021-ch_it.pdf</v>
      </c>
    </row>
    <row r="22811" spans="1:2" x14ac:dyDescent="0.2">
      <c r="A22811" s="1" t="s">
        <v>8246</v>
      </c>
      <c r="B22811" t="str">
        <f t="shared" si="682"/>
        <v>https://www.udobaer.de/out/media/public/cust/others/s0000333-2021-ch_it.pdf</v>
      </c>
    </row>
    <row r="22812" spans="1:2" x14ac:dyDescent="0.2">
      <c r="A22812" s="1" t="s">
        <v>8247</v>
      </c>
      <c r="B22812" t="str">
        <f t="shared" si="682"/>
        <v>https://www.udobaer.de/out/media/public/cust/others/s0000333-2021-ch_it.pdf</v>
      </c>
    </row>
    <row r="22813" spans="1:2" x14ac:dyDescent="0.2">
      <c r="A22813" s="1" t="s">
        <v>8248</v>
      </c>
      <c r="B22813" t="str">
        <f t="shared" si="682"/>
        <v>https://www.udobaer.de/out/media/public/cust/others/s0000333-2021-ch_it.pdf</v>
      </c>
    </row>
    <row r="22814" spans="1:2" x14ac:dyDescent="0.2">
      <c r="A22814" s="1" t="s">
        <v>8249</v>
      </c>
      <c r="B22814" t="str">
        <f t="shared" si="682"/>
        <v>https://www.udobaer.de/out/media/public/cust/others/s0000333-2021-ch_it.pdf</v>
      </c>
    </row>
    <row r="22815" spans="1:2" x14ac:dyDescent="0.2">
      <c r="A22815" s="1" t="s">
        <v>8250</v>
      </c>
      <c r="B22815" t="str">
        <f t="shared" si="682"/>
        <v>https://www.udobaer.de/out/media/public/cust/others/s0000333-2021-ch_it.pdf</v>
      </c>
    </row>
    <row r="22816" spans="1:2" x14ac:dyDescent="0.2">
      <c r="A22816" s="1" t="s">
        <v>8251</v>
      </c>
      <c r="B22816" t="str">
        <f t="shared" si="682"/>
        <v>https://www.udobaer.de/out/media/public/cust/others/s0000333-2021-ch_it.pdf</v>
      </c>
    </row>
    <row r="22817" spans="1:2" x14ac:dyDescent="0.2">
      <c r="A22817" s="1" t="s">
        <v>8252</v>
      </c>
      <c r="B22817" t="str">
        <f t="shared" si="682"/>
        <v>https://www.udobaer.de/out/media/public/cust/others/s0000333-2021-ch_it.pdf</v>
      </c>
    </row>
    <row r="22818" spans="1:2" x14ac:dyDescent="0.2">
      <c r="A22818" s="1" t="s">
        <v>8253</v>
      </c>
      <c r="B22818" t="str">
        <f t="shared" si="682"/>
        <v>https://www.udobaer.de/out/media/public/cust/others/s0000333-2021-ch_it.pdf</v>
      </c>
    </row>
    <row r="22819" spans="1:2" x14ac:dyDescent="0.2">
      <c r="A22819" s="1" t="s">
        <v>8254</v>
      </c>
      <c r="B22819" t="str">
        <f t="shared" si="682"/>
        <v>https://www.udobaer.de/out/media/public/cust/others/s0000333-2021-ch_it.pdf</v>
      </c>
    </row>
    <row r="22820" spans="1:2" x14ac:dyDescent="0.2">
      <c r="A22820" s="1" t="s">
        <v>8255</v>
      </c>
      <c r="B22820" t="str">
        <f t="shared" si="682"/>
        <v>https://www.udobaer.de/out/media/public/cust/others/s0000333-2021-ch_it.pdf</v>
      </c>
    </row>
    <row r="22821" spans="1:2" x14ac:dyDescent="0.2">
      <c r="A22821" s="1" t="s">
        <v>8256</v>
      </c>
      <c r="B22821" t="str">
        <f t="shared" si="682"/>
        <v>https://www.udobaer.de/out/media/public/cust/others/s0000333-2021-ch_it.pdf</v>
      </c>
    </row>
    <row r="22822" spans="1:2" x14ac:dyDescent="0.2">
      <c r="A22822" s="1" t="s">
        <v>8257</v>
      </c>
      <c r="B22822" t="str">
        <f t="shared" si="682"/>
        <v>https://www.udobaer.de/out/media/public/cust/others/s0000333-2021-ch_it.pdf</v>
      </c>
    </row>
    <row r="22823" spans="1:2" x14ac:dyDescent="0.2">
      <c r="A22823" s="1" t="s">
        <v>8258</v>
      </c>
      <c r="B22823" t="str">
        <f t="shared" si="682"/>
        <v>https://www.udobaer.de/out/media/public/cust/others/s0000333-2021-ch_it.pdf</v>
      </c>
    </row>
    <row r="22824" spans="1:2" x14ac:dyDescent="0.2">
      <c r="A22824" s="1" t="s">
        <v>8259</v>
      </c>
      <c r="B22824" t="str">
        <f t="shared" si="682"/>
        <v>https://www.udobaer.de/out/media/public/cust/others/s0000333-2021-ch_it.pdf</v>
      </c>
    </row>
    <row r="22825" spans="1:2" x14ac:dyDescent="0.2">
      <c r="A22825" s="1" t="s">
        <v>8261</v>
      </c>
      <c r="B22825" t="str">
        <f t="shared" si="682"/>
        <v>https://www.udobaer.de/out/media/public/cust/others/s0000333-2021-ch_it.pdf</v>
      </c>
    </row>
    <row r="22826" spans="1:2" x14ac:dyDescent="0.2">
      <c r="A22826" s="1" t="s">
        <v>8266</v>
      </c>
      <c r="B22826" t="str">
        <f t="shared" si="682"/>
        <v>https://www.udobaer.de/out/media/public/cust/others/s0000333-2021-ch_it.pdf</v>
      </c>
    </row>
    <row r="22827" spans="1:2" x14ac:dyDescent="0.2">
      <c r="A22827" s="1" t="s">
        <v>8267</v>
      </c>
      <c r="B22827" t="str">
        <f t="shared" si="682"/>
        <v>https://www.udobaer.de/out/media/public/cust/others/s0000333-2021-ch_it.pdf</v>
      </c>
    </row>
    <row r="22828" spans="1:2" x14ac:dyDescent="0.2">
      <c r="A22828" s="1" t="s">
        <v>8268</v>
      </c>
      <c r="B22828" t="str">
        <f t="shared" si="682"/>
        <v>https://www.udobaer.de/out/media/public/cust/others/s0000333-2021-ch_it.pdf</v>
      </c>
    </row>
    <row r="22829" spans="1:2" x14ac:dyDescent="0.2">
      <c r="A22829" s="1" t="s">
        <v>8269</v>
      </c>
      <c r="B22829" t="str">
        <f t="shared" si="682"/>
        <v>https://www.udobaer.de/out/media/public/cust/others/s0000333-2021-ch_it.pdf</v>
      </c>
    </row>
    <row r="22830" spans="1:2" x14ac:dyDescent="0.2">
      <c r="A22830" s="1" t="s">
        <v>8270</v>
      </c>
      <c r="B22830" t="str">
        <f t="shared" si="682"/>
        <v>https://www.udobaer.de/out/media/public/cust/others/s0000333-2021-ch_it.pdf</v>
      </c>
    </row>
    <row r="22831" spans="1:2" x14ac:dyDescent="0.2">
      <c r="A22831" s="1" t="s">
        <v>8271</v>
      </c>
      <c r="B22831" t="str">
        <f t="shared" si="682"/>
        <v>https://www.udobaer.de/out/media/public/cust/others/s0000333-2021-ch_it.pdf</v>
      </c>
    </row>
    <row r="22832" spans="1:2" x14ac:dyDescent="0.2">
      <c r="A22832" s="1" t="s">
        <v>8272</v>
      </c>
      <c r="B22832" t="str">
        <f t="shared" si="682"/>
        <v>https://www.udobaer.de/out/media/public/cust/others/s0000333-2021-ch_it.pdf</v>
      </c>
    </row>
    <row r="22833" spans="1:2" x14ac:dyDescent="0.2">
      <c r="A22833" s="1" t="s">
        <v>8273</v>
      </c>
      <c r="B22833" t="str">
        <f t="shared" si="682"/>
        <v>https://www.udobaer.de/out/media/public/cust/others/s0000333-2021-ch_it.pdf</v>
      </c>
    </row>
    <row r="22834" spans="1:2" x14ac:dyDescent="0.2">
      <c r="A22834" s="1" t="s">
        <v>8274</v>
      </c>
      <c r="B22834" t="str">
        <f t="shared" ref="B22834:B22852" si="683">HYPERLINK("https://www.udobaer.de/out/media/public/cust/others/s0000333-2021-ch_it.pdf")</f>
        <v>https://www.udobaer.de/out/media/public/cust/others/s0000333-2021-ch_it.pdf</v>
      </c>
    </row>
    <row r="22835" spans="1:2" x14ac:dyDescent="0.2">
      <c r="A22835" s="1" t="s">
        <v>8275</v>
      </c>
      <c r="B22835" t="str">
        <f t="shared" si="683"/>
        <v>https://www.udobaer.de/out/media/public/cust/others/s0000333-2021-ch_it.pdf</v>
      </c>
    </row>
    <row r="22836" spans="1:2" x14ac:dyDescent="0.2">
      <c r="A22836" s="1" t="s">
        <v>8276</v>
      </c>
      <c r="B22836" t="str">
        <f t="shared" si="683"/>
        <v>https://www.udobaer.de/out/media/public/cust/others/s0000333-2021-ch_it.pdf</v>
      </c>
    </row>
    <row r="22837" spans="1:2" x14ac:dyDescent="0.2">
      <c r="A22837" s="1" t="s">
        <v>8277</v>
      </c>
      <c r="B22837" t="str">
        <f t="shared" si="683"/>
        <v>https://www.udobaer.de/out/media/public/cust/others/s0000333-2021-ch_it.pdf</v>
      </c>
    </row>
    <row r="22838" spans="1:2" x14ac:dyDescent="0.2">
      <c r="A22838" s="1" t="s">
        <v>8278</v>
      </c>
      <c r="B22838" t="str">
        <f t="shared" si="683"/>
        <v>https://www.udobaer.de/out/media/public/cust/others/s0000333-2021-ch_it.pdf</v>
      </c>
    </row>
    <row r="22839" spans="1:2" x14ac:dyDescent="0.2">
      <c r="A22839" s="1" t="s">
        <v>8279</v>
      </c>
      <c r="B22839" t="str">
        <f t="shared" si="683"/>
        <v>https://www.udobaer.de/out/media/public/cust/others/s0000333-2021-ch_it.pdf</v>
      </c>
    </row>
    <row r="22840" spans="1:2" x14ac:dyDescent="0.2">
      <c r="A22840" s="1" t="s">
        <v>8280</v>
      </c>
      <c r="B22840" t="str">
        <f t="shared" si="683"/>
        <v>https://www.udobaer.de/out/media/public/cust/others/s0000333-2021-ch_it.pdf</v>
      </c>
    </row>
    <row r="22841" spans="1:2" x14ac:dyDescent="0.2">
      <c r="A22841" s="1" t="s">
        <v>8283</v>
      </c>
      <c r="B22841" t="str">
        <f t="shared" si="683"/>
        <v>https://www.udobaer.de/out/media/public/cust/others/s0000333-2021-ch_it.pdf</v>
      </c>
    </row>
    <row r="22842" spans="1:2" x14ac:dyDescent="0.2">
      <c r="A22842" s="1" t="s">
        <v>8287</v>
      </c>
      <c r="B22842" t="str">
        <f t="shared" si="683"/>
        <v>https://www.udobaer.de/out/media/public/cust/others/s0000333-2021-ch_it.pdf</v>
      </c>
    </row>
    <row r="22843" spans="1:2" x14ac:dyDescent="0.2">
      <c r="A22843" s="1" t="s">
        <v>8288</v>
      </c>
      <c r="B22843" t="str">
        <f t="shared" si="683"/>
        <v>https://www.udobaer.de/out/media/public/cust/others/s0000333-2021-ch_it.pdf</v>
      </c>
    </row>
    <row r="22844" spans="1:2" x14ac:dyDescent="0.2">
      <c r="A22844" s="1" t="s">
        <v>8289</v>
      </c>
      <c r="B22844" t="str">
        <f t="shared" si="683"/>
        <v>https://www.udobaer.de/out/media/public/cust/others/s0000333-2021-ch_it.pdf</v>
      </c>
    </row>
    <row r="22845" spans="1:2" x14ac:dyDescent="0.2">
      <c r="A22845" s="1" t="s">
        <v>8290</v>
      </c>
      <c r="B22845" t="str">
        <f t="shared" si="683"/>
        <v>https://www.udobaer.de/out/media/public/cust/others/s0000333-2021-ch_it.pdf</v>
      </c>
    </row>
    <row r="22846" spans="1:2" x14ac:dyDescent="0.2">
      <c r="A22846" s="1" t="s">
        <v>8291</v>
      </c>
      <c r="B22846" t="str">
        <f t="shared" si="683"/>
        <v>https://www.udobaer.de/out/media/public/cust/others/s0000333-2021-ch_it.pdf</v>
      </c>
    </row>
    <row r="22847" spans="1:2" x14ac:dyDescent="0.2">
      <c r="A22847" s="1" t="s">
        <v>8292</v>
      </c>
      <c r="B22847" t="str">
        <f t="shared" si="683"/>
        <v>https://www.udobaer.de/out/media/public/cust/others/s0000333-2021-ch_it.pdf</v>
      </c>
    </row>
    <row r="22848" spans="1:2" x14ac:dyDescent="0.2">
      <c r="A22848" s="1" t="s">
        <v>8293</v>
      </c>
      <c r="B22848" t="str">
        <f t="shared" si="683"/>
        <v>https://www.udobaer.de/out/media/public/cust/others/s0000333-2021-ch_it.pdf</v>
      </c>
    </row>
    <row r="22849" spans="1:2" x14ac:dyDescent="0.2">
      <c r="A22849" s="1" t="s">
        <v>8294</v>
      </c>
      <c r="B22849" t="str">
        <f t="shared" si="683"/>
        <v>https://www.udobaer.de/out/media/public/cust/others/s0000333-2021-ch_it.pdf</v>
      </c>
    </row>
    <row r="22850" spans="1:2" x14ac:dyDescent="0.2">
      <c r="A22850" s="1" t="s">
        <v>8555</v>
      </c>
      <c r="B22850" t="str">
        <f t="shared" si="683"/>
        <v>https://www.udobaer.de/out/media/public/cust/others/s0000333-2021-ch_it.pdf</v>
      </c>
    </row>
    <row r="22851" spans="1:2" x14ac:dyDescent="0.2">
      <c r="A22851" s="1" t="s">
        <v>8557</v>
      </c>
      <c r="B22851" t="str">
        <f t="shared" si="683"/>
        <v>https://www.udobaer.de/out/media/public/cust/others/s0000333-2021-ch_it.pdf</v>
      </c>
    </row>
    <row r="22852" spans="1:2" x14ac:dyDescent="0.2">
      <c r="A22852" s="1" t="s">
        <v>8559</v>
      </c>
      <c r="B22852" t="str">
        <f t="shared" si="683"/>
        <v>https://www.udobaer.de/out/media/public/cust/others/s0000333-2021-ch_it.pdf</v>
      </c>
    </row>
    <row r="22853" spans="1:2" x14ac:dyDescent="0.2">
      <c r="A22853" s="1" t="s">
        <v>5902</v>
      </c>
      <c r="B22853" t="str">
        <f t="shared" ref="B22853:B22884" si="684">HYPERLINK("https://www.udobaer.de/out/media/public/cust/others/s0000334-2021-ch_it.pdf")</f>
        <v>https://www.udobaer.de/out/media/public/cust/others/s0000334-2021-ch_it.pdf</v>
      </c>
    </row>
    <row r="22854" spans="1:2" x14ac:dyDescent="0.2">
      <c r="A22854" s="1" t="s">
        <v>5903</v>
      </c>
      <c r="B22854" t="str">
        <f t="shared" si="684"/>
        <v>https://www.udobaer.de/out/media/public/cust/others/s0000334-2021-ch_it.pdf</v>
      </c>
    </row>
    <row r="22855" spans="1:2" x14ac:dyDescent="0.2">
      <c r="A22855" s="1" t="s">
        <v>5904</v>
      </c>
      <c r="B22855" t="str">
        <f t="shared" si="684"/>
        <v>https://www.udobaer.de/out/media/public/cust/others/s0000334-2021-ch_it.pdf</v>
      </c>
    </row>
    <row r="22856" spans="1:2" x14ac:dyDescent="0.2">
      <c r="A22856" s="1" t="s">
        <v>5905</v>
      </c>
      <c r="B22856" t="str">
        <f t="shared" si="684"/>
        <v>https://www.udobaer.de/out/media/public/cust/others/s0000334-2021-ch_it.pdf</v>
      </c>
    </row>
    <row r="22857" spans="1:2" x14ac:dyDescent="0.2">
      <c r="A22857" s="1" t="s">
        <v>5906</v>
      </c>
      <c r="B22857" t="str">
        <f t="shared" si="684"/>
        <v>https://www.udobaer.de/out/media/public/cust/others/s0000334-2021-ch_it.pdf</v>
      </c>
    </row>
    <row r="22858" spans="1:2" x14ac:dyDescent="0.2">
      <c r="A22858" s="1" t="s">
        <v>5907</v>
      </c>
      <c r="B22858" t="str">
        <f t="shared" si="684"/>
        <v>https://www.udobaer.de/out/media/public/cust/others/s0000334-2021-ch_it.pdf</v>
      </c>
    </row>
    <row r="22859" spans="1:2" x14ac:dyDescent="0.2">
      <c r="A22859" s="1" t="s">
        <v>5908</v>
      </c>
      <c r="B22859" t="str">
        <f t="shared" si="684"/>
        <v>https://www.udobaer.de/out/media/public/cust/others/s0000334-2021-ch_it.pdf</v>
      </c>
    </row>
    <row r="22860" spans="1:2" x14ac:dyDescent="0.2">
      <c r="A22860" s="1" t="s">
        <v>5909</v>
      </c>
      <c r="B22860" t="str">
        <f t="shared" si="684"/>
        <v>https://www.udobaer.de/out/media/public/cust/others/s0000334-2021-ch_it.pdf</v>
      </c>
    </row>
    <row r="22861" spans="1:2" x14ac:dyDescent="0.2">
      <c r="A22861" s="1" t="s">
        <v>5910</v>
      </c>
      <c r="B22861" t="str">
        <f t="shared" si="684"/>
        <v>https://www.udobaer.de/out/media/public/cust/others/s0000334-2021-ch_it.pdf</v>
      </c>
    </row>
    <row r="22862" spans="1:2" x14ac:dyDescent="0.2">
      <c r="A22862" s="1" t="s">
        <v>5911</v>
      </c>
      <c r="B22862" t="str">
        <f t="shared" si="684"/>
        <v>https://www.udobaer.de/out/media/public/cust/others/s0000334-2021-ch_it.pdf</v>
      </c>
    </row>
    <row r="22863" spans="1:2" x14ac:dyDescent="0.2">
      <c r="A22863" s="1" t="s">
        <v>5912</v>
      </c>
      <c r="B22863" t="str">
        <f t="shared" si="684"/>
        <v>https://www.udobaer.de/out/media/public/cust/others/s0000334-2021-ch_it.pdf</v>
      </c>
    </row>
    <row r="22864" spans="1:2" x14ac:dyDescent="0.2">
      <c r="A22864" s="1" t="s">
        <v>5913</v>
      </c>
      <c r="B22864" t="str">
        <f t="shared" si="684"/>
        <v>https://www.udobaer.de/out/media/public/cust/others/s0000334-2021-ch_it.pdf</v>
      </c>
    </row>
    <row r="22865" spans="1:2" x14ac:dyDescent="0.2">
      <c r="A22865" s="1" t="s">
        <v>5914</v>
      </c>
      <c r="B22865" t="str">
        <f t="shared" si="684"/>
        <v>https://www.udobaer.de/out/media/public/cust/others/s0000334-2021-ch_it.pdf</v>
      </c>
    </row>
    <row r="22866" spans="1:2" x14ac:dyDescent="0.2">
      <c r="A22866" s="1" t="s">
        <v>5915</v>
      </c>
      <c r="B22866" t="str">
        <f t="shared" si="684"/>
        <v>https://www.udobaer.de/out/media/public/cust/others/s0000334-2021-ch_it.pdf</v>
      </c>
    </row>
    <row r="22867" spans="1:2" x14ac:dyDescent="0.2">
      <c r="A22867" s="1" t="s">
        <v>5916</v>
      </c>
      <c r="B22867" t="str">
        <f t="shared" si="684"/>
        <v>https://www.udobaer.de/out/media/public/cust/others/s0000334-2021-ch_it.pdf</v>
      </c>
    </row>
    <row r="22868" spans="1:2" x14ac:dyDescent="0.2">
      <c r="A22868" s="1" t="s">
        <v>5917</v>
      </c>
      <c r="B22868" t="str">
        <f t="shared" si="684"/>
        <v>https://www.udobaer.de/out/media/public/cust/others/s0000334-2021-ch_it.pdf</v>
      </c>
    </row>
    <row r="22869" spans="1:2" x14ac:dyDescent="0.2">
      <c r="A22869" s="1" t="s">
        <v>5918</v>
      </c>
      <c r="B22869" t="str">
        <f t="shared" si="684"/>
        <v>https://www.udobaer.de/out/media/public/cust/others/s0000334-2021-ch_it.pdf</v>
      </c>
    </row>
    <row r="22870" spans="1:2" x14ac:dyDescent="0.2">
      <c r="A22870" s="1" t="s">
        <v>5919</v>
      </c>
      <c r="B22870" t="str">
        <f t="shared" si="684"/>
        <v>https://www.udobaer.de/out/media/public/cust/others/s0000334-2021-ch_it.pdf</v>
      </c>
    </row>
    <row r="22871" spans="1:2" x14ac:dyDescent="0.2">
      <c r="A22871" s="1" t="s">
        <v>5920</v>
      </c>
      <c r="B22871" t="str">
        <f t="shared" si="684"/>
        <v>https://www.udobaer.de/out/media/public/cust/others/s0000334-2021-ch_it.pdf</v>
      </c>
    </row>
    <row r="22872" spans="1:2" x14ac:dyDescent="0.2">
      <c r="A22872" s="1" t="s">
        <v>5921</v>
      </c>
      <c r="B22872" t="str">
        <f t="shared" si="684"/>
        <v>https://www.udobaer.de/out/media/public/cust/others/s0000334-2021-ch_it.pdf</v>
      </c>
    </row>
    <row r="22873" spans="1:2" x14ac:dyDescent="0.2">
      <c r="A22873" s="1" t="s">
        <v>5922</v>
      </c>
      <c r="B22873" t="str">
        <f t="shared" si="684"/>
        <v>https://www.udobaer.de/out/media/public/cust/others/s0000334-2021-ch_it.pdf</v>
      </c>
    </row>
    <row r="22874" spans="1:2" x14ac:dyDescent="0.2">
      <c r="A22874" s="1" t="s">
        <v>5923</v>
      </c>
      <c r="B22874" t="str">
        <f t="shared" si="684"/>
        <v>https://www.udobaer.de/out/media/public/cust/others/s0000334-2021-ch_it.pdf</v>
      </c>
    </row>
    <row r="22875" spans="1:2" x14ac:dyDescent="0.2">
      <c r="A22875" s="1" t="s">
        <v>5924</v>
      </c>
      <c r="B22875" t="str">
        <f t="shared" si="684"/>
        <v>https://www.udobaer.de/out/media/public/cust/others/s0000334-2021-ch_it.pdf</v>
      </c>
    </row>
    <row r="22876" spans="1:2" x14ac:dyDescent="0.2">
      <c r="A22876" s="1" t="s">
        <v>5925</v>
      </c>
      <c r="B22876" t="str">
        <f t="shared" si="684"/>
        <v>https://www.udobaer.de/out/media/public/cust/others/s0000334-2021-ch_it.pdf</v>
      </c>
    </row>
    <row r="22877" spans="1:2" x14ac:dyDescent="0.2">
      <c r="A22877" s="1" t="s">
        <v>5926</v>
      </c>
      <c r="B22877" t="str">
        <f t="shared" si="684"/>
        <v>https://www.udobaer.de/out/media/public/cust/others/s0000334-2021-ch_it.pdf</v>
      </c>
    </row>
    <row r="22878" spans="1:2" x14ac:dyDescent="0.2">
      <c r="A22878" s="1" t="s">
        <v>5927</v>
      </c>
      <c r="B22878" t="str">
        <f t="shared" si="684"/>
        <v>https://www.udobaer.de/out/media/public/cust/others/s0000334-2021-ch_it.pdf</v>
      </c>
    </row>
    <row r="22879" spans="1:2" x14ac:dyDescent="0.2">
      <c r="A22879" s="1" t="s">
        <v>5928</v>
      </c>
      <c r="B22879" t="str">
        <f t="shared" si="684"/>
        <v>https://www.udobaer.de/out/media/public/cust/others/s0000334-2021-ch_it.pdf</v>
      </c>
    </row>
    <row r="22880" spans="1:2" x14ac:dyDescent="0.2">
      <c r="A22880" s="1" t="s">
        <v>5929</v>
      </c>
      <c r="B22880" t="str">
        <f t="shared" si="684"/>
        <v>https://www.udobaer.de/out/media/public/cust/others/s0000334-2021-ch_it.pdf</v>
      </c>
    </row>
    <row r="22881" spans="1:2" x14ac:dyDescent="0.2">
      <c r="A22881" s="1" t="s">
        <v>5930</v>
      </c>
      <c r="B22881" t="str">
        <f t="shared" si="684"/>
        <v>https://www.udobaer.de/out/media/public/cust/others/s0000334-2021-ch_it.pdf</v>
      </c>
    </row>
    <row r="22882" spans="1:2" x14ac:dyDescent="0.2">
      <c r="A22882" s="1" t="s">
        <v>5931</v>
      </c>
      <c r="B22882" t="str">
        <f t="shared" si="684"/>
        <v>https://www.udobaer.de/out/media/public/cust/others/s0000334-2021-ch_it.pdf</v>
      </c>
    </row>
    <row r="22883" spans="1:2" x14ac:dyDescent="0.2">
      <c r="A22883" s="1" t="s">
        <v>5980</v>
      </c>
      <c r="B22883" t="str">
        <f t="shared" si="684"/>
        <v>https://www.udobaer.de/out/media/public/cust/others/s0000334-2021-ch_it.pdf</v>
      </c>
    </row>
    <row r="22884" spans="1:2" x14ac:dyDescent="0.2">
      <c r="A22884" s="1" t="s">
        <v>5981</v>
      </c>
      <c r="B22884" t="str">
        <f t="shared" si="684"/>
        <v>https://www.udobaer.de/out/media/public/cust/others/s0000334-2021-ch_it.pdf</v>
      </c>
    </row>
    <row r="22885" spans="1:2" x14ac:dyDescent="0.2">
      <c r="A22885" s="1" t="s">
        <v>5982</v>
      </c>
      <c r="B22885" t="str">
        <f t="shared" ref="B22885:B22916" si="685">HYPERLINK("https://www.udobaer.de/out/media/public/cust/others/s0000334-2021-ch_it.pdf")</f>
        <v>https://www.udobaer.de/out/media/public/cust/others/s0000334-2021-ch_it.pdf</v>
      </c>
    </row>
    <row r="22886" spans="1:2" x14ac:dyDescent="0.2">
      <c r="A22886" s="1" t="s">
        <v>5983</v>
      </c>
      <c r="B22886" t="str">
        <f t="shared" si="685"/>
        <v>https://www.udobaer.de/out/media/public/cust/others/s0000334-2021-ch_it.pdf</v>
      </c>
    </row>
    <row r="22887" spans="1:2" x14ac:dyDescent="0.2">
      <c r="A22887" s="1" t="s">
        <v>5984</v>
      </c>
      <c r="B22887" t="str">
        <f t="shared" si="685"/>
        <v>https://www.udobaer.de/out/media/public/cust/others/s0000334-2021-ch_it.pdf</v>
      </c>
    </row>
    <row r="22888" spans="1:2" x14ac:dyDescent="0.2">
      <c r="A22888" s="1" t="s">
        <v>5985</v>
      </c>
      <c r="B22888" t="str">
        <f t="shared" si="685"/>
        <v>https://www.udobaer.de/out/media/public/cust/others/s0000334-2021-ch_it.pdf</v>
      </c>
    </row>
    <row r="22889" spans="1:2" x14ac:dyDescent="0.2">
      <c r="A22889" s="1" t="s">
        <v>5986</v>
      </c>
      <c r="B22889" t="str">
        <f t="shared" si="685"/>
        <v>https://www.udobaer.de/out/media/public/cust/others/s0000334-2021-ch_it.pdf</v>
      </c>
    </row>
    <row r="22890" spans="1:2" x14ac:dyDescent="0.2">
      <c r="A22890" s="1" t="s">
        <v>5987</v>
      </c>
      <c r="B22890" t="str">
        <f t="shared" si="685"/>
        <v>https://www.udobaer.de/out/media/public/cust/others/s0000334-2021-ch_it.pdf</v>
      </c>
    </row>
    <row r="22891" spans="1:2" x14ac:dyDescent="0.2">
      <c r="A22891" s="1" t="s">
        <v>5988</v>
      </c>
      <c r="B22891" t="str">
        <f t="shared" si="685"/>
        <v>https://www.udobaer.de/out/media/public/cust/others/s0000334-2021-ch_it.pdf</v>
      </c>
    </row>
    <row r="22892" spans="1:2" x14ac:dyDescent="0.2">
      <c r="A22892" s="1" t="s">
        <v>5989</v>
      </c>
      <c r="B22892" t="str">
        <f t="shared" si="685"/>
        <v>https://www.udobaer.de/out/media/public/cust/others/s0000334-2021-ch_it.pdf</v>
      </c>
    </row>
    <row r="22893" spans="1:2" x14ac:dyDescent="0.2">
      <c r="A22893" s="1" t="s">
        <v>5990</v>
      </c>
      <c r="B22893" t="str">
        <f t="shared" si="685"/>
        <v>https://www.udobaer.de/out/media/public/cust/others/s0000334-2021-ch_it.pdf</v>
      </c>
    </row>
    <row r="22894" spans="1:2" x14ac:dyDescent="0.2">
      <c r="A22894" s="1" t="s">
        <v>5991</v>
      </c>
      <c r="B22894" t="str">
        <f t="shared" si="685"/>
        <v>https://www.udobaer.de/out/media/public/cust/others/s0000334-2021-ch_it.pdf</v>
      </c>
    </row>
    <row r="22895" spans="1:2" x14ac:dyDescent="0.2">
      <c r="A22895" s="1" t="s">
        <v>5992</v>
      </c>
      <c r="B22895" t="str">
        <f t="shared" si="685"/>
        <v>https://www.udobaer.de/out/media/public/cust/others/s0000334-2021-ch_it.pdf</v>
      </c>
    </row>
    <row r="22896" spans="1:2" x14ac:dyDescent="0.2">
      <c r="A22896" s="1" t="s">
        <v>5993</v>
      </c>
      <c r="B22896" t="str">
        <f t="shared" si="685"/>
        <v>https://www.udobaer.de/out/media/public/cust/others/s0000334-2021-ch_it.pdf</v>
      </c>
    </row>
    <row r="22897" spans="1:2" x14ac:dyDescent="0.2">
      <c r="A22897" s="1" t="s">
        <v>5994</v>
      </c>
      <c r="B22897" t="str">
        <f t="shared" si="685"/>
        <v>https://www.udobaer.de/out/media/public/cust/others/s0000334-2021-ch_it.pdf</v>
      </c>
    </row>
    <row r="22898" spans="1:2" x14ac:dyDescent="0.2">
      <c r="A22898" s="1" t="s">
        <v>5995</v>
      </c>
      <c r="B22898" t="str">
        <f t="shared" si="685"/>
        <v>https://www.udobaer.de/out/media/public/cust/others/s0000334-2021-ch_it.pdf</v>
      </c>
    </row>
    <row r="22899" spans="1:2" x14ac:dyDescent="0.2">
      <c r="A22899" s="1" t="s">
        <v>5996</v>
      </c>
      <c r="B22899" t="str">
        <f t="shared" si="685"/>
        <v>https://www.udobaer.de/out/media/public/cust/others/s0000334-2021-ch_it.pdf</v>
      </c>
    </row>
    <row r="22900" spans="1:2" x14ac:dyDescent="0.2">
      <c r="A22900" s="1" t="s">
        <v>5997</v>
      </c>
      <c r="B22900" t="str">
        <f t="shared" si="685"/>
        <v>https://www.udobaer.de/out/media/public/cust/others/s0000334-2021-ch_it.pdf</v>
      </c>
    </row>
    <row r="22901" spans="1:2" x14ac:dyDescent="0.2">
      <c r="A22901" s="1" t="s">
        <v>5998</v>
      </c>
      <c r="B22901" t="str">
        <f t="shared" si="685"/>
        <v>https://www.udobaer.de/out/media/public/cust/others/s0000334-2021-ch_it.pdf</v>
      </c>
    </row>
    <row r="22902" spans="1:2" x14ac:dyDescent="0.2">
      <c r="A22902" s="1" t="s">
        <v>5999</v>
      </c>
      <c r="B22902" t="str">
        <f t="shared" si="685"/>
        <v>https://www.udobaer.de/out/media/public/cust/others/s0000334-2021-ch_it.pdf</v>
      </c>
    </row>
    <row r="22903" spans="1:2" x14ac:dyDescent="0.2">
      <c r="A22903" s="1" t="s">
        <v>6000</v>
      </c>
      <c r="B22903" t="str">
        <f t="shared" si="685"/>
        <v>https://www.udobaer.de/out/media/public/cust/others/s0000334-2021-ch_it.pdf</v>
      </c>
    </row>
    <row r="22904" spans="1:2" x14ac:dyDescent="0.2">
      <c r="A22904" s="1" t="s">
        <v>6001</v>
      </c>
      <c r="B22904" t="str">
        <f t="shared" si="685"/>
        <v>https://www.udobaer.de/out/media/public/cust/others/s0000334-2021-ch_it.pdf</v>
      </c>
    </row>
    <row r="22905" spans="1:2" x14ac:dyDescent="0.2">
      <c r="A22905" s="1" t="s">
        <v>6002</v>
      </c>
      <c r="B22905" t="str">
        <f t="shared" si="685"/>
        <v>https://www.udobaer.de/out/media/public/cust/others/s0000334-2021-ch_it.pdf</v>
      </c>
    </row>
    <row r="22906" spans="1:2" x14ac:dyDescent="0.2">
      <c r="A22906" s="1" t="s">
        <v>6003</v>
      </c>
      <c r="B22906" t="str">
        <f t="shared" si="685"/>
        <v>https://www.udobaer.de/out/media/public/cust/others/s0000334-2021-ch_it.pdf</v>
      </c>
    </row>
    <row r="22907" spans="1:2" x14ac:dyDescent="0.2">
      <c r="A22907" s="1" t="s">
        <v>6004</v>
      </c>
      <c r="B22907" t="str">
        <f t="shared" si="685"/>
        <v>https://www.udobaer.de/out/media/public/cust/others/s0000334-2021-ch_it.pdf</v>
      </c>
    </row>
    <row r="22908" spans="1:2" x14ac:dyDescent="0.2">
      <c r="A22908" s="1" t="s">
        <v>6005</v>
      </c>
      <c r="B22908" t="str">
        <f t="shared" si="685"/>
        <v>https://www.udobaer.de/out/media/public/cust/others/s0000334-2021-ch_it.pdf</v>
      </c>
    </row>
    <row r="22909" spans="1:2" x14ac:dyDescent="0.2">
      <c r="A22909" s="1" t="s">
        <v>6006</v>
      </c>
      <c r="B22909" t="str">
        <f t="shared" si="685"/>
        <v>https://www.udobaer.de/out/media/public/cust/others/s0000334-2021-ch_it.pdf</v>
      </c>
    </row>
    <row r="22910" spans="1:2" x14ac:dyDescent="0.2">
      <c r="A22910" s="1" t="s">
        <v>6007</v>
      </c>
      <c r="B22910" t="str">
        <f t="shared" si="685"/>
        <v>https://www.udobaer.de/out/media/public/cust/others/s0000334-2021-ch_it.pdf</v>
      </c>
    </row>
    <row r="22911" spans="1:2" x14ac:dyDescent="0.2">
      <c r="A22911" s="1" t="s">
        <v>6008</v>
      </c>
      <c r="B22911" t="str">
        <f t="shared" si="685"/>
        <v>https://www.udobaer.de/out/media/public/cust/others/s0000334-2021-ch_it.pdf</v>
      </c>
    </row>
    <row r="22912" spans="1:2" x14ac:dyDescent="0.2">
      <c r="A22912" s="1" t="s">
        <v>6009</v>
      </c>
      <c r="B22912" t="str">
        <f t="shared" si="685"/>
        <v>https://www.udobaer.de/out/media/public/cust/others/s0000334-2021-ch_it.pdf</v>
      </c>
    </row>
    <row r="22913" spans="1:2" x14ac:dyDescent="0.2">
      <c r="A22913" s="1" t="s">
        <v>8260</v>
      </c>
      <c r="B22913" t="str">
        <f t="shared" si="685"/>
        <v>https://www.udobaer.de/out/media/public/cust/others/s0000334-2021-ch_it.pdf</v>
      </c>
    </row>
    <row r="22914" spans="1:2" x14ac:dyDescent="0.2">
      <c r="A22914" s="1" t="s">
        <v>8262</v>
      </c>
      <c r="B22914" t="str">
        <f t="shared" si="685"/>
        <v>https://www.udobaer.de/out/media/public/cust/others/s0000334-2021-ch_it.pdf</v>
      </c>
    </row>
    <row r="22915" spans="1:2" x14ac:dyDescent="0.2">
      <c r="A22915" s="1" t="s">
        <v>8263</v>
      </c>
      <c r="B22915" t="str">
        <f t="shared" si="685"/>
        <v>https://www.udobaer.de/out/media/public/cust/others/s0000334-2021-ch_it.pdf</v>
      </c>
    </row>
    <row r="22916" spans="1:2" x14ac:dyDescent="0.2">
      <c r="A22916" s="1" t="s">
        <v>8264</v>
      </c>
      <c r="B22916" t="str">
        <f t="shared" si="685"/>
        <v>https://www.udobaer.de/out/media/public/cust/others/s0000334-2021-ch_it.pdf</v>
      </c>
    </row>
    <row r="22917" spans="1:2" x14ac:dyDescent="0.2">
      <c r="A22917" s="1" t="s">
        <v>8265</v>
      </c>
      <c r="B22917" t="str">
        <f t="shared" ref="B22917:B22922" si="686">HYPERLINK("https://www.udobaer.de/out/media/public/cust/others/s0000334-2021-ch_it.pdf")</f>
        <v>https://www.udobaer.de/out/media/public/cust/others/s0000334-2021-ch_it.pdf</v>
      </c>
    </row>
    <row r="22918" spans="1:2" x14ac:dyDescent="0.2">
      <c r="A22918" s="1" t="s">
        <v>8281</v>
      </c>
      <c r="B22918" t="str">
        <f t="shared" si="686"/>
        <v>https://www.udobaer.de/out/media/public/cust/others/s0000334-2021-ch_it.pdf</v>
      </c>
    </row>
    <row r="22919" spans="1:2" x14ac:dyDescent="0.2">
      <c r="A22919" s="1" t="s">
        <v>8282</v>
      </c>
      <c r="B22919" t="str">
        <f t="shared" si="686"/>
        <v>https://www.udobaer.de/out/media/public/cust/others/s0000334-2021-ch_it.pdf</v>
      </c>
    </row>
    <row r="22920" spans="1:2" x14ac:dyDescent="0.2">
      <c r="A22920" s="1" t="s">
        <v>8284</v>
      </c>
      <c r="B22920" t="str">
        <f t="shared" si="686"/>
        <v>https://www.udobaer.de/out/media/public/cust/others/s0000334-2021-ch_it.pdf</v>
      </c>
    </row>
    <row r="22921" spans="1:2" x14ac:dyDescent="0.2">
      <c r="A22921" s="1" t="s">
        <v>8285</v>
      </c>
      <c r="B22921" t="str">
        <f t="shared" si="686"/>
        <v>https://www.udobaer.de/out/media/public/cust/others/s0000334-2021-ch_it.pdf</v>
      </c>
    </row>
    <row r="22922" spans="1:2" x14ac:dyDescent="0.2">
      <c r="A22922" s="1" t="s">
        <v>8286</v>
      </c>
      <c r="B22922" t="str">
        <f t="shared" si="686"/>
        <v>https://www.udobaer.de/out/media/public/cust/others/s0000334-2021-ch_it.pdf</v>
      </c>
    </row>
    <row r="22923" spans="1:2" x14ac:dyDescent="0.2">
      <c r="A22923" s="1" t="s">
        <v>4850</v>
      </c>
      <c r="B22923" t="str">
        <f t="shared" ref="B22923:B22954" si="687">HYPERLINK("https://www.udobaer.de/out/media/public/cust/others/s0000335-2021-ch_it.pdf")</f>
        <v>https://www.udobaer.de/out/media/public/cust/others/s0000335-2021-ch_it.pdf</v>
      </c>
    </row>
    <row r="22924" spans="1:2" x14ac:dyDescent="0.2">
      <c r="A22924" s="1" t="s">
        <v>4851</v>
      </c>
      <c r="B22924" t="str">
        <f t="shared" si="687"/>
        <v>https://www.udobaer.de/out/media/public/cust/others/s0000335-2021-ch_it.pdf</v>
      </c>
    </row>
    <row r="22925" spans="1:2" x14ac:dyDescent="0.2">
      <c r="A22925" s="1" t="s">
        <v>4852</v>
      </c>
      <c r="B22925" t="str">
        <f t="shared" si="687"/>
        <v>https://www.udobaer.de/out/media/public/cust/others/s0000335-2021-ch_it.pdf</v>
      </c>
    </row>
    <row r="22926" spans="1:2" x14ac:dyDescent="0.2">
      <c r="A22926" s="1" t="s">
        <v>4853</v>
      </c>
      <c r="B22926" t="str">
        <f t="shared" si="687"/>
        <v>https://www.udobaer.de/out/media/public/cust/others/s0000335-2021-ch_it.pdf</v>
      </c>
    </row>
    <row r="22927" spans="1:2" x14ac:dyDescent="0.2">
      <c r="A22927" s="1" t="s">
        <v>4854</v>
      </c>
      <c r="B22927" t="str">
        <f t="shared" si="687"/>
        <v>https://www.udobaer.de/out/media/public/cust/others/s0000335-2021-ch_it.pdf</v>
      </c>
    </row>
    <row r="22928" spans="1:2" x14ac:dyDescent="0.2">
      <c r="A22928" s="1" t="s">
        <v>4855</v>
      </c>
      <c r="B22928" t="str">
        <f t="shared" si="687"/>
        <v>https://www.udobaer.de/out/media/public/cust/others/s0000335-2021-ch_it.pdf</v>
      </c>
    </row>
    <row r="22929" spans="1:2" x14ac:dyDescent="0.2">
      <c r="A22929" s="1" t="s">
        <v>4856</v>
      </c>
      <c r="B22929" t="str">
        <f t="shared" si="687"/>
        <v>https://www.udobaer.de/out/media/public/cust/others/s0000335-2021-ch_it.pdf</v>
      </c>
    </row>
    <row r="22930" spans="1:2" x14ac:dyDescent="0.2">
      <c r="A22930" s="1" t="s">
        <v>4857</v>
      </c>
      <c r="B22930" t="str">
        <f t="shared" si="687"/>
        <v>https://www.udobaer.de/out/media/public/cust/others/s0000335-2021-ch_it.pdf</v>
      </c>
    </row>
    <row r="22931" spans="1:2" x14ac:dyDescent="0.2">
      <c r="A22931" s="1" t="s">
        <v>4858</v>
      </c>
      <c r="B22931" t="str">
        <f t="shared" si="687"/>
        <v>https://www.udobaer.de/out/media/public/cust/others/s0000335-2021-ch_it.pdf</v>
      </c>
    </row>
    <row r="22932" spans="1:2" x14ac:dyDescent="0.2">
      <c r="A22932" s="1" t="s">
        <v>4859</v>
      </c>
      <c r="B22932" t="str">
        <f t="shared" si="687"/>
        <v>https://www.udobaer.de/out/media/public/cust/others/s0000335-2021-ch_it.pdf</v>
      </c>
    </row>
    <row r="22933" spans="1:2" x14ac:dyDescent="0.2">
      <c r="A22933" s="1" t="s">
        <v>4860</v>
      </c>
      <c r="B22933" t="str">
        <f t="shared" si="687"/>
        <v>https://www.udobaer.de/out/media/public/cust/others/s0000335-2021-ch_it.pdf</v>
      </c>
    </row>
    <row r="22934" spans="1:2" x14ac:dyDescent="0.2">
      <c r="A22934" s="1" t="s">
        <v>4861</v>
      </c>
      <c r="B22934" t="str">
        <f t="shared" si="687"/>
        <v>https://www.udobaer.de/out/media/public/cust/others/s0000335-2021-ch_it.pdf</v>
      </c>
    </row>
    <row r="22935" spans="1:2" x14ac:dyDescent="0.2">
      <c r="A22935" s="1" t="s">
        <v>4862</v>
      </c>
      <c r="B22935" t="str">
        <f t="shared" si="687"/>
        <v>https://www.udobaer.de/out/media/public/cust/others/s0000335-2021-ch_it.pdf</v>
      </c>
    </row>
    <row r="22936" spans="1:2" x14ac:dyDescent="0.2">
      <c r="A22936" s="1" t="s">
        <v>4863</v>
      </c>
      <c r="B22936" t="str">
        <f t="shared" si="687"/>
        <v>https://www.udobaer.de/out/media/public/cust/others/s0000335-2021-ch_it.pdf</v>
      </c>
    </row>
    <row r="22937" spans="1:2" x14ac:dyDescent="0.2">
      <c r="A22937" s="1" t="s">
        <v>4864</v>
      </c>
      <c r="B22937" t="str">
        <f t="shared" si="687"/>
        <v>https://www.udobaer.de/out/media/public/cust/others/s0000335-2021-ch_it.pdf</v>
      </c>
    </row>
    <row r="22938" spans="1:2" x14ac:dyDescent="0.2">
      <c r="A22938" s="1" t="s">
        <v>4865</v>
      </c>
      <c r="B22938" t="str">
        <f t="shared" si="687"/>
        <v>https://www.udobaer.de/out/media/public/cust/others/s0000335-2021-ch_it.pdf</v>
      </c>
    </row>
    <row r="22939" spans="1:2" x14ac:dyDescent="0.2">
      <c r="A22939" s="1" t="s">
        <v>4866</v>
      </c>
      <c r="B22939" t="str">
        <f t="shared" si="687"/>
        <v>https://www.udobaer.de/out/media/public/cust/others/s0000335-2021-ch_it.pdf</v>
      </c>
    </row>
    <row r="22940" spans="1:2" x14ac:dyDescent="0.2">
      <c r="A22940" s="1" t="s">
        <v>4867</v>
      </c>
      <c r="B22940" t="str">
        <f t="shared" si="687"/>
        <v>https://www.udobaer.de/out/media/public/cust/others/s0000335-2021-ch_it.pdf</v>
      </c>
    </row>
    <row r="22941" spans="1:2" x14ac:dyDescent="0.2">
      <c r="A22941" s="1" t="s">
        <v>4868</v>
      </c>
      <c r="B22941" t="str">
        <f t="shared" si="687"/>
        <v>https://www.udobaer.de/out/media/public/cust/others/s0000335-2021-ch_it.pdf</v>
      </c>
    </row>
    <row r="22942" spans="1:2" x14ac:dyDescent="0.2">
      <c r="A22942" s="1" t="s">
        <v>4869</v>
      </c>
      <c r="B22942" t="str">
        <f t="shared" si="687"/>
        <v>https://www.udobaer.de/out/media/public/cust/others/s0000335-2021-ch_it.pdf</v>
      </c>
    </row>
    <row r="22943" spans="1:2" x14ac:dyDescent="0.2">
      <c r="A22943" s="1" t="s">
        <v>4870</v>
      </c>
      <c r="B22943" t="str">
        <f t="shared" si="687"/>
        <v>https://www.udobaer.de/out/media/public/cust/others/s0000335-2021-ch_it.pdf</v>
      </c>
    </row>
    <row r="22944" spans="1:2" x14ac:dyDescent="0.2">
      <c r="A22944" s="1" t="s">
        <v>4871</v>
      </c>
      <c r="B22944" t="str">
        <f t="shared" si="687"/>
        <v>https://www.udobaer.de/out/media/public/cust/others/s0000335-2021-ch_it.pdf</v>
      </c>
    </row>
    <row r="22945" spans="1:2" x14ac:dyDescent="0.2">
      <c r="A22945" s="1" t="s">
        <v>4872</v>
      </c>
      <c r="B22945" t="str">
        <f t="shared" si="687"/>
        <v>https://www.udobaer.de/out/media/public/cust/others/s0000335-2021-ch_it.pdf</v>
      </c>
    </row>
    <row r="22946" spans="1:2" x14ac:dyDescent="0.2">
      <c r="A22946" s="1" t="s">
        <v>4873</v>
      </c>
      <c r="B22946" t="str">
        <f t="shared" si="687"/>
        <v>https://www.udobaer.de/out/media/public/cust/others/s0000335-2021-ch_it.pdf</v>
      </c>
    </row>
    <row r="22947" spans="1:2" x14ac:dyDescent="0.2">
      <c r="A22947" s="1" t="s">
        <v>4874</v>
      </c>
      <c r="B22947" t="str">
        <f t="shared" si="687"/>
        <v>https://www.udobaer.de/out/media/public/cust/others/s0000335-2021-ch_it.pdf</v>
      </c>
    </row>
    <row r="22948" spans="1:2" x14ac:dyDescent="0.2">
      <c r="A22948" s="1" t="s">
        <v>4875</v>
      </c>
      <c r="B22948" t="str">
        <f t="shared" si="687"/>
        <v>https://www.udobaer.de/out/media/public/cust/others/s0000335-2021-ch_it.pdf</v>
      </c>
    </row>
    <row r="22949" spans="1:2" x14ac:dyDescent="0.2">
      <c r="A22949" s="1" t="s">
        <v>4876</v>
      </c>
      <c r="B22949" t="str">
        <f t="shared" si="687"/>
        <v>https://www.udobaer.de/out/media/public/cust/others/s0000335-2021-ch_it.pdf</v>
      </c>
    </row>
    <row r="22950" spans="1:2" x14ac:dyDescent="0.2">
      <c r="A22950" s="1" t="s">
        <v>4877</v>
      </c>
      <c r="B22950" t="str">
        <f t="shared" si="687"/>
        <v>https://www.udobaer.de/out/media/public/cust/others/s0000335-2021-ch_it.pdf</v>
      </c>
    </row>
    <row r="22951" spans="1:2" x14ac:dyDescent="0.2">
      <c r="A22951" s="1" t="s">
        <v>4878</v>
      </c>
      <c r="B22951" t="str">
        <f t="shared" si="687"/>
        <v>https://www.udobaer.de/out/media/public/cust/others/s0000335-2021-ch_it.pdf</v>
      </c>
    </row>
    <row r="22952" spans="1:2" x14ac:dyDescent="0.2">
      <c r="A22952" s="1" t="s">
        <v>4879</v>
      </c>
      <c r="B22952" t="str">
        <f t="shared" si="687"/>
        <v>https://www.udobaer.de/out/media/public/cust/others/s0000335-2021-ch_it.pdf</v>
      </c>
    </row>
    <row r="22953" spans="1:2" x14ac:dyDescent="0.2">
      <c r="A22953" s="1" t="s">
        <v>4880</v>
      </c>
      <c r="B22953" t="str">
        <f t="shared" si="687"/>
        <v>https://www.udobaer.de/out/media/public/cust/others/s0000335-2021-ch_it.pdf</v>
      </c>
    </row>
    <row r="22954" spans="1:2" x14ac:dyDescent="0.2">
      <c r="A22954" s="1" t="s">
        <v>4881</v>
      </c>
      <c r="B22954" t="str">
        <f t="shared" si="687"/>
        <v>https://www.udobaer.de/out/media/public/cust/others/s0000335-2021-ch_it.pdf</v>
      </c>
    </row>
    <row r="22955" spans="1:2" x14ac:dyDescent="0.2">
      <c r="A22955" s="1" t="s">
        <v>4882</v>
      </c>
      <c r="B22955" t="str">
        <f t="shared" ref="B22955:B22986" si="688">HYPERLINK("https://www.udobaer.de/out/media/public/cust/others/s0000335-2021-ch_it.pdf")</f>
        <v>https://www.udobaer.de/out/media/public/cust/others/s0000335-2021-ch_it.pdf</v>
      </c>
    </row>
    <row r="22956" spans="1:2" x14ac:dyDescent="0.2">
      <c r="A22956" s="1" t="s">
        <v>4883</v>
      </c>
      <c r="B22956" t="str">
        <f t="shared" si="688"/>
        <v>https://www.udobaer.de/out/media/public/cust/others/s0000335-2021-ch_it.pdf</v>
      </c>
    </row>
    <row r="22957" spans="1:2" x14ac:dyDescent="0.2">
      <c r="A22957" s="1" t="s">
        <v>4884</v>
      </c>
      <c r="B22957" t="str">
        <f t="shared" si="688"/>
        <v>https://www.udobaer.de/out/media/public/cust/others/s0000335-2021-ch_it.pdf</v>
      </c>
    </row>
    <row r="22958" spans="1:2" x14ac:dyDescent="0.2">
      <c r="A22958" s="1" t="s">
        <v>4885</v>
      </c>
      <c r="B22958" t="str">
        <f t="shared" si="688"/>
        <v>https://www.udobaer.de/out/media/public/cust/others/s0000335-2021-ch_it.pdf</v>
      </c>
    </row>
    <row r="22959" spans="1:2" x14ac:dyDescent="0.2">
      <c r="A22959" s="1" t="s">
        <v>4886</v>
      </c>
      <c r="B22959" t="str">
        <f t="shared" si="688"/>
        <v>https://www.udobaer.de/out/media/public/cust/others/s0000335-2021-ch_it.pdf</v>
      </c>
    </row>
    <row r="22960" spans="1:2" x14ac:dyDescent="0.2">
      <c r="A22960" s="1" t="s">
        <v>4887</v>
      </c>
      <c r="B22960" t="str">
        <f t="shared" si="688"/>
        <v>https://www.udobaer.de/out/media/public/cust/others/s0000335-2021-ch_it.pdf</v>
      </c>
    </row>
    <row r="22961" spans="1:2" x14ac:dyDescent="0.2">
      <c r="A22961" s="1" t="s">
        <v>4888</v>
      </c>
      <c r="B22961" t="str">
        <f t="shared" si="688"/>
        <v>https://www.udobaer.de/out/media/public/cust/others/s0000335-2021-ch_it.pdf</v>
      </c>
    </row>
    <row r="22962" spans="1:2" x14ac:dyDescent="0.2">
      <c r="A22962" s="1" t="s">
        <v>4889</v>
      </c>
      <c r="B22962" t="str">
        <f t="shared" si="688"/>
        <v>https://www.udobaer.de/out/media/public/cust/others/s0000335-2021-ch_it.pdf</v>
      </c>
    </row>
    <row r="22963" spans="1:2" x14ac:dyDescent="0.2">
      <c r="A22963" s="1" t="s">
        <v>4890</v>
      </c>
      <c r="B22963" t="str">
        <f t="shared" si="688"/>
        <v>https://www.udobaer.de/out/media/public/cust/others/s0000335-2021-ch_it.pdf</v>
      </c>
    </row>
    <row r="22964" spans="1:2" x14ac:dyDescent="0.2">
      <c r="A22964" s="1" t="s">
        <v>4891</v>
      </c>
      <c r="B22964" t="str">
        <f t="shared" si="688"/>
        <v>https://www.udobaer.de/out/media/public/cust/others/s0000335-2021-ch_it.pdf</v>
      </c>
    </row>
    <row r="22965" spans="1:2" x14ac:dyDescent="0.2">
      <c r="A22965" s="1" t="s">
        <v>4892</v>
      </c>
      <c r="B22965" t="str">
        <f t="shared" si="688"/>
        <v>https://www.udobaer.de/out/media/public/cust/others/s0000335-2021-ch_it.pdf</v>
      </c>
    </row>
    <row r="22966" spans="1:2" x14ac:dyDescent="0.2">
      <c r="A22966" s="1" t="s">
        <v>4893</v>
      </c>
      <c r="B22966" t="str">
        <f t="shared" si="688"/>
        <v>https://www.udobaer.de/out/media/public/cust/others/s0000335-2021-ch_it.pdf</v>
      </c>
    </row>
    <row r="22967" spans="1:2" x14ac:dyDescent="0.2">
      <c r="A22967" s="1" t="s">
        <v>4894</v>
      </c>
      <c r="B22967" t="str">
        <f t="shared" si="688"/>
        <v>https://www.udobaer.de/out/media/public/cust/others/s0000335-2021-ch_it.pdf</v>
      </c>
    </row>
    <row r="22968" spans="1:2" x14ac:dyDescent="0.2">
      <c r="A22968" s="1" t="s">
        <v>4895</v>
      </c>
      <c r="B22968" t="str">
        <f t="shared" si="688"/>
        <v>https://www.udobaer.de/out/media/public/cust/others/s0000335-2021-ch_it.pdf</v>
      </c>
    </row>
    <row r="22969" spans="1:2" x14ac:dyDescent="0.2">
      <c r="A22969" s="1" t="s">
        <v>4896</v>
      </c>
      <c r="B22969" t="str">
        <f t="shared" si="688"/>
        <v>https://www.udobaer.de/out/media/public/cust/others/s0000335-2021-ch_it.pdf</v>
      </c>
    </row>
    <row r="22970" spans="1:2" x14ac:dyDescent="0.2">
      <c r="A22970" s="1" t="s">
        <v>4897</v>
      </c>
      <c r="B22970" t="str">
        <f t="shared" si="688"/>
        <v>https://www.udobaer.de/out/media/public/cust/others/s0000335-2021-ch_it.pdf</v>
      </c>
    </row>
    <row r="22971" spans="1:2" x14ac:dyDescent="0.2">
      <c r="A22971" s="1" t="s">
        <v>4898</v>
      </c>
      <c r="B22971" t="str">
        <f t="shared" si="688"/>
        <v>https://www.udobaer.de/out/media/public/cust/others/s0000335-2021-ch_it.pdf</v>
      </c>
    </row>
    <row r="22972" spans="1:2" x14ac:dyDescent="0.2">
      <c r="A22972" s="1" t="s">
        <v>4899</v>
      </c>
      <c r="B22972" t="str">
        <f t="shared" si="688"/>
        <v>https://www.udobaer.de/out/media/public/cust/others/s0000335-2021-ch_it.pdf</v>
      </c>
    </row>
    <row r="22973" spans="1:2" x14ac:dyDescent="0.2">
      <c r="A22973" s="1" t="s">
        <v>4900</v>
      </c>
      <c r="B22973" t="str">
        <f t="shared" si="688"/>
        <v>https://www.udobaer.de/out/media/public/cust/others/s0000335-2021-ch_it.pdf</v>
      </c>
    </row>
    <row r="22974" spans="1:2" x14ac:dyDescent="0.2">
      <c r="A22974" s="1" t="s">
        <v>4901</v>
      </c>
      <c r="B22974" t="str">
        <f t="shared" si="688"/>
        <v>https://www.udobaer.de/out/media/public/cust/others/s0000335-2021-ch_it.pdf</v>
      </c>
    </row>
    <row r="22975" spans="1:2" x14ac:dyDescent="0.2">
      <c r="A22975" s="1" t="s">
        <v>4902</v>
      </c>
      <c r="B22975" t="str">
        <f t="shared" si="688"/>
        <v>https://www.udobaer.de/out/media/public/cust/others/s0000335-2021-ch_it.pdf</v>
      </c>
    </row>
    <row r="22976" spans="1:2" x14ac:dyDescent="0.2">
      <c r="A22976" s="1" t="s">
        <v>4903</v>
      </c>
      <c r="B22976" t="str">
        <f t="shared" si="688"/>
        <v>https://www.udobaer.de/out/media/public/cust/others/s0000335-2021-ch_it.pdf</v>
      </c>
    </row>
    <row r="22977" spans="1:2" x14ac:dyDescent="0.2">
      <c r="A22977" s="1" t="s">
        <v>4904</v>
      </c>
      <c r="B22977" t="str">
        <f t="shared" si="688"/>
        <v>https://www.udobaer.de/out/media/public/cust/others/s0000335-2021-ch_it.pdf</v>
      </c>
    </row>
    <row r="22978" spans="1:2" x14ac:dyDescent="0.2">
      <c r="A22978" s="1" t="s">
        <v>4905</v>
      </c>
      <c r="B22978" t="str">
        <f t="shared" si="688"/>
        <v>https://www.udobaer.de/out/media/public/cust/others/s0000335-2021-ch_it.pdf</v>
      </c>
    </row>
    <row r="22979" spans="1:2" x14ac:dyDescent="0.2">
      <c r="A22979" s="1" t="s">
        <v>4906</v>
      </c>
      <c r="B22979" t="str">
        <f t="shared" si="688"/>
        <v>https://www.udobaer.de/out/media/public/cust/others/s0000335-2021-ch_it.pdf</v>
      </c>
    </row>
    <row r="22980" spans="1:2" x14ac:dyDescent="0.2">
      <c r="A22980" s="1" t="s">
        <v>4907</v>
      </c>
      <c r="B22980" t="str">
        <f t="shared" si="688"/>
        <v>https://www.udobaer.de/out/media/public/cust/others/s0000335-2021-ch_it.pdf</v>
      </c>
    </row>
    <row r="22981" spans="1:2" x14ac:dyDescent="0.2">
      <c r="A22981" s="1" t="s">
        <v>4908</v>
      </c>
      <c r="B22981" t="str">
        <f t="shared" si="688"/>
        <v>https://www.udobaer.de/out/media/public/cust/others/s0000335-2021-ch_it.pdf</v>
      </c>
    </row>
    <row r="22982" spans="1:2" x14ac:dyDescent="0.2">
      <c r="A22982" s="1" t="s">
        <v>4909</v>
      </c>
      <c r="B22982" t="str">
        <f t="shared" si="688"/>
        <v>https://www.udobaer.de/out/media/public/cust/others/s0000335-2021-ch_it.pdf</v>
      </c>
    </row>
    <row r="22983" spans="1:2" x14ac:dyDescent="0.2">
      <c r="A22983" s="1" t="s">
        <v>4910</v>
      </c>
      <c r="B22983" t="str">
        <f t="shared" si="688"/>
        <v>https://www.udobaer.de/out/media/public/cust/others/s0000335-2021-ch_it.pdf</v>
      </c>
    </row>
    <row r="22984" spans="1:2" x14ac:dyDescent="0.2">
      <c r="A22984" s="1" t="s">
        <v>4911</v>
      </c>
      <c r="B22984" t="str">
        <f t="shared" si="688"/>
        <v>https://www.udobaer.de/out/media/public/cust/others/s0000335-2021-ch_it.pdf</v>
      </c>
    </row>
    <row r="22985" spans="1:2" x14ac:dyDescent="0.2">
      <c r="A22985" s="1" t="s">
        <v>4912</v>
      </c>
      <c r="B22985" t="str">
        <f t="shared" si="688"/>
        <v>https://www.udobaer.de/out/media/public/cust/others/s0000335-2021-ch_it.pdf</v>
      </c>
    </row>
    <row r="22986" spans="1:2" x14ac:dyDescent="0.2">
      <c r="A22986" s="1" t="s">
        <v>4913</v>
      </c>
      <c r="B22986" t="str">
        <f t="shared" si="688"/>
        <v>https://www.udobaer.de/out/media/public/cust/others/s0000335-2021-ch_it.pdf</v>
      </c>
    </row>
    <row r="22987" spans="1:2" x14ac:dyDescent="0.2">
      <c r="A22987" s="1" t="s">
        <v>4914</v>
      </c>
      <c r="B22987" t="str">
        <f t="shared" ref="B22987:B23018" si="689">HYPERLINK("https://www.udobaer.de/out/media/public/cust/others/s0000335-2021-ch_it.pdf")</f>
        <v>https://www.udobaer.de/out/media/public/cust/others/s0000335-2021-ch_it.pdf</v>
      </c>
    </row>
    <row r="22988" spans="1:2" x14ac:dyDescent="0.2">
      <c r="A22988" s="1" t="s">
        <v>4915</v>
      </c>
      <c r="B22988" t="str">
        <f t="shared" si="689"/>
        <v>https://www.udobaer.de/out/media/public/cust/others/s0000335-2021-ch_it.pdf</v>
      </c>
    </row>
    <row r="22989" spans="1:2" x14ac:dyDescent="0.2">
      <c r="A22989" s="1" t="s">
        <v>4916</v>
      </c>
      <c r="B22989" t="str">
        <f t="shared" si="689"/>
        <v>https://www.udobaer.de/out/media/public/cust/others/s0000335-2021-ch_it.pdf</v>
      </c>
    </row>
    <row r="22990" spans="1:2" x14ac:dyDescent="0.2">
      <c r="A22990" s="1" t="s">
        <v>4917</v>
      </c>
      <c r="B22990" t="str">
        <f t="shared" si="689"/>
        <v>https://www.udobaer.de/out/media/public/cust/others/s0000335-2021-ch_it.pdf</v>
      </c>
    </row>
    <row r="22991" spans="1:2" x14ac:dyDescent="0.2">
      <c r="A22991" s="1" t="s">
        <v>4918</v>
      </c>
      <c r="B22991" t="str">
        <f t="shared" si="689"/>
        <v>https://www.udobaer.de/out/media/public/cust/others/s0000335-2021-ch_it.pdf</v>
      </c>
    </row>
    <row r="22992" spans="1:2" x14ac:dyDescent="0.2">
      <c r="A22992" s="1" t="s">
        <v>4919</v>
      </c>
      <c r="B22992" t="str">
        <f t="shared" si="689"/>
        <v>https://www.udobaer.de/out/media/public/cust/others/s0000335-2021-ch_it.pdf</v>
      </c>
    </row>
    <row r="22993" spans="1:2" x14ac:dyDescent="0.2">
      <c r="A22993" s="1" t="s">
        <v>4920</v>
      </c>
      <c r="B22993" t="str">
        <f t="shared" si="689"/>
        <v>https://www.udobaer.de/out/media/public/cust/others/s0000335-2021-ch_it.pdf</v>
      </c>
    </row>
    <row r="22994" spans="1:2" x14ac:dyDescent="0.2">
      <c r="A22994" s="1" t="s">
        <v>4921</v>
      </c>
      <c r="B22994" t="str">
        <f t="shared" si="689"/>
        <v>https://www.udobaer.de/out/media/public/cust/others/s0000335-2021-ch_it.pdf</v>
      </c>
    </row>
    <row r="22995" spans="1:2" x14ac:dyDescent="0.2">
      <c r="A22995" s="1" t="s">
        <v>4922</v>
      </c>
      <c r="B22995" t="str">
        <f t="shared" si="689"/>
        <v>https://www.udobaer.de/out/media/public/cust/others/s0000335-2021-ch_it.pdf</v>
      </c>
    </row>
    <row r="22996" spans="1:2" x14ac:dyDescent="0.2">
      <c r="A22996" s="1" t="s">
        <v>4923</v>
      </c>
      <c r="B22996" t="str">
        <f t="shared" si="689"/>
        <v>https://www.udobaer.de/out/media/public/cust/others/s0000335-2021-ch_it.pdf</v>
      </c>
    </row>
    <row r="22997" spans="1:2" x14ac:dyDescent="0.2">
      <c r="A22997" s="1" t="s">
        <v>4924</v>
      </c>
      <c r="B22997" t="str">
        <f t="shared" si="689"/>
        <v>https://www.udobaer.de/out/media/public/cust/others/s0000335-2021-ch_it.pdf</v>
      </c>
    </row>
    <row r="22998" spans="1:2" x14ac:dyDescent="0.2">
      <c r="A22998" s="1" t="s">
        <v>4925</v>
      </c>
      <c r="B22998" t="str">
        <f t="shared" si="689"/>
        <v>https://www.udobaer.de/out/media/public/cust/others/s0000335-2021-ch_it.pdf</v>
      </c>
    </row>
    <row r="22999" spans="1:2" x14ac:dyDescent="0.2">
      <c r="A22999" s="1" t="s">
        <v>4926</v>
      </c>
      <c r="B22999" t="str">
        <f t="shared" si="689"/>
        <v>https://www.udobaer.de/out/media/public/cust/others/s0000335-2021-ch_it.pdf</v>
      </c>
    </row>
    <row r="23000" spans="1:2" x14ac:dyDescent="0.2">
      <c r="A23000" s="1" t="s">
        <v>4927</v>
      </c>
      <c r="B23000" t="str">
        <f t="shared" si="689"/>
        <v>https://www.udobaer.de/out/media/public/cust/others/s0000335-2021-ch_it.pdf</v>
      </c>
    </row>
    <row r="23001" spans="1:2" x14ac:dyDescent="0.2">
      <c r="A23001" s="1" t="s">
        <v>4928</v>
      </c>
      <c r="B23001" t="str">
        <f t="shared" si="689"/>
        <v>https://www.udobaer.de/out/media/public/cust/others/s0000335-2021-ch_it.pdf</v>
      </c>
    </row>
    <row r="23002" spans="1:2" x14ac:dyDescent="0.2">
      <c r="A23002" s="1" t="s">
        <v>4929</v>
      </c>
      <c r="B23002" t="str">
        <f t="shared" si="689"/>
        <v>https://www.udobaer.de/out/media/public/cust/others/s0000335-2021-ch_it.pdf</v>
      </c>
    </row>
    <row r="23003" spans="1:2" x14ac:dyDescent="0.2">
      <c r="A23003" s="1" t="s">
        <v>4930</v>
      </c>
      <c r="B23003" t="str">
        <f t="shared" si="689"/>
        <v>https://www.udobaer.de/out/media/public/cust/others/s0000335-2021-ch_it.pdf</v>
      </c>
    </row>
    <row r="23004" spans="1:2" x14ac:dyDescent="0.2">
      <c r="A23004" s="1" t="s">
        <v>4931</v>
      </c>
      <c r="B23004" t="str">
        <f t="shared" si="689"/>
        <v>https://www.udobaer.de/out/media/public/cust/others/s0000335-2021-ch_it.pdf</v>
      </c>
    </row>
    <row r="23005" spans="1:2" x14ac:dyDescent="0.2">
      <c r="A23005" s="1" t="s">
        <v>4932</v>
      </c>
      <c r="B23005" t="str">
        <f t="shared" si="689"/>
        <v>https://www.udobaer.de/out/media/public/cust/others/s0000335-2021-ch_it.pdf</v>
      </c>
    </row>
    <row r="23006" spans="1:2" x14ac:dyDescent="0.2">
      <c r="A23006" s="1" t="s">
        <v>4933</v>
      </c>
      <c r="B23006" t="str">
        <f t="shared" si="689"/>
        <v>https://www.udobaer.de/out/media/public/cust/others/s0000335-2021-ch_it.pdf</v>
      </c>
    </row>
    <row r="23007" spans="1:2" x14ac:dyDescent="0.2">
      <c r="A23007" s="1" t="s">
        <v>4934</v>
      </c>
      <c r="B23007" t="str">
        <f t="shared" si="689"/>
        <v>https://www.udobaer.de/out/media/public/cust/others/s0000335-2021-ch_it.pdf</v>
      </c>
    </row>
    <row r="23008" spans="1:2" x14ac:dyDescent="0.2">
      <c r="A23008" s="1" t="s">
        <v>4935</v>
      </c>
      <c r="B23008" t="str">
        <f t="shared" si="689"/>
        <v>https://www.udobaer.de/out/media/public/cust/others/s0000335-2021-ch_it.pdf</v>
      </c>
    </row>
    <row r="23009" spans="1:2" x14ac:dyDescent="0.2">
      <c r="A23009" s="1" t="s">
        <v>4936</v>
      </c>
      <c r="B23009" t="str">
        <f t="shared" si="689"/>
        <v>https://www.udobaer.de/out/media/public/cust/others/s0000335-2021-ch_it.pdf</v>
      </c>
    </row>
    <row r="23010" spans="1:2" x14ac:dyDescent="0.2">
      <c r="A23010" s="1" t="s">
        <v>4937</v>
      </c>
      <c r="B23010" t="str">
        <f t="shared" si="689"/>
        <v>https://www.udobaer.de/out/media/public/cust/others/s0000335-2021-ch_it.pdf</v>
      </c>
    </row>
    <row r="23011" spans="1:2" x14ac:dyDescent="0.2">
      <c r="A23011" s="1" t="s">
        <v>4938</v>
      </c>
      <c r="B23011" t="str">
        <f t="shared" si="689"/>
        <v>https://www.udobaer.de/out/media/public/cust/others/s0000335-2021-ch_it.pdf</v>
      </c>
    </row>
    <row r="23012" spans="1:2" x14ac:dyDescent="0.2">
      <c r="A23012" s="1" t="s">
        <v>4939</v>
      </c>
      <c r="B23012" t="str">
        <f t="shared" si="689"/>
        <v>https://www.udobaer.de/out/media/public/cust/others/s0000335-2021-ch_it.pdf</v>
      </c>
    </row>
    <row r="23013" spans="1:2" x14ac:dyDescent="0.2">
      <c r="A23013" s="1" t="s">
        <v>4940</v>
      </c>
      <c r="B23013" t="str">
        <f t="shared" si="689"/>
        <v>https://www.udobaer.de/out/media/public/cust/others/s0000335-2021-ch_it.pdf</v>
      </c>
    </row>
    <row r="23014" spans="1:2" x14ac:dyDescent="0.2">
      <c r="A23014" s="1" t="s">
        <v>4941</v>
      </c>
      <c r="B23014" t="str">
        <f t="shared" si="689"/>
        <v>https://www.udobaer.de/out/media/public/cust/others/s0000335-2021-ch_it.pdf</v>
      </c>
    </row>
    <row r="23015" spans="1:2" x14ac:dyDescent="0.2">
      <c r="A23015" s="1" t="s">
        <v>4942</v>
      </c>
      <c r="B23015" t="str">
        <f t="shared" si="689"/>
        <v>https://www.udobaer.de/out/media/public/cust/others/s0000335-2021-ch_it.pdf</v>
      </c>
    </row>
    <row r="23016" spans="1:2" x14ac:dyDescent="0.2">
      <c r="A23016" s="1" t="s">
        <v>4943</v>
      </c>
      <c r="B23016" t="str">
        <f t="shared" si="689"/>
        <v>https://www.udobaer.de/out/media/public/cust/others/s0000335-2021-ch_it.pdf</v>
      </c>
    </row>
    <row r="23017" spans="1:2" x14ac:dyDescent="0.2">
      <c r="A23017" s="1" t="s">
        <v>4944</v>
      </c>
      <c r="B23017" t="str">
        <f t="shared" si="689"/>
        <v>https://www.udobaer.de/out/media/public/cust/others/s0000335-2021-ch_it.pdf</v>
      </c>
    </row>
    <row r="23018" spans="1:2" x14ac:dyDescent="0.2">
      <c r="A23018" s="1" t="s">
        <v>4945</v>
      </c>
      <c r="B23018" t="str">
        <f t="shared" si="689"/>
        <v>https://www.udobaer.de/out/media/public/cust/others/s0000335-2021-ch_it.pdf</v>
      </c>
    </row>
    <row r="23019" spans="1:2" x14ac:dyDescent="0.2">
      <c r="A23019" s="1" t="s">
        <v>4946</v>
      </c>
      <c r="B23019" t="str">
        <f t="shared" ref="B23019:B23027" si="690">HYPERLINK("https://www.udobaer.de/out/media/public/cust/others/s0000335-2021-ch_it.pdf")</f>
        <v>https://www.udobaer.de/out/media/public/cust/others/s0000335-2021-ch_it.pdf</v>
      </c>
    </row>
    <row r="23020" spans="1:2" x14ac:dyDescent="0.2">
      <c r="A23020" s="1" t="s">
        <v>8365</v>
      </c>
      <c r="B23020" t="str">
        <f t="shared" si="690"/>
        <v>https://www.udobaer.de/out/media/public/cust/others/s0000335-2021-ch_it.pdf</v>
      </c>
    </row>
    <row r="23021" spans="1:2" x14ac:dyDescent="0.2">
      <c r="A23021" s="1" t="s">
        <v>8366</v>
      </c>
      <c r="B23021" t="str">
        <f t="shared" si="690"/>
        <v>https://www.udobaer.de/out/media/public/cust/others/s0000335-2021-ch_it.pdf</v>
      </c>
    </row>
    <row r="23022" spans="1:2" x14ac:dyDescent="0.2">
      <c r="A23022" s="1" t="s">
        <v>8368</v>
      </c>
      <c r="B23022" t="str">
        <f t="shared" si="690"/>
        <v>https://www.udobaer.de/out/media/public/cust/others/s0000335-2021-ch_it.pdf</v>
      </c>
    </row>
    <row r="23023" spans="1:2" x14ac:dyDescent="0.2">
      <c r="A23023" s="1" t="s">
        <v>8369</v>
      </c>
      <c r="B23023" t="str">
        <f t="shared" si="690"/>
        <v>https://www.udobaer.de/out/media/public/cust/others/s0000335-2021-ch_it.pdf</v>
      </c>
    </row>
    <row r="23024" spans="1:2" x14ac:dyDescent="0.2">
      <c r="A23024" s="1" t="s">
        <v>8370</v>
      </c>
      <c r="B23024" t="str">
        <f t="shared" si="690"/>
        <v>https://www.udobaer.de/out/media/public/cust/others/s0000335-2021-ch_it.pdf</v>
      </c>
    </row>
    <row r="23025" spans="1:2" x14ac:dyDescent="0.2">
      <c r="A23025" s="1" t="s">
        <v>8371</v>
      </c>
      <c r="B23025" t="str">
        <f t="shared" si="690"/>
        <v>https://www.udobaer.de/out/media/public/cust/others/s0000335-2021-ch_it.pdf</v>
      </c>
    </row>
    <row r="23026" spans="1:2" x14ac:dyDescent="0.2">
      <c r="A23026" s="1" t="s">
        <v>8372</v>
      </c>
      <c r="B23026" t="str">
        <f t="shared" si="690"/>
        <v>https://www.udobaer.de/out/media/public/cust/others/s0000335-2021-ch_it.pdf</v>
      </c>
    </row>
    <row r="23027" spans="1:2" x14ac:dyDescent="0.2">
      <c r="A23027" s="1" t="s">
        <v>8373</v>
      </c>
      <c r="B23027" t="str">
        <f t="shared" si="690"/>
        <v>https://www.udobaer.de/out/media/public/cust/others/s0000335-2021-ch_it.pdf</v>
      </c>
    </row>
    <row r="23028" spans="1:2" x14ac:dyDescent="0.2">
      <c r="A23028" s="1" t="s">
        <v>4832</v>
      </c>
      <c r="B23028" t="str">
        <f t="shared" ref="B23028:B23063" si="691">HYPERLINK("https://www.udobaer.de/out/media/public/cust/others/s0000336-2021-ch_it.pdf")</f>
        <v>https://www.udobaer.de/out/media/public/cust/others/s0000336-2021-ch_it.pdf</v>
      </c>
    </row>
    <row r="23029" spans="1:2" x14ac:dyDescent="0.2">
      <c r="A23029" s="1" t="s">
        <v>4833</v>
      </c>
      <c r="B23029" t="str">
        <f t="shared" si="691"/>
        <v>https://www.udobaer.de/out/media/public/cust/others/s0000336-2021-ch_it.pdf</v>
      </c>
    </row>
    <row r="23030" spans="1:2" x14ac:dyDescent="0.2">
      <c r="A23030" s="1" t="s">
        <v>4834</v>
      </c>
      <c r="B23030" t="str">
        <f t="shared" si="691"/>
        <v>https://www.udobaer.de/out/media/public/cust/others/s0000336-2021-ch_it.pdf</v>
      </c>
    </row>
    <row r="23031" spans="1:2" x14ac:dyDescent="0.2">
      <c r="A23031" s="1" t="s">
        <v>4835</v>
      </c>
      <c r="B23031" t="str">
        <f t="shared" si="691"/>
        <v>https://www.udobaer.de/out/media/public/cust/others/s0000336-2021-ch_it.pdf</v>
      </c>
    </row>
    <row r="23032" spans="1:2" x14ac:dyDescent="0.2">
      <c r="A23032" s="1" t="s">
        <v>4836</v>
      </c>
      <c r="B23032" t="str">
        <f t="shared" si="691"/>
        <v>https://www.udobaer.de/out/media/public/cust/others/s0000336-2021-ch_it.pdf</v>
      </c>
    </row>
    <row r="23033" spans="1:2" x14ac:dyDescent="0.2">
      <c r="A23033" s="1" t="s">
        <v>4837</v>
      </c>
      <c r="B23033" t="str">
        <f t="shared" si="691"/>
        <v>https://www.udobaer.de/out/media/public/cust/others/s0000336-2021-ch_it.pdf</v>
      </c>
    </row>
    <row r="23034" spans="1:2" x14ac:dyDescent="0.2">
      <c r="A23034" s="1" t="s">
        <v>4838</v>
      </c>
      <c r="B23034" t="str">
        <f t="shared" si="691"/>
        <v>https://www.udobaer.de/out/media/public/cust/others/s0000336-2021-ch_it.pdf</v>
      </c>
    </row>
    <row r="23035" spans="1:2" x14ac:dyDescent="0.2">
      <c r="A23035" s="1" t="s">
        <v>4839</v>
      </c>
      <c r="B23035" t="str">
        <f t="shared" si="691"/>
        <v>https://www.udobaer.de/out/media/public/cust/others/s0000336-2021-ch_it.pdf</v>
      </c>
    </row>
    <row r="23036" spans="1:2" x14ac:dyDescent="0.2">
      <c r="A23036" s="1" t="s">
        <v>4840</v>
      </c>
      <c r="B23036" t="str">
        <f t="shared" si="691"/>
        <v>https://www.udobaer.de/out/media/public/cust/others/s0000336-2021-ch_it.pdf</v>
      </c>
    </row>
    <row r="23037" spans="1:2" x14ac:dyDescent="0.2">
      <c r="A23037" s="1" t="s">
        <v>4841</v>
      </c>
      <c r="B23037" t="str">
        <f t="shared" si="691"/>
        <v>https://www.udobaer.de/out/media/public/cust/others/s0000336-2021-ch_it.pdf</v>
      </c>
    </row>
    <row r="23038" spans="1:2" x14ac:dyDescent="0.2">
      <c r="A23038" s="1" t="s">
        <v>4842</v>
      </c>
      <c r="B23038" t="str">
        <f t="shared" si="691"/>
        <v>https://www.udobaer.de/out/media/public/cust/others/s0000336-2021-ch_it.pdf</v>
      </c>
    </row>
    <row r="23039" spans="1:2" x14ac:dyDescent="0.2">
      <c r="A23039" s="1" t="s">
        <v>4843</v>
      </c>
      <c r="B23039" t="str">
        <f t="shared" si="691"/>
        <v>https://www.udobaer.de/out/media/public/cust/others/s0000336-2021-ch_it.pdf</v>
      </c>
    </row>
    <row r="23040" spans="1:2" x14ac:dyDescent="0.2">
      <c r="A23040" s="1" t="s">
        <v>4844</v>
      </c>
      <c r="B23040" t="str">
        <f t="shared" si="691"/>
        <v>https://www.udobaer.de/out/media/public/cust/others/s0000336-2021-ch_it.pdf</v>
      </c>
    </row>
    <row r="23041" spans="1:2" x14ac:dyDescent="0.2">
      <c r="A23041" s="1" t="s">
        <v>4845</v>
      </c>
      <c r="B23041" t="str">
        <f t="shared" si="691"/>
        <v>https://www.udobaer.de/out/media/public/cust/others/s0000336-2021-ch_it.pdf</v>
      </c>
    </row>
    <row r="23042" spans="1:2" x14ac:dyDescent="0.2">
      <c r="A23042" s="1" t="s">
        <v>4846</v>
      </c>
      <c r="B23042" t="str">
        <f t="shared" si="691"/>
        <v>https://www.udobaer.de/out/media/public/cust/others/s0000336-2021-ch_it.pdf</v>
      </c>
    </row>
    <row r="23043" spans="1:2" x14ac:dyDescent="0.2">
      <c r="A23043" s="1" t="s">
        <v>4847</v>
      </c>
      <c r="B23043" t="str">
        <f t="shared" si="691"/>
        <v>https://www.udobaer.de/out/media/public/cust/others/s0000336-2021-ch_it.pdf</v>
      </c>
    </row>
    <row r="23044" spans="1:2" x14ac:dyDescent="0.2">
      <c r="A23044" s="1" t="s">
        <v>4848</v>
      </c>
      <c r="B23044" t="str">
        <f t="shared" si="691"/>
        <v>https://www.udobaer.de/out/media/public/cust/others/s0000336-2021-ch_it.pdf</v>
      </c>
    </row>
    <row r="23045" spans="1:2" x14ac:dyDescent="0.2">
      <c r="A23045" s="1" t="s">
        <v>4849</v>
      </c>
      <c r="B23045" t="str">
        <f t="shared" si="691"/>
        <v>https://www.udobaer.de/out/media/public/cust/others/s0000336-2021-ch_it.pdf</v>
      </c>
    </row>
    <row r="23046" spans="1:2" x14ac:dyDescent="0.2">
      <c r="A23046" s="1" t="s">
        <v>8343</v>
      </c>
      <c r="B23046" t="str">
        <f t="shared" si="691"/>
        <v>https://www.udobaer.de/out/media/public/cust/others/s0000336-2021-ch_it.pdf</v>
      </c>
    </row>
    <row r="23047" spans="1:2" x14ac:dyDescent="0.2">
      <c r="A23047" s="1" t="s">
        <v>8344</v>
      </c>
      <c r="B23047" t="str">
        <f t="shared" si="691"/>
        <v>https://www.udobaer.de/out/media/public/cust/others/s0000336-2021-ch_it.pdf</v>
      </c>
    </row>
    <row r="23048" spans="1:2" x14ac:dyDescent="0.2">
      <c r="A23048" s="1" t="s">
        <v>8346</v>
      </c>
      <c r="B23048" t="str">
        <f t="shared" si="691"/>
        <v>https://www.udobaer.de/out/media/public/cust/others/s0000336-2021-ch_it.pdf</v>
      </c>
    </row>
    <row r="23049" spans="1:2" x14ac:dyDescent="0.2">
      <c r="A23049" s="1" t="s">
        <v>8347</v>
      </c>
      <c r="B23049" t="str">
        <f t="shared" si="691"/>
        <v>https://www.udobaer.de/out/media/public/cust/others/s0000336-2021-ch_it.pdf</v>
      </c>
    </row>
    <row r="23050" spans="1:2" x14ac:dyDescent="0.2">
      <c r="A23050" s="1" t="s">
        <v>8348</v>
      </c>
      <c r="B23050" t="str">
        <f t="shared" si="691"/>
        <v>https://www.udobaer.de/out/media/public/cust/others/s0000336-2021-ch_it.pdf</v>
      </c>
    </row>
    <row r="23051" spans="1:2" x14ac:dyDescent="0.2">
      <c r="A23051" s="1" t="s">
        <v>8349</v>
      </c>
      <c r="B23051" t="str">
        <f t="shared" si="691"/>
        <v>https://www.udobaer.de/out/media/public/cust/others/s0000336-2021-ch_it.pdf</v>
      </c>
    </row>
    <row r="23052" spans="1:2" x14ac:dyDescent="0.2">
      <c r="A23052" s="1" t="s">
        <v>8350</v>
      </c>
      <c r="B23052" t="str">
        <f t="shared" si="691"/>
        <v>https://www.udobaer.de/out/media/public/cust/others/s0000336-2021-ch_it.pdf</v>
      </c>
    </row>
    <row r="23053" spans="1:2" x14ac:dyDescent="0.2">
      <c r="A23053" s="1" t="s">
        <v>8351</v>
      </c>
      <c r="B23053" t="str">
        <f t="shared" si="691"/>
        <v>https://www.udobaer.de/out/media/public/cust/others/s0000336-2021-ch_it.pdf</v>
      </c>
    </row>
    <row r="23054" spans="1:2" x14ac:dyDescent="0.2">
      <c r="A23054" s="1" t="s">
        <v>8352</v>
      </c>
      <c r="B23054" t="str">
        <f t="shared" si="691"/>
        <v>https://www.udobaer.de/out/media/public/cust/others/s0000336-2021-ch_it.pdf</v>
      </c>
    </row>
    <row r="23055" spans="1:2" x14ac:dyDescent="0.2">
      <c r="A23055" s="1" t="s">
        <v>8353</v>
      </c>
      <c r="B23055" t="str">
        <f t="shared" si="691"/>
        <v>https://www.udobaer.de/out/media/public/cust/others/s0000336-2021-ch_it.pdf</v>
      </c>
    </row>
    <row r="23056" spans="1:2" x14ac:dyDescent="0.2">
      <c r="A23056" s="1" t="s">
        <v>8354</v>
      </c>
      <c r="B23056" t="str">
        <f t="shared" si="691"/>
        <v>https://www.udobaer.de/out/media/public/cust/others/s0000336-2021-ch_it.pdf</v>
      </c>
    </row>
    <row r="23057" spans="1:2" x14ac:dyDescent="0.2">
      <c r="A23057" s="1" t="s">
        <v>8355</v>
      </c>
      <c r="B23057" t="str">
        <f t="shared" si="691"/>
        <v>https://www.udobaer.de/out/media/public/cust/others/s0000336-2021-ch_it.pdf</v>
      </c>
    </row>
    <row r="23058" spans="1:2" x14ac:dyDescent="0.2">
      <c r="A23058" s="1" t="s">
        <v>8356</v>
      </c>
      <c r="B23058" t="str">
        <f t="shared" si="691"/>
        <v>https://www.udobaer.de/out/media/public/cust/others/s0000336-2021-ch_it.pdf</v>
      </c>
    </row>
    <row r="23059" spans="1:2" x14ac:dyDescent="0.2">
      <c r="A23059" s="1" t="s">
        <v>8357</v>
      </c>
      <c r="B23059" t="str">
        <f t="shared" si="691"/>
        <v>https://www.udobaer.de/out/media/public/cust/others/s0000336-2021-ch_it.pdf</v>
      </c>
    </row>
    <row r="23060" spans="1:2" x14ac:dyDescent="0.2">
      <c r="A23060" s="1" t="s">
        <v>8358</v>
      </c>
      <c r="B23060" t="str">
        <f t="shared" si="691"/>
        <v>https://www.udobaer.de/out/media/public/cust/others/s0000336-2021-ch_it.pdf</v>
      </c>
    </row>
    <row r="23061" spans="1:2" x14ac:dyDescent="0.2">
      <c r="A23061" s="1" t="s">
        <v>8359</v>
      </c>
      <c r="B23061" t="str">
        <f t="shared" si="691"/>
        <v>https://www.udobaer.de/out/media/public/cust/others/s0000336-2021-ch_it.pdf</v>
      </c>
    </row>
    <row r="23062" spans="1:2" x14ac:dyDescent="0.2">
      <c r="A23062" s="1" t="s">
        <v>8361</v>
      </c>
      <c r="B23062" t="str">
        <f t="shared" si="691"/>
        <v>https://www.udobaer.de/out/media/public/cust/others/s0000336-2021-ch_it.pdf</v>
      </c>
    </row>
    <row r="23063" spans="1:2" x14ac:dyDescent="0.2">
      <c r="A23063" s="1" t="s">
        <v>8362</v>
      </c>
      <c r="B23063" t="str">
        <f t="shared" si="691"/>
        <v>https://www.udobaer.de/out/media/public/cust/others/s0000336-2021-ch_it.pdf</v>
      </c>
    </row>
    <row r="23064" spans="1:2" x14ac:dyDescent="0.2">
      <c r="A23064" s="1" t="s">
        <v>69</v>
      </c>
      <c r="B23064" t="str">
        <f t="shared" ref="B23064:B23071" si="692">HYPERLINK("https://www.udobaer.de/out/media/public/cust/others/s0000337-2021-ch_it.pdf")</f>
        <v>https://www.udobaer.de/out/media/public/cust/others/s0000337-2021-ch_it.pdf</v>
      </c>
    </row>
    <row r="23065" spans="1:2" x14ac:dyDescent="0.2">
      <c r="A23065" s="1" t="s">
        <v>890</v>
      </c>
      <c r="B23065" t="str">
        <f t="shared" si="692"/>
        <v>https://www.udobaer.de/out/media/public/cust/others/s0000337-2021-ch_it.pdf</v>
      </c>
    </row>
    <row r="23066" spans="1:2" x14ac:dyDescent="0.2">
      <c r="A23066" s="1" t="s">
        <v>5762</v>
      </c>
      <c r="B23066" t="str">
        <f t="shared" si="692"/>
        <v>https://www.udobaer.de/out/media/public/cust/others/s0000337-2021-ch_it.pdf</v>
      </c>
    </row>
    <row r="23067" spans="1:2" x14ac:dyDescent="0.2">
      <c r="A23067" s="1" t="s">
        <v>5763</v>
      </c>
      <c r="B23067" t="str">
        <f t="shared" si="692"/>
        <v>https://www.udobaer.de/out/media/public/cust/others/s0000337-2021-ch_it.pdf</v>
      </c>
    </row>
    <row r="23068" spans="1:2" x14ac:dyDescent="0.2">
      <c r="A23068" s="1" t="s">
        <v>5764</v>
      </c>
      <c r="B23068" t="str">
        <f t="shared" si="692"/>
        <v>https://www.udobaer.de/out/media/public/cust/others/s0000337-2021-ch_it.pdf</v>
      </c>
    </row>
    <row r="23069" spans="1:2" x14ac:dyDescent="0.2">
      <c r="A23069" s="1" t="s">
        <v>5765</v>
      </c>
      <c r="B23069" t="str">
        <f t="shared" si="692"/>
        <v>https://www.udobaer.de/out/media/public/cust/others/s0000337-2021-ch_it.pdf</v>
      </c>
    </row>
    <row r="23070" spans="1:2" x14ac:dyDescent="0.2">
      <c r="A23070" s="1" t="s">
        <v>5766</v>
      </c>
      <c r="B23070" t="str">
        <f t="shared" si="692"/>
        <v>https://www.udobaer.de/out/media/public/cust/others/s0000337-2021-ch_it.pdf</v>
      </c>
    </row>
    <row r="23071" spans="1:2" x14ac:dyDescent="0.2">
      <c r="A23071" s="1" t="s">
        <v>5767</v>
      </c>
      <c r="B23071" t="str">
        <f t="shared" si="692"/>
        <v>https://www.udobaer.de/out/media/public/cust/others/s0000337-2021-ch_it.pdf</v>
      </c>
    </row>
    <row r="23072" spans="1:2" x14ac:dyDescent="0.2">
      <c r="A23072" s="1" t="s">
        <v>5735</v>
      </c>
      <c r="B23072" t="str">
        <f t="shared" ref="B23072:B23100" si="693">HYPERLINK("https://www.udobaer.de/out/media/public/cust/others/s0000338-2021-ch_it.pdf")</f>
        <v>https://www.udobaer.de/out/media/public/cust/others/s0000338-2021-ch_it.pdf</v>
      </c>
    </row>
    <row r="23073" spans="1:2" x14ac:dyDescent="0.2">
      <c r="A23073" s="1" t="s">
        <v>5736</v>
      </c>
      <c r="B23073" t="str">
        <f t="shared" si="693"/>
        <v>https://www.udobaer.de/out/media/public/cust/others/s0000338-2021-ch_it.pdf</v>
      </c>
    </row>
    <row r="23074" spans="1:2" x14ac:dyDescent="0.2">
      <c r="A23074" s="1" t="s">
        <v>5737</v>
      </c>
      <c r="B23074" t="str">
        <f t="shared" si="693"/>
        <v>https://www.udobaer.de/out/media/public/cust/others/s0000338-2021-ch_it.pdf</v>
      </c>
    </row>
    <row r="23075" spans="1:2" x14ac:dyDescent="0.2">
      <c r="A23075" s="1" t="s">
        <v>5739</v>
      </c>
      <c r="B23075" t="str">
        <f t="shared" si="693"/>
        <v>https://www.udobaer.de/out/media/public/cust/others/s0000338-2021-ch_it.pdf</v>
      </c>
    </row>
    <row r="23076" spans="1:2" x14ac:dyDescent="0.2">
      <c r="A23076" s="1" t="s">
        <v>5740</v>
      </c>
      <c r="B23076" t="str">
        <f t="shared" si="693"/>
        <v>https://www.udobaer.de/out/media/public/cust/others/s0000338-2021-ch_it.pdf</v>
      </c>
    </row>
    <row r="23077" spans="1:2" x14ac:dyDescent="0.2">
      <c r="A23077" s="1" t="s">
        <v>5741</v>
      </c>
      <c r="B23077" t="str">
        <f t="shared" si="693"/>
        <v>https://www.udobaer.de/out/media/public/cust/others/s0000338-2021-ch_it.pdf</v>
      </c>
    </row>
    <row r="23078" spans="1:2" x14ac:dyDescent="0.2">
      <c r="A23078" s="1" t="s">
        <v>5742</v>
      </c>
      <c r="B23078" t="str">
        <f t="shared" si="693"/>
        <v>https://www.udobaer.de/out/media/public/cust/others/s0000338-2021-ch_it.pdf</v>
      </c>
    </row>
    <row r="23079" spans="1:2" x14ac:dyDescent="0.2">
      <c r="A23079" s="1" t="s">
        <v>5743</v>
      </c>
      <c r="B23079" t="str">
        <f t="shared" si="693"/>
        <v>https://www.udobaer.de/out/media/public/cust/others/s0000338-2021-ch_it.pdf</v>
      </c>
    </row>
    <row r="23080" spans="1:2" x14ac:dyDescent="0.2">
      <c r="A23080" s="1" t="s">
        <v>5744</v>
      </c>
      <c r="B23080" t="str">
        <f t="shared" si="693"/>
        <v>https://www.udobaer.de/out/media/public/cust/others/s0000338-2021-ch_it.pdf</v>
      </c>
    </row>
    <row r="23081" spans="1:2" x14ac:dyDescent="0.2">
      <c r="A23081" s="1" t="s">
        <v>5745</v>
      </c>
      <c r="B23081" t="str">
        <f t="shared" si="693"/>
        <v>https://www.udobaer.de/out/media/public/cust/others/s0000338-2021-ch_it.pdf</v>
      </c>
    </row>
    <row r="23082" spans="1:2" x14ac:dyDescent="0.2">
      <c r="A23082" s="1" t="s">
        <v>5746</v>
      </c>
      <c r="B23082" t="str">
        <f t="shared" si="693"/>
        <v>https://www.udobaer.de/out/media/public/cust/others/s0000338-2021-ch_it.pdf</v>
      </c>
    </row>
    <row r="23083" spans="1:2" x14ac:dyDescent="0.2">
      <c r="A23083" s="1" t="s">
        <v>5747</v>
      </c>
      <c r="B23083" t="str">
        <f t="shared" si="693"/>
        <v>https://www.udobaer.de/out/media/public/cust/others/s0000338-2021-ch_it.pdf</v>
      </c>
    </row>
    <row r="23084" spans="1:2" x14ac:dyDescent="0.2">
      <c r="A23084" s="1" t="s">
        <v>5748</v>
      </c>
      <c r="B23084" t="str">
        <f t="shared" si="693"/>
        <v>https://www.udobaer.de/out/media/public/cust/others/s0000338-2021-ch_it.pdf</v>
      </c>
    </row>
    <row r="23085" spans="1:2" x14ac:dyDescent="0.2">
      <c r="A23085" s="1" t="s">
        <v>5749</v>
      </c>
      <c r="B23085" t="str">
        <f t="shared" si="693"/>
        <v>https://www.udobaer.de/out/media/public/cust/others/s0000338-2021-ch_it.pdf</v>
      </c>
    </row>
    <row r="23086" spans="1:2" x14ac:dyDescent="0.2">
      <c r="A23086" s="1" t="s">
        <v>5750</v>
      </c>
      <c r="B23086" t="str">
        <f t="shared" si="693"/>
        <v>https://www.udobaer.de/out/media/public/cust/others/s0000338-2021-ch_it.pdf</v>
      </c>
    </row>
    <row r="23087" spans="1:2" x14ac:dyDescent="0.2">
      <c r="A23087" s="1" t="s">
        <v>5751</v>
      </c>
      <c r="B23087" t="str">
        <f t="shared" si="693"/>
        <v>https://www.udobaer.de/out/media/public/cust/others/s0000338-2021-ch_it.pdf</v>
      </c>
    </row>
    <row r="23088" spans="1:2" x14ac:dyDescent="0.2">
      <c r="A23088" s="1" t="s">
        <v>5752</v>
      </c>
      <c r="B23088" t="str">
        <f t="shared" si="693"/>
        <v>https://www.udobaer.de/out/media/public/cust/others/s0000338-2021-ch_it.pdf</v>
      </c>
    </row>
    <row r="23089" spans="1:2" x14ac:dyDescent="0.2">
      <c r="A23089" s="1" t="s">
        <v>5753</v>
      </c>
      <c r="B23089" t="str">
        <f t="shared" si="693"/>
        <v>https://www.udobaer.de/out/media/public/cust/others/s0000338-2021-ch_it.pdf</v>
      </c>
    </row>
    <row r="23090" spans="1:2" x14ac:dyDescent="0.2">
      <c r="A23090" s="1" t="s">
        <v>5754</v>
      </c>
      <c r="B23090" t="str">
        <f t="shared" si="693"/>
        <v>https://www.udobaer.de/out/media/public/cust/others/s0000338-2021-ch_it.pdf</v>
      </c>
    </row>
    <row r="23091" spans="1:2" x14ac:dyDescent="0.2">
      <c r="A23091" s="1" t="s">
        <v>5755</v>
      </c>
      <c r="B23091" t="str">
        <f t="shared" si="693"/>
        <v>https://www.udobaer.de/out/media/public/cust/others/s0000338-2021-ch_it.pdf</v>
      </c>
    </row>
    <row r="23092" spans="1:2" x14ac:dyDescent="0.2">
      <c r="A23092" s="1" t="s">
        <v>5756</v>
      </c>
      <c r="B23092" t="str">
        <f t="shared" si="693"/>
        <v>https://www.udobaer.de/out/media/public/cust/others/s0000338-2021-ch_it.pdf</v>
      </c>
    </row>
    <row r="23093" spans="1:2" x14ac:dyDescent="0.2">
      <c r="A23093" s="1" t="s">
        <v>5757</v>
      </c>
      <c r="B23093" t="str">
        <f t="shared" si="693"/>
        <v>https://www.udobaer.de/out/media/public/cust/others/s0000338-2021-ch_it.pdf</v>
      </c>
    </row>
    <row r="23094" spans="1:2" x14ac:dyDescent="0.2">
      <c r="A23094" s="1" t="s">
        <v>5758</v>
      </c>
      <c r="B23094" t="str">
        <f t="shared" si="693"/>
        <v>https://www.udobaer.de/out/media/public/cust/others/s0000338-2021-ch_it.pdf</v>
      </c>
    </row>
    <row r="23095" spans="1:2" x14ac:dyDescent="0.2">
      <c r="A23095" s="1" t="s">
        <v>5759</v>
      </c>
      <c r="B23095" t="str">
        <f t="shared" si="693"/>
        <v>https://www.udobaer.de/out/media/public/cust/others/s0000338-2021-ch_it.pdf</v>
      </c>
    </row>
    <row r="23096" spans="1:2" x14ac:dyDescent="0.2">
      <c r="A23096" s="1" t="s">
        <v>5760</v>
      </c>
      <c r="B23096" t="str">
        <f t="shared" si="693"/>
        <v>https://www.udobaer.de/out/media/public/cust/others/s0000338-2021-ch_it.pdf</v>
      </c>
    </row>
    <row r="23097" spans="1:2" x14ac:dyDescent="0.2">
      <c r="A23097" s="1" t="s">
        <v>5761</v>
      </c>
      <c r="B23097" t="str">
        <f t="shared" si="693"/>
        <v>https://www.udobaer.de/out/media/public/cust/others/s0000338-2021-ch_it.pdf</v>
      </c>
    </row>
    <row r="23098" spans="1:2" x14ac:dyDescent="0.2">
      <c r="A23098" s="1" t="s">
        <v>7868</v>
      </c>
      <c r="B23098" t="str">
        <f t="shared" si="693"/>
        <v>https://www.udobaer.de/out/media/public/cust/others/s0000338-2021-ch_it.pdf</v>
      </c>
    </row>
    <row r="23099" spans="1:2" x14ac:dyDescent="0.2">
      <c r="A23099" s="1" t="s">
        <v>7871</v>
      </c>
      <c r="B23099" t="str">
        <f t="shared" si="693"/>
        <v>https://www.udobaer.de/out/media/public/cust/others/s0000338-2021-ch_it.pdf</v>
      </c>
    </row>
    <row r="23100" spans="1:2" x14ac:dyDescent="0.2">
      <c r="A23100" s="1" t="s">
        <v>7876</v>
      </c>
      <c r="B23100" t="str">
        <f t="shared" si="693"/>
        <v>https://www.udobaer.de/out/media/public/cust/others/s0000338-2021-ch_it.pdf</v>
      </c>
    </row>
    <row r="23101" spans="1:2" x14ac:dyDescent="0.2">
      <c r="A23101" s="1" t="s">
        <v>6273</v>
      </c>
      <c r="B23101" t="str">
        <f t="shared" ref="B23101:B23132" si="694">HYPERLINK("https://www.udobaer.de/out/media/public/cust/others/s0000339-2021-ch_it.pdf")</f>
        <v>https://www.udobaer.de/out/media/public/cust/others/s0000339-2021-ch_it.pdf</v>
      </c>
    </row>
    <row r="23102" spans="1:2" x14ac:dyDescent="0.2">
      <c r="A23102" s="1" t="s">
        <v>6274</v>
      </c>
      <c r="B23102" t="str">
        <f t="shared" si="694"/>
        <v>https://www.udobaer.de/out/media/public/cust/others/s0000339-2021-ch_it.pdf</v>
      </c>
    </row>
    <row r="23103" spans="1:2" x14ac:dyDescent="0.2">
      <c r="A23103" s="1" t="s">
        <v>6275</v>
      </c>
      <c r="B23103" t="str">
        <f t="shared" si="694"/>
        <v>https://www.udobaer.de/out/media/public/cust/others/s0000339-2021-ch_it.pdf</v>
      </c>
    </row>
    <row r="23104" spans="1:2" x14ac:dyDescent="0.2">
      <c r="A23104" s="1" t="s">
        <v>6277</v>
      </c>
      <c r="B23104" t="str">
        <f t="shared" si="694"/>
        <v>https://www.udobaer.de/out/media/public/cust/others/s0000339-2021-ch_it.pdf</v>
      </c>
    </row>
    <row r="23105" spans="1:2" x14ac:dyDescent="0.2">
      <c r="A23105" s="1" t="s">
        <v>6278</v>
      </c>
      <c r="B23105" t="str">
        <f t="shared" si="694"/>
        <v>https://www.udobaer.de/out/media/public/cust/others/s0000339-2021-ch_it.pdf</v>
      </c>
    </row>
    <row r="23106" spans="1:2" x14ac:dyDescent="0.2">
      <c r="A23106" s="1" t="s">
        <v>6279</v>
      </c>
      <c r="B23106" t="str">
        <f t="shared" si="694"/>
        <v>https://www.udobaer.de/out/media/public/cust/others/s0000339-2021-ch_it.pdf</v>
      </c>
    </row>
    <row r="23107" spans="1:2" x14ac:dyDescent="0.2">
      <c r="A23107" s="1" t="s">
        <v>6280</v>
      </c>
      <c r="B23107" t="str">
        <f t="shared" si="694"/>
        <v>https://www.udobaer.de/out/media/public/cust/others/s0000339-2021-ch_it.pdf</v>
      </c>
    </row>
    <row r="23108" spans="1:2" x14ac:dyDescent="0.2">
      <c r="A23108" s="1" t="s">
        <v>6281</v>
      </c>
      <c r="B23108" t="str">
        <f t="shared" si="694"/>
        <v>https://www.udobaer.de/out/media/public/cust/others/s0000339-2021-ch_it.pdf</v>
      </c>
    </row>
    <row r="23109" spans="1:2" x14ac:dyDescent="0.2">
      <c r="A23109" s="1" t="s">
        <v>6282</v>
      </c>
      <c r="B23109" t="str">
        <f t="shared" si="694"/>
        <v>https://www.udobaer.de/out/media/public/cust/others/s0000339-2021-ch_it.pdf</v>
      </c>
    </row>
    <row r="23110" spans="1:2" x14ac:dyDescent="0.2">
      <c r="A23110" s="1" t="s">
        <v>6283</v>
      </c>
      <c r="B23110" t="str">
        <f t="shared" si="694"/>
        <v>https://www.udobaer.de/out/media/public/cust/others/s0000339-2021-ch_it.pdf</v>
      </c>
    </row>
    <row r="23111" spans="1:2" x14ac:dyDescent="0.2">
      <c r="A23111" s="1" t="s">
        <v>6284</v>
      </c>
      <c r="B23111" t="str">
        <f t="shared" si="694"/>
        <v>https://www.udobaer.de/out/media/public/cust/others/s0000339-2021-ch_it.pdf</v>
      </c>
    </row>
    <row r="23112" spans="1:2" x14ac:dyDescent="0.2">
      <c r="A23112" s="1" t="s">
        <v>6285</v>
      </c>
      <c r="B23112" t="str">
        <f t="shared" si="694"/>
        <v>https://www.udobaer.de/out/media/public/cust/others/s0000339-2021-ch_it.pdf</v>
      </c>
    </row>
    <row r="23113" spans="1:2" x14ac:dyDescent="0.2">
      <c r="A23113" s="1" t="s">
        <v>6286</v>
      </c>
      <c r="B23113" t="str">
        <f t="shared" si="694"/>
        <v>https://www.udobaer.de/out/media/public/cust/others/s0000339-2021-ch_it.pdf</v>
      </c>
    </row>
    <row r="23114" spans="1:2" x14ac:dyDescent="0.2">
      <c r="A23114" s="1" t="s">
        <v>6287</v>
      </c>
      <c r="B23114" t="str">
        <f t="shared" si="694"/>
        <v>https://www.udobaer.de/out/media/public/cust/others/s0000339-2021-ch_it.pdf</v>
      </c>
    </row>
    <row r="23115" spans="1:2" x14ac:dyDescent="0.2">
      <c r="A23115" s="1" t="s">
        <v>6288</v>
      </c>
      <c r="B23115" t="str">
        <f t="shared" si="694"/>
        <v>https://www.udobaer.de/out/media/public/cust/others/s0000339-2021-ch_it.pdf</v>
      </c>
    </row>
    <row r="23116" spans="1:2" x14ac:dyDescent="0.2">
      <c r="A23116" s="1" t="s">
        <v>6289</v>
      </c>
      <c r="B23116" t="str">
        <f t="shared" si="694"/>
        <v>https://www.udobaer.de/out/media/public/cust/others/s0000339-2021-ch_it.pdf</v>
      </c>
    </row>
    <row r="23117" spans="1:2" x14ac:dyDescent="0.2">
      <c r="A23117" s="1" t="s">
        <v>6290</v>
      </c>
      <c r="B23117" t="str">
        <f t="shared" si="694"/>
        <v>https://www.udobaer.de/out/media/public/cust/others/s0000339-2021-ch_it.pdf</v>
      </c>
    </row>
    <row r="23118" spans="1:2" x14ac:dyDescent="0.2">
      <c r="A23118" s="1" t="s">
        <v>6291</v>
      </c>
      <c r="B23118" t="str">
        <f t="shared" si="694"/>
        <v>https://www.udobaer.de/out/media/public/cust/others/s0000339-2021-ch_it.pdf</v>
      </c>
    </row>
    <row r="23119" spans="1:2" x14ac:dyDescent="0.2">
      <c r="A23119" s="1" t="s">
        <v>6292</v>
      </c>
      <c r="B23119" t="str">
        <f t="shared" si="694"/>
        <v>https://www.udobaer.de/out/media/public/cust/others/s0000339-2021-ch_it.pdf</v>
      </c>
    </row>
    <row r="23120" spans="1:2" x14ac:dyDescent="0.2">
      <c r="A23120" s="1" t="s">
        <v>6293</v>
      </c>
      <c r="B23120" t="str">
        <f t="shared" si="694"/>
        <v>https://www.udobaer.de/out/media/public/cust/others/s0000339-2021-ch_it.pdf</v>
      </c>
    </row>
    <row r="23121" spans="1:2" x14ac:dyDescent="0.2">
      <c r="A23121" s="1" t="s">
        <v>6294</v>
      </c>
      <c r="B23121" t="str">
        <f t="shared" si="694"/>
        <v>https://www.udobaer.de/out/media/public/cust/others/s0000339-2021-ch_it.pdf</v>
      </c>
    </row>
    <row r="23122" spans="1:2" x14ac:dyDescent="0.2">
      <c r="A23122" s="1" t="s">
        <v>6295</v>
      </c>
      <c r="B23122" t="str">
        <f t="shared" si="694"/>
        <v>https://www.udobaer.de/out/media/public/cust/others/s0000339-2021-ch_it.pdf</v>
      </c>
    </row>
    <row r="23123" spans="1:2" x14ac:dyDescent="0.2">
      <c r="A23123" s="1" t="s">
        <v>6296</v>
      </c>
      <c r="B23123" t="str">
        <f t="shared" si="694"/>
        <v>https://www.udobaer.de/out/media/public/cust/others/s0000339-2021-ch_it.pdf</v>
      </c>
    </row>
    <row r="23124" spans="1:2" x14ac:dyDescent="0.2">
      <c r="A23124" s="1" t="s">
        <v>6297</v>
      </c>
      <c r="B23124" t="str">
        <f t="shared" si="694"/>
        <v>https://www.udobaer.de/out/media/public/cust/others/s0000339-2021-ch_it.pdf</v>
      </c>
    </row>
    <row r="23125" spans="1:2" x14ac:dyDescent="0.2">
      <c r="A23125" s="1" t="s">
        <v>6298</v>
      </c>
      <c r="B23125" t="str">
        <f t="shared" si="694"/>
        <v>https://www.udobaer.de/out/media/public/cust/others/s0000339-2021-ch_it.pdf</v>
      </c>
    </row>
    <row r="23126" spans="1:2" x14ac:dyDescent="0.2">
      <c r="A23126" s="1" t="s">
        <v>6299</v>
      </c>
      <c r="B23126" t="str">
        <f t="shared" si="694"/>
        <v>https://www.udobaer.de/out/media/public/cust/others/s0000339-2021-ch_it.pdf</v>
      </c>
    </row>
    <row r="23127" spans="1:2" x14ac:dyDescent="0.2">
      <c r="A23127" s="1" t="s">
        <v>6300</v>
      </c>
      <c r="B23127" t="str">
        <f t="shared" si="694"/>
        <v>https://www.udobaer.de/out/media/public/cust/others/s0000339-2021-ch_it.pdf</v>
      </c>
    </row>
    <row r="23128" spans="1:2" x14ac:dyDescent="0.2">
      <c r="A23128" s="1" t="s">
        <v>6301</v>
      </c>
      <c r="B23128" t="str">
        <f t="shared" si="694"/>
        <v>https://www.udobaer.de/out/media/public/cust/others/s0000339-2021-ch_it.pdf</v>
      </c>
    </row>
    <row r="23129" spans="1:2" x14ac:dyDescent="0.2">
      <c r="A23129" s="1" t="s">
        <v>6302</v>
      </c>
      <c r="B23129" t="str">
        <f t="shared" si="694"/>
        <v>https://www.udobaer.de/out/media/public/cust/others/s0000339-2021-ch_it.pdf</v>
      </c>
    </row>
    <row r="23130" spans="1:2" x14ac:dyDescent="0.2">
      <c r="A23130" s="1" t="s">
        <v>6303</v>
      </c>
      <c r="B23130" t="str">
        <f t="shared" si="694"/>
        <v>https://www.udobaer.de/out/media/public/cust/others/s0000339-2021-ch_it.pdf</v>
      </c>
    </row>
    <row r="23131" spans="1:2" x14ac:dyDescent="0.2">
      <c r="A23131" s="1" t="s">
        <v>6304</v>
      </c>
      <c r="B23131" t="str">
        <f t="shared" si="694"/>
        <v>https://www.udobaer.de/out/media/public/cust/others/s0000339-2021-ch_it.pdf</v>
      </c>
    </row>
    <row r="23132" spans="1:2" x14ac:dyDescent="0.2">
      <c r="A23132" s="1" t="s">
        <v>6305</v>
      </c>
      <c r="B23132" t="str">
        <f t="shared" si="694"/>
        <v>https://www.udobaer.de/out/media/public/cust/others/s0000339-2021-ch_it.pdf</v>
      </c>
    </row>
    <row r="23133" spans="1:2" x14ac:dyDescent="0.2">
      <c r="A23133" s="1" t="s">
        <v>6306</v>
      </c>
      <c r="B23133" t="str">
        <f t="shared" ref="B23133:B23164" si="695">HYPERLINK("https://www.udobaer.de/out/media/public/cust/others/s0000339-2021-ch_it.pdf")</f>
        <v>https://www.udobaer.de/out/media/public/cust/others/s0000339-2021-ch_it.pdf</v>
      </c>
    </row>
    <row r="23134" spans="1:2" x14ac:dyDescent="0.2">
      <c r="A23134" s="1" t="s">
        <v>6307</v>
      </c>
      <c r="B23134" t="str">
        <f t="shared" si="695"/>
        <v>https://www.udobaer.de/out/media/public/cust/others/s0000339-2021-ch_it.pdf</v>
      </c>
    </row>
    <row r="23135" spans="1:2" x14ac:dyDescent="0.2">
      <c r="A23135" s="1" t="s">
        <v>6308</v>
      </c>
      <c r="B23135" t="str">
        <f t="shared" si="695"/>
        <v>https://www.udobaer.de/out/media/public/cust/others/s0000339-2021-ch_it.pdf</v>
      </c>
    </row>
    <row r="23136" spans="1:2" x14ac:dyDescent="0.2">
      <c r="A23136" s="1" t="s">
        <v>6309</v>
      </c>
      <c r="B23136" t="str">
        <f t="shared" si="695"/>
        <v>https://www.udobaer.de/out/media/public/cust/others/s0000339-2021-ch_it.pdf</v>
      </c>
    </row>
    <row r="23137" spans="1:2" x14ac:dyDescent="0.2">
      <c r="A23137" s="1" t="s">
        <v>6310</v>
      </c>
      <c r="B23137" t="str">
        <f t="shared" si="695"/>
        <v>https://www.udobaer.de/out/media/public/cust/others/s0000339-2021-ch_it.pdf</v>
      </c>
    </row>
    <row r="23138" spans="1:2" x14ac:dyDescent="0.2">
      <c r="A23138" s="1" t="s">
        <v>6311</v>
      </c>
      <c r="B23138" t="str">
        <f t="shared" si="695"/>
        <v>https://www.udobaer.de/out/media/public/cust/others/s0000339-2021-ch_it.pdf</v>
      </c>
    </row>
    <row r="23139" spans="1:2" x14ac:dyDescent="0.2">
      <c r="A23139" s="1" t="s">
        <v>6312</v>
      </c>
      <c r="B23139" t="str">
        <f t="shared" si="695"/>
        <v>https://www.udobaer.de/out/media/public/cust/others/s0000339-2021-ch_it.pdf</v>
      </c>
    </row>
    <row r="23140" spans="1:2" x14ac:dyDescent="0.2">
      <c r="A23140" s="1" t="s">
        <v>6313</v>
      </c>
      <c r="B23140" t="str">
        <f t="shared" si="695"/>
        <v>https://www.udobaer.de/out/media/public/cust/others/s0000339-2021-ch_it.pdf</v>
      </c>
    </row>
    <row r="23141" spans="1:2" x14ac:dyDescent="0.2">
      <c r="A23141" s="1" t="s">
        <v>6314</v>
      </c>
      <c r="B23141" t="str">
        <f t="shared" si="695"/>
        <v>https://www.udobaer.de/out/media/public/cust/others/s0000339-2021-ch_it.pdf</v>
      </c>
    </row>
    <row r="23142" spans="1:2" x14ac:dyDescent="0.2">
      <c r="A23142" s="1" t="s">
        <v>6315</v>
      </c>
      <c r="B23142" t="str">
        <f t="shared" si="695"/>
        <v>https://www.udobaer.de/out/media/public/cust/others/s0000339-2021-ch_it.pdf</v>
      </c>
    </row>
    <row r="23143" spans="1:2" x14ac:dyDescent="0.2">
      <c r="A23143" s="1" t="s">
        <v>6316</v>
      </c>
      <c r="B23143" t="str">
        <f t="shared" si="695"/>
        <v>https://www.udobaer.de/out/media/public/cust/others/s0000339-2021-ch_it.pdf</v>
      </c>
    </row>
    <row r="23144" spans="1:2" x14ac:dyDescent="0.2">
      <c r="A23144" s="1" t="s">
        <v>6317</v>
      </c>
      <c r="B23144" t="str">
        <f t="shared" si="695"/>
        <v>https://www.udobaer.de/out/media/public/cust/others/s0000339-2021-ch_it.pdf</v>
      </c>
    </row>
    <row r="23145" spans="1:2" x14ac:dyDescent="0.2">
      <c r="A23145" s="1" t="s">
        <v>6318</v>
      </c>
      <c r="B23145" t="str">
        <f t="shared" si="695"/>
        <v>https://www.udobaer.de/out/media/public/cust/others/s0000339-2021-ch_it.pdf</v>
      </c>
    </row>
    <row r="23146" spans="1:2" x14ac:dyDescent="0.2">
      <c r="A23146" s="1" t="s">
        <v>6319</v>
      </c>
      <c r="B23146" t="str">
        <f t="shared" si="695"/>
        <v>https://www.udobaer.de/out/media/public/cust/others/s0000339-2021-ch_it.pdf</v>
      </c>
    </row>
    <row r="23147" spans="1:2" x14ac:dyDescent="0.2">
      <c r="A23147" s="1" t="s">
        <v>6320</v>
      </c>
      <c r="B23147" t="str">
        <f t="shared" si="695"/>
        <v>https://www.udobaer.de/out/media/public/cust/others/s0000339-2021-ch_it.pdf</v>
      </c>
    </row>
    <row r="23148" spans="1:2" x14ac:dyDescent="0.2">
      <c r="A23148" s="1" t="s">
        <v>6321</v>
      </c>
      <c r="B23148" t="str">
        <f t="shared" si="695"/>
        <v>https://www.udobaer.de/out/media/public/cust/others/s0000339-2021-ch_it.pdf</v>
      </c>
    </row>
    <row r="23149" spans="1:2" x14ac:dyDescent="0.2">
      <c r="A23149" s="1" t="s">
        <v>6322</v>
      </c>
      <c r="B23149" t="str">
        <f t="shared" si="695"/>
        <v>https://www.udobaer.de/out/media/public/cust/others/s0000339-2021-ch_it.pdf</v>
      </c>
    </row>
    <row r="23150" spans="1:2" x14ac:dyDescent="0.2">
      <c r="A23150" s="1" t="s">
        <v>6323</v>
      </c>
      <c r="B23150" t="str">
        <f t="shared" si="695"/>
        <v>https://www.udobaer.de/out/media/public/cust/others/s0000339-2021-ch_it.pdf</v>
      </c>
    </row>
    <row r="23151" spans="1:2" x14ac:dyDescent="0.2">
      <c r="A23151" s="1" t="s">
        <v>6324</v>
      </c>
      <c r="B23151" t="str">
        <f t="shared" si="695"/>
        <v>https://www.udobaer.de/out/media/public/cust/others/s0000339-2021-ch_it.pdf</v>
      </c>
    </row>
    <row r="23152" spans="1:2" x14ac:dyDescent="0.2">
      <c r="A23152" s="1" t="s">
        <v>6325</v>
      </c>
      <c r="B23152" t="str">
        <f t="shared" si="695"/>
        <v>https://www.udobaer.de/out/media/public/cust/others/s0000339-2021-ch_it.pdf</v>
      </c>
    </row>
    <row r="23153" spans="1:2" x14ac:dyDescent="0.2">
      <c r="A23153" s="1" t="s">
        <v>6326</v>
      </c>
      <c r="B23153" t="str">
        <f t="shared" si="695"/>
        <v>https://www.udobaer.de/out/media/public/cust/others/s0000339-2021-ch_it.pdf</v>
      </c>
    </row>
    <row r="23154" spans="1:2" x14ac:dyDescent="0.2">
      <c r="A23154" s="1" t="s">
        <v>6327</v>
      </c>
      <c r="B23154" t="str">
        <f t="shared" si="695"/>
        <v>https://www.udobaer.de/out/media/public/cust/others/s0000339-2021-ch_it.pdf</v>
      </c>
    </row>
    <row r="23155" spans="1:2" x14ac:dyDescent="0.2">
      <c r="A23155" s="1" t="s">
        <v>6328</v>
      </c>
      <c r="B23155" t="str">
        <f t="shared" si="695"/>
        <v>https://www.udobaer.de/out/media/public/cust/others/s0000339-2021-ch_it.pdf</v>
      </c>
    </row>
    <row r="23156" spans="1:2" x14ac:dyDescent="0.2">
      <c r="A23156" s="1" t="s">
        <v>6329</v>
      </c>
      <c r="B23156" t="str">
        <f t="shared" si="695"/>
        <v>https://www.udobaer.de/out/media/public/cust/others/s0000339-2021-ch_it.pdf</v>
      </c>
    </row>
    <row r="23157" spans="1:2" x14ac:dyDescent="0.2">
      <c r="A23157" s="1" t="s">
        <v>6330</v>
      </c>
      <c r="B23157" t="str">
        <f t="shared" si="695"/>
        <v>https://www.udobaer.de/out/media/public/cust/others/s0000339-2021-ch_it.pdf</v>
      </c>
    </row>
    <row r="23158" spans="1:2" x14ac:dyDescent="0.2">
      <c r="A23158" s="1" t="s">
        <v>6331</v>
      </c>
      <c r="B23158" t="str">
        <f t="shared" si="695"/>
        <v>https://www.udobaer.de/out/media/public/cust/others/s0000339-2021-ch_it.pdf</v>
      </c>
    </row>
    <row r="23159" spans="1:2" x14ac:dyDescent="0.2">
      <c r="A23159" s="1" t="s">
        <v>6332</v>
      </c>
      <c r="B23159" t="str">
        <f t="shared" si="695"/>
        <v>https://www.udobaer.de/out/media/public/cust/others/s0000339-2021-ch_it.pdf</v>
      </c>
    </row>
    <row r="23160" spans="1:2" x14ac:dyDescent="0.2">
      <c r="A23160" s="1" t="s">
        <v>6333</v>
      </c>
      <c r="B23160" t="str">
        <f t="shared" si="695"/>
        <v>https://www.udobaer.de/out/media/public/cust/others/s0000339-2021-ch_it.pdf</v>
      </c>
    </row>
    <row r="23161" spans="1:2" x14ac:dyDescent="0.2">
      <c r="A23161" s="1" t="s">
        <v>6334</v>
      </c>
      <c r="B23161" t="str">
        <f t="shared" si="695"/>
        <v>https://www.udobaer.de/out/media/public/cust/others/s0000339-2021-ch_it.pdf</v>
      </c>
    </row>
    <row r="23162" spans="1:2" x14ac:dyDescent="0.2">
      <c r="A23162" s="1" t="s">
        <v>6335</v>
      </c>
      <c r="B23162" t="str">
        <f t="shared" si="695"/>
        <v>https://www.udobaer.de/out/media/public/cust/others/s0000339-2021-ch_it.pdf</v>
      </c>
    </row>
    <row r="23163" spans="1:2" x14ac:dyDescent="0.2">
      <c r="A23163" s="1" t="s">
        <v>6336</v>
      </c>
      <c r="B23163" t="str">
        <f t="shared" si="695"/>
        <v>https://www.udobaer.de/out/media/public/cust/others/s0000339-2021-ch_it.pdf</v>
      </c>
    </row>
    <row r="23164" spans="1:2" x14ac:dyDescent="0.2">
      <c r="A23164" s="1" t="s">
        <v>6337</v>
      </c>
      <c r="B23164" t="str">
        <f t="shared" si="695"/>
        <v>https://www.udobaer.de/out/media/public/cust/others/s0000339-2021-ch_it.pdf</v>
      </c>
    </row>
    <row r="23165" spans="1:2" x14ac:dyDescent="0.2">
      <c r="A23165" s="1" t="s">
        <v>6338</v>
      </c>
      <c r="B23165" t="str">
        <f t="shared" ref="B23165:B23196" si="696">HYPERLINK("https://www.udobaer.de/out/media/public/cust/others/s0000339-2021-ch_it.pdf")</f>
        <v>https://www.udobaer.de/out/media/public/cust/others/s0000339-2021-ch_it.pdf</v>
      </c>
    </row>
    <row r="23166" spans="1:2" x14ac:dyDescent="0.2">
      <c r="A23166" s="1" t="s">
        <v>6339</v>
      </c>
      <c r="B23166" t="str">
        <f t="shared" si="696"/>
        <v>https://www.udobaer.de/out/media/public/cust/others/s0000339-2021-ch_it.pdf</v>
      </c>
    </row>
    <row r="23167" spans="1:2" x14ac:dyDescent="0.2">
      <c r="A23167" s="1" t="s">
        <v>6340</v>
      </c>
      <c r="B23167" t="str">
        <f t="shared" si="696"/>
        <v>https://www.udobaer.de/out/media/public/cust/others/s0000339-2021-ch_it.pdf</v>
      </c>
    </row>
    <row r="23168" spans="1:2" x14ac:dyDescent="0.2">
      <c r="A23168" s="1" t="s">
        <v>6341</v>
      </c>
      <c r="B23168" t="str">
        <f t="shared" si="696"/>
        <v>https://www.udobaer.de/out/media/public/cust/others/s0000339-2021-ch_it.pdf</v>
      </c>
    </row>
    <row r="23169" spans="1:2" x14ac:dyDescent="0.2">
      <c r="A23169" s="1" t="s">
        <v>6342</v>
      </c>
      <c r="B23169" t="str">
        <f t="shared" si="696"/>
        <v>https://www.udobaer.de/out/media/public/cust/others/s0000339-2021-ch_it.pdf</v>
      </c>
    </row>
    <row r="23170" spans="1:2" x14ac:dyDescent="0.2">
      <c r="A23170" s="1" t="s">
        <v>6343</v>
      </c>
      <c r="B23170" t="str">
        <f t="shared" si="696"/>
        <v>https://www.udobaer.de/out/media/public/cust/others/s0000339-2021-ch_it.pdf</v>
      </c>
    </row>
    <row r="23171" spans="1:2" x14ac:dyDescent="0.2">
      <c r="A23171" s="1" t="s">
        <v>6344</v>
      </c>
      <c r="B23171" t="str">
        <f t="shared" si="696"/>
        <v>https://www.udobaer.de/out/media/public/cust/others/s0000339-2021-ch_it.pdf</v>
      </c>
    </row>
    <row r="23172" spans="1:2" x14ac:dyDescent="0.2">
      <c r="A23172" s="1" t="s">
        <v>6345</v>
      </c>
      <c r="B23172" t="str">
        <f t="shared" si="696"/>
        <v>https://www.udobaer.de/out/media/public/cust/others/s0000339-2021-ch_it.pdf</v>
      </c>
    </row>
    <row r="23173" spans="1:2" x14ac:dyDescent="0.2">
      <c r="A23173" s="1" t="s">
        <v>6432</v>
      </c>
      <c r="B23173" t="str">
        <f t="shared" si="696"/>
        <v>https://www.udobaer.de/out/media/public/cust/others/s0000339-2021-ch_it.pdf</v>
      </c>
    </row>
    <row r="23174" spans="1:2" x14ac:dyDescent="0.2">
      <c r="A23174" s="1" t="s">
        <v>6488</v>
      </c>
      <c r="B23174" t="str">
        <f t="shared" si="696"/>
        <v>https://www.udobaer.de/out/media/public/cust/others/s0000339-2021-ch_it.pdf</v>
      </c>
    </row>
    <row r="23175" spans="1:2" x14ac:dyDescent="0.2">
      <c r="A23175" s="1" t="s">
        <v>6489</v>
      </c>
      <c r="B23175" t="str">
        <f t="shared" si="696"/>
        <v>https://www.udobaer.de/out/media/public/cust/others/s0000339-2021-ch_it.pdf</v>
      </c>
    </row>
    <row r="23176" spans="1:2" x14ac:dyDescent="0.2">
      <c r="A23176" s="1" t="s">
        <v>6493</v>
      </c>
      <c r="B23176" t="str">
        <f t="shared" si="696"/>
        <v>https://www.udobaer.de/out/media/public/cust/others/s0000339-2021-ch_it.pdf</v>
      </c>
    </row>
    <row r="23177" spans="1:2" x14ac:dyDescent="0.2">
      <c r="A23177" s="1" t="s">
        <v>6496</v>
      </c>
      <c r="B23177" t="str">
        <f t="shared" si="696"/>
        <v>https://www.udobaer.de/out/media/public/cust/others/s0000339-2021-ch_it.pdf</v>
      </c>
    </row>
    <row r="23178" spans="1:2" x14ac:dyDescent="0.2">
      <c r="A23178" s="1" t="s">
        <v>6497</v>
      </c>
      <c r="B23178" t="str">
        <f t="shared" si="696"/>
        <v>https://www.udobaer.de/out/media/public/cust/others/s0000339-2021-ch_it.pdf</v>
      </c>
    </row>
    <row r="23179" spans="1:2" x14ac:dyDescent="0.2">
      <c r="A23179" s="1" t="s">
        <v>6499</v>
      </c>
      <c r="B23179" t="str">
        <f t="shared" si="696"/>
        <v>https://www.udobaer.de/out/media/public/cust/others/s0000339-2021-ch_it.pdf</v>
      </c>
    </row>
    <row r="23180" spans="1:2" x14ac:dyDescent="0.2">
      <c r="A23180" s="1" t="s">
        <v>6500</v>
      </c>
      <c r="B23180" t="str">
        <f t="shared" si="696"/>
        <v>https://www.udobaer.de/out/media/public/cust/others/s0000339-2021-ch_it.pdf</v>
      </c>
    </row>
    <row r="23181" spans="1:2" x14ac:dyDescent="0.2">
      <c r="A23181" s="1" t="s">
        <v>6501</v>
      </c>
      <c r="B23181" t="str">
        <f t="shared" si="696"/>
        <v>https://www.udobaer.de/out/media/public/cust/others/s0000339-2021-ch_it.pdf</v>
      </c>
    </row>
    <row r="23182" spans="1:2" x14ac:dyDescent="0.2">
      <c r="A23182" s="1" t="s">
        <v>6505</v>
      </c>
      <c r="B23182" t="str">
        <f t="shared" si="696"/>
        <v>https://www.udobaer.de/out/media/public/cust/others/s0000339-2021-ch_it.pdf</v>
      </c>
    </row>
    <row r="23183" spans="1:2" x14ac:dyDescent="0.2">
      <c r="A23183" s="1" t="s">
        <v>6506</v>
      </c>
      <c r="B23183" t="str">
        <f t="shared" si="696"/>
        <v>https://www.udobaer.de/out/media/public/cust/others/s0000339-2021-ch_it.pdf</v>
      </c>
    </row>
    <row r="23184" spans="1:2" x14ac:dyDescent="0.2">
      <c r="A23184" s="1" t="s">
        <v>6510</v>
      </c>
      <c r="B23184" t="str">
        <f t="shared" si="696"/>
        <v>https://www.udobaer.de/out/media/public/cust/others/s0000339-2021-ch_it.pdf</v>
      </c>
    </row>
    <row r="23185" spans="1:2" x14ac:dyDescent="0.2">
      <c r="A23185" s="1" t="s">
        <v>6511</v>
      </c>
      <c r="B23185" t="str">
        <f t="shared" si="696"/>
        <v>https://www.udobaer.de/out/media/public/cust/others/s0000339-2021-ch_it.pdf</v>
      </c>
    </row>
    <row r="23186" spans="1:2" x14ac:dyDescent="0.2">
      <c r="A23186" s="1" t="s">
        <v>6514</v>
      </c>
      <c r="B23186" t="str">
        <f t="shared" si="696"/>
        <v>https://www.udobaer.de/out/media/public/cust/others/s0000339-2021-ch_it.pdf</v>
      </c>
    </row>
    <row r="23187" spans="1:2" x14ac:dyDescent="0.2">
      <c r="A23187" s="1" t="s">
        <v>6515</v>
      </c>
      <c r="B23187" t="str">
        <f t="shared" si="696"/>
        <v>https://www.udobaer.de/out/media/public/cust/others/s0000339-2021-ch_it.pdf</v>
      </c>
    </row>
    <row r="23188" spans="1:2" x14ac:dyDescent="0.2">
      <c r="A23188" s="1" t="s">
        <v>6516</v>
      </c>
      <c r="B23188" t="str">
        <f t="shared" si="696"/>
        <v>https://www.udobaer.de/out/media/public/cust/others/s0000339-2021-ch_it.pdf</v>
      </c>
    </row>
    <row r="23189" spans="1:2" x14ac:dyDescent="0.2">
      <c r="A23189" s="1" t="s">
        <v>6518</v>
      </c>
      <c r="B23189" t="str">
        <f t="shared" si="696"/>
        <v>https://www.udobaer.de/out/media/public/cust/others/s0000339-2021-ch_it.pdf</v>
      </c>
    </row>
    <row r="23190" spans="1:2" x14ac:dyDescent="0.2">
      <c r="A23190" s="1" t="s">
        <v>6519</v>
      </c>
      <c r="B23190" t="str">
        <f t="shared" si="696"/>
        <v>https://www.udobaer.de/out/media/public/cust/others/s0000339-2021-ch_it.pdf</v>
      </c>
    </row>
    <row r="23191" spans="1:2" x14ac:dyDescent="0.2">
      <c r="A23191" s="1" t="s">
        <v>6522</v>
      </c>
      <c r="B23191" t="str">
        <f t="shared" si="696"/>
        <v>https://www.udobaer.de/out/media/public/cust/others/s0000339-2021-ch_it.pdf</v>
      </c>
    </row>
    <row r="23192" spans="1:2" x14ac:dyDescent="0.2">
      <c r="A23192" s="1" t="s">
        <v>6523</v>
      </c>
      <c r="B23192" t="str">
        <f t="shared" si="696"/>
        <v>https://www.udobaer.de/out/media/public/cust/others/s0000339-2021-ch_it.pdf</v>
      </c>
    </row>
    <row r="23193" spans="1:2" x14ac:dyDescent="0.2">
      <c r="A23193" s="1" t="s">
        <v>6524</v>
      </c>
      <c r="B23193" t="str">
        <f t="shared" si="696"/>
        <v>https://www.udobaer.de/out/media/public/cust/others/s0000339-2021-ch_it.pdf</v>
      </c>
    </row>
    <row r="23194" spans="1:2" x14ac:dyDescent="0.2">
      <c r="A23194" s="1" t="s">
        <v>6525</v>
      </c>
      <c r="B23194" t="str">
        <f t="shared" si="696"/>
        <v>https://www.udobaer.de/out/media/public/cust/others/s0000339-2021-ch_it.pdf</v>
      </c>
    </row>
    <row r="23195" spans="1:2" x14ac:dyDescent="0.2">
      <c r="A23195" s="1" t="s">
        <v>6527</v>
      </c>
      <c r="B23195" t="str">
        <f t="shared" si="696"/>
        <v>https://www.udobaer.de/out/media/public/cust/others/s0000339-2021-ch_it.pdf</v>
      </c>
    </row>
    <row r="23196" spans="1:2" x14ac:dyDescent="0.2">
      <c r="A23196" s="1" t="s">
        <v>6528</v>
      </c>
      <c r="B23196" t="str">
        <f t="shared" si="696"/>
        <v>https://www.udobaer.de/out/media/public/cust/others/s0000339-2021-ch_it.pdf</v>
      </c>
    </row>
    <row r="23197" spans="1:2" x14ac:dyDescent="0.2">
      <c r="A23197" s="1" t="s">
        <v>6529</v>
      </c>
      <c r="B23197" t="str">
        <f t="shared" ref="B23197:B23213" si="697">HYPERLINK("https://www.udobaer.de/out/media/public/cust/others/s0000339-2021-ch_it.pdf")</f>
        <v>https://www.udobaer.de/out/media/public/cust/others/s0000339-2021-ch_it.pdf</v>
      </c>
    </row>
    <row r="23198" spans="1:2" x14ac:dyDescent="0.2">
      <c r="A23198" s="1" t="s">
        <v>8314</v>
      </c>
      <c r="B23198" t="str">
        <f t="shared" si="697"/>
        <v>https://www.udobaer.de/out/media/public/cust/others/s0000339-2021-ch_it.pdf</v>
      </c>
    </row>
    <row r="23199" spans="1:2" x14ac:dyDescent="0.2">
      <c r="A23199" s="1" t="s">
        <v>8317</v>
      </c>
      <c r="B23199" t="str">
        <f t="shared" si="697"/>
        <v>https://www.udobaer.de/out/media/public/cust/others/s0000339-2021-ch_it.pdf</v>
      </c>
    </row>
    <row r="23200" spans="1:2" x14ac:dyDescent="0.2">
      <c r="A23200" s="1" t="s">
        <v>8318</v>
      </c>
      <c r="B23200" t="str">
        <f t="shared" si="697"/>
        <v>https://www.udobaer.de/out/media/public/cust/others/s0000339-2021-ch_it.pdf</v>
      </c>
    </row>
    <row r="23201" spans="1:2" x14ac:dyDescent="0.2">
      <c r="A23201" s="1" t="s">
        <v>8319</v>
      </c>
      <c r="B23201" t="str">
        <f t="shared" si="697"/>
        <v>https://www.udobaer.de/out/media/public/cust/others/s0000339-2021-ch_it.pdf</v>
      </c>
    </row>
    <row r="23202" spans="1:2" x14ac:dyDescent="0.2">
      <c r="A23202" s="1" t="s">
        <v>8320</v>
      </c>
      <c r="B23202" t="str">
        <f t="shared" si="697"/>
        <v>https://www.udobaer.de/out/media/public/cust/others/s0000339-2021-ch_it.pdf</v>
      </c>
    </row>
    <row r="23203" spans="1:2" x14ac:dyDescent="0.2">
      <c r="A23203" s="1" t="s">
        <v>8322</v>
      </c>
      <c r="B23203" t="str">
        <f t="shared" si="697"/>
        <v>https://www.udobaer.de/out/media/public/cust/others/s0000339-2021-ch_it.pdf</v>
      </c>
    </row>
    <row r="23204" spans="1:2" x14ac:dyDescent="0.2">
      <c r="A23204" s="1" t="s">
        <v>8323</v>
      </c>
      <c r="B23204" t="str">
        <f t="shared" si="697"/>
        <v>https://www.udobaer.de/out/media/public/cust/others/s0000339-2021-ch_it.pdf</v>
      </c>
    </row>
    <row r="23205" spans="1:2" x14ac:dyDescent="0.2">
      <c r="A23205" s="1" t="s">
        <v>8324</v>
      </c>
      <c r="B23205" t="str">
        <f t="shared" si="697"/>
        <v>https://www.udobaer.de/out/media/public/cust/others/s0000339-2021-ch_it.pdf</v>
      </c>
    </row>
    <row r="23206" spans="1:2" x14ac:dyDescent="0.2">
      <c r="A23206" s="1" t="s">
        <v>8325</v>
      </c>
      <c r="B23206" t="str">
        <f t="shared" si="697"/>
        <v>https://www.udobaer.de/out/media/public/cust/others/s0000339-2021-ch_it.pdf</v>
      </c>
    </row>
    <row r="23207" spans="1:2" x14ac:dyDescent="0.2">
      <c r="A23207" s="1" t="s">
        <v>8326</v>
      </c>
      <c r="B23207" t="str">
        <f t="shared" si="697"/>
        <v>https://www.udobaer.de/out/media/public/cust/others/s0000339-2021-ch_it.pdf</v>
      </c>
    </row>
    <row r="23208" spans="1:2" x14ac:dyDescent="0.2">
      <c r="A23208" s="1" t="s">
        <v>8327</v>
      </c>
      <c r="B23208" t="str">
        <f t="shared" si="697"/>
        <v>https://www.udobaer.de/out/media/public/cust/others/s0000339-2021-ch_it.pdf</v>
      </c>
    </row>
    <row r="23209" spans="1:2" x14ac:dyDescent="0.2">
      <c r="A23209" s="1" t="s">
        <v>8333</v>
      </c>
      <c r="B23209" t="str">
        <f t="shared" si="697"/>
        <v>https://www.udobaer.de/out/media/public/cust/others/s0000339-2021-ch_it.pdf</v>
      </c>
    </row>
    <row r="23210" spans="1:2" x14ac:dyDescent="0.2">
      <c r="A23210" s="1" t="s">
        <v>8384</v>
      </c>
      <c r="B23210" t="str">
        <f t="shared" si="697"/>
        <v>https://www.udobaer.de/out/media/public/cust/others/s0000339-2021-ch_it.pdf</v>
      </c>
    </row>
    <row r="23211" spans="1:2" x14ac:dyDescent="0.2">
      <c r="A23211" s="1" t="s">
        <v>8385</v>
      </c>
      <c r="B23211" t="str">
        <f t="shared" si="697"/>
        <v>https://www.udobaer.de/out/media/public/cust/others/s0000339-2021-ch_it.pdf</v>
      </c>
    </row>
    <row r="23212" spans="1:2" x14ac:dyDescent="0.2">
      <c r="A23212" s="1" t="s">
        <v>8386</v>
      </c>
      <c r="B23212" t="str">
        <f t="shared" si="697"/>
        <v>https://www.udobaer.de/out/media/public/cust/others/s0000339-2021-ch_it.pdf</v>
      </c>
    </row>
    <row r="23213" spans="1:2" x14ac:dyDescent="0.2">
      <c r="A23213" s="1" t="s">
        <v>8387</v>
      </c>
      <c r="B23213" t="str">
        <f t="shared" si="697"/>
        <v>https://www.udobaer.de/out/media/public/cust/others/s0000339-2021-ch_it.pdf</v>
      </c>
    </row>
    <row r="23214" spans="1:2" x14ac:dyDescent="0.2">
      <c r="A23214" s="1" t="s">
        <v>6435</v>
      </c>
      <c r="B23214" t="str">
        <f t="shared" ref="B23214:B23245" si="698">HYPERLINK("https://www.udobaer.de/out/media/public/cust/others/s0000340-2021-ch_it.pdf")</f>
        <v>https://www.udobaer.de/out/media/public/cust/others/s0000340-2021-ch_it.pdf</v>
      </c>
    </row>
    <row r="23215" spans="1:2" x14ac:dyDescent="0.2">
      <c r="A23215" s="1" t="s">
        <v>6436</v>
      </c>
      <c r="B23215" t="str">
        <f t="shared" si="698"/>
        <v>https://www.udobaer.de/out/media/public/cust/others/s0000340-2021-ch_it.pdf</v>
      </c>
    </row>
    <row r="23216" spans="1:2" x14ac:dyDescent="0.2">
      <c r="A23216" s="1" t="s">
        <v>6437</v>
      </c>
      <c r="B23216" t="str">
        <f t="shared" si="698"/>
        <v>https://www.udobaer.de/out/media/public/cust/others/s0000340-2021-ch_it.pdf</v>
      </c>
    </row>
    <row r="23217" spans="1:2" x14ac:dyDescent="0.2">
      <c r="A23217" s="1" t="s">
        <v>6438</v>
      </c>
      <c r="B23217" t="str">
        <f t="shared" si="698"/>
        <v>https://www.udobaer.de/out/media/public/cust/others/s0000340-2021-ch_it.pdf</v>
      </c>
    </row>
    <row r="23218" spans="1:2" x14ac:dyDescent="0.2">
      <c r="A23218" s="1" t="s">
        <v>6439</v>
      </c>
      <c r="B23218" t="str">
        <f t="shared" si="698"/>
        <v>https://www.udobaer.de/out/media/public/cust/others/s0000340-2021-ch_it.pdf</v>
      </c>
    </row>
    <row r="23219" spans="1:2" x14ac:dyDescent="0.2">
      <c r="A23219" s="1" t="s">
        <v>6440</v>
      </c>
      <c r="B23219" t="str">
        <f t="shared" si="698"/>
        <v>https://www.udobaer.de/out/media/public/cust/others/s0000340-2021-ch_it.pdf</v>
      </c>
    </row>
    <row r="23220" spans="1:2" x14ac:dyDescent="0.2">
      <c r="A23220" s="1" t="s">
        <v>6441</v>
      </c>
      <c r="B23220" t="str">
        <f t="shared" si="698"/>
        <v>https://www.udobaer.de/out/media/public/cust/others/s0000340-2021-ch_it.pdf</v>
      </c>
    </row>
    <row r="23221" spans="1:2" x14ac:dyDescent="0.2">
      <c r="A23221" s="1" t="s">
        <v>6442</v>
      </c>
      <c r="B23221" t="str">
        <f t="shared" si="698"/>
        <v>https://www.udobaer.de/out/media/public/cust/others/s0000340-2021-ch_it.pdf</v>
      </c>
    </row>
    <row r="23222" spans="1:2" x14ac:dyDescent="0.2">
      <c r="A23222" s="1" t="s">
        <v>6443</v>
      </c>
      <c r="B23222" t="str">
        <f t="shared" si="698"/>
        <v>https://www.udobaer.de/out/media/public/cust/others/s0000340-2021-ch_it.pdf</v>
      </c>
    </row>
    <row r="23223" spans="1:2" x14ac:dyDescent="0.2">
      <c r="A23223" s="1" t="s">
        <v>6444</v>
      </c>
      <c r="B23223" t="str">
        <f t="shared" si="698"/>
        <v>https://www.udobaer.de/out/media/public/cust/others/s0000340-2021-ch_it.pdf</v>
      </c>
    </row>
    <row r="23224" spans="1:2" x14ac:dyDescent="0.2">
      <c r="A23224" s="1" t="s">
        <v>6445</v>
      </c>
      <c r="B23224" t="str">
        <f t="shared" si="698"/>
        <v>https://www.udobaer.de/out/media/public/cust/others/s0000340-2021-ch_it.pdf</v>
      </c>
    </row>
    <row r="23225" spans="1:2" x14ac:dyDescent="0.2">
      <c r="A23225" s="1" t="s">
        <v>6446</v>
      </c>
      <c r="B23225" t="str">
        <f t="shared" si="698"/>
        <v>https://www.udobaer.de/out/media/public/cust/others/s0000340-2021-ch_it.pdf</v>
      </c>
    </row>
    <row r="23226" spans="1:2" x14ac:dyDescent="0.2">
      <c r="A23226" s="1" t="s">
        <v>6447</v>
      </c>
      <c r="B23226" t="str">
        <f t="shared" si="698"/>
        <v>https://www.udobaer.de/out/media/public/cust/others/s0000340-2021-ch_it.pdf</v>
      </c>
    </row>
    <row r="23227" spans="1:2" x14ac:dyDescent="0.2">
      <c r="A23227" s="1" t="s">
        <v>6448</v>
      </c>
      <c r="B23227" t="str">
        <f t="shared" si="698"/>
        <v>https://www.udobaer.de/out/media/public/cust/others/s0000340-2021-ch_it.pdf</v>
      </c>
    </row>
    <row r="23228" spans="1:2" x14ac:dyDescent="0.2">
      <c r="A23228" s="1" t="s">
        <v>6449</v>
      </c>
      <c r="B23228" t="str">
        <f t="shared" si="698"/>
        <v>https://www.udobaer.de/out/media/public/cust/others/s0000340-2021-ch_it.pdf</v>
      </c>
    </row>
    <row r="23229" spans="1:2" x14ac:dyDescent="0.2">
      <c r="A23229" s="1" t="s">
        <v>6450</v>
      </c>
      <c r="B23229" t="str">
        <f t="shared" si="698"/>
        <v>https://www.udobaer.de/out/media/public/cust/others/s0000340-2021-ch_it.pdf</v>
      </c>
    </row>
    <row r="23230" spans="1:2" x14ac:dyDescent="0.2">
      <c r="A23230" s="1" t="s">
        <v>6451</v>
      </c>
      <c r="B23230" t="str">
        <f t="shared" si="698"/>
        <v>https://www.udobaer.de/out/media/public/cust/others/s0000340-2021-ch_it.pdf</v>
      </c>
    </row>
    <row r="23231" spans="1:2" x14ac:dyDescent="0.2">
      <c r="A23231" s="1" t="s">
        <v>6452</v>
      </c>
      <c r="B23231" t="str">
        <f t="shared" si="698"/>
        <v>https://www.udobaer.de/out/media/public/cust/others/s0000340-2021-ch_it.pdf</v>
      </c>
    </row>
    <row r="23232" spans="1:2" x14ac:dyDescent="0.2">
      <c r="A23232" s="1" t="s">
        <v>6453</v>
      </c>
      <c r="B23232" t="str">
        <f t="shared" si="698"/>
        <v>https://www.udobaer.de/out/media/public/cust/others/s0000340-2021-ch_it.pdf</v>
      </c>
    </row>
    <row r="23233" spans="1:2" x14ac:dyDescent="0.2">
      <c r="A23233" s="1" t="s">
        <v>6454</v>
      </c>
      <c r="B23233" t="str">
        <f t="shared" si="698"/>
        <v>https://www.udobaer.de/out/media/public/cust/others/s0000340-2021-ch_it.pdf</v>
      </c>
    </row>
    <row r="23234" spans="1:2" x14ac:dyDescent="0.2">
      <c r="A23234" s="1" t="s">
        <v>6455</v>
      </c>
      <c r="B23234" t="str">
        <f t="shared" si="698"/>
        <v>https://www.udobaer.de/out/media/public/cust/others/s0000340-2021-ch_it.pdf</v>
      </c>
    </row>
    <row r="23235" spans="1:2" x14ac:dyDescent="0.2">
      <c r="A23235" s="1" t="s">
        <v>6456</v>
      </c>
      <c r="B23235" t="str">
        <f t="shared" si="698"/>
        <v>https://www.udobaer.de/out/media/public/cust/others/s0000340-2021-ch_it.pdf</v>
      </c>
    </row>
    <row r="23236" spans="1:2" x14ac:dyDescent="0.2">
      <c r="A23236" s="1" t="s">
        <v>6457</v>
      </c>
      <c r="B23236" t="str">
        <f t="shared" si="698"/>
        <v>https://www.udobaer.de/out/media/public/cust/others/s0000340-2021-ch_it.pdf</v>
      </c>
    </row>
    <row r="23237" spans="1:2" x14ac:dyDescent="0.2">
      <c r="A23237" s="1" t="s">
        <v>6458</v>
      </c>
      <c r="B23237" t="str">
        <f t="shared" si="698"/>
        <v>https://www.udobaer.de/out/media/public/cust/others/s0000340-2021-ch_it.pdf</v>
      </c>
    </row>
    <row r="23238" spans="1:2" x14ac:dyDescent="0.2">
      <c r="A23238" s="1" t="s">
        <v>6459</v>
      </c>
      <c r="B23238" t="str">
        <f t="shared" si="698"/>
        <v>https://www.udobaer.de/out/media/public/cust/others/s0000340-2021-ch_it.pdf</v>
      </c>
    </row>
    <row r="23239" spans="1:2" x14ac:dyDescent="0.2">
      <c r="A23239" s="1" t="s">
        <v>6460</v>
      </c>
      <c r="B23239" t="str">
        <f t="shared" si="698"/>
        <v>https://www.udobaer.de/out/media/public/cust/others/s0000340-2021-ch_it.pdf</v>
      </c>
    </row>
    <row r="23240" spans="1:2" x14ac:dyDescent="0.2">
      <c r="A23240" s="1" t="s">
        <v>6461</v>
      </c>
      <c r="B23240" t="str">
        <f t="shared" si="698"/>
        <v>https://www.udobaer.de/out/media/public/cust/others/s0000340-2021-ch_it.pdf</v>
      </c>
    </row>
    <row r="23241" spans="1:2" x14ac:dyDescent="0.2">
      <c r="A23241" s="1" t="s">
        <v>6462</v>
      </c>
      <c r="B23241" t="str">
        <f t="shared" si="698"/>
        <v>https://www.udobaer.de/out/media/public/cust/others/s0000340-2021-ch_it.pdf</v>
      </c>
    </row>
    <row r="23242" spans="1:2" x14ac:dyDescent="0.2">
      <c r="A23242" s="1" t="s">
        <v>6463</v>
      </c>
      <c r="B23242" t="str">
        <f t="shared" si="698"/>
        <v>https://www.udobaer.de/out/media/public/cust/others/s0000340-2021-ch_it.pdf</v>
      </c>
    </row>
    <row r="23243" spans="1:2" x14ac:dyDescent="0.2">
      <c r="A23243" s="1" t="s">
        <v>6464</v>
      </c>
      <c r="B23243" t="str">
        <f t="shared" si="698"/>
        <v>https://www.udobaer.de/out/media/public/cust/others/s0000340-2021-ch_it.pdf</v>
      </c>
    </row>
    <row r="23244" spans="1:2" x14ac:dyDescent="0.2">
      <c r="A23244" s="1" t="s">
        <v>6465</v>
      </c>
      <c r="B23244" t="str">
        <f t="shared" si="698"/>
        <v>https://www.udobaer.de/out/media/public/cust/others/s0000340-2021-ch_it.pdf</v>
      </c>
    </row>
    <row r="23245" spans="1:2" x14ac:dyDescent="0.2">
      <c r="A23245" s="1" t="s">
        <v>6466</v>
      </c>
      <c r="B23245" t="str">
        <f t="shared" si="698"/>
        <v>https://www.udobaer.de/out/media/public/cust/others/s0000340-2021-ch_it.pdf</v>
      </c>
    </row>
    <row r="23246" spans="1:2" x14ac:dyDescent="0.2">
      <c r="A23246" s="1" t="s">
        <v>6467</v>
      </c>
      <c r="B23246" t="str">
        <f t="shared" ref="B23246:B23276" si="699">HYPERLINK("https://www.udobaer.de/out/media/public/cust/others/s0000340-2021-ch_it.pdf")</f>
        <v>https://www.udobaer.de/out/media/public/cust/others/s0000340-2021-ch_it.pdf</v>
      </c>
    </row>
    <row r="23247" spans="1:2" x14ac:dyDescent="0.2">
      <c r="A23247" s="1" t="s">
        <v>6468</v>
      </c>
      <c r="B23247" t="str">
        <f t="shared" si="699"/>
        <v>https://www.udobaer.de/out/media/public/cust/others/s0000340-2021-ch_it.pdf</v>
      </c>
    </row>
    <row r="23248" spans="1:2" x14ac:dyDescent="0.2">
      <c r="A23248" s="1" t="s">
        <v>6469</v>
      </c>
      <c r="B23248" t="str">
        <f t="shared" si="699"/>
        <v>https://www.udobaer.de/out/media/public/cust/others/s0000340-2021-ch_it.pdf</v>
      </c>
    </row>
    <row r="23249" spans="1:2" x14ac:dyDescent="0.2">
      <c r="A23249" s="1" t="s">
        <v>6470</v>
      </c>
      <c r="B23249" t="str">
        <f t="shared" si="699"/>
        <v>https://www.udobaer.de/out/media/public/cust/others/s0000340-2021-ch_it.pdf</v>
      </c>
    </row>
    <row r="23250" spans="1:2" x14ac:dyDescent="0.2">
      <c r="A23250" s="1" t="s">
        <v>6471</v>
      </c>
      <c r="B23250" t="str">
        <f t="shared" si="699"/>
        <v>https://www.udobaer.de/out/media/public/cust/others/s0000340-2021-ch_it.pdf</v>
      </c>
    </row>
    <row r="23251" spans="1:2" x14ac:dyDescent="0.2">
      <c r="A23251" s="1" t="s">
        <v>6472</v>
      </c>
      <c r="B23251" t="str">
        <f t="shared" si="699"/>
        <v>https://www.udobaer.de/out/media/public/cust/others/s0000340-2021-ch_it.pdf</v>
      </c>
    </row>
    <row r="23252" spans="1:2" x14ac:dyDescent="0.2">
      <c r="A23252" s="1" t="s">
        <v>6473</v>
      </c>
      <c r="B23252" t="str">
        <f t="shared" si="699"/>
        <v>https://www.udobaer.de/out/media/public/cust/others/s0000340-2021-ch_it.pdf</v>
      </c>
    </row>
    <row r="23253" spans="1:2" x14ac:dyDescent="0.2">
      <c r="A23253" s="1" t="s">
        <v>6474</v>
      </c>
      <c r="B23253" t="str">
        <f t="shared" si="699"/>
        <v>https://www.udobaer.de/out/media/public/cust/others/s0000340-2021-ch_it.pdf</v>
      </c>
    </row>
    <row r="23254" spans="1:2" x14ac:dyDescent="0.2">
      <c r="A23254" s="1" t="s">
        <v>6475</v>
      </c>
      <c r="B23254" t="str">
        <f t="shared" si="699"/>
        <v>https://www.udobaer.de/out/media/public/cust/others/s0000340-2021-ch_it.pdf</v>
      </c>
    </row>
    <row r="23255" spans="1:2" x14ac:dyDescent="0.2">
      <c r="A23255" s="1" t="s">
        <v>6476</v>
      </c>
      <c r="B23255" t="str">
        <f t="shared" si="699"/>
        <v>https://www.udobaer.de/out/media/public/cust/others/s0000340-2021-ch_it.pdf</v>
      </c>
    </row>
    <row r="23256" spans="1:2" x14ac:dyDescent="0.2">
      <c r="A23256" s="1" t="s">
        <v>6477</v>
      </c>
      <c r="B23256" t="str">
        <f t="shared" si="699"/>
        <v>https://www.udobaer.de/out/media/public/cust/others/s0000340-2021-ch_it.pdf</v>
      </c>
    </row>
    <row r="23257" spans="1:2" x14ac:dyDescent="0.2">
      <c r="A23257" s="1" t="s">
        <v>6478</v>
      </c>
      <c r="B23257" t="str">
        <f t="shared" si="699"/>
        <v>https://www.udobaer.de/out/media/public/cust/others/s0000340-2021-ch_it.pdf</v>
      </c>
    </row>
    <row r="23258" spans="1:2" x14ac:dyDescent="0.2">
      <c r="A23258" s="1" t="s">
        <v>6479</v>
      </c>
      <c r="B23258" t="str">
        <f t="shared" si="699"/>
        <v>https://www.udobaer.de/out/media/public/cust/others/s0000340-2021-ch_it.pdf</v>
      </c>
    </row>
    <row r="23259" spans="1:2" x14ac:dyDescent="0.2">
      <c r="A23259" s="1" t="s">
        <v>6480</v>
      </c>
      <c r="B23259" t="str">
        <f t="shared" si="699"/>
        <v>https://www.udobaer.de/out/media/public/cust/others/s0000340-2021-ch_it.pdf</v>
      </c>
    </row>
    <row r="23260" spans="1:2" x14ac:dyDescent="0.2">
      <c r="A23260" s="1" t="s">
        <v>6481</v>
      </c>
      <c r="B23260" t="str">
        <f t="shared" si="699"/>
        <v>https://www.udobaer.de/out/media/public/cust/others/s0000340-2021-ch_it.pdf</v>
      </c>
    </row>
    <row r="23261" spans="1:2" x14ac:dyDescent="0.2">
      <c r="A23261" s="1" t="s">
        <v>6482</v>
      </c>
      <c r="B23261" t="str">
        <f t="shared" si="699"/>
        <v>https://www.udobaer.de/out/media/public/cust/others/s0000340-2021-ch_it.pdf</v>
      </c>
    </row>
    <row r="23262" spans="1:2" x14ac:dyDescent="0.2">
      <c r="A23262" s="1" t="s">
        <v>6483</v>
      </c>
      <c r="B23262" t="str">
        <f t="shared" si="699"/>
        <v>https://www.udobaer.de/out/media/public/cust/others/s0000340-2021-ch_it.pdf</v>
      </c>
    </row>
    <row r="23263" spans="1:2" x14ac:dyDescent="0.2">
      <c r="A23263" s="1" t="s">
        <v>6484</v>
      </c>
      <c r="B23263" t="str">
        <f t="shared" si="699"/>
        <v>https://www.udobaer.de/out/media/public/cust/others/s0000340-2021-ch_it.pdf</v>
      </c>
    </row>
    <row r="23264" spans="1:2" x14ac:dyDescent="0.2">
      <c r="A23264" s="1" t="s">
        <v>6485</v>
      </c>
      <c r="B23264" t="str">
        <f t="shared" si="699"/>
        <v>https://www.udobaer.de/out/media/public/cust/others/s0000340-2021-ch_it.pdf</v>
      </c>
    </row>
    <row r="23265" spans="1:2" x14ac:dyDescent="0.2">
      <c r="A23265" s="1" t="s">
        <v>6486</v>
      </c>
      <c r="B23265" t="str">
        <f t="shared" si="699"/>
        <v>https://www.udobaer.de/out/media/public/cust/others/s0000340-2021-ch_it.pdf</v>
      </c>
    </row>
    <row r="23266" spans="1:2" x14ac:dyDescent="0.2">
      <c r="A23266" s="1" t="s">
        <v>6487</v>
      </c>
      <c r="B23266" t="str">
        <f t="shared" si="699"/>
        <v>https://www.udobaer.de/out/media/public/cust/others/s0000340-2021-ch_it.pdf</v>
      </c>
    </row>
    <row r="23267" spans="1:2" x14ac:dyDescent="0.2">
      <c r="A23267" s="1" t="s">
        <v>6492</v>
      </c>
      <c r="B23267" t="str">
        <f t="shared" si="699"/>
        <v>https://www.udobaer.de/out/media/public/cust/others/s0000340-2021-ch_it.pdf</v>
      </c>
    </row>
    <row r="23268" spans="1:2" x14ac:dyDescent="0.2">
      <c r="A23268" s="1" t="s">
        <v>8111</v>
      </c>
      <c r="B23268" t="str">
        <f t="shared" si="699"/>
        <v>https://www.udobaer.de/out/media/public/cust/others/s0000340-2021-ch_it.pdf</v>
      </c>
    </row>
    <row r="23269" spans="1:2" x14ac:dyDescent="0.2">
      <c r="A23269" s="1" t="s">
        <v>8113</v>
      </c>
      <c r="B23269" t="str">
        <f t="shared" si="699"/>
        <v>https://www.udobaer.de/out/media/public/cust/others/s0000340-2021-ch_it.pdf</v>
      </c>
    </row>
    <row r="23270" spans="1:2" x14ac:dyDescent="0.2">
      <c r="A23270" s="1" t="s">
        <v>8114</v>
      </c>
      <c r="B23270" t="str">
        <f t="shared" si="699"/>
        <v>https://www.udobaer.de/out/media/public/cust/others/s0000340-2021-ch_it.pdf</v>
      </c>
    </row>
    <row r="23271" spans="1:2" x14ac:dyDescent="0.2">
      <c r="A23271" s="1" t="s">
        <v>8378</v>
      </c>
      <c r="B23271" t="str">
        <f t="shared" si="699"/>
        <v>https://www.udobaer.de/out/media/public/cust/others/s0000340-2021-ch_it.pdf</v>
      </c>
    </row>
    <row r="23272" spans="1:2" x14ac:dyDescent="0.2">
      <c r="A23272" s="1" t="s">
        <v>8379</v>
      </c>
      <c r="B23272" t="str">
        <f t="shared" si="699"/>
        <v>https://www.udobaer.de/out/media/public/cust/others/s0000340-2021-ch_it.pdf</v>
      </c>
    </row>
    <row r="23273" spans="1:2" x14ac:dyDescent="0.2">
      <c r="A23273" s="1" t="s">
        <v>8380</v>
      </c>
      <c r="B23273" t="str">
        <f t="shared" si="699"/>
        <v>https://www.udobaer.de/out/media/public/cust/others/s0000340-2021-ch_it.pdf</v>
      </c>
    </row>
    <row r="23274" spans="1:2" x14ac:dyDescent="0.2">
      <c r="A23274" s="1" t="s">
        <v>8381</v>
      </c>
      <c r="B23274" t="str">
        <f t="shared" si="699"/>
        <v>https://www.udobaer.de/out/media/public/cust/others/s0000340-2021-ch_it.pdf</v>
      </c>
    </row>
    <row r="23275" spans="1:2" x14ac:dyDescent="0.2">
      <c r="A23275" s="1" t="s">
        <v>8382</v>
      </c>
      <c r="B23275" t="str">
        <f t="shared" si="699"/>
        <v>https://www.udobaer.de/out/media/public/cust/others/s0000340-2021-ch_it.pdf</v>
      </c>
    </row>
    <row r="23276" spans="1:2" x14ac:dyDescent="0.2">
      <c r="A23276" s="1" t="s">
        <v>8383</v>
      </c>
      <c r="B23276" t="str">
        <f t="shared" si="699"/>
        <v>https://www.udobaer.de/out/media/public/cust/others/s0000340-2021-ch_it.pdf</v>
      </c>
    </row>
    <row r="23277" spans="1:2" x14ac:dyDescent="0.2">
      <c r="A23277" s="1" t="s">
        <v>6346</v>
      </c>
      <c r="B23277" t="str">
        <f t="shared" ref="B23277:B23308" si="700">HYPERLINK("https://www.udobaer.de/out/media/public/cust/others/s0000341-2021-ch_it.pdf")</f>
        <v>https://www.udobaer.de/out/media/public/cust/others/s0000341-2021-ch_it.pdf</v>
      </c>
    </row>
    <row r="23278" spans="1:2" x14ac:dyDescent="0.2">
      <c r="A23278" s="1" t="s">
        <v>6347</v>
      </c>
      <c r="B23278" t="str">
        <f t="shared" si="700"/>
        <v>https://www.udobaer.de/out/media/public/cust/others/s0000341-2021-ch_it.pdf</v>
      </c>
    </row>
    <row r="23279" spans="1:2" x14ac:dyDescent="0.2">
      <c r="A23279" s="1" t="s">
        <v>6348</v>
      </c>
      <c r="B23279" t="str">
        <f t="shared" si="700"/>
        <v>https://www.udobaer.de/out/media/public/cust/others/s0000341-2021-ch_it.pdf</v>
      </c>
    </row>
    <row r="23280" spans="1:2" x14ac:dyDescent="0.2">
      <c r="A23280" s="1" t="s">
        <v>6349</v>
      </c>
      <c r="B23280" t="str">
        <f t="shared" si="700"/>
        <v>https://www.udobaer.de/out/media/public/cust/others/s0000341-2021-ch_it.pdf</v>
      </c>
    </row>
    <row r="23281" spans="1:2" x14ac:dyDescent="0.2">
      <c r="A23281" s="1" t="s">
        <v>6350</v>
      </c>
      <c r="B23281" t="str">
        <f t="shared" si="700"/>
        <v>https://www.udobaer.de/out/media/public/cust/others/s0000341-2021-ch_it.pdf</v>
      </c>
    </row>
    <row r="23282" spans="1:2" x14ac:dyDescent="0.2">
      <c r="A23282" s="1" t="s">
        <v>6351</v>
      </c>
      <c r="B23282" t="str">
        <f t="shared" si="700"/>
        <v>https://www.udobaer.de/out/media/public/cust/others/s0000341-2021-ch_it.pdf</v>
      </c>
    </row>
    <row r="23283" spans="1:2" x14ac:dyDescent="0.2">
      <c r="A23283" s="1" t="s">
        <v>6352</v>
      </c>
      <c r="B23283" t="str">
        <f t="shared" si="700"/>
        <v>https://www.udobaer.de/out/media/public/cust/others/s0000341-2021-ch_it.pdf</v>
      </c>
    </row>
    <row r="23284" spans="1:2" x14ac:dyDescent="0.2">
      <c r="A23284" s="1" t="s">
        <v>6353</v>
      </c>
      <c r="B23284" t="str">
        <f t="shared" si="700"/>
        <v>https://www.udobaer.de/out/media/public/cust/others/s0000341-2021-ch_it.pdf</v>
      </c>
    </row>
    <row r="23285" spans="1:2" x14ac:dyDescent="0.2">
      <c r="A23285" s="1" t="s">
        <v>6354</v>
      </c>
      <c r="B23285" t="str">
        <f t="shared" si="700"/>
        <v>https://www.udobaer.de/out/media/public/cust/others/s0000341-2021-ch_it.pdf</v>
      </c>
    </row>
    <row r="23286" spans="1:2" x14ac:dyDescent="0.2">
      <c r="A23286" s="1" t="s">
        <v>6355</v>
      </c>
      <c r="B23286" t="str">
        <f t="shared" si="700"/>
        <v>https://www.udobaer.de/out/media/public/cust/others/s0000341-2021-ch_it.pdf</v>
      </c>
    </row>
    <row r="23287" spans="1:2" x14ac:dyDescent="0.2">
      <c r="A23287" s="1" t="s">
        <v>6356</v>
      </c>
      <c r="B23287" t="str">
        <f t="shared" si="700"/>
        <v>https://www.udobaer.de/out/media/public/cust/others/s0000341-2021-ch_it.pdf</v>
      </c>
    </row>
    <row r="23288" spans="1:2" x14ac:dyDescent="0.2">
      <c r="A23288" s="1" t="s">
        <v>6357</v>
      </c>
      <c r="B23288" t="str">
        <f t="shared" si="700"/>
        <v>https://www.udobaer.de/out/media/public/cust/others/s0000341-2021-ch_it.pdf</v>
      </c>
    </row>
    <row r="23289" spans="1:2" x14ac:dyDescent="0.2">
      <c r="A23289" s="1" t="s">
        <v>6358</v>
      </c>
      <c r="B23289" t="str">
        <f t="shared" si="700"/>
        <v>https://www.udobaer.de/out/media/public/cust/others/s0000341-2021-ch_it.pdf</v>
      </c>
    </row>
    <row r="23290" spans="1:2" x14ac:dyDescent="0.2">
      <c r="A23290" s="1" t="s">
        <v>6359</v>
      </c>
      <c r="B23290" t="str">
        <f t="shared" si="700"/>
        <v>https://www.udobaer.de/out/media/public/cust/others/s0000341-2021-ch_it.pdf</v>
      </c>
    </row>
    <row r="23291" spans="1:2" x14ac:dyDescent="0.2">
      <c r="A23291" s="1" t="s">
        <v>6360</v>
      </c>
      <c r="B23291" t="str">
        <f t="shared" si="700"/>
        <v>https://www.udobaer.de/out/media/public/cust/others/s0000341-2021-ch_it.pdf</v>
      </c>
    </row>
    <row r="23292" spans="1:2" x14ac:dyDescent="0.2">
      <c r="A23292" s="1" t="s">
        <v>6361</v>
      </c>
      <c r="B23292" t="str">
        <f t="shared" si="700"/>
        <v>https://www.udobaer.de/out/media/public/cust/others/s0000341-2021-ch_it.pdf</v>
      </c>
    </row>
    <row r="23293" spans="1:2" x14ac:dyDescent="0.2">
      <c r="A23293" s="1" t="s">
        <v>6362</v>
      </c>
      <c r="B23293" t="str">
        <f t="shared" si="700"/>
        <v>https://www.udobaer.de/out/media/public/cust/others/s0000341-2021-ch_it.pdf</v>
      </c>
    </row>
    <row r="23294" spans="1:2" x14ac:dyDescent="0.2">
      <c r="A23294" s="1" t="s">
        <v>6363</v>
      </c>
      <c r="B23294" t="str">
        <f t="shared" si="700"/>
        <v>https://www.udobaer.de/out/media/public/cust/others/s0000341-2021-ch_it.pdf</v>
      </c>
    </row>
    <row r="23295" spans="1:2" x14ac:dyDescent="0.2">
      <c r="A23295" s="1" t="s">
        <v>6364</v>
      </c>
      <c r="B23295" t="str">
        <f t="shared" si="700"/>
        <v>https://www.udobaer.de/out/media/public/cust/others/s0000341-2021-ch_it.pdf</v>
      </c>
    </row>
    <row r="23296" spans="1:2" x14ac:dyDescent="0.2">
      <c r="A23296" s="1" t="s">
        <v>6365</v>
      </c>
      <c r="B23296" t="str">
        <f t="shared" si="700"/>
        <v>https://www.udobaer.de/out/media/public/cust/others/s0000341-2021-ch_it.pdf</v>
      </c>
    </row>
    <row r="23297" spans="1:2" x14ac:dyDescent="0.2">
      <c r="A23297" s="1" t="s">
        <v>6366</v>
      </c>
      <c r="B23297" t="str">
        <f t="shared" si="700"/>
        <v>https://www.udobaer.de/out/media/public/cust/others/s0000341-2021-ch_it.pdf</v>
      </c>
    </row>
    <row r="23298" spans="1:2" x14ac:dyDescent="0.2">
      <c r="A23298" s="1" t="s">
        <v>6367</v>
      </c>
      <c r="B23298" t="str">
        <f t="shared" si="700"/>
        <v>https://www.udobaer.de/out/media/public/cust/others/s0000341-2021-ch_it.pdf</v>
      </c>
    </row>
    <row r="23299" spans="1:2" x14ac:dyDescent="0.2">
      <c r="A23299" s="1" t="s">
        <v>6368</v>
      </c>
      <c r="B23299" t="str">
        <f t="shared" si="700"/>
        <v>https://www.udobaer.de/out/media/public/cust/others/s0000341-2021-ch_it.pdf</v>
      </c>
    </row>
    <row r="23300" spans="1:2" x14ac:dyDescent="0.2">
      <c r="A23300" s="1" t="s">
        <v>6369</v>
      </c>
      <c r="B23300" t="str">
        <f t="shared" si="700"/>
        <v>https://www.udobaer.de/out/media/public/cust/others/s0000341-2021-ch_it.pdf</v>
      </c>
    </row>
    <row r="23301" spans="1:2" x14ac:dyDescent="0.2">
      <c r="A23301" s="1" t="s">
        <v>6370</v>
      </c>
      <c r="B23301" t="str">
        <f t="shared" si="700"/>
        <v>https://www.udobaer.de/out/media/public/cust/others/s0000341-2021-ch_it.pdf</v>
      </c>
    </row>
    <row r="23302" spans="1:2" x14ac:dyDescent="0.2">
      <c r="A23302" s="1" t="s">
        <v>6371</v>
      </c>
      <c r="B23302" t="str">
        <f t="shared" si="700"/>
        <v>https://www.udobaer.de/out/media/public/cust/others/s0000341-2021-ch_it.pdf</v>
      </c>
    </row>
    <row r="23303" spans="1:2" x14ac:dyDescent="0.2">
      <c r="A23303" s="1" t="s">
        <v>6372</v>
      </c>
      <c r="B23303" t="str">
        <f t="shared" si="700"/>
        <v>https://www.udobaer.de/out/media/public/cust/others/s0000341-2021-ch_it.pdf</v>
      </c>
    </row>
    <row r="23304" spans="1:2" x14ac:dyDescent="0.2">
      <c r="A23304" s="1" t="s">
        <v>6373</v>
      </c>
      <c r="B23304" t="str">
        <f t="shared" si="700"/>
        <v>https://www.udobaer.de/out/media/public/cust/others/s0000341-2021-ch_it.pdf</v>
      </c>
    </row>
    <row r="23305" spans="1:2" x14ac:dyDescent="0.2">
      <c r="A23305" s="1" t="s">
        <v>6374</v>
      </c>
      <c r="B23305" t="str">
        <f t="shared" si="700"/>
        <v>https://www.udobaer.de/out/media/public/cust/others/s0000341-2021-ch_it.pdf</v>
      </c>
    </row>
    <row r="23306" spans="1:2" x14ac:dyDescent="0.2">
      <c r="A23306" s="1" t="s">
        <v>6375</v>
      </c>
      <c r="B23306" t="str">
        <f t="shared" si="700"/>
        <v>https://www.udobaer.de/out/media/public/cust/others/s0000341-2021-ch_it.pdf</v>
      </c>
    </row>
    <row r="23307" spans="1:2" x14ac:dyDescent="0.2">
      <c r="A23307" s="1" t="s">
        <v>6376</v>
      </c>
      <c r="B23307" t="str">
        <f t="shared" si="700"/>
        <v>https://www.udobaer.de/out/media/public/cust/others/s0000341-2021-ch_it.pdf</v>
      </c>
    </row>
    <row r="23308" spans="1:2" x14ac:dyDescent="0.2">
      <c r="A23308" s="1" t="s">
        <v>6379</v>
      </c>
      <c r="B23308" t="str">
        <f t="shared" si="700"/>
        <v>https://www.udobaer.de/out/media/public/cust/others/s0000341-2021-ch_it.pdf</v>
      </c>
    </row>
    <row r="23309" spans="1:2" x14ac:dyDescent="0.2">
      <c r="A23309" s="1" t="s">
        <v>6434</v>
      </c>
      <c r="B23309" t="str">
        <f t="shared" ref="B23309:B23337" si="701">HYPERLINK("https://www.udobaer.de/out/media/public/cust/others/s0000341-2021-ch_it.pdf")</f>
        <v>https://www.udobaer.de/out/media/public/cust/others/s0000341-2021-ch_it.pdf</v>
      </c>
    </row>
    <row r="23310" spans="1:2" x14ac:dyDescent="0.2">
      <c r="A23310" s="1" t="s">
        <v>6490</v>
      </c>
      <c r="B23310" t="str">
        <f t="shared" si="701"/>
        <v>https://www.udobaer.de/out/media/public/cust/others/s0000341-2021-ch_it.pdf</v>
      </c>
    </row>
    <row r="23311" spans="1:2" x14ac:dyDescent="0.2">
      <c r="A23311" s="1" t="s">
        <v>6491</v>
      </c>
      <c r="B23311" t="str">
        <f t="shared" si="701"/>
        <v>https://www.udobaer.de/out/media/public/cust/others/s0000341-2021-ch_it.pdf</v>
      </c>
    </row>
    <row r="23312" spans="1:2" x14ac:dyDescent="0.2">
      <c r="A23312" s="1" t="s">
        <v>6494</v>
      </c>
      <c r="B23312" t="str">
        <f t="shared" si="701"/>
        <v>https://www.udobaer.de/out/media/public/cust/others/s0000341-2021-ch_it.pdf</v>
      </c>
    </row>
    <row r="23313" spans="1:2" x14ac:dyDescent="0.2">
      <c r="A23313" s="1" t="s">
        <v>6495</v>
      </c>
      <c r="B23313" t="str">
        <f t="shared" si="701"/>
        <v>https://www.udobaer.de/out/media/public/cust/others/s0000341-2021-ch_it.pdf</v>
      </c>
    </row>
    <row r="23314" spans="1:2" x14ac:dyDescent="0.2">
      <c r="A23314" s="1" t="s">
        <v>6498</v>
      </c>
      <c r="B23314" t="str">
        <f t="shared" si="701"/>
        <v>https://www.udobaer.de/out/media/public/cust/others/s0000341-2021-ch_it.pdf</v>
      </c>
    </row>
    <row r="23315" spans="1:2" x14ac:dyDescent="0.2">
      <c r="A23315" s="1" t="s">
        <v>6502</v>
      </c>
      <c r="B23315" t="str">
        <f t="shared" si="701"/>
        <v>https://www.udobaer.de/out/media/public/cust/others/s0000341-2021-ch_it.pdf</v>
      </c>
    </row>
    <row r="23316" spans="1:2" x14ac:dyDescent="0.2">
      <c r="A23316" s="1" t="s">
        <v>6503</v>
      </c>
      <c r="B23316" t="str">
        <f t="shared" si="701"/>
        <v>https://www.udobaer.de/out/media/public/cust/others/s0000341-2021-ch_it.pdf</v>
      </c>
    </row>
    <row r="23317" spans="1:2" x14ac:dyDescent="0.2">
      <c r="A23317" s="1" t="s">
        <v>6504</v>
      </c>
      <c r="B23317" t="str">
        <f t="shared" si="701"/>
        <v>https://www.udobaer.de/out/media/public/cust/others/s0000341-2021-ch_it.pdf</v>
      </c>
    </row>
    <row r="23318" spans="1:2" x14ac:dyDescent="0.2">
      <c r="A23318" s="1" t="s">
        <v>6507</v>
      </c>
      <c r="B23318" t="str">
        <f t="shared" si="701"/>
        <v>https://www.udobaer.de/out/media/public/cust/others/s0000341-2021-ch_it.pdf</v>
      </c>
    </row>
    <row r="23319" spans="1:2" x14ac:dyDescent="0.2">
      <c r="A23319" s="1" t="s">
        <v>6508</v>
      </c>
      <c r="B23319" t="str">
        <f t="shared" si="701"/>
        <v>https://www.udobaer.de/out/media/public/cust/others/s0000341-2021-ch_it.pdf</v>
      </c>
    </row>
    <row r="23320" spans="1:2" x14ac:dyDescent="0.2">
      <c r="A23320" s="1" t="s">
        <v>6509</v>
      </c>
      <c r="B23320" t="str">
        <f t="shared" si="701"/>
        <v>https://www.udobaer.de/out/media/public/cust/others/s0000341-2021-ch_it.pdf</v>
      </c>
    </row>
    <row r="23321" spans="1:2" x14ac:dyDescent="0.2">
      <c r="A23321" s="1" t="s">
        <v>6512</v>
      </c>
      <c r="B23321" t="str">
        <f t="shared" si="701"/>
        <v>https://www.udobaer.de/out/media/public/cust/others/s0000341-2021-ch_it.pdf</v>
      </c>
    </row>
    <row r="23322" spans="1:2" x14ac:dyDescent="0.2">
      <c r="A23322" s="1" t="s">
        <v>6513</v>
      </c>
      <c r="B23322" t="str">
        <f t="shared" si="701"/>
        <v>https://www.udobaer.de/out/media/public/cust/others/s0000341-2021-ch_it.pdf</v>
      </c>
    </row>
    <row r="23323" spans="1:2" x14ac:dyDescent="0.2">
      <c r="A23323" s="1" t="s">
        <v>6517</v>
      </c>
      <c r="B23323" t="str">
        <f t="shared" si="701"/>
        <v>https://www.udobaer.de/out/media/public/cust/others/s0000341-2021-ch_it.pdf</v>
      </c>
    </row>
    <row r="23324" spans="1:2" x14ac:dyDescent="0.2">
      <c r="A23324" s="1" t="s">
        <v>6520</v>
      </c>
      <c r="B23324" t="str">
        <f t="shared" si="701"/>
        <v>https://www.udobaer.de/out/media/public/cust/others/s0000341-2021-ch_it.pdf</v>
      </c>
    </row>
    <row r="23325" spans="1:2" x14ac:dyDescent="0.2">
      <c r="A23325" s="1" t="s">
        <v>6521</v>
      </c>
      <c r="B23325" t="str">
        <f t="shared" si="701"/>
        <v>https://www.udobaer.de/out/media/public/cust/others/s0000341-2021-ch_it.pdf</v>
      </c>
    </row>
    <row r="23326" spans="1:2" x14ac:dyDescent="0.2">
      <c r="A23326" s="1" t="s">
        <v>8027</v>
      </c>
      <c r="B23326" t="str">
        <f t="shared" si="701"/>
        <v>https://www.udobaer.de/out/media/public/cust/others/s0000341-2021-ch_it.pdf</v>
      </c>
    </row>
    <row r="23327" spans="1:2" x14ac:dyDescent="0.2">
      <c r="A23327" s="1" t="s">
        <v>8029</v>
      </c>
      <c r="B23327" t="str">
        <f t="shared" si="701"/>
        <v>https://www.udobaer.de/out/media/public/cust/others/s0000341-2021-ch_it.pdf</v>
      </c>
    </row>
    <row r="23328" spans="1:2" x14ac:dyDescent="0.2">
      <c r="A23328" s="1" t="s">
        <v>8030</v>
      </c>
      <c r="B23328" t="str">
        <f t="shared" si="701"/>
        <v>https://www.udobaer.de/out/media/public/cust/others/s0000341-2021-ch_it.pdf</v>
      </c>
    </row>
    <row r="23329" spans="1:2" x14ac:dyDescent="0.2">
      <c r="A23329" s="1" t="s">
        <v>8031</v>
      </c>
      <c r="B23329" t="str">
        <f t="shared" si="701"/>
        <v>https://www.udobaer.de/out/media/public/cust/others/s0000341-2021-ch_it.pdf</v>
      </c>
    </row>
    <row r="23330" spans="1:2" x14ac:dyDescent="0.2">
      <c r="A23330" s="1" t="s">
        <v>8032</v>
      </c>
      <c r="B23330" t="str">
        <f t="shared" si="701"/>
        <v>https://www.udobaer.de/out/media/public/cust/others/s0000341-2021-ch_it.pdf</v>
      </c>
    </row>
    <row r="23331" spans="1:2" x14ac:dyDescent="0.2">
      <c r="A23331" s="1" t="s">
        <v>8033</v>
      </c>
      <c r="B23331" t="str">
        <f t="shared" si="701"/>
        <v>https://www.udobaer.de/out/media/public/cust/others/s0000341-2021-ch_it.pdf</v>
      </c>
    </row>
    <row r="23332" spans="1:2" x14ac:dyDescent="0.2">
      <c r="A23332" s="1" t="s">
        <v>8035</v>
      </c>
      <c r="B23332" t="str">
        <f t="shared" si="701"/>
        <v>https://www.udobaer.de/out/media/public/cust/others/s0000341-2021-ch_it.pdf</v>
      </c>
    </row>
    <row r="23333" spans="1:2" x14ac:dyDescent="0.2">
      <c r="A23333" s="1" t="s">
        <v>8037</v>
      </c>
      <c r="B23333" t="str">
        <f t="shared" si="701"/>
        <v>https://www.udobaer.de/out/media/public/cust/others/s0000341-2021-ch_it.pdf</v>
      </c>
    </row>
    <row r="23334" spans="1:2" x14ac:dyDescent="0.2">
      <c r="A23334" s="1" t="s">
        <v>8233</v>
      </c>
      <c r="B23334" t="str">
        <f t="shared" si="701"/>
        <v>https://www.udobaer.de/out/media/public/cust/others/s0000341-2021-ch_it.pdf</v>
      </c>
    </row>
    <row r="23335" spans="1:2" x14ac:dyDescent="0.2">
      <c r="A23335" s="1" t="s">
        <v>8234</v>
      </c>
      <c r="B23335" t="str">
        <f t="shared" si="701"/>
        <v>https://www.udobaer.de/out/media/public/cust/others/s0000341-2021-ch_it.pdf</v>
      </c>
    </row>
    <row r="23336" spans="1:2" x14ac:dyDescent="0.2">
      <c r="A23336" s="1" t="s">
        <v>8235</v>
      </c>
      <c r="B23336" t="str">
        <f t="shared" si="701"/>
        <v>https://www.udobaer.de/out/media/public/cust/others/s0000341-2021-ch_it.pdf</v>
      </c>
    </row>
    <row r="23337" spans="1:2" x14ac:dyDescent="0.2">
      <c r="A23337" s="1" t="s">
        <v>8236</v>
      </c>
      <c r="B23337" t="str">
        <f t="shared" si="701"/>
        <v>https://www.udobaer.de/out/media/public/cust/others/s0000341-2021-ch_it.pdf</v>
      </c>
    </row>
    <row r="23338" spans="1:2" x14ac:dyDescent="0.2">
      <c r="A23338" s="1" t="s">
        <v>6377</v>
      </c>
      <c r="B23338" t="str">
        <f t="shared" ref="B23338:B23369" si="702">HYPERLINK("https://www.udobaer.de/out/media/public/cust/others/s0000342-2021-ch_it.pdf")</f>
        <v>https://www.udobaer.de/out/media/public/cust/others/s0000342-2021-ch_it.pdf</v>
      </c>
    </row>
    <row r="23339" spans="1:2" x14ac:dyDescent="0.2">
      <c r="A23339" s="1" t="s">
        <v>6378</v>
      </c>
      <c r="B23339" t="str">
        <f t="shared" si="702"/>
        <v>https://www.udobaer.de/out/media/public/cust/others/s0000342-2021-ch_it.pdf</v>
      </c>
    </row>
    <row r="23340" spans="1:2" x14ac:dyDescent="0.2">
      <c r="A23340" s="1" t="s">
        <v>6380</v>
      </c>
      <c r="B23340" t="str">
        <f t="shared" si="702"/>
        <v>https://www.udobaer.de/out/media/public/cust/others/s0000342-2021-ch_it.pdf</v>
      </c>
    </row>
    <row r="23341" spans="1:2" x14ac:dyDescent="0.2">
      <c r="A23341" s="1" t="s">
        <v>6381</v>
      </c>
      <c r="B23341" t="str">
        <f t="shared" si="702"/>
        <v>https://www.udobaer.de/out/media/public/cust/others/s0000342-2021-ch_it.pdf</v>
      </c>
    </row>
    <row r="23342" spans="1:2" x14ac:dyDescent="0.2">
      <c r="A23342" s="1" t="s">
        <v>6382</v>
      </c>
      <c r="B23342" t="str">
        <f t="shared" si="702"/>
        <v>https://www.udobaer.de/out/media/public/cust/others/s0000342-2021-ch_it.pdf</v>
      </c>
    </row>
    <row r="23343" spans="1:2" x14ac:dyDescent="0.2">
      <c r="A23343" s="1" t="s">
        <v>6383</v>
      </c>
      <c r="B23343" t="str">
        <f t="shared" si="702"/>
        <v>https://www.udobaer.de/out/media/public/cust/others/s0000342-2021-ch_it.pdf</v>
      </c>
    </row>
    <row r="23344" spans="1:2" x14ac:dyDescent="0.2">
      <c r="A23344" s="1" t="s">
        <v>6384</v>
      </c>
      <c r="B23344" t="str">
        <f t="shared" si="702"/>
        <v>https://www.udobaer.de/out/media/public/cust/others/s0000342-2021-ch_it.pdf</v>
      </c>
    </row>
    <row r="23345" spans="1:2" x14ac:dyDescent="0.2">
      <c r="A23345" s="1" t="s">
        <v>6385</v>
      </c>
      <c r="B23345" t="str">
        <f t="shared" si="702"/>
        <v>https://www.udobaer.de/out/media/public/cust/others/s0000342-2021-ch_it.pdf</v>
      </c>
    </row>
    <row r="23346" spans="1:2" x14ac:dyDescent="0.2">
      <c r="A23346" s="1" t="s">
        <v>6386</v>
      </c>
      <c r="B23346" t="str">
        <f t="shared" si="702"/>
        <v>https://www.udobaer.de/out/media/public/cust/others/s0000342-2021-ch_it.pdf</v>
      </c>
    </row>
    <row r="23347" spans="1:2" x14ac:dyDescent="0.2">
      <c r="A23347" s="1" t="s">
        <v>6387</v>
      </c>
      <c r="B23347" t="str">
        <f t="shared" si="702"/>
        <v>https://www.udobaer.de/out/media/public/cust/others/s0000342-2021-ch_it.pdf</v>
      </c>
    </row>
    <row r="23348" spans="1:2" x14ac:dyDescent="0.2">
      <c r="A23348" s="1" t="s">
        <v>6388</v>
      </c>
      <c r="B23348" t="str">
        <f t="shared" si="702"/>
        <v>https://www.udobaer.de/out/media/public/cust/others/s0000342-2021-ch_it.pdf</v>
      </c>
    </row>
    <row r="23349" spans="1:2" x14ac:dyDescent="0.2">
      <c r="A23349" s="1" t="s">
        <v>6389</v>
      </c>
      <c r="B23349" t="str">
        <f t="shared" si="702"/>
        <v>https://www.udobaer.de/out/media/public/cust/others/s0000342-2021-ch_it.pdf</v>
      </c>
    </row>
    <row r="23350" spans="1:2" x14ac:dyDescent="0.2">
      <c r="A23350" s="1" t="s">
        <v>6390</v>
      </c>
      <c r="B23350" t="str">
        <f t="shared" si="702"/>
        <v>https://www.udobaer.de/out/media/public/cust/others/s0000342-2021-ch_it.pdf</v>
      </c>
    </row>
    <row r="23351" spans="1:2" x14ac:dyDescent="0.2">
      <c r="A23351" s="1" t="s">
        <v>6391</v>
      </c>
      <c r="B23351" t="str">
        <f t="shared" si="702"/>
        <v>https://www.udobaer.de/out/media/public/cust/others/s0000342-2021-ch_it.pdf</v>
      </c>
    </row>
    <row r="23352" spans="1:2" x14ac:dyDescent="0.2">
      <c r="A23352" s="1" t="s">
        <v>6392</v>
      </c>
      <c r="B23352" t="str">
        <f t="shared" si="702"/>
        <v>https://www.udobaer.de/out/media/public/cust/others/s0000342-2021-ch_it.pdf</v>
      </c>
    </row>
    <row r="23353" spans="1:2" x14ac:dyDescent="0.2">
      <c r="A23353" s="1" t="s">
        <v>6393</v>
      </c>
      <c r="B23353" t="str">
        <f t="shared" si="702"/>
        <v>https://www.udobaer.de/out/media/public/cust/others/s0000342-2021-ch_it.pdf</v>
      </c>
    </row>
    <row r="23354" spans="1:2" x14ac:dyDescent="0.2">
      <c r="A23354" s="1" t="s">
        <v>6394</v>
      </c>
      <c r="B23354" t="str">
        <f t="shared" si="702"/>
        <v>https://www.udobaer.de/out/media/public/cust/others/s0000342-2021-ch_it.pdf</v>
      </c>
    </row>
    <row r="23355" spans="1:2" x14ac:dyDescent="0.2">
      <c r="A23355" s="1" t="s">
        <v>6395</v>
      </c>
      <c r="B23355" t="str">
        <f t="shared" si="702"/>
        <v>https://www.udobaer.de/out/media/public/cust/others/s0000342-2021-ch_it.pdf</v>
      </c>
    </row>
    <row r="23356" spans="1:2" x14ac:dyDescent="0.2">
      <c r="A23356" s="1" t="s">
        <v>6396</v>
      </c>
      <c r="B23356" t="str">
        <f t="shared" si="702"/>
        <v>https://www.udobaer.de/out/media/public/cust/others/s0000342-2021-ch_it.pdf</v>
      </c>
    </row>
    <row r="23357" spans="1:2" x14ac:dyDescent="0.2">
      <c r="A23357" s="1" t="s">
        <v>6397</v>
      </c>
      <c r="B23357" t="str">
        <f t="shared" si="702"/>
        <v>https://www.udobaer.de/out/media/public/cust/others/s0000342-2021-ch_it.pdf</v>
      </c>
    </row>
    <row r="23358" spans="1:2" x14ac:dyDescent="0.2">
      <c r="A23358" s="1" t="s">
        <v>6398</v>
      </c>
      <c r="B23358" t="str">
        <f t="shared" si="702"/>
        <v>https://www.udobaer.de/out/media/public/cust/others/s0000342-2021-ch_it.pdf</v>
      </c>
    </row>
    <row r="23359" spans="1:2" x14ac:dyDescent="0.2">
      <c r="A23359" s="1" t="s">
        <v>6399</v>
      </c>
      <c r="B23359" t="str">
        <f t="shared" si="702"/>
        <v>https://www.udobaer.de/out/media/public/cust/others/s0000342-2021-ch_it.pdf</v>
      </c>
    </row>
    <row r="23360" spans="1:2" x14ac:dyDescent="0.2">
      <c r="A23360" s="1" t="s">
        <v>6400</v>
      </c>
      <c r="B23360" t="str">
        <f t="shared" si="702"/>
        <v>https://www.udobaer.de/out/media/public/cust/others/s0000342-2021-ch_it.pdf</v>
      </c>
    </row>
    <row r="23361" spans="1:2" x14ac:dyDescent="0.2">
      <c r="A23361" s="1" t="s">
        <v>6401</v>
      </c>
      <c r="B23361" t="str">
        <f t="shared" si="702"/>
        <v>https://www.udobaer.de/out/media/public/cust/others/s0000342-2021-ch_it.pdf</v>
      </c>
    </row>
    <row r="23362" spans="1:2" x14ac:dyDescent="0.2">
      <c r="A23362" s="1" t="s">
        <v>6402</v>
      </c>
      <c r="B23362" t="str">
        <f t="shared" si="702"/>
        <v>https://www.udobaer.de/out/media/public/cust/others/s0000342-2021-ch_it.pdf</v>
      </c>
    </row>
    <row r="23363" spans="1:2" x14ac:dyDescent="0.2">
      <c r="A23363" s="1" t="s">
        <v>6403</v>
      </c>
      <c r="B23363" t="str">
        <f t="shared" si="702"/>
        <v>https://www.udobaer.de/out/media/public/cust/others/s0000342-2021-ch_it.pdf</v>
      </c>
    </row>
    <row r="23364" spans="1:2" x14ac:dyDescent="0.2">
      <c r="A23364" s="1" t="s">
        <v>6404</v>
      </c>
      <c r="B23364" t="str">
        <f t="shared" si="702"/>
        <v>https://www.udobaer.de/out/media/public/cust/others/s0000342-2021-ch_it.pdf</v>
      </c>
    </row>
    <row r="23365" spans="1:2" x14ac:dyDescent="0.2">
      <c r="A23365" s="1" t="s">
        <v>6405</v>
      </c>
      <c r="B23365" t="str">
        <f t="shared" si="702"/>
        <v>https://www.udobaer.de/out/media/public/cust/others/s0000342-2021-ch_it.pdf</v>
      </c>
    </row>
    <row r="23366" spans="1:2" x14ac:dyDescent="0.2">
      <c r="A23366" s="1" t="s">
        <v>6406</v>
      </c>
      <c r="B23366" t="str">
        <f t="shared" si="702"/>
        <v>https://www.udobaer.de/out/media/public/cust/others/s0000342-2021-ch_it.pdf</v>
      </c>
    </row>
    <row r="23367" spans="1:2" x14ac:dyDescent="0.2">
      <c r="A23367" s="1" t="s">
        <v>6407</v>
      </c>
      <c r="B23367" t="str">
        <f t="shared" si="702"/>
        <v>https://www.udobaer.de/out/media/public/cust/others/s0000342-2021-ch_it.pdf</v>
      </c>
    </row>
    <row r="23368" spans="1:2" x14ac:dyDescent="0.2">
      <c r="A23368" s="1" t="s">
        <v>6408</v>
      </c>
      <c r="B23368" t="str">
        <f t="shared" si="702"/>
        <v>https://www.udobaer.de/out/media/public/cust/others/s0000342-2021-ch_it.pdf</v>
      </c>
    </row>
    <row r="23369" spans="1:2" x14ac:dyDescent="0.2">
      <c r="A23369" s="1" t="s">
        <v>6409</v>
      </c>
      <c r="B23369" t="str">
        <f t="shared" si="702"/>
        <v>https://www.udobaer.de/out/media/public/cust/others/s0000342-2021-ch_it.pdf</v>
      </c>
    </row>
    <row r="23370" spans="1:2" x14ac:dyDescent="0.2">
      <c r="A23370" s="1" t="s">
        <v>6410</v>
      </c>
      <c r="B23370" t="str">
        <f t="shared" ref="B23370:B23401" si="703">HYPERLINK("https://www.udobaer.de/out/media/public/cust/others/s0000342-2021-ch_it.pdf")</f>
        <v>https://www.udobaer.de/out/media/public/cust/others/s0000342-2021-ch_it.pdf</v>
      </c>
    </row>
    <row r="23371" spans="1:2" x14ac:dyDescent="0.2">
      <c r="A23371" s="1" t="s">
        <v>6411</v>
      </c>
      <c r="B23371" t="str">
        <f t="shared" si="703"/>
        <v>https://www.udobaer.de/out/media/public/cust/others/s0000342-2021-ch_it.pdf</v>
      </c>
    </row>
    <row r="23372" spans="1:2" x14ac:dyDescent="0.2">
      <c r="A23372" s="1" t="s">
        <v>6412</v>
      </c>
      <c r="B23372" t="str">
        <f t="shared" si="703"/>
        <v>https://www.udobaer.de/out/media/public/cust/others/s0000342-2021-ch_it.pdf</v>
      </c>
    </row>
    <row r="23373" spans="1:2" x14ac:dyDescent="0.2">
      <c r="A23373" s="1" t="s">
        <v>6413</v>
      </c>
      <c r="B23373" t="str">
        <f t="shared" si="703"/>
        <v>https://www.udobaer.de/out/media/public/cust/others/s0000342-2021-ch_it.pdf</v>
      </c>
    </row>
    <row r="23374" spans="1:2" x14ac:dyDescent="0.2">
      <c r="A23374" s="1" t="s">
        <v>6414</v>
      </c>
      <c r="B23374" t="str">
        <f t="shared" si="703"/>
        <v>https://www.udobaer.de/out/media/public/cust/others/s0000342-2021-ch_it.pdf</v>
      </c>
    </row>
    <row r="23375" spans="1:2" x14ac:dyDescent="0.2">
      <c r="A23375" s="1" t="s">
        <v>6415</v>
      </c>
      <c r="B23375" t="str">
        <f t="shared" si="703"/>
        <v>https://www.udobaer.de/out/media/public/cust/others/s0000342-2021-ch_it.pdf</v>
      </c>
    </row>
    <row r="23376" spans="1:2" x14ac:dyDescent="0.2">
      <c r="A23376" s="1" t="s">
        <v>6416</v>
      </c>
      <c r="B23376" t="str">
        <f t="shared" si="703"/>
        <v>https://www.udobaer.de/out/media/public/cust/others/s0000342-2021-ch_it.pdf</v>
      </c>
    </row>
    <row r="23377" spans="1:2" x14ac:dyDescent="0.2">
      <c r="A23377" s="1" t="s">
        <v>6417</v>
      </c>
      <c r="B23377" t="str">
        <f t="shared" si="703"/>
        <v>https://www.udobaer.de/out/media/public/cust/others/s0000342-2021-ch_it.pdf</v>
      </c>
    </row>
    <row r="23378" spans="1:2" x14ac:dyDescent="0.2">
      <c r="A23378" s="1" t="s">
        <v>6418</v>
      </c>
      <c r="B23378" t="str">
        <f t="shared" si="703"/>
        <v>https://www.udobaer.de/out/media/public/cust/others/s0000342-2021-ch_it.pdf</v>
      </c>
    </row>
    <row r="23379" spans="1:2" x14ac:dyDescent="0.2">
      <c r="A23379" s="1" t="s">
        <v>6419</v>
      </c>
      <c r="B23379" t="str">
        <f t="shared" si="703"/>
        <v>https://www.udobaer.de/out/media/public/cust/others/s0000342-2021-ch_it.pdf</v>
      </c>
    </row>
    <row r="23380" spans="1:2" x14ac:dyDescent="0.2">
      <c r="A23380" s="1" t="s">
        <v>6420</v>
      </c>
      <c r="B23380" t="str">
        <f t="shared" si="703"/>
        <v>https://www.udobaer.de/out/media/public/cust/others/s0000342-2021-ch_it.pdf</v>
      </c>
    </row>
    <row r="23381" spans="1:2" x14ac:dyDescent="0.2">
      <c r="A23381" s="1" t="s">
        <v>6421</v>
      </c>
      <c r="B23381" t="str">
        <f t="shared" si="703"/>
        <v>https://www.udobaer.de/out/media/public/cust/others/s0000342-2021-ch_it.pdf</v>
      </c>
    </row>
    <row r="23382" spans="1:2" x14ac:dyDescent="0.2">
      <c r="A23382" s="1" t="s">
        <v>6422</v>
      </c>
      <c r="B23382" t="str">
        <f t="shared" si="703"/>
        <v>https://www.udobaer.de/out/media/public/cust/others/s0000342-2021-ch_it.pdf</v>
      </c>
    </row>
    <row r="23383" spans="1:2" x14ac:dyDescent="0.2">
      <c r="A23383" s="1" t="s">
        <v>6423</v>
      </c>
      <c r="B23383" t="str">
        <f t="shared" si="703"/>
        <v>https://www.udobaer.de/out/media/public/cust/others/s0000342-2021-ch_it.pdf</v>
      </c>
    </row>
    <row r="23384" spans="1:2" x14ac:dyDescent="0.2">
      <c r="A23384" s="1" t="s">
        <v>6424</v>
      </c>
      <c r="B23384" t="str">
        <f t="shared" si="703"/>
        <v>https://www.udobaer.de/out/media/public/cust/others/s0000342-2021-ch_it.pdf</v>
      </c>
    </row>
    <row r="23385" spans="1:2" x14ac:dyDescent="0.2">
      <c r="A23385" s="1" t="s">
        <v>6425</v>
      </c>
      <c r="B23385" t="str">
        <f t="shared" si="703"/>
        <v>https://www.udobaer.de/out/media/public/cust/others/s0000342-2021-ch_it.pdf</v>
      </c>
    </row>
    <row r="23386" spans="1:2" x14ac:dyDescent="0.2">
      <c r="A23386" s="1" t="s">
        <v>6426</v>
      </c>
      <c r="B23386" t="str">
        <f t="shared" si="703"/>
        <v>https://www.udobaer.de/out/media/public/cust/others/s0000342-2021-ch_it.pdf</v>
      </c>
    </row>
    <row r="23387" spans="1:2" x14ac:dyDescent="0.2">
      <c r="A23387" s="1" t="s">
        <v>6427</v>
      </c>
      <c r="B23387" t="str">
        <f t="shared" si="703"/>
        <v>https://www.udobaer.de/out/media/public/cust/others/s0000342-2021-ch_it.pdf</v>
      </c>
    </row>
    <row r="23388" spans="1:2" x14ac:dyDescent="0.2">
      <c r="A23388" s="1" t="s">
        <v>6428</v>
      </c>
      <c r="B23388" t="str">
        <f t="shared" si="703"/>
        <v>https://www.udobaer.de/out/media/public/cust/others/s0000342-2021-ch_it.pdf</v>
      </c>
    </row>
    <row r="23389" spans="1:2" x14ac:dyDescent="0.2">
      <c r="A23389" s="1" t="s">
        <v>6429</v>
      </c>
      <c r="B23389" t="str">
        <f t="shared" si="703"/>
        <v>https://www.udobaer.de/out/media/public/cust/others/s0000342-2021-ch_it.pdf</v>
      </c>
    </row>
    <row r="23390" spans="1:2" x14ac:dyDescent="0.2">
      <c r="A23390" s="1" t="s">
        <v>6430</v>
      </c>
      <c r="B23390" t="str">
        <f t="shared" si="703"/>
        <v>https://www.udobaer.de/out/media/public/cust/others/s0000342-2021-ch_it.pdf</v>
      </c>
    </row>
    <row r="23391" spans="1:2" x14ac:dyDescent="0.2">
      <c r="A23391" s="1" t="s">
        <v>6431</v>
      </c>
      <c r="B23391" t="str">
        <f t="shared" si="703"/>
        <v>https://www.udobaer.de/out/media/public/cust/others/s0000342-2021-ch_it.pdf</v>
      </c>
    </row>
    <row r="23392" spans="1:2" x14ac:dyDescent="0.2">
      <c r="A23392" s="1" t="s">
        <v>6433</v>
      </c>
      <c r="B23392" t="str">
        <f t="shared" si="703"/>
        <v>https://www.udobaer.de/out/media/public/cust/others/s0000342-2021-ch_it.pdf</v>
      </c>
    </row>
    <row r="23393" spans="1:2" x14ac:dyDescent="0.2">
      <c r="A23393" s="1" t="s">
        <v>8034</v>
      </c>
      <c r="B23393" t="str">
        <f t="shared" si="703"/>
        <v>https://www.udobaer.de/out/media/public/cust/others/s0000342-2021-ch_it.pdf</v>
      </c>
    </row>
    <row r="23394" spans="1:2" x14ac:dyDescent="0.2">
      <c r="A23394" s="1" t="s">
        <v>8036</v>
      </c>
      <c r="B23394" t="str">
        <f t="shared" si="703"/>
        <v>https://www.udobaer.de/out/media/public/cust/others/s0000342-2021-ch_it.pdf</v>
      </c>
    </row>
    <row r="23395" spans="1:2" x14ac:dyDescent="0.2">
      <c r="A23395" s="1" t="s">
        <v>8038</v>
      </c>
      <c r="B23395" t="str">
        <f t="shared" si="703"/>
        <v>https://www.udobaer.de/out/media/public/cust/others/s0000342-2021-ch_it.pdf</v>
      </c>
    </row>
    <row r="23396" spans="1:2" x14ac:dyDescent="0.2">
      <c r="A23396" s="1" t="s">
        <v>8039</v>
      </c>
      <c r="B23396" t="str">
        <f t="shared" si="703"/>
        <v>https://www.udobaer.de/out/media/public/cust/others/s0000342-2021-ch_it.pdf</v>
      </c>
    </row>
    <row r="23397" spans="1:2" x14ac:dyDescent="0.2">
      <c r="A23397" s="1" t="s">
        <v>8040</v>
      </c>
      <c r="B23397" t="str">
        <f t="shared" si="703"/>
        <v>https://www.udobaer.de/out/media/public/cust/others/s0000342-2021-ch_it.pdf</v>
      </c>
    </row>
    <row r="23398" spans="1:2" x14ac:dyDescent="0.2">
      <c r="A23398" s="1" t="s">
        <v>8041</v>
      </c>
      <c r="B23398" t="str">
        <f t="shared" si="703"/>
        <v>https://www.udobaer.de/out/media/public/cust/others/s0000342-2021-ch_it.pdf</v>
      </c>
    </row>
    <row r="23399" spans="1:2" x14ac:dyDescent="0.2">
      <c r="A23399" s="1" t="s">
        <v>8042</v>
      </c>
      <c r="B23399" t="str">
        <f t="shared" si="703"/>
        <v>https://www.udobaer.de/out/media/public/cust/others/s0000342-2021-ch_it.pdf</v>
      </c>
    </row>
    <row r="23400" spans="1:2" x14ac:dyDescent="0.2">
      <c r="A23400" s="1" t="s">
        <v>8044</v>
      </c>
      <c r="B23400" t="str">
        <f t="shared" si="703"/>
        <v>https://www.udobaer.de/out/media/public/cust/others/s0000342-2021-ch_it.pdf</v>
      </c>
    </row>
    <row r="23401" spans="1:2" x14ac:dyDescent="0.2">
      <c r="A23401" s="1" t="s">
        <v>8049</v>
      </c>
      <c r="B23401" t="str">
        <f t="shared" si="703"/>
        <v>https://www.udobaer.de/out/media/public/cust/others/s0000342-2021-ch_it.pdf</v>
      </c>
    </row>
    <row r="23402" spans="1:2" x14ac:dyDescent="0.2">
      <c r="A23402" s="1" t="s">
        <v>8334</v>
      </c>
      <c r="B23402" t="str">
        <f t="shared" ref="B23402:B23411" si="704">HYPERLINK("https://www.udobaer.de/out/media/public/cust/others/s0000342-2021-ch_it.pdf")</f>
        <v>https://www.udobaer.de/out/media/public/cust/others/s0000342-2021-ch_it.pdf</v>
      </c>
    </row>
    <row r="23403" spans="1:2" x14ac:dyDescent="0.2">
      <c r="A23403" s="1" t="s">
        <v>8335</v>
      </c>
      <c r="B23403" t="str">
        <f t="shared" si="704"/>
        <v>https://www.udobaer.de/out/media/public/cust/others/s0000342-2021-ch_it.pdf</v>
      </c>
    </row>
    <row r="23404" spans="1:2" x14ac:dyDescent="0.2">
      <c r="A23404" s="1" t="s">
        <v>8336</v>
      </c>
      <c r="B23404" t="str">
        <f t="shared" si="704"/>
        <v>https://www.udobaer.de/out/media/public/cust/others/s0000342-2021-ch_it.pdf</v>
      </c>
    </row>
    <row r="23405" spans="1:2" x14ac:dyDescent="0.2">
      <c r="A23405" s="1" t="s">
        <v>8337</v>
      </c>
      <c r="B23405" t="str">
        <f t="shared" si="704"/>
        <v>https://www.udobaer.de/out/media/public/cust/others/s0000342-2021-ch_it.pdf</v>
      </c>
    </row>
    <row r="23406" spans="1:2" x14ac:dyDescent="0.2">
      <c r="A23406" s="1" t="s">
        <v>8338</v>
      </c>
      <c r="B23406" t="str">
        <f t="shared" si="704"/>
        <v>https://www.udobaer.de/out/media/public/cust/others/s0000342-2021-ch_it.pdf</v>
      </c>
    </row>
    <row r="23407" spans="1:2" x14ac:dyDescent="0.2">
      <c r="A23407" s="1" t="s">
        <v>8340</v>
      </c>
      <c r="B23407" t="str">
        <f t="shared" si="704"/>
        <v>https://www.udobaer.de/out/media/public/cust/others/s0000342-2021-ch_it.pdf</v>
      </c>
    </row>
    <row r="23408" spans="1:2" x14ac:dyDescent="0.2">
      <c r="A23408" s="1" t="s">
        <v>8341</v>
      </c>
      <c r="B23408" t="str">
        <f t="shared" si="704"/>
        <v>https://www.udobaer.de/out/media/public/cust/others/s0000342-2021-ch_it.pdf</v>
      </c>
    </row>
    <row r="23409" spans="1:2" x14ac:dyDescent="0.2">
      <c r="A23409" s="1" t="s">
        <v>8342</v>
      </c>
      <c r="B23409" t="str">
        <f t="shared" si="704"/>
        <v>https://www.udobaer.de/out/media/public/cust/others/s0000342-2021-ch_it.pdf</v>
      </c>
    </row>
    <row r="23410" spans="1:2" x14ac:dyDescent="0.2">
      <c r="A23410" s="1" t="s">
        <v>8345</v>
      </c>
      <c r="B23410" t="str">
        <f t="shared" si="704"/>
        <v>https://www.udobaer.de/out/media/public/cust/others/s0000342-2021-ch_it.pdf</v>
      </c>
    </row>
    <row r="23411" spans="1:2" x14ac:dyDescent="0.2">
      <c r="A23411" s="1" t="s">
        <v>8803</v>
      </c>
      <c r="B23411" t="str">
        <f t="shared" si="704"/>
        <v>https://www.udobaer.de/out/media/public/cust/others/s0000342-2021-ch_it.pdf</v>
      </c>
    </row>
    <row r="23412" spans="1:2" x14ac:dyDescent="0.2">
      <c r="A23412" s="1" t="s">
        <v>6129</v>
      </c>
      <c r="B23412" t="str">
        <f t="shared" ref="B23412:B23443" si="705">HYPERLINK("https://www.udobaer.de/out/media/public/cust/others/s0000343-2021-ch_it.pdf")</f>
        <v>https://www.udobaer.de/out/media/public/cust/others/s0000343-2021-ch_it.pdf</v>
      </c>
    </row>
    <row r="23413" spans="1:2" x14ac:dyDescent="0.2">
      <c r="A23413" s="1" t="s">
        <v>6131</v>
      </c>
      <c r="B23413" t="str">
        <f t="shared" si="705"/>
        <v>https://www.udobaer.de/out/media/public/cust/others/s0000343-2021-ch_it.pdf</v>
      </c>
    </row>
    <row r="23414" spans="1:2" x14ac:dyDescent="0.2">
      <c r="A23414" s="1" t="s">
        <v>6132</v>
      </c>
      <c r="B23414" t="str">
        <f t="shared" si="705"/>
        <v>https://www.udobaer.de/out/media/public/cust/others/s0000343-2021-ch_it.pdf</v>
      </c>
    </row>
    <row r="23415" spans="1:2" x14ac:dyDescent="0.2">
      <c r="A23415" s="1" t="s">
        <v>6133</v>
      </c>
      <c r="B23415" t="str">
        <f t="shared" si="705"/>
        <v>https://www.udobaer.de/out/media/public/cust/others/s0000343-2021-ch_it.pdf</v>
      </c>
    </row>
    <row r="23416" spans="1:2" x14ac:dyDescent="0.2">
      <c r="A23416" s="1" t="s">
        <v>6134</v>
      </c>
      <c r="B23416" t="str">
        <f t="shared" si="705"/>
        <v>https://www.udobaer.de/out/media/public/cust/others/s0000343-2021-ch_it.pdf</v>
      </c>
    </row>
    <row r="23417" spans="1:2" x14ac:dyDescent="0.2">
      <c r="A23417" s="1" t="s">
        <v>6135</v>
      </c>
      <c r="B23417" t="str">
        <f t="shared" si="705"/>
        <v>https://www.udobaer.de/out/media/public/cust/others/s0000343-2021-ch_it.pdf</v>
      </c>
    </row>
    <row r="23418" spans="1:2" x14ac:dyDescent="0.2">
      <c r="A23418" s="1" t="s">
        <v>6136</v>
      </c>
      <c r="B23418" t="str">
        <f t="shared" si="705"/>
        <v>https://www.udobaer.de/out/media/public/cust/others/s0000343-2021-ch_it.pdf</v>
      </c>
    </row>
    <row r="23419" spans="1:2" x14ac:dyDescent="0.2">
      <c r="A23419" s="1" t="s">
        <v>6137</v>
      </c>
      <c r="B23419" t="str">
        <f t="shared" si="705"/>
        <v>https://www.udobaer.de/out/media/public/cust/others/s0000343-2021-ch_it.pdf</v>
      </c>
    </row>
    <row r="23420" spans="1:2" x14ac:dyDescent="0.2">
      <c r="A23420" s="1" t="s">
        <v>6138</v>
      </c>
      <c r="B23420" t="str">
        <f t="shared" si="705"/>
        <v>https://www.udobaer.de/out/media/public/cust/others/s0000343-2021-ch_it.pdf</v>
      </c>
    </row>
    <row r="23421" spans="1:2" x14ac:dyDescent="0.2">
      <c r="A23421" s="1" t="s">
        <v>6139</v>
      </c>
      <c r="B23421" t="str">
        <f t="shared" si="705"/>
        <v>https://www.udobaer.de/out/media/public/cust/others/s0000343-2021-ch_it.pdf</v>
      </c>
    </row>
    <row r="23422" spans="1:2" x14ac:dyDescent="0.2">
      <c r="A23422" s="1" t="s">
        <v>6140</v>
      </c>
      <c r="B23422" t="str">
        <f t="shared" si="705"/>
        <v>https://www.udobaer.de/out/media/public/cust/others/s0000343-2021-ch_it.pdf</v>
      </c>
    </row>
    <row r="23423" spans="1:2" x14ac:dyDescent="0.2">
      <c r="A23423" s="1" t="s">
        <v>6141</v>
      </c>
      <c r="B23423" t="str">
        <f t="shared" si="705"/>
        <v>https://www.udobaer.de/out/media/public/cust/others/s0000343-2021-ch_it.pdf</v>
      </c>
    </row>
    <row r="23424" spans="1:2" x14ac:dyDescent="0.2">
      <c r="A23424" s="1" t="s">
        <v>6142</v>
      </c>
      <c r="B23424" t="str">
        <f t="shared" si="705"/>
        <v>https://www.udobaer.de/out/media/public/cust/others/s0000343-2021-ch_it.pdf</v>
      </c>
    </row>
    <row r="23425" spans="1:2" x14ac:dyDescent="0.2">
      <c r="A23425" s="1" t="s">
        <v>6143</v>
      </c>
      <c r="B23425" t="str">
        <f t="shared" si="705"/>
        <v>https://www.udobaer.de/out/media/public/cust/others/s0000343-2021-ch_it.pdf</v>
      </c>
    </row>
    <row r="23426" spans="1:2" x14ac:dyDescent="0.2">
      <c r="A23426" s="1" t="s">
        <v>6144</v>
      </c>
      <c r="B23426" t="str">
        <f t="shared" si="705"/>
        <v>https://www.udobaer.de/out/media/public/cust/others/s0000343-2021-ch_it.pdf</v>
      </c>
    </row>
    <row r="23427" spans="1:2" x14ac:dyDescent="0.2">
      <c r="A23427" s="1" t="s">
        <v>6145</v>
      </c>
      <c r="B23427" t="str">
        <f t="shared" si="705"/>
        <v>https://www.udobaer.de/out/media/public/cust/others/s0000343-2021-ch_it.pdf</v>
      </c>
    </row>
    <row r="23428" spans="1:2" x14ac:dyDescent="0.2">
      <c r="A23428" s="1" t="s">
        <v>6146</v>
      </c>
      <c r="B23428" t="str">
        <f t="shared" si="705"/>
        <v>https://www.udobaer.de/out/media/public/cust/others/s0000343-2021-ch_it.pdf</v>
      </c>
    </row>
    <row r="23429" spans="1:2" x14ac:dyDescent="0.2">
      <c r="A23429" s="1" t="s">
        <v>6147</v>
      </c>
      <c r="B23429" t="str">
        <f t="shared" si="705"/>
        <v>https://www.udobaer.de/out/media/public/cust/others/s0000343-2021-ch_it.pdf</v>
      </c>
    </row>
    <row r="23430" spans="1:2" x14ac:dyDescent="0.2">
      <c r="A23430" s="1" t="s">
        <v>6148</v>
      </c>
      <c r="B23430" t="str">
        <f t="shared" si="705"/>
        <v>https://www.udobaer.de/out/media/public/cust/others/s0000343-2021-ch_it.pdf</v>
      </c>
    </row>
    <row r="23431" spans="1:2" x14ac:dyDescent="0.2">
      <c r="A23431" s="1" t="s">
        <v>6149</v>
      </c>
      <c r="B23431" t="str">
        <f t="shared" si="705"/>
        <v>https://www.udobaer.de/out/media/public/cust/others/s0000343-2021-ch_it.pdf</v>
      </c>
    </row>
    <row r="23432" spans="1:2" x14ac:dyDescent="0.2">
      <c r="A23432" s="1" t="s">
        <v>6150</v>
      </c>
      <c r="B23432" t="str">
        <f t="shared" si="705"/>
        <v>https://www.udobaer.de/out/media/public/cust/others/s0000343-2021-ch_it.pdf</v>
      </c>
    </row>
    <row r="23433" spans="1:2" x14ac:dyDescent="0.2">
      <c r="A23433" s="1" t="s">
        <v>6151</v>
      </c>
      <c r="B23433" t="str">
        <f t="shared" si="705"/>
        <v>https://www.udobaer.de/out/media/public/cust/others/s0000343-2021-ch_it.pdf</v>
      </c>
    </row>
    <row r="23434" spans="1:2" x14ac:dyDescent="0.2">
      <c r="A23434" s="1" t="s">
        <v>6152</v>
      </c>
      <c r="B23434" t="str">
        <f t="shared" si="705"/>
        <v>https://www.udobaer.de/out/media/public/cust/others/s0000343-2021-ch_it.pdf</v>
      </c>
    </row>
    <row r="23435" spans="1:2" x14ac:dyDescent="0.2">
      <c r="A23435" s="1" t="s">
        <v>6153</v>
      </c>
      <c r="B23435" t="str">
        <f t="shared" si="705"/>
        <v>https://www.udobaer.de/out/media/public/cust/others/s0000343-2021-ch_it.pdf</v>
      </c>
    </row>
    <row r="23436" spans="1:2" x14ac:dyDescent="0.2">
      <c r="A23436" s="1" t="s">
        <v>6154</v>
      </c>
      <c r="B23436" t="str">
        <f t="shared" si="705"/>
        <v>https://www.udobaer.de/out/media/public/cust/others/s0000343-2021-ch_it.pdf</v>
      </c>
    </row>
    <row r="23437" spans="1:2" x14ac:dyDescent="0.2">
      <c r="A23437" s="1" t="s">
        <v>6155</v>
      </c>
      <c r="B23437" t="str">
        <f t="shared" si="705"/>
        <v>https://www.udobaer.de/out/media/public/cust/others/s0000343-2021-ch_it.pdf</v>
      </c>
    </row>
    <row r="23438" spans="1:2" x14ac:dyDescent="0.2">
      <c r="A23438" s="1" t="s">
        <v>6156</v>
      </c>
      <c r="B23438" t="str">
        <f t="shared" si="705"/>
        <v>https://www.udobaer.de/out/media/public/cust/others/s0000343-2021-ch_it.pdf</v>
      </c>
    </row>
    <row r="23439" spans="1:2" x14ac:dyDescent="0.2">
      <c r="A23439" s="1" t="s">
        <v>6157</v>
      </c>
      <c r="B23439" t="str">
        <f t="shared" si="705"/>
        <v>https://www.udobaer.de/out/media/public/cust/others/s0000343-2021-ch_it.pdf</v>
      </c>
    </row>
    <row r="23440" spans="1:2" x14ac:dyDescent="0.2">
      <c r="A23440" s="1" t="s">
        <v>6158</v>
      </c>
      <c r="B23440" t="str">
        <f t="shared" si="705"/>
        <v>https://www.udobaer.de/out/media/public/cust/others/s0000343-2021-ch_it.pdf</v>
      </c>
    </row>
    <row r="23441" spans="1:2" x14ac:dyDescent="0.2">
      <c r="A23441" s="1" t="s">
        <v>6159</v>
      </c>
      <c r="B23441" t="str">
        <f t="shared" si="705"/>
        <v>https://www.udobaer.de/out/media/public/cust/others/s0000343-2021-ch_it.pdf</v>
      </c>
    </row>
    <row r="23442" spans="1:2" x14ac:dyDescent="0.2">
      <c r="A23442" s="1" t="s">
        <v>6160</v>
      </c>
      <c r="B23442" t="str">
        <f t="shared" si="705"/>
        <v>https://www.udobaer.de/out/media/public/cust/others/s0000343-2021-ch_it.pdf</v>
      </c>
    </row>
    <row r="23443" spans="1:2" x14ac:dyDescent="0.2">
      <c r="A23443" s="1" t="s">
        <v>6161</v>
      </c>
      <c r="B23443" t="str">
        <f t="shared" si="705"/>
        <v>https://www.udobaer.de/out/media/public/cust/others/s0000343-2021-ch_it.pdf</v>
      </c>
    </row>
    <row r="23444" spans="1:2" x14ac:dyDescent="0.2">
      <c r="A23444" s="1" t="s">
        <v>6162</v>
      </c>
      <c r="B23444" t="str">
        <f t="shared" ref="B23444:B23475" si="706">HYPERLINK("https://www.udobaer.de/out/media/public/cust/others/s0000343-2021-ch_it.pdf")</f>
        <v>https://www.udobaer.de/out/media/public/cust/others/s0000343-2021-ch_it.pdf</v>
      </c>
    </row>
    <row r="23445" spans="1:2" x14ac:dyDescent="0.2">
      <c r="A23445" s="1" t="s">
        <v>6163</v>
      </c>
      <c r="B23445" t="str">
        <f t="shared" si="706"/>
        <v>https://www.udobaer.de/out/media/public/cust/others/s0000343-2021-ch_it.pdf</v>
      </c>
    </row>
    <row r="23446" spans="1:2" x14ac:dyDescent="0.2">
      <c r="A23446" s="1" t="s">
        <v>6164</v>
      </c>
      <c r="B23446" t="str">
        <f t="shared" si="706"/>
        <v>https://www.udobaer.de/out/media/public/cust/others/s0000343-2021-ch_it.pdf</v>
      </c>
    </row>
    <row r="23447" spans="1:2" x14ac:dyDescent="0.2">
      <c r="A23447" s="1" t="s">
        <v>6165</v>
      </c>
      <c r="B23447" t="str">
        <f t="shared" si="706"/>
        <v>https://www.udobaer.de/out/media/public/cust/others/s0000343-2021-ch_it.pdf</v>
      </c>
    </row>
    <row r="23448" spans="1:2" x14ac:dyDescent="0.2">
      <c r="A23448" s="1" t="s">
        <v>6166</v>
      </c>
      <c r="B23448" t="str">
        <f t="shared" si="706"/>
        <v>https://www.udobaer.de/out/media/public/cust/others/s0000343-2021-ch_it.pdf</v>
      </c>
    </row>
    <row r="23449" spans="1:2" x14ac:dyDescent="0.2">
      <c r="A23449" s="1" t="s">
        <v>6167</v>
      </c>
      <c r="B23449" t="str">
        <f t="shared" si="706"/>
        <v>https://www.udobaer.de/out/media/public/cust/others/s0000343-2021-ch_it.pdf</v>
      </c>
    </row>
    <row r="23450" spans="1:2" x14ac:dyDescent="0.2">
      <c r="A23450" s="1" t="s">
        <v>6168</v>
      </c>
      <c r="B23450" t="str">
        <f t="shared" si="706"/>
        <v>https://www.udobaer.de/out/media/public/cust/others/s0000343-2021-ch_it.pdf</v>
      </c>
    </row>
    <row r="23451" spans="1:2" x14ac:dyDescent="0.2">
      <c r="A23451" s="1" t="s">
        <v>6169</v>
      </c>
      <c r="B23451" t="str">
        <f t="shared" si="706"/>
        <v>https://www.udobaer.de/out/media/public/cust/others/s0000343-2021-ch_it.pdf</v>
      </c>
    </row>
    <row r="23452" spans="1:2" x14ac:dyDescent="0.2">
      <c r="A23452" s="1" t="s">
        <v>6170</v>
      </c>
      <c r="B23452" t="str">
        <f t="shared" si="706"/>
        <v>https://www.udobaer.de/out/media/public/cust/others/s0000343-2021-ch_it.pdf</v>
      </c>
    </row>
    <row r="23453" spans="1:2" x14ac:dyDescent="0.2">
      <c r="A23453" s="1" t="s">
        <v>6171</v>
      </c>
      <c r="B23453" t="str">
        <f t="shared" si="706"/>
        <v>https://www.udobaer.de/out/media/public/cust/others/s0000343-2021-ch_it.pdf</v>
      </c>
    </row>
    <row r="23454" spans="1:2" x14ac:dyDescent="0.2">
      <c r="A23454" s="1" t="s">
        <v>6172</v>
      </c>
      <c r="B23454" t="str">
        <f t="shared" si="706"/>
        <v>https://www.udobaer.de/out/media/public/cust/others/s0000343-2021-ch_it.pdf</v>
      </c>
    </row>
    <row r="23455" spans="1:2" x14ac:dyDescent="0.2">
      <c r="A23455" s="1" t="s">
        <v>6173</v>
      </c>
      <c r="B23455" t="str">
        <f t="shared" si="706"/>
        <v>https://www.udobaer.de/out/media/public/cust/others/s0000343-2021-ch_it.pdf</v>
      </c>
    </row>
    <row r="23456" spans="1:2" x14ac:dyDescent="0.2">
      <c r="A23456" s="1" t="s">
        <v>6174</v>
      </c>
      <c r="B23456" t="str">
        <f t="shared" si="706"/>
        <v>https://www.udobaer.de/out/media/public/cust/others/s0000343-2021-ch_it.pdf</v>
      </c>
    </row>
    <row r="23457" spans="1:2" x14ac:dyDescent="0.2">
      <c r="A23457" s="1" t="s">
        <v>6175</v>
      </c>
      <c r="B23457" t="str">
        <f t="shared" si="706"/>
        <v>https://www.udobaer.de/out/media/public/cust/others/s0000343-2021-ch_it.pdf</v>
      </c>
    </row>
    <row r="23458" spans="1:2" x14ac:dyDescent="0.2">
      <c r="A23458" s="1" t="s">
        <v>6176</v>
      </c>
      <c r="B23458" t="str">
        <f t="shared" si="706"/>
        <v>https://www.udobaer.de/out/media/public/cust/others/s0000343-2021-ch_it.pdf</v>
      </c>
    </row>
    <row r="23459" spans="1:2" x14ac:dyDescent="0.2">
      <c r="A23459" s="1" t="s">
        <v>6177</v>
      </c>
      <c r="B23459" t="str">
        <f t="shared" si="706"/>
        <v>https://www.udobaer.de/out/media/public/cust/others/s0000343-2021-ch_it.pdf</v>
      </c>
    </row>
    <row r="23460" spans="1:2" x14ac:dyDescent="0.2">
      <c r="A23460" s="1" t="s">
        <v>6178</v>
      </c>
      <c r="B23460" t="str">
        <f t="shared" si="706"/>
        <v>https://www.udobaer.de/out/media/public/cust/others/s0000343-2021-ch_it.pdf</v>
      </c>
    </row>
    <row r="23461" spans="1:2" x14ac:dyDescent="0.2">
      <c r="A23461" s="1" t="s">
        <v>6179</v>
      </c>
      <c r="B23461" t="str">
        <f t="shared" si="706"/>
        <v>https://www.udobaer.de/out/media/public/cust/others/s0000343-2021-ch_it.pdf</v>
      </c>
    </row>
    <row r="23462" spans="1:2" x14ac:dyDescent="0.2">
      <c r="A23462" s="1" t="s">
        <v>6180</v>
      </c>
      <c r="B23462" t="str">
        <f t="shared" si="706"/>
        <v>https://www.udobaer.de/out/media/public/cust/others/s0000343-2021-ch_it.pdf</v>
      </c>
    </row>
    <row r="23463" spans="1:2" x14ac:dyDescent="0.2">
      <c r="A23463" s="1" t="s">
        <v>6181</v>
      </c>
      <c r="B23463" t="str">
        <f t="shared" si="706"/>
        <v>https://www.udobaer.de/out/media/public/cust/others/s0000343-2021-ch_it.pdf</v>
      </c>
    </row>
    <row r="23464" spans="1:2" x14ac:dyDescent="0.2">
      <c r="A23464" s="1" t="s">
        <v>6182</v>
      </c>
      <c r="B23464" t="str">
        <f t="shared" si="706"/>
        <v>https://www.udobaer.de/out/media/public/cust/others/s0000343-2021-ch_it.pdf</v>
      </c>
    </row>
    <row r="23465" spans="1:2" x14ac:dyDescent="0.2">
      <c r="A23465" s="1" t="s">
        <v>6183</v>
      </c>
      <c r="B23465" t="str">
        <f t="shared" si="706"/>
        <v>https://www.udobaer.de/out/media/public/cust/others/s0000343-2021-ch_it.pdf</v>
      </c>
    </row>
    <row r="23466" spans="1:2" x14ac:dyDescent="0.2">
      <c r="A23466" s="1" t="s">
        <v>6184</v>
      </c>
      <c r="B23466" t="str">
        <f t="shared" si="706"/>
        <v>https://www.udobaer.de/out/media/public/cust/others/s0000343-2021-ch_it.pdf</v>
      </c>
    </row>
    <row r="23467" spans="1:2" x14ac:dyDescent="0.2">
      <c r="A23467" s="1" t="s">
        <v>6185</v>
      </c>
      <c r="B23467" t="str">
        <f t="shared" si="706"/>
        <v>https://www.udobaer.de/out/media/public/cust/others/s0000343-2021-ch_it.pdf</v>
      </c>
    </row>
    <row r="23468" spans="1:2" x14ac:dyDescent="0.2">
      <c r="A23468" s="1" t="s">
        <v>6186</v>
      </c>
      <c r="B23468" t="str">
        <f t="shared" si="706"/>
        <v>https://www.udobaer.de/out/media/public/cust/others/s0000343-2021-ch_it.pdf</v>
      </c>
    </row>
    <row r="23469" spans="1:2" x14ac:dyDescent="0.2">
      <c r="A23469" s="1" t="s">
        <v>6187</v>
      </c>
      <c r="B23469" t="str">
        <f t="shared" si="706"/>
        <v>https://www.udobaer.de/out/media/public/cust/others/s0000343-2021-ch_it.pdf</v>
      </c>
    </row>
    <row r="23470" spans="1:2" x14ac:dyDescent="0.2">
      <c r="A23470" s="1" t="s">
        <v>6188</v>
      </c>
      <c r="B23470" t="str">
        <f t="shared" si="706"/>
        <v>https://www.udobaer.de/out/media/public/cust/others/s0000343-2021-ch_it.pdf</v>
      </c>
    </row>
    <row r="23471" spans="1:2" x14ac:dyDescent="0.2">
      <c r="A23471" s="1" t="s">
        <v>6189</v>
      </c>
      <c r="B23471" t="str">
        <f t="shared" si="706"/>
        <v>https://www.udobaer.de/out/media/public/cust/others/s0000343-2021-ch_it.pdf</v>
      </c>
    </row>
    <row r="23472" spans="1:2" x14ac:dyDescent="0.2">
      <c r="A23472" s="1" t="s">
        <v>6190</v>
      </c>
      <c r="B23472" t="str">
        <f t="shared" si="706"/>
        <v>https://www.udobaer.de/out/media/public/cust/others/s0000343-2021-ch_it.pdf</v>
      </c>
    </row>
    <row r="23473" spans="1:2" x14ac:dyDescent="0.2">
      <c r="A23473" s="1" t="s">
        <v>6191</v>
      </c>
      <c r="B23473" t="str">
        <f t="shared" si="706"/>
        <v>https://www.udobaer.de/out/media/public/cust/others/s0000343-2021-ch_it.pdf</v>
      </c>
    </row>
    <row r="23474" spans="1:2" x14ac:dyDescent="0.2">
      <c r="A23474" s="1" t="s">
        <v>6192</v>
      </c>
      <c r="B23474" t="str">
        <f t="shared" si="706"/>
        <v>https://www.udobaer.de/out/media/public/cust/others/s0000343-2021-ch_it.pdf</v>
      </c>
    </row>
    <row r="23475" spans="1:2" x14ac:dyDescent="0.2">
      <c r="A23475" s="1" t="s">
        <v>6193</v>
      </c>
      <c r="B23475" t="str">
        <f t="shared" si="706"/>
        <v>https://www.udobaer.de/out/media/public/cust/others/s0000343-2021-ch_it.pdf</v>
      </c>
    </row>
    <row r="23476" spans="1:2" x14ac:dyDescent="0.2">
      <c r="A23476" s="1" t="s">
        <v>6194</v>
      </c>
      <c r="B23476" t="str">
        <f t="shared" ref="B23476:B23507" si="707">HYPERLINK("https://www.udobaer.de/out/media/public/cust/others/s0000343-2021-ch_it.pdf")</f>
        <v>https://www.udobaer.de/out/media/public/cust/others/s0000343-2021-ch_it.pdf</v>
      </c>
    </row>
    <row r="23477" spans="1:2" x14ac:dyDescent="0.2">
      <c r="A23477" s="1" t="s">
        <v>6195</v>
      </c>
      <c r="B23477" t="str">
        <f t="shared" si="707"/>
        <v>https://www.udobaer.de/out/media/public/cust/others/s0000343-2021-ch_it.pdf</v>
      </c>
    </row>
    <row r="23478" spans="1:2" x14ac:dyDescent="0.2">
      <c r="A23478" s="1" t="s">
        <v>6196</v>
      </c>
      <c r="B23478" t="str">
        <f t="shared" si="707"/>
        <v>https://www.udobaer.de/out/media/public/cust/others/s0000343-2021-ch_it.pdf</v>
      </c>
    </row>
    <row r="23479" spans="1:2" x14ac:dyDescent="0.2">
      <c r="A23479" s="1" t="s">
        <v>6197</v>
      </c>
      <c r="B23479" t="str">
        <f t="shared" si="707"/>
        <v>https://www.udobaer.de/out/media/public/cust/others/s0000343-2021-ch_it.pdf</v>
      </c>
    </row>
    <row r="23480" spans="1:2" x14ac:dyDescent="0.2">
      <c r="A23480" s="1" t="s">
        <v>6198</v>
      </c>
      <c r="B23480" t="str">
        <f t="shared" si="707"/>
        <v>https://www.udobaer.de/out/media/public/cust/others/s0000343-2021-ch_it.pdf</v>
      </c>
    </row>
    <row r="23481" spans="1:2" x14ac:dyDescent="0.2">
      <c r="A23481" s="1" t="s">
        <v>6199</v>
      </c>
      <c r="B23481" t="str">
        <f t="shared" si="707"/>
        <v>https://www.udobaer.de/out/media/public/cust/others/s0000343-2021-ch_it.pdf</v>
      </c>
    </row>
    <row r="23482" spans="1:2" x14ac:dyDescent="0.2">
      <c r="A23482" s="1" t="s">
        <v>6200</v>
      </c>
      <c r="B23482" t="str">
        <f t="shared" si="707"/>
        <v>https://www.udobaer.de/out/media/public/cust/others/s0000343-2021-ch_it.pdf</v>
      </c>
    </row>
    <row r="23483" spans="1:2" x14ac:dyDescent="0.2">
      <c r="A23483" s="1" t="s">
        <v>6201</v>
      </c>
      <c r="B23483" t="str">
        <f t="shared" si="707"/>
        <v>https://www.udobaer.de/out/media/public/cust/others/s0000343-2021-ch_it.pdf</v>
      </c>
    </row>
    <row r="23484" spans="1:2" x14ac:dyDescent="0.2">
      <c r="A23484" s="1" t="s">
        <v>6202</v>
      </c>
      <c r="B23484" t="str">
        <f t="shared" si="707"/>
        <v>https://www.udobaer.de/out/media/public/cust/others/s0000343-2021-ch_it.pdf</v>
      </c>
    </row>
    <row r="23485" spans="1:2" x14ac:dyDescent="0.2">
      <c r="A23485" s="1" t="s">
        <v>6203</v>
      </c>
      <c r="B23485" t="str">
        <f t="shared" si="707"/>
        <v>https://www.udobaer.de/out/media/public/cust/others/s0000343-2021-ch_it.pdf</v>
      </c>
    </row>
    <row r="23486" spans="1:2" x14ac:dyDescent="0.2">
      <c r="A23486" s="1" t="s">
        <v>6204</v>
      </c>
      <c r="B23486" t="str">
        <f t="shared" si="707"/>
        <v>https://www.udobaer.de/out/media/public/cust/others/s0000343-2021-ch_it.pdf</v>
      </c>
    </row>
    <row r="23487" spans="1:2" x14ac:dyDescent="0.2">
      <c r="A23487" s="1" t="s">
        <v>6205</v>
      </c>
      <c r="B23487" t="str">
        <f t="shared" si="707"/>
        <v>https://www.udobaer.de/out/media/public/cust/others/s0000343-2021-ch_it.pdf</v>
      </c>
    </row>
    <row r="23488" spans="1:2" x14ac:dyDescent="0.2">
      <c r="A23488" s="1" t="s">
        <v>6206</v>
      </c>
      <c r="B23488" t="str">
        <f t="shared" si="707"/>
        <v>https://www.udobaer.de/out/media/public/cust/others/s0000343-2021-ch_it.pdf</v>
      </c>
    </row>
    <row r="23489" spans="1:2" x14ac:dyDescent="0.2">
      <c r="A23489" s="1" t="s">
        <v>6207</v>
      </c>
      <c r="B23489" t="str">
        <f t="shared" si="707"/>
        <v>https://www.udobaer.de/out/media/public/cust/others/s0000343-2021-ch_it.pdf</v>
      </c>
    </row>
    <row r="23490" spans="1:2" x14ac:dyDescent="0.2">
      <c r="A23490" s="1" t="s">
        <v>6208</v>
      </c>
      <c r="B23490" t="str">
        <f t="shared" si="707"/>
        <v>https://www.udobaer.de/out/media/public/cust/others/s0000343-2021-ch_it.pdf</v>
      </c>
    </row>
    <row r="23491" spans="1:2" x14ac:dyDescent="0.2">
      <c r="A23491" s="1" t="s">
        <v>6209</v>
      </c>
      <c r="B23491" t="str">
        <f t="shared" si="707"/>
        <v>https://www.udobaer.de/out/media/public/cust/others/s0000343-2021-ch_it.pdf</v>
      </c>
    </row>
    <row r="23492" spans="1:2" x14ac:dyDescent="0.2">
      <c r="A23492" s="1" t="s">
        <v>6210</v>
      </c>
      <c r="B23492" t="str">
        <f t="shared" si="707"/>
        <v>https://www.udobaer.de/out/media/public/cust/others/s0000343-2021-ch_it.pdf</v>
      </c>
    </row>
    <row r="23493" spans="1:2" x14ac:dyDescent="0.2">
      <c r="A23493" s="1" t="s">
        <v>6211</v>
      </c>
      <c r="B23493" t="str">
        <f t="shared" si="707"/>
        <v>https://www.udobaer.de/out/media/public/cust/others/s0000343-2021-ch_it.pdf</v>
      </c>
    </row>
    <row r="23494" spans="1:2" x14ac:dyDescent="0.2">
      <c r="A23494" s="1" t="s">
        <v>6212</v>
      </c>
      <c r="B23494" t="str">
        <f t="shared" si="707"/>
        <v>https://www.udobaer.de/out/media/public/cust/others/s0000343-2021-ch_it.pdf</v>
      </c>
    </row>
    <row r="23495" spans="1:2" x14ac:dyDescent="0.2">
      <c r="A23495" s="1" t="s">
        <v>6213</v>
      </c>
      <c r="B23495" t="str">
        <f t="shared" si="707"/>
        <v>https://www.udobaer.de/out/media/public/cust/others/s0000343-2021-ch_it.pdf</v>
      </c>
    </row>
    <row r="23496" spans="1:2" x14ac:dyDescent="0.2">
      <c r="A23496" s="1" t="s">
        <v>6214</v>
      </c>
      <c r="B23496" t="str">
        <f t="shared" si="707"/>
        <v>https://www.udobaer.de/out/media/public/cust/others/s0000343-2021-ch_it.pdf</v>
      </c>
    </row>
    <row r="23497" spans="1:2" x14ac:dyDescent="0.2">
      <c r="A23497" s="1" t="s">
        <v>6215</v>
      </c>
      <c r="B23497" t="str">
        <f t="shared" si="707"/>
        <v>https://www.udobaer.de/out/media/public/cust/others/s0000343-2021-ch_it.pdf</v>
      </c>
    </row>
    <row r="23498" spans="1:2" x14ac:dyDescent="0.2">
      <c r="A23498" s="1" t="s">
        <v>6216</v>
      </c>
      <c r="B23498" t="str">
        <f t="shared" si="707"/>
        <v>https://www.udobaer.de/out/media/public/cust/others/s0000343-2021-ch_it.pdf</v>
      </c>
    </row>
    <row r="23499" spans="1:2" x14ac:dyDescent="0.2">
      <c r="A23499" s="1" t="s">
        <v>6217</v>
      </c>
      <c r="B23499" t="str">
        <f t="shared" si="707"/>
        <v>https://www.udobaer.de/out/media/public/cust/others/s0000343-2021-ch_it.pdf</v>
      </c>
    </row>
    <row r="23500" spans="1:2" x14ac:dyDescent="0.2">
      <c r="A23500" s="1" t="s">
        <v>6218</v>
      </c>
      <c r="B23500" t="str">
        <f t="shared" si="707"/>
        <v>https://www.udobaer.de/out/media/public/cust/others/s0000343-2021-ch_it.pdf</v>
      </c>
    </row>
    <row r="23501" spans="1:2" x14ac:dyDescent="0.2">
      <c r="A23501" s="1" t="s">
        <v>6219</v>
      </c>
      <c r="B23501" t="str">
        <f t="shared" si="707"/>
        <v>https://www.udobaer.de/out/media/public/cust/others/s0000343-2021-ch_it.pdf</v>
      </c>
    </row>
    <row r="23502" spans="1:2" x14ac:dyDescent="0.2">
      <c r="A23502" s="1" t="s">
        <v>6220</v>
      </c>
      <c r="B23502" t="str">
        <f t="shared" si="707"/>
        <v>https://www.udobaer.de/out/media/public/cust/others/s0000343-2021-ch_it.pdf</v>
      </c>
    </row>
    <row r="23503" spans="1:2" x14ac:dyDescent="0.2">
      <c r="A23503" s="1" t="s">
        <v>6221</v>
      </c>
      <c r="B23503" t="str">
        <f t="shared" si="707"/>
        <v>https://www.udobaer.de/out/media/public/cust/others/s0000343-2021-ch_it.pdf</v>
      </c>
    </row>
    <row r="23504" spans="1:2" x14ac:dyDescent="0.2">
      <c r="A23504" s="1" t="s">
        <v>6222</v>
      </c>
      <c r="B23504" t="str">
        <f t="shared" si="707"/>
        <v>https://www.udobaer.de/out/media/public/cust/others/s0000343-2021-ch_it.pdf</v>
      </c>
    </row>
    <row r="23505" spans="1:2" x14ac:dyDescent="0.2">
      <c r="A23505" s="1" t="s">
        <v>6223</v>
      </c>
      <c r="B23505" t="str">
        <f t="shared" si="707"/>
        <v>https://www.udobaer.de/out/media/public/cust/others/s0000343-2021-ch_it.pdf</v>
      </c>
    </row>
    <row r="23506" spans="1:2" x14ac:dyDescent="0.2">
      <c r="A23506" s="1" t="s">
        <v>6224</v>
      </c>
      <c r="B23506" t="str">
        <f t="shared" si="707"/>
        <v>https://www.udobaer.de/out/media/public/cust/others/s0000343-2021-ch_it.pdf</v>
      </c>
    </row>
    <row r="23507" spans="1:2" x14ac:dyDescent="0.2">
      <c r="A23507" s="1" t="s">
        <v>6225</v>
      </c>
      <c r="B23507" t="str">
        <f t="shared" si="707"/>
        <v>https://www.udobaer.de/out/media/public/cust/others/s0000343-2021-ch_it.pdf</v>
      </c>
    </row>
    <row r="23508" spans="1:2" x14ac:dyDescent="0.2">
      <c r="A23508" s="1" t="s">
        <v>6226</v>
      </c>
      <c r="B23508" t="str">
        <f t="shared" ref="B23508:B23539" si="708">HYPERLINK("https://www.udobaer.de/out/media/public/cust/others/s0000343-2021-ch_it.pdf")</f>
        <v>https://www.udobaer.de/out/media/public/cust/others/s0000343-2021-ch_it.pdf</v>
      </c>
    </row>
    <row r="23509" spans="1:2" x14ac:dyDescent="0.2">
      <c r="A23509" s="1" t="s">
        <v>6227</v>
      </c>
      <c r="B23509" t="str">
        <f t="shared" si="708"/>
        <v>https://www.udobaer.de/out/media/public/cust/others/s0000343-2021-ch_it.pdf</v>
      </c>
    </row>
    <row r="23510" spans="1:2" x14ac:dyDescent="0.2">
      <c r="A23510" s="1" t="s">
        <v>6228</v>
      </c>
      <c r="B23510" t="str">
        <f t="shared" si="708"/>
        <v>https://www.udobaer.de/out/media/public/cust/others/s0000343-2021-ch_it.pdf</v>
      </c>
    </row>
    <row r="23511" spans="1:2" x14ac:dyDescent="0.2">
      <c r="A23511" s="1" t="s">
        <v>6229</v>
      </c>
      <c r="B23511" t="str">
        <f t="shared" si="708"/>
        <v>https://www.udobaer.de/out/media/public/cust/others/s0000343-2021-ch_it.pdf</v>
      </c>
    </row>
    <row r="23512" spans="1:2" x14ac:dyDescent="0.2">
      <c r="A23512" s="1" t="s">
        <v>6230</v>
      </c>
      <c r="B23512" t="str">
        <f t="shared" si="708"/>
        <v>https://www.udobaer.de/out/media/public/cust/others/s0000343-2021-ch_it.pdf</v>
      </c>
    </row>
    <row r="23513" spans="1:2" x14ac:dyDescent="0.2">
      <c r="A23513" s="1" t="s">
        <v>6231</v>
      </c>
      <c r="B23513" t="str">
        <f t="shared" si="708"/>
        <v>https://www.udobaer.de/out/media/public/cust/others/s0000343-2021-ch_it.pdf</v>
      </c>
    </row>
    <row r="23514" spans="1:2" x14ac:dyDescent="0.2">
      <c r="A23514" s="1" t="s">
        <v>6232</v>
      </c>
      <c r="B23514" t="str">
        <f t="shared" si="708"/>
        <v>https://www.udobaer.de/out/media/public/cust/others/s0000343-2021-ch_it.pdf</v>
      </c>
    </row>
    <row r="23515" spans="1:2" x14ac:dyDescent="0.2">
      <c r="A23515" s="1" t="s">
        <v>6233</v>
      </c>
      <c r="B23515" t="str">
        <f t="shared" si="708"/>
        <v>https://www.udobaer.de/out/media/public/cust/others/s0000343-2021-ch_it.pdf</v>
      </c>
    </row>
    <row r="23516" spans="1:2" x14ac:dyDescent="0.2">
      <c r="A23516" s="1" t="s">
        <v>6234</v>
      </c>
      <c r="B23516" t="str">
        <f t="shared" si="708"/>
        <v>https://www.udobaer.de/out/media/public/cust/others/s0000343-2021-ch_it.pdf</v>
      </c>
    </row>
    <row r="23517" spans="1:2" x14ac:dyDescent="0.2">
      <c r="A23517" s="1" t="s">
        <v>6235</v>
      </c>
      <c r="B23517" t="str">
        <f t="shared" si="708"/>
        <v>https://www.udobaer.de/out/media/public/cust/others/s0000343-2021-ch_it.pdf</v>
      </c>
    </row>
    <row r="23518" spans="1:2" x14ac:dyDescent="0.2">
      <c r="A23518" s="1" t="s">
        <v>6236</v>
      </c>
      <c r="B23518" t="str">
        <f t="shared" si="708"/>
        <v>https://www.udobaer.de/out/media/public/cust/others/s0000343-2021-ch_it.pdf</v>
      </c>
    </row>
    <row r="23519" spans="1:2" x14ac:dyDescent="0.2">
      <c r="A23519" s="1" t="s">
        <v>6237</v>
      </c>
      <c r="B23519" t="str">
        <f t="shared" si="708"/>
        <v>https://www.udobaer.de/out/media/public/cust/others/s0000343-2021-ch_it.pdf</v>
      </c>
    </row>
    <row r="23520" spans="1:2" x14ac:dyDescent="0.2">
      <c r="A23520" s="1" t="s">
        <v>6238</v>
      </c>
      <c r="B23520" t="str">
        <f t="shared" si="708"/>
        <v>https://www.udobaer.de/out/media/public/cust/others/s0000343-2021-ch_it.pdf</v>
      </c>
    </row>
    <row r="23521" spans="1:2" x14ac:dyDescent="0.2">
      <c r="A23521" s="1" t="s">
        <v>6239</v>
      </c>
      <c r="B23521" t="str">
        <f t="shared" si="708"/>
        <v>https://www.udobaer.de/out/media/public/cust/others/s0000343-2021-ch_it.pdf</v>
      </c>
    </row>
    <row r="23522" spans="1:2" x14ac:dyDescent="0.2">
      <c r="A23522" s="1" t="s">
        <v>6240</v>
      </c>
      <c r="B23522" t="str">
        <f t="shared" si="708"/>
        <v>https://www.udobaer.de/out/media/public/cust/others/s0000343-2021-ch_it.pdf</v>
      </c>
    </row>
    <row r="23523" spans="1:2" x14ac:dyDescent="0.2">
      <c r="A23523" s="1" t="s">
        <v>6241</v>
      </c>
      <c r="B23523" t="str">
        <f t="shared" si="708"/>
        <v>https://www.udobaer.de/out/media/public/cust/others/s0000343-2021-ch_it.pdf</v>
      </c>
    </row>
    <row r="23524" spans="1:2" x14ac:dyDescent="0.2">
      <c r="A23524" s="1" t="s">
        <v>6242</v>
      </c>
      <c r="B23524" t="str">
        <f t="shared" si="708"/>
        <v>https://www.udobaer.de/out/media/public/cust/others/s0000343-2021-ch_it.pdf</v>
      </c>
    </row>
    <row r="23525" spans="1:2" x14ac:dyDescent="0.2">
      <c r="A23525" s="1" t="s">
        <v>6243</v>
      </c>
      <c r="B23525" t="str">
        <f t="shared" si="708"/>
        <v>https://www.udobaer.de/out/media/public/cust/others/s0000343-2021-ch_it.pdf</v>
      </c>
    </row>
    <row r="23526" spans="1:2" x14ac:dyDescent="0.2">
      <c r="A23526" s="1" t="s">
        <v>6244</v>
      </c>
      <c r="B23526" t="str">
        <f t="shared" si="708"/>
        <v>https://www.udobaer.de/out/media/public/cust/others/s0000343-2021-ch_it.pdf</v>
      </c>
    </row>
    <row r="23527" spans="1:2" x14ac:dyDescent="0.2">
      <c r="A23527" s="1" t="s">
        <v>6245</v>
      </c>
      <c r="B23527" t="str">
        <f t="shared" si="708"/>
        <v>https://www.udobaer.de/out/media/public/cust/others/s0000343-2021-ch_it.pdf</v>
      </c>
    </row>
    <row r="23528" spans="1:2" x14ac:dyDescent="0.2">
      <c r="A23528" s="1" t="s">
        <v>6246</v>
      </c>
      <c r="B23528" t="str">
        <f t="shared" si="708"/>
        <v>https://www.udobaer.de/out/media/public/cust/others/s0000343-2021-ch_it.pdf</v>
      </c>
    </row>
    <row r="23529" spans="1:2" x14ac:dyDescent="0.2">
      <c r="A23529" s="1" t="s">
        <v>6247</v>
      </c>
      <c r="B23529" t="str">
        <f t="shared" si="708"/>
        <v>https://www.udobaer.de/out/media/public/cust/others/s0000343-2021-ch_it.pdf</v>
      </c>
    </row>
    <row r="23530" spans="1:2" x14ac:dyDescent="0.2">
      <c r="A23530" s="1" t="s">
        <v>6248</v>
      </c>
      <c r="B23530" t="str">
        <f t="shared" si="708"/>
        <v>https://www.udobaer.de/out/media/public/cust/others/s0000343-2021-ch_it.pdf</v>
      </c>
    </row>
    <row r="23531" spans="1:2" x14ac:dyDescent="0.2">
      <c r="A23531" s="1" t="s">
        <v>6249</v>
      </c>
      <c r="B23531" t="str">
        <f t="shared" si="708"/>
        <v>https://www.udobaer.de/out/media/public/cust/others/s0000343-2021-ch_it.pdf</v>
      </c>
    </row>
    <row r="23532" spans="1:2" x14ac:dyDescent="0.2">
      <c r="A23532" s="1" t="s">
        <v>6250</v>
      </c>
      <c r="B23532" t="str">
        <f t="shared" si="708"/>
        <v>https://www.udobaer.de/out/media/public/cust/others/s0000343-2021-ch_it.pdf</v>
      </c>
    </row>
    <row r="23533" spans="1:2" x14ac:dyDescent="0.2">
      <c r="A23533" s="1" t="s">
        <v>6251</v>
      </c>
      <c r="B23533" t="str">
        <f t="shared" si="708"/>
        <v>https://www.udobaer.de/out/media/public/cust/others/s0000343-2021-ch_it.pdf</v>
      </c>
    </row>
    <row r="23534" spans="1:2" x14ac:dyDescent="0.2">
      <c r="A23534" s="1" t="s">
        <v>6252</v>
      </c>
      <c r="B23534" t="str">
        <f t="shared" si="708"/>
        <v>https://www.udobaer.de/out/media/public/cust/others/s0000343-2021-ch_it.pdf</v>
      </c>
    </row>
    <row r="23535" spans="1:2" x14ac:dyDescent="0.2">
      <c r="A23535" s="1" t="s">
        <v>6253</v>
      </c>
      <c r="B23535" t="str">
        <f t="shared" si="708"/>
        <v>https://www.udobaer.de/out/media/public/cust/others/s0000343-2021-ch_it.pdf</v>
      </c>
    </row>
    <row r="23536" spans="1:2" x14ac:dyDescent="0.2">
      <c r="A23536" s="1" t="s">
        <v>6254</v>
      </c>
      <c r="B23536" t="str">
        <f t="shared" si="708"/>
        <v>https://www.udobaer.de/out/media/public/cust/others/s0000343-2021-ch_it.pdf</v>
      </c>
    </row>
    <row r="23537" spans="1:2" x14ac:dyDescent="0.2">
      <c r="A23537" s="1" t="s">
        <v>6255</v>
      </c>
      <c r="B23537" t="str">
        <f t="shared" si="708"/>
        <v>https://www.udobaer.de/out/media/public/cust/others/s0000343-2021-ch_it.pdf</v>
      </c>
    </row>
    <row r="23538" spans="1:2" x14ac:dyDescent="0.2">
      <c r="A23538" s="1" t="s">
        <v>6256</v>
      </c>
      <c r="B23538" t="str">
        <f t="shared" si="708"/>
        <v>https://www.udobaer.de/out/media/public/cust/others/s0000343-2021-ch_it.pdf</v>
      </c>
    </row>
    <row r="23539" spans="1:2" x14ac:dyDescent="0.2">
      <c r="A23539" s="1" t="s">
        <v>6257</v>
      </c>
      <c r="B23539" t="str">
        <f t="shared" si="708"/>
        <v>https://www.udobaer.de/out/media/public/cust/others/s0000343-2021-ch_it.pdf</v>
      </c>
    </row>
    <row r="23540" spans="1:2" x14ac:dyDescent="0.2">
      <c r="A23540" s="1" t="s">
        <v>6258</v>
      </c>
      <c r="B23540" t="str">
        <f t="shared" ref="B23540:B23571" si="709">HYPERLINK("https://www.udobaer.de/out/media/public/cust/others/s0000343-2021-ch_it.pdf")</f>
        <v>https://www.udobaer.de/out/media/public/cust/others/s0000343-2021-ch_it.pdf</v>
      </c>
    </row>
    <row r="23541" spans="1:2" x14ac:dyDescent="0.2">
      <c r="A23541" s="1" t="s">
        <v>6259</v>
      </c>
      <c r="B23541" t="str">
        <f t="shared" si="709"/>
        <v>https://www.udobaer.de/out/media/public/cust/others/s0000343-2021-ch_it.pdf</v>
      </c>
    </row>
    <row r="23542" spans="1:2" x14ac:dyDescent="0.2">
      <c r="A23542" s="1" t="s">
        <v>6260</v>
      </c>
      <c r="B23542" t="str">
        <f t="shared" si="709"/>
        <v>https://www.udobaer.de/out/media/public/cust/others/s0000343-2021-ch_it.pdf</v>
      </c>
    </row>
    <row r="23543" spans="1:2" x14ac:dyDescent="0.2">
      <c r="A23543" s="1" t="s">
        <v>6261</v>
      </c>
      <c r="B23543" t="str">
        <f t="shared" si="709"/>
        <v>https://www.udobaer.de/out/media/public/cust/others/s0000343-2021-ch_it.pdf</v>
      </c>
    </row>
    <row r="23544" spans="1:2" x14ac:dyDescent="0.2">
      <c r="A23544" s="1" t="s">
        <v>6262</v>
      </c>
      <c r="B23544" t="str">
        <f t="shared" si="709"/>
        <v>https://www.udobaer.de/out/media/public/cust/others/s0000343-2021-ch_it.pdf</v>
      </c>
    </row>
    <row r="23545" spans="1:2" x14ac:dyDescent="0.2">
      <c r="A23545" s="1" t="s">
        <v>6263</v>
      </c>
      <c r="B23545" t="str">
        <f t="shared" si="709"/>
        <v>https://www.udobaer.de/out/media/public/cust/others/s0000343-2021-ch_it.pdf</v>
      </c>
    </row>
    <row r="23546" spans="1:2" x14ac:dyDescent="0.2">
      <c r="A23546" s="1" t="s">
        <v>6264</v>
      </c>
      <c r="B23546" t="str">
        <f t="shared" si="709"/>
        <v>https://www.udobaer.de/out/media/public/cust/others/s0000343-2021-ch_it.pdf</v>
      </c>
    </row>
    <row r="23547" spans="1:2" x14ac:dyDescent="0.2">
      <c r="A23547" s="1" t="s">
        <v>6265</v>
      </c>
      <c r="B23547" t="str">
        <f t="shared" si="709"/>
        <v>https://www.udobaer.de/out/media/public/cust/others/s0000343-2021-ch_it.pdf</v>
      </c>
    </row>
    <row r="23548" spans="1:2" x14ac:dyDescent="0.2">
      <c r="A23548" s="1" t="s">
        <v>6266</v>
      </c>
      <c r="B23548" t="str">
        <f t="shared" si="709"/>
        <v>https://www.udobaer.de/out/media/public/cust/others/s0000343-2021-ch_it.pdf</v>
      </c>
    </row>
    <row r="23549" spans="1:2" x14ac:dyDescent="0.2">
      <c r="A23549" s="1" t="s">
        <v>6267</v>
      </c>
      <c r="B23549" t="str">
        <f t="shared" si="709"/>
        <v>https://www.udobaer.de/out/media/public/cust/others/s0000343-2021-ch_it.pdf</v>
      </c>
    </row>
    <row r="23550" spans="1:2" x14ac:dyDescent="0.2">
      <c r="A23550" s="1" t="s">
        <v>6268</v>
      </c>
      <c r="B23550" t="str">
        <f t="shared" si="709"/>
        <v>https://www.udobaer.de/out/media/public/cust/others/s0000343-2021-ch_it.pdf</v>
      </c>
    </row>
    <row r="23551" spans="1:2" x14ac:dyDescent="0.2">
      <c r="A23551" s="1" t="s">
        <v>6269</v>
      </c>
      <c r="B23551" t="str">
        <f t="shared" si="709"/>
        <v>https://www.udobaer.de/out/media/public/cust/others/s0000343-2021-ch_it.pdf</v>
      </c>
    </row>
    <row r="23552" spans="1:2" x14ac:dyDescent="0.2">
      <c r="A23552" s="1" t="s">
        <v>6270</v>
      </c>
      <c r="B23552" t="str">
        <f t="shared" si="709"/>
        <v>https://www.udobaer.de/out/media/public/cust/others/s0000343-2021-ch_it.pdf</v>
      </c>
    </row>
    <row r="23553" spans="1:2" x14ac:dyDescent="0.2">
      <c r="A23553" s="1" t="s">
        <v>6271</v>
      </c>
      <c r="B23553" t="str">
        <f t="shared" si="709"/>
        <v>https://www.udobaer.de/out/media/public/cust/others/s0000343-2021-ch_it.pdf</v>
      </c>
    </row>
    <row r="23554" spans="1:2" x14ac:dyDescent="0.2">
      <c r="A23554" s="1" t="s">
        <v>6272</v>
      </c>
      <c r="B23554" t="str">
        <f t="shared" si="709"/>
        <v>https://www.udobaer.de/out/media/public/cust/others/s0000343-2021-ch_it.pdf</v>
      </c>
    </row>
    <row r="23555" spans="1:2" x14ac:dyDescent="0.2">
      <c r="A23555" s="1" t="s">
        <v>6276</v>
      </c>
      <c r="B23555" t="str">
        <f t="shared" si="709"/>
        <v>https://www.udobaer.de/out/media/public/cust/others/s0000343-2021-ch_it.pdf</v>
      </c>
    </row>
    <row r="23556" spans="1:2" x14ac:dyDescent="0.2">
      <c r="A23556" s="1" t="s">
        <v>7978</v>
      </c>
      <c r="B23556" t="str">
        <f t="shared" si="709"/>
        <v>https://www.udobaer.de/out/media/public/cust/others/s0000343-2021-ch_it.pdf</v>
      </c>
    </row>
    <row r="23557" spans="1:2" x14ac:dyDescent="0.2">
      <c r="A23557" s="1" t="s">
        <v>7979</v>
      </c>
      <c r="B23557" t="str">
        <f t="shared" si="709"/>
        <v>https://www.udobaer.de/out/media/public/cust/others/s0000343-2021-ch_it.pdf</v>
      </c>
    </row>
    <row r="23558" spans="1:2" x14ac:dyDescent="0.2">
      <c r="A23558" s="1" t="s">
        <v>7980</v>
      </c>
      <c r="B23558" t="str">
        <f t="shared" si="709"/>
        <v>https://www.udobaer.de/out/media/public/cust/others/s0000343-2021-ch_it.pdf</v>
      </c>
    </row>
    <row r="23559" spans="1:2" x14ac:dyDescent="0.2">
      <c r="A23559" s="1" t="s">
        <v>7981</v>
      </c>
      <c r="B23559" t="str">
        <f t="shared" si="709"/>
        <v>https://www.udobaer.de/out/media/public/cust/others/s0000343-2021-ch_it.pdf</v>
      </c>
    </row>
    <row r="23560" spans="1:2" x14ac:dyDescent="0.2">
      <c r="A23560" s="1" t="s">
        <v>7982</v>
      </c>
      <c r="B23560" t="str">
        <f t="shared" si="709"/>
        <v>https://www.udobaer.de/out/media/public/cust/others/s0000343-2021-ch_it.pdf</v>
      </c>
    </row>
    <row r="23561" spans="1:2" x14ac:dyDescent="0.2">
      <c r="A23561" s="1" t="s">
        <v>7983</v>
      </c>
      <c r="B23561" t="str">
        <f t="shared" si="709"/>
        <v>https://www.udobaer.de/out/media/public/cust/others/s0000343-2021-ch_it.pdf</v>
      </c>
    </row>
    <row r="23562" spans="1:2" x14ac:dyDescent="0.2">
      <c r="A23562" s="1" t="s">
        <v>7984</v>
      </c>
      <c r="B23562" t="str">
        <f t="shared" si="709"/>
        <v>https://www.udobaer.de/out/media/public/cust/others/s0000343-2021-ch_it.pdf</v>
      </c>
    </row>
    <row r="23563" spans="1:2" x14ac:dyDescent="0.2">
      <c r="A23563" s="1" t="s">
        <v>7985</v>
      </c>
      <c r="B23563" t="str">
        <f t="shared" si="709"/>
        <v>https://www.udobaer.de/out/media/public/cust/others/s0000343-2021-ch_it.pdf</v>
      </c>
    </row>
    <row r="23564" spans="1:2" x14ac:dyDescent="0.2">
      <c r="A23564" s="1" t="s">
        <v>7986</v>
      </c>
      <c r="B23564" t="str">
        <f t="shared" si="709"/>
        <v>https://www.udobaer.de/out/media/public/cust/others/s0000343-2021-ch_it.pdf</v>
      </c>
    </row>
    <row r="23565" spans="1:2" x14ac:dyDescent="0.2">
      <c r="A23565" s="1" t="s">
        <v>7987</v>
      </c>
      <c r="B23565" t="str">
        <f t="shared" si="709"/>
        <v>https://www.udobaer.de/out/media/public/cust/others/s0000343-2021-ch_it.pdf</v>
      </c>
    </row>
    <row r="23566" spans="1:2" x14ac:dyDescent="0.2">
      <c r="A23566" s="1" t="s">
        <v>7988</v>
      </c>
      <c r="B23566" t="str">
        <f t="shared" si="709"/>
        <v>https://www.udobaer.de/out/media/public/cust/others/s0000343-2021-ch_it.pdf</v>
      </c>
    </row>
    <row r="23567" spans="1:2" x14ac:dyDescent="0.2">
      <c r="A23567" s="1" t="s">
        <v>7989</v>
      </c>
      <c r="B23567" t="str">
        <f t="shared" si="709"/>
        <v>https://www.udobaer.de/out/media/public/cust/others/s0000343-2021-ch_it.pdf</v>
      </c>
    </row>
    <row r="23568" spans="1:2" x14ac:dyDescent="0.2">
      <c r="A23568" s="1" t="s">
        <v>8299</v>
      </c>
      <c r="B23568" t="str">
        <f t="shared" si="709"/>
        <v>https://www.udobaer.de/out/media/public/cust/others/s0000343-2021-ch_it.pdf</v>
      </c>
    </row>
    <row r="23569" spans="1:2" x14ac:dyDescent="0.2">
      <c r="A23569" s="1" t="s">
        <v>8300</v>
      </c>
      <c r="B23569" t="str">
        <f t="shared" si="709"/>
        <v>https://www.udobaer.de/out/media/public/cust/others/s0000343-2021-ch_it.pdf</v>
      </c>
    </row>
    <row r="23570" spans="1:2" x14ac:dyDescent="0.2">
      <c r="A23570" s="1" t="s">
        <v>8301</v>
      </c>
      <c r="B23570" t="str">
        <f t="shared" si="709"/>
        <v>https://www.udobaer.de/out/media/public/cust/others/s0000343-2021-ch_it.pdf</v>
      </c>
    </row>
    <row r="23571" spans="1:2" x14ac:dyDescent="0.2">
      <c r="A23571" s="1" t="s">
        <v>8302</v>
      </c>
      <c r="B23571" t="str">
        <f t="shared" si="709"/>
        <v>https://www.udobaer.de/out/media/public/cust/others/s0000343-2021-ch_it.pdf</v>
      </c>
    </row>
    <row r="23572" spans="1:2" x14ac:dyDescent="0.2">
      <c r="A23572" s="1" t="s">
        <v>8303</v>
      </c>
      <c r="B23572" t="str">
        <f t="shared" ref="B23572:B23580" si="710">HYPERLINK("https://www.udobaer.de/out/media/public/cust/others/s0000343-2021-ch_it.pdf")</f>
        <v>https://www.udobaer.de/out/media/public/cust/others/s0000343-2021-ch_it.pdf</v>
      </c>
    </row>
    <row r="23573" spans="1:2" x14ac:dyDescent="0.2">
      <c r="A23573" s="1" t="s">
        <v>8304</v>
      </c>
      <c r="B23573" t="str">
        <f t="shared" si="710"/>
        <v>https://www.udobaer.de/out/media/public/cust/others/s0000343-2021-ch_it.pdf</v>
      </c>
    </row>
    <row r="23574" spans="1:2" x14ac:dyDescent="0.2">
      <c r="A23574" s="1" t="s">
        <v>8305</v>
      </c>
      <c r="B23574" t="str">
        <f t="shared" si="710"/>
        <v>https://www.udobaer.de/out/media/public/cust/others/s0000343-2021-ch_it.pdf</v>
      </c>
    </row>
    <row r="23575" spans="1:2" x14ac:dyDescent="0.2">
      <c r="A23575" s="1" t="s">
        <v>8306</v>
      </c>
      <c r="B23575" t="str">
        <f t="shared" si="710"/>
        <v>https://www.udobaer.de/out/media/public/cust/others/s0000343-2021-ch_it.pdf</v>
      </c>
    </row>
    <row r="23576" spans="1:2" x14ac:dyDescent="0.2">
      <c r="A23576" s="1" t="s">
        <v>8307</v>
      </c>
      <c r="B23576" t="str">
        <f t="shared" si="710"/>
        <v>https://www.udobaer.de/out/media/public/cust/others/s0000343-2021-ch_it.pdf</v>
      </c>
    </row>
    <row r="23577" spans="1:2" x14ac:dyDescent="0.2">
      <c r="A23577" s="1" t="s">
        <v>8308</v>
      </c>
      <c r="B23577" t="str">
        <f t="shared" si="710"/>
        <v>https://www.udobaer.de/out/media/public/cust/others/s0000343-2021-ch_it.pdf</v>
      </c>
    </row>
    <row r="23578" spans="1:2" x14ac:dyDescent="0.2">
      <c r="A23578" s="1" t="s">
        <v>8309</v>
      </c>
      <c r="B23578" t="str">
        <f t="shared" si="710"/>
        <v>https://www.udobaer.de/out/media/public/cust/others/s0000343-2021-ch_it.pdf</v>
      </c>
    </row>
    <row r="23579" spans="1:2" x14ac:dyDescent="0.2">
      <c r="A23579" s="1" t="s">
        <v>8311</v>
      </c>
      <c r="B23579" t="str">
        <f t="shared" si="710"/>
        <v>https://www.udobaer.de/out/media/public/cust/others/s0000343-2021-ch_it.pdf</v>
      </c>
    </row>
    <row r="23580" spans="1:2" x14ac:dyDescent="0.2">
      <c r="A23580" s="1" t="s">
        <v>8804</v>
      </c>
      <c r="B23580" t="str">
        <f t="shared" si="710"/>
        <v>https://www.udobaer.de/out/media/public/cust/others/s0000343-2021-ch_it.pdf</v>
      </c>
    </row>
    <row r="23581" spans="1:2" x14ac:dyDescent="0.2">
      <c r="A23581" s="1" t="s">
        <v>6057</v>
      </c>
      <c r="B23581" t="str">
        <f t="shared" ref="B23581:B23612" si="711">HYPERLINK("https://www.udobaer.de/out/media/public/cust/others/s0000345-2021-ch_it.pdf")</f>
        <v>https://www.udobaer.de/out/media/public/cust/others/s0000345-2021-ch_it.pdf</v>
      </c>
    </row>
    <row r="23582" spans="1:2" x14ac:dyDescent="0.2">
      <c r="A23582" s="1" t="s">
        <v>6059</v>
      </c>
      <c r="B23582" t="str">
        <f t="shared" si="711"/>
        <v>https://www.udobaer.de/out/media/public/cust/others/s0000345-2021-ch_it.pdf</v>
      </c>
    </row>
    <row r="23583" spans="1:2" x14ac:dyDescent="0.2">
      <c r="A23583" s="1" t="s">
        <v>6060</v>
      </c>
      <c r="B23583" t="str">
        <f t="shared" si="711"/>
        <v>https://www.udobaer.de/out/media/public/cust/others/s0000345-2021-ch_it.pdf</v>
      </c>
    </row>
    <row r="23584" spans="1:2" x14ac:dyDescent="0.2">
      <c r="A23584" s="1" t="s">
        <v>6061</v>
      </c>
      <c r="B23584" t="str">
        <f t="shared" si="711"/>
        <v>https://www.udobaer.de/out/media/public/cust/others/s0000345-2021-ch_it.pdf</v>
      </c>
    </row>
    <row r="23585" spans="1:2" x14ac:dyDescent="0.2">
      <c r="A23585" s="1" t="s">
        <v>6062</v>
      </c>
      <c r="B23585" t="str">
        <f t="shared" si="711"/>
        <v>https://www.udobaer.de/out/media/public/cust/others/s0000345-2021-ch_it.pdf</v>
      </c>
    </row>
    <row r="23586" spans="1:2" x14ac:dyDescent="0.2">
      <c r="A23586" s="1" t="s">
        <v>6063</v>
      </c>
      <c r="B23586" t="str">
        <f t="shared" si="711"/>
        <v>https://www.udobaer.de/out/media/public/cust/others/s0000345-2021-ch_it.pdf</v>
      </c>
    </row>
    <row r="23587" spans="1:2" x14ac:dyDescent="0.2">
      <c r="A23587" s="1" t="s">
        <v>6064</v>
      </c>
      <c r="B23587" t="str">
        <f t="shared" si="711"/>
        <v>https://www.udobaer.de/out/media/public/cust/others/s0000345-2021-ch_it.pdf</v>
      </c>
    </row>
    <row r="23588" spans="1:2" x14ac:dyDescent="0.2">
      <c r="A23588" s="1" t="s">
        <v>6065</v>
      </c>
      <c r="B23588" t="str">
        <f t="shared" si="711"/>
        <v>https://www.udobaer.de/out/media/public/cust/others/s0000345-2021-ch_it.pdf</v>
      </c>
    </row>
    <row r="23589" spans="1:2" x14ac:dyDescent="0.2">
      <c r="A23589" s="1" t="s">
        <v>6066</v>
      </c>
      <c r="B23589" t="str">
        <f t="shared" si="711"/>
        <v>https://www.udobaer.de/out/media/public/cust/others/s0000345-2021-ch_it.pdf</v>
      </c>
    </row>
    <row r="23590" spans="1:2" x14ac:dyDescent="0.2">
      <c r="A23590" s="1" t="s">
        <v>6067</v>
      </c>
      <c r="B23590" t="str">
        <f t="shared" si="711"/>
        <v>https://www.udobaer.de/out/media/public/cust/others/s0000345-2021-ch_it.pdf</v>
      </c>
    </row>
    <row r="23591" spans="1:2" x14ac:dyDescent="0.2">
      <c r="A23591" s="1" t="s">
        <v>6068</v>
      </c>
      <c r="B23591" t="str">
        <f t="shared" si="711"/>
        <v>https://www.udobaer.de/out/media/public/cust/others/s0000345-2021-ch_it.pdf</v>
      </c>
    </row>
    <row r="23592" spans="1:2" x14ac:dyDescent="0.2">
      <c r="A23592" s="1" t="s">
        <v>6069</v>
      </c>
      <c r="B23592" t="str">
        <f t="shared" si="711"/>
        <v>https://www.udobaer.de/out/media/public/cust/others/s0000345-2021-ch_it.pdf</v>
      </c>
    </row>
    <row r="23593" spans="1:2" x14ac:dyDescent="0.2">
      <c r="A23593" s="1" t="s">
        <v>6070</v>
      </c>
      <c r="B23593" t="str">
        <f t="shared" si="711"/>
        <v>https://www.udobaer.de/out/media/public/cust/others/s0000345-2021-ch_it.pdf</v>
      </c>
    </row>
    <row r="23594" spans="1:2" x14ac:dyDescent="0.2">
      <c r="A23594" s="1" t="s">
        <v>6071</v>
      </c>
      <c r="B23594" t="str">
        <f t="shared" si="711"/>
        <v>https://www.udobaer.de/out/media/public/cust/others/s0000345-2021-ch_it.pdf</v>
      </c>
    </row>
    <row r="23595" spans="1:2" x14ac:dyDescent="0.2">
      <c r="A23595" s="1" t="s">
        <v>6072</v>
      </c>
      <c r="B23595" t="str">
        <f t="shared" si="711"/>
        <v>https://www.udobaer.de/out/media/public/cust/others/s0000345-2021-ch_it.pdf</v>
      </c>
    </row>
    <row r="23596" spans="1:2" x14ac:dyDescent="0.2">
      <c r="A23596" s="1" t="s">
        <v>6073</v>
      </c>
      <c r="B23596" t="str">
        <f t="shared" si="711"/>
        <v>https://www.udobaer.de/out/media/public/cust/others/s0000345-2021-ch_it.pdf</v>
      </c>
    </row>
    <row r="23597" spans="1:2" x14ac:dyDescent="0.2">
      <c r="A23597" s="1" t="s">
        <v>6074</v>
      </c>
      <c r="B23597" t="str">
        <f t="shared" si="711"/>
        <v>https://www.udobaer.de/out/media/public/cust/others/s0000345-2021-ch_it.pdf</v>
      </c>
    </row>
    <row r="23598" spans="1:2" x14ac:dyDescent="0.2">
      <c r="A23598" s="1" t="s">
        <v>6075</v>
      </c>
      <c r="B23598" t="str">
        <f t="shared" si="711"/>
        <v>https://www.udobaer.de/out/media/public/cust/others/s0000345-2021-ch_it.pdf</v>
      </c>
    </row>
    <row r="23599" spans="1:2" x14ac:dyDescent="0.2">
      <c r="A23599" s="1" t="s">
        <v>6076</v>
      </c>
      <c r="B23599" t="str">
        <f t="shared" si="711"/>
        <v>https://www.udobaer.de/out/media/public/cust/others/s0000345-2021-ch_it.pdf</v>
      </c>
    </row>
    <row r="23600" spans="1:2" x14ac:dyDescent="0.2">
      <c r="A23600" s="1" t="s">
        <v>6077</v>
      </c>
      <c r="B23600" t="str">
        <f t="shared" si="711"/>
        <v>https://www.udobaer.de/out/media/public/cust/others/s0000345-2021-ch_it.pdf</v>
      </c>
    </row>
    <row r="23601" spans="1:2" x14ac:dyDescent="0.2">
      <c r="A23601" s="1" t="s">
        <v>6078</v>
      </c>
      <c r="B23601" t="str">
        <f t="shared" si="711"/>
        <v>https://www.udobaer.de/out/media/public/cust/others/s0000345-2021-ch_it.pdf</v>
      </c>
    </row>
    <row r="23602" spans="1:2" x14ac:dyDescent="0.2">
      <c r="A23602" s="1" t="s">
        <v>6079</v>
      </c>
      <c r="B23602" t="str">
        <f t="shared" si="711"/>
        <v>https://www.udobaer.de/out/media/public/cust/others/s0000345-2021-ch_it.pdf</v>
      </c>
    </row>
    <row r="23603" spans="1:2" x14ac:dyDescent="0.2">
      <c r="A23603" s="1" t="s">
        <v>6080</v>
      </c>
      <c r="B23603" t="str">
        <f t="shared" si="711"/>
        <v>https://www.udobaer.de/out/media/public/cust/others/s0000345-2021-ch_it.pdf</v>
      </c>
    </row>
    <row r="23604" spans="1:2" x14ac:dyDescent="0.2">
      <c r="A23604" s="1" t="s">
        <v>6081</v>
      </c>
      <c r="B23604" t="str">
        <f t="shared" si="711"/>
        <v>https://www.udobaer.de/out/media/public/cust/others/s0000345-2021-ch_it.pdf</v>
      </c>
    </row>
    <row r="23605" spans="1:2" x14ac:dyDescent="0.2">
      <c r="A23605" s="1" t="s">
        <v>6082</v>
      </c>
      <c r="B23605" t="str">
        <f t="shared" si="711"/>
        <v>https://www.udobaer.de/out/media/public/cust/others/s0000345-2021-ch_it.pdf</v>
      </c>
    </row>
    <row r="23606" spans="1:2" x14ac:dyDescent="0.2">
      <c r="A23606" s="1" t="s">
        <v>6083</v>
      </c>
      <c r="B23606" t="str">
        <f t="shared" si="711"/>
        <v>https://www.udobaer.de/out/media/public/cust/others/s0000345-2021-ch_it.pdf</v>
      </c>
    </row>
    <row r="23607" spans="1:2" x14ac:dyDescent="0.2">
      <c r="A23607" s="1" t="s">
        <v>6084</v>
      </c>
      <c r="B23607" t="str">
        <f t="shared" si="711"/>
        <v>https://www.udobaer.de/out/media/public/cust/others/s0000345-2021-ch_it.pdf</v>
      </c>
    </row>
    <row r="23608" spans="1:2" x14ac:dyDescent="0.2">
      <c r="A23608" s="1" t="s">
        <v>6085</v>
      </c>
      <c r="B23608" t="str">
        <f t="shared" si="711"/>
        <v>https://www.udobaer.de/out/media/public/cust/others/s0000345-2021-ch_it.pdf</v>
      </c>
    </row>
    <row r="23609" spans="1:2" x14ac:dyDescent="0.2">
      <c r="A23609" s="1" t="s">
        <v>6086</v>
      </c>
      <c r="B23609" t="str">
        <f t="shared" si="711"/>
        <v>https://www.udobaer.de/out/media/public/cust/others/s0000345-2021-ch_it.pdf</v>
      </c>
    </row>
    <row r="23610" spans="1:2" x14ac:dyDescent="0.2">
      <c r="A23610" s="1" t="s">
        <v>6087</v>
      </c>
      <c r="B23610" t="str">
        <f t="shared" si="711"/>
        <v>https://www.udobaer.de/out/media/public/cust/others/s0000345-2021-ch_it.pdf</v>
      </c>
    </row>
    <row r="23611" spans="1:2" x14ac:dyDescent="0.2">
      <c r="A23611" s="1" t="s">
        <v>6088</v>
      </c>
      <c r="B23611" t="str">
        <f t="shared" si="711"/>
        <v>https://www.udobaer.de/out/media/public/cust/others/s0000345-2021-ch_it.pdf</v>
      </c>
    </row>
    <row r="23612" spans="1:2" x14ac:dyDescent="0.2">
      <c r="A23612" s="1" t="s">
        <v>6089</v>
      </c>
      <c r="B23612" t="str">
        <f t="shared" si="711"/>
        <v>https://www.udobaer.de/out/media/public/cust/others/s0000345-2021-ch_it.pdf</v>
      </c>
    </row>
    <row r="23613" spans="1:2" x14ac:dyDescent="0.2">
      <c r="A23613" s="1" t="s">
        <v>6090</v>
      </c>
      <c r="B23613" t="str">
        <f t="shared" ref="B23613:B23644" si="712">HYPERLINK("https://www.udobaer.de/out/media/public/cust/others/s0000345-2021-ch_it.pdf")</f>
        <v>https://www.udobaer.de/out/media/public/cust/others/s0000345-2021-ch_it.pdf</v>
      </c>
    </row>
    <row r="23614" spans="1:2" x14ac:dyDescent="0.2">
      <c r="A23614" s="1" t="s">
        <v>6091</v>
      </c>
      <c r="B23614" t="str">
        <f t="shared" si="712"/>
        <v>https://www.udobaer.de/out/media/public/cust/others/s0000345-2021-ch_it.pdf</v>
      </c>
    </row>
    <row r="23615" spans="1:2" x14ac:dyDescent="0.2">
      <c r="A23615" s="1" t="s">
        <v>6092</v>
      </c>
      <c r="B23615" t="str">
        <f t="shared" si="712"/>
        <v>https://www.udobaer.de/out/media/public/cust/others/s0000345-2021-ch_it.pdf</v>
      </c>
    </row>
    <row r="23616" spans="1:2" x14ac:dyDescent="0.2">
      <c r="A23616" s="1" t="s">
        <v>6093</v>
      </c>
      <c r="B23616" t="str">
        <f t="shared" si="712"/>
        <v>https://www.udobaer.de/out/media/public/cust/others/s0000345-2021-ch_it.pdf</v>
      </c>
    </row>
    <row r="23617" spans="1:2" x14ac:dyDescent="0.2">
      <c r="A23617" s="1" t="s">
        <v>6094</v>
      </c>
      <c r="B23617" t="str">
        <f t="shared" si="712"/>
        <v>https://www.udobaer.de/out/media/public/cust/others/s0000345-2021-ch_it.pdf</v>
      </c>
    </row>
    <row r="23618" spans="1:2" x14ac:dyDescent="0.2">
      <c r="A23618" s="1" t="s">
        <v>6095</v>
      </c>
      <c r="B23618" t="str">
        <f t="shared" si="712"/>
        <v>https://www.udobaer.de/out/media/public/cust/others/s0000345-2021-ch_it.pdf</v>
      </c>
    </row>
    <row r="23619" spans="1:2" x14ac:dyDescent="0.2">
      <c r="A23619" s="1" t="s">
        <v>6096</v>
      </c>
      <c r="B23619" t="str">
        <f t="shared" si="712"/>
        <v>https://www.udobaer.de/out/media/public/cust/others/s0000345-2021-ch_it.pdf</v>
      </c>
    </row>
    <row r="23620" spans="1:2" x14ac:dyDescent="0.2">
      <c r="A23620" s="1" t="s">
        <v>6097</v>
      </c>
      <c r="B23620" t="str">
        <f t="shared" si="712"/>
        <v>https://www.udobaer.de/out/media/public/cust/others/s0000345-2021-ch_it.pdf</v>
      </c>
    </row>
    <row r="23621" spans="1:2" x14ac:dyDescent="0.2">
      <c r="A23621" s="1" t="s">
        <v>6098</v>
      </c>
      <c r="B23621" t="str">
        <f t="shared" si="712"/>
        <v>https://www.udobaer.de/out/media/public/cust/others/s0000345-2021-ch_it.pdf</v>
      </c>
    </row>
    <row r="23622" spans="1:2" x14ac:dyDescent="0.2">
      <c r="A23622" s="1" t="s">
        <v>6099</v>
      </c>
      <c r="B23622" t="str">
        <f t="shared" si="712"/>
        <v>https://www.udobaer.de/out/media/public/cust/others/s0000345-2021-ch_it.pdf</v>
      </c>
    </row>
    <row r="23623" spans="1:2" x14ac:dyDescent="0.2">
      <c r="A23623" s="1" t="s">
        <v>6100</v>
      </c>
      <c r="B23623" t="str">
        <f t="shared" si="712"/>
        <v>https://www.udobaer.de/out/media/public/cust/others/s0000345-2021-ch_it.pdf</v>
      </c>
    </row>
    <row r="23624" spans="1:2" x14ac:dyDescent="0.2">
      <c r="A23624" s="1" t="s">
        <v>6101</v>
      </c>
      <c r="B23624" t="str">
        <f t="shared" si="712"/>
        <v>https://www.udobaer.de/out/media/public/cust/others/s0000345-2021-ch_it.pdf</v>
      </c>
    </row>
    <row r="23625" spans="1:2" x14ac:dyDescent="0.2">
      <c r="A23625" s="1" t="s">
        <v>6102</v>
      </c>
      <c r="B23625" t="str">
        <f t="shared" si="712"/>
        <v>https://www.udobaer.de/out/media/public/cust/others/s0000345-2021-ch_it.pdf</v>
      </c>
    </row>
    <row r="23626" spans="1:2" x14ac:dyDescent="0.2">
      <c r="A23626" s="1" t="s">
        <v>6103</v>
      </c>
      <c r="B23626" t="str">
        <f t="shared" si="712"/>
        <v>https://www.udobaer.de/out/media/public/cust/others/s0000345-2021-ch_it.pdf</v>
      </c>
    </row>
    <row r="23627" spans="1:2" x14ac:dyDescent="0.2">
      <c r="A23627" s="1" t="s">
        <v>6104</v>
      </c>
      <c r="B23627" t="str">
        <f t="shared" si="712"/>
        <v>https://www.udobaer.de/out/media/public/cust/others/s0000345-2021-ch_it.pdf</v>
      </c>
    </row>
    <row r="23628" spans="1:2" x14ac:dyDescent="0.2">
      <c r="A23628" s="1" t="s">
        <v>6105</v>
      </c>
      <c r="B23628" t="str">
        <f t="shared" si="712"/>
        <v>https://www.udobaer.de/out/media/public/cust/others/s0000345-2021-ch_it.pdf</v>
      </c>
    </row>
    <row r="23629" spans="1:2" x14ac:dyDescent="0.2">
      <c r="A23629" s="1" t="s">
        <v>6106</v>
      </c>
      <c r="B23629" t="str">
        <f t="shared" si="712"/>
        <v>https://www.udobaer.de/out/media/public/cust/others/s0000345-2021-ch_it.pdf</v>
      </c>
    </row>
    <row r="23630" spans="1:2" x14ac:dyDescent="0.2">
      <c r="A23630" s="1" t="s">
        <v>6107</v>
      </c>
      <c r="B23630" t="str">
        <f t="shared" si="712"/>
        <v>https://www.udobaer.de/out/media/public/cust/others/s0000345-2021-ch_it.pdf</v>
      </c>
    </row>
    <row r="23631" spans="1:2" x14ac:dyDescent="0.2">
      <c r="A23631" s="1" t="s">
        <v>6108</v>
      </c>
      <c r="B23631" t="str">
        <f t="shared" si="712"/>
        <v>https://www.udobaer.de/out/media/public/cust/others/s0000345-2021-ch_it.pdf</v>
      </c>
    </row>
    <row r="23632" spans="1:2" x14ac:dyDescent="0.2">
      <c r="A23632" s="1" t="s">
        <v>6109</v>
      </c>
      <c r="B23632" t="str">
        <f t="shared" si="712"/>
        <v>https://www.udobaer.de/out/media/public/cust/others/s0000345-2021-ch_it.pdf</v>
      </c>
    </row>
    <row r="23633" spans="1:2" x14ac:dyDescent="0.2">
      <c r="A23633" s="1" t="s">
        <v>6110</v>
      </c>
      <c r="B23633" t="str">
        <f t="shared" si="712"/>
        <v>https://www.udobaer.de/out/media/public/cust/others/s0000345-2021-ch_it.pdf</v>
      </c>
    </row>
    <row r="23634" spans="1:2" x14ac:dyDescent="0.2">
      <c r="A23634" s="1" t="s">
        <v>6111</v>
      </c>
      <c r="B23634" t="str">
        <f t="shared" si="712"/>
        <v>https://www.udobaer.de/out/media/public/cust/others/s0000345-2021-ch_it.pdf</v>
      </c>
    </row>
    <row r="23635" spans="1:2" x14ac:dyDescent="0.2">
      <c r="A23635" s="1" t="s">
        <v>6112</v>
      </c>
      <c r="B23635" t="str">
        <f t="shared" si="712"/>
        <v>https://www.udobaer.de/out/media/public/cust/others/s0000345-2021-ch_it.pdf</v>
      </c>
    </row>
    <row r="23636" spans="1:2" x14ac:dyDescent="0.2">
      <c r="A23636" s="1" t="s">
        <v>6113</v>
      </c>
      <c r="B23636" t="str">
        <f t="shared" si="712"/>
        <v>https://www.udobaer.de/out/media/public/cust/others/s0000345-2021-ch_it.pdf</v>
      </c>
    </row>
    <row r="23637" spans="1:2" x14ac:dyDescent="0.2">
      <c r="A23637" s="1" t="s">
        <v>6114</v>
      </c>
      <c r="B23637" t="str">
        <f t="shared" si="712"/>
        <v>https://www.udobaer.de/out/media/public/cust/others/s0000345-2021-ch_it.pdf</v>
      </c>
    </row>
    <row r="23638" spans="1:2" x14ac:dyDescent="0.2">
      <c r="A23638" s="1" t="s">
        <v>6115</v>
      </c>
      <c r="B23638" t="str">
        <f t="shared" si="712"/>
        <v>https://www.udobaer.de/out/media/public/cust/others/s0000345-2021-ch_it.pdf</v>
      </c>
    </row>
    <row r="23639" spans="1:2" x14ac:dyDescent="0.2">
      <c r="A23639" s="1" t="s">
        <v>6116</v>
      </c>
      <c r="B23639" t="str">
        <f t="shared" si="712"/>
        <v>https://www.udobaer.de/out/media/public/cust/others/s0000345-2021-ch_it.pdf</v>
      </c>
    </row>
    <row r="23640" spans="1:2" x14ac:dyDescent="0.2">
      <c r="A23640" s="1" t="s">
        <v>6117</v>
      </c>
      <c r="B23640" t="str">
        <f t="shared" si="712"/>
        <v>https://www.udobaer.de/out/media/public/cust/others/s0000345-2021-ch_it.pdf</v>
      </c>
    </row>
    <row r="23641" spans="1:2" x14ac:dyDescent="0.2">
      <c r="A23641" s="1" t="s">
        <v>6118</v>
      </c>
      <c r="B23641" t="str">
        <f t="shared" si="712"/>
        <v>https://www.udobaer.de/out/media/public/cust/others/s0000345-2021-ch_it.pdf</v>
      </c>
    </row>
    <row r="23642" spans="1:2" x14ac:dyDescent="0.2">
      <c r="A23642" s="1" t="s">
        <v>6119</v>
      </c>
      <c r="B23642" t="str">
        <f t="shared" si="712"/>
        <v>https://www.udobaer.de/out/media/public/cust/others/s0000345-2021-ch_it.pdf</v>
      </c>
    </row>
    <row r="23643" spans="1:2" x14ac:dyDescent="0.2">
      <c r="A23643" s="1" t="s">
        <v>6120</v>
      </c>
      <c r="B23643" t="str">
        <f t="shared" si="712"/>
        <v>https://www.udobaer.de/out/media/public/cust/others/s0000345-2021-ch_it.pdf</v>
      </c>
    </row>
    <row r="23644" spans="1:2" x14ac:dyDescent="0.2">
      <c r="A23644" s="1" t="s">
        <v>6121</v>
      </c>
      <c r="B23644" t="str">
        <f t="shared" si="712"/>
        <v>https://www.udobaer.de/out/media/public/cust/others/s0000345-2021-ch_it.pdf</v>
      </c>
    </row>
    <row r="23645" spans="1:2" x14ac:dyDescent="0.2">
      <c r="A23645" s="1" t="s">
        <v>6122</v>
      </c>
      <c r="B23645" t="str">
        <f t="shared" ref="B23645:B23676" si="713">HYPERLINK("https://www.udobaer.de/out/media/public/cust/others/s0000345-2021-ch_it.pdf")</f>
        <v>https://www.udobaer.de/out/media/public/cust/others/s0000345-2021-ch_it.pdf</v>
      </c>
    </row>
    <row r="23646" spans="1:2" x14ac:dyDescent="0.2">
      <c r="A23646" s="1" t="s">
        <v>6123</v>
      </c>
      <c r="B23646" t="str">
        <f t="shared" si="713"/>
        <v>https://www.udobaer.de/out/media/public/cust/others/s0000345-2021-ch_it.pdf</v>
      </c>
    </row>
    <row r="23647" spans="1:2" x14ac:dyDescent="0.2">
      <c r="A23647" s="1" t="s">
        <v>6124</v>
      </c>
      <c r="B23647" t="str">
        <f t="shared" si="713"/>
        <v>https://www.udobaer.de/out/media/public/cust/others/s0000345-2021-ch_it.pdf</v>
      </c>
    </row>
    <row r="23648" spans="1:2" x14ac:dyDescent="0.2">
      <c r="A23648" s="1" t="s">
        <v>6125</v>
      </c>
      <c r="B23648" t="str">
        <f t="shared" si="713"/>
        <v>https://www.udobaer.de/out/media/public/cust/others/s0000345-2021-ch_it.pdf</v>
      </c>
    </row>
    <row r="23649" spans="1:2" x14ac:dyDescent="0.2">
      <c r="A23649" s="1" t="s">
        <v>6126</v>
      </c>
      <c r="B23649" t="str">
        <f t="shared" si="713"/>
        <v>https://www.udobaer.de/out/media/public/cust/others/s0000345-2021-ch_it.pdf</v>
      </c>
    </row>
    <row r="23650" spans="1:2" x14ac:dyDescent="0.2">
      <c r="A23650" s="1" t="s">
        <v>6127</v>
      </c>
      <c r="B23650" t="str">
        <f t="shared" si="713"/>
        <v>https://www.udobaer.de/out/media/public/cust/others/s0000345-2021-ch_it.pdf</v>
      </c>
    </row>
    <row r="23651" spans="1:2" x14ac:dyDescent="0.2">
      <c r="A23651" s="1" t="s">
        <v>6128</v>
      </c>
      <c r="B23651" t="str">
        <f t="shared" si="713"/>
        <v>https://www.udobaer.de/out/media/public/cust/others/s0000345-2021-ch_it.pdf</v>
      </c>
    </row>
    <row r="23652" spans="1:2" x14ac:dyDescent="0.2">
      <c r="A23652" s="1" t="s">
        <v>6130</v>
      </c>
      <c r="B23652" t="str">
        <f t="shared" si="713"/>
        <v>https://www.udobaer.de/out/media/public/cust/others/s0000345-2021-ch_it.pdf</v>
      </c>
    </row>
    <row r="23653" spans="1:2" x14ac:dyDescent="0.2">
      <c r="A23653" s="1" t="s">
        <v>8001</v>
      </c>
      <c r="B23653" t="str">
        <f t="shared" si="713"/>
        <v>https://www.udobaer.de/out/media/public/cust/others/s0000345-2021-ch_it.pdf</v>
      </c>
    </row>
    <row r="23654" spans="1:2" x14ac:dyDescent="0.2">
      <c r="A23654" s="1" t="s">
        <v>8002</v>
      </c>
      <c r="B23654" t="str">
        <f t="shared" si="713"/>
        <v>https://www.udobaer.de/out/media/public/cust/others/s0000345-2021-ch_it.pdf</v>
      </c>
    </row>
    <row r="23655" spans="1:2" x14ac:dyDescent="0.2">
      <c r="A23655" s="1" t="s">
        <v>8003</v>
      </c>
      <c r="B23655" t="str">
        <f t="shared" si="713"/>
        <v>https://www.udobaer.de/out/media/public/cust/others/s0000345-2021-ch_it.pdf</v>
      </c>
    </row>
    <row r="23656" spans="1:2" x14ac:dyDescent="0.2">
      <c r="A23656" s="1" t="s">
        <v>8004</v>
      </c>
      <c r="B23656" t="str">
        <f t="shared" si="713"/>
        <v>https://www.udobaer.de/out/media/public/cust/others/s0000345-2021-ch_it.pdf</v>
      </c>
    </row>
    <row r="23657" spans="1:2" x14ac:dyDescent="0.2">
      <c r="A23657" s="1" t="s">
        <v>8005</v>
      </c>
      <c r="B23657" t="str">
        <f t="shared" si="713"/>
        <v>https://www.udobaer.de/out/media/public/cust/others/s0000345-2021-ch_it.pdf</v>
      </c>
    </row>
    <row r="23658" spans="1:2" x14ac:dyDescent="0.2">
      <c r="A23658" s="1" t="s">
        <v>8006</v>
      </c>
      <c r="B23658" t="str">
        <f t="shared" si="713"/>
        <v>https://www.udobaer.de/out/media/public/cust/others/s0000345-2021-ch_it.pdf</v>
      </c>
    </row>
    <row r="23659" spans="1:2" x14ac:dyDescent="0.2">
      <c r="A23659" s="1" t="s">
        <v>8007</v>
      </c>
      <c r="B23659" t="str">
        <f t="shared" si="713"/>
        <v>https://www.udobaer.de/out/media/public/cust/others/s0000345-2021-ch_it.pdf</v>
      </c>
    </row>
    <row r="23660" spans="1:2" x14ac:dyDescent="0.2">
      <c r="A23660" s="1" t="s">
        <v>8008</v>
      </c>
      <c r="B23660" t="str">
        <f t="shared" si="713"/>
        <v>https://www.udobaer.de/out/media/public/cust/others/s0000345-2021-ch_it.pdf</v>
      </c>
    </row>
    <row r="23661" spans="1:2" x14ac:dyDescent="0.2">
      <c r="A23661" s="1" t="s">
        <v>8009</v>
      </c>
      <c r="B23661" t="str">
        <f t="shared" si="713"/>
        <v>https://www.udobaer.de/out/media/public/cust/others/s0000345-2021-ch_it.pdf</v>
      </c>
    </row>
    <row r="23662" spans="1:2" x14ac:dyDescent="0.2">
      <c r="A23662" s="1" t="s">
        <v>8010</v>
      </c>
      <c r="B23662" t="str">
        <f t="shared" si="713"/>
        <v>https://www.udobaer.de/out/media/public/cust/others/s0000345-2021-ch_it.pdf</v>
      </c>
    </row>
    <row r="23663" spans="1:2" x14ac:dyDescent="0.2">
      <c r="A23663" s="1" t="s">
        <v>8011</v>
      </c>
      <c r="B23663" t="str">
        <f t="shared" si="713"/>
        <v>https://www.udobaer.de/out/media/public/cust/others/s0000345-2021-ch_it.pdf</v>
      </c>
    </row>
    <row r="23664" spans="1:2" x14ac:dyDescent="0.2">
      <c r="A23664" s="1" t="s">
        <v>8012</v>
      </c>
      <c r="B23664" t="str">
        <f t="shared" si="713"/>
        <v>https://www.udobaer.de/out/media/public/cust/others/s0000345-2021-ch_it.pdf</v>
      </c>
    </row>
    <row r="23665" spans="1:2" x14ac:dyDescent="0.2">
      <c r="A23665" s="1" t="s">
        <v>8013</v>
      </c>
      <c r="B23665" t="str">
        <f t="shared" si="713"/>
        <v>https://www.udobaer.de/out/media/public/cust/others/s0000345-2021-ch_it.pdf</v>
      </c>
    </row>
    <row r="23666" spans="1:2" x14ac:dyDescent="0.2">
      <c r="A23666" s="1" t="s">
        <v>8014</v>
      </c>
      <c r="B23666" t="str">
        <f t="shared" si="713"/>
        <v>https://www.udobaer.de/out/media/public/cust/others/s0000345-2021-ch_it.pdf</v>
      </c>
    </row>
    <row r="23667" spans="1:2" x14ac:dyDescent="0.2">
      <c r="A23667" s="1" t="s">
        <v>8015</v>
      </c>
      <c r="B23667" t="str">
        <f t="shared" si="713"/>
        <v>https://www.udobaer.de/out/media/public/cust/others/s0000345-2021-ch_it.pdf</v>
      </c>
    </row>
    <row r="23668" spans="1:2" x14ac:dyDescent="0.2">
      <c r="A23668" s="1" t="s">
        <v>8016</v>
      </c>
      <c r="B23668" t="str">
        <f t="shared" si="713"/>
        <v>https://www.udobaer.de/out/media/public/cust/others/s0000345-2021-ch_it.pdf</v>
      </c>
    </row>
    <row r="23669" spans="1:2" x14ac:dyDescent="0.2">
      <c r="A23669" s="1" t="s">
        <v>8310</v>
      </c>
      <c r="B23669" t="str">
        <f t="shared" si="713"/>
        <v>https://www.udobaer.de/out/media/public/cust/others/s0000345-2021-ch_it.pdf</v>
      </c>
    </row>
    <row r="23670" spans="1:2" x14ac:dyDescent="0.2">
      <c r="A23670" s="1" t="s">
        <v>8312</v>
      </c>
      <c r="B23670" t="str">
        <f t="shared" si="713"/>
        <v>https://www.udobaer.de/out/media/public/cust/others/s0000345-2021-ch_it.pdf</v>
      </c>
    </row>
    <row r="23671" spans="1:2" x14ac:dyDescent="0.2">
      <c r="A23671" s="1" t="s">
        <v>8313</v>
      </c>
      <c r="B23671" t="str">
        <f t="shared" si="713"/>
        <v>https://www.udobaer.de/out/media/public/cust/others/s0000345-2021-ch_it.pdf</v>
      </c>
    </row>
    <row r="23672" spans="1:2" x14ac:dyDescent="0.2">
      <c r="A23672" s="1" t="s">
        <v>8315</v>
      </c>
      <c r="B23672" t="str">
        <f t="shared" si="713"/>
        <v>https://www.udobaer.de/out/media/public/cust/others/s0000345-2021-ch_it.pdf</v>
      </c>
    </row>
    <row r="23673" spans="1:2" x14ac:dyDescent="0.2">
      <c r="A23673" s="1" t="s">
        <v>8316</v>
      </c>
      <c r="B23673" t="str">
        <f t="shared" si="713"/>
        <v>https://www.udobaer.de/out/media/public/cust/others/s0000345-2021-ch_it.pdf</v>
      </c>
    </row>
    <row r="23674" spans="1:2" x14ac:dyDescent="0.2">
      <c r="A23674" s="1" t="s">
        <v>8321</v>
      </c>
      <c r="B23674" t="str">
        <f t="shared" si="713"/>
        <v>https://www.udobaer.de/out/media/public/cust/others/s0000345-2021-ch_it.pdf</v>
      </c>
    </row>
    <row r="23675" spans="1:2" x14ac:dyDescent="0.2">
      <c r="A23675" s="1" t="s">
        <v>8487</v>
      </c>
      <c r="B23675" t="str">
        <f t="shared" si="713"/>
        <v>https://www.udobaer.de/out/media/public/cust/others/s0000345-2021-ch_it.pdf</v>
      </c>
    </row>
    <row r="23676" spans="1:2" x14ac:dyDescent="0.2">
      <c r="A23676" s="1" t="s">
        <v>8488</v>
      </c>
      <c r="B23676" t="str">
        <f t="shared" si="713"/>
        <v>https://www.udobaer.de/out/media/public/cust/others/s0000345-2021-ch_it.pdf</v>
      </c>
    </row>
    <row r="23677" spans="1:2" x14ac:dyDescent="0.2">
      <c r="A23677" s="1" t="s">
        <v>8489</v>
      </c>
      <c r="B23677" t="str">
        <f t="shared" ref="B23677:B23698" si="714">HYPERLINK("https://www.udobaer.de/out/media/public/cust/others/s0000345-2021-ch_it.pdf")</f>
        <v>https://www.udobaer.de/out/media/public/cust/others/s0000345-2021-ch_it.pdf</v>
      </c>
    </row>
    <row r="23678" spans="1:2" x14ac:dyDescent="0.2">
      <c r="A23678" s="1" t="s">
        <v>8490</v>
      </c>
      <c r="B23678" t="str">
        <f t="shared" si="714"/>
        <v>https://www.udobaer.de/out/media/public/cust/others/s0000345-2021-ch_it.pdf</v>
      </c>
    </row>
    <row r="23679" spans="1:2" x14ac:dyDescent="0.2">
      <c r="A23679" s="1" t="s">
        <v>8491</v>
      </c>
      <c r="B23679" t="str">
        <f t="shared" si="714"/>
        <v>https://www.udobaer.de/out/media/public/cust/others/s0000345-2021-ch_it.pdf</v>
      </c>
    </row>
    <row r="23680" spans="1:2" x14ac:dyDescent="0.2">
      <c r="A23680" s="1" t="s">
        <v>8492</v>
      </c>
      <c r="B23680" t="str">
        <f t="shared" si="714"/>
        <v>https://www.udobaer.de/out/media/public/cust/others/s0000345-2021-ch_it.pdf</v>
      </c>
    </row>
    <row r="23681" spans="1:2" x14ac:dyDescent="0.2">
      <c r="A23681" s="1" t="s">
        <v>8493</v>
      </c>
      <c r="B23681" t="str">
        <f t="shared" si="714"/>
        <v>https://www.udobaer.de/out/media/public/cust/others/s0000345-2021-ch_it.pdf</v>
      </c>
    </row>
    <row r="23682" spans="1:2" x14ac:dyDescent="0.2">
      <c r="A23682" s="1" t="s">
        <v>8494</v>
      </c>
      <c r="B23682" t="str">
        <f t="shared" si="714"/>
        <v>https://www.udobaer.de/out/media/public/cust/others/s0000345-2021-ch_it.pdf</v>
      </c>
    </row>
    <row r="23683" spans="1:2" x14ac:dyDescent="0.2">
      <c r="A23683" s="1" t="s">
        <v>8495</v>
      </c>
      <c r="B23683" t="str">
        <f t="shared" si="714"/>
        <v>https://www.udobaer.de/out/media/public/cust/others/s0000345-2021-ch_it.pdf</v>
      </c>
    </row>
    <row r="23684" spans="1:2" x14ac:dyDescent="0.2">
      <c r="A23684" s="1" t="s">
        <v>8496</v>
      </c>
      <c r="B23684" t="str">
        <f t="shared" si="714"/>
        <v>https://www.udobaer.de/out/media/public/cust/others/s0000345-2021-ch_it.pdf</v>
      </c>
    </row>
    <row r="23685" spans="1:2" x14ac:dyDescent="0.2">
      <c r="A23685" s="1" t="s">
        <v>8497</v>
      </c>
      <c r="B23685" t="str">
        <f t="shared" si="714"/>
        <v>https://www.udobaer.de/out/media/public/cust/others/s0000345-2021-ch_it.pdf</v>
      </c>
    </row>
    <row r="23686" spans="1:2" x14ac:dyDescent="0.2">
      <c r="A23686" s="1" t="s">
        <v>8498</v>
      </c>
      <c r="B23686" t="str">
        <f t="shared" si="714"/>
        <v>https://www.udobaer.de/out/media/public/cust/others/s0000345-2021-ch_it.pdf</v>
      </c>
    </row>
    <row r="23687" spans="1:2" x14ac:dyDescent="0.2">
      <c r="A23687" s="1" t="s">
        <v>8499</v>
      </c>
      <c r="B23687" t="str">
        <f t="shared" si="714"/>
        <v>https://www.udobaer.de/out/media/public/cust/others/s0000345-2021-ch_it.pdf</v>
      </c>
    </row>
    <row r="23688" spans="1:2" x14ac:dyDescent="0.2">
      <c r="A23688" s="1" t="s">
        <v>8500</v>
      </c>
      <c r="B23688" t="str">
        <f t="shared" si="714"/>
        <v>https://www.udobaer.de/out/media/public/cust/others/s0000345-2021-ch_it.pdf</v>
      </c>
    </row>
    <row r="23689" spans="1:2" x14ac:dyDescent="0.2">
      <c r="A23689" s="1" t="s">
        <v>8501</v>
      </c>
      <c r="B23689" t="str">
        <f t="shared" si="714"/>
        <v>https://www.udobaer.de/out/media/public/cust/others/s0000345-2021-ch_it.pdf</v>
      </c>
    </row>
    <row r="23690" spans="1:2" x14ac:dyDescent="0.2">
      <c r="A23690" s="1" t="s">
        <v>8502</v>
      </c>
      <c r="B23690" t="str">
        <f t="shared" si="714"/>
        <v>https://www.udobaer.de/out/media/public/cust/others/s0000345-2021-ch_it.pdf</v>
      </c>
    </row>
    <row r="23691" spans="1:2" x14ac:dyDescent="0.2">
      <c r="A23691" s="1" t="s">
        <v>8503</v>
      </c>
      <c r="B23691" t="str">
        <f t="shared" si="714"/>
        <v>https://www.udobaer.de/out/media/public/cust/others/s0000345-2021-ch_it.pdf</v>
      </c>
    </row>
    <row r="23692" spans="1:2" x14ac:dyDescent="0.2">
      <c r="A23692" s="1" t="s">
        <v>8504</v>
      </c>
      <c r="B23692" t="str">
        <f t="shared" si="714"/>
        <v>https://www.udobaer.de/out/media/public/cust/others/s0000345-2021-ch_it.pdf</v>
      </c>
    </row>
    <row r="23693" spans="1:2" x14ac:dyDescent="0.2">
      <c r="A23693" s="1" t="s">
        <v>8505</v>
      </c>
      <c r="B23693" t="str">
        <f t="shared" si="714"/>
        <v>https://www.udobaer.de/out/media/public/cust/others/s0000345-2021-ch_it.pdf</v>
      </c>
    </row>
    <row r="23694" spans="1:2" x14ac:dyDescent="0.2">
      <c r="A23694" s="1" t="s">
        <v>8507</v>
      </c>
      <c r="B23694" t="str">
        <f t="shared" si="714"/>
        <v>https://www.udobaer.de/out/media/public/cust/others/s0000345-2021-ch_it.pdf</v>
      </c>
    </row>
    <row r="23695" spans="1:2" x14ac:dyDescent="0.2">
      <c r="A23695" s="1" t="s">
        <v>8510</v>
      </c>
      <c r="B23695" t="str">
        <f t="shared" si="714"/>
        <v>https://www.udobaer.de/out/media/public/cust/others/s0000345-2021-ch_it.pdf</v>
      </c>
    </row>
    <row r="23696" spans="1:2" x14ac:dyDescent="0.2">
      <c r="A23696" s="1" t="s">
        <v>8791</v>
      </c>
      <c r="B23696" t="str">
        <f t="shared" si="714"/>
        <v>https://www.udobaer.de/out/media/public/cust/others/s0000345-2021-ch_it.pdf</v>
      </c>
    </row>
    <row r="23697" spans="1:2" x14ac:dyDescent="0.2">
      <c r="A23697" s="1" t="s">
        <v>8819</v>
      </c>
      <c r="B23697" t="str">
        <f t="shared" si="714"/>
        <v>https://www.udobaer.de/out/media/public/cust/others/s0000345-2021-ch_it.pdf</v>
      </c>
    </row>
    <row r="23698" spans="1:2" x14ac:dyDescent="0.2">
      <c r="A23698" s="1" t="s">
        <v>37510</v>
      </c>
      <c r="B23698" t="str">
        <f t="shared" si="714"/>
        <v>https://www.udobaer.de/out/media/public/cust/others/s0000345-2021-ch_it.pdf</v>
      </c>
    </row>
    <row r="23699" spans="1:2" x14ac:dyDescent="0.2">
      <c r="A23699" s="1" t="s">
        <v>6526</v>
      </c>
      <c r="B23699" t="str">
        <f>HYPERLINK("https://www.udobaer.de/out/media/public/cust/others/s0000346-2021-ch_it.pdf")</f>
        <v>https://www.udobaer.de/out/media/public/cust/others/s0000346-2021-ch_it.pdf</v>
      </c>
    </row>
    <row r="23700" spans="1:2" x14ac:dyDescent="0.2">
      <c r="A23700" s="1" t="s">
        <v>6530</v>
      </c>
      <c r="B23700" t="str">
        <f t="shared" ref="B23700:B23731" si="715">HYPERLINK("https://www.udobaer.de/out/media/public/cust/others/s0000347-2021-ch_it.pdf")</f>
        <v>https://www.udobaer.de/out/media/public/cust/others/s0000347-2021-ch_it.pdf</v>
      </c>
    </row>
    <row r="23701" spans="1:2" x14ac:dyDescent="0.2">
      <c r="A23701" s="1" t="s">
        <v>6531</v>
      </c>
      <c r="B23701" t="str">
        <f t="shared" si="715"/>
        <v>https://www.udobaer.de/out/media/public/cust/others/s0000347-2021-ch_it.pdf</v>
      </c>
    </row>
    <row r="23702" spans="1:2" x14ac:dyDescent="0.2">
      <c r="A23702" s="1" t="s">
        <v>6532</v>
      </c>
      <c r="B23702" t="str">
        <f t="shared" si="715"/>
        <v>https://www.udobaer.de/out/media/public/cust/others/s0000347-2021-ch_it.pdf</v>
      </c>
    </row>
    <row r="23703" spans="1:2" x14ac:dyDescent="0.2">
      <c r="A23703" s="1" t="s">
        <v>6533</v>
      </c>
      <c r="B23703" t="str">
        <f t="shared" si="715"/>
        <v>https://www.udobaer.de/out/media/public/cust/others/s0000347-2021-ch_it.pdf</v>
      </c>
    </row>
    <row r="23704" spans="1:2" x14ac:dyDescent="0.2">
      <c r="A23704" s="1" t="s">
        <v>6534</v>
      </c>
      <c r="B23704" t="str">
        <f t="shared" si="715"/>
        <v>https://www.udobaer.de/out/media/public/cust/others/s0000347-2021-ch_it.pdf</v>
      </c>
    </row>
    <row r="23705" spans="1:2" x14ac:dyDescent="0.2">
      <c r="A23705" s="1" t="s">
        <v>6535</v>
      </c>
      <c r="B23705" t="str">
        <f t="shared" si="715"/>
        <v>https://www.udobaer.de/out/media/public/cust/others/s0000347-2021-ch_it.pdf</v>
      </c>
    </row>
    <row r="23706" spans="1:2" x14ac:dyDescent="0.2">
      <c r="A23706" s="1" t="s">
        <v>6536</v>
      </c>
      <c r="B23706" t="str">
        <f t="shared" si="715"/>
        <v>https://www.udobaer.de/out/media/public/cust/others/s0000347-2021-ch_it.pdf</v>
      </c>
    </row>
    <row r="23707" spans="1:2" x14ac:dyDescent="0.2">
      <c r="A23707" s="1" t="s">
        <v>6537</v>
      </c>
      <c r="B23707" t="str">
        <f t="shared" si="715"/>
        <v>https://www.udobaer.de/out/media/public/cust/others/s0000347-2021-ch_it.pdf</v>
      </c>
    </row>
    <row r="23708" spans="1:2" x14ac:dyDescent="0.2">
      <c r="A23708" s="1" t="s">
        <v>6538</v>
      </c>
      <c r="B23708" t="str">
        <f t="shared" si="715"/>
        <v>https://www.udobaer.de/out/media/public/cust/others/s0000347-2021-ch_it.pdf</v>
      </c>
    </row>
    <row r="23709" spans="1:2" x14ac:dyDescent="0.2">
      <c r="A23709" s="1" t="s">
        <v>6539</v>
      </c>
      <c r="B23709" t="str">
        <f t="shared" si="715"/>
        <v>https://www.udobaer.de/out/media/public/cust/others/s0000347-2021-ch_it.pdf</v>
      </c>
    </row>
    <row r="23710" spans="1:2" x14ac:dyDescent="0.2">
      <c r="A23710" s="1" t="s">
        <v>6540</v>
      </c>
      <c r="B23710" t="str">
        <f t="shared" si="715"/>
        <v>https://www.udobaer.de/out/media/public/cust/others/s0000347-2021-ch_it.pdf</v>
      </c>
    </row>
    <row r="23711" spans="1:2" x14ac:dyDescent="0.2">
      <c r="A23711" s="1" t="s">
        <v>6541</v>
      </c>
      <c r="B23711" t="str">
        <f t="shared" si="715"/>
        <v>https://www.udobaer.de/out/media/public/cust/others/s0000347-2021-ch_it.pdf</v>
      </c>
    </row>
    <row r="23712" spans="1:2" x14ac:dyDescent="0.2">
      <c r="A23712" s="1" t="s">
        <v>6542</v>
      </c>
      <c r="B23712" t="str">
        <f t="shared" si="715"/>
        <v>https://www.udobaer.de/out/media/public/cust/others/s0000347-2021-ch_it.pdf</v>
      </c>
    </row>
    <row r="23713" spans="1:2" x14ac:dyDescent="0.2">
      <c r="A23713" s="1" t="s">
        <v>6543</v>
      </c>
      <c r="B23713" t="str">
        <f t="shared" si="715"/>
        <v>https://www.udobaer.de/out/media/public/cust/others/s0000347-2021-ch_it.pdf</v>
      </c>
    </row>
    <row r="23714" spans="1:2" x14ac:dyDescent="0.2">
      <c r="A23714" s="1" t="s">
        <v>6544</v>
      </c>
      <c r="B23714" t="str">
        <f t="shared" si="715"/>
        <v>https://www.udobaer.de/out/media/public/cust/others/s0000347-2021-ch_it.pdf</v>
      </c>
    </row>
    <row r="23715" spans="1:2" x14ac:dyDescent="0.2">
      <c r="A23715" s="1" t="s">
        <v>6545</v>
      </c>
      <c r="B23715" t="str">
        <f t="shared" si="715"/>
        <v>https://www.udobaer.de/out/media/public/cust/others/s0000347-2021-ch_it.pdf</v>
      </c>
    </row>
    <row r="23716" spans="1:2" x14ac:dyDescent="0.2">
      <c r="A23716" s="1" t="s">
        <v>6546</v>
      </c>
      <c r="B23716" t="str">
        <f t="shared" si="715"/>
        <v>https://www.udobaer.de/out/media/public/cust/others/s0000347-2021-ch_it.pdf</v>
      </c>
    </row>
    <row r="23717" spans="1:2" x14ac:dyDescent="0.2">
      <c r="A23717" s="1" t="s">
        <v>6547</v>
      </c>
      <c r="B23717" t="str">
        <f t="shared" si="715"/>
        <v>https://www.udobaer.de/out/media/public/cust/others/s0000347-2021-ch_it.pdf</v>
      </c>
    </row>
    <row r="23718" spans="1:2" x14ac:dyDescent="0.2">
      <c r="A23718" s="1" t="s">
        <v>6548</v>
      </c>
      <c r="B23718" t="str">
        <f t="shared" si="715"/>
        <v>https://www.udobaer.de/out/media/public/cust/others/s0000347-2021-ch_it.pdf</v>
      </c>
    </row>
    <row r="23719" spans="1:2" x14ac:dyDescent="0.2">
      <c r="A23719" s="1" t="s">
        <v>6549</v>
      </c>
      <c r="B23719" t="str">
        <f t="shared" si="715"/>
        <v>https://www.udobaer.de/out/media/public/cust/others/s0000347-2021-ch_it.pdf</v>
      </c>
    </row>
    <row r="23720" spans="1:2" x14ac:dyDescent="0.2">
      <c r="A23720" s="1" t="s">
        <v>6550</v>
      </c>
      <c r="B23720" t="str">
        <f t="shared" si="715"/>
        <v>https://www.udobaer.de/out/media/public/cust/others/s0000347-2021-ch_it.pdf</v>
      </c>
    </row>
    <row r="23721" spans="1:2" x14ac:dyDescent="0.2">
      <c r="A23721" s="1" t="s">
        <v>6551</v>
      </c>
      <c r="B23721" t="str">
        <f t="shared" si="715"/>
        <v>https://www.udobaer.de/out/media/public/cust/others/s0000347-2021-ch_it.pdf</v>
      </c>
    </row>
    <row r="23722" spans="1:2" x14ac:dyDescent="0.2">
      <c r="A23722" s="1" t="s">
        <v>6552</v>
      </c>
      <c r="B23722" t="str">
        <f t="shared" si="715"/>
        <v>https://www.udobaer.de/out/media/public/cust/others/s0000347-2021-ch_it.pdf</v>
      </c>
    </row>
    <row r="23723" spans="1:2" x14ac:dyDescent="0.2">
      <c r="A23723" s="1" t="s">
        <v>6553</v>
      </c>
      <c r="B23723" t="str">
        <f t="shared" si="715"/>
        <v>https://www.udobaer.de/out/media/public/cust/others/s0000347-2021-ch_it.pdf</v>
      </c>
    </row>
    <row r="23724" spans="1:2" x14ac:dyDescent="0.2">
      <c r="A23724" s="1" t="s">
        <v>6554</v>
      </c>
      <c r="B23724" t="str">
        <f t="shared" si="715"/>
        <v>https://www.udobaer.de/out/media/public/cust/others/s0000347-2021-ch_it.pdf</v>
      </c>
    </row>
    <row r="23725" spans="1:2" x14ac:dyDescent="0.2">
      <c r="A23725" s="1" t="s">
        <v>6555</v>
      </c>
      <c r="B23725" t="str">
        <f t="shared" si="715"/>
        <v>https://www.udobaer.de/out/media/public/cust/others/s0000347-2021-ch_it.pdf</v>
      </c>
    </row>
    <row r="23726" spans="1:2" x14ac:dyDescent="0.2">
      <c r="A23726" s="1" t="s">
        <v>6556</v>
      </c>
      <c r="B23726" t="str">
        <f t="shared" si="715"/>
        <v>https://www.udobaer.de/out/media/public/cust/others/s0000347-2021-ch_it.pdf</v>
      </c>
    </row>
    <row r="23727" spans="1:2" x14ac:dyDescent="0.2">
      <c r="A23727" s="1" t="s">
        <v>6557</v>
      </c>
      <c r="B23727" t="str">
        <f t="shared" si="715"/>
        <v>https://www.udobaer.de/out/media/public/cust/others/s0000347-2021-ch_it.pdf</v>
      </c>
    </row>
    <row r="23728" spans="1:2" x14ac:dyDescent="0.2">
      <c r="A23728" s="1" t="s">
        <v>6558</v>
      </c>
      <c r="B23728" t="str">
        <f t="shared" si="715"/>
        <v>https://www.udobaer.de/out/media/public/cust/others/s0000347-2021-ch_it.pdf</v>
      </c>
    </row>
    <row r="23729" spans="1:2" x14ac:dyDescent="0.2">
      <c r="A23729" s="1" t="s">
        <v>6559</v>
      </c>
      <c r="B23729" t="str">
        <f t="shared" si="715"/>
        <v>https://www.udobaer.de/out/media/public/cust/others/s0000347-2021-ch_it.pdf</v>
      </c>
    </row>
    <row r="23730" spans="1:2" x14ac:dyDescent="0.2">
      <c r="A23730" s="1" t="s">
        <v>6560</v>
      </c>
      <c r="B23730" t="str">
        <f t="shared" si="715"/>
        <v>https://www.udobaer.de/out/media/public/cust/others/s0000347-2021-ch_it.pdf</v>
      </c>
    </row>
    <row r="23731" spans="1:2" x14ac:dyDescent="0.2">
      <c r="A23731" s="1" t="s">
        <v>6561</v>
      </c>
      <c r="B23731" t="str">
        <f t="shared" si="715"/>
        <v>https://www.udobaer.de/out/media/public/cust/others/s0000347-2021-ch_it.pdf</v>
      </c>
    </row>
    <row r="23732" spans="1:2" x14ac:dyDescent="0.2">
      <c r="A23732" s="1" t="s">
        <v>6562</v>
      </c>
      <c r="B23732" t="str">
        <f t="shared" ref="B23732:B23763" si="716">HYPERLINK("https://www.udobaer.de/out/media/public/cust/others/s0000347-2021-ch_it.pdf")</f>
        <v>https://www.udobaer.de/out/media/public/cust/others/s0000347-2021-ch_it.pdf</v>
      </c>
    </row>
    <row r="23733" spans="1:2" x14ac:dyDescent="0.2">
      <c r="A23733" s="1" t="s">
        <v>6563</v>
      </c>
      <c r="B23733" t="str">
        <f t="shared" si="716"/>
        <v>https://www.udobaer.de/out/media/public/cust/others/s0000347-2021-ch_it.pdf</v>
      </c>
    </row>
    <row r="23734" spans="1:2" x14ac:dyDescent="0.2">
      <c r="A23734" s="1" t="s">
        <v>6564</v>
      </c>
      <c r="B23734" t="str">
        <f t="shared" si="716"/>
        <v>https://www.udobaer.de/out/media/public/cust/others/s0000347-2021-ch_it.pdf</v>
      </c>
    </row>
    <row r="23735" spans="1:2" x14ac:dyDescent="0.2">
      <c r="A23735" s="1" t="s">
        <v>6565</v>
      </c>
      <c r="B23735" t="str">
        <f t="shared" si="716"/>
        <v>https://www.udobaer.de/out/media/public/cust/others/s0000347-2021-ch_it.pdf</v>
      </c>
    </row>
    <row r="23736" spans="1:2" x14ac:dyDescent="0.2">
      <c r="A23736" s="1" t="s">
        <v>6566</v>
      </c>
      <c r="B23736" t="str">
        <f t="shared" si="716"/>
        <v>https://www.udobaer.de/out/media/public/cust/others/s0000347-2021-ch_it.pdf</v>
      </c>
    </row>
    <row r="23737" spans="1:2" x14ac:dyDescent="0.2">
      <c r="A23737" s="1" t="s">
        <v>6567</v>
      </c>
      <c r="B23737" t="str">
        <f t="shared" si="716"/>
        <v>https://www.udobaer.de/out/media/public/cust/others/s0000347-2021-ch_it.pdf</v>
      </c>
    </row>
    <row r="23738" spans="1:2" x14ac:dyDescent="0.2">
      <c r="A23738" s="1" t="s">
        <v>6568</v>
      </c>
      <c r="B23738" t="str">
        <f t="shared" si="716"/>
        <v>https://www.udobaer.de/out/media/public/cust/others/s0000347-2021-ch_it.pdf</v>
      </c>
    </row>
    <row r="23739" spans="1:2" x14ac:dyDescent="0.2">
      <c r="A23739" s="1" t="s">
        <v>6569</v>
      </c>
      <c r="B23739" t="str">
        <f t="shared" si="716"/>
        <v>https://www.udobaer.de/out/media/public/cust/others/s0000347-2021-ch_it.pdf</v>
      </c>
    </row>
    <row r="23740" spans="1:2" x14ac:dyDescent="0.2">
      <c r="A23740" s="1" t="s">
        <v>6570</v>
      </c>
      <c r="B23740" t="str">
        <f t="shared" si="716"/>
        <v>https://www.udobaer.de/out/media/public/cust/others/s0000347-2021-ch_it.pdf</v>
      </c>
    </row>
    <row r="23741" spans="1:2" x14ac:dyDescent="0.2">
      <c r="A23741" s="1" t="s">
        <v>6571</v>
      </c>
      <c r="B23741" t="str">
        <f t="shared" si="716"/>
        <v>https://www.udobaer.de/out/media/public/cust/others/s0000347-2021-ch_it.pdf</v>
      </c>
    </row>
    <row r="23742" spans="1:2" x14ac:dyDescent="0.2">
      <c r="A23742" s="1" t="s">
        <v>6572</v>
      </c>
      <c r="B23742" t="str">
        <f t="shared" si="716"/>
        <v>https://www.udobaer.de/out/media/public/cust/others/s0000347-2021-ch_it.pdf</v>
      </c>
    </row>
    <row r="23743" spans="1:2" x14ac:dyDescent="0.2">
      <c r="A23743" s="1" t="s">
        <v>6573</v>
      </c>
      <c r="B23743" t="str">
        <f t="shared" si="716"/>
        <v>https://www.udobaer.de/out/media/public/cust/others/s0000347-2021-ch_it.pdf</v>
      </c>
    </row>
    <row r="23744" spans="1:2" x14ac:dyDescent="0.2">
      <c r="A23744" s="1" t="s">
        <v>6574</v>
      </c>
      <c r="B23744" t="str">
        <f t="shared" si="716"/>
        <v>https://www.udobaer.de/out/media/public/cust/others/s0000347-2021-ch_it.pdf</v>
      </c>
    </row>
    <row r="23745" spans="1:2" x14ac:dyDescent="0.2">
      <c r="A23745" s="1" t="s">
        <v>6575</v>
      </c>
      <c r="B23745" t="str">
        <f t="shared" si="716"/>
        <v>https://www.udobaer.de/out/media/public/cust/others/s0000347-2021-ch_it.pdf</v>
      </c>
    </row>
    <row r="23746" spans="1:2" x14ac:dyDescent="0.2">
      <c r="A23746" s="1" t="s">
        <v>6576</v>
      </c>
      <c r="B23746" t="str">
        <f t="shared" si="716"/>
        <v>https://www.udobaer.de/out/media/public/cust/others/s0000347-2021-ch_it.pdf</v>
      </c>
    </row>
    <row r="23747" spans="1:2" x14ac:dyDescent="0.2">
      <c r="A23747" s="1" t="s">
        <v>6577</v>
      </c>
      <c r="B23747" t="str">
        <f t="shared" si="716"/>
        <v>https://www.udobaer.de/out/media/public/cust/others/s0000347-2021-ch_it.pdf</v>
      </c>
    </row>
    <row r="23748" spans="1:2" x14ac:dyDescent="0.2">
      <c r="A23748" s="1" t="s">
        <v>6578</v>
      </c>
      <c r="B23748" t="str">
        <f t="shared" si="716"/>
        <v>https://www.udobaer.de/out/media/public/cust/others/s0000347-2021-ch_it.pdf</v>
      </c>
    </row>
    <row r="23749" spans="1:2" x14ac:dyDescent="0.2">
      <c r="A23749" s="1" t="s">
        <v>6579</v>
      </c>
      <c r="B23749" t="str">
        <f t="shared" si="716"/>
        <v>https://www.udobaer.de/out/media/public/cust/others/s0000347-2021-ch_it.pdf</v>
      </c>
    </row>
    <row r="23750" spans="1:2" x14ac:dyDescent="0.2">
      <c r="A23750" s="1" t="s">
        <v>6580</v>
      </c>
      <c r="B23750" t="str">
        <f t="shared" si="716"/>
        <v>https://www.udobaer.de/out/media/public/cust/others/s0000347-2021-ch_it.pdf</v>
      </c>
    </row>
    <row r="23751" spans="1:2" x14ac:dyDescent="0.2">
      <c r="A23751" s="1" t="s">
        <v>6581</v>
      </c>
      <c r="B23751" t="str">
        <f t="shared" si="716"/>
        <v>https://www.udobaer.de/out/media/public/cust/others/s0000347-2021-ch_it.pdf</v>
      </c>
    </row>
    <row r="23752" spans="1:2" x14ac:dyDescent="0.2">
      <c r="A23752" s="1" t="s">
        <v>6582</v>
      </c>
      <c r="B23752" t="str">
        <f t="shared" si="716"/>
        <v>https://www.udobaer.de/out/media/public/cust/others/s0000347-2021-ch_it.pdf</v>
      </c>
    </row>
    <row r="23753" spans="1:2" x14ac:dyDescent="0.2">
      <c r="A23753" s="1" t="s">
        <v>6583</v>
      </c>
      <c r="B23753" t="str">
        <f t="shared" si="716"/>
        <v>https://www.udobaer.de/out/media/public/cust/others/s0000347-2021-ch_it.pdf</v>
      </c>
    </row>
    <row r="23754" spans="1:2" x14ac:dyDescent="0.2">
      <c r="A23754" s="1" t="s">
        <v>6584</v>
      </c>
      <c r="B23754" t="str">
        <f t="shared" si="716"/>
        <v>https://www.udobaer.de/out/media/public/cust/others/s0000347-2021-ch_it.pdf</v>
      </c>
    </row>
    <row r="23755" spans="1:2" x14ac:dyDescent="0.2">
      <c r="A23755" s="1" t="s">
        <v>6585</v>
      </c>
      <c r="B23755" t="str">
        <f t="shared" si="716"/>
        <v>https://www.udobaer.de/out/media/public/cust/others/s0000347-2021-ch_it.pdf</v>
      </c>
    </row>
    <row r="23756" spans="1:2" x14ac:dyDescent="0.2">
      <c r="A23756" s="1" t="s">
        <v>6586</v>
      </c>
      <c r="B23756" t="str">
        <f t="shared" si="716"/>
        <v>https://www.udobaer.de/out/media/public/cust/others/s0000347-2021-ch_it.pdf</v>
      </c>
    </row>
    <row r="23757" spans="1:2" x14ac:dyDescent="0.2">
      <c r="A23757" s="1" t="s">
        <v>6587</v>
      </c>
      <c r="B23757" t="str">
        <f t="shared" si="716"/>
        <v>https://www.udobaer.de/out/media/public/cust/others/s0000347-2021-ch_it.pdf</v>
      </c>
    </row>
    <row r="23758" spans="1:2" x14ac:dyDescent="0.2">
      <c r="A23758" s="1" t="s">
        <v>6588</v>
      </c>
      <c r="B23758" t="str">
        <f t="shared" si="716"/>
        <v>https://www.udobaer.de/out/media/public/cust/others/s0000347-2021-ch_it.pdf</v>
      </c>
    </row>
    <row r="23759" spans="1:2" x14ac:dyDescent="0.2">
      <c r="A23759" s="1" t="s">
        <v>6589</v>
      </c>
      <c r="B23759" t="str">
        <f t="shared" si="716"/>
        <v>https://www.udobaer.de/out/media/public/cust/others/s0000347-2021-ch_it.pdf</v>
      </c>
    </row>
    <row r="23760" spans="1:2" x14ac:dyDescent="0.2">
      <c r="A23760" s="1" t="s">
        <v>6590</v>
      </c>
      <c r="B23760" t="str">
        <f t="shared" si="716"/>
        <v>https://www.udobaer.de/out/media/public/cust/others/s0000347-2021-ch_it.pdf</v>
      </c>
    </row>
    <row r="23761" spans="1:2" x14ac:dyDescent="0.2">
      <c r="A23761" s="1" t="s">
        <v>6591</v>
      </c>
      <c r="B23761" t="str">
        <f t="shared" si="716"/>
        <v>https://www.udobaer.de/out/media/public/cust/others/s0000347-2021-ch_it.pdf</v>
      </c>
    </row>
    <row r="23762" spans="1:2" x14ac:dyDescent="0.2">
      <c r="A23762" s="1" t="s">
        <v>6592</v>
      </c>
      <c r="B23762" t="str">
        <f t="shared" si="716"/>
        <v>https://www.udobaer.de/out/media/public/cust/others/s0000347-2021-ch_it.pdf</v>
      </c>
    </row>
    <row r="23763" spans="1:2" x14ac:dyDescent="0.2">
      <c r="A23763" s="1" t="s">
        <v>6593</v>
      </c>
      <c r="B23763" t="str">
        <f t="shared" si="716"/>
        <v>https://www.udobaer.de/out/media/public/cust/others/s0000347-2021-ch_it.pdf</v>
      </c>
    </row>
    <row r="23764" spans="1:2" x14ac:dyDescent="0.2">
      <c r="A23764" s="1" t="s">
        <v>6594</v>
      </c>
      <c r="B23764" t="str">
        <f t="shared" ref="B23764:B23795" si="717">HYPERLINK("https://www.udobaer.de/out/media/public/cust/others/s0000347-2021-ch_it.pdf")</f>
        <v>https://www.udobaer.de/out/media/public/cust/others/s0000347-2021-ch_it.pdf</v>
      </c>
    </row>
    <row r="23765" spans="1:2" x14ac:dyDescent="0.2">
      <c r="A23765" s="1" t="s">
        <v>6595</v>
      </c>
      <c r="B23765" t="str">
        <f t="shared" si="717"/>
        <v>https://www.udobaer.de/out/media/public/cust/others/s0000347-2021-ch_it.pdf</v>
      </c>
    </row>
    <row r="23766" spans="1:2" x14ac:dyDescent="0.2">
      <c r="A23766" s="1" t="s">
        <v>6596</v>
      </c>
      <c r="B23766" t="str">
        <f t="shared" si="717"/>
        <v>https://www.udobaer.de/out/media/public/cust/others/s0000347-2021-ch_it.pdf</v>
      </c>
    </row>
    <row r="23767" spans="1:2" x14ac:dyDescent="0.2">
      <c r="A23767" s="1" t="s">
        <v>6597</v>
      </c>
      <c r="B23767" t="str">
        <f t="shared" si="717"/>
        <v>https://www.udobaer.de/out/media/public/cust/others/s0000347-2021-ch_it.pdf</v>
      </c>
    </row>
    <row r="23768" spans="1:2" x14ac:dyDescent="0.2">
      <c r="A23768" s="1" t="s">
        <v>6598</v>
      </c>
      <c r="B23768" t="str">
        <f t="shared" si="717"/>
        <v>https://www.udobaer.de/out/media/public/cust/others/s0000347-2021-ch_it.pdf</v>
      </c>
    </row>
    <row r="23769" spans="1:2" x14ac:dyDescent="0.2">
      <c r="A23769" s="1" t="s">
        <v>6599</v>
      </c>
      <c r="B23769" t="str">
        <f t="shared" si="717"/>
        <v>https://www.udobaer.de/out/media/public/cust/others/s0000347-2021-ch_it.pdf</v>
      </c>
    </row>
    <row r="23770" spans="1:2" x14ac:dyDescent="0.2">
      <c r="A23770" s="1" t="s">
        <v>6600</v>
      </c>
      <c r="B23770" t="str">
        <f t="shared" si="717"/>
        <v>https://www.udobaer.de/out/media/public/cust/others/s0000347-2021-ch_it.pdf</v>
      </c>
    </row>
    <row r="23771" spans="1:2" x14ac:dyDescent="0.2">
      <c r="A23771" s="1" t="s">
        <v>6601</v>
      </c>
      <c r="B23771" t="str">
        <f t="shared" si="717"/>
        <v>https://www.udobaer.de/out/media/public/cust/others/s0000347-2021-ch_it.pdf</v>
      </c>
    </row>
    <row r="23772" spans="1:2" x14ac:dyDescent="0.2">
      <c r="A23772" s="1" t="s">
        <v>6602</v>
      </c>
      <c r="B23772" t="str">
        <f t="shared" si="717"/>
        <v>https://www.udobaer.de/out/media/public/cust/others/s0000347-2021-ch_it.pdf</v>
      </c>
    </row>
    <row r="23773" spans="1:2" x14ac:dyDescent="0.2">
      <c r="A23773" s="1" t="s">
        <v>6603</v>
      </c>
      <c r="B23773" t="str">
        <f t="shared" si="717"/>
        <v>https://www.udobaer.de/out/media/public/cust/others/s0000347-2021-ch_it.pdf</v>
      </c>
    </row>
    <row r="23774" spans="1:2" x14ac:dyDescent="0.2">
      <c r="A23774" s="1" t="s">
        <v>6604</v>
      </c>
      <c r="B23774" t="str">
        <f t="shared" si="717"/>
        <v>https://www.udobaer.de/out/media/public/cust/others/s0000347-2021-ch_it.pdf</v>
      </c>
    </row>
    <row r="23775" spans="1:2" x14ac:dyDescent="0.2">
      <c r="A23775" s="1" t="s">
        <v>6605</v>
      </c>
      <c r="B23775" t="str">
        <f t="shared" si="717"/>
        <v>https://www.udobaer.de/out/media/public/cust/others/s0000347-2021-ch_it.pdf</v>
      </c>
    </row>
    <row r="23776" spans="1:2" x14ac:dyDescent="0.2">
      <c r="A23776" s="1" t="s">
        <v>6606</v>
      </c>
      <c r="B23776" t="str">
        <f t="shared" si="717"/>
        <v>https://www.udobaer.de/out/media/public/cust/others/s0000347-2021-ch_it.pdf</v>
      </c>
    </row>
    <row r="23777" spans="1:2" x14ac:dyDescent="0.2">
      <c r="A23777" s="1" t="s">
        <v>6607</v>
      </c>
      <c r="B23777" t="str">
        <f t="shared" si="717"/>
        <v>https://www.udobaer.de/out/media/public/cust/others/s0000347-2021-ch_it.pdf</v>
      </c>
    </row>
    <row r="23778" spans="1:2" x14ac:dyDescent="0.2">
      <c r="A23778" s="1" t="s">
        <v>6608</v>
      </c>
      <c r="B23778" t="str">
        <f t="shared" si="717"/>
        <v>https://www.udobaer.de/out/media/public/cust/others/s0000347-2021-ch_it.pdf</v>
      </c>
    </row>
    <row r="23779" spans="1:2" x14ac:dyDescent="0.2">
      <c r="A23779" s="1" t="s">
        <v>6609</v>
      </c>
      <c r="B23779" t="str">
        <f t="shared" si="717"/>
        <v>https://www.udobaer.de/out/media/public/cust/others/s0000347-2021-ch_it.pdf</v>
      </c>
    </row>
    <row r="23780" spans="1:2" x14ac:dyDescent="0.2">
      <c r="A23780" s="1" t="s">
        <v>6610</v>
      </c>
      <c r="B23780" t="str">
        <f t="shared" si="717"/>
        <v>https://www.udobaer.de/out/media/public/cust/others/s0000347-2021-ch_it.pdf</v>
      </c>
    </row>
    <row r="23781" spans="1:2" x14ac:dyDescent="0.2">
      <c r="A23781" s="1" t="s">
        <v>6611</v>
      </c>
      <c r="B23781" t="str">
        <f t="shared" si="717"/>
        <v>https://www.udobaer.de/out/media/public/cust/others/s0000347-2021-ch_it.pdf</v>
      </c>
    </row>
    <row r="23782" spans="1:2" x14ac:dyDescent="0.2">
      <c r="A23782" s="1" t="s">
        <v>6612</v>
      </c>
      <c r="B23782" t="str">
        <f t="shared" si="717"/>
        <v>https://www.udobaer.de/out/media/public/cust/others/s0000347-2021-ch_it.pdf</v>
      </c>
    </row>
    <row r="23783" spans="1:2" x14ac:dyDescent="0.2">
      <c r="A23783" s="1" t="s">
        <v>6613</v>
      </c>
      <c r="B23783" t="str">
        <f t="shared" si="717"/>
        <v>https://www.udobaer.de/out/media/public/cust/others/s0000347-2021-ch_it.pdf</v>
      </c>
    </row>
    <row r="23784" spans="1:2" x14ac:dyDescent="0.2">
      <c r="A23784" s="1" t="s">
        <v>6614</v>
      </c>
      <c r="B23784" t="str">
        <f t="shared" si="717"/>
        <v>https://www.udobaer.de/out/media/public/cust/others/s0000347-2021-ch_it.pdf</v>
      </c>
    </row>
    <row r="23785" spans="1:2" x14ac:dyDescent="0.2">
      <c r="A23785" s="1" t="s">
        <v>6615</v>
      </c>
      <c r="B23785" t="str">
        <f t="shared" si="717"/>
        <v>https://www.udobaer.de/out/media/public/cust/others/s0000347-2021-ch_it.pdf</v>
      </c>
    </row>
    <row r="23786" spans="1:2" x14ac:dyDescent="0.2">
      <c r="A23786" s="1" t="s">
        <v>6616</v>
      </c>
      <c r="B23786" t="str">
        <f t="shared" si="717"/>
        <v>https://www.udobaer.de/out/media/public/cust/others/s0000347-2021-ch_it.pdf</v>
      </c>
    </row>
    <row r="23787" spans="1:2" x14ac:dyDescent="0.2">
      <c r="A23787" s="1" t="s">
        <v>6617</v>
      </c>
      <c r="B23787" t="str">
        <f t="shared" si="717"/>
        <v>https://www.udobaer.de/out/media/public/cust/others/s0000347-2021-ch_it.pdf</v>
      </c>
    </row>
    <row r="23788" spans="1:2" x14ac:dyDescent="0.2">
      <c r="A23788" s="1" t="s">
        <v>6618</v>
      </c>
      <c r="B23788" t="str">
        <f t="shared" si="717"/>
        <v>https://www.udobaer.de/out/media/public/cust/others/s0000347-2021-ch_it.pdf</v>
      </c>
    </row>
    <row r="23789" spans="1:2" x14ac:dyDescent="0.2">
      <c r="A23789" s="1" t="s">
        <v>6619</v>
      </c>
      <c r="B23789" t="str">
        <f t="shared" si="717"/>
        <v>https://www.udobaer.de/out/media/public/cust/others/s0000347-2021-ch_it.pdf</v>
      </c>
    </row>
    <row r="23790" spans="1:2" x14ac:dyDescent="0.2">
      <c r="A23790" s="1" t="s">
        <v>6620</v>
      </c>
      <c r="B23790" t="str">
        <f t="shared" si="717"/>
        <v>https://www.udobaer.de/out/media/public/cust/others/s0000347-2021-ch_it.pdf</v>
      </c>
    </row>
    <row r="23791" spans="1:2" x14ac:dyDescent="0.2">
      <c r="A23791" s="1" t="s">
        <v>6621</v>
      </c>
      <c r="B23791" t="str">
        <f t="shared" si="717"/>
        <v>https://www.udobaer.de/out/media/public/cust/others/s0000347-2021-ch_it.pdf</v>
      </c>
    </row>
    <row r="23792" spans="1:2" x14ac:dyDescent="0.2">
      <c r="A23792" s="1" t="s">
        <v>6622</v>
      </c>
      <c r="B23792" t="str">
        <f t="shared" si="717"/>
        <v>https://www.udobaer.de/out/media/public/cust/others/s0000347-2021-ch_it.pdf</v>
      </c>
    </row>
    <row r="23793" spans="1:2" x14ac:dyDescent="0.2">
      <c r="A23793" s="1" t="s">
        <v>6623</v>
      </c>
      <c r="B23793" t="str">
        <f t="shared" si="717"/>
        <v>https://www.udobaer.de/out/media/public/cust/others/s0000347-2021-ch_it.pdf</v>
      </c>
    </row>
    <row r="23794" spans="1:2" x14ac:dyDescent="0.2">
      <c r="A23794" s="1" t="s">
        <v>7906</v>
      </c>
      <c r="B23794" t="str">
        <f t="shared" si="717"/>
        <v>https://www.udobaer.de/out/media/public/cust/others/s0000347-2021-ch_it.pdf</v>
      </c>
    </row>
    <row r="23795" spans="1:2" x14ac:dyDescent="0.2">
      <c r="A23795" s="1" t="s">
        <v>7907</v>
      </c>
      <c r="B23795" t="str">
        <f t="shared" si="717"/>
        <v>https://www.udobaer.de/out/media/public/cust/others/s0000347-2021-ch_it.pdf</v>
      </c>
    </row>
    <row r="23796" spans="1:2" x14ac:dyDescent="0.2">
      <c r="A23796" s="1" t="s">
        <v>7917</v>
      </c>
      <c r="B23796" t="str">
        <f t="shared" ref="B23796:B23805" si="718">HYPERLINK("https://www.udobaer.de/out/media/public/cust/others/s0000347-2021-ch_it.pdf")</f>
        <v>https://www.udobaer.de/out/media/public/cust/others/s0000347-2021-ch_it.pdf</v>
      </c>
    </row>
    <row r="23797" spans="1:2" x14ac:dyDescent="0.2">
      <c r="A23797" s="1" t="s">
        <v>7918</v>
      </c>
      <c r="B23797" t="str">
        <f t="shared" si="718"/>
        <v>https://www.udobaer.de/out/media/public/cust/others/s0000347-2021-ch_it.pdf</v>
      </c>
    </row>
    <row r="23798" spans="1:2" x14ac:dyDescent="0.2">
      <c r="A23798" s="1" t="s">
        <v>7919</v>
      </c>
      <c r="B23798" t="str">
        <f t="shared" si="718"/>
        <v>https://www.udobaer.de/out/media/public/cust/others/s0000347-2021-ch_it.pdf</v>
      </c>
    </row>
    <row r="23799" spans="1:2" x14ac:dyDescent="0.2">
      <c r="A23799" s="1" t="s">
        <v>7922</v>
      </c>
      <c r="B23799" t="str">
        <f t="shared" si="718"/>
        <v>https://www.udobaer.de/out/media/public/cust/others/s0000347-2021-ch_it.pdf</v>
      </c>
    </row>
    <row r="23800" spans="1:2" x14ac:dyDescent="0.2">
      <c r="A23800" s="1" t="s">
        <v>8178</v>
      </c>
      <c r="B23800" t="str">
        <f t="shared" si="718"/>
        <v>https://www.udobaer.de/out/media/public/cust/others/s0000347-2021-ch_it.pdf</v>
      </c>
    </row>
    <row r="23801" spans="1:2" x14ac:dyDescent="0.2">
      <c r="A23801" s="1" t="s">
        <v>8181</v>
      </c>
      <c r="B23801" t="str">
        <f t="shared" si="718"/>
        <v>https://www.udobaer.de/out/media/public/cust/others/s0000347-2021-ch_it.pdf</v>
      </c>
    </row>
    <row r="23802" spans="1:2" x14ac:dyDescent="0.2">
      <c r="A23802" s="1" t="s">
        <v>8184</v>
      </c>
      <c r="B23802" t="str">
        <f t="shared" si="718"/>
        <v>https://www.udobaer.de/out/media/public/cust/others/s0000347-2021-ch_it.pdf</v>
      </c>
    </row>
    <row r="23803" spans="1:2" x14ac:dyDescent="0.2">
      <c r="A23803" s="1" t="s">
        <v>8185</v>
      </c>
      <c r="B23803" t="str">
        <f t="shared" si="718"/>
        <v>https://www.udobaer.de/out/media/public/cust/others/s0000347-2021-ch_it.pdf</v>
      </c>
    </row>
    <row r="23804" spans="1:2" x14ac:dyDescent="0.2">
      <c r="A23804" s="1" t="s">
        <v>8186</v>
      </c>
      <c r="B23804" t="str">
        <f t="shared" si="718"/>
        <v>https://www.udobaer.de/out/media/public/cust/others/s0000347-2021-ch_it.pdf</v>
      </c>
    </row>
    <row r="23805" spans="1:2" x14ac:dyDescent="0.2">
      <c r="A23805" s="1" t="s">
        <v>8187</v>
      </c>
      <c r="B23805" t="str">
        <f t="shared" si="718"/>
        <v>https://www.udobaer.de/out/media/public/cust/others/s0000347-2021-ch_it.pdf</v>
      </c>
    </row>
    <row r="23806" spans="1:2" x14ac:dyDescent="0.2">
      <c r="A23806" s="1" t="s">
        <v>6656</v>
      </c>
      <c r="B23806" t="str">
        <f t="shared" ref="B23806:B23834" si="719">HYPERLINK("https://www.udobaer.de/out/media/public/cust/others/s0000348-2021-ch_it.pdf")</f>
        <v>https://www.udobaer.de/out/media/public/cust/others/s0000348-2021-ch_it.pdf</v>
      </c>
    </row>
    <row r="23807" spans="1:2" x14ac:dyDescent="0.2">
      <c r="A23807" s="1" t="s">
        <v>6671</v>
      </c>
      <c r="B23807" t="str">
        <f t="shared" si="719"/>
        <v>https://www.udobaer.de/out/media/public/cust/others/s0000348-2021-ch_it.pdf</v>
      </c>
    </row>
    <row r="23808" spans="1:2" x14ac:dyDescent="0.2">
      <c r="A23808" s="1" t="s">
        <v>6672</v>
      </c>
      <c r="B23808" t="str">
        <f t="shared" si="719"/>
        <v>https://www.udobaer.de/out/media/public/cust/others/s0000348-2021-ch_it.pdf</v>
      </c>
    </row>
    <row r="23809" spans="1:2" x14ac:dyDescent="0.2">
      <c r="A23809" s="1" t="s">
        <v>6673</v>
      </c>
      <c r="B23809" t="str">
        <f t="shared" si="719"/>
        <v>https://www.udobaer.de/out/media/public/cust/others/s0000348-2021-ch_it.pdf</v>
      </c>
    </row>
    <row r="23810" spans="1:2" x14ac:dyDescent="0.2">
      <c r="A23810" s="1" t="s">
        <v>6674</v>
      </c>
      <c r="B23810" t="str">
        <f t="shared" si="719"/>
        <v>https://www.udobaer.de/out/media/public/cust/others/s0000348-2021-ch_it.pdf</v>
      </c>
    </row>
    <row r="23811" spans="1:2" x14ac:dyDescent="0.2">
      <c r="A23811" s="1" t="s">
        <v>6675</v>
      </c>
      <c r="B23811" t="str">
        <f t="shared" si="719"/>
        <v>https://www.udobaer.de/out/media/public/cust/others/s0000348-2021-ch_it.pdf</v>
      </c>
    </row>
    <row r="23812" spans="1:2" x14ac:dyDescent="0.2">
      <c r="A23812" s="1" t="s">
        <v>6676</v>
      </c>
      <c r="B23812" t="str">
        <f t="shared" si="719"/>
        <v>https://www.udobaer.de/out/media/public/cust/others/s0000348-2021-ch_it.pdf</v>
      </c>
    </row>
    <row r="23813" spans="1:2" x14ac:dyDescent="0.2">
      <c r="A23813" s="1" t="s">
        <v>6677</v>
      </c>
      <c r="B23813" t="str">
        <f t="shared" si="719"/>
        <v>https://www.udobaer.de/out/media/public/cust/others/s0000348-2021-ch_it.pdf</v>
      </c>
    </row>
    <row r="23814" spans="1:2" x14ac:dyDescent="0.2">
      <c r="A23814" s="1" t="s">
        <v>6678</v>
      </c>
      <c r="B23814" t="str">
        <f t="shared" si="719"/>
        <v>https://www.udobaer.de/out/media/public/cust/others/s0000348-2021-ch_it.pdf</v>
      </c>
    </row>
    <row r="23815" spans="1:2" x14ac:dyDescent="0.2">
      <c r="A23815" s="1" t="s">
        <v>6679</v>
      </c>
      <c r="B23815" t="str">
        <f t="shared" si="719"/>
        <v>https://www.udobaer.de/out/media/public/cust/others/s0000348-2021-ch_it.pdf</v>
      </c>
    </row>
    <row r="23816" spans="1:2" x14ac:dyDescent="0.2">
      <c r="A23816" s="1" t="s">
        <v>6680</v>
      </c>
      <c r="B23816" t="str">
        <f t="shared" si="719"/>
        <v>https://www.udobaer.de/out/media/public/cust/others/s0000348-2021-ch_it.pdf</v>
      </c>
    </row>
    <row r="23817" spans="1:2" x14ac:dyDescent="0.2">
      <c r="A23817" s="1" t="s">
        <v>6681</v>
      </c>
      <c r="B23817" t="str">
        <f t="shared" si="719"/>
        <v>https://www.udobaer.de/out/media/public/cust/others/s0000348-2021-ch_it.pdf</v>
      </c>
    </row>
    <row r="23818" spans="1:2" x14ac:dyDescent="0.2">
      <c r="A23818" s="1" t="s">
        <v>6682</v>
      </c>
      <c r="B23818" t="str">
        <f t="shared" si="719"/>
        <v>https://www.udobaer.de/out/media/public/cust/others/s0000348-2021-ch_it.pdf</v>
      </c>
    </row>
    <row r="23819" spans="1:2" x14ac:dyDescent="0.2">
      <c r="A23819" s="1" t="s">
        <v>6683</v>
      </c>
      <c r="B23819" t="str">
        <f t="shared" si="719"/>
        <v>https://www.udobaer.de/out/media/public/cust/others/s0000348-2021-ch_it.pdf</v>
      </c>
    </row>
    <row r="23820" spans="1:2" x14ac:dyDescent="0.2">
      <c r="A23820" s="1" t="s">
        <v>6684</v>
      </c>
      <c r="B23820" t="str">
        <f t="shared" si="719"/>
        <v>https://www.udobaer.de/out/media/public/cust/others/s0000348-2021-ch_it.pdf</v>
      </c>
    </row>
    <row r="23821" spans="1:2" x14ac:dyDescent="0.2">
      <c r="A23821" s="1" t="s">
        <v>6685</v>
      </c>
      <c r="B23821" t="str">
        <f t="shared" si="719"/>
        <v>https://www.udobaer.de/out/media/public/cust/others/s0000348-2021-ch_it.pdf</v>
      </c>
    </row>
    <row r="23822" spans="1:2" x14ac:dyDescent="0.2">
      <c r="A23822" s="1" t="s">
        <v>6686</v>
      </c>
      <c r="B23822" t="str">
        <f t="shared" si="719"/>
        <v>https://www.udobaer.de/out/media/public/cust/others/s0000348-2021-ch_it.pdf</v>
      </c>
    </row>
    <row r="23823" spans="1:2" x14ac:dyDescent="0.2">
      <c r="A23823" s="1" t="s">
        <v>6687</v>
      </c>
      <c r="B23823" t="str">
        <f t="shared" si="719"/>
        <v>https://www.udobaer.de/out/media/public/cust/others/s0000348-2021-ch_it.pdf</v>
      </c>
    </row>
    <row r="23824" spans="1:2" x14ac:dyDescent="0.2">
      <c r="A23824" s="1" t="s">
        <v>6688</v>
      </c>
      <c r="B23824" t="str">
        <f t="shared" si="719"/>
        <v>https://www.udobaer.de/out/media/public/cust/others/s0000348-2021-ch_it.pdf</v>
      </c>
    </row>
    <row r="23825" spans="1:2" x14ac:dyDescent="0.2">
      <c r="A23825" s="1" t="s">
        <v>6689</v>
      </c>
      <c r="B23825" t="str">
        <f t="shared" si="719"/>
        <v>https://www.udobaer.de/out/media/public/cust/others/s0000348-2021-ch_it.pdf</v>
      </c>
    </row>
    <row r="23826" spans="1:2" x14ac:dyDescent="0.2">
      <c r="A23826" s="1" t="s">
        <v>6690</v>
      </c>
      <c r="B23826" t="str">
        <f t="shared" si="719"/>
        <v>https://www.udobaer.de/out/media/public/cust/others/s0000348-2021-ch_it.pdf</v>
      </c>
    </row>
    <row r="23827" spans="1:2" x14ac:dyDescent="0.2">
      <c r="A23827" s="1" t="s">
        <v>6691</v>
      </c>
      <c r="B23827" t="str">
        <f t="shared" si="719"/>
        <v>https://www.udobaer.de/out/media/public/cust/others/s0000348-2021-ch_it.pdf</v>
      </c>
    </row>
    <row r="23828" spans="1:2" x14ac:dyDescent="0.2">
      <c r="A23828" s="1" t="s">
        <v>6692</v>
      </c>
      <c r="B23828" t="str">
        <f t="shared" si="719"/>
        <v>https://www.udobaer.de/out/media/public/cust/others/s0000348-2021-ch_it.pdf</v>
      </c>
    </row>
    <row r="23829" spans="1:2" x14ac:dyDescent="0.2">
      <c r="A23829" s="1" t="s">
        <v>6693</v>
      </c>
      <c r="B23829" t="str">
        <f t="shared" si="719"/>
        <v>https://www.udobaer.de/out/media/public/cust/others/s0000348-2021-ch_it.pdf</v>
      </c>
    </row>
    <row r="23830" spans="1:2" x14ac:dyDescent="0.2">
      <c r="A23830" s="1" t="s">
        <v>6694</v>
      </c>
      <c r="B23830" t="str">
        <f t="shared" si="719"/>
        <v>https://www.udobaer.de/out/media/public/cust/others/s0000348-2021-ch_it.pdf</v>
      </c>
    </row>
    <row r="23831" spans="1:2" x14ac:dyDescent="0.2">
      <c r="A23831" s="1" t="s">
        <v>6695</v>
      </c>
      <c r="B23831" t="str">
        <f t="shared" si="719"/>
        <v>https://www.udobaer.de/out/media/public/cust/others/s0000348-2021-ch_it.pdf</v>
      </c>
    </row>
    <row r="23832" spans="1:2" x14ac:dyDescent="0.2">
      <c r="A23832" s="1" t="s">
        <v>6696</v>
      </c>
      <c r="B23832" t="str">
        <f t="shared" si="719"/>
        <v>https://www.udobaer.de/out/media/public/cust/others/s0000348-2021-ch_it.pdf</v>
      </c>
    </row>
    <row r="23833" spans="1:2" x14ac:dyDescent="0.2">
      <c r="A23833" s="1" t="s">
        <v>6697</v>
      </c>
      <c r="B23833" t="str">
        <f t="shared" si="719"/>
        <v>https://www.udobaer.de/out/media/public/cust/others/s0000348-2021-ch_it.pdf</v>
      </c>
    </row>
    <row r="23834" spans="1:2" x14ac:dyDescent="0.2">
      <c r="A23834" s="1" t="s">
        <v>6698</v>
      </c>
      <c r="B23834" t="str">
        <f t="shared" si="719"/>
        <v>https://www.udobaer.de/out/media/public/cust/others/s0000348-2021-ch_it.pdf</v>
      </c>
    </row>
    <row r="23835" spans="1:2" x14ac:dyDescent="0.2">
      <c r="A23835" s="1" t="s">
        <v>6655</v>
      </c>
      <c r="B23835" t="str">
        <f>HYPERLINK("https://www.udobaer.de/out/media/public/cust/others/s0000349-2021-ch_it.pdf")</f>
        <v>https://www.udobaer.de/out/media/public/cust/others/s0000349-2021-ch_it.pdf</v>
      </c>
    </row>
    <row r="23836" spans="1:2" x14ac:dyDescent="0.2">
      <c r="A23836" s="1" t="s">
        <v>37511</v>
      </c>
      <c r="B23836" t="str">
        <f>HYPERLINK("https://www.udobaer.de/out/media/public/cust/others/s0000350-2021-ch_it.pdf")</f>
        <v>https://www.udobaer.de/out/media/public/cust/others/s0000350-2021-ch_it.pdf</v>
      </c>
    </row>
    <row r="23837" spans="1:2" x14ac:dyDescent="0.2">
      <c r="A23837" s="1" t="s">
        <v>6624</v>
      </c>
      <c r="B23837" t="str">
        <f t="shared" ref="B23837:B23868" si="720">HYPERLINK("https://www.udobaer.de/out/media/public/cust/others/s0000351-2021-ch_it.pdf")</f>
        <v>https://www.udobaer.de/out/media/public/cust/others/s0000351-2021-ch_it.pdf</v>
      </c>
    </row>
    <row r="23838" spans="1:2" x14ac:dyDescent="0.2">
      <c r="A23838" s="1" t="s">
        <v>6625</v>
      </c>
      <c r="B23838" t="str">
        <f t="shared" si="720"/>
        <v>https://www.udobaer.de/out/media/public/cust/others/s0000351-2021-ch_it.pdf</v>
      </c>
    </row>
    <row r="23839" spans="1:2" x14ac:dyDescent="0.2">
      <c r="A23839" s="1" t="s">
        <v>6626</v>
      </c>
      <c r="B23839" t="str">
        <f t="shared" si="720"/>
        <v>https://www.udobaer.de/out/media/public/cust/others/s0000351-2021-ch_it.pdf</v>
      </c>
    </row>
    <row r="23840" spans="1:2" x14ac:dyDescent="0.2">
      <c r="A23840" s="1" t="s">
        <v>6627</v>
      </c>
      <c r="B23840" t="str">
        <f t="shared" si="720"/>
        <v>https://www.udobaer.de/out/media/public/cust/others/s0000351-2021-ch_it.pdf</v>
      </c>
    </row>
    <row r="23841" spans="1:2" x14ac:dyDescent="0.2">
      <c r="A23841" s="1" t="s">
        <v>6628</v>
      </c>
      <c r="B23841" t="str">
        <f t="shared" si="720"/>
        <v>https://www.udobaer.de/out/media/public/cust/others/s0000351-2021-ch_it.pdf</v>
      </c>
    </row>
    <row r="23842" spans="1:2" x14ac:dyDescent="0.2">
      <c r="A23842" s="1" t="s">
        <v>6629</v>
      </c>
      <c r="B23842" t="str">
        <f t="shared" si="720"/>
        <v>https://www.udobaer.de/out/media/public/cust/others/s0000351-2021-ch_it.pdf</v>
      </c>
    </row>
    <row r="23843" spans="1:2" x14ac:dyDescent="0.2">
      <c r="A23843" s="1" t="s">
        <v>6630</v>
      </c>
      <c r="B23843" t="str">
        <f t="shared" si="720"/>
        <v>https://www.udobaer.de/out/media/public/cust/others/s0000351-2021-ch_it.pdf</v>
      </c>
    </row>
    <row r="23844" spans="1:2" x14ac:dyDescent="0.2">
      <c r="A23844" s="1" t="s">
        <v>6631</v>
      </c>
      <c r="B23844" t="str">
        <f t="shared" si="720"/>
        <v>https://www.udobaer.de/out/media/public/cust/others/s0000351-2021-ch_it.pdf</v>
      </c>
    </row>
    <row r="23845" spans="1:2" x14ac:dyDescent="0.2">
      <c r="A23845" s="1" t="s">
        <v>6632</v>
      </c>
      <c r="B23845" t="str">
        <f t="shared" si="720"/>
        <v>https://www.udobaer.de/out/media/public/cust/others/s0000351-2021-ch_it.pdf</v>
      </c>
    </row>
    <row r="23846" spans="1:2" x14ac:dyDescent="0.2">
      <c r="A23846" s="1" t="s">
        <v>6633</v>
      </c>
      <c r="B23846" t="str">
        <f t="shared" si="720"/>
        <v>https://www.udobaer.de/out/media/public/cust/others/s0000351-2021-ch_it.pdf</v>
      </c>
    </row>
    <row r="23847" spans="1:2" x14ac:dyDescent="0.2">
      <c r="A23847" s="1" t="s">
        <v>6634</v>
      </c>
      <c r="B23847" t="str">
        <f t="shared" si="720"/>
        <v>https://www.udobaer.de/out/media/public/cust/others/s0000351-2021-ch_it.pdf</v>
      </c>
    </row>
    <row r="23848" spans="1:2" x14ac:dyDescent="0.2">
      <c r="A23848" s="1" t="s">
        <v>6635</v>
      </c>
      <c r="B23848" t="str">
        <f t="shared" si="720"/>
        <v>https://www.udobaer.de/out/media/public/cust/others/s0000351-2021-ch_it.pdf</v>
      </c>
    </row>
    <row r="23849" spans="1:2" x14ac:dyDescent="0.2">
      <c r="A23849" s="1" t="s">
        <v>6636</v>
      </c>
      <c r="B23849" t="str">
        <f t="shared" si="720"/>
        <v>https://www.udobaer.de/out/media/public/cust/others/s0000351-2021-ch_it.pdf</v>
      </c>
    </row>
    <row r="23850" spans="1:2" x14ac:dyDescent="0.2">
      <c r="A23850" s="1" t="s">
        <v>6637</v>
      </c>
      <c r="B23850" t="str">
        <f t="shared" si="720"/>
        <v>https://www.udobaer.de/out/media/public/cust/others/s0000351-2021-ch_it.pdf</v>
      </c>
    </row>
    <row r="23851" spans="1:2" x14ac:dyDescent="0.2">
      <c r="A23851" s="1" t="s">
        <v>6638</v>
      </c>
      <c r="B23851" t="str">
        <f t="shared" si="720"/>
        <v>https://www.udobaer.de/out/media/public/cust/others/s0000351-2021-ch_it.pdf</v>
      </c>
    </row>
    <row r="23852" spans="1:2" x14ac:dyDescent="0.2">
      <c r="A23852" s="1" t="s">
        <v>6639</v>
      </c>
      <c r="B23852" t="str">
        <f t="shared" si="720"/>
        <v>https://www.udobaer.de/out/media/public/cust/others/s0000351-2021-ch_it.pdf</v>
      </c>
    </row>
    <row r="23853" spans="1:2" x14ac:dyDescent="0.2">
      <c r="A23853" s="1" t="s">
        <v>6640</v>
      </c>
      <c r="B23853" t="str">
        <f t="shared" si="720"/>
        <v>https://www.udobaer.de/out/media/public/cust/others/s0000351-2021-ch_it.pdf</v>
      </c>
    </row>
    <row r="23854" spans="1:2" x14ac:dyDescent="0.2">
      <c r="A23854" s="1" t="s">
        <v>6641</v>
      </c>
      <c r="B23854" t="str">
        <f t="shared" si="720"/>
        <v>https://www.udobaer.de/out/media/public/cust/others/s0000351-2021-ch_it.pdf</v>
      </c>
    </row>
    <row r="23855" spans="1:2" x14ac:dyDescent="0.2">
      <c r="A23855" s="1" t="s">
        <v>6642</v>
      </c>
      <c r="B23855" t="str">
        <f t="shared" si="720"/>
        <v>https://www.udobaer.de/out/media/public/cust/others/s0000351-2021-ch_it.pdf</v>
      </c>
    </row>
    <row r="23856" spans="1:2" x14ac:dyDescent="0.2">
      <c r="A23856" s="1" t="s">
        <v>6643</v>
      </c>
      <c r="B23856" t="str">
        <f t="shared" si="720"/>
        <v>https://www.udobaer.de/out/media/public/cust/others/s0000351-2021-ch_it.pdf</v>
      </c>
    </row>
    <row r="23857" spans="1:2" x14ac:dyDescent="0.2">
      <c r="A23857" s="1" t="s">
        <v>6644</v>
      </c>
      <c r="B23857" t="str">
        <f t="shared" si="720"/>
        <v>https://www.udobaer.de/out/media/public/cust/others/s0000351-2021-ch_it.pdf</v>
      </c>
    </row>
    <row r="23858" spans="1:2" x14ac:dyDescent="0.2">
      <c r="A23858" s="1" t="s">
        <v>6645</v>
      </c>
      <c r="B23858" t="str">
        <f t="shared" si="720"/>
        <v>https://www.udobaer.de/out/media/public/cust/others/s0000351-2021-ch_it.pdf</v>
      </c>
    </row>
    <row r="23859" spans="1:2" x14ac:dyDescent="0.2">
      <c r="A23859" s="1" t="s">
        <v>6646</v>
      </c>
      <c r="B23859" t="str">
        <f t="shared" si="720"/>
        <v>https://www.udobaer.de/out/media/public/cust/others/s0000351-2021-ch_it.pdf</v>
      </c>
    </row>
    <row r="23860" spans="1:2" x14ac:dyDescent="0.2">
      <c r="A23860" s="1" t="s">
        <v>6647</v>
      </c>
      <c r="B23860" t="str">
        <f t="shared" si="720"/>
        <v>https://www.udobaer.de/out/media/public/cust/others/s0000351-2021-ch_it.pdf</v>
      </c>
    </row>
    <row r="23861" spans="1:2" x14ac:dyDescent="0.2">
      <c r="A23861" s="1" t="s">
        <v>6648</v>
      </c>
      <c r="B23861" t="str">
        <f t="shared" si="720"/>
        <v>https://www.udobaer.de/out/media/public/cust/others/s0000351-2021-ch_it.pdf</v>
      </c>
    </row>
    <row r="23862" spans="1:2" x14ac:dyDescent="0.2">
      <c r="A23862" s="1" t="s">
        <v>6649</v>
      </c>
      <c r="B23862" t="str">
        <f t="shared" si="720"/>
        <v>https://www.udobaer.de/out/media/public/cust/others/s0000351-2021-ch_it.pdf</v>
      </c>
    </row>
    <row r="23863" spans="1:2" x14ac:dyDescent="0.2">
      <c r="A23863" s="1" t="s">
        <v>6650</v>
      </c>
      <c r="B23863" t="str">
        <f t="shared" si="720"/>
        <v>https://www.udobaer.de/out/media/public/cust/others/s0000351-2021-ch_it.pdf</v>
      </c>
    </row>
    <row r="23864" spans="1:2" x14ac:dyDescent="0.2">
      <c r="A23864" s="1" t="s">
        <v>6651</v>
      </c>
      <c r="B23864" t="str">
        <f t="shared" si="720"/>
        <v>https://www.udobaer.de/out/media/public/cust/others/s0000351-2021-ch_it.pdf</v>
      </c>
    </row>
    <row r="23865" spans="1:2" x14ac:dyDescent="0.2">
      <c r="A23865" s="1" t="s">
        <v>6652</v>
      </c>
      <c r="B23865" t="str">
        <f t="shared" si="720"/>
        <v>https://www.udobaer.de/out/media/public/cust/others/s0000351-2021-ch_it.pdf</v>
      </c>
    </row>
    <row r="23866" spans="1:2" x14ac:dyDescent="0.2">
      <c r="A23866" s="1" t="s">
        <v>6653</v>
      </c>
      <c r="B23866" t="str">
        <f t="shared" si="720"/>
        <v>https://www.udobaer.de/out/media/public/cust/others/s0000351-2021-ch_it.pdf</v>
      </c>
    </row>
    <row r="23867" spans="1:2" x14ac:dyDescent="0.2">
      <c r="A23867" s="1" t="s">
        <v>6699</v>
      </c>
      <c r="B23867" t="str">
        <f t="shared" si="720"/>
        <v>https://www.udobaer.de/out/media/public/cust/others/s0000351-2021-ch_it.pdf</v>
      </c>
    </row>
    <row r="23868" spans="1:2" x14ac:dyDescent="0.2">
      <c r="A23868" s="1" t="s">
        <v>6700</v>
      </c>
      <c r="B23868" t="str">
        <f t="shared" si="720"/>
        <v>https://www.udobaer.de/out/media/public/cust/others/s0000351-2021-ch_it.pdf</v>
      </c>
    </row>
    <row r="23869" spans="1:2" x14ac:dyDescent="0.2">
      <c r="A23869" s="1" t="s">
        <v>6701</v>
      </c>
      <c r="B23869" t="str">
        <f t="shared" ref="B23869:B23900" si="721">HYPERLINK("https://www.udobaer.de/out/media/public/cust/others/s0000351-2021-ch_it.pdf")</f>
        <v>https://www.udobaer.de/out/media/public/cust/others/s0000351-2021-ch_it.pdf</v>
      </c>
    </row>
    <row r="23870" spans="1:2" x14ac:dyDescent="0.2">
      <c r="A23870" s="1" t="s">
        <v>6702</v>
      </c>
      <c r="B23870" t="str">
        <f t="shared" si="721"/>
        <v>https://www.udobaer.de/out/media/public/cust/others/s0000351-2021-ch_it.pdf</v>
      </c>
    </row>
    <row r="23871" spans="1:2" x14ac:dyDescent="0.2">
      <c r="A23871" s="1" t="s">
        <v>6703</v>
      </c>
      <c r="B23871" t="str">
        <f t="shared" si="721"/>
        <v>https://www.udobaer.de/out/media/public/cust/others/s0000351-2021-ch_it.pdf</v>
      </c>
    </row>
    <row r="23872" spans="1:2" x14ac:dyDescent="0.2">
      <c r="A23872" s="1" t="s">
        <v>6704</v>
      </c>
      <c r="B23872" t="str">
        <f t="shared" si="721"/>
        <v>https://www.udobaer.de/out/media/public/cust/others/s0000351-2021-ch_it.pdf</v>
      </c>
    </row>
    <row r="23873" spans="1:2" x14ac:dyDescent="0.2">
      <c r="A23873" s="1" t="s">
        <v>6705</v>
      </c>
      <c r="B23873" t="str">
        <f t="shared" si="721"/>
        <v>https://www.udobaer.de/out/media/public/cust/others/s0000351-2021-ch_it.pdf</v>
      </c>
    </row>
    <row r="23874" spans="1:2" x14ac:dyDescent="0.2">
      <c r="A23874" s="1" t="s">
        <v>6706</v>
      </c>
      <c r="B23874" t="str">
        <f t="shared" si="721"/>
        <v>https://www.udobaer.de/out/media/public/cust/others/s0000351-2021-ch_it.pdf</v>
      </c>
    </row>
    <row r="23875" spans="1:2" x14ac:dyDescent="0.2">
      <c r="A23875" s="1" t="s">
        <v>6707</v>
      </c>
      <c r="B23875" t="str">
        <f t="shared" si="721"/>
        <v>https://www.udobaer.de/out/media/public/cust/others/s0000351-2021-ch_it.pdf</v>
      </c>
    </row>
    <row r="23876" spans="1:2" x14ac:dyDescent="0.2">
      <c r="A23876" s="1" t="s">
        <v>6708</v>
      </c>
      <c r="B23876" t="str">
        <f t="shared" si="721"/>
        <v>https://www.udobaer.de/out/media/public/cust/others/s0000351-2021-ch_it.pdf</v>
      </c>
    </row>
    <row r="23877" spans="1:2" x14ac:dyDescent="0.2">
      <c r="A23877" s="1" t="s">
        <v>6709</v>
      </c>
      <c r="B23877" t="str">
        <f t="shared" si="721"/>
        <v>https://www.udobaer.de/out/media/public/cust/others/s0000351-2021-ch_it.pdf</v>
      </c>
    </row>
    <row r="23878" spans="1:2" x14ac:dyDescent="0.2">
      <c r="A23878" s="1" t="s">
        <v>6710</v>
      </c>
      <c r="B23878" t="str">
        <f t="shared" si="721"/>
        <v>https://www.udobaer.de/out/media/public/cust/others/s0000351-2021-ch_it.pdf</v>
      </c>
    </row>
    <row r="23879" spans="1:2" x14ac:dyDescent="0.2">
      <c r="A23879" s="1" t="s">
        <v>6711</v>
      </c>
      <c r="B23879" t="str">
        <f t="shared" si="721"/>
        <v>https://www.udobaer.de/out/media/public/cust/others/s0000351-2021-ch_it.pdf</v>
      </c>
    </row>
    <row r="23880" spans="1:2" x14ac:dyDescent="0.2">
      <c r="A23880" s="1" t="s">
        <v>6712</v>
      </c>
      <c r="B23880" t="str">
        <f t="shared" si="721"/>
        <v>https://www.udobaer.de/out/media/public/cust/others/s0000351-2021-ch_it.pdf</v>
      </c>
    </row>
    <row r="23881" spans="1:2" x14ac:dyDescent="0.2">
      <c r="A23881" s="1" t="s">
        <v>6752</v>
      </c>
      <c r="B23881" t="str">
        <f t="shared" si="721"/>
        <v>https://www.udobaer.de/out/media/public/cust/others/s0000351-2021-ch_it.pdf</v>
      </c>
    </row>
    <row r="23882" spans="1:2" x14ac:dyDescent="0.2">
      <c r="A23882" s="1" t="s">
        <v>6753</v>
      </c>
      <c r="B23882" t="str">
        <f t="shared" si="721"/>
        <v>https://www.udobaer.de/out/media/public/cust/others/s0000351-2021-ch_it.pdf</v>
      </c>
    </row>
    <row r="23883" spans="1:2" x14ac:dyDescent="0.2">
      <c r="A23883" s="1" t="s">
        <v>6754</v>
      </c>
      <c r="B23883" t="str">
        <f t="shared" si="721"/>
        <v>https://www.udobaer.de/out/media/public/cust/others/s0000351-2021-ch_it.pdf</v>
      </c>
    </row>
    <row r="23884" spans="1:2" x14ac:dyDescent="0.2">
      <c r="A23884" s="1" t="s">
        <v>6755</v>
      </c>
      <c r="B23884" t="str">
        <f t="shared" si="721"/>
        <v>https://www.udobaer.de/out/media/public/cust/others/s0000351-2021-ch_it.pdf</v>
      </c>
    </row>
    <row r="23885" spans="1:2" x14ac:dyDescent="0.2">
      <c r="A23885" s="1" t="s">
        <v>6756</v>
      </c>
      <c r="B23885" t="str">
        <f t="shared" si="721"/>
        <v>https://www.udobaer.de/out/media/public/cust/others/s0000351-2021-ch_it.pdf</v>
      </c>
    </row>
    <row r="23886" spans="1:2" x14ac:dyDescent="0.2">
      <c r="A23886" s="1" t="s">
        <v>6757</v>
      </c>
      <c r="B23886" t="str">
        <f t="shared" si="721"/>
        <v>https://www.udobaer.de/out/media/public/cust/others/s0000351-2021-ch_it.pdf</v>
      </c>
    </row>
    <row r="23887" spans="1:2" x14ac:dyDescent="0.2">
      <c r="A23887" s="1" t="s">
        <v>6758</v>
      </c>
      <c r="B23887" t="str">
        <f t="shared" si="721"/>
        <v>https://www.udobaer.de/out/media/public/cust/others/s0000351-2021-ch_it.pdf</v>
      </c>
    </row>
    <row r="23888" spans="1:2" x14ac:dyDescent="0.2">
      <c r="A23888" s="1" t="s">
        <v>6759</v>
      </c>
      <c r="B23888" t="str">
        <f t="shared" si="721"/>
        <v>https://www.udobaer.de/out/media/public/cust/others/s0000351-2021-ch_it.pdf</v>
      </c>
    </row>
    <row r="23889" spans="1:2" x14ac:dyDescent="0.2">
      <c r="A23889" s="1" t="s">
        <v>6760</v>
      </c>
      <c r="B23889" t="str">
        <f t="shared" si="721"/>
        <v>https://www.udobaer.de/out/media/public/cust/others/s0000351-2021-ch_it.pdf</v>
      </c>
    </row>
    <row r="23890" spans="1:2" x14ac:dyDescent="0.2">
      <c r="A23890" s="1" t="s">
        <v>6761</v>
      </c>
      <c r="B23890" t="str">
        <f t="shared" si="721"/>
        <v>https://www.udobaer.de/out/media/public/cust/others/s0000351-2021-ch_it.pdf</v>
      </c>
    </row>
    <row r="23891" spans="1:2" x14ac:dyDescent="0.2">
      <c r="A23891" s="1" t="s">
        <v>6762</v>
      </c>
      <c r="B23891" t="str">
        <f t="shared" si="721"/>
        <v>https://www.udobaer.de/out/media/public/cust/others/s0000351-2021-ch_it.pdf</v>
      </c>
    </row>
    <row r="23892" spans="1:2" x14ac:dyDescent="0.2">
      <c r="A23892" s="1" t="s">
        <v>6763</v>
      </c>
      <c r="B23892" t="str">
        <f t="shared" si="721"/>
        <v>https://www.udobaer.de/out/media/public/cust/others/s0000351-2021-ch_it.pdf</v>
      </c>
    </row>
    <row r="23893" spans="1:2" x14ac:dyDescent="0.2">
      <c r="A23893" s="1" t="s">
        <v>6764</v>
      </c>
      <c r="B23893" t="str">
        <f t="shared" si="721"/>
        <v>https://www.udobaer.de/out/media/public/cust/others/s0000351-2021-ch_it.pdf</v>
      </c>
    </row>
    <row r="23894" spans="1:2" x14ac:dyDescent="0.2">
      <c r="A23894" s="1" t="s">
        <v>6765</v>
      </c>
      <c r="B23894" t="str">
        <f t="shared" si="721"/>
        <v>https://www.udobaer.de/out/media/public/cust/others/s0000351-2021-ch_it.pdf</v>
      </c>
    </row>
    <row r="23895" spans="1:2" x14ac:dyDescent="0.2">
      <c r="A23895" s="1" t="s">
        <v>6766</v>
      </c>
      <c r="B23895" t="str">
        <f t="shared" si="721"/>
        <v>https://www.udobaer.de/out/media/public/cust/others/s0000351-2021-ch_it.pdf</v>
      </c>
    </row>
    <row r="23896" spans="1:2" x14ac:dyDescent="0.2">
      <c r="A23896" s="1" t="s">
        <v>6767</v>
      </c>
      <c r="B23896" t="str">
        <f t="shared" si="721"/>
        <v>https://www.udobaer.de/out/media/public/cust/others/s0000351-2021-ch_it.pdf</v>
      </c>
    </row>
    <row r="23897" spans="1:2" x14ac:dyDescent="0.2">
      <c r="A23897" s="1" t="s">
        <v>6768</v>
      </c>
      <c r="B23897" t="str">
        <f t="shared" si="721"/>
        <v>https://www.udobaer.de/out/media/public/cust/others/s0000351-2021-ch_it.pdf</v>
      </c>
    </row>
    <row r="23898" spans="1:2" x14ac:dyDescent="0.2">
      <c r="A23898" s="1" t="s">
        <v>6769</v>
      </c>
      <c r="B23898" t="str">
        <f t="shared" si="721"/>
        <v>https://www.udobaer.de/out/media/public/cust/others/s0000351-2021-ch_it.pdf</v>
      </c>
    </row>
    <row r="23899" spans="1:2" x14ac:dyDescent="0.2">
      <c r="A23899" s="1" t="s">
        <v>6770</v>
      </c>
      <c r="B23899" t="str">
        <f t="shared" si="721"/>
        <v>https://www.udobaer.de/out/media/public/cust/others/s0000351-2021-ch_it.pdf</v>
      </c>
    </row>
    <row r="23900" spans="1:2" x14ac:dyDescent="0.2">
      <c r="A23900" s="1" t="s">
        <v>6771</v>
      </c>
      <c r="B23900" t="str">
        <f t="shared" si="721"/>
        <v>https://www.udobaer.de/out/media/public/cust/others/s0000351-2021-ch_it.pdf</v>
      </c>
    </row>
    <row r="23901" spans="1:2" x14ac:dyDescent="0.2">
      <c r="A23901" s="1" t="s">
        <v>6772</v>
      </c>
      <c r="B23901" t="str">
        <f t="shared" ref="B23901:B23932" si="722">HYPERLINK("https://www.udobaer.de/out/media/public/cust/others/s0000351-2021-ch_it.pdf")</f>
        <v>https://www.udobaer.de/out/media/public/cust/others/s0000351-2021-ch_it.pdf</v>
      </c>
    </row>
    <row r="23902" spans="1:2" x14ac:dyDescent="0.2">
      <c r="A23902" s="1" t="s">
        <v>6773</v>
      </c>
      <c r="B23902" t="str">
        <f t="shared" si="722"/>
        <v>https://www.udobaer.de/out/media/public/cust/others/s0000351-2021-ch_it.pdf</v>
      </c>
    </row>
    <row r="23903" spans="1:2" x14ac:dyDescent="0.2">
      <c r="A23903" s="1" t="s">
        <v>6774</v>
      </c>
      <c r="B23903" t="str">
        <f t="shared" si="722"/>
        <v>https://www.udobaer.de/out/media/public/cust/others/s0000351-2021-ch_it.pdf</v>
      </c>
    </row>
    <row r="23904" spans="1:2" x14ac:dyDescent="0.2">
      <c r="A23904" s="1" t="s">
        <v>6775</v>
      </c>
      <c r="B23904" t="str">
        <f t="shared" si="722"/>
        <v>https://www.udobaer.de/out/media/public/cust/others/s0000351-2021-ch_it.pdf</v>
      </c>
    </row>
    <row r="23905" spans="1:2" x14ac:dyDescent="0.2">
      <c r="A23905" s="1" t="s">
        <v>6776</v>
      </c>
      <c r="B23905" t="str">
        <f t="shared" si="722"/>
        <v>https://www.udobaer.de/out/media/public/cust/others/s0000351-2021-ch_it.pdf</v>
      </c>
    </row>
    <row r="23906" spans="1:2" x14ac:dyDescent="0.2">
      <c r="A23906" s="1" t="s">
        <v>6777</v>
      </c>
      <c r="B23906" t="str">
        <f t="shared" si="722"/>
        <v>https://www.udobaer.de/out/media/public/cust/others/s0000351-2021-ch_it.pdf</v>
      </c>
    </row>
    <row r="23907" spans="1:2" x14ac:dyDescent="0.2">
      <c r="A23907" s="1" t="s">
        <v>6778</v>
      </c>
      <c r="B23907" t="str">
        <f t="shared" si="722"/>
        <v>https://www.udobaer.de/out/media/public/cust/others/s0000351-2021-ch_it.pdf</v>
      </c>
    </row>
    <row r="23908" spans="1:2" x14ac:dyDescent="0.2">
      <c r="A23908" s="1" t="s">
        <v>6779</v>
      </c>
      <c r="B23908" t="str">
        <f t="shared" si="722"/>
        <v>https://www.udobaer.de/out/media/public/cust/others/s0000351-2021-ch_it.pdf</v>
      </c>
    </row>
    <row r="23909" spans="1:2" x14ac:dyDescent="0.2">
      <c r="A23909" s="1" t="s">
        <v>6780</v>
      </c>
      <c r="B23909" t="str">
        <f t="shared" si="722"/>
        <v>https://www.udobaer.de/out/media/public/cust/others/s0000351-2021-ch_it.pdf</v>
      </c>
    </row>
    <row r="23910" spans="1:2" x14ac:dyDescent="0.2">
      <c r="A23910" s="1" t="s">
        <v>6781</v>
      </c>
      <c r="B23910" t="str">
        <f t="shared" si="722"/>
        <v>https://www.udobaer.de/out/media/public/cust/others/s0000351-2021-ch_it.pdf</v>
      </c>
    </row>
    <row r="23911" spans="1:2" x14ac:dyDescent="0.2">
      <c r="A23911" s="1" t="s">
        <v>7880</v>
      </c>
      <c r="B23911" t="str">
        <f t="shared" si="722"/>
        <v>https://www.udobaer.de/out/media/public/cust/others/s0000351-2021-ch_it.pdf</v>
      </c>
    </row>
    <row r="23912" spans="1:2" x14ac:dyDescent="0.2">
      <c r="A23912" s="1" t="s">
        <v>7881</v>
      </c>
      <c r="B23912" t="str">
        <f t="shared" si="722"/>
        <v>https://www.udobaer.de/out/media/public/cust/others/s0000351-2021-ch_it.pdf</v>
      </c>
    </row>
    <row r="23913" spans="1:2" x14ac:dyDescent="0.2">
      <c r="A23913" s="1" t="s">
        <v>7882</v>
      </c>
      <c r="B23913" t="str">
        <f t="shared" si="722"/>
        <v>https://www.udobaer.de/out/media/public/cust/others/s0000351-2021-ch_it.pdf</v>
      </c>
    </row>
    <row r="23914" spans="1:2" x14ac:dyDescent="0.2">
      <c r="A23914" s="1" t="s">
        <v>7883</v>
      </c>
      <c r="B23914" t="str">
        <f t="shared" si="722"/>
        <v>https://www.udobaer.de/out/media/public/cust/others/s0000351-2021-ch_it.pdf</v>
      </c>
    </row>
    <row r="23915" spans="1:2" x14ac:dyDescent="0.2">
      <c r="A23915" s="1" t="s">
        <v>7884</v>
      </c>
      <c r="B23915" t="str">
        <f t="shared" si="722"/>
        <v>https://www.udobaer.de/out/media/public/cust/others/s0000351-2021-ch_it.pdf</v>
      </c>
    </row>
    <row r="23916" spans="1:2" x14ac:dyDescent="0.2">
      <c r="A23916" s="1" t="s">
        <v>7886</v>
      </c>
      <c r="B23916" t="str">
        <f t="shared" si="722"/>
        <v>https://www.udobaer.de/out/media/public/cust/others/s0000351-2021-ch_it.pdf</v>
      </c>
    </row>
    <row r="23917" spans="1:2" x14ac:dyDescent="0.2">
      <c r="A23917" s="1" t="s">
        <v>8021</v>
      </c>
      <c r="B23917" t="str">
        <f t="shared" si="722"/>
        <v>https://www.udobaer.de/out/media/public/cust/others/s0000351-2021-ch_it.pdf</v>
      </c>
    </row>
    <row r="23918" spans="1:2" x14ac:dyDescent="0.2">
      <c r="A23918" s="1" t="s">
        <v>8024</v>
      </c>
      <c r="B23918" t="str">
        <f t="shared" si="722"/>
        <v>https://www.udobaer.de/out/media/public/cust/others/s0000351-2021-ch_it.pdf</v>
      </c>
    </row>
    <row r="23919" spans="1:2" x14ac:dyDescent="0.2">
      <c r="A23919" s="1" t="s">
        <v>8025</v>
      </c>
      <c r="B23919" t="str">
        <f t="shared" si="722"/>
        <v>https://www.udobaer.de/out/media/public/cust/others/s0000351-2021-ch_it.pdf</v>
      </c>
    </row>
    <row r="23920" spans="1:2" x14ac:dyDescent="0.2">
      <c r="A23920" s="1" t="s">
        <v>8026</v>
      </c>
      <c r="B23920" t="str">
        <f t="shared" si="722"/>
        <v>https://www.udobaer.de/out/media/public/cust/others/s0000351-2021-ch_it.pdf</v>
      </c>
    </row>
    <row r="23921" spans="1:2" x14ac:dyDescent="0.2">
      <c r="A23921" s="1" t="s">
        <v>8028</v>
      </c>
      <c r="B23921" t="str">
        <f t="shared" si="722"/>
        <v>https://www.udobaer.de/out/media/public/cust/others/s0000351-2021-ch_it.pdf</v>
      </c>
    </row>
    <row r="23922" spans="1:2" x14ac:dyDescent="0.2">
      <c r="A23922" s="1" t="s">
        <v>8328</v>
      </c>
      <c r="B23922" t="str">
        <f t="shared" si="722"/>
        <v>https://www.udobaer.de/out/media/public/cust/others/s0000351-2021-ch_it.pdf</v>
      </c>
    </row>
    <row r="23923" spans="1:2" x14ac:dyDescent="0.2">
      <c r="A23923" s="1" t="s">
        <v>8329</v>
      </c>
      <c r="B23923" t="str">
        <f t="shared" si="722"/>
        <v>https://www.udobaer.de/out/media/public/cust/others/s0000351-2021-ch_it.pdf</v>
      </c>
    </row>
    <row r="23924" spans="1:2" x14ac:dyDescent="0.2">
      <c r="A23924" s="1" t="s">
        <v>8330</v>
      </c>
      <c r="B23924" t="str">
        <f t="shared" si="722"/>
        <v>https://www.udobaer.de/out/media/public/cust/others/s0000351-2021-ch_it.pdf</v>
      </c>
    </row>
    <row r="23925" spans="1:2" x14ac:dyDescent="0.2">
      <c r="A23925" s="1" t="s">
        <v>8331</v>
      </c>
      <c r="B23925" t="str">
        <f t="shared" si="722"/>
        <v>https://www.udobaer.de/out/media/public/cust/others/s0000351-2021-ch_it.pdf</v>
      </c>
    </row>
    <row r="23926" spans="1:2" x14ac:dyDescent="0.2">
      <c r="A23926" s="1" t="s">
        <v>8332</v>
      </c>
      <c r="B23926" t="str">
        <f t="shared" si="722"/>
        <v>https://www.udobaer.de/out/media/public/cust/others/s0000351-2021-ch_it.pdf</v>
      </c>
    </row>
    <row r="23927" spans="1:2" x14ac:dyDescent="0.2">
      <c r="A23927" s="1" t="s">
        <v>8339</v>
      </c>
      <c r="B23927" t="str">
        <f t="shared" si="722"/>
        <v>https://www.udobaer.de/out/media/public/cust/others/s0000351-2021-ch_it.pdf</v>
      </c>
    </row>
    <row r="23928" spans="1:2" x14ac:dyDescent="0.2">
      <c r="A23928" s="1" t="s">
        <v>8397</v>
      </c>
      <c r="B23928" t="str">
        <f t="shared" si="722"/>
        <v>https://www.udobaer.de/out/media/public/cust/others/s0000351-2021-ch_it.pdf</v>
      </c>
    </row>
    <row r="23929" spans="1:2" x14ac:dyDescent="0.2">
      <c r="A23929" s="1" t="s">
        <v>8401</v>
      </c>
      <c r="B23929" t="str">
        <f t="shared" si="722"/>
        <v>https://www.udobaer.de/out/media/public/cust/others/s0000351-2021-ch_it.pdf</v>
      </c>
    </row>
    <row r="23930" spans="1:2" x14ac:dyDescent="0.2">
      <c r="A23930" s="1" t="s">
        <v>8452</v>
      </c>
      <c r="B23930" t="str">
        <f t="shared" si="722"/>
        <v>https://www.udobaer.de/out/media/public/cust/others/s0000351-2021-ch_it.pdf</v>
      </c>
    </row>
    <row r="23931" spans="1:2" x14ac:dyDescent="0.2">
      <c r="A23931" s="1" t="s">
        <v>8453</v>
      </c>
      <c r="B23931" t="str">
        <f t="shared" si="722"/>
        <v>https://www.udobaer.de/out/media/public/cust/others/s0000351-2021-ch_it.pdf</v>
      </c>
    </row>
    <row r="23932" spans="1:2" x14ac:dyDescent="0.2">
      <c r="A23932" s="1" t="s">
        <v>8456</v>
      </c>
      <c r="B23932" t="str">
        <f t="shared" si="722"/>
        <v>https://www.udobaer.de/out/media/public/cust/others/s0000351-2021-ch_it.pdf</v>
      </c>
    </row>
    <row r="23933" spans="1:2" x14ac:dyDescent="0.2">
      <c r="A23933" s="1" t="s">
        <v>8460</v>
      </c>
      <c r="B23933" t="str">
        <f t="shared" ref="B23933:B23941" si="723">HYPERLINK("https://www.udobaer.de/out/media/public/cust/others/s0000351-2021-ch_it.pdf")</f>
        <v>https://www.udobaer.de/out/media/public/cust/others/s0000351-2021-ch_it.pdf</v>
      </c>
    </row>
    <row r="23934" spans="1:2" x14ac:dyDescent="0.2">
      <c r="A23934" s="1" t="s">
        <v>8637</v>
      </c>
      <c r="B23934" t="str">
        <f t="shared" si="723"/>
        <v>https://www.udobaer.de/out/media/public/cust/others/s0000351-2021-ch_it.pdf</v>
      </c>
    </row>
    <row r="23935" spans="1:2" x14ac:dyDescent="0.2">
      <c r="A23935" s="1" t="s">
        <v>8638</v>
      </c>
      <c r="B23935" t="str">
        <f t="shared" si="723"/>
        <v>https://www.udobaer.de/out/media/public/cust/others/s0000351-2021-ch_it.pdf</v>
      </c>
    </row>
    <row r="23936" spans="1:2" x14ac:dyDescent="0.2">
      <c r="A23936" s="1" t="s">
        <v>8639</v>
      </c>
      <c r="B23936" t="str">
        <f t="shared" si="723"/>
        <v>https://www.udobaer.de/out/media/public/cust/others/s0000351-2021-ch_it.pdf</v>
      </c>
    </row>
    <row r="23937" spans="1:2" x14ac:dyDescent="0.2">
      <c r="A23937" s="1" t="s">
        <v>8640</v>
      </c>
      <c r="B23937" t="str">
        <f t="shared" si="723"/>
        <v>https://www.udobaer.de/out/media/public/cust/others/s0000351-2021-ch_it.pdf</v>
      </c>
    </row>
    <row r="23938" spans="1:2" x14ac:dyDescent="0.2">
      <c r="A23938" s="1" t="s">
        <v>8641</v>
      </c>
      <c r="B23938" t="str">
        <f t="shared" si="723"/>
        <v>https://www.udobaer.de/out/media/public/cust/others/s0000351-2021-ch_it.pdf</v>
      </c>
    </row>
    <row r="23939" spans="1:2" x14ac:dyDescent="0.2">
      <c r="A23939" s="1" t="s">
        <v>8643</v>
      </c>
      <c r="B23939" t="str">
        <f t="shared" si="723"/>
        <v>https://www.udobaer.de/out/media/public/cust/others/s0000351-2021-ch_it.pdf</v>
      </c>
    </row>
    <row r="23940" spans="1:2" x14ac:dyDescent="0.2">
      <c r="A23940" s="1" t="s">
        <v>8817</v>
      </c>
      <c r="B23940" t="str">
        <f t="shared" si="723"/>
        <v>https://www.udobaer.de/out/media/public/cust/others/s0000351-2021-ch_it.pdf</v>
      </c>
    </row>
    <row r="23941" spans="1:2" x14ac:dyDescent="0.2">
      <c r="A23941" s="1" t="s">
        <v>8821</v>
      </c>
      <c r="B23941" t="str">
        <f t="shared" si="723"/>
        <v>https://www.udobaer.de/out/media/public/cust/others/s0000351-2021-ch_it.pdf</v>
      </c>
    </row>
    <row r="23942" spans="1:2" x14ac:dyDescent="0.2">
      <c r="A23942" s="1" t="s">
        <v>6670</v>
      </c>
      <c r="B23942" t="str">
        <f t="shared" ref="B23942:B23973" si="724">HYPERLINK("https://www.udobaer.de/out/media/public/cust/others/s0000353-2021-ch_it.pdf")</f>
        <v>https://www.udobaer.de/out/media/public/cust/others/s0000353-2021-ch_it.pdf</v>
      </c>
    </row>
    <row r="23943" spans="1:2" x14ac:dyDescent="0.2">
      <c r="A23943" s="1" t="s">
        <v>6713</v>
      </c>
      <c r="B23943" t="str">
        <f t="shared" si="724"/>
        <v>https://www.udobaer.de/out/media/public/cust/others/s0000353-2021-ch_it.pdf</v>
      </c>
    </row>
    <row r="23944" spans="1:2" x14ac:dyDescent="0.2">
      <c r="A23944" s="1" t="s">
        <v>6714</v>
      </c>
      <c r="B23944" t="str">
        <f t="shared" si="724"/>
        <v>https://www.udobaer.de/out/media/public/cust/others/s0000353-2021-ch_it.pdf</v>
      </c>
    </row>
    <row r="23945" spans="1:2" x14ac:dyDescent="0.2">
      <c r="A23945" s="1" t="s">
        <v>6715</v>
      </c>
      <c r="B23945" t="str">
        <f t="shared" si="724"/>
        <v>https://www.udobaer.de/out/media/public/cust/others/s0000353-2021-ch_it.pdf</v>
      </c>
    </row>
    <row r="23946" spans="1:2" x14ac:dyDescent="0.2">
      <c r="A23946" s="1" t="s">
        <v>6716</v>
      </c>
      <c r="B23946" t="str">
        <f t="shared" si="724"/>
        <v>https://www.udobaer.de/out/media/public/cust/others/s0000353-2021-ch_it.pdf</v>
      </c>
    </row>
    <row r="23947" spans="1:2" x14ac:dyDescent="0.2">
      <c r="A23947" s="1" t="s">
        <v>6717</v>
      </c>
      <c r="B23947" t="str">
        <f t="shared" si="724"/>
        <v>https://www.udobaer.de/out/media/public/cust/others/s0000353-2021-ch_it.pdf</v>
      </c>
    </row>
    <row r="23948" spans="1:2" x14ac:dyDescent="0.2">
      <c r="A23948" s="1" t="s">
        <v>6718</v>
      </c>
      <c r="B23948" t="str">
        <f t="shared" si="724"/>
        <v>https://www.udobaer.de/out/media/public/cust/others/s0000353-2021-ch_it.pdf</v>
      </c>
    </row>
    <row r="23949" spans="1:2" x14ac:dyDescent="0.2">
      <c r="A23949" s="1" t="s">
        <v>6719</v>
      </c>
      <c r="B23949" t="str">
        <f t="shared" si="724"/>
        <v>https://www.udobaer.de/out/media/public/cust/others/s0000353-2021-ch_it.pdf</v>
      </c>
    </row>
    <row r="23950" spans="1:2" x14ac:dyDescent="0.2">
      <c r="A23950" s="1" t="s">
        <v>6720</v>
      </c>
      <c r="B23950" t="str">
        <f t="shared" si="724"/>
        <v>https://www.udobaer.de/out/media/public/cust/others/s0000353-2021-ch_it.pdf</v>
      </c>
    </row>
    <row r="23951" spans="1:2" x14ac:dyDescent="0.2">
      <c r="A23951" s="1" t="s">
        <v>6721</v>
      </c>
      <c r="B23951" t="str">
        <f t="shared" si="724"/>
        <v>https://www.udobaer.de/out/media/public/cust/others/s0000353-2021-ch_it.pdf</v>
      </c>
    </row>
    <row r="23952" spans="1:2" x14ac:dyDescent="0.2">
      <c r="A23952" s="1" t="s">
        <v>6722</v>
      </c>
      <c r="B23952" t="str">
        <f t="shared" si="724"/>
        <v>https://www.udobaer.de/out/media/public/cust/others/s0000353-2021-ch_it.pdf</v>
      </c>
    </row>
    <row r="23953" spans="1:2" x14ac:dyDescent="0.2">
      <c r="A23953" s="1" t="s">
        <v>6723</v>
      </c>
      <c r="B23953" t="str">
        <f t="shared" si="724"/>
        <v>https://www.udobaer.de/out/media/public/cust/others/s0000353-2021-ch_it.pdf</v>
      </c>
    </row>
    <row r="23954" spans="1:2" x14ac:dyDescent="0.2">
      <c r="A23954" s="1" t="s">
        <v>6724</v>
      </c>
      <c r="B23954" t="str">
        <f t="shared" si="724"/>
        <v>https://www.udobaer.de/out/media/public/cust/others/s0000353-2021-ch_it.pdf</v>
      </c>
    </row>
    <row r="23955" spans="1:2" x14ac:dyDescent="0.2">
      <c r="A23955" s="1" t="s">
        <v>6725</v>
      </c>
      <c r="B23955" t="str">
        <f t="shared" si="724"/>
        <v>https://www.udobaer.de/out/media/public/cust/others/s0000353-2021-ch_it.pdf</v>
      </c>
    </row>
    <row r="23956" spans="1:2" x14ac:dyDescent="0.2">
      <c r="A23956" s="1" t="s">
        <v>6726</v>
      </c>
      <c r="B23956" t="str">
        <f t="shared" si="724"/>
        <v>https://www.udobaer.de/out/media/public/cust/others/s0000353-2021-ch_it.pdf</v>
      </c>
    </row>
    <row r="23957" spans="1:2" x14ac:dyDescent="0.2">
      <c r="A23957" s="1" t="s">
        <v>6727</v>
      </c>
      <c r="B23957" t="str">
        <f t="shared" si="724"/>
        <v>https://www.udobaer.de/out/media/public/cust/others/s0000353-2021-ch_it.pdf</v>
      </c>
    </row>
    <row r="23958" spans="1:2" x14ac:dyDescent="0.2">
      <c r="A23958" s="1" t="s">
        <v>6728</v>
      </c>
      <c r="B23958" t="str">
        <f t="shared" si="724"/>
        <v>https://www.udobaer.de/out/media/public/cust/others/s0000353-2021-ch_it.pdf</v>
      </c>
    </row>
    <row r="23959" spans="1:2" x14ac:dyDescent="0.2">
      <c r="A23959" s="1" t="s">
        <v>6729</v>
      </c>
      <c r="B23959" t="str">
        <f t="shared" si="724"/>
        <v>https://www.udobaer.de/out/media/public/cust/others/s0000353-2021-ch_it.pdf</v>
      </c>
    </row>
    <row r="23960" spans="1:2" x14ac:dyDescent="0.2">
      <c r="A23960" s="1" t="s">
        <v>6730</v>
      </c>
      <c r="B23960" t="str">
        <f t="shared" si="724"/>
        <v>https://www.udobaer.de/out/media/public/cust/others/s0000353-2021-ch_it.pdf</v>
      </c>
    </row>
    <row r="23961" spans="1:2" x14ac:dyDescent="0.2">
      <c r="A23961" s="1" t="s">
        <v>6731</v>
      </c>
      <c r="B23961" t="str">
        <f t="shared" si="724"/>
        <v>https://www.udobaer.de/out/media/public/cust/others/s0000353-2021-ch_it.pdf</v>
      </c>
    </row>
    <row r="23962" spans="1:2" x14ac:dyDescent="0.2">
      <c r="A23962" s="1" t="s">
        <v>6732</v>
      </c>
      <c r="B23962" t="str">
        <f t="shared" si="724"/>
        <v>https://www.udobaer.de/out/media/public/cust/others/s0000353-2021-ch_it.pdf</v>
      </c>
    </row>
    <row r="23963" spans="1:2" x14ac:dyDescent="0.2">
      <c r="A23963" s="1" t="s">
        <v>6733</v>
      </c>
      <c r="B23963" t="str">
        <f t="shared" si="724"/>
        <v>https://www.udobaer.de/out/media/public/cust/others/s0000353-2021-ch_it.pdf</v>
      </c>
    </row>
    <row r="23964" spans="1:2" x14ac:dyDescent="0.2">
      <c r="A23964" s="1" t="s">
        <v>6734</v>
      </c>
      <c r="B23964" t="str">
        <f t="shared" si="724"/>
        <v>https://www.udobaer.de/out/media/public/cust/others/s0000353-2021-ch_it.pdf</v>
      </c>
    </row>
    <row r="23965" spans="1:2" x14ac:dyDescent="0.2">
      <c r="A23965" s="1" t="s">
        <v>6735</v>
      </c>
      <c r="B23965" t="str">
        <f t="shared" si="724"/>
        <v>https://www.udobaer.de/out/media/public/cust/others/s0000353-2021-ch_it.pdf</v>
      </c>
    </row>
    <row r="23966" spans="1:2" x14ac:dyDescent="0.2">
      <c r="A23966" s="1" t="s">
        <v>6736</v>
      </c>
      <c r="B23966" t="str">
        <f t="shared" si="724"/>
        <v>https://www.udobaer.de/out/media/public/cust/others/s0000353-2021-ch_it.pdf</v>
      </c>
    </row>
    <row r="23967" spans="1:2" x14ac:dyDescent="0.2">
      <c r="A23967" s="1" t="s">
        <v>6737</v>
      </c>
      <c r="B23967" t="str">
        <f t="shared" si="724"/>
        <v>https://www.udobaer.de/out/media/public/cust/others/s0000353-2021-ch_it.pdf</v>
      </c>
    </row>
    <row r="23968" spans="1:2" x14ac:dyDescent="0.2">
      <c r="A23968" s="1" t="s">
        <v>6738</v>
      </c>
      <c r="B23968" t="str">
        <f t="shared" si="724"/>
        <v>https://www.udobaer.de/out/media/public/cust/others/s0000353-2021-ch_it.pdf</v>
      </c>
    </row>
    <row r="23969" spans="1:2" x14ac:dyDescent="0.2">
      <c r="A23969" s="1" t="s">
        <v>6739</v>
      </c>
      <c r="B23969" t="str">
        <f t="shared" si="724"/>
        <v>https://www.udobaer.de/out/media/public/cust/others/s0000353-2021-ch_it.pdf</v>
      </c>
    </row>
    <row r="23970" spans="1:2" x14ac:dyDescent="0.2">
      <c r="A23970" s="1" t="s">
        <v>6740</v>
      </c>
      <c r="B23970" t="str">
        <f t="shared" si="724"/>
        <v>https://www.udobaer.de/out/media/public/cust/others/s0000353-2021-ch_it.pdf</v>
      </c>
    </row>
    <row r="23971" spans="1:2" x14ac:dyDescent="0.2">
      <c r="A23971" s="1" t="s">
        <v>6741</v>
      </c>
      <c r="B23971" t="str">
        <f t="shared" si="724"/>
        <v>https://www.udobaer.de/out/media/public/cust/others/s0000353-2021-ch_it.pdf</v>
      </c>
    </row>
    <row r="23972" spans="1:2" x14ac:dyDescent="0.2">
      <c r="A23972" s="1" t="s">
        <v>6742</v>
      </c>
      <c r="B23972" t="str">
        <f t="shared" si="724"/>
        <v>https://www.udobaer.de/out/media/public/cust/others/s0000353-2021-ch_it.pdf</v>
      </c>
    </row>
    <row r="23973" spans="1:2" x14ac:dyDescent="0.2">
      <c r="A23973" s="1" t="s">
        <v>6743</v>
      </c>
      <c r="B23973" t="str">
        <f t="shared" si="724"/>
        <v>https://www.udobaer.de/out/media/public/cust/others/s0000353-2021-ch_it.pdf</v>
      </c>
    </row>
    <row r="23974" spans="1:2" x14ac:dyDescent="0.2">
      <c r="A23974" s="1" t="s">
        <v>6744</v>
      </c>
      <c r="B23974" t="str">
        <f t="shared" ref="B23974:B24005" si="725">HYPERLINK("https://www.udobaer.de/out/media/public/cust/others/s0000353-2021-ch_it.pdf")</f>
        <v>https://www.udobaer.de/out/media/public/cust/others/s0000353-2021-ch_it.pdf</v>
      </c>
    </row>
    <row r="23975" spans="1:2" x14ac:dyDescent="0.2">
      <c r="A23975" s="1" t="s">
        <v>6745</v>
      </c>
      <c r="B23975" t="str">
        <f t="shared" si="725"/>
        <v>https://www.udobaer.de/out/media/public/cust/others/s0000353-2021-ch_it.pdf</v>
      </c>
    </row>
    <row r="23976" spans="1:2" x14ac:dyDescent="0.2">
      <c r="A23976" s="1" t="s">
        <v>6746</v>
      </c>
      <c r="B23976" t="str">
        <f t="shared" si="725"/>
        <v>https://www.udobaer.de/out/media/public/cust/others/s0000353-2021-ch_it.pdf</v>
      </c>
    </row>
    <row r="23977" spans="1:2" x14ac:dyDescent="0.2">
      <c r="A23977" s="1" t="s">
        <v>6747</v>
      </c>
      <c r="B23977" t="str">
        <f t="shared" si="725"/>
        <v>https://www.udobaer.de/out/media/public/cust/others/s0000353-2021-ch_it.pdf</v>
      </c>
    </row>
    <row r="23978" spans="1:2" x14ac:dyDescent="0.2">
      <c r="A23978" s="1" t="s">
        <v>6748</v>
      </c>
      <c r="B23978" t="str">
        <f t="shared" si="725"/>
        <v>https://www.udobaer.de/out/media/public/cust/others/s0000353-2021-ch_it.pdf</v>
      </c>
    </row>
    <row r="23979" spans="1:2" x14ac:dyDescent="0.2">
      <c r="A23979" s="1" t="s">
        <v>6749</v>
      </c>
      <c r="B23979" t="str">
        <f t="shared" si="725"/>
        <v>https://www.udobaer.de/out/media/public/cust/others/s0000353-2021-ch_it.pdf</v>
      </c>
    </row>
    <row r="23980" spans="1:2" x14ac:dyDescent="0.2">
      <c r="A23980" s="1" t="s">
        <v>6750</v>
      </c>
      <c r="B23980" t="str">
        <f t="shared" si="725"/>
        <v>https://www.udobaer.de/out/media/public/cust/others/s0000353-2021-ch_it.pdf</v>
      </c>
    </row>
    <row r="23981" spans="1:2" x14ac:dyDescent="0.2">
      <c r="A23981" s="1" t="s">
        <v>6751</v>
      </c>
      <c r="B23981" t="str">
        <f t="shared" si="725"/>
        <v>https://www.udobaer.de/out/media/public/cust/others/s0000353-2021-ch_it.pdf</v>
      </c>
    </row>
    <row r="23982" spans="1:2" x14ac:dyDescent="0.2">
      <c r="A23982" s="1" t="s">
        <v>6782</v>
      </c>
      <c r="B23982" t="str">
        <f t="shared" si="725"/>
        <v>https://www.udobaer.de/out/media/public/cust/others/s0000353-2021-ch_it.pdf</v>
      </c>
    </row>
    <row r="23983" spans="1:2" x14ac:dyDescent="0.2">
      <c r="A23983" s="1" t="s">
        <v>6783</v>
      </c>
      <c r="B23983" t="str">
        <f t="shared" si="725"/>
        <v>https://www.udobaer.de/out/media/public/cust/others/s0000353-2021-ch_it.pdf</v>
      </c>
    </row>
    <row r="23984" spans="1:2" x14ac:dyDescent="0.2">
      <c r="A23984" s="1" t="s">
        <v>6784</v>
      </c>
      <c r="B23984" t="str">
        <f t="shared" si="725"/>
        <v>https://www.udobaer.de/out/media/public/cust/others/s0000353-2021-ch_it.pdf</v>
      </c>
    </row>
    <row r="23985" spans="1:2" x14ac:dyDescent="0.2">
      <c r="A23985" s="1" t="s">
        <v>6785</v>
      </c>
      <c r="B23985" t="str">
        <f t="shared" si="725"/>
        <v>https://www.udobaer.de/out/media/public/cust/others/s0000353-2021-ch_it.pdf</v>
      </c>
    </row>
    <row r="23986" spans="1:2" x14ac:dyDescent="0.2">
      <c r="A23986" s="1" t="s">
        <v>6786</v>
      </c>
      <c r="B23986" t="str">
        <f t="shared" si="725"/>
        <v>https://www.udobaer.de/out/media/public/cust/others/s0000353-2021-ch_it.pdf</v>
      </c>
    </row>
    <row r="23987" spans="1:2" x14ac:dyDescent="0.2">
      <c r="A23987" s="1" t="s">
        <v>6787</v>
      </c>
      <c r="B23987" t="str">
        <f t="shared" si="725"/>
        <v>https://www.udobaer.de/out/media/public/cust/others/s0000353-2021-ch_it.pdf</v>
      </c>
    </row>
    <row r="23988" spans="1:2" x14ac:dyDescent="0.2">
      <c r="A23988" s="1" t="s">
        <v>6788</v>
      </c>
      <c r="B23988" t="str">
        <f t="shared" si="725"/>
        <v>https://www.udobaer.de/out/media/public/cust/others/s0000353-2021-ch_it.pdf</v>
      </c>
    </row>
    <row r="23989" spans="1:2" x14ac:dyDescent="0.2">
      <c r="A23989" s="1" t="s">
        <v>6789</v>
      </c>
      <c r="B23989" t="str">
        <f t="shared" si="725"/>
        <v>https://www.udobaer.de/out/media/public/cust/others/s0000353-2021-ch_it.pdf</v>
      </c>
    </row>
    <row r="23990" spans="1:2" x14ac:dyDescent="0.2">
      <c r="A23990" s="1" t="s">
        <v>6790</v>
      </c>
      <c r="B23990" t="str">
        <f t="shared" si="725"/>
        <v>https://www.udobaer.de/out/media/public/cust/others/s0000353-2021-ch_it.pdf</v>
      </c>
    </row>
    <row r="23991" spans="1:2" x14ac:dyDescent="0.2">
      <c r="A23991" s="1" t="s">
        <v>6791</v>
      </c>
      <c r="B23991" t="str">
        <f t="shared" si="725"/>
        <v>https://www.udobaer.de/out/media/public/cust/others/s0000353-2021-ch_it.pdf</v>
      </c>
    </row>
    <row r="23992" spans="1:2" x14ac:dyDescent="0.2">
      <c r="A23992" s="1" t="s">
        <v>6792</v>
      </c>
      <c r="B23992" t="str">
        <f t="shared" si="725"/>
        <v>https://www.udobaer.de/out/media/public/cust/others/s0000353-2021-ch_it.pdf</v>
      </c>
    </row>
    <row r="23993" spans="1:2" x14ac:dyDescent="0.2">
      <c r="A23993" s="1" t="s">
        <v>6793</v>
      </c>
      <c r="B23993" t="str">
        <f t="shared" si="725"/>
        <v>https://www.udobaer.de/out/media/public/cust/others/s0000353-2021-ch_it.pdf</v>
      </c>
    </row>
    <row r="23994" spans="1:2" x14ac:dyDescent="0.2">
      <c r="A23994" s="1" t="s">
        <v>6794</v>
      </c>
      <c r="B23994" t="str">
        <f t="shared" si="725"/>
        <v>https://www.udobaer.de/out/media/public/cust/others/s0000353-2021-ch_it.pdf</v>
      </c>
    </row>
    <row r="23995" spans="1:2" x14ac:dyDescent="0.2">
      <c r="A23995" s="1" t="s">
        <v>6795</v>
      </c>
      <c r="B23995" t="str">
        <f t="shared" si="725"/>
        <v>https://www.udobaer.de/out/media/public/cust/others/s0000353-2021-ch_it.pdf</v>
      </c>
    </row>
    <row r="23996" spans="1:2" x14ac:dyDescent="0.2">
      <c r="A23996" s="1" t="s">
        <v>6796</v>
      </c>
      <c r="B23996" t="str">
        <f t="shared" si="725"/>
        <v>https://www.udobaer.de/out/media/public/cust/others/s0000353-2021-ch_it.pdf</v>
      </c>
    </row>
    <row r="23997" spans="1:2" x14ac:dyDescent="0.2">
      <c r="A23997" s="1" t="s">
        <v>6797</v>
      </c>
      <c r="B23997" t="str">
        <f t="shared" si="725"/>
        <v>https://www.udobaer.de/out/media/public/cust/others/s0000353-2021-ch_it.pdf</v>
      </c>
    </row>
    <row r="23998" spans="1:2" x14ac:dyDescent="0.2">
      <c r="A23998" s="1" t="s">
        <v>6798</v>
      </c>
      <c r="B23998" t="str">
        <f t="shared" si="725"/>
        <v>https://www.udobaer.de/out/media/public/cust/others/s0000353-2021-ch_it.pdf</v>
      </c>
    </row>
    <row r="23999" spans="1:2" x14ac:dyDescent="0.2">
      <c r="A23999" s="1" t="s">
        <v>6799</v>
      </c>
      <c r="B23999" t="str">
        <f t="shared" si="725"/>
        <v>https://www.udobaer.de/out/media/public/cust/others/s0000353-2021-ch_it.pdf</v>
      </c>
    </row>
    <row r="24000" spans="1:2" x14ac:dyDescent="0.2">
      <c r="A24000" s="1" t="s">
        <v>6800</v>
      </c>
      <c r="B24000" t="str">
        <f t="shared" si="725"/>
        <v>https://www.udobaer.de/out/media/public/cust/others/s0000353-2021-ch_it.pdf</v>
      </c>
    </row>
    <row r="24001" spans="1:2" x14ac:dyDescent="0.2">
      <c r="A24001" s="1" t="s">
        <v>6801</v>
      </c>
      <c r="B24001" t="str">
        <f t="shared" si="725"/>
        <v>https://www.udobaer.de/out/media/public/cust/others/s0000353-2021-ch_it.pdf</v>
      </c>
    </row>
    <row r="24002" spans="1:2" x14ac:dyDescent="0.2">
      <c r="A24002" s="1" t="s">
        <v>6802</v>
      </c>
      <c r="B24002" t="str">
        <f t="shared" si="725"/>
        <v>https://www.udobaer.de/out/media/public/cust/others/s0000353-2021-ch_it.pdf</v>
      </c>
    </row>
    <row r="24003" spans="1:2" x14ac:dyDescent="0.2">
      <c r="A24003" s="1" t="s">
        <v>6803</v>
      </c>
      <c r="B24003" t="str">
        <f t="shared" si="725"/>
        <v>https://www.udobaer.de/out/media/public/cust/others/s0000353-2021-ch_it.pdf</v>
      </c>
    </row>
    <row r="24004" spans="1:2" x14ac:dyDescent="0.2">
      <c r="A24004" s="1" t="s">
        <v>6804</v>
      </c>
      <c r="B24004" t="str">
        <f t="shared" si="725"/>
        <v>https://www.udobaer.de/out/media/public/cust/others/s0000353-2021-ch_it.pdf</v>
      </c>
    </row>
    <row r="24005" spans="1:2" x14ac:dyDescent="0.2">
      <c r="A24005" s="1" t="s">
        <v>6805</v>
      </c>
      <c r="B24005" t="str">
        <f t="shared" si="725"/>
        <v>https://www.udobaer.de/out/media/public/cust/others/s0000353-2021-ch_it.pdf</v>
      </c>
    </row>
    <row r="24006" spans="1:2" x14ac:dyDescent="0.2">
      <c r="A24006" s="1" t="s">
        <v>6806</v>
      </c>
      <c r="B24006" t="str">
        <f t="shared" ref="B24006:B24019" si="726">HYPERLINK("https://www.udobaer.de/out/media/public/cust/others/s0000353-2021-ch_it.pdf")</f>
        <v>https://www.udobaer.de/out/media/public/cust/others/s0000353-2021-ch_it.pdf</v>
      </c>
    </row>
    <row r="24007" spans="1:2" x14ac:dyDescent="0.2">
      <c r="A24007" s="1" t="s">
        <v>6807</v>
      </c>
      <c r="B24007" t="str">
        <f t="shared" si="726"/>
        <v>https://www.udobaer.de/out/media/public/cust/others/s0000353-2021-ch_it.pdf</v>
      </c>
    </row>
    <row r="24008" spans="1:2" x14ac:dyDescent="0.2">
      <c r="A24008" s="1" t="s">
        <v>6808</v>
      </c>
      <c r="B24008" t="str">
        <f t="shared" si="726"/>
        <v>https://www.udobaer.de/out/media/public/cust/others/s0000353-2021-ch_it.pdf</v>
      </c>
    </row>
    <row r="24009" spans="1:2" x14ac:dyDescent="0.2">
      <c r="A24009" s="1" t="s">
        <v>6809</v>
      </c>
      <c r="B24009" t="str">
        <f t="shared" si="726"/>
        <v>https://www.udobaer.de/out/media/public/cust/others/s0000353-2021-ch_it.pdf</v>
      </c>
    </row>
    <row r="24010" spans="1:2" x14ac:dyDescent="0.2">
      <c r="A24010" s="1" t="s">
        <v>6810</v>
      </c>
      <c r="B24010" t="str">
        <f t="shared" si="726"/>
        <v>https://www.udobaer.de/out/media/public/cust/others/s0000353-2021-ch_it.pdf</v>
      </c>
    </row>
    <row r="24011" spans="1:2" x14ac:dyDescent="0.2">
      <c r="A24011" s="1" t="s">
        <v>6811</v>
      </c>
      <c r="B24011" t="str">
        <f t="shared" si="726"/>
        <v>https://www.udobaer.de/out/media/public/cust/others/s0000353-2021-ch_it.pdf</v>
      </c>
    </row>
    <row r="24012" spans="1:2" x14ac:dyDescent="0.2">
      <c r="A24012" s="1" t="s">
        <v>6812</v>
      </c>
      <c r="B24012" t="str">
        <f t="shared" si="726"/>
        <v>https://www.udobaer.de/out/media/public/cust/others/s0000353-2021-ch_it.pdf</v>
      </c>
    </row>
    <row r="24013" spans="1:2" x14ac:dyDescent="0.2">
      <c r="A24013" s="1" t="s">
        <v>6813</v>
      </c>
      <c r="B24013" t="str">
        <f t="shared" si="726"/>
        <v>https://www.udobaer.de/out/media/public/cust/others/s0000353-2021-ch_it.pdf</v>
      </c>
    </row>
    <row r="24014" spans="1:2" x14ac:dyDescent="0.2">
      <c r="A24014" s="1" t="s">
        <v>6814</v>
      </c>
      <c r="B24014" t="str">
        <f t="shared" si="726"/>
        <v>https://www.udobaer.de/out/media/public/cust/others/s0000353-2021-ch_it.pdf</v>
      </c>
    </row>
    <row r="24015" spans="1:2" x14ac:dyDescent="0.2">
      <c r="A24015" s="1" t="s">
        <v>6815</v>
      </c>
      <c r="B24015" t="str">
        <f t="shared" si="726"/>
        <v>https://www.udobaer.de/out/media/public/cust/others/s0000353-2021-ch_it.pdf</v>
      </c>
    </row>
    <row r="24016" spans="1:2" x14ac:dyDescent="0.2">
      <c r="A24016" s="1" t="s">
        <v>6816</v>
      </c>
      <c r="B24016" t="str">
        <f t="shared" si="726"/>
        <v>https://www.udobaer.de/out/media/public/cust/others/s0000353-2021-ch_it.pdf</v>
      </c>
    </row>
    <row r="24017" spans="1:2" x14ac:dyDescent="0.2">
      <c r="A24017" s="1" t="s">
        <v>6817</v>
      </c>
      <c r="B24017" t="str">
        <f t="shared" si="726"/>
        <v>https://www.udobaer.de/out/media/public/cust/others/s0000353-2021-ch_it.pdf</v>
      </c>
    </row>
    <row r="24018" spans="1:2" x14ac:dyDescent="0.2">
      <c r="A24018" s="1" t="s">
        <v>6818</v>
      </c>
      <c r="B24018" t="str">
        <f t="shared" si="726"/>
        <v>https://www.udobaer.de/out/media/public/cust/others/s0000353-2021-ch_it.pdf</v>
      </c>
    </row>
    <row r="24019" spans="1:2" x14ac:dyDescent="0.2">
      <c r="A24019" s="1" t="s">
        <v>6819</v>
      </c>
      <c r="B24019" t="str">
        <f t="shared" si="726"/>
        <v>https://www.udobaer.de/out/media/public/cust/others/s0000353-2021-ch_it.pdf</v>
      </c>
    </row>
    <row r="24020" spans="1:2" x14ac:dyDescent="0.2">
      <c r="A24020" s="1" t="s">
        <v>7872</v>
      </c>
      <c r="B24020" t="str">
        <f t="shared" ref="B24020:B24064" si="727">HYPERLINK("https://www.udobaer.de/out/media/public/cust/others/s0000354-2021-ch_it.pdf")</f>
        <v>https://www.udobaer.de/out/media/public/cust/others/s0000354-2021-ch_it.pdf</v>
      </c>
    </row>
    <row r="24021" spans="1:2" x14ac:dyDescent="0.2">
      <c r="A24021" s="1" t="s">
        <v>7873</v>
      </c>
      <c r="B24021" t="str">
        <f t="shared" si="727"/>
        <v>https://www.udobaer.de/out/media/public/cust/others/s0000354-2021-ch_it.pdf</v>
      </c>
    </row>
    <row r="24022" spans="1:2" x14ac:dyDescent="0.2">
      <c r="A24022" s="1" t="s">
        <v>7875</v>
      </c>
      <c r="B24022" t="str">
        <f t="shared" si="727"/>
        <v>https://www.udobaer.de/out/media/public/cust/others/s0000354-2021-ch_it.pdf</v>
      </c>
    </row>
    <row r="24023" spans="1:2" x14ac:dyDescent="0.2">
      <c r="A24023" s="1" t="s">
        <v>7877</v>
      </c>
      <c r="B24023" t="str">
        <f t="shared" si="727"/>
        <v>https://www.udobaer.de/out/media/public/cust/others/s0000354-2021-ch_it.pdf</v>
      </c>
    </row>
    <row r="24024" spans="1:2" x14ac:dyDescent="0.2">
      <c r="A24024" s="1" t="s">
        <v>7878</v>
      </c>
      <c r="B24024" t="str">
        <f t="shared" si="727"/>
        <v>https://www.udobaer.de/out/media/public/cust/others/s0000354-2021-ch_it.pdf</v>
      </c>
    </row>
    <row r="24025" spans="1:2" x14ac:dyDescent="0.2">
      <c r="A24025" s="1" t="s">
        <v>7879</v>
      </c>
      <c r="B24025" t="str">
        <f t="shared" si="727"/>
        <v>https://www.udobaer.de/out/media/public/cust/others/s0000354-2021-ch_it.pdf</v>
      </c>
    </row>
    <row r="24026" spans="1:2" x14ac:dyDescent="0.2">
      <c r="A24026" s="1" t="s">
        <v>7902</v>
      </c>
      <c r="B24026" t="str">
        <f t="shared" si="727"/>
        <v>https://www.udobaer.de/out/media/public/cust/others/s0000354-2021-ch_it.pdf</v>
      </c>
    </row>
    <row r="24027" spans="1:2" x14ac:dyDescent="0.2">
      <c r="A24027" s="1" t="s">
        <v>7903</v>
      </c>
      <c r="B24027" t="str">
        <f t="shared" si="727"/>
        <v>https://www.udobaer.de/out/media/public/cust/others/s0000354-2021-ch_it.pdf</v>
      </c>
    </row>
    <row r="24028" spans="1:2" x14ac:dyDescent="0.2">
      <c r="A24028" s="1" t="s">
        <v>7908</v>
      </c>
      <c r="B24028" t="str">
        <f t="shared" si="727"/>
        <v>https://www.udobaer.de/out/media/public/cust/others/s0000354-2021-ch_it.pdf</v>
      </c>
    </row>
    <row r="24029" spans="1:2" x14ac:dyDescent="0.2">
      <c r="A24029" s="1" t="s">
        <v>7909</v>
      </c>
      <c r="B24029" t="str">
        <f t="shared" si="727"/>
        <v>https://www.udobaer.de/out/media/public/cust/others/s0000354-2021-ch_it.pdf</v>
      </c>
    </row>
    <row r="24030" spans="1:2" x14ac:dyDescent="0.2">
      <c r="A24030" s="1" t="s">
        <v>7911</v>
      </c>
      <c r="B24030" t="str">
        <f t="shared" si="727"/>
        <v>https://www.udobaer.de/out/media/public/cust/others/s0000354-2021-ch_it.pdf</v>
      </c>
    </row>
    <row r="24031" spans="1:2" x14ac:dyDescent="0.2">
      <c r="A24031" s="1" t="s">
        <v>7912</v>
      </c>
      <c r="B24031" t="str">
        <f t="shared" si="727"/>
        <v>https://www.udobaer.de/out/media/public/cust/others/s0000354-2021-ch_it.pdf</v>
      </c>
    </row>
    <row r="24032" spans="1:2" x14ac:dyDescent="0.2">
      <c r="A24032" s="1" t="s">
        <v>7913</v>
      </c>
      <c r="B24032" t="str">
        <f t="shared" si="727"/>
        <v>https://www.udobaer.de/out/media/public/cust/others/s0000354-2021-ch_it.pdf</v>
      </c>
    </row>
    <row r="24033" spans="1:2" x14ac:dyDescent="0.2">
      <c r="A24033" s="1" t="s">
        <v>7914</v>
      </c>
      <c r="B24033" t="str">
        <f t="shared" si="727"/>
        <v>https://www.udobaer.de/out/media/public/cust/others/s0000354-2021-ch_it.pdf</v>
      </c>
    </row>
    <row r="24034" spans="1:2" x14ac:dyDescent="0.2">
      <c r="A24034" s="1" t="s">
        <v>7915</v>
      </c>
      <c r="B24034" t="str">
        <f t="shared" si="727"/>
        <v>https://www.udobaer.de/out/media/public/cust/others/s0000354-2021-ch_it.pdf</v>
      </c>
    </row>
    <row r="24035" spans="1:2" x14ac:dyDescent="0.2">
      <c r="A24035" s="1" t="s">
        <v>7916</v>
      </c>
      <c r="B24035" t="str">
        <f t="shared" si="727"/>
        <v>https://www.udobaer.de/out/media/public/cust/others/s0000354-2021-ch_it.pdf</v>
      </c>
    </row>
    <row r="24036" spans="1:2" x14ac:dyDescent="0.2">
      <c r="A24036" s="1" t="s">
        <v>8188</v>
      </c>
      <c r="B24036" t="str">
        <f t="shared" si="727"/>
        <v>https://www.udobaer.de/out/media/public/cust/others/s0000354-2021-ch_it.pdf</v>
      </c>
    </row>
    <row r="24037" spans="1:2" x14ac:dyDescent="0.2">
      <c r="A24037" s="1" t="s">
        <v>8189</v>
      </c>
      <c r="B24037" t="str">
        <f t="shared" si="727"/>
        <v>https://www.udobaer.de/out/media/public/cust/others/s0000354-2021-ch_it.pdf</v>
      </c>
    </row>
    <row r="24038" spans="1:2" x14ac:dyDescent="0.2">
      <c r="A24038" s="1" t="s">
        <v>8190</v>
      </c>
      <c r="B24038" t="str">
        <f t="shared" si="727"/>
        <v>https://www.udobaer.de/out/media/public/cust/others/s0000354-2021-ch_it.pdf</v>
      </c>
    </row>
    <row r="24039" spans="1:2" x14ac:dyDescent="0.2">
      <c r="A24039" s="1" t="s">
        <v>8192</v>
      </c>
      <c r="B24039" t="str">
        <f t="shared" si="727"/>
        <v>https://www.udobaer.de/out/media/public/cust/others/s0000354-2021-ch_it.pdf</v>
      </c>
    </row>
    <row r="24040" spans="1:2" x14ac:dyDescent="0.2">
      <c r="A24040" s="1" t="s">
        <v>8398</v>
      </c>
      <c r="B24040" t="str">
        <f t="shared" si="727"/>
        <v>https://www.udobaer.de/out/media/public/cust/others/s0000354-2021-ch_it.pdf</v>
      </c>
    </row>
    <row r="24041" spans="1:2" x14ac:dyDescent="0.2">
      <c r="A24041" s="1" t="s">
        <v>8399</v>
      </c>
      <c r="B24041" t="str">
        <f t="shared" si="727"/>
        <v>https://www.udobaer.de/out/media/public/cust/others/s0000354-2021-ch_it.pdf</v>
      </c>
    </row>
    <row r="24042" spans="1:2" x14ac:dyDescent="0.2">
      <c r="A24042" s="1" t="s">
        <v>8400</v>
      </c>
      <c r="B24042" t="str">
        <f t="shared" si="727"/>
        <v>https://www.udobaer.de/out/media/public/cust/others/s0000354-2021-ch_it.pdf</v>
      </c>
    </row>
    <row r="24043" spans="1:2" x14ac:dyDescent="0.2">
      <c r="A24043" s="1" t="s">
        <v>8403</v>
      </c>
      <c r="B24043" t="str">
        <f t="shared" si="727"/>
        <v>https://www.udobaer.de/out/media/public/cust/others/s0000354-2021-ch_it.pdf</v>
      </c>
    </row>
    <row r="24044" spans="1:2" x14ac:dyDescent="0.2">
      <c r="A24044" s="1" t="s">
        <v>8404</v>
      </c>
      <c r="B24044" t="str">
        <f t="shared" si="727"/>
        <v>https://www.udobaer.de/out/media/public/cust/others/s0000354-2021-ch_it.pdf</v>
      </c>
    </row>
    <row r="24045" spans="1:2" x14ac:dyDescent="0.2">
      <c r="A24045" s="1" t="s">
        <v>8409</v>
      </c>
      <c r="B24045" t="str">
        <f t="shared" si="727"/>
        <v>https://www.udobaer.de/out/media/public/cust/others/s0000354-2021-ch_it.pdf</v>
      </c>
    </row>
    <row r="24046" spans="1:2" x14ac:dyDescent="0.2">
      <c r="A24046" s="1" t="s">
        <v>8437</v>
      </c>
      <c r="B24046" t="str">
        <f t="shared" si="727"/>
        <v>https://www.udobaer.de/out/media/public/cust/others/s0000354-2021-ch_it.pdf</v>
      </c>
    </row>
    <row r="24047" spans="1:2" x14ac:dyDescent="0.2">
      <c r="A24047" s="1" t="s">
        <v>8438</v>
      </c>
      <c r="B24047" t="str">
        <f t="shared" si="727"/>
        <v>https://www.udobaer.de/out/media/public/cust/others/s0000354-2021-ch_it.pdf</v>
      </c>
    </row>
    <row r="24048" spans="1:2" x14ac:dyDescent="0.2">
      <c r="A24048" s="1" t="s">
        <v>8439</v>
      </c>
      <c r="B24048" t="str">
        <f t="shared" si="727"/>
        <v>https://www.udobaer.de/out/media/public/cust/others/s0000354-2021-ch_it.pdf</v>
      </c>
    </row>
    <row r="24049" spans="1:2" x14ac:dyDescent="0.2">
      <c r="A24049" s="1" t="s">
        <v>8440</v>
      </c>
      <c r="B24049" t="str">
        <f t="shared" si="727"/>
        <v>https://www.udobaer.de/out/media/public/cust/others/s0000354-2021-ch_it.pdf</v>
      </c>
    </row>
    <row r="24050" spans="1:2" x14ac:dyDescent="0.2">
      <c r="A24050" s="1" t="s">
        <v>8441</v>
      </c>
      <c r="B24050" t="str">
        <f t="shared" si="727"/>
        <v>https://www.udobaer.de/out/media/public/cust/others/s0000354-2021-ch_it.pdf</v>
      </c>
    </row>
    <row r="24051" spans="1:2" x14ac:dyDescent="0.2">
      <c r="A24051" s="1" t="s">
        <v>8626</v>
      </c>
      <c r="B24051" t="str">
        <f t="shared" si="727"/>
        <v>https://www.udobaer.de/out/media/public/cust/others/s0000354-2021-ch_it.pdf</v>
      </c>
    </row>
    <row r="24052" spans="1:2" x14ac:dyDescent="0.2">
      <c r="A24052" s="1" t="s">
        <v>8627</v>
      </c>
      <c r="B24052" t="str">
        <f t="shared" si="727"/>
        <v>https://www.udobaer.de/out/media/public/cust/others/s0000354-2021-ch_it.pdf</v>
      </c>
    </row>
    <row r="24053" spans="1:2" x14ac:dyDescent="0.2">
      <c r="A24053" s="1" t="s">
        <v>8628</v>
      </c>
      <c r="B24053" t="str">
        <f t="shared" si="727"/>
        <v>https://www.udobaer.de/out/media/public/cust/others/s0000354-2021-ch_it.pdf</v>
      </c>
    </row>
    <row r="24054" spans="1:2" x14ac:dyDescent="0.2">
      <c r="A24054" s="1" t="s">
        <v>8629</v>
      </c>
      <c r="B24054" t="str">
        <f t="shared" si="727"/>
        <v>https://www.udobaer.de/out/media/public/cust/others/s0000354-2021-ch_it.pdf</v>
      </c>
    </row>
    <row r="24055" spans="1:2" x14ac:dyDescent="0.2">
      <c r="A24055" s="1" t="s">
        <v>8630</v>
      </c>
      <c r="B24055" t="str">
        <f t="shared" si="727"/>
        <v>https://www.udobaer.de/out/media/public/cust/others/s0000354-2021-ch_it.pdf</v>
      </c>
    </row>
    <row r="24056" spans="1:2" x14ac:dyDescent="0.2">
      <c r="A24056" s="1" t="s">
        <v>8632</v>
      </c>
      <c r="B24056" t="str">
        <f t="shared" si="727"/>
        <v>https://www.udobaer.de/out/media/public/cust/others/s0000354-2021-ch_it.pdf</v>
      </c>
    </row>
    <row r="24057" spans="1:2" x14ac:dyDescent="0.2">
      <c r="A24057" s="1" t="s">
        <v>8633</v>
      </c>
      <c r="B24057" t="str">
        <f t="shared" si="727"/>
        <v>https://www.udobaer.de/out/media/public/cust/others/s0000354-2021-ch_it.pdf</v>
      </c>
    </row>
    <row r="24058" spans="1:2" x14ac:dyDescent="0.2">
      <c r="A24058" s="1" t="s">
        <v>8634</v>
      </c>
      <c r="B24058" t="str">
        <f t="shared" si="727"/>
        <v>https://www.udobaer.de/out/media/public/cust/others/s0000354-2021-ch_it.pdf</v>
      </c>
    </row>
    <row r="24059" spans="1:2" x14ac:dyDescent="0.2">
      <c r="A24059" s="1" t="s">
        <v>8635</v>
      </c>
      <c r="B24059" t="str">
        <f t="shared" si="727"/>
        <v>https://www.udobaer.de/out/media/public/cust/others/s0000354-2021-ch_it.pdf</v>
      </c>
    </row>
    <row r="24060" spans="1:2" x14ac:dyDescent="0.2">
      <c r="A24060" s="1" t="s">
        <v>8636</v>
      </c>
      <c r="B24060" t="str">
        <f t="shared" si="727"/>
        <v>https://www.udobaer.de/out/media/public/cust/others/s0000354-2021-ch_it.pdf</v>
      </c>
    </row>
    <row r="24061" spans="1:2" x14ac:dyDescent="0.2">
      <c r="A24061" s="1" t="s">
        <v>8810</v>
      </c>
      <c r="B24061" t="str">
        <f t="shared" si="727"/>
        <v>https://www.udobaer.de/out/media/public/cust/others/s0000354-2021-ch_it.pdf</v>
      </c>
    </row>
    <row r="24062" spans="1:2" x14ac:dyDescent="0.2">
      <c r="A24062" s="1" t="s">
        <v>8811</v>
      </c>
      <c r="B24062" t="str">
        <f t="shared" si="727"/>
        <v>https://www.udobaer.de/out/media/public/cust/others/s0000354-2021-ch_it.pdf</v>
      </c>
    </row>
    <row r="24063" spans="1:2" x14ac:dyDescent="0.2">
      <c r="A24063" s="1" t="s">
        <v>8815</v>
      </c>
      <c r="B24063" t="str">
        <f t="shared" si="727"/>
        <v>https://www.udobaer.de/out/media/public/cust/others/s0000354-2021-ch_it.pdf</v>
      </c>
    </row>
    <row r="24064" spans="1:2" x14ac:dyDescent="0.2">
      <c r="A24064" s="1" t="s">
        <v>8820</v>
      </c>
      <c r="B24064" t="str">
        <f t="shared" si="727"/>
        <v>https://www.udobaer.de/out/media/public/cust/others/s0000354-2021-ch_it.pdf</v>
      </c>
    </row>
    <row r="24065" spans="1:2" x14ac:dyDescent="0.2">
      <c r="A24065" s="1" t="s">
        <v>7752</v>
      </c>
      <c r="B24065" t="str">
        <f t="shared" ref="B24065:B24085" si="728">HYPERLINK("https://www.udobaer.de/out/media/public/cust/others/s0000356-2021-ch_it.pdf")</f>
        <v>https://www.udobaer.de/out/media/public/cust/others/s0000356-2021-ch_it.pdf</v>
      </c>
    </row>
    <row r="24066" spans="1:2" x14ac:dyDescent="0.2">
      <c r="A24066" s="1" t="s">
        <v>7753</v>
      </c>
      <c r="B24066" t="str">
        <f t="shared" si="728"/>
        <v>https://www.udobaer.de/out/media/public/cust/others/s0000356-2021-ch_it.pdf</v>
      </c>
    </row>
    <row r="24067" spans="1:2" x14ac:dyDescent="0.2">
      <c r="A24067" s="1" t="s">
        <v>7754</v>
      </c>
      <c r="B24067" t="str">
        <f t="shared" si="728"/>
        <v>https://www.udobaer.de/out/media/public/cust/others/s0000356-2021-ch_it.pdf</v>
      </c>
    </row>
    <row r="24068" spans="1:2" x14ac:dyDescent="0.2">
      <c r="A24068" s="1" t="s">
        <v>7755</v>
      </c>
      <c r="B24068" t="str">
        <f t="shared" si="728"/>
        <v>https://www.udobaer.de/out/media/public/cust/others/s0000356-2021-ch_it.pdf</v>
      </c>
    </row>
    <row r="24069" spans="1:2" x14ac:dyDescent="0.2">
      <c r="A24069" s="1" t="s">
        <v>7756</v>
      </c>
      <c r="B24069" t="str">
        <f t="shared" si="728"/>
        <v>https://www.udobaer.de/out/media/public/cust/others/s0000356-2021-ch_it.pdf</v>
      </c>
    </row>
    <row r="24070" spans="1:2" x14ac:dyDescent="0.2">
      <c r="A24070" s="1" t="s">
        <v>7758</v>
      </c>
      <c r="B24070" t="str">
        <f t="shared" si="728"/>
        <v>https://www.udobaer.de/out/media/public/cust/others/s0000356-2021-ch_it.pdf</v>
      </c>
    </row>
    <row r="24071" spans="1:2" x14ac:dyDescent="0.2">
      <c r="A24071" s="1" t="s">
        <v>7759</v>
      </c>
      <c r="B24071" t="str">
        <f t="shared" si="728"/>
        <v>https://www.udobaer.de/out/media/public/cust/others/s0000356-2021-ch_it.pdf</v>
      </c>
    </row>
    <row r="24072" spans="1:2" x14ac:dyDescent="0.2">
      <c r="A24072" s="1" t="s">
        <v>7760</v>
      </c>
      <c r="B24072" t="str">
        <f t="shared" si="728"/>
        <v>https://www.udobaer.de/out/media/public/cust/others/s0000356-2021-ch_it.pdf</v>
      </c>
    </row>
    <row r="24073" spans="1:2" x14ac:dyDescent="0.2">
      <c r="A24073" s="1" t="s">
        <v>7761</v>
      </c>
      <c r="B24073" t="str">
        <f t="shared" si="728"/>
        <v>https://www.udobaer.de/out/media/public/cust/others/s0000356-2021-ch_it.pdf</v>
      </c>
    </row>
    <row r="24074" spans="1:2" x14ac:dyDescent="0.2">
      <c r="A24074" s="1" t="s">
        <v>7762</v>
      </c>
      <c r="B24074" t="str">
        <f t="shared" si="728"/>
        <v>https://www.udobaer.de/out/media/public/cust/others/s0000356-2021-ch_it.pdf</v>
      </c>
    </row>
    <row r="24075" spans="1:2" x14ac:dyDescent="0.2">
      <c r="A24075" s="1" t="s">
        <v>7763</v>
      </c>
      <c r="B24075" t="str">
        <f t="shared" si="728"/>
        <v>https://www.udobaer.de/out/media/public/cust/others/s0000356-2021-ch_it.pdf</v>
      </c>
    </row>
    <row r="24076" spans="1:2" x14ac:dyDescent="0.2">
      <c r="A24076" s="1" t="s">
        <v>7764</v>
      </c>
      <c r="B24076" t="str">
        <f t="shared" si="728"/>
        <v>https://www.udobaer.de/out/media/public/cust/others/s0000356-2021-ch_it.pdf</v>
      </c>
    </row>
    <row r="24077" spans="1:2" x14ac:dyDescent="0.2">
      <c r="A24077" s="1" t="s">
        <v>7765</v>
      </c>
      <c r="B24077" t="str">
        <f t="shared" si="728"/>
        <v>https://www.udobaer.de/out/media/public/cust/others/s0000356-2021-ch_it.pdf</v>
      </c>
    </row>
    <row r="24078" spans="1:2" x14ac:dyDescent="0.2">
      <c r="A24078" s="1" t="s">
        <v>7766</v>
      </c>
      <c r="B24078" t="str">
        <f t="shared" si="728"/>
        <v>https://www.udobaer.de/out/media/public/cust/others/s0000356-2021-ch_it.pdf</v>
      </c>
    </row>
    <row r="24079" spans="1:2" x14ac:dyDescent="0.2">
      <c r="A24079" s="1" t="s">
        <v>7767</v>
      </c>
      <c r="B24079" t="str">
        <f t="shared" si="728"/>
        <v>https://www.udobaer.de/out/media/public/cust/others/s0000356-2021-ch_it.pdf</v>
      </c>
    </row>
    <row r="24080" spans="1:2" x14ac:dyDescent="0.2">
      <c r="A24080" s="1" t="s">
        <v>7768</v>
      </c>
      <c r="B24080" t="str">
        <f t="shared" si="728"/>
        <v>https://www.udobaer.de/out/media/public/cust/others/s0000356-2021-ch_it.pdf</v>
      </c>
    </row>
    <row r="24081" spans="1:2" x14ac:dyDescent="0.2">
      <c r="A24081" s="1" t="s">
        <v>8430</v>
      </c>
      <c r="B24081" t="str">
        <f t="shared" si="728"/>
        <v>https://www.udobaer.de/out/media/public/cust/others/s0000356-2021-ch_it.pdf</v>
      </c>
    </row>
    <row r="24082" spans="1:2" x14ac:dyDescent="0.2">
      <c r="A24082" s="1" t="s">
        <v>8431</v>
      </c>
      <c r="B24082" t="str">
        <f t="shared" si="728"/>
        <v>https://www.udobaer.de/out/media/public/cust/others/s0000356-2021-ch_it.pdf</v>
      </c>
    </row>
    <row r="24083" spans="1:2" x14ac:dyDescent="0.2">
      <c r="A24083" s="1" t="s">
        <v>8434</v>
      </c>
      <c r="B24083" t="str">
        <f t="shared" si="728"/>
        <v>https://www.udobaer.de/out/media/public/cust/others/s0000356-2021-ch_it.pdf</v>
      </c>
    </row>
    <row r="24084" spans="1:2" x14ac:dyDescent="0.2">
      <c r="A24084" s="1" t="s">
        <v>8435</v>
      </c>
      <c r="B24084" t="str">
        <f t="shared" si="728"/>
        <v>https://www.udobaer.de/out/media/public/cust/others/s0000356-2021-ch_it.pdf</v>
      </c>
    </row>
    <row r="24085" spans="1:2" x14ac:dyDescent="0.2">
      <c r="A24085" s="1" t="s">
        <v>8436</v>
      </c>
      <c r="B24085" t="str">
        <f t="shared" si="728"/>
        <v>https://www.udobaer.de/out/media/public/cust/others/s0000356-2021-ch_it.pdf</v>
      </c>
    </row>
    <row r="24086" spans="1:2" x14ac:dyDescent="0.2">
      <c r="A24086" s="1" t="s">
        <v>6856</v>
      </c>
      <c r="B24086" t="str">
        <f t="shared" ref="B24086:B24091" si="729">HYPERLINK("https://www.udobaer.de/out/media/public/cust/others/s0000357-2021-ch_it.pdf")</f>
        <v>https://www.udobaer.de/out/media/public/cust/others/s0000357-2021-ch_it.pdf</v>
      </c>
    </row>
    <row r="24087" spans="1:2" x14ac:dyDescent="0.2">
      <c r="A24087" s="1" t="s">
        <v>6857</v>
      </c>
      <c r="B24087" t="str">
        <f t="shared" si="729"/>
        <v>https://www.udobaer.de/out/media/public/cust/others/s0000357-2021-ch_it.pdf</v>
      </c>
    </row>
    <row r="24088" spans="1:2" x14ac:dyDescent="0.2">
      <c r="A24088" s="1" t="s">
        <v>6858</v>
      </c>
      <c r="B24088" t="str">
        <f t="shared" si="729"/>
        <v>https://www.udobaer.de/out/media/public/cust/others/s0000357-2021-ch_it.pdf</v>
      </c>
    </row>
    <row r="24089" spans="1:2" x14ac:dyDescent="0.2">
      <c r="A24089" s="1" t="s">
        <v>6974</v>
      </c>
      <c r="B24089" t="str">
        <f t="shared" si="729"/>
        <v>https://www.udobaer.de/out/media/public/cust/others/s0000357-2021-ch_it.pdf</v>
      </c>
    </row>
    <row r="24090" spans="1:2" x14ac:dyDescent="0.2">
      <c r="A24090" s="1" t="s">
        <v>6976</v>
      </c>
      <c r="B24090" t="str">
        <f t="shared" si="729"/>
        <v>https://www.udobaer.de/out/media/public/cust/others/s0000357-2021-ch_it.pdf</v>
      </c>
    </row>
    <row r="24091" spans="1:2" x14ac:dyDescent="0.2">
      <c r="A24091" s="1" t="s">
        <v>8829</v>
      </c>
      <c r="B24091" t="str">
        <f t="shared" si="729"/>
        <v>https://www.udobaer.de/out/media/public/cust/others/s0000357-2021-ch_it.pdf</v>
      </c>
    </row>
    <row r="24092" spans="1:2" x14ac:dyDescent="0.2">
      <c r="A24092" s="1" t="s">
        <v>6907</v>
      </c>
      <c r="B24092" t="str">
        <f t="shared" ref="B24092:B24108" si="730">HYPERLINK("https://www.udobaer.de/out/media/public/cust/others/s0000358-2021-ch_it.pdf")</f>
        <v>https://www.udobaer.de/out/media/public/cust/others/s0000358-2021-ch_it.pdf</v>
      </c>
    </row>
    <row r="24093" spans="1:2" x14ac:dyDescent="0.2">
      <c r="A24093" s="1" t="s">
        <v>6908</v>
      </c>
      <c r="B24093" t="str">
        <f t="shared" si="730"/>
        <v>https://www.udobaer.de/out/media/public/cust/others/s0000358-2021-ch_it.pdf</v>
      </c>
    </row>
    <row r="24094" spans="1:2" x14ac:dyDescent="0.2">
      <c r="A24094" s="1" t="s">
        <v>6909</v>
      </c>
      <c r="B24094" t="str">
        <f t="shared" si="730"/>
        <v>https://www.udobaer.de/out/media/public/cust/others/s0000358-2021-ch_it.pdf</v>
      </c>
    </row>
    <row r="24095" spans="1:2" x14ac:dyDescent="0.2">
      <c r="A24095" s="1" t="s">
        <v>6910</v>
      </c>
      <c r="B24095" t="str">
        <f t="shared" si="730"/>
        <v>https://www.udobaer.de/out/media/public/cust/others/s0000358-2021-ch_it.pdf</v>
      </c>
    </row>
    <row r="24096" spans="1:2" x14ac:dyDescent="0.2">
      <c r="A24096" s="1" t="s">
        <v>6911</v>
      </c>
      <c r="B24096" t="str">
        <f t="shared" si="730"/>
        <v>https://www.udobaer.de/out/media/public/cust/others/s0000358-2021-ch_it.pdf</v>
      </c>
    </row>
    <row r="24097" spans="1:2" x14ac:dyDescent="0.2">
      <c r="A24097" s="1" t="s">
        <v>6912</v>
      </c>
      <c r="B24097" t="str">
        <f t="shared" si="730"/>
        <v>https://www.udobaer.de/out/media/public/cust/others/s0000358-2021-ch_it.pdf</v>
      </c>
    </row>
    <row r="24098" spans="1:2" x14ac:dyDescent="0.2">
      <c r="A24098" s="1" t="s">
        <v>6913</v>
      </c>
      <c r="B24098" t="str">
        <f t="shared" si="730"/>
        <v>https://www.udobaer.de/out/media/public/cust/others/s0000358-2021-ch_it.pdf</v>
      </c>
    </row>
    <row r="24099" spans="1:2" x14ac:dyDescent="0.2">
      <c r="A24099" s="1" t="s">
        <v>6914</v>
      </c>
      <c r="B24099" t="str">
        <f t="shared" si="730"/>
        <v>https://www.udobaer.de/out/media/public/cust/others/s0000358-2021-ch_it.pdf</v>
      </c>
    </row>
    <row r="24100" spans="1:2" x14ac:dyDescent="0.2">
      <c r="A24100" s="1" t="s">
        <v>6915</v>
      </c>
      <c r="B24100" t="str">
        <f t="shared" si="730"/>
        <v>https://www.udobaer.de/out/media/public/cust/others/s0000358-2021-ch_it.pdf</v>
      </c>
    </row>
    <row r="24101" spans="1:2" x14ac:dyDescent="0.2">
      <c r="A24101" s="1" t="s">
        <v>6916</v>
      </c>
      <c r="B24101" t="str">
        <f t="shared" si="730"/>
        <v>https://www.udobaer.de/out/media/public/cust/others/s0000358-2021-ch_it.pdf</v>
      </c>
    </row>
    <row r="24102" spans="1:2" x14ac:dyDescent="0.2">
      <c r="A24102" s="1" t="s">
        <v>6917</v>
      </c>
      <c r="B24102" t="str">
        <f t="shared" si="730"/>
        <v>https://www.udobaer.de/out/media/public/cust/others/s0000358-2021-ch_it.pdf</v>
      </c>
    </row>
    <row r="24103" spans="1:2" x14ac:dyDescent="0.2">
      <c r="A24103" s="1" t="s">
        <v>6918</v>
      </c>
      <c r="B24103" t="str">
        <f t="shared" si="730"/>
        <v>https://www.udobaer.de/out/media/public/cust/others/s0000358-2021-ch_it.pdf</v>
      </c>
    </row>
    <row r="24104" spans="1:2" x14ac:dyDescent="0.2">
      <c r="A24104" s="1" t="s">
        <v>6919</v>
      </c>
      <c r="B24104" t="str">
        <f t="shared" si="730"/>
        <v>https://www.udobaer.de/out/media/public/cust/others/s0000358-2021-ch_it.pdf</v>
      </c>
    </row>
    <row r="24105" spans="1:2" x14ac:dyDescent="0.2">
      <c r="A24105" s="1" t="s">
        <v>6920</v>
      </c>
      <c r="B24105" t="str">
        <f t="shared" si="730"/>
        <v>https://www.udobaer.de/out/media/public/cust/others/s0000358-2021-ch_it.pdf</v>
      </c>
    </row>
    <row r="24106" spans="1:2" x14ac:dyDescent="0.2">
      <c r="A24106" s="1" t="s">
        <v>6921</v>
      </c>
      <c r="B24106" t="str">
        <f t="shared" si="730"/>
        <v>https://www.udobaer.de/out/media/public/cust/others/s0000358-2021-ch_it.pdf</v>
      </c>
    </row>
    <row r="24107" spans="1:2" x14ac:dyDescent="0.2">
      <c r="A24107" s="1" t="s">
        <v>6925</v>
      </c>
      <c r="B24107" t="str">
        <f t="shared" si="730"/>
        <v>https://www.udobaer.de/out/media/public/cust/others/s0000358-2021-ch_it.pdf</v>
      </c>
    </row>
    <row r="24108" spans="1:2" x14ac:dyDescent="0.2">
      <c r="A24108" s="1" t="s">
        <v>6975</v>
      </c>
      <c r="B24108" t="str">
        <f t="shared" si="730"/>
        <v>https://www.udobaer.de/out/media/public/cust/others/s0000358-2021-ch_it.pdf</v>
      </c>
    </row>
    <row r="24109" spans="1:2" x14ac:dyDescent="0.2">
      <c r="A24109" s="1" t="s">
        <v>6977</v>
      </c>
      <c r="B24109" t="str">
        <f t="shared" ref="B24109:B24172" si="731">HYPERLINK("https://www.udobaer.de/out/media/public/cust/others/s0000361-2021-ch_it.pdf")</f>
        <v>https://www.udobaer.de/out/media/public/cust/others/s0000361-2021-ch_it.pdf</v>
      </c>
    </row>
    <row r="24110" spans="1:2" x14ac:dyDescent="0.2">
      <c r="A24110" s="1" t="s">
        <v>6978</v>
      </c>
      <c r="B24110" t="str">
        <f t="shared" si="731"/>
        <v>https://www.udobaer.de/out/media/public/cust/others/s0000361-2021-ch_it.pdf</v>
      </c>
    </row>
    <row r="24111" spans="1:2" x14ac:dyDescent="0.2">
      <c r="A24111" s="1" t="s">
        <v>6979</v>
      </c>
      <c r="B24111" t="str">
        <f t="shared" si="731"/>
        <v>https://www.udobaer.de/out/media/public/cust/others/s0000361-2021-ch_it.pdf</v>
      </c>
    </row>
    <row r="24112" spans="1:2" x14ac:dyDescent="0.2">
      <c r="A24112" s="1" t="s">
        <v>6980</v>
      </c>
      <c r="B24112" t="str">
        <f t="shared" si="731"/>
        <v>https://www.udobaer.de/out/media/public/cust/others/s0000361-2021-ch_it.pdf</v>
      </c>
    </row>
    <row r="24113" spans="1:2" x14ac:dyDescent="0.2">
      <c r="A24113" s="1" t="s">
        <v>6981</v>
      </c>
      <c r="B24113" t="str">
        <f t="shared" si="731"/>
        <v>https://www.udobaer.de/out/media/public/cust/others/s0000361-2021-ch_it.pdf</v>
      </c>
    </row>
    <row r="24114" spans="1:2" x14ac:dyDescent="0.2">
      <c r="A24114" s="1" t="s">
        <v>6982</v>
      </c>
      <c r="B24114" t="str">
        <f t="shared" si="731"/>
        <v>https://www.udobaer.de/out/media/public/cust/others/s0000361-2021-ch_it.pdf</v>
      </c>
    </row>
    <row r="24115" spans="1:2" x14ac:dyDescent="0.2">
      <c r="A24115" s="1" t="s">
        <v>6983</v>
      </c>
      <c r="B24115" t="str">
        <f t="shared" si="731"/>
        <v>https://www.udobaer.de/out/media/public/cust/others/s0000361-2021-ch_it.pdf</v>
      </c>
    </row>
    <row r="24116" spans="1:2" x14ac:dyDescent="0.2">
      <c r="A24116" s="1" t="s">
        <v>6984</v>
      </c>
      <c r="B24116" t="str">
        <f t="shared" si="731"/>
        <v>https://www.udobaer.de/out/media/public/cust/others/s0000361-2021-ch_it.pdf</v>
      </c>
    </row>
    <row r="24117" spans="1:2" x14ac:dyDescent="0.2">
      <c r="A24117" s="1" t="s">
        <v>6985</v>
      </c>
      <c r="B24117" t="str">
        <f t="shared" si="731"/>
        <v>https://www.udobaer.de/out/media/public/cust/others/s0000361-2021-ch_it.pdf</v>
      </c>
    </row>
    <row r="24118" spans="1:2" x14ac:dyDescent="0.2">
      <c r="A24118" s="1" t="s">
        <v>6986</v>
      </c>
      <c r="B24118" t="str">
        <f t="shared" si="731"/>
        <v>https://www.udobaer.de/out/media/public/cust/others/s0000361-2021-ch_it.pdf</v>
      </c>
    </row>
    <row r="24119" spans="1:2" x14ac:dyDescent="0.2">
      <c r="A24119" s="1" t="s">
        <v>6987</v>
      </c>
      <c r="B24119" t="str">
        <f t="shared" si="731"/>
        <v>https://www.udobaer.de/out/media/public/cust/others/s0000361-2021-ch_it.pdf</v>
      </c>
    </row>
    <row r="24120" spans="1:2" x14ac:dyDescent="0.2">
      <c r="A24120" s="1" t="s">
        <v>6988</v>
      </c>
      <c r="B24120" t="str">
        <f t="shared" si="731"/>
        <v>https://www.udobaer.de/out/media/public/cust/others/s0000361-2021-ch_it.pdf</v>
      </c>
    </row>
    <row r="24121" spans="1:2" x14ac:dyDescent="0.2">
      <c r="A24121" s="1" t="s">
        <v>6989</v>
      </c>
      <c r="B24121" t="str">
        <f t="shared" si="731"/>
        <v>https://www.udobaer.de/out/media/public/cust/others/s0000361-2021-ch_it.pdf</v>
      </c>
    </row>
    <row r="24122" spans="1:2" x14ac:dyDescent="0.2">
      <c r="A24122" s="1" t="s">
        <v>6990</v>
      </c>
      <c r="B24122" t="str">
        <f t="shared" si="731"/>
        <v>https://www.udobaer.de/out/media/public/cust/others/s0000361-2021-ch_it.pdf</v>
      </c>
    </row>
    <row r="24123" spans="1:2" x14ac:dyDescent="0.2">
      <c r="A24123" s="1" t="s">
        <v>6991</v>
      </c>
      <c r="B24123" t="str">
        <f t="shared" si="731"/>
        <v>https://www.udobaer.de/out/media/public/cust/others/s0000361-2021-ch_it.pdf</v>
      </c>
    </row>
    <row r="24124" spans="1:2" x14ac:dyDescent="0.2">
      <c r="A24124" s="1" t="s">
        <v>6992</v>
      </c>
      <c r="B24124" t="str">
        <f t="shared" si="731"/>
        <v>https://www.udobaer.de/out/media/public/cust/others/s0000361-2021-ch_it.pdf</v>
      </c>
    </row>
    <row r="24125" spans="1:2" x14ac:dyDescent="0.2">
      <c r="A24125" s="1" t="s">
        <v>6993</v>
      </c>
      <c r="B24125" t="str">
        <f t="shared" si="731"/>
        <v>https://www.udobaer.de/out/media/public/cust/others/s0000361-2021-ch_it.pdf</v>
      </c>
    </row>
    <row r="24126" spans="1:2" x14ac:dyDescent="0.2">
      <c r="A24126" s="1" t="s">
        <v>6994</v>
      </c>
      <c r="B24126" t="str">
        <f t="shared" si="731"/>
        <v>https://www.udobaer.de/out/media/public/cust/others/s0000361-2021-ch_it.pdf</v>
      </c>
    </row>
    <row r="24127" spans="1:2" x14ac:dyDescent="0.2">
      <c r="A24127" s="1" t="s">
        <v>6995</v>
      </c>
      <c r="B24127" t="str">
        <f t="shared" si="731"/>
        <v>https://www.udobaer.de/out/media/public/cust/others/s0000361-2021-ch_it.pdf</v>
      </c>
    </row>
    <row r="24128" spans="1:2" x14ac:dyDescent="0.2">
      <c r="A24128" s="1" t="s">
        <v>6996</v>
      </c>
      <c r="B24128" t="str">
        <f t="shared" si="731"/>
        <v>https://www.udobaer.de/out/media/public/cust/others/s0000361-2021-ch_it.pdf</v>
      </c>
    </row>
    <row r="24129" spans="1:2" x14ac:dyDescent="0.2">
      <c r="A24129" s="1" t="s">
        <v>6997</v>
      </c>
      <c r="B24129" t="str">
        <f t="shared" si="731"/>
        <v>https://www.udobaer.de/out/media/public/cust/others/s0000361-2021-ch_it.pdf</v>
      </c>
    </row>
    <row r="24130" spans="1:2" x14ac:dyDescent="0.2">
      <c r="A24130" s="1" t="s">
        <v>6998</v>
      </c>
      <c r="B24130" t="str">
        <f t="shared" si="731"/>
        <v>https://www.udobaer.de/out/media/public/cust/others/s0000361-2021-ch_it.pdf</v>
      </c>
    </row>
    <row r="24131" spans="1:2" x14ac:dyDescent="0.2">
      <c r="A24131" s="1" t="s">
        <v>6999</v>
      </c>
      <c r="B24131" t="str">
        <f t="shared" si="731"/>
        <v>https://www.udobaer.de/out/media/public/cust/others/s0000361-2021-ch_it.pdf</v>
      </c>
    </row>
    <row r="24132" spans="1:2" x14ac:dyDescent="0.2">
      <c r="A24132" s="1" t="s">
        <v>7000</v>
      </c>
      <c r="B24132" t="str">
        <f t="shared" si="731"/>
        <v>https://www.udobaer.de/out/media/public/cust/others/s0000361-2021-ch_it.pdf</v>
      </c>
    </row>
    <row r="24133" spans="1:2" x14ac:dyDescent="0.2">
      <c r="A24133" s="1" t="s">
        <v>7001</v>
      </c>
      <c r="B24133" t="str">
        <f t="shared" si="731"/>
        <v>https://www.udobaer.de/out/media/public/cust/others/s0000361-2021-ch_it.pdf</v>
      </c>
    </row>
    <row r="24134" spans="1:2" x14ac:dyDescent="0.2">
      <c r="A24134" s="1" t="s">
        <v>7002</v>
      </c>
      <c r="B24134" t="str">
        <f t="shared" si="731"/>
        <v>https://www.udobaer.de/out/media/public/cust/others/s0000361-2021-ch_it.pdf</v>
      </c>
    </row>
    <row r="24135" spans="1:2" x14ac:dyDescent="0.2">
      <c r="A24135" s="1" t="s">
        <v>7003</v>
      </c>
      <c r="B24135" t="str">
        <f t="shared" si="731"/>
        <v>https://www.udobaer.de/out/media/public/cust/others/s0000361-2021-ch_it.pdf</v>
      </c>
    </row>
    <row r="24136" spans="1:2" x14ac:dyDescent="0.2">
      <c r="A24136" s="1" t="s">
        <v>7004</v>
      </c>
      <c r="B24136" t="str">
        <f t="shared" si="731"/>
        <v>https://www.udobaer.de/out/media/public/cust/others/s0000361-2021-ch_it.pdf</v>
      </c>
    </row>
    <row r="24137" spans="1:2" x14ac:dyDescent="0.2">
      <c r="A24137" s="1" t="s">
        <v>7005</v>
      </c>
      <c r="B24137" t="str">
        <f t="shared" si="731"/>
        <v>https://www.udobaer.de/out/media/public/cust/others/s0000361-2021-ch_it.pdf</v>
      </c>
    </row>
    <row r="24138" spans="1:2" x14ac:dyDescent="0.2">
      <c r="A24138" s="1" t="s">
        <v>7006</v>
      </c>
      <c r="B24138" t="str">
        <f t="shared" si="731"/>
        <v>https://www.udobaer.de/out/media/public/cust/others/s0000361-2021-ch_it.pdf</v>
      </c>
    </row>
    <row r="24139" spans="1:2" x14ac:dyDescent="0.2">
      <c r="A24139" s="1" t="s">
        <v>7007</v>
      </c>
      <c r="B24139" t="str">
        <f t="shared" si="731"/>
        <v>https://www.udobaer.de/out/media/public/cust/others/s0000361-2021-ch_it.pdf</v>
      </c>
    </row>
    <row r="24140" spans="1:2" x14ac:dyDescent="0.2">
      <c r="A24140" s="1" t="s">
        <v>7008</v>
      </c>
      <c r="B24140" t="str">
        <f t="shared" si="731"/>
        <v>https://www.udobaer.de/out/media/public/cust/others/s0000361-2021-ch_it.pdf</v>
      </c>
    </row>
    <row r="24141" spans="1:2" x14ac:dyDescent="0.2">
      <c r="A24141" s="1" t="s">
        <v>7009</v>
      </c>
      <c r="B24141" t="str">
        <f t="shared" si="731"/>
        <v>https://www.udobaer.de/out/media/public/cust/others/s0000361-2021-ch_it.pdf</v>
      </c>
    </row>
    <row r="24142" spans="1:2" x14ac:dyDescent="0.2">
      <c r="A24142" s="1" t="s">
        <v>7010</v>
      </c>
      <c r="B24142" t="str">
        <f t="shared" si="731"/>
        <v>https://www.udobaer.de/out/media/public/cust/others/s0000361-2021-ch_it.pdf</v>
      </c>
    </row>
    <row r="24143" spans="1:2" x14ac:dyDescent="0.2">
      <c r="A24143" s="1" t="s">
        <v>7011</v>
      </c>
      <c r="B24143" t="str">
        <f t="shared" si="731"/>
        <v>https://www.udobaer.de/out/media/public/cust/others/s0000361-2021-ch_it.pdf</v>
      </c>
    </row>
    <row r="24144" spans="1:2" x14ac:dyDescent="0.2">
      <c r="A24144" s="1" t="s">
        <v>7012</v>
      </c>
      <c r="B24144" t="str">
        <f t="shared" si="731"/>
        <v>https://www.udobaer.de/out/media/public/cust/others/s0000361-2021-ch_it.pdf</v>
      </c>
    </row>
    <row r="24145" spans="1:2" x14ac:dyDescent="0.2">
      <c r="A24145" s="1" t="s">
        <v>7013</v>
      </c>
      <c r="B24145" t="str">
        <f t="shared" si="731"/>
        <v>https://www.udobaer.de/out/media/public/cust/others/s0000361-2021-ch_it.pdf</v>
      </c>
    </row>
    <row r="24146" spans="1:2" x14ac:dyDescent="0.2">
      <c r="A24146" s="1" t="s">
        <v>7014</v>
      </c>
      <c r="B24146" t="str">
        <f t="shared" si="731"/>
        <v>https://www.udobaer.de/out/media/public/cust/others/s0000361-2021-ch_it.pdf</v>
      </c>
    </row>
    <row r="24147" spans="1:2" x14ac:dyDescent="0.2">
      <c r="A24147" s="1" t="s">
        <v>7015</v>
      </c>
      <c r="B24147" t="str">
        <f t="shared" si="731"/>
        <v>https://www.udobaer.de/out/media/public/cust/others/s0000361-2021-ch_it.pdf</v>
      </c>
    </row>
    <row r="24148" spans="1:2" x14ac:dyDescent="0.2">
      <c r="A24148" s="1" t="s">
        <v>7016</v>
      </c>
      <c r="B24148" t="str">
        <f t="shared" si="731"/>
        <v>https://www.udobaer.de/out/media/public/cust/others/s0000361-2021-ch_it.pdf</v>
      </c>
    </row>
    <row r="24149" spans="1:2" x14ac:dyDescent="0.2">
      <c r="A24149" s="1" t="s">
        <v>7017</v>
      </c>
      <c r="B24149" t="str">
        <f t="shared" si="731"/>
        <v>https://www.udobaer.de/out/media/public/cust/others/s0000361-2021-ch_it.pdf</v>
      </c>
    </row>
    <row r="24150" spans="1:2" x14ac:dyDescent="0.2">
      <c r="A24150" s="1" t="s">
        <v>7018</v>
      </c>
      <c r="B24150" t="str">
        <f t="shared" si="731"/>
        <v>https://www.udobaer.de/out/media/public/cust/others/s0000361-2021-ch_it.pdf</v>
      </c>
    </row>
    <row r="24151" spans="1:2" x14ac:dyDescent="0.2">
      <c r="A24151" s="1" t="s">
        <v>7019</v>
      </c>
      <c r="B24151" t="str">
        <f t="shared" si="731"/>
        <v>https://www.udobaer.de/out/media/public/cust/others/s0000361-2021-ch_it.pdf</v>
      </c>
    </row>
    <row r="24152" spans="1:2" x14ac:dyDescent="0.2">
      <c r="A24152" s="1" t="s">
        <v>7020</v>
      </c>
      <c r="B24152" t="str">
        <f t="shared" si="731"/>
        <v>https://www.udobaer.de/out/media/public/cust/others/s0000361-2021-ch_it.pdf</v>
      </c>
    </row>
    <row r="24153" spans="1:2" x14ac:dyDescent="0.2">
      <c r="A24153" s="1" t="s">
        <v>7021</v>
      </c>
      <c r="B24153" t="str">
        <f t="shared" si="731"/>
        <v>https://www.udobaer.de/out/media/public/cust/others/s0000361-2021-ch_it.pdf</v>
      </c>
    </row>
    <row r="24154" spans="1:2" x14ac:dyDescent="0.2">
      <c r="A24154" s="1" t="s">
        <v>7022</v>
      </c>
      <c r="B24154" t="str">
        <f t="shared" si="731"/>
        <v>https://www.udobaer.de/out/media/public/cust/others/s0000361-2021-ch_it.pdf</v>
      </c>
    </row>
    <row r="24155" spans="1:2" x14ac:dyDescent="0.2">
      <c r="A24155" s="1" t="s">
        <v>7023</v>
      </c>
      <c r="B24155" t="str">
        <f t="shared" si="731"/>
        <v>https://www.udobaer.de/out/media/public/cust/others/s0000361-2021-ch_it.pdf</v>
      </c>
    </row>
    <row r="24156" spans="1:2" x14ac:dyDescent="0.2">
      <c r="A24156" s="1" t="s">
        <v>7024</v>
      </c>
      <c r="B24156" t="str">
        <f t="shared" si="731"/>
        <v>https://www.udobaer.de/out/media/public/cust/others/s0000361-2021-ch_it.pdf</v>
      </c>
    </row>
    <row r="24157" spans="1:2" x14ac:dyDescent="0.2">
      <c r="A24157" s="1" t="s">
        <v>7025</v>
      </c>
      <c r="B24157" t="str">
        <f t="shared" si="731"/>
        <v>https://www.udobaer.de/out/media/public/cust/others/s0000361-2021-ch_it.pdf</v>
      </c>
    </row>
    <row r="24158" spans="1:2" x14ac:dyDescent="0.2">
      <c r="A24158" s="1" t="s">
        <v>7026</v>
      </c>
      <c r="B24158" t="str">
        <f t="shared" si="731"/>
        <v>https://www.udobaer.de/out/media/public/cust/others/s0000361-2021-ch_it.pdf</v>
      </c>
    </row>
    <row r="24159" spans="1:2" x14ac:dyDescent="0.2">
      <c r="A24159" s="1" t="s">
        <v>7027</v>
      </c>
      <c r="B24159" t="str">
        <f t="shared" si="731"/>
        <v>https://www.udobaer.de/out/media/public/cust/others/s0000361-2021-ch_it.pdf</v>
      </c>
    </row>
    <row r="24160" spans="1:2" x14ac:dyDescent="0.2">
      <c r="A24160" s="1" t="s">
        <v>7028</v>
      </c>
      <c r="B24160" t="str">
        <f t="shared" si="731"/>
        <v>https://www.udobaer.de/out/media/public/cust/others/s0000361-2021-ch_it.pdf</v>
      </c>
    </row>
    <row r="24161" spans="1:2" x14ac:dyDescent="0.2">
      <c r="A24161" s="1" t="s">
        <v>7029</v>
      </c>
      <c r="B24161" t="str">
        <f t="shared" si="731"/>
        <v>https://www.udobaer.de/out/media/public/cust/others/s0000361-2021-ch_it.pdf</v>
      </c>
    </row>
    <row r="24162" spans="1:2" x14ac:dyDescent="0.2">
      <c r="A24162" s="1" t="s">
        <v>7030</v>
      </c>
      <c r="B24162" t="str">
        <f t="shared" si="731"/>
        <v>https://www.udobaer.de/out/media/public/cust/others/s0000361-2021-ch_it.pdf</v>
      </c>
    </row>
    <row r="24163" spans="1:2" x14ac:dyDescent="0.2">
      <c r="A24163" s="1" t="s">
        <v>7031</v>
      </c>
      <c r="B24163" t="str">
        <f t="shared" si="731"/>
        <v>https://www.udobaer.de/out/media/public/cust/others/s0000361-2021-ch_it.pdf</v>
      </c>
    </row>
    <row r="24164" spans="1:2" x14ac:dyDescent="0.2">
      <c r="A24164" s="1" t="s">
        <v>7032</v>
      </c>
      <c r="B24164" t="str">
        <f t="shared" si="731"/>
        <v>https://www.udobaer.de/out/media/public/cust/others/s0000361-2021-ch_it.pdf</v>
      </c>
    </row>
    <row r="24165" spans="1:2" x14ac:dyDescent="0.2">
      <c r="A24165" s="1" t="s">
        <v>7033</v>
      </c>
      <c r="B24165" t="str">
        <f t="shared" si="731"/>
        <v>https://www.udobaer.de/out/media/public/cust/others/s0000361-2021-ch_it.pdf</v>
      </c>
    </row>
    <row r="24166" spans="1:2" x14ac:dyDescent="0.2">
      <c r="A24166" s="1" t="s">
        <v>7034</v>
      </c>
      <c r="B24166" t="str">
        <f t="shared" si="731"/>
        <v>https://www.udobaer.de/out/media/public/cust/others/s0000361-2021-ch_it.pdf</v>
      </c>
    </row>
    <row r="24167" spans="1:2" x14ac:dyDescent="0.2">
      <c r="A24167" s="1" t="s">
        <v>7035</v>
      </c>
      <c r="B24167" t="str">
        <f t="shared" si="731"/>
        <v>https://www.udobaer.de/out/media/public/cust/others/s0000361-2021-ch_it.pdf</v>
      </c>
    </row>
    <row r="24168" spans="1:2" x14ac:dyDescent="0.2">
      <c r="A24168" s="1" t="s">
        <v>7036</v>
      </c>
      <c r="B24168" t="str">
        <f t="shared" si="731"/>
        <v>https://www.udobaer.de/out/media/public/cust/others/s0000361-2021-ch_it.pdf</v>
      </c>
    </row>
    <row r="24169" spans="1:2" x14ac:dyDescent="0.2">
      <c r="A24169" s="1" t="s">
        <v>7037</v>
      </c>
      <c r="B24169" t="str">
        <f t="shared" si="731"/>
        <v>https://www.udobaer.de/out/media/public/cust/others/s0000361-2021-ch_it.pdf</v>
      </c>
    </row>
    <row r="24170" spans="1:2" x14ac:dyDescent="0.2">
      <c r="A24170" s="1" t="s">
        <v>7038</v>
      </c>
      <c r="B24170" t="str">
        <f t="shared" si="731"/>
        <v>https://www.udobaer.de/out/media/public/cust/others/s0000361-2021-ch_it.pdf</v>
      </c>
    </row>
    <row r="24171" spans="1:2" x14ac:dyDescent="0.2">
      <c r="A24171" s="1" t="s">
        <v>7039</v>
      </c>
      <c r="B24171" t="str">
        <f t="shared" si="731"/>
        <v>https://www.udobaer.de/out/media/public/cust/others/s0000361-2021-ch_it.pdf</v>
      </c>
    </row>
    <row r="24172" spans="1:2" x14ac:dyDescent="0.2">
      <c r="A24172" s="1" t="s">
        <v>7040</v>
      </c>
      <c r="B24172" t="str">
        <f t="shared" si="731"/>
        <v>https://www.udobaer.de/out/media/public/cust/others/s0000361-2021-ch_it.pdf</v>
      </c>
    </row>
    <row r="24173" spans="1:2" x14ac:dyDescent="0.2">
      <c r="A24173" s="1" t="s">
        <v>7041</v>
      </c>
      <c r="B24173" t="str">
        <f t="shared" ref="B24173:B24236" si="732">HYPERLINK("https://www.udobaer.de/out/media/public/cust/others/s0000361-2021-ch_it.pdf")</f>
        <v>https://www.udobaer.de/out/media/public/cust/others/s0000361-2021-ch_it.pdf</v>
      </c>
    </row>
    <row r="24174" spans="1:2" x14ac:dyDescent="0.2">
      <c r="A24174" s="1" t="s">
        <v>7042</v>
      </c>
      <c r="B24174" t="str">
        <f t="shared" si="732"/>
        <v>https://www.udobaer.de/out/media/public/cust/others/s0000361-2021-ch_it.pdf</v>
      </c>
    </row>
    <row r="24175" spans="1:2" x14ac:dyDescent="0.2">
      <c r="A24175" s="1" t="s">
        <v>7043</v>
      </c>
      <c r="B24175" t="str">
        <f t="shared" si="732"/>
        <v>https://www.udobaer.de/out/media/public/cust/others/s0000361-2021-ch_it.pdf</v>
      </c>
    </row>
    <row r="24176" spans="1:2" x14ac:dyDescent="0.2">
      <c r="A24176" s="1" t="s">
        <v>7044</v>
      </c>
      <c r="B24176" t="str">
        <f t="shared" si="732"/>
        <v>https://www.udobaer.de/out/media/public/cust/others/s0000361-2021-ch_it.pdf</v>
      </c>
    </row>
    <row r="24177" spans="1:2" x14ac:dyDescent="0.2">
      <c r="A24177" s="1" t="s">
        <v>7045</v>
      </c>
      <c r="B24177" t="str">
        <f t="shared" si="732"/>
        <v>https://www.udobaer.de/out/media/public/cust/others/s0000361-2021-ch_it.pdf</v>
      </c>
    </row>
    <row r="24178" spans="1:2" x14ac:dyDescent="0.2">
      <c r="A24178" s="1" t="s">
        <v>7046</v>
      </c>
      <c r="B24178" t="str">
        <f t="shared" si="732"/>
        <v>https://www.udobaer.de/out/media/public/cust/others/s0000361-2021-ch_it.pdf</v>
      </c>
    </row>
    <row r="24179" spans="1:2" x14ac:dyDescent="0.2">
      <c r="A24179" s="1" t="s">
        <v>7047</v>
      </c>
      <c r="B24179" t="str">
        <f t="shared" si="732"/>
        <v>https://www.udobaer.de/out/media/public/cust/others/s0000361-2021-ch_it.pdf</v>
      </c>
    </row>
    <row r="24180" spans="1:2" x14ac:dyDescent="0.2">
      <c r="A24180" s="1" t="s">
        <v>7048</v>
      </c>
      <c r="B24180" t="str">
        <f t="shared" si="732"/>
        <v>https://www.udobaer.de/out/media/public/cust/others/s0000361-2021-ch_it.pdf</v>
      </c>
    </row>
    <row r="24181" spans="1:2" x14ac:dyDescent="0.2">
      <c r="A24181" s="1" t="s">
        <v>7049</v>
      </c>
      <c r="B24181" t="str">
        <f t="shared" si="732"/>
        <v>https://www.udobaer.de/out/media/public/cust/others/s0000361-2021-ch_it.pdf</v>
      </c>
    </row>
    <row r="24182" spans="1:2" x14ac:dyDescent="0.2">
      <c r="A24182" s="1" t="s">
        <v>7050</v>
      </c>
      <c r="B24182" t="str">
        <f t="shared" si="732"/>
        <v>https://www.udobaer.de/out/media/public/cust/others/s0000361-2021-ch_it.pdf</v>
      </c>
    </row>
    <row r="24183" spans="1:2" x14ac:dyDescent="0.2">
      <c r="A24183" s="1" t="s">
        <v>7051</v>
      </c>
      <c r="B24183" t="str">
        <f t="shared" si="732"/>
        <v>https://www.udobaer.de/out/media/public/cust/others/s0000361-2021-ch_it.pdf</v>
      </c>
    </row>
    <row r="24184" spans="1:2" x14ac:dyDescent="0.2">
      <c r="A24184" s="1" t="s">
        <v>7052</v>
      </c>
      <c r="B24184" t="str">
        <f t="shared" si="732"/>
        <v>https://www.udobaer.de/out/media/public/cust/others/s0000361-2021-ch_it.pdf</v>
      </c>
    </row>
    <row r="24185" spans="1:2" x14ac:dyDescent="0.2">
      <c r="A24185" s="1" t="s">
        <v>7053</v>
      </c>
      <c r="B24185" t="str">
        <f t="shared" si="732"/>
        <v>https://www.udobaer.de/out/media/public/cust/others/s0000361-2021-ch_it.pdf</v>
      </c>
    </row>
    <row r="24186" spans="1:2" x14ac:dyDescent="0.2">
      <c r="A24186" s="1" t="s">
        <v>7054</v>
      </c>
      <c r="B24186" t="str">
        <f t="shared" si="732"/>
        <v>https://www.udobaer.de/out/media/public/cust/others/s0000361-2021-ch_it.pdf</v>
      </c>
    </row>
    <row r="24187" spans="1:2" x14ac:dyDescent="0.2">
      <c r="A24187" s="1" t="s">
        <v>7055</v>
      </c>
      <c r="B24187" t="str">
        <f t="shared" si="732"/>
        <v>https://www.udobaer.de/out/media/public/cust/others/s0000361-2021-ch_it.pdf</v>
      </c>
    </row>
    <row r="24188" spans="1:2" x14ac:dyDescent="0.2">
      <c r="A24188" s="1" t="s">
        <v>7056</v>
      </c>
      <c r="B24188" t="str">
        <f t="shared" si="732"/>
        <v>https://www.udobaer.de/out/media/public/cust/others/s0000361-2021-ch_it.pdf</v>
      </c>
    </row>
    <row r="24189" spans="1:2" x14ac:dyDescent="0.2">
      <c r="A24189" s="1" t="s">
        <v>7057</v>
      </c>
      <c r="B24189" t="str">
        <f t="shared" si="732"/>
        <v>https://www.udobaer.de/out/media/public/cust/others/s0000361-2021-ch_it.pdf</v>
      </c>
    </row>
    <row r="24190" spans="1:2" x14ac:dyDescent="0.2">
      <c r="A24190" s="1" t="s">
        <v>7058</v>
      </c>
      <c r="B24190" t="str">
        <f t="shared" si="732"/>
        <v>https://www.udobaer.de/out/media/public/cust/others/s0000361-2021-ch_it.pdf</v>
      </c>
    </row>
    <row r="24191" spans="1:2" x14ac:dyDescent="0.2">
      <c r="A24191" s="1" t="s">
        <v>7059</v>
      </c>
      <c r="B24191" t="str">
        <f t="shared" si="732"/>
        <v>https://www.udobaer.de/out/media/public/cust/others/s0000361-2021-ch_it.pdf</v>
      </c>
    </row>
    <row r="24192" spans="1:2" x14ac:dyDescent="0.2">
      <c r="A24192" s="1" t="s">
        <v>7060</v>
      </c>
      <c r="B24192" t="str">
        <f t="shared" si="732"/>
        <v>https://www.udobaer.de/out/media/public/cust/others/s0000361-2021-ch_it.pdf</v>
      </c>
    </row>
    <row r="24193" spans="1:2" x14ac:dyDescent="0.2">
      <c r="A24193" s="1" t="s">
        <v>7061</v>
      </c>
      <c r="B24193" t="str">
        <f t="shared" si="732"/>
        <v>https://www.udobaer.de/out/media/public/cust/others/s0000361-2021-ch_it.pdf</v>
      </c>
    </row>
    <row r="24194" spans="1:2" x14ac:dyDescent="0.2">
      <c r="A24194" s="1" t="s">
        <v>7062</v>
      </c>
      <c r="B24194" t="str">
        <f t="shared" si="732"/>
        <v>https://www.udobaer.de/out/media/public/cust/others/s0000361-2021-ch_it.pdf</v>
      </c>
    </row>
    <row r="24195" spans="1:2" x14ac:dyDescent="0.2">
      <c r="A24195" s="1" t="s">
        <v>7063</v>
      </c>
      <c r="B24195" t="str">
        <f t="shared" si="732"/>
        <v>https://www.udobaer.de/out/media/public/cust/others/s0000361-2021-ch_it.pdf</v>
      </c>
    </row>
    <row r="24196" spans="1:2" x14ac:dyDescent="0.2">
      <c r="A24196" s="1" t="s">
        <v>7064</v>
      </c>
      <c r="B24196" t="str">
        <f t="shared" si="732"/>
        <v>https://www.udobaer.de/out/media/public/cust/others/s0000361-2021-ch_it.pdf</v>
      </c>
    </row>
    <row r="24197" spans="1:2" x14ac:dyDescent="0.2">
      <c r="A24197" s="1" t="s">
        <v>7065</v>
      </c>
      <c r="B24197" t="str">
        <f t="shared" si="732"/>
        <v>https://www.udobaer.de/out/media/public/cust/others/s0000361-2021-ch_it.pdf</v>
      </c>
    </row>
    <row r="24198" spans="1:2" x14ac:dyDescent="0.2">
      <c r="A24198" s="1" t="s">
        <v>7066</v>
      </c>
      <c r="B24198" t="str">
        <f t="shared" si="732"/>
        <v>https://www.udobaer.de/out/media/public/cust/others/s0000361-2021-ch_it.pdf</v>
      </c>
    </row>
    <row r="24199" spans="1:2" x14ac:dyDescent="0.2">
      <c r="A24199" s="1" t="s">
        <v>7067</v>
      </c>
      <c r="B24199" t="str">
        <f t="shared" si="732"/>
        <v>https://www.udobaer.de/out/media/public/cust/others/s0000361-2021-ch_it.pdf</v>
      </c>
    </row>
    <row r="24200" spans="1:2" x14ac:dyDescent="0.2">
      <c r="A24200" s="1" t="s">
        <v>7068</v>
      </c>
      <c r="B24200" t="str">
        <f t="shared" si="732"/>
        <v>https://www.udobaer.de/out/media/public/cust/others/s0000361-2021-ch_it.pdf</v>
      </c>
    </row>
    <row r="24201" spans="1:2" x14ac:dyDescent="0.2">
      <c r="A24201" s="1" t="s">
        <v>7069</v>
      </c>
      <c r="B24201" t="str">
        <f t="shared" si="732"/>
        <v>https://www.udobaer.de/out/media/public/cust/others/s0000361-2021-ch_it.pdf</v>
      </c>
    </row>
    <row r="24202" spans="1:2" x14ac:dyDescent="0.2">
      <c r="A24202" s="1" t="s">
        <v>7070</v>
      </c>
      <c r="B24202" t="str">
        <f t="shared" si="732"/>
        <v>https://www.udobaer.de/out/media/public/cust/others/s0000361-2021-ch_it.pdf</v>
      </c>
    </row>
    <row r="24203" spans="1:2" x14ac:dyDescent="0.2">
      <c r="A24203" s="1" t="s">
        <v>7071</v>
      </c>
      <c r="B24203" t="str">
        <f t="shared" si="732"/>
        <v>https://www.udobaer.de/out/media/public/cust/others/s0000361-2021-ch_it.pdf</v>
      </c>
    </row>
    <row r="24204" spans="1:2" x14ac:dyDescent="0.2">
      <c r="A24204" s="1" t="s">
        <v>7072</v>
      </c>
      <c r="B24204" t="str">
        <f t="shared" si="732"/>
        <v>https://www.udobaer.de/out/media/public/cust/others/s0000361-2021-ch_it.pdf</v>
      </c>
    </row>
    <row r="24205" spans="1:2" x14ac:dyDescent="0.2">
      <c r="A24205" s="1" t="s">
        <v>7073</v>
      </c>
      <c r="B24205" t="str">
        <f t="shared" si="732"/>
        <v>https://www.udobaer.de/out/media/public/cust/others/s0000361-2021-ch_it.pdf</v>
      </c>
    </row>
    <row r="24206" spans="1:2" x14ac:dyDescent="0.2">
      <c r="A24206" s="1" t="s">
        <v>7074</v>
      </c>
      <c r="B24206" t="str">
        <f t="shared" si="732"/>
        <v>https://www.udobaer.de/out/media/public/cust/others/s0000361-2021-ch_it.pdf</v>
      </c>
    </row>
    <row r="24207" spans="1:2" x14ac:dyDescent="0.2">
      <c r="A24207" s="1" t="s">
        <v>7075</v>
      </c>
      <c r="B24207" t="str">
        <f t="shared" si="732"/>
        <v>https://www.udobaer.de/out/media/public/cust/others/s0000361-2021-ch_it.pdf</v>
      </c>
    </row>
    <row r="24208" spans="1:2" x14ac:dyDescent="0.2">
      <c r="A24208" s="1" t="s">
        <v>7076</v>
      </c>
      <c r="B24208" t="str">
        <f t="shared" si="732"/>
        <v>https://www.udobaer.de/out/media/public/cust/others/s0000361-2021-ch_it.pdf</v>
      </c>
    </row>
    <row r="24209" spans="1:2" x14ac:dyDescent="0.2">
      <c r="A24209" s="1" t="s">
        <v>7077</v>
      </c>
      <c r="B24209" t="str">
        <f t="shared" si="732"/>
        <v>https://www.udobaer.de/out/media/public/cust/others/s0000361-2021-ch_it.pdf</v>
      </c>
    </row>
    <row r="24210" spans="1:2" x14ac:dyDescent="0.2">
      <c r="A24210" s="1" t="s">
        <v>7078</v>
      </c>
      <c r="B24210" t="str">
        <f t="shared" si="732"/>
        <v>https://www.udobaer.de/out/media/public/cust/others/s0000361-2021-ch_it.pdf</v>
      </c>
    </row>
    <row r="24211" spans="1:2" x14ac:dyDescent="0.2">
      <c r="A24211" s="1" t="s">
        <v>7079</v>
      </c>
      <c r="B24211" t="str">
        <f t="shared" si="732"/>
        <v>https://www.udobaer.de/out/media/public/cust/others/s0000361-2021-ch_it.pdf</v>
      </c>
    </row>
    <row r="24212" spans="1:2" x14ac:dyDescent="0.2">
      <c r="A24212" s="1" t="s">
        <v>7080</v>
      </c>
      <c r="B24212" t="str">
        <f t="shared" si="732"/>
        <v>https://www.udobaer.de/out/media/public/cust/others/s0000361-2021-ch_it.pdf</v>
      </c>
    </row>
    <row r="24213" spans="1:2" x14ac:dyDescent="0.2">
      <c r="A24213" s="1" t="s">
        <v>7081</v>
      </c>
      <c r="B24213" t="str">
        <f t="shared" si="732"/>
        <v>https://www.udobaer.de/out/media/public/cust/others/s0000361-2021-ch_it.pdf</v>
      </c>
    </row>
    <row r="24214" spans="1:2" x14ac:dyDescent="0.2">
      <c r="A24214" s="1" t="s">
        <v>7082</v>
      </c>
      <c r="B24214" t="str">
        <f t="shared" si="732"/>
        <v>https://www.udobaer.de/out/media/public/cust/others/s0000361-2021-ch_it.pdf</v>
      </c>
    </row>
    <row r="24215" spans="1:2" x14ac:dyDescent="0.2">
      <c r="A24215" s="1" t="s">
        <v>7083</v>
      </c>
      <c r="B24215" t="str">
        <f t="shared" si="732"/>
        <v>https://www.udobaer.de/out/media/public/cust/others/s0000361-2021-ch_it.pdf</v>
      </c>
    </row>
    <row r="24216" spans="1:2" x14ac:dyDescent="0.2">
      <c r="A24216" s="1" t="s">
        <v>7084</v>
      </c>
      <c r="B24216" t="str">
        <f t="shared" si="732"/>
        <v>https://www.udobaer.de/out/media/public/cust/others/s0000361-2021-ch_it.pdf</v>
      </c>
    </row>
    <row r="24217" spans="1:2" x14ac:dyDescent="0.2">
      <c r="A24217" s="1" t="s">
        <v>7085</v>
      </c>
      <c r="B24217" t="str">
        <f t="shared" si="732"/>
        <v>https://www.udobaer.de/out/media/public/cust/others/s0000361-2021-ch_it.pdf</v>
      </c>
    </row>
    <row r="24218" spans="1:2" x14ac:dyDescent="0.2">
      <c r="A24218" s="1" t="s">
        <v>7086</v>
      </c>
      <c r="B24218" t="str">
        <f t="shared" si="732"/>
        <v>https://www.udobaer.de/out/media/public/cust/others/s0000361-2021-ch_it.pdf</v>
      </c>
    </row>
    <row r="24219" spans="1:2" x14ac:dyDescent="0.2">
      <c r="A24219" s="1" t="s">
        <v>7087</v>
      </c>
      <c r="B24219" t="str">
        <f t="shared" si="732"/>
        <v>https://www.udobaer.de/out/media/public/cust/others/s0000361-2021-ch_it.pdf</v>
      </c>
    </row>
    <row r="24220" spans="1:2" x14ac:dyDescent="0.2">
      <c r="A24220" s="1" t="s">
        <v>7088</v>
      </c>
      <c r="B24220" t="str">
        <f t="shared" si="732"/>
        <v>https://www.udobaer.de/out/media/public/cust/others/s0000361-2021-ch_it.pdf</v>
      </c>
    </row>
    <row r="24221" spans="1:2" x14ac:dyDescent="0.2">
      <c r="A24221" s="1" t="s">
        <v>7089</v>
      </c>
      <c r="B24221" t="str">
        <f t="shared" si="732"/>
        <v>https://www.udobaer.de/out/media/public/cust/others/s0000361-2021-ch_it.pdf</v>
      </c>
    </row>
    <row r="24222" spans="1:2" x14ac:dyDescent="0.2">
      <c r="A24222" s="1" t="s">
        <v>7090</v>
      </c>
      <c r="B24222" t="str">
        <f t="shared" si="732"/>
        <v>https://www.udobaer.de/out/media/public/cust/others/s0000361-2021-ch_it.pdf</v>
      </c>
    </row>
    <row r="24223" spans="1:2" x14ac:dyDescent="0.2">
      <c r="A24223" s="1" t="s">
        <v>7091</v>
      </c>
      <c r="B24223" t="str">
        <f t="shared" si="732"/>
        <v>https://www.udobaer.de/out/media/public/cust/others/s0000361-2021-ch_it.pdf</v>
      </c>
    </row>
    <row r="24224" spans="1:2" x14ac:dyDescent="0.2">
      <c r="A24224" s="1" t="s">
        <v>7092</v>
      </c>
      <c r="B24224" t="str">
        <f t="shared" si="732"/>
        <v>https://www.udobaer.de/out/media/public/cust/others/s0000361-2021-ch_it.pdf</v>
      </c>
    </row>
    <row r="24225" spans="1:2" x14ac:dyDescent="0.2">
      <c r="A24225" s="1" t="s">
        <v>7093</v>
      </c>
      <c r="B24225" t="str">
        <f t="shared" si="732"/>
        <v>https://www.udobaer.de/out/media/public/cust/others/s0000361-2021-ch_it.pdf</v>
      </c>
    </row>
    <row r="24226" spans="1:2" x14ac:dyDescent="0.2">
      <c r="A24226" s="1" t="s">
        <v>7094</v>
      </c>
      <c r="B24226" t="str">
        <f t="shared" si="732"/>
        <v>https://www.udobaer.de/out/media/public/cust/others/s0000361-2021-ch_it.pdf</v>
      </c>
    </row>
    <row r="24227" spans="1:2" x14ac:dyDescent="0.2">
      <c r="A24227" s="1" t="s">
        <v>7095</v>
      </c>
      <c r="B24227" t="str">
        <f t="shared" si="732"/>
        <v>https://www.udobaer.de/out/media/public/cust/others/s0000361-2021-ch_it.pdf</v>
      </c>
    </row>
    <row r="24228" spans="1:2" x14ac:dyDescent="0.2">
      <c r="A24228" s="1" t="s">
        <v>7096</v>
      </c>
      <c r="B24228" t="str">
        <f t="shared" si="732"/>
        <v>https://www.udobaer.de/out/media/public/cust/others/s0000361-2021-ch_it.pdf</v>
      </c>
    </row>
    <row r="24229" spans="1:2" x14ac:dyDescent="0.2">
      <c r="A24229" s="1" t="s">
        <v>7097</v>
      </c>
      <c r="B24229" t="str">
        <f t="shared" si="732"/>
        <v>https://www.udobaer.de/out/media/public/cust/others/s0000361-2021-ch_it.pdf</v>
      </c>
    </row>
    <row r="24230" spans="1:2" x14ac:dyDescent="0.2">
      <c r="A24230" s="1" t="s">
        <v>7098</v>
      </c>
      <c r="B24230" t="str">
        <f t="shared" si="732"/>
        <v>https://www.udobaer.de/out/media/public/cust/others/s0000361-2021-ch_it.pdf</v>
      </c>
    </row>
    <row r="24231" spans="1:2" x14ac:dyDescent="0.2">
      <c r="A24231" s="1" t="s">
        <v>7099</v>
      </c>
      <c r="B24231" t="str">
        <f t="shared" si="732"/>
        <v>https://www.udobaer.de/out/media/public/cust/others/s0000361-2021-ch_it.pdf</v>
      </c>
    </row>
    <row r="24232" spans="1:2" x14ac:dyDescent="0.2">
      <c r="A24232" s="1" t="s">
        <v>7100</v>
      </c>
      <c r="B24232" t="str">
        <f t="shared" si="732"/>
        <v>https://www.udobaer.de/out/media/public/cust/others/s0000361-2021-ch_it.pdf</v>
      </c>
    </row>
    <row r="24233" spans="1:2" x14ac:dyDescent="0.2">
      <c r="A24233" s="1" t="s">
        <v>7101</v>
      </c>
      <c r="B24233" t="str">
        <f t="shared" si="732"/>
        <v>https://www.udobaer.de/out/media/public/cust/others/s0000361-2021-ch_it.pdf</v>
      </c>
    </row>
    <row r="24234" spans="1:2" x14ac:dyDescent="0.2">
      <c r="A24234" s="1" t="s">
        <v>7102</v>
      </c>
      <c r="B24234" t="str">
        <f t="shared" si="732"/>
        <v>https://www.udobaer.de/out/media/public/cust/others/s0000361-2021-ch_it.pdf</v>
      </c>
    </row>
    <row r="24235" spans="1:2" x14ac:dyDescent="0.2">
      <c r="A24235" s="1" t="s">
        <v>7103</v>
      </c>
      <c r="B24235" t="str">
        <f t="shared" si="732"/>
        <v>https://www.udobaer.de/out/media/public/cust/others/s0000361-2021-ch_it.pdf</v>
      </c>
    </row>
    <row r="24236" spans="1:2" x14ac:dyDescent="0.2">
      <c r="A24236" s="1" t="s">
        <v>7104</v>
      </c>
      <c r="B24236" t="str">
        <f t="shared" si="732"/>
        <v>https://www.udobaer.de/out/media/public/cust/others/s0000361-2021-ch_it.pdf</v>
      </c>
    </row>
    <row r="24237" spans="1:2" x14ac:dyDescent="0.2">
      <c r="A24237" s="1" t="s">
        <v>7105</v>
      </c>
      <c r="B24237" t="str">
        <f t="shared" ref="B24237:B24300" si="733">HYPERLINK("https://www.udobaer.de/out/media/public/cust/others/s0000361-2021-ch_it.pdf")</f>
        <v>https://www.udobaer.de/out/media/public/cust/others/s0000361-2021-ch_it.pdf</v>
      </c>
    </row>
    <row r="24238" spans="1:2" x14ac:dyDescent="0.2">
      <c r="A24238" s="1" t="s">
        <v>7106</v>
      </c>
      <c r="B24238" t="str">
        <f t="shared" si="733"/>
        <v>https://www.udobaer.de/out/media/public/cust/others/s0000361-2021-ch_it.pdf</v>
      </c>
    </row>
    <row r="24239" spans="1:2" x14ac:dyDescent="0.2">
      <c r="A24239" s="1" t="s">
        <v>7107</v>
      </c>
      <c r="B24239" t="str">
        <f t="shared" si="733"/>
        <v>https://www.udobaer.de/out/media/public/cust/others/s0000361-2021-ch_it.pdf</v>
      </c>
    </row>
    <row r="24240" spans="1:2" x14ac:dyDescent="0.2">
      <c r="A24240" s="1" t="s">
        <v>7108</v>
      </c>
      <c r="B24240" t="str">
        <f t="shared" si="733"/>
        <v>https://www.udobaer.de/out/media/public/cust/others/s0000361-2021-ch_it.pdf</v>
      </c>
    </row>
    <row r="24241" spans="1:2" x14ac:dyDescent="0.2">
      <c r="A24241" s="1" t="s">
        <v>7109</v>
      </c>
      <c r="B24241" t="str">
        <f t="shared" si="733"/>
        <v>https://www.udobaer.de/out/media/public/cust/others/s0000361-2021-ch_it.pdf</v>
      </c>
    </row>
    <row r="24242" spans="1:2" x14ac:dyDescent="0.2">
      <c r="A24242" s="1" t="s">
        <v>7110</v>
      </c>
      <c r="B24242" t="str">
        <f t="shared" si="733"/>
        <v>https://www.udobaer.de/out/media/public/cust/others/s0000361-2021-ch_it.pdf</v>
      </c>
    </row>
    <row r="24243" spans="1:2" x14ac:dyDescent="0.2">
      <c r="A24243" s="1" t="s">
        <v>7111</v>
      </c>
      <c r="B24243" t="str">
        <f t="shared" si="733"/>
        <v>https://www.udobaer.de/out/media/public/cust/others/s0000361-2021-ch_it.pdf</v>
      </c>
    </row>
    <row r="24244" spans="1:2" x14ac:dyDescent="0.2">
      <c r="A24244" s="1" t="s">
        <v>7112</v>
      </c>
      <c r="B24244" t="str">
        <f t="shared" si="733"/>
        <v>https://www.udobaer.de/out/media/public/cust/others/s0000361-2021-ch_it.pdf</v>
      </c>
    </row>
    <row r="24245" spans="1:2" x14ac:dyDescent="0.2">
      <c r="A24245" s="1" t="s">
        <v>7113</v>
      </c>
      <c r="B24245" t="str">
        <f t="shared" si="733"/>
        <v>https://www.udobaer.de/out/media/public/cust/others/s0000361-2021-ch_it.pdf</v>
      </c>
    </row>
    <row r="24246" spans="1:2" x14ac:dyDescent="0.2">
      <c r="A24246" s="1" t="s">
        <v>7114</v>
      </c>
      <c r="B24246" t="str">
        <f t="shared" si="733"/>
        <v>https://www.udobaer.de/out/media/public/cust/others/s0000361-2021-ch_it.pdf</v>
      </c>
    </row>
    <row r="24247" spans="1:2" x14ac:dyDescent="0.2">
      <c r="A24247" s="1" t="s">
        <v>7115</v>
      </c>
      <c r="B24247" t="str">
        <f t="shared" si="733"/>
        <v>https://www.udobaer.de/out/media/public/cust/others/s0000361-2021-ch_it.pdf</v>
      </c>
    </row>
    <row r="24248" spans="1:2" x14ac:dyDescent="0.2">
      <c r="A24248" s="1" t="s">
        <v>7116</v>
      </c>
      <c r="B24248" t="str">
        <f t="shared" si="733"/>
        <v>https://www.udobaer.de/out/media/public/cust/others/s0000361-2021-ch_it.pdf</v>
      </c>
    </row>
    <row r="24249" spans="1:2" x14ac:dyDescent="0.2">
      <c r="A24249" s="1" t="s">
        <v>7117</v>
      </c>
      <c r="B24249" t="str">
        <f t="shared" si="733"/>
        <v>https://www.udobaer.de/out/media/public/cust/others/s0000361-2021-ch_it.pdf</v>
      </c>
    </row>
    <row r="24250" spans="1:2" x14ac:dyDescent="0.2">
      <c r="A24250" s="1" t="s">
        <v>7118</v>
      </c>
      <c r="B24250" t="str">
        <f t="shared" si="733"/>
        <v>https://www.udobaer.de/out/media/public/cust/others/s0000361-2021-ch_it.pdf</v>
      </c>
    </row>
    <row r="24251" spans="1:2" x14ac:dyDescent="0.2">
      <c r="A24251" s="1" t="s">
        <v>7119</v>
      </c>
      <c r="B24251" t="str">
        <f t="shared" si="733"/>
        <v>https://www.udobaer.de/out/media/public/cust/others/s0000361-2021-ch_it.pdf</v>
      </c>
    </row>
    <row r="24252" spans="1:2" x14ac:dyDescent="0.2">
      <c r="A24252" s="1" t="s">
        <v>7120</v>
      </c>
      <c r="B24252" t="str">
        <f t="shared" si="733"/>
        <v>https://www.udobaer.de/out/media/public/cust/others/s0000361-2021-ch_it.pdf</v>
      </c>
    </row>
    <row r="24253" spans="1:2" x14ac:dyDescent="0.2">
      <c r="A24253" s="1" t="s">
        <v>7121</v>
      </c>
      <c r="B24253" t="str">
        <f t="shared" si="733"/>
        <v>https://www.udobaer.de/out/media/public/cust/others/s0000361-2021-ch_it.pdf</v>
      </c>
    </row>
    <row r="24254" spans="1:2" x14ac:dyDescent="0.2">
      <c r="A24254" s="1" t="s">
        <v>7122</v>
      </c>
      <c r="B24254" t="str">
        <f t="shared" si="733"/>
        <v>https://www.udobaer.de/out/media/public/cust/others/s0000361-2021-ch_it.pdf</v>
      </c>
    </row>
    <row r="24255" spans="1:2" x14ac:dyDescent="0.2">
      <c r="A24255" s="1" t="s">
        <v>7123</v>
      </c>
      <c r="B24255" t="str">
        <f t="shared" si="733"/>
        <v>https://www.udobaer.de/out/media/public/cust/others/s0000361-2021-ch_it.pdf</v>
      </c>
    </row>
    <row r="24256" spans="1:2" x14ac:dyDescent="0.2">
      <c r="A24256" s="1" t="s">
        <v>7124</v>
      </c>
      <c r="B24256" t="str">
        <f t="shared" si="733"/>
        <v>https://www.udobaer.de/out/media/public/cust/others/s0000361-2021-ch_it.pdf</v>
      </c>
    </row>
    <row r="24257" spans="1:2" x14ac:dyDescent="0.2">
      <c r="A24257" s="1" t="s">
        <v>7125</v>
      </c>
      <c r="B24257" t="str">
        <f t="shared" si="733"/>
        <v>https://www.udobaer.de/out/media/public/cust/others/s0000361-2021-ch_it.pdf</v>
      </c>
    </row>
    <row r="24258" spans="1:2" x14ac:dyDescent="0.2">
      <c r="A24258" s="1" t="s">
        <v>7126</v>
      </c>
      <c r="B24258" t="str">
        <f t="shared" si="733"/>
        <v>https://www.udobaer.de/out/media/public/cust/others/s0000361-2021-ch_it.pdf</v>
      </c>
    </row>
    <row r="24259" spans="1:2" x14ac:dyDescent="0.2">
      <c r="A24259" s="1" t="s">
        <v>7127</v>
      </c>
      <c r="B24259" t="str">
        <f t="shared" si="733"/>
        <v>https://www.udobaer.de/out/media/public/cust/others/s0000361-2021-ch_it.pdf</v>
      </c>
    </row>
    <row r="24260" spans="1:2" x14ac:dyDescent="0.2">
      <c r="A24260" s="1" t="s">
        <v>7128</v>
      </c>
      <c r="B24260" t="str">
        <f t="shared" si="733"/>
        <v>https://www.udobaer.de/out/media/public/cust/others/s0000361-2021-ch_it.pdf</v>
      </c>
    </row>
    <row r="24261" spans="1:2" x14ac:dyDescent="0.2">
      <c r="A24261" s="1" t="s">
        <v>7129</v>
      </c>
      <c r="B24261" t="str">
        <f t="shared" si="733"/>
        <v>https://www.udobaer.de/out/media/public/cust/others/s0000361-2021-ch_it.pdf</v>
      </c>
    </row>
    <row r="24262" spans="1:2" x14ac:dyDescent="0.2">
      <c r="A24262" s="1" t="s">
        <v>7130</v>
      </c>
      <c r="B24262" t="str">
        <f t="shared" si="733"/>
        <v>https://www.udobaer.de/out/media/public/cust/others/s0000361-2021-ch_it.pdf</v>
      </c>
    </row>
    <row r="24263" spans="1:2" x14ac:dyDescent="0.2">
      <c r="A24263" s="1" t="s">
        <v>7131</v>
      </c>
      <c r="B24263" t="str">
        <f t="shared" si="733"/>
        <v>https://www.udobaer.de/out/media/public/cust/others/s0000361-2021-ch_it.pdf</v>
      </c>
    </row>
    <row r="24264" spans="1:2" x14ac:dyDescent="0.2">
      <c r="A24264" s="1" t="s">
        <v>7132</v>
      </c>
      <c r="B24264" t="str">
        <f t="shared" si="733"/>
        <v>https://www.udobaer.de/out/media/public/cust/others/s0000361-2021-ch_it.pdf</v>
      </c>
    </row>
    <row r="24265" spans="1:2" x14ac:dyDescent="0.2">
      <c r="A24265" s="1" t="s">
        <v>7133</v>
      </c>
      <c r="B24265" t="str">
        <f t="shared" si="733"/>
        <v>https://www.udobaer.de/out/media/public/cust/others/s0000361-2021-ch_it.pdf</v>
      </c>
    </row>
    <row r="24266" spans="1:2" x14ac:dyDescent="0.2">
      <c r="A24266" s="1" t="s">
        <v>7134</v>
      </c>
      <c r="B24266" t="str">
        <f t="shared" si="733"/>
        <v>https://www.udobaer.de/out/media/public/cust/others/s0000361-2021-ch_it.pdf</v>
      </c>
    </row>
    <row r="24267" spans="1:2" x14ac:dyDescent="0.2">
      <c r="A24267" s="1" t="s">
        <v>7135</v>
      </c>
      <c r="B24267" t="str">
        <f t="shared" si="733"/>
        <v>https://www.udobaer.de/out/media/public/cust/others/s0000361-2021-ch_it.pdf</v>
      </c>
    </row>
    <row r="24268" spans="1:2" x14ac:dyDescent="0.2">
      <c r="A24268" s="1" t="s">
        <v>7136</v>
      </c>
      <c r="B24268" t="str">
        <f t="shared" si="733"/>
        <v>https://www.udobaer.de/out/media/public/cust/others/s0000361-2021-ch_it.pdf</v>
      </c>
    </row>
    <row r="24269" spans="1:2" x14ac:dyDescent="0.2">
      <c r="A24269" s="1" t="s">
        <v>7137</v>
      </c>
      <c r="B24269" t="str">
        <f t="shared" si="733"/>
        <v>https://www.udobaer.de/out/media/public/cust/others/s0000361-2021-ch_it.pdf</v>
      </c>
    </row>
    <row r="24270" spans="1:2" x14ac:dyDescent="0.2">
      <c r="A24270" s="1" t="s">
        <v>7138</v>
      </c>
      <c r="B24270" t="str">
        <f t="shared" si="733"/>
        <v>https://www.udobaer.de/out/media/public/cust/others/s0000361-2021-ch_it.pdf</v>
      </c>
    </row>
    <row r="24271" spans="1:2" x14ac:dyDescent="0.2">
      <c r="A24271" s="1" t="s">
        <v>7139</v>
      </c>
      <c r="B24271" t="str">
        <f t="shared" si="733"/>
        <v>https://www.udobaer.de/out/media/public/cust/others/s0000361-2021-ch_it.pdf</v>
      </c>
    </row>
    <row r="24272" spans="1:2" x14ac:dyDescent="0.2">
      <c r="A24272" s="1" t="s">
        <v>7140</v>
      </c>
      <c r="B24272" t="str">
        <f t="shared" si="733"/>
        <v>https://www.udobaer.de/out/media/public/cust/others/s0000361-2021-ch_it.pdf</v>
      </c>
    </row>
    <row r="24273" spans="1:2" x14ac:dyDescent="0.2">
      <c r="A24273" s="1" t="s">
        <v>7141</v>
      </c>
      <c r="B24273" t="str">
        <f t="shared" si="733"/>
        <v>https://www.udobaer.de/out/media/public/cust/others/s0000361-2021-ch_it.pdf</v>
      </c>
    </row>
    <row r="24274" spans="1:2" x14ac:dyDescent="0.2">
      <c r="A24274" s="1" t="s">
        <v>7142</v>
      </c>
      <c r="B24274" t="str">
        <f t="shared" si="733"/>
        <v>https://www.udobaer.de/out/media/public/cust/others/s0000361-2021-ch_it.pdf</v>
      </c>
    </row>
    <row r="24275" spans="1:2" x14ac:dyDescent="0.2">
      <c r="A24275" s="1" t="s">
        <v>7143</v>
      </c>
      <c r="B24275" t="str">
        <f t="shared" si="733"/>
        <v>https://www.udobaer.de/out/media/public/cust/others/s0000361-2021-ch_it.pdf</v>
      </c>
    </row>
    <row r="24276" spans="1:2" x14ac:dyDescent="0.2">
      <c r="A24276" s="1" t="s">
        <v>7144</v>
      </c>
      <c r="B24276" t="str">
        <f t="shared" si="733"/>
        <v>https://www.udobaer.de/out/media/public/cust/others/s0000361-2021-ch_it.pdf</v>
      </c>
    </row>
    <row r="24277" spans="1:2" x14ac:dyDescent="0.2">
      <c r="A24277" s="1" t="s">
        <v>7145</v>
      </c>
      <c r="B24277" t="str">
        <f t="shared" si="733"/>
        <v>https://www.udobaer.de/out/media/public/cust/others/s0000361-2021-ch_it.pdf</v>
      </c>
    </row>
    <row r="24278" spans="1:2" x14ac:dyDescent="0.2">
      <c r="A24278" s="1" t="s">
        <v>7146</v>
      </c>
      <c r="B24278" t="str">
        <f t="shared" si="733"/>
        <v>https://www.udobaer.de/out/media/public/cust/others/s0000361-2021-ch_it.pdf</v>
      </c>
    </row>
    <row r="24279" spans="1:2" x14ac:dyDescent="0.2">
      <c r="A24279" s="1" t="s">
        <v>7147</v>
      </c>
      <c r="B24279" t="str">
        <f t="shared" si="733"/>
        <v>https://www.udobaer.de/out/media/public/cust/others/s0000361-2021-ch_it.pdf</v>
      </c>
    </row>
    <row r="24280" spans="1:2" x14ac:dyDescent="0.2">
      <c r="A24280" s="1" t="s">
        <v>7148</v>
      </c>
      <c r="B24280" t="str">
        <f t="shared" si="733"/>
        <v>https://www.udobaer.de/out/media/public/cust/others/s0000361-2021-ch_it.pdf</v>
      </c>
    </row>
    <row r="24281" spans="1:2" x14ac:dyDescent="0.2">
      <c r="A24281" s="1" t="s">
        <v>7149</v>
      </c>
      <c r="B24281" t="str">
        <f t="shared" si="733"/>
        <v>https://www.udobaer.de/out/media/public/cust/others/s0000361-2021-ch_it.pdf</v>
      </c>
    </row>
    <row r="24282" spans="1:2" x14ac:dyDescent="0.2">
      <c r="A24282" s="1" t="s">
        <v>7150</v>
      </c>
      <c r="B24282" t="str">
        <f t="shared" si="733"/>
        <v>https://www.udobaer.de/out/media/public/cust/others/s0000361-2021-ch_it.pdf</v>
      </c>
    </row>
    <row r="24283" spans="1:2" x14ac:dyDescent="0.2">
      <c r="A24283" s="1" t="s">
        <v>7151</v>
      </c>
      <c r="B24283" t="str">
        <f t="shared" si="733"/>
        <v>https://www.udobaer.de/out/media/public/cust/others/s0000361-2021-ch_it.pdf</v>
      </c>
    </row>
    <row r="24284" spans="1:2" x14ac:dyDescent="0.2">
      <c r="A24284" s="1" t="s">
        <v>7152</v>
      </c>
      <c r="B24284" t="str">
        <f t="shared" si="733"/>
        <v>https://www.udobaer.de/out/media/public/cust/others/s0000361-2021-ch_it.pdf</v>
      </c>
    </row>
    <row r="24285" spans="1:2" x14ac:dyDescent="0.2">
      <c r="A24285" s="1" t="s">
        <v>7153</v>
      </c>
      <c r="B24285" t="str">
        <f t="shared" si="733"/>
        <v>https://www.udobaer.de/out/media/public/cust/others/s0000361-2021-ch_it.pdf</v>
      </c>
    </row>
    <row r="24286" spans="1:2" x14ac:dyDescent="0.2">
      <c r="A24286" s="1" t="s">
        <v>7154</v>
      </c>
      <c r="B24286" t="str">
        <f t="shared" si="733"/>
        <v>https://www.udobaer.de/out/media/public/cust/others/s0000361-2021-ch_it.pdf</v>
      </c>
    </row>
    <row r="24287" spans="1:2" x14ac:dyDescent="0.2">
      <c r="A24287" s="1" t="s">
        <v>7155</v>
      </c>
      <c r="B24287" t="str">
        <f t="shared" si="733"/>
        <v>https://www.udobaer.de/out/media/public/cust/others/s0000361-2021-ch_it.pdf</v>
      </c>
    </row>
    <row r="24288" spans="1:2" x14ac:dyDescent="0.2">
      <c r="A24288" s="1" t="s">
        <v>7156</v>
      </c>
      <c r="B24288" t="str">
        <f t="shared" si="733"/>
        <v>https://www.udobaer.de/out/media/public/cust/others/s0000361-2021-ch_it.pdf</v>
      </c>
    </row>
    <row r="24289" spans="1:2" x14ac:dyDescent="0.2">
      <c r="A24289" s="1" t="s">
        <v>7157</v>
      </c>
      <c r="B24289" t="str">
        <f t="shared" si="733"/>
        <v>https://www.udobaer.de/out/media/public/cust/others/s0000361-2021-ch_it.pdf</v>
      </c>
    </row>
    <row r="24290" spans="1:2" x14ac:dyDescent="0.2">
      <c r="A24290" s="1" t="s">
        <v>7158</v>
      </c>
      <c r="B24290" t="str">
        <f t="shared" si="733"/>
        <v>https://www.udobaer.de/out/media/public/cust/others/s0000361-2021-ch_it.pdf</v>
      </c>
    </row>
    <row r="24291" spans="1:2" x14ac:dyDescent="0.2">
      <c r="A24291" s="1" t="s">
        <v>7159</v>
      </c>
      <c r="B24291" t="str">
        <f t="shared" si="733"/>
        <v>https://www.udobaer.de/out/media/public/cust/others/s0000361-2021-ch_it.pdf</v>
      </c>
    </row>
    <row r="24292" spans="1:2" x14ac:dyDescent="0.2">
      <c r="A24292" s="1" t="s">
        <v>7160</v>
      </c>
      <c r="B24292" t="str">
        <f t="shared" si="733"/>
        <v>https://www.udobaer.de/out/media/public/cust/others/s0000361-2021-ch_it.pdf</v>
      </c>
    </row>
    <row r="24293" spans="1:2" x14ac:dyDescent="0.2">
      <c r="A24293" s="1" t="s">
        <v>7161</v>
      </c>
      <c r="B24293" t="str">
        <f t="shared" si="733"/>
        <v>https://www.udobaer.de/out/media/public/cust/others/s0000361-2021-ch_it.pdf</v>
      </c>
    </row>
    <row r="24294" spans="1:2" x14ac:dyDescent="0.2">
      <c r="A24294" s="1" t="s">
        <v>7162</v>
      </c>
      <c r="B24294" t="str">
        <f t="shared" si="733"/>
        <v>https://www.udobaer.de/out/media/public/cust/others/s0000361-2021-ch_it.pdf</v>
      </c>
    </row>
    <row r="24295" spans="1:2" x14ac:dyDescent="0.2">
      <c r="A24295" s="1" t="s">
        <v>7163</v>
      </c>
      <c r="B24295" t="str">
        <f t="shared" si="733"/>
        <v>https://www.udobaer.de/out/media/public/cust/others/s0000361-2021-ch_it.pdf</v>
      </c>
    </row>
    <row r="24296" spans="1:2" x14ac:dyDescent="0.2">
      <c r="A24296" s="1" t="s">
        <v>7164</v>
      </c>
      <c r="B24296" t="str">
        <f t="shared" si="733"/>
        <v>https://www.udobaer.de/out/media/public/cust/others/s0000361-2021-ch_it.pdf</v>
      </c>
    </row>
    <row r="24297" spans="1:2" x14ac:dyDescent="0.2">
      <c r="A24297" s="1" t="s">
        <v>7165</v>
      </c>
      <c r="B24297" t="str">
        <f t="shared" si="733"/>
        <v>https://www.udobaer.de/out/media/public/cust/others/s0000361-2021-ch_it.pdf</v>
      </c>
    </row>
    <row r="24298" spans="1:2" x14ac:dyDescent="0.2">
      <c r="A24298" s="1" t="s">
        <v>7166</v>
      </c>
      <c r="B24298" t="str">
        <f t="shared" si="733"/>
        <v>https://www.udobaer.de/out/media/public/cust/others/s0000361-2021-ch_it.pdf</v>
      </c>
    </row>
    <row r="24299" spans="1:2" x14ac:dyDescent="0.2">
      <c r="A24299" s="1" t="s">
        <v>7167</v>
      </c>
      <c r="B24299" t="str">
        <f t="shared" si="733"/>
        <v>https://www.udobaer.de/out/media/public/cust/others/s0000361-2021-ch_it.pdf</v>
      </c>
    </row>
    <row r="24300" spans="1:2" x14ac:dyDescent="0.2">
      <c r="A24300" s="1" t="s">
        <v>7168</v>
      </c>
      <c r="B24300" t="str">
        <f t="shared" si="733"/>
        <v>https://www.udobaer.de/out/media/public/cust/others/s0000361-2021-ch_it.pdf</v>
      </c>
    </row>
    <row r="24301" spans="1:2" x14ac:dyDescent="0.2">
      <c r="A24301" s="1" t="s">
        <v>7169</v>
      </c>
      <c r="B24301" t="str">
        <f t="shared" ref="B24301:B24364" si="734">HYPERLINK("https://www.udobaer.de/out/media/public/cust/others/s0000361-2021-ch_it.pdf")</f>
        <v>https://www.udobaer.de/out/media/public/cust/others/s0000361-2021-ch_it.pdf</v>
      </c>
    </row>
    <row r="24302" spans="1:2" x14ac:dyDescent="0.2">
      <c r="A24302" s="1" t="s">
        <v>7170</v>
      </c>
      <c r="B24302" t="str">
        <f t="shared" si="734"/>
        <v>https://www.udobaer.de/out/media/public/cust/others/s0000361-2021-ch_it.pdf</v>
      </c>
    </row>
    <row r="24303" spans="1:2" x14ac:dyDescent="0.2">
      <c r="A24303" s="1" t="s">
        <v>7171</v>
      </c>
      <c r="B24303" t="str">
        <f t="shared" si="734"/>
        <v>https://www.udobaer.de/out/media/public/cust/others/s0000361-2021-ch_it.pdf</v>
      </c>
    </row>
    <row r="24304" spans="1:2" x14ac:dyDescent="0.2">
      <c r="A24304" s="1" t="s">
        <v>7172</v>
      </c>
      <c r="B24304" t="str">
        <f t="shared" si="734"/>
        <v>https://www.udobaer.de/out/media/public/cust/others/s0000361-2021-ch_it.pdf</v>
      </c>
    </row>
    <row r="24305" spans="1:2" x14ac:dyDescent="0.2">
      <c r="A24305" s="1" t="s">
        <v>7173</v>
      </c>
      <c r="B24305" t="str">
        <f t="shared" si="734"/>
        <v>https://www.udobaer.de/out/media/public/cust/others/s0000361-2021-ch_it.pdf</v>
      </c>
    </row>
    <row r="24306" spans="1:2" x14ac:dyDescent="0.2">
      <c r="A24306" s="1" t="s">
        <v>7174</v>
      </c>
      <c r="B24306" t="str">
        <f t="shared" si="734"/>
        <v>https://www.udobaer.de/out/media/public/cust/others/s0000361-2021-ch_it.pdf</v>
      </c>
    </row>
    <row r="24307" spans="1:2" x14ac:dyDescent="0.2">
      <c r="A24307" s="1" t="s">
        <v>7175</v>
      </c>
      <c r="B24307" t="str">
        <f t="shared" si="734"/>
        <v>https://www.udobaer.de/out/media/public/cust/others/s0000361-2021-ch_it.pdf</v>
      </c>
    </row>
    <row r="24308" spans="1:2" x14ac:dyDescent="0.2">
      <c r="A24308" s="1" t="s">
        <v>7176</v>
      </c>
      <c r="B24308" t="str">
        <f t="shared" si="734"/>
        <v>https://www.udobaer.de/out/media/public/cust/others/s0000361-2021-ch_it.pdf</v>
      </c>
    </row>
    <row r="24309" spans="1:2" x14ac:dyDescent="0.2">
      <c r="A24309" s="1" t="s">
        <v>7177</v>
      </c>
      <c r="B24309" t="str">
        <f t="shared" si="734"/>
        <v>https://www.udobaer.de/out/media/public/cust/others/s0000361-2021-ch_it.pdf</v>
      </c>
    </row>
    <row r="24310" spans="1:2" x14ac:dyDescent="0.2">
      <c r="A24310" s="1" t="s">
        <v>7178</v>
      </c>
      <c r="B24310" t="str">
        <f t="shared" si="734"/>
        <v>https://www.udobaer.de/out/media/public/cust/others/s0000361-2021-ch_it.pdf</v>
      </c>
    </row>
    <row r="24311" spans="1:2" x14ac:dyDescent="0.2">
      <c r="A24311" s="1" t="s">
        <v>7179</v>
      </c>
      <c r="B24311" t="str">
        <f t="shared" si="734"/>
        <v>https://www.udobaer.de/out/media/public/cust/others/s0000361-2021-ch_it.pdf</v>
      </c>
    </row>
    <row r="24312" spans="1:2" x14ac:dyDescent="0.2">
      <c r="A24312" s="1" t="s">
        <v>7180</v>
      </c>
      <c r="B24312" t="str">
        <f t="shared" si="734"/>
        <v>https://www.udobaer.de/out/media/public/cust/others/s0000361-2021-ch_it.pdf</v>
      </c>
    </row>
    <row r="24313" spans="1:2" x14ac:dyDescent="0.2">
      <c r="A24313" s="1" t="s">
        <v>7181</v>
      </c>
      <c r="B24313" t="str">
        <f t="shared" si="734"/>
        <v>https://www.udobaer.de/out/media/public/cust/others/s0000361-2021-ch_it.pdf</v>
      </c>
    </row>
    <row r="24314" spans="1:2" x14ac:dyDescent="0.2">
      <c r="A24314" s="1" t="s">
        <v>7182</v>
      </c>
      <c r="B24314" t="str">
        <f t="shared" si="734"/>
        <v>https://www.udobaer.de/out/media/public/cust/others/s0000361-2021-ch_it.pdf</v>
      </c>
    </row>
    <row r="24315" spans="1:2" x14ac:dyDescent="0.2">
      <c r="A24315" s="1" t="s">
        <v>7183</v>
      </c>
      <c r="B24315" t="str">
        <f t="shared" si="734"/>
        <v>https://www.udobaer.de/out/media/public/cust/others/s0000361-2021-ch_it.pdf</v>
      </c>
    </row>
    <row r="24316" spans="1:2" x14ac:dyDescent="0.2">
      <c r="A24316" s="1" t="s">
        <v>7184</v>
      </c>
      <c r="B24316" t="str">
        <f t="shared" si="734"/>
        <v>https://www.udobaer.de/out/media/public/cust/others/s0000361-2021-ch_it.pdf</v>
      </c>
    </row>
    <row r="24317" spans="1:2" x14ac:dyDescent="0.2">
      <c r="A24317" s="1" t="s">
        <v>7185</v>
      </c>
      <c r="B24317" t="str">
        <f t="shared" si="734"/>
        <v>https://www.udobaer.de/out/media/public/cust/others/s0000361-2021-ch_it.pdf</v>
      </c>
    </row>
    <row r="24318" spans="1:2" x14ac:dyDescent="0.2">
      <c r="A24318" s="1" t="s">
        <v>7186</v>
      </c>
      <c r="B24318" t="str">
        <f t="shared" si="734"/>
        <v>https://www.udobaer.de/out/media/public/cust/others/s0000361-2021-ch_it.pdf</v>
      </c>
    </row>
    <row r="24319" spans="1:2" x14ac:dyDescent="0.2">
      <c r="A24319" s="1" t="s">
        <v>7187</v>
      </c>
      <c r="B24319" t="str">
        <f t="shared" si="734"/>
        <v>https://www.udobaer.de/out/media/public/cust/others/s0000361-2021-ch_it.pdf</v>
      </c>
    </row>
    <row r="24320" spans="1:2" x14ac:dyDescent="0.2">
      <c r="A24320" s="1" t="s">
        <v>7188</v>
      </c>
      <c r="B24320" t="str">
        <f t="shared" si="734"/>
        <v>https://www.udobaer.de/out/media/public/cust/others/s0000361-2021-ch_it.pdf</v>
      </c>
    </row>
    <row r="24321" spans="1:2" x14ac:dyDescent="0.2">
      <c r="A24321" s="1" t="s">
        <v>7189</v>
      </c>
      <c r="B24321" t="str">
        <f t="shared" si="734"/>
        <v>https://www.udobaer.de/out/media/public/cust/others/s0000361-2021-ch_it.pdf</v>
      </c>
    </row>
    <row r="24322" spans="1:2" x14ac:dyDescent="0.2">
      <c r="A24322" s="1" t="s">
        <v>7190</v>
      </c>
      <c r="B24322" t="str">
        <f t="shared" si="734"/>
        <v>https://www.udobaer.de/out/media/public/cust/others/s0000361-2021-ch_it.pdf</v>
      </c>
    </row>
    <row r="24323" spans="1:2" x14ac:dyDescent="0.2">
      <c r="A24323" s="1" t="s">
        <v>7191</v>
      </c>
      <c r="B24323" t="str">
        <f t="shared" si="734"/>
        <v>https://www.udobaer.de/out/media/public/cust/others/s0000361-2021-ch_it.pdf</v>
      </c>
    </row>
    <row r="24324" spans="1:2" x14ac:dyDescent="0.2">
      <c r="A24324" s="1" t="s">
        <v>7192</v>
      </c>
      <c r="B24324" t="str">
        <f t="shared" si="734"/>
        <v>https://www.udobaer.de/out/media/public/cust/others/s0000361-2021-ch_it.pdf</v>
      </c>
    </row>
    <row r="24325" spans="1:2" x14ac:dyDescent="0.2">
      <c r="A24325" s="1" t="s">
        <v>7193</v>
      </c>
      <c r="B24325" t="str">
        <f t="shared" si="734"/>
        <v>https://www.udobaer.de/out/media/public/cust/others/s0000361-2021-ch_it.pdf</v>
      </c>
    </row>
    <row r="24326" spans="1:2" x14ac:dyDescent="0.2">
      <c r="A24326" s="1" t="s">
        <v>7194</v>
      </c>
      <c r="B24326" t="str">
        <f t="shared" si="734"/>
        <v>https://www.udobaer.de/out/media/public/cust/others/s0000361-2021-ch_it.pdf</v>
      </c>
    </row>
    <row r="24327" spans="1:2" x14ac:dyDescent="0.2">
      <c r="A24327" s="1" t="s">
        <v>7195</v>
      </c>
      <c r="B24327" t="str">
        <f t="shared" si="734"/>
        <v>https://www.udobaer.de/out/media/public/cust/others/s0000361-2021-ch_it.pdf</v>
      </c>
    </row>
    <row r="24328" spans="1:2" x14ac:dyDescent="0.2">
      <c r="A24328" s="1" t="s">
        <v>7196</v>
      </c>
      <c r="B24328" t="str">
        <f t="shared" si="734"/>
        <v>https://www.udobaer.de/out/media/public/cust/others/s0000361-2021-ch_it.pdf</v>
      </c>
    </row>
    <row r="24329" spans="1:2" x14ac:dyDescent="0.2">
      <c r="A24329" s="1" t="s">
        <v>7197</v>
      </c>
      <c r="B24329" t="str">
        <f t="shared" si="734"/>
        <v>https://www.udobaer.de/out/media/public/cust/others/s0000361-2021-ch_it.pdf</v>
      </c>
    </row>
    <row r="24330" spans="1:2" x14ac:dyDescent="0.2">
      <c r="A24330" s="1" t="s">
        <v>7198</v>
      </c>
      <c r="B24330" t="str">
        <f t="shared" si="734"/>
        <v>https://www.udobaer.de/out/media/public/cust/others/s0000361-2021-ch_it.pdf</v>
      </c>
    </row>
    <row r="24331" spans="1:2" x14ac:dyDescent="0.2">
      <c r="A24331" s="1" t="s">
        <v>7199</v>
      </c>
      <c r="B24331" t="str">
        <f t="shared" si="734"/>
        <v>https://www.udobaer.de/out/media/public/cust/others/s0000361-2021-ch_it.pdf</v>
      </c>
    </row>
    <row r="24332" spans="1:2" x14ac:dyDescent="0.2">
      <c r="A24332" s="1" t="s">
        <v>7200</v>
      </c>
      <c r="B24332" t="str">
        <f t="shared" si="734"/>
        <v>https://www.udobaer.de/out/media/public/cust/others/s0000361-2021-ch_it.pdf</v>
      </c>
    </row>
    <row r="24333" spans="1:2" x14ac:dyDescent="0.2">
      <c r="A24333" s="1" t="s">
        <v>7201</v>
      </c>
      <c r="B24333" t="str">
        <f t="shared" si="734"/>
        <v>https://www.udobaer.de/out/media/public/cust/others/s0000361-2021-ch_it.pdf</v>
      </c>
    </row>
    <row r="24334" spans="1:2" x14ac:dyDescent="0.2">
      <c r="A24334" s="1" t="s">
        <v>7202</v>
      </c>
      <c r="B24334" t="str">
        <f t="shared" si="734"/>
        <v>https://www.udobaer.de/out/media/public/cust/others/s0000361-2021-ch_it.pdf</v>
      </c>
    </row>
    <row r="24335" spans="1:2" x14ac:dyDescent="0.2">
      <c r="A24335" s="1" t="s">
        <v>7203</v>
      </c>
      <c r="B24335" t="str">
        <f t="shared" si="734"/>
        <v>https://www.udobaer.de/out/media/public/cust/others/s0000361-2021-ch_it.pdf</v>
      </c>
    </row>
    <row r="24336" spans="1:2" x14ac:dyDescent="0.2">
      <c r="A24336" s="1" t="s">
        <v>7204</v>
      </c>
      <c r="B24336" t="str">
        <f t="shared" si="734"/>
        <v>https://www.udobaer.de/out/media/public/cust/others/s0000361-2021-ch_it.pdf</v>
      </c>
    </row>
    <row r="24337" spans="1:2" x14ac:dyDescent="0.2">
      <c r="A24337" s="1" t="s">
        <v>7205</v>
      </c>
      <c r="B24337" t="str">
        <f t="shared" si="734"/>
        <v>https://www.udobaer.de/out/media/public/cust/others/s0000361-2021-ch_it.pdf</v>
      </c>
    </row>
    <row r="24338" spans="1:2" x14ac:dyDescent="0.2">
      <c r="A24338" s="1" t="s">
        <v>7206</v>
      </c>
      <c r="B24338" t="str">
        <f t="shared" si="734"/>
        <v>https://www.udobaer.de/out/media/public/cust/others/s0000361-2021-ch_it.pdf</v>
      </c>
    </row>
    <row r="24339" spans="1:2" x14ac:dyDescent="0.2">
      <c r="A24339" s="1" t="s">
        <v>7207</v>
      </c>
      <c r="B24339" t="str">
        <f t="shared" si="734"/>
        <v>https://www.udobaer.de/out/media/public/cust/others/s0000361-2021-ch_it.pdf</v>
      </c>
    </row>
    <row r="24340" spans="1:2" x14ac:dyDescent="0.2">
      <c r="A24340" s="1" t="s">
        <v>7208</v>
      </c>
      <c r="B24340" t="str">
        <f t="shared" si="734"/>
        <v>https://www.udobaer.de/out/media/public/cust/others/s0000361-2021-ch_it.pdf</v>
      </c>
    </row>
    <row r="24341" spans="1:2" x14ac:dyDescent="0.2">
      <c r="A24341" s="1" t="s">
        <v>7209</v>
      </c>
      <c r="B24341" t="str">
        <f t="shared" si="734"/>
        <v>https://www.udobaer.de/out/media/public/cust/others/s0000361-2021-ch_it.pdf</v>
      </c>
    </row>
    <row r="24342" spans="1:2" x14ac:dyDescent="0.2">
      <c r="A24342" s="1" t="s">
        <v>7210</v>
      </c>
      <c r="B24342" t="str">
        <f t="shared" si="734"/>
        <v>https://www.udobaer.de/out/media/public/cust/others/s0000361-2021-ch_it.pdf</v>
      </c>
    </row>
    <row r="24343" spans="1:2" x14ac:dyDescent="0.2">
      <c r="A24343" s="1" t="s">
        <v>7211</v>
      </c>
      <c r="B24343" t="str">
        <f t="shared" si="734"/>
        <v>https://www.udobaer.de/out/media/public/cust/others/s0000361-2021-ch_it.pdf</v>
      </c>
    </row>
    <row r="24344" spans="1:2" x14ac:dyDescent="0.2">
      <c r="A24344" s="1" t="s">
        <v>7212</v>
      </c>
      <c r="B24344" t="str">
        <f t="shared" si="734"/>
        <v>https://www.udobaer.de/out/media/public/cust/others/s0000361-2021-ch_it.pdf</v>
      </c>
    </row>
    <row r="24345" spans="1:2" x14ac:dyDescent="0.2">
      <c r="A24345" s="1" t="s">
        <v>7213</v>
      </c>
      <c r="B24345" t="str">
        <f t="shared" si="734"/>
        <v>https://www.udobaer.de/out/media/public/cust/others/s0000361-2021-ch_it.pdf</v>
      </c>
    </row>
    <row r="24346" spans="1:2" x14ac:dyDescent="0.2">
      <c r="A24346" s="1" t="s">
        <v>7214</v>
      </c>
      <c r="B24346" t="str">
        <f t="shared" si="734"/>
        <v>https://www.udobaer.de/out/media/public/cust/others/s0000361-2021-ch_it.pdf</v>
      </c>
    </row>
    <row r="24347" spans="1:2" x14ac:dyDescent="0.2">
      <c r="A24347" s="1" t="s">
        <v>7215</v>
      </c>
      <c r="B24347" t="str">
        <f t="shared" si="734"/>
        <v>https://www.udobaer.de/out/media/public/cust/others/s0000361-2021-ch_it.pdf</v>
      </c>
    </row>
    <row r="24348" spans="1:2" x14ac:dyDescent="0.2">
      <c r="A24348" s="1" t="s">
        <v>7216</v>
      </c>
      <c r="B24348" t="str">
        <f t="shared" si="734"/>
        <v>https://www.udobaer.de/out/media/public/cust/others/s0000361-2021-ch_it.pdf</v>
      </c>
    </row>
    <row r="24349" spans="1:2" x14ac:dyDescent="0.2">
      <c r="A24349" s="1" t="s">
        <v>7217</v>
      </c>
      <c r="B24349" t="str">
        <f t="shared" si="734"/>
        <v>https://www.udobaer.de/out/media/public/cust/others/s0000361-2021-ch_it.pdf</v>
      </c>
    </row>
    <row r="24350" spans="1:2" x14ac:dyDescent="0.2">
      <c r="A24350" s="1" t="s">
        <v>7218</v>
      </c>
      <c r="B24350" t="str">
        <f t="shared" si="734"/>
        <v>https://www.udobaer.de/out/media/public/cust/others/s0000361-2021-ch_it.pdf</v>
      </c>
    </row>
    <row r="24351" spans="1:2" x14ac:dyDescent="0.2">
      <c r="A24351" s="1" t="s">
        <v>7219</v>
      </c>
      <c r="B24351" t="str">
        <f t="shared" si="734"/>
        <v>https://www.udobaer.de/out/media/public/cust/others/s0000361-2021-ch_it.pdf</v>
      </c>
    </row>
    <row r="24352" spans="1:2" x14ac:dyDescent="0.2">
      <c r="A24352" s="1" t="s">
        <v>7220</v>
      </c>
      <c r="B24352" t="str">
        <f t="shared" si="734"/>
        <v>https://www.udobaer.de/out/media/public/cust/others/s0000361-2021-ch_it.pdf</v>
      </c>
    </row>
    <row r="24353" spans="1:2" x14ac:dyDescent="0.2">
      <c r="A24353" s="1" t="s">
        <v>7221</v>
      </c>
      <c r="B24353" t="str">
        <f t="shared" si="734"/>
        <v>https://www.udobaer.de/out/media/public/cust/others/s0000361-2021-ch_it.pdf</v>
      </c>
    </row>
    <row r="24354" spans="1:2" x14ac:dyDescent="0.2">
      <c r="A24354" s="1" t="s">
        <v>7222</v>
      </c>
      <c r="B24354" t="str">
        <f t="shared" si="734"/>
        <v>https://www.udobaer.de/out/media/public/cust/others/s0000361-2021-ch_it.pdf</v>
      </c>
    </row>
    <row r="24355" spans="1:2" x14ac:dyDescent="0.2">
      <c r="A24355" s="1" t="s">
        <v>7223</v>
      </c>
      <c r="B24355" t="str">
        <f t="shared" si="734"/>
        <v>https://www.udobaer.de/out/media/public/cust/others/s0000361-2021-ch_it.pdf</v>
      </c>
    </row>
    <row r="24356" spans="1:2" x14ac:dyDescent="0.2">
      <c r="A24356" s="1" t="s">
        <v>7224</v>
      </c>
      <c r="B24356" t="str">
        <f t="shared" si="734"/>
        <v>https://www.udobaer.de/out/media/public/cust/others/s0000361-2021-ch_it.pdf</v>
      </c>
    </row>
    <row r="24357" spans="1:2" x14ac:dyDescent="0.2">
      <c r="A24357" s="1" t="s">
        <v>7225</v>
      </c>
      <c r="B24357" t="str">
        <f t="shared" si="734"/>
        <v>https://www.udobaer.de/out/media/public/cust/others/s0000361-2021-ch_it.pdf</v>
      </c>
    </row>
    <row r="24358" spans="1:2" x14ac:dyDescent="0.2">
      <c r="A24358" s="1" t="s">
        <v>7226</v>
      </c>
      <c r="B24358" t="str">
        <f t="shared" si="734"/>
        <v>https://www.udobaer.de/out/media/public/cust/others/s0000361-2021-ch_it.pdf</v>
      </c>
    </row>
    <row r="24359" spans="1:2" x14ac:dyDescent="0.2">
      <c r="A24359" s="1" t="s">
        <v>7227</v>
      </c>
      <c r="B24359" t="str">
        <f t="shared" si="734"/>
        <v>https://www.udobaer.de/out/media/public/cust/others/s0000361-2021-ch_it.pdf</v>
      </c>
    </row>
    <row r="24360" spans="1:2" x14ac:dyDescent="0.2">
      <c r="A24360" s="1" t="s">
        <v>7228</v>
      </c>
      <c r="B24360" t="str">
        <f t="shared" si="734"/>
        <v>https://www.udobaer.de/out/media/public/cust/others/s0000361-2021-ch_it.pdf</v>
      </c>
    </row>
    <row r="24361" spans="1:2" x14ac:dyDescent="0.2">
      <c r="A24361" s="1" t="s">
        <v>7229</v>
      </c>
      <c r="B24361" t="str">
        <f t="shared" si="734"/>
        <v>https://www.udobaer.de/out/media/public/cust/others/s0000361-2021-ch_it.pdf</v>
      </c>
    </row>
    <row r="24362" spans="1:2" x14ac:dyDescent="0.2">
      <c r="A24362" s="1" t="s">
        <v>7230</v>
      </c>
      <c r="B24362" t="str">
        <f t="shared" si="734"/>
        <v>https://www.udobaer.de/out/media/public/cust/others/s0000361-2021-ch_it.pdf</v>
      </c>
    </row>
    <row r="24363" spans="1:2" x14ac:dyDescent="0.2">
      <c r="A24363" s="1" t="s">
        <v>7231</v>
      </c>
      <c r="B24363" t="str">
        <f t="shared" si="734"/>
        <v>https://www.udobaer.de/out/media/public/cust/others/s0000361-2021-ch_it.pdf</v>
      </c>
    </row>
    <row r="24364" spans="1:2" x14ac:dyDescent="0.2">
      <c r="A24364" s="1" t="s">
        <v>7232</v>
      </c>
      <c r="B24364" t="str">
        <f t="shared" si="734"/>
        <v>https://www.udobaer.de/out/media/public/cust/others/s0000361-2021-ch_it.pdf</v>
      </c>
    </row>
    <row r="24365" spans="1:2" x14ac:dyDescent="0.2">
      <c r="A24365" s="1" t="s">
        <v>7233</v>
      </c>
      <c r="B24365" t="str">
        <f t="shared" ref="B24365:B24428" si="735">HYPERLINK("https://www.udobaer.de/out/media/public/cust/others/s0000361-2021-ch_it.pdf")</f>
        <v>https://www.udobaer.de/out/media/public/cust/others/s0000361-2021-ch_it.pdf</v>
      </c>
    </row>
    <row r="24366" spans="1:2" x14ac:dyDescent="0.2">
      <c r="A24366" s="1" t="s">
        <v>7234</v>
      </c>
      <c r="B24366" t="str">
        <f t="shared" si="735"/>
        <v>https://www.udobaer.de/out/media/public/cust/others/s0000361-2021-ch_it.pdf</v>
      </c>
    </row>
    <row r="24367" spans="1:2" x14ac:dyDescent="0.2">
      <c r="A24367" s="1" t="s">
        <v>7235</v>
      </c>
      <c r="B24367" t="str">
        <f t="shared" si="735"/>
        <v>https://www.udobaer.de/out/media/public/cust/others/s0000361-2021-ch_it.pdf</v>
      </c>
    </row>
    <row r="24368" spans="1:2" x14ac:dyDescent="0.2">
      <c r="A24368" s="1" t="s">
        <v>7236</v>
      </c>
      <c r="B24368" t="str">
        <f t="shared" si="735"/>
        <v>https://www.udobaer.de/out/media/public/cust/others/s0000361-2021-ch_it.pdf</v>
      </c>
    </row>
    <row r="24369" spans="1:2" x14ac:dyDescent="0.2">
      <c r="A24369" s="1" t="s">
        <v>7237</v>
      </c>
      <c r="B24369" t="str">
        <f t="shared" si="735"/>
        <v>https://www.udobaer.de/out/media/public/cust/others/s0000361-2021-ch_it.pdf</v>
      </c>
    </row>
    <row r="24370" spans="1:2" x14ac:dyDescent="0.2">
      <c r="A24370" s="1" t="s">
        <v>7238</v>
      </c>
      <c r="B24370" t="str">
        <f t="shared" si="735"/>
        <v>https://www.udobaer.de/out/media/public/cust/others/s0000361-2021-ch_it.pdf</v>
      </c>
    </row>
    <row r="24371" spans="1:2" x14ac:dyDescent="0.2">
      <c r="A24371" s="1" t="s">
        <v>7239</v>
      </c>
      <c r="B24371" t="str">
        <f t="shared" si="735"/>
        <v>https://www.udobaer.de/out/media/public/cust/others/s0000361-2021-ch_it.pdf</v>
      </c>
    </row>
    <row r="24372" spans="1:2" x14ac:dyDescent="0.2">
      <c r="A24372" s="1" t="s">
        <v>7240</v>
      </c>
      <c r="B24372" t="str">
        <f t="shared" si="735"/>
        <v>https://www.udobaer.de/out/media/public/cust/others/s0000361-2021-ch_it.pdf</v>
      </c>
    </row>
    <row r="24373" spans="1:2" x14ac:dyDescent="0.2">
      <c r="A24373" s="1" t="s">
        <v>7241</v>
      </c>
      <c r="B24373" t="str">
        <f t="shared" si="735"/>
        <v>https://www.udobaer.de/out/media/public/cust/others/s0000361-2021-ch_it.pdf</v>
      </c>
    </row>
    <row r="24374" spans="1:2" x14ac:dyDescent="0.2">
      <c r="A24374" s="1" t="s">
        <v>7242</v>
      </c>
      <c r="B24374" t="str">
        <f t="shared" si="735"/>
        <v>https://www.udobaer.de/out/media/public/cust/others/s0000361-2021-ch_it.pdf</v>
      </c>
    </row>
    <row r="24375" spans="1:2" x14ac:dyDescent="0.2">
      <c r="A24375" s="1" t="s">
        <v>7243</v>
      </c>
      <c r="B24375" t="str">
        <f t="shared" si="735"/>
        <v>https://www.udobaer.de/out/media/public/cust/others/s0000361-2021-ch_it.pdf</v>
      </c>
    </row>
    <row r="24376" spans="1:2" x14ac:dyDescent="0.2">
      <c r="A24376" s="1" t="s">
        <v>7244</v>
      </c>
      <c r="B24376" t="str">
        <f t="shared" si="735"/>
        <v>https://www.udobaer.de/out/media/public/cust/others/s0000361-2021-ch_it.pdf</v>
      </c>
    </row>
    <row r="24377" spans="1:2" x14ac:dyDescent="0.2">
      <c r="A24377" s="1" t="s">
        <v>7245</v>
      </c>
      <c r="B24377" t="str">
        <f t="shared" si="735"/>
        <v>https://www.udobaer.de/out/media/public/cust/others/s0000361-2021-ch_it.pdf</v>
      </c>
    </row>
    <row r="24378" spans="1:2" x14ac:dyDescent="0.2">
      <c r="A24378" s="1" t="s">
        <v>7246</v>
      </c>
      <c r="B24378" t="str">
        <f t="shared" si="735"/>
        <v>https://www.udobaer.de/out/media/public/cust/others/s0000361-2021-ch_it.pdf</v>
      </c>
    </row>
    <row r="24379" spans="1:2" x14ac:dyDescent="0.2">
      <c r="A24379" s="1" t="s">
        <v>7247</v>
      </c>
      <c r="B24379" t="str">
        <f t="shared" si="735"/>
        <v>https://www.udobaer.de/out/media/public/cust/others/s0000361-2021-ch_it.pdf</v>
      </c>
    </row>
    <row r="24380" spans="1:2" x14ac:dyDescent="0.2">
      <c r="A24380" s="1" t="s">
        <v>7248</v>
      </c>
      <c r="B24380" t="str">
        <f t="shared" si="735"/>
        <v>https://www.udobaer.de/out/media/public/cust/others/s0000361-2021-ch_it.pdf</v>
      </c>
    </row>
    <row r="24381" spans="1:2" x14ac:dyDescent="0.2">
      <c r="A24381" s="1" t="s">
        <v>7249</v>
      </c>
      <c r="B24381" t="str">
        <f t="shared" si="735"/>
        <v>https://www.udobaer.de/out/media/public/cust/others/s0000361-2021-ch_it.pdf</v>
      </c>
    </row>
    <row r="24382" spans="1:2" x14ac:dyDescent="0.2">
      <c r="A24382" s="1" t="s">
        <v>7250</v>
      </c>
      <c r="B24382" t="str">
        <f t="shared" si="735"/>
        <v>https://www.udobaer.de/out/media/public/cust/others/s0000361-2021-ch_it.pdf</v>
      </c>
    </row>
    <row r="24383" spans="1:2" x14ac:dyDescent="0.2">
      <c r="A24383" s="1" t="s">
        <v>7251</v>
      </c>
      <c r="B24383" t="str">
        <f t="shared" si="735"/>
        <v>https://www.udobaer.de/out/media/public/cust/others/s0000361-2021-ch_it.pdf</v>
      </c>
    </row>
    <row r="24384" spans="1:2" x14ac:dyDescent="0.2">
      <c r="A24384" s="1" t="s">
        <v>7252</v>
      </c>
      <c r="B24384" t="str">
        <f t="shared" si="735"/>
        <v>https://www.udobaer.de/out/media/public/cust/others/s0000361-2021-ch_it.pdf</v>
      </c>
    </row>
    <row r="24385" spans="1:2" x14ac:dyDescent="0.2">
      <c r="A24385" s="1" t="s">
        <v>7253</v>
      </c>
      <c r="B24385" t="str">
        <f t="shared" si="735"/>
        <v>https://www.udobaer.de/out/media/public/cust/others/s0000361-2021-ch_it.pdf</v>
      </c>
    </row>
    <row r="24386" spans="1:2" x14ac:dyDescent="0.2">
      <c r="A24386" s="1" t="s">
        <v>7254</v>
      </c>
      <c r="B24386" t="str">
        <f t="shared" si="735"/>
        <v>https://www.udobaer.de/out/media/public/cust/others/s0000361-2021-ch_it.pdf</v>
      </c>
    </row>
    <row r="24387" spans="1:2" x14ac:dyDescent="0.2">
      <c r="A24387" s="1" t="s">
        <v>7255</v>
      </c>
      <c r="B24387" t="str">
        <f t="shared" si="735"/>
        <v>https://www.udobaer.de/out/media/public/cust/others/s0000361-2021-ch_it.pdf</v>
      </c>
    </row>
    <row r="24388" spans="1:2" x14ac:dyDescent="0.2">
      <c r="A24388" s="1" t="s">
        <v>7256</v>
      </c>
      <c r="B24388" t="str">
        <f t="shared" si="735"/>
        <v>https://www.udobaer.de/out/media/public/cust/others/s0000361-2021-ch_it.pdf</v>
      </c>
    </row>
    <row r="24389" spans="1:2" x14ac:dyDescent="0.2">
      <c r="A24389" s="1" t="s">
        <v>7257</v>
      </c>
      <c r="B24389" t="str">
        <f t="shared" si="735"/>
        <v>https://www.udobaer.de/out/media/public/cust/others/s0000361-2021-ch_it.pdf</v>
      </c>
    </row>
    <row r="24390" spans="1:2" x14ac:dyDescent="0.2">
      <c r="A24390" s="1" t="s">
        <v>7258</v>
      </c>
      <c r="B24390" t="str">
        <f t="shared" si="735"/>
        <v>https://www.udobaer.de/out/media/public/cust/others/s0000361-2021-ch_it.pdf</v>
      </c>
    </row>
    <row r="24391" spans="1:2" x14ac:dyDescent="0.2">
      <c r="A24391" s="1" t="s">
        <v>7259</v>
      </c>
      <c r="B24391" t="str">
        <f t="shared" si="735"/>
        <v>https://www.udobaer.de/out/media/public/cust/others/s0000361-2021-ch_it.pdf</v>
      </c>
    </row>
    <row r="24392" spans="1:2" x14ac:dyDescent="0.2">
      <c r="A24392" s="1" t="s">
        <v>7260</v>
      </c>
      <c r="B24392" t="str">
        <f t="shared" si="735"/>
        <v>https://www.udobaer.de/out/media/public/cust/others/s0000361-2021-ch_it.pdf</v>
      </c>
    </row>
    <row r="24393" spans="1:2" x14ac:dyDescent="0.2">
      <c r="A24393" s="1" t="s">
        <v>7261</v>
      </c>
      <c r="B24393" t="str">
        <f t="shared" si="735"/>
        <v>https://www.udobaer.de/out/media/public/cust/others/s0000361-2021-ch_it.pdf</v>
      </c>
    </row>
    <row r="24394" spans="1:2" x14ac:dyDescent="0.2">
      <c r="A24394" s="1" t="s">
        <v>7262</v>
      </c>
      <c r="B24394" t="str">
        <f t="shared" si="735"/>
        <v>https://www.udobaer.de/out/media/public/cust/others/s0000361-2021-ch_it.pdf</v>
      </c>
    </row>
    <row r="24395" spans="1:2" x14ac:dyDescent="0.2">
      <c r="A24395" s="1" t="s">
        <v>7263</v>
      </c>
      <c r="B24395" t="str">
        <f t="shared" si="735"/>
        <v>https://www.udobaer.de/out/media/public/cust/others/s0000361-2021-ch_it.pdf</v>
      </c>
    </row>
    <row r="24396" spans="1:2" x14ac:dyDescent="0.2">
      <c r="A24396" s="1" t="s">
        <v>7264</v>
      </c>
      <c r="B24396" t="str">
        <f t="shared" si="735"/>
        <v>https://www.udobaer.de/out/media/public/cust/others/s0000361-2021-ch_it.pdf</v>
      </c>
    </row>
    <row r="24397" spans="1:2" x14ac:dyDescent="0.2">
      <c r="A24397" s="1" t="s">
        <v>7265</v>
      </c>
      <c r="B24397" t="str">
        <f t="shared" si="735"/>
        <v>https://www.udobaer.de/out/media/public/cust/others/s0000361-2021-ch_it.pdf</v>
      </c>
    </row>
    <row r="24398" spans="1:2" x14ac:dyDescent="0.2">
      <c r="A24398" s="1" t="s">
        <v>7266</v>
      </c>
      <c r="B24398" t="str">
        <f t="shared" si="735"/>
        <v>https://www.udobaer.de/out/media/public/cust/others/s0000361-2021-ch_it.pdf</v>
      </c>
    </row>
    <row r="24399" spans="1:2" x14ac:dyDescent="0.2">
      <c r="A24399" s="1" t="s">
        <v>7267</v>
      </c>
      <c r="B24399" t="str">
        <f t="shared" si="735"/>
        <v>https://www.udobaer.de/out/media/public/cust/others/s0000361-2021-ch_it.pdf</v>
      </c>
    </row>
    <row r="24400" spans="1:2" x14ac:dyDescent="0.2">
      <c r="A24400" s="1" t="s">
        <v>7268</v>
      </c>
      <c r="B24400" t="str">
        <f t="shared" si="735"/>
        <v>https://www.udobaer.de/out/media/public/cust/others/s0000361-2021-ch_it.pdf</v>
      </c>
    </row>
    <row r="24401" spans="1:2" x14ac:dyDescent="0.2">
      <c r="A24401" s="1" t="s">
        <v>7269</v>
      </c>
      <c r="B24401" t="str">
        <f t="shared" si="735"/>
        <v>https://www.udobaer.de/out/media/public/cust/others/s0000361-2021-ch_it.pdf</v>
      </c>
    </row>
    <row r="24402" spans="1:2" x14ac:dyDescent="0.2">
      <c r="A24402" s="1" t="s">
        <v>7270</v>
      </c>
      <c r="B24402" t="str">
        <f t="shared" si="735"/>
        <v>https://www.udobaer.de/out/media/public/cust/others/s0000361-2021-ch_it.pdf</v>
      </c>
    </row>
    <row r="24403" spans="1:2" x14ac:dyDescent="0.2">
      <c r="A24403" s="1" t="s">
        <v>7271</v>
      </c>
      <c r="B24403" t="str">
        <f t="shared" si="735"/>
        <v>https://www.udobaer.de/out/media/public/cust/others/s0000361-2021-ch_it.pdf</v>
      </c>
    </row>
    <row r="24404" spans="1:2" x14ac:dyDescent="0.2">
      <c r="A24404" s="1" t="s">
        <v>7272</v>
      </c>
      <c r="B24404" t="str">
        <f t="shared" si="735"/>
        <v>https://www.udobaer.de/out/media/public/cust/others/s0000361-2021-ch_it.pdf</v>
      </c>
    </row>
    <row r="24405" spans="1:2" x14ac:dyDescent="0.2">
      <c r="A24405" s="1" t="s">
        <v>7273</v>
      </c>
      <c r="B24405" t="str">
        <f t="shared" si="735"/>
        <v>https://www.udobaer.de/out/media/public/cust/others/s0000361-2021-ch_it.pdf</v>
      </c>
    </row>
    <row r="24406" spans="1:2" x14ac:dyDescent="0.2">
      <c r="A24406" s="1" t="s">
        <v>7274</v>
      </c>
      <c r="B24406" t="str">
        <f t="shared" si="735"/>
        <v>https://www.udobaer.de/out/media/public/cust/others/s0000361-2021-ch_it.pdf</v>
      </c>
    </row>
    <row r="24407" spans="1:2" x14ac:dyDescent="0.2">
      <c r="A24407" s="1" t="s">
        <v>7275</v>
      </c>
      <c r="B24407" t="str">
        <f t="shared" si="735"/>
        <v>https://www.udobaer.de/out/media/public/cust/others/s0000361-2021-ch_it.pdf</v>
      </c>
    </row>
    <row r="24408" spans="1:2" x14ac:dyDescent="0.2">
      <c r="A24408" s="1" t="s">
        <v>7276</v>
      </c>
      <c r="B24408" t="str">
        <f t="shared" si="735"/>
        <v>https://www.udobaer.de/out/media/public/cust/others/s0000361-2021-ch_it.pdf</v>
      </c>
    </row>
    <row r="24409" spans="1:2" x14ac:dyDescent="0.2">
      <c r="A24409" s="1" t="s">
        <v>7277</v>
      </c>
      <c r="B24409" t="str">
        <f t="shared" si="735"/>
        <v>https://www.udobaer.de/out/media/public/cust/others/s0000361-2021-ch_it.pdf</v>
      </c>
    </row>
    <row r="24410" spans="1:2" x14ac:dyDescent="0.2">
      <c r="A24410" s="1" t="s">
        <v>7278</v>
      </c>
      <c r="B24410" t="str">
        <f t="shared" si="735"/>
        <v>https://www.udobaer.de/out/media/public/cust/others/s0000361-2021-ch_it.pdf</v>
      </c>
    </row>
    <row r="24411" spans="1:2" x14ac:dyDescent="0.2">
      <c r="A24411" s="1" t="s">
        <v>7279</v>
      </c>
      <c r="B24411" t="str">
        <f t="shared" si="735"/>
        <v>https://www.udobaer.de/out/media/public/cust/others/s0000361-2021-ch_it.pdf</v>
      </c>
    </row>
    <row r="24412" spans="1:2" x14ac:dyDescent="0.2">
      <c r="A24412" s="1" t="s">
        <v>7280</v>
      </c>
      <c r="B24412" t="str">
        <f t="shared" si="735"/>
        <v>https://www.udobaer.de/out/media/public/cust/others/s0000361-2021-ch_it.pdf</v>
      </c>
    </row>
    <row r="24413" spans="1:2" x14ac:dyDescent="0.2">
      <c r="A24413" s="1" t="s">
        <v>7281</v>
      </c>
      <c r="B24413" t="str">
        <f t="shared" si="735"/>
        <v>https://www.udobaer.de/out/media/public/cust/others/s0000361-2021-ch_it.pdf</v>
      </c>
    </row>
    <row r="24414" spans="1:2" x14ac:dyDescent="0.2">
      <c r="A24414" s="1" t="s">
        <v>7282</v>
      </c>
      <c r="B24414" t="str">
        <f t="shared" si="735"/>
        <v>https://www.udobaer.de/out/media/public/cust/others/s0000361-2021-ch_it.pdf</v>
      </c>
    </row>
    <row r="24415" spans="1:2" x14ac:dyDescent="0.2">
      <c r="A24415" s="1" t="s">
        <v>7283</v>
      </c>
      <c r="B24415" t="str">
        <f t="shared" si="735"/>
        <v>https://www.udobaer.de/out/media/public/cust/others/s0000361-2021-ch_it.pdf</v>
      </c>
    </row>
    <row r="24416" spans="1:2" x14ac:dyDescent="0.2">
      <c r="A24416" s="1" t="s">
        <v>7284</v>
      </c>
      <c r="B24416" t="str">
        <f t="shared" si="735"/>
        <v>https://www.udobaer.de/out/media/public/cust/others/s0000361-2021-ch_it.pdf</v>
      </c>
    </row>
    <row r="24417" spans="1:2" x14ac:dyDescent="0.2">
      <c r="A24417" s="1" t="s">
        <v>7285</v>
      </c>
      <c r="B24417" t="str">
        <f t="shared" si="735"/>
        <v>https://www.udobaer.de/out/media/public/cust/others/s0000361-2021-ch_it.pdf</v>
      </c>
    </row>
    <row r="24418" spans="1:2" x14ac:dyDescent="0.2">
      <c r="A24418" s="1" t="s">
        <v>7286</v>
      </c>
      <c r="B24418" t="str">
        <f t="shared" si="735"/>
        <v>https://www.udobaer.de/out/media/public/cust/others/s0000361-2021-ch_it.pdf</v>
      </c>
    </row>
    <row r="24419" spans="1:2" x14ac:dyDescent="0.2">
      <c r="A24419" s="1" t="s">
        <v>7287</v>
      </c>
      <c r="B24419" t="str">
        <f t="shared" si="735"/>
        <v>https://www.udobaer.de/out/media/public/cust/others/s0000361-2021-ch_it.pdf</v>
      </c>
    </row>
    <row r="24420" spans="1:2" x14ac:dyDescent="0.2">
      <c r="A24420" s="1" t="s">
        <v>7288</v>
      </c>
      <c r="B24420" t="str">
        <f t="shared" si="735"/>
        <v>https://www.udobaer.de/out/media/public/cust/others/s0000361-2021-ch_it.pdf</v>
      </c>
    </row>
    <row r="24421" spans="1:2" x14ac:dyDescent="0.2">
      <c r="A24421" s="1" t="s">
        <v>7289</v>
      </c>
      <c r="B24421" t="str">
        <f t="shared" si="735"/>
        <v>https://www.udobaer.de/out/media/public/cust/others/s0000361-2021-ch_it.pdf</v>
      </c>
    </row>
    <row r="24422" spans="1:2" x14ac:dyDescent="0.2">
      <c r="A24422" s="1" t="s">
        <v>7290</v>
      </c>
      <c r="B24422" t="str">
        <f t="shared" si="735"/>
        <v>https://www.udobaer.de/out/media/public/cust/others/s0000361-2021-ch_it.pdf</v>
      </c>
    </row>
    <row r="24423" spans="1:2" x14ac:dyDescent="0.2">
      <c r="A24423" s="1" t="s">
        <v>7291</v>
      </c>
      <c r="B24423" t="str">
        <f t="shared" si="735"/>
        <v>https://www.udobaer.de/out/media/public/cust/others/s0000361-2021-ch_it.pdf</v>
      </c>
    </row>
    <row r="24424" spans="1:2" x14ac:dyDescent="0.2">
      <c r="A24424" s="1" t="s">
        <v>7292</v>
      </c>
      <c r="B24424" t="str">
        <f t="shared" si="735"/>
        <v>https://www.udobaer.de/out/media/public/cust/others/s0000361-2021-ch_it.pdf</v>
      </c>
    </row>
    <row r="24425" spans="1:2" x14ac:dyDescent="0.2">
      <c r="A24425" s="1" t="s">
        <v>7293</v>
      </c>
      <c r="B24425" t="str">
        <f t="shared" si="735"/>
        <v>https://www.udobaer.de/out/media/public/cust/others/s0000361-2021-ch_it.pdf</v>
      </c>
    </row>
    <row r="24426" spans="1:2" x14ac:dyDescent="0.2">
      <c r="A24426" s="1" t="s">
        <v>7294</v>
      </c>
      <c r="B24426" t="str">
        <f t="shared" si="735"/>
        <v>https://www.udobaer.de/out/media/public/cust/others/s0000361-2021-ch_it.pdf</v>
      </c>
    </row>
    <row r="24427" spans="1:2" x14ac:dyDescent="0.2">
      <c r="A24427" s="1" t="s">
        <v>7295</v>
      </c>
      <c r="B24427" t="str">
        <f t="shared" si="735"/>
        <v>https://www.udobaer.de/out/media/public/cust/others/s0000361-2021-ch_it.pdf</v>
      </c>
    </row>
    <row r="24428" spans="1:2" x14ac:dyDescent="0.2">
      <c r="A24428" s="1" t="s">
        <v>7296</v>
      </c>
      <c r="B24428" t="str">
        <f t="shared" si="735"/>
        <v>https://www.udobaer.de/out/media/public/cust/others/s0000361-2021-ch_it.pdf</v>
      </c>
    </row>
    <row r="24429" spans="1:2" x14ac:dyDescent="0.2">
      <c r="A24429" s="1" t="s">
        <v>7297</v>
      </c>
      <c r="B24429" t="str">
        <f t="shared" ref="B24429:B24492" si="736">HYPERLINK("https://www.udobaer.de/out/media/public/cust/others/s0000361-2021-ch_it.pdf")</f>
        <v>https://www.udobaer.de/out/media/public/cust/others/s0000361-2021-ch_it.pdf</v>
      </c>
    </row>
    <row r="24430" spans="1:2" x14ac:dyDescent="0.2">
      <c r="A24430" s="1" t="s">
        <v>7298</v>
      </c>
      <c r="B24430" t="str">
        <f t="shared" si="736"/>
        <v>https://www.udobaer.de/out/media/public/cust/others/s0000361-2021-ch_it.pdf</v>
      </c>
    </row>
    <row r="24431" spans="1:2" x14ac:dyDescent="0.2">
      <c r="A24431" s="1" t="s">
        <v>7299</v>
      </c>
      <c r="B24431" t="str">
        <f t="shared" si="736"/>
        <v>https://www.udobaer.de/out/media/public/cust/others/s0000361-2021-ch_it.pdf</v>
      </c>
    </row>
    <row r="24432" spans="1:2" x14ac:dyDescent="0.2">
      <c r="A24432" s="1" t="s">
        <v>7300</v>
      </c>
      <c r="B24432" t="str">
        <f t="shared" si="736"/>
        <v>https://www.udobaer.de/out/media/public/cust/others/s0000361-2021-ch_it.pdf</v>
      </c>
    </row>
    <row r="24433" spans="1:2" x14ac:dyDescent="0.2">
      <c r="A24433" s="1" t="s">
        <v>7301</v>
      </c>
      <c r="B24433" t="str">
        <f t="shared" si="736"/>
        <v>https://www.udobaer.de/out/media/public/cust/others/s0000361-2021-ch_it.pdf</v>
      </c>
    </row>
    <row r="24434" spans="1:2" x14ac:dyDescent="0.2">
      <c r="A24434" s="1" t="s">
        <v>7302</v>
      </c>
      <c r="B24434" t="str">
        <f t="shared" si="736"/>
        <v>https://www.udobaer.de/out/media/public/cust/others/s0000361-2021-ch_it.pdf</v>
      </c>
    </row>
    <row r="24435" spans="1:2" x14ac:dyDescent="0.2">
      <c r="A24435" s="1" t="s">
        <v>7303</v>
      </c>
      <c r="B24435" t="str">
        <f t="shared" si="736"/>
        <v>https://www.udobaer.de/out/media/public/cust/others/s0000361-2021-ch_it.pdf</v>
      </c>
    </row>
    <row r="24436" spans="1:2" x14ac:dyDescent="0.2">
      <c r="A24436" s="1" t="s">
        <v>7304</v>
      </c>
      <c r="B24436" t="str">
        <f t="shared" si="736"/>
        <v>https://www.udobaer.de/out/media/public/cust/others/s0000361-2021-ch_it.pdf</v>
      </c>
    </row>
    <row r="24437" spans="1:2" x14ac:dyDescent="0.2">
      <c r="A24437" s="1" t="s">
        <v>7305</v>
      </c>
      <c r="B24437" t="str">
        <f t="shared" si="736"/>
        <v>https://www.udobaer.de/out/media/public/cust/others/s0000361-2021-ch_it.pdf</v>
      </c>
    </row>
    <row r="24438" spans="1:2" x14ac:dyDescent="0.2">
      <c r="A24438" s="1" t="s">
        <v>7306</v>
      </c>
      <c r="B24438" t="str">
        <f t="shared" si="736"/>
        <v>https://www.udobaer.de/out/media/public/cust/others/s0000361-2021-ch_it.pdf</v>
      </c>
    </row>
    <row r="24439" spans="1:2" x14ac:dyDescent="0.2">
      <c r="A24439" s="1" t="s">
        <v>7307</v>
      </c>
      <c r="B24439" t="str">
        <f t="shared" si="736"/>
        <v>https://www.udobaer.de/out/media/public/cust/others/s0000361-2021-ch_it.pdf</v>
      </c>
    </row>
    <row r="24440" spans="1:2" x14ac:dyDescent="0.2">
      <c r="A24440" s="1" t="s">
        <v>7308</v>
      </c>
      <c r="B24440" t="str">
        <f t="shared" si="736"/>
        <v>https://www.udobaer.de/out/media/public/cust/others/s0000361-2021-ch_it.pdf</v>
      </c>
    </row>
    <row r="24441" spans="1:2" x14ac:dyDescent="0.2">
      <c r="A24441" s="1" t="s">
        <v>7309</v>
      </c>
      <c r="B24441" t="str">
        <f t="shared" si="736"/>
        <v>https://www.udobaer.de/out/media/public/cust/others/s0000361-2021-ch_it.pdf</v>
      </c>
    </row>
    <row r="24442" spans="1:2" x14ac:dyDescent="0.2">
      <c r="A24442" s="1" t="s">
        <v>7310</v>
      </c>
      <c r="B24442" t="str">
        <f t="shared" si="736"/>
        <v>https://www.udobaer.de/out/media/public/cust/others/s0000361-2021-ch_it.pdf</v>
      </c>
    </row>
    <row r="24443" spans="1:2" x14ac:dyDescent="0.2">
      <c r="A24443" s="1" t="s">
        <v>7311</v>
      </c>
      <c r="B24443" t="str">
        <f t="shared" si="736"/>
        <v>https://www.udobaer.de/out/media/public/cust/others/s0000361-2021-ch_it.pdf</v>
      </c>
    </row>
    <row r="24444" spans="1:2" x14ac:dyDescent="0.2">
      <c r="A24444" s="1" t="s">
        <v>7312</v>
      </c>
      <c r="B24444" t="str">
        <f t="shared" si="736"/>
        <v>https://www.udobaer.de/out/media/public/cust/others/s0000361-2021-ch_it.pdf</v>
      </c>
    </row>
    <row r="24445" spans="1:2" x14ac:dyDescent="0.2">
      <c r="A24445" s="1" t="s">
        <v>7313</v>
      </c>
      <c r="B24445" t="str">
        <f t="shared" si="736"/>
        <v>https://www.udobaer.de/out/media/public/cust/others/s0000361-2021-ch_it.pdf</v>
      </c>
    </row>
    <row r="24446" spans="1:2" x14ac:dyDescent="0.2">
      <c r="A24446" s="1" t="s">
        <v>7314</v>
      </c>
      <c r="B24446" t="str">
        <f t="shared" si="736"/>
        <v>https://www.udobaer.de/out/media/public/cust/others/s0000361-2021-ch_it.pdf</v>
      </c>
    </row>
    <row r="24447" spans="1:2" x14ac:dyDescent="0.2">
      <c r="A24447" s="1" t="s">
        <v>7315</v>
      </c>
      <c r="B24447" t="str">
        <f t="shared" si="736"/>
        <v>https://www.udobaer.de/out/media/public/cust/others/s0000361-2021-ch_it.pdf</v>
      </c>
    </row>
    <row r="24448" spans="1:2" x14ac:dyDescent="0.2">
      <c r="A24448" s="1" t="s">
        <v>7316</v>
      </c>
      <c r="B24448" t="str">
        <f t="shared" si="736"/>
        <v>https://www.udobaer.de/out/media/public/cust/others/s0000361-2021-ch_it.pdf</v>
      </c>
    </row>
    <row r="24449" spans="1:2" x14ac:dyDescent="0.2">
      <c r="A24449" s="1" t="s">
        <v>7317</v>
      </c>
      <c r="B24449" t="str">
        <f t="shared" si="736"/>
        <v>https://www.udobaer.de/out/media/public/cust/others/s0000361-2021-ch_it.pdf</v>
      </c>
    </row>
    <row r="24450" spans="1:2" x14ac:dyDescent="0.2">
      <c r="A24450" s="1" t="s">
        <v>7318</v>
      </c>
      <c r="B24450" t="str">
        <f t="shared" si="736"/>
        <v>https://www.udobaer.de/out/media/public/cust/others/s0000361-2021-ch_it.pdf</v>
      </c>
    </row>
    <row r="24451" spans="1:2" x14ac:dyDescent="0.2">
      <c r="A24451" s="1" t="s">
        <v>7319</v>
      </c>
      <c r="B24451" t="str">
        <f t="shared" si="736"/>
        <v>https://www.udobaer.de/out/media/public/cust/others/s0000361-2021-ch_it.pdf</v>
      </c>
    </row>
    <row r="24452" spans="1:2" x14ac:dyDescent="0.2">
      <c r="A24452" s="1" t="s">
        <v>7320</v>
      </c>
      <c r="B24452" t="str">
        <f t="shared" si="736"/>
        <v>https://www.udobaer.de/out/media/public/cust/others/s0000361-2021-ch_it.pdf</v>
      </c>
    </row>
    <row r="24453" spans="1:2" x14ac:dyDescent="0.2">
      <c r="A24453" s="1" t="s">
        <v>7321</v>
      </c>
      <c r="B24453" t="str">
        <f t="shared" si="736"/>
        <v>https://www.udobaer.de/out/media/public/cust/others/s0000361-2021-ch_it.pdf</v>
      </c>
    </row>
    <row r="24454" spans="1:2" x14ac:dyDescent="0.2">
      <c r="A24454" s="1" t="s">
        <v>7322</v>
      </c>
      <c r="B24454" t="str">
        <f t="shared" si="736"/>
        <v>https://www.udobaer.de/out/media/public/cust/others/s0000361-2021-ch_it.pdf</v>
      </c>
    </row>
    <row r="24455" spans="1:2" x14ac:dyDescent="0.2">
      <c r="A24455" s="1" t="s">
        <v>7323</v>
      </c>
      <c r="B24455" t="str">
        <f t="shared" si="736"/>
        <v>https://www.udobaer.de/out/media/public/cust/others/s0000361-2021-ch_it.pdf</v>
      </c>
    </row>
    <row r="24456" spans="1:2" x14ac:dyDescent="0.2">
      <c r="A24456" s="1" t="s">
        <v>7324</v>
      </c>
      <c r="B24456" t="str">
        <f t="shared" si="736"/>
        <v>https://www.udobaer.de/out/media/public/cust/others/s0000361-2021-ch_it.pdf</v>
      </c>
    </row>
    <row r="24457" spans="1:2" x14ac:dyDescent="0.2">
      <c r="A24457" s="1" t="s">
        <v>7325</v>
      </c>
      <c r="B24457" t="str">
        <f t="shared" si="736"/>
        <v>https://www.udobaer.de/out/media/public/cust/others/s0000361-2021-ch_it.pdf</v>
      </c>
    </row>
    <row r="24458" spans="1:2" x14ac:dyDescent="0.2">
      <c r="A24458" s="1" t="s">
        <v>7326</v>
      </c>
      <c r="B24458" t="str">
        <f t="shared" si="736"/>
        <v>https://www.udobaer.de/out/media/public/cust/others/s0000361-2021-ch_it.pdf</v>
      </c>
    </row>
    <row r="24459" spans="1:2" x14ac:dyDescent="0.2">
      <c r="A24459" s="1" t="s">
        <v>7327</v>
      </c>
      <c r="B24459" t="str">
        <f t="shared" si="736"/>
        <v>https://www.udobaer.de/out/media/public/cust/others/s0000361-2021-ch_it.pdf</v>
      </c>
    </row>
    <row r="24460" spans="1:2" x14ac:dyDescent="0.2">
      <c r="A24460" s="1" t="s">
        <v>7328</v>
      </c>
      <c r="B24460" t="str">
        <f t="shared" si="736"/>
        <v>https://www.udobaer.de/out/media/public/cust/others/s0000361-2021-ch_it.pdf</v>
      </c>
    </row>
    <row r="24461" spans="1:2" x14ac:dyDescent="0.2">
      <c r="A24461" s="1" t="s">
        <v>7329</v>
      </c>
      <c r="B24461" t="str">
        <f t="shared" si="736"/>
        <v>https://www.udobaer.de/out/media/public/cust/others/s0000361-2021-ch_it.pdf</v>
      </c>
    </row>
    <row r="24462" spans="1:2" x14ac:dyDescent="0.2">
      <c r="A24462" s="1" t="s">
        <v>7330</v>
      </c>
      <c r="B24462" t="str">
        <f t="shared" si="736"/>
        <v>https://www.udobaer.de/out/media/public/cust/others/s0000361-2021-ch_it.pdf</v>
      </c>
    </row>
    <row r="24463" spans="1:2" x14ac:dyDescent="0.2">
      <c r="A24463" s="1" t="s">
        <v>7331</v>
      </c>
      <c r="B24463" t="str">
        <f t="shared" si="736"/>
        <v>https://www.udobaer.de/out/media/public/cust/others/s0000361-2021-ch_it.pdf</v>
      </c>
    </row>
    <row r="24464" spans="1:2" x14ac:dyDescent="0.2">
      <c r="A24464" s="1" t="s">
        <v>7332</v>
      </c>
      <c r="B24464" t="str">
        <f t="shared" si="736"/>
        <v>https://www.udobaer.de/out/media/public/cust/others/s0000361-2021-ch_it.pdf</v>
      </c>
    </row>
    <row r="24465" spans="1:2" x14ac:dyDescent="0.2">
      <c r="A24465" s="1" t="s">
        <v>7333</v>
      </c>
      <c r="B24465" t="str">
        <f t="shared" si="736"/>
        <v>https://www.udobaer.de/out/media/public/cust/others/s0000361-2021-ch_it.pdf</v>
      </c>
    </row>
    <row r="24466" spans="1:2" x14ac:dyDescent="0.2">
      <c r="A24466" s="1" t="s">
        <v>7334</v>
      </c>
      <c r="B24466" t="str">
        <f t="shared" si="736"/>
        <v>https://www.udobaer.de/out/media/public/cust/others/s0000361-2021-ch_it.pdf</v>
      </c>
    </row>
    <row r="24467" spans="1:2" x14ac:dyDescent="0.2">
      <c r="A24467" s="1" t="s">
        <v>7335</v>
      </c>
      <c r="B24467" t="str">
        <f t="shared" si="736"/>
        <v>https://www.udobaer.de/out/media/public/cust/others/s0000361-2021-ch_it.pdf</v>
      </c>
    </row>
    <row r="24468" spans="1:2" x14ac:dyDescent="0.2">
      <c r="A24468" s="1" t="s">
        <v>7336</v>
      </c>
      <c r="B24468" t="str">
        <f t="shared" si="736"/>
        <v>https://www.udobaer.de/out/media/public/cust/others/s0000361-2021-ch_it.pdf</v>
      </c>
    </row>
    <row r="24469" spans="1:2" x14ac:dyDescent="0.2">
      <c r="A24469" s="1" t="s">
        <v>7337</v>
      </c>
      <c r="B24469" t="str">
        <f t="shared" si="736"/>
        <v>https://www.udobaer.de/out/media/public/cust/others/s0000361-2021-ch_it.pdf</v>
      </c>
    </row>
    <row r="24470" spans="1:2" x14ac:dyDescent="0.2">
      <c r="A24470" s="1" t="s">
        <v>7338</v>
      </c>
      <c r="B24470" t="str">
        <f t="shared" si="736"/>
        <v>https://www.udobaer.de/out/media/public/cust/others/s0000361-2021-ch_it.pdf</v>
      </c>
    </row>
    <row r="24471" spans="1:2" x14ac:dyDescent="0.2">
      <c r="A24471" s="1" t="s">
        <v>7339</v>
      </c>
      <c r="B24471" t="str">
        <f t="shared" si="736"/>
        <v>https://www.udobaer.de/out/media/public/cust/others/s0000361-2021-ch_it.pdf</v>
      </c>
    </row>
    <row r="24472" spans="1:2" x14ac:dyDescent="0.2">
      <c r="A24472" s="1" t="s">
        <v>7340</v>
      </c>
      <c r="B24472" t="str">
        <f t="shared" si="736"/>
        <v>https://www.udobaer.de/out/media/public/cust/others/s0000361-2021-ch_it.pdf</v>
      </c>
    </row>
    <row r="24473" spans="1:2" x14ac:dyDescent="0.2">
      <c r="A24473" s="1" t="s">
        <v>7341</v>
      </c>
      <c r="B24473" t="str">
        <f t="shared" si="736"/>
        <v>https://www.udobaer.de/out/media/public/cust/others/s0000361-2021-ch_it.pdf</v>
      </c>
    </row>
    <row r="24474" spans="1:2" x14ac:dyDescent="0.2">
      <c r="A24474" s="1" t="s">
        <v>7342</v>
      </c>
      <c r="B24474" t="str">
        <f t="shared" si="736"/>
        <v>https://www.udobaer.de/out/media/public/cust/others/s0000361-2021-ch_it.pdf</v>
      </c>
    </row>
    <row r="24475" spans="1:2" x14ac:dyDescent="0.2">
      <c r="A24475" s="1" t="s">
        <v>7343</v>
      </c>
      <c r="B24475" t="str">
        <f t="shared" si="736"/>
        <v>https://www.udobaer.de/out/media/public/cust/others/s0000361-2021-ch_it.pdf</v>
      </c>
    </row>
    <row r="24476" spans="1:2" x14ac:dyDescent="0.2">
      <c r="A24476" s="1" t="s">
        <v>7344</v>
      </c>
      <c r="B24476" t="str">
        <f t="shared" si="736"/>
        <v>https://www.udobaer.de/out/media/public/cust/others/s0000361-2021-ch_it.pdf</v>
      </c>
    </row>
    <row r="24477" spans="1:2" x14ac:dyDescent="0.2">
      <c r="A24477" s="1" t="s">
        <v>7345</v>
      </c>
      <c r="B24477" t="str">
        <f t="shared" si="736"/>
        <v>https://www.udobaer.de/out/media/public/cust/others/s0000361-2021-ch_it.pdf</v>
      </c>
    </row>
    <row r="24478" spans="1:2" x14ac:dyDescent="0.2">
      <c r="A24478" s="1" t="s">
        <v>7346</v>
      </c>
      <c r="B24478" t="str">
        <f t="shared" si="736"/>
        <v>https://www.udobaer.de/out/media/public/cust/others/s0000361-2021-ch_it.pdf</v>
      </c>
    </row>
    <row r="24479" spans="1:2" x14ac:dyDescent="0.2">
      <c r="A24479" s="1" t="s">
        <v>7347</v>
      </c>
      <c r="B24479" t="str">
        <f t="shared" si="736"/>
        <v>https://www.udobaer.de/out/media/public/cust/others/s0000361-2021-ch_it.pdf</v>
      </c>
    </row>
    <row r="24480" spans="1:2" x14ac:dyDescent="0.2">
      <c r="A24480" s="1" t="s">
        <v>7348</v>
      </c>
      <c r="B24480" t="str">
        <f t="shared" si="736"/>
        <v>https://www.udobaer.de/out/media/public/cust/others/s0000361-2021-ch_it.pdf</v>
      </c>
    </row>
    <row r="24481" spans="1:2" x14ac:dyDescent="0.2">
      <c r="A24481" s="1" t="s">
        <v>7349</v>
      </c>
      <c r="B24481" t="str">
        <f t="shared" si="736"/>
        <v>https://www.udobaer.de/out/media/public/cust/others/s0000361-2021-ch_it.pdf</v>
      </c>
    </row>
    <row r="24482" spans="1:2" x14ac:dyDescent="0.2">
      <c r="A24482" s="1" t="s">
        <v>7350</v>
      </c>
      <c r="B24482" t="str">
        <f t="shared" si="736"/>
        <v>https://www.udobaer.de/out/media/public/cust/others/s0000361-2021-ch_it.pdf</v>
      </c>
    </row>
    <row r="24483" spans="1:2" x14ac:dyDescent="0.2">
      <c r="A24483" s="1" t="s">
        <v>7351</v>
      </c>
      <c r="B24483" t="str">
        <f t="shared" si="736"/>
        <v>https://www.udobaer.de/out/media/public/cust/others/s0000361-2021-ch_it.pdf</v>
      </c>
    </row>
    <row r="24484" spans="1:2" x14ac:dyDescent="0.2">
      <c r="A24484" s="1" t="s">
        <v>7352</v>
      </c>
      <c r="B24484" t="str">
        <f t="shared" si="736"/>
        <v>https://www.udobaer.de/out/media/public/cust/others/s0000361-2021-ch_it.pdf</v>
      </c>
    </row>
    <row r="24485" spans="1:2" x14ac:dyDescent="0.2">
      <c r="A24485" s="1" t="s">
        <v>7353</v>
      </c>
      <c r="B24485" t="str">
        <f t="shared" si="736"/>
        <v>https://www.udobaer.de/out/media/public/cust/others/s0000361-2021-ch_it.pdf</v>
      </c>
    </row>
    <row r="24486" spans="1:2" x14ac:dyDescent="0.2">
      <c r="A24486" s="1" t="s">
        <v>7354</v>
      </c>
      <c r="B24486" t="str">
        <f t="shared" si="736"/>
        <v>https://www.udobaer.de/out/media/public/cust/others/s0000361-2021-ch_it.pdf</v>
      </c>
    </row>
    <row r="24487" spans="1:2" x14ac:dyDescent="0.2">
      <c r="A24487" s="1" t="s">
        <v>7355</v>
      </c>
      <c r="B24487" t="str">
        <f t="shared" si="736"/>
        <v>https://www.udobaer.de/out/media/public/cust/others/s0000361-2021-ch_it.pdf</v>
      </c>
    </row>
    <row r="24488" spans="1:2" x14ac:dyDescent="0.2">
      <c r="A24488" s="1" t="s">
        <v>7356</v>
      </c>
      <c r="B24488" t="str">
        <f t="shared" si="736"/>
        <v>https://www.udobaer.de/out/media/public/cust/others/s0000361-2021-ch_it.pdf</v>
      </c>
    </row>
    <row r="24489" spans="1:2" x14ac:dyDescent="0.2">
      <c r="A24489" s="1" t="s">
        <v>7357</v>
      </c>
      <c r="B24489" t="str">
        <f t="shared" si="736"/>
        <v>https://www.udobaer.de/out/media/public/cust/others/s0000361-2021-ch_it.pdf</v>
      </c>
    </row>
    <row r="24490" spans="1:2" x14ac:dyDescent="0.2">
      <c r="A24490" s="1" t="s">
        <v>7358</v>
      </c>
      <c r="B24490" t="str">
        <f t="shared" si="736"/>
        <v>https://www.udobaer.de/out/media/public/cust/others/s0000361-2021-ch_it.pdf</v>
      </c>
    </row>
    <row r="24491" spans="1:2" x14ac:dyDescent="0.2">
      <c r="A24491" s="1" t="s">
        <v>7359</v>
      </c>
      <c r="B24491" t="str">
        <f t="shared" si="736"/>
        <v>https://www.udobaer.de/out/media/public/cust/others/s0000361-2021-ch_it.pdf</v>
      </c>
    </row>
    <row r="24492" spans="1:2" x14ac:dyDescent="0.2">
      <c r="A24492" s="1" t="s">
        <v>7360</v>
      </c>
      <c r="B24492" t="str">
        <f t="shared" si="736"/>
        <v>https://www.udobaer.de/out/media/public/cust/others/s0000361-2021-ch_it.pdf</v>
      </c>
    </row>
    <row r="24493" spans="1:2" x14ac:dyDescent="0.2">
      <c r="A24493" s="1" t="s">
        <v>7361</v>
      </c>
      <c r="B24493" t="str">
        <f t="shared" ref="B24493:B24556" si="737">HYPERLINK("https://www.udobaer.de/out/media/public/cust/others/s0000361-2021-ch_it.pdf")</f>
        <v>https://www.udobaer.de/out/media/public/cust/others/s0000361-2021-ch_it.pdf</v>
      </c>
    </row>
    <row r="24494" spans="1:2" x14ac:dyDescent="0.2">
      <c r="A24494" s="1" t="s">
        <v>7362</v>
      </c>
      <c r="B24494" t="str">
        <f t="shared" si="737"/>
        <v>https://www.udobaer.de/out/media/public/cust/others/s0000361-2021-ch_it.pdf</v>
      </c>
    </row>
    <row r="24495" spans="1:2" x14ac:dyDescent="0.2">
      <c r="A24495" s="1" t="s">
        <v>7363</v>
      </c>
      <c r="B24495" t="str">
        <f t="shared" si="737"/>
        <v>https://www.udobaer.de/out/media/public/cust/others/s0000361-2021-ch_it.pdf</v>
      </c>
    </row>
    <row r="24496" spans="1:2" x14ac:dyDescent="0.2">
      <c r="A24496" s="1" t="s">
        <v>7364</v>
      </c>
      <c r="B24496" t="str">
        <f t="shared" si="737"/>
        <v>https://www.udobaer.de/out/media/public/cust/others/s0000361-2021-ch_it.pdf</v>
      </c>
    </row>
    <row r="24497" spans="1:2" x14ac:dyDescent="0.2">
      <c r="A24497" s="1" t="s">
        <v>7365</v>
      </c>
      <c r="B24497" t="str">
        <f t="shared" si="737"/>
        <v>https://www.udobaer.de/out/media/public/cust/others/s0000361-2021-ch_it.pdf</v>
      </c>
    </row>
    <row r="24498" spans="1:2" x14ac:dyDescent="0.2">
      <c r="A24498" s="1" t="s">
        <v>7366</v>
      </c>
      <c r="B24498" t="str">
        <f t="shared" si="737"/>
        <v>https://www.udobaer.de/out/media/public/cust/others/s0000361-2021-ch_it.pdf</v>
      </c>
    </row>
    <row r="24499" spans="1:2" x14ac:dyDescent="0.2">
      <c r="A24499" s="1" t="s">
        <v>7367</v>
      </c>
      <c r="B24499" t="str">
        <f t="shared" si="737"/>
        <v>https://www.udobaer.de/out/media/public/cust/others/s0000361-2021-ch_it.pdf</v>
      </c>
    </row>
    <row r="24500" spans="1:2" x14ac:dyDescent="0.2">
      <c r="A24500" s="1" t="s">
        <v>7368</v>
      </c>
      <c r="B24500" t="str">
        <f t="shared" si="737"/>
        <v>https://www.udobaer.de/out/media/public/cust/others/s0000361-2021-ch_it.pdf</v>
      </c>
    </row>
    <row r="24501" spans="1:2" x14ac:dyDescent="0.2">
      <c r="A24501" s="1" t="s">
        <v>7369</v>
      </c>
      <c r="B24501" t="str">
        <f t="shared" si="737"/>
        <v>https://www.udobaer.de/out/media/public/cust/others/s0000361-2021-ch_it.pdf</v>
      </c>
    </row>
    <row r="24502" spans="1:2" x14ac:dyDescent="0.2">
      <c r="A24502" s="1" t="s">
        <v>7370</v>
      </c>
      <c r="B24502" t="str">
        <f t="shared" si="737"/>
        <v>https://www.udobaer.de/out/media/public/cust/others/s0000361-2021-ch_it.pdf</v>
      </c>
    </row>
    <row r="24503" spans="1:2" x14ac:dyDescent="0.2">
      <c r="A24503" s="1" t="s">
        <v>7371</v>
      </c>
      <c r="B24503" t="str">
        <f t="shared" si="737"/>
        <v>https://www.udobaer.de/out/media/public/cust/others/s0000361-2021-ch_it.pdf</v>
      </c>
    </row>
    <row r="24504" spans="1:2" x14ac:dyDescent="0.2">
      <c r="A24504" s="1" t="s">
        <v>7372</v>
      </c>
      <c r="B24504" t="str">
        <f t="shared" si="737"/>
        <v>https://www.udobaer.de/out/media/public/cust/others/s0000361-2021-ch_it.pdf</v>
      </c>
    </row>
    <row r="24505" spans="1:2" x14ac:dyDescent="0.2">
      <c r="A24505" s="1" t="s">
        <v>7373</v>
      </c>
      <c r="B24505" t="str">
        <f t="shared" si="737"/>
        <v>https://www.udobaer.de/out/media/public/cust/others/s0000361-2021-ch_it.pdf</v>
      </c>
    </row>
    <row r="24506" spans="1:2" x14ac:dyDescent="0.2">
      <c r="A24506" s="1" t="s">
        <v>7374</v>
      </c>
      <c r="B24506" t="str">
        <f t="shared" si="737"/>
        <v>https://www.udobaer.de/out/media/public/cust/others/s0000361-2021-ch_it.pdf</v>
      </c>
    </row>
    <row r="24507" spans="1:2" x14ac:dyDescent="0.2">
      <c r="A24507" s="1" t="s">
        <v>7375</v>
      </c>
      <c r="B24507" t="str">
        <f t="shared" si="737"/>
        <v>https://www.udobaer.de/out/media/public/cust/others/s0000361-2021-ch_it.pdf</v>
      </c>
    </row>
    <row r="24508" spans="1:2" x14ac:dyDescent="0.2">
      <c r="A24508" s="1" t="s">
        <v>7376</v>
      </c>
      <c r="B24508" t="str">
        <f t="shared" si="737"/>
        <v>https://www.udobaer.de/out/media/public/cust/others/s0000361-2021-ch_it.pdf</v>
      </c>
    </row>
    <row r="24509" spans="1:2" x14ac:dyDescent="0.2">
      <c r="A24509" s="1" t="s">
        <v>7377</v>
      </c>
      <c r="B24509" t="str">
        <f t="shared" si="737"/>
        <v>https://www.udobaer.de/out/media/public/cust/others/s0000361-2021-ch_it.pdf</v>
      </c>
    </row>
    <row r="24510" spans="1:2" x14ac:dyDescent="0.2">
      <c r="A24510" s="1" t="s">
        <v>7378</v>
      </c>
      <c r="B24510" t="str">
        <f t="shared" si="737"/>
        <v>https://www.udobaer.de/out/media/public/cust/others/s0000361-2021-ch_it.pdf</v>
      </c>
    </row>
    <row r="24511" spans="1:2" x14ac:dyDescent="0.2">
      <c r="A24511" s="1" t="s">
        <v>7379</v>
      </c>
      <c r="B24511" t="str">
        <f t="shared" si="737"/>
        <v>https://www.udobaer.de/out/media/public/cust/others/s0000361-2021-ch_it.pdf</v>
      </c>
    </row>
    <row r="24512" spans="1:2" x14ac:dyDescent="0.2">
      <c r="A24512" s="1" t="s">
        <v>7380</v>
      </c>
      <c r="B24512" t="str">
        <f t="shared" si="737"/>
        <v>https://www.udobaer.de/out/media/public/cust/others/s0000361-2021-ch_it.pdf</v>
      </c>
    </row>
    <row r="24513" spans="1:2" x14ac:dyDescent="0.2">
      <c r="A24513" s="1" t="s">
        <v>7381</v>
      </c>
      <c r="B24513" t="str">
        <f t="shared" si="737"/>
        <v>https://www.udobaer.de/out/media/public/cust/others/s0000361-2021-ch_it.pdf</v>
      </c>
    </row>
    <row r="24514" spans="1:2" x14ac:dyDescent="0.2">
      <c r="A24514" s="1" t="s">
        <v>7382</v>
      </c>
      <c r="B24514" t="str">
        <f t="shared" si="737"/>
        <v>https://www.udobaer.de/out/media/public/cust/others/s0000361-2021-ch_it.pdf</v>
      </c>
    </row>
    <row r="24515" spans="1:2" x14ac:dyDescent="0.2">
      <c r="A24515" s="1" t="s">
        <v>7383</v>
      </c>
      <c r="B24515" t="str">
        <f t="shared" si="737"/>
        <v>https://www.udobaer.de/out/media/public/cust/others/s0000361-2021-ch_it.pdf</v>
      </c>
    </row>
    <row r="24516" spans="1:2" x14ac:dyDescent="0.2">
      <c r="A24516" s="1" t="s">
        <v>7384</v>
      </c>
      <c r="B24516" t="str">
        <f t="shared" si="737"/>
        <v>https://www.udobaer.de/out/media/public/cust/others/s0000361-2021-ch_it.pdf</v>
      </c>
    </row>
    <row r="24517" spans="1:2" x14ac:dyDescent="0.2">
      <c r="A24517" s="1" t="s">
        <v>7385</v>
      </c>
      <c r="B24517" t="str">
        <f t="shared" si="737"/>
        <v>https://www.udobaer.de/out/media/public/cust/others/s0000361-2021-ch_it.pdf</v>
      </c>
    </row>
    <row r="24518" spans="1:2" x14ac:dyDescent="0.2">
      <c r="A24518" s="1" t="s">
        <v>7386</v>
      </c>
      <c r="B24518" t="str">
        <f t="shared" si="737"/>
        <v>https://www.udobaer.de/out/media/public/cust/others/s0000361-2021-ch_it.pdf</v>
      </c>
    </row>
    <row r="24519" spans="1:2" x14ac:dyDescent="0.2">
      <c r="A24519" s="1" t="s">
        <v>7387</v>
      </c>
      <c r="B24519" t="str">
        <f t="shared" si="737"/>
        <v>https://www.udobaer.de/out/media/public/cust/others/s0000361-2021-ch_it.pdf</v>
      </c>
    </row>
    <row r="24520" spans="1:2" x14ac:dyDescent="0.2">
      <c r="A24520" s="1" t="s">
        <v>7388</v>
      </c>
      <c r="B24520" t="str">
        <f t="shared" si="737"/>
        <v>https://www.udobaer.de/out/media/public/cust/others/s0000361-2021-ch_it.pdf</v>
      </c>
    </row>
    <row r="24521" spans="1:2" x14ac:dyDescent="0.2">
      <c r="A24521" s="1" t="s">
        <v>7389</v>
      </c>
      <c r="B24521" t="str">
        <f t="shared" si="737"/>
        <v>https://www.udobaer.de/out/media/public/cust/others/s0000361-2021-ch_it.pdf</v>
      </c>
    </row>
    <row r="24522" spans="1:2" x14ac:dyDescent="0.2">
      <c r="A24522" s="1" t="s">
        <v>7390</v>
      </c>
      <c r="B24522" t="str">
        <f t="shared" si="737"/>
        <v>https://www.udobaer.de/out/media/public/cust/others/s0000361-2021-ch_it.pdf</v>
      </c>
    </row>
    <row r="24523" spans="1:2" x14ac:dyDescent="0.2">
      <c r="A24523" s="1" t="s">
        <v>7391</v>
      </c>
      <c r="B24523" t="str">
        <f t="shared" si="737"/>
        <v>https://www.udobaer.de/out/media/public/cust/others/s0000361-2021-ch_it.pdf</v>
      </c>
    </row>
    <row r="24524" spans="1:2" x14ac:dyDescent="0.2">
      <c r="A24524" s="1" t="s">
        <v>7392</v>
      </c>
      <c r="B24524" t="str">
        <f t="shared" si="737"/>
        <v>https://www.udobaer.de/out/media/public/cust/others/s0000361-2021-ch_it.pdf</v>
      </c>
    </row>
    <row r="24525" spans="1:2" x14ac:dyDescent="0.2">
      <c r="A24525" s="1" t="s">
        <v>7393</v>
      </c>
      <c r="B24525" t="str">
        <f t="shared" si="737"/>
        <v>https://www.udobaer.de/out/media/public/cust/others/s0000361-2021-ch_it.pdf</v>
      </c>
    </row>
    <row r="24526" spans="1:2" x14ac:dyDescent="0.2">
      <c r="A24526" s="1" t="s">
        <v>7394</v>
      </c>
      <c r="B24526" t="str">
        <f t="shared" si="737"/>
        <v>https://www.udobaer.de/out/media/public/cust/others/s0000361-2021-ch_it.pdf</v>
      </c>
    </row>
    <row r="24527" spans="1:2" x14ac:dyDescent="0.2">
      <c r="A24527" s="1" t="s">
        <v>7395</v>
      </c>
      <c r="B24527" t="str">
        <f t="shared" si="737"/>
        <v>https://www.udobaer.de/out/media/public/cust/others/s0000361-2021-ch_it.pdf</v>
      </c>
    </row>
    <row r="24528" spans="1:2" x14ac:dyDescent="0.2">
      <c r="A24528" s="1" t="s">
        <v>7396</v>
      </c>
      <c r="B24528" t="str">
        <f t="shared" si="737"/>
        <v>https://www.udobaer.de/out/media/public/cust/others/s0000361-2021-ch_it.pdf</v>
      </c>
    </row>
    <row r="24529" spans="1:2" x14ac:dyDescent="0.2">
      <c r="A24529" s="1" t="s">
        <v>7397</v>
      </c>
      <c r="B24529" t="str">
        <f t="shared" si="737"/>
        <v>https://www.udobaer.de/out/media/public/cust/others/s0000361-2021-ch_it.pdf</v>
      </c>
    </row>
    <row r="24530" spans="1:2" x14ac:dyDescent="0.2">
      <c r="A24530" s="1" t="s">
        <v>7398</v>
      </c>
      <c r="B24530" t="str">
        <f t="shared" si="737"/>
        <v>https://www.udobaer.de/out/media/public/cust/others/s0000361-2021-ch_it.pdf</v>
      </c>
    </row>
    <row r="24531" spans="1:2" x14ac:dyDescent="0.2">
      <c r="A24531" s="1" t="s">
        <v>7399</v>
      </c>
      <c r="B24531" t="str">
        <f t="shared" si="737"/>
        <v>https://www.udobaer.de/out/media/public/cust/others/s0000361-2021-ch_it.pdf</v>
      </c>
    </row>
    <row r="24532" spans="1:2" x14ac:dyDescent="0.2">
      <c r="A24532" s="1" t="s">
        <v>7400</v>
      </c>
      <c r="B24532" t="str">
        <f t="shared" si="737"/>
        <v>https://www.udobaer.de/out/media/public/cust/others/s0000361-2021-ch_it.pdf</v>
      </c>
    </row>
    <row r="24533" spans="1:2" x14ac:dyDescent="0.2">
      <c r="A24533" s="1" t="s">
        <v>7401</v>
      </c>
      <c r="B24533" t="str">
        <f t="shared" si="737"/>
        <v>https://www.udobaer.de/out/media/public/cust/others/s0000361-2021-ch_it.pdf</v>
      </c>
    </row>
    <row r="24534" spans="1:2" x14ac:dyDescent="0.2">
      <c r="A24534" s="1" t="s">
        <v>7402</v>
      </c>
      <c r="B24534" t="str">
        <f t="shared" si="737"/>
        <v>https://www.udobaer.de/out/media/public/cust/others/s0000361-2021-ch_it.pdf</v>
      </c>
    </row>
    <row r="24535" spans="1:2" x14ac:dyDescent="0.2">
      <c r="A24535" s="1" t="s">
        <v>7403</v>
      </c>
      <c r="B24535" t="str">
        <f t="shared" si="737"/>
        <v>https://www.udobaer.de/out/media/public/cust/others/s0000361-2021-ch_it.pdf</v>
      </c>
    </row>
    <row r="24536" spans="1:2" x14ac:dyDescent="0.2">
      <c r="A24536" s="1" t="s">
        <v>7404</v>
      </c>
      <c r="B24536" t="str">
        <f t="shared" si="737"/>
        <v>https://www.udobaer.de/out/media/public/cust/others/s0000361-2021-ch_it.pdf</v>
      </c>
    </row>
    <row r="24537" spans="1:2" x14ac:dyDescent="0.2">
      <c r="A24537" s="1" t="s">
        <v>7405</v>
      </c>
      <c r="B24537" t="str">
        <f t="shared" si="737"/>
        <v>https://www.udobaer.de/out/media/public/cust/others/s0000361-2021-ch_it.pdf</v>
      </c>
    </row>
    <row r="24538" spans="1:2" x14ac:dyDescent="0.2">
      <c r="A24538" s="1" t="s">
        <v>7406</v>
      </c>
      <c r="B24538" t="str">
        <f t="shared" si="737"/>
        <v>https://www.udobaer.de/out/media/public/cust/others/s0000361-2021-ch_it.pdf</v>
      </c>
    </row>
    <row r="24539" spans="1:2" x14ac:dyDescent="0.2">
      <c r="A24539" s="1" t="s">
        <v>7407</v>
      </c>
      <c r="B24539" t="str">
        <f t="shared" si="737"/>
        <v>https://www.udobaer.de/out/media/public/cust/others/s0000361-2021-ch_it.pdf</v>
      </c>
    </row>
    <row r="24540" spans="1:2" x14ac:dyDescent="0.2">
      <c r="A24540" s="1" t="s">
        <v>7408</v>
      </c>
      <c r="B24540" t="str">
        <f t="shared" si="737"/>
        <v>https://www.udobaer.de/out/media/public/cust/others/s0000361-2021-ch_it.pdf</v>
      </c>
    </row>
    <row r="24541" spans="1:2" x14ac:dyDescent="0.2">
      <c r="A24541" s="1" t="s">
        <v>7409</v>
      </c>
      <c r="B24541" t="str">
        <f t="shared" si="737"/>
        <v>https://www.udobaer.de/out/media/public/cust/others/s0000361-2021-ch_it.pdf</v>
      </c>
    </row>
    <row r="24542" spans="1:2" x14ac:dyDescent="0.2">
      <c r="A24542" s="1" t="s">
        <v>7410</v>
      </c>
      <c r="B24542" t="str">
        <f t="shared" si="737"/>
        <v>https://www.udobaer.de/out/media/public/cust/others/s0000361-2021-ch_it.pdf</v>
      </c>
    </row>
    <row r="24543" spans="1:2" x14ac:dyDescent="0.2">
      <c r="A24543" s="1" t="s">
        <v>7411</v>
      </c>
      <c r="B24543" t="str">
        <f t="shared" si="737"/>
        <v>https://www.udobaer.de/out/media/public/cust/others/s0000361-2021-ch_it.pdf</v>
      </c>
    </row>
    <row r="24544" spans="1:2" x14ac:dyDescent="0.2">
      <c r="A24544" s="1" t="s">
        <v>7412</v>
      </c>
      <c r="B24544" t="str">
        <f t="shared" si="737"/>
        <v>https://www.udobaer.de/out/media/public/cust/others/s0000361-2021-ch_it.pdf</v>
      </c>
    </row>
    <row r="24545" spans="1:2" x14ac:dyDescent="0.2">
      <c r="A24545" s="1" t="s">
        <v>7413</v>
      </c>
      <c r="B24545" t="str">
        <f t="shared" si="737"/>
        <v>https://www.udobaer.de/out/media/public/cust/others/s0000361-2021-ch_it.pdf</v>
      </c>
    </row>
    <row r="24546" spans="1:2" x14ac:dyDescent="0.2">
      <c r="A24546" s="1" t="s">
        <v>7414</v>
      </c>
      <c r="B24546" t="str">
        <f t="shared" si="737"/>
        <v>https://www.udobaer.de/out/media/public/cust/others/s0000361-2021-ch_it.pdf</v>
      </c>
    </row>
    <row r="24547" spans="1:2" x14ac:dyDescent="0.2">
      <c r="A24547" s="1" t="s">
        <v>7415</v>
      </c>
      <c r="B24547" t="str">
        <f t="shared" si="737"/>
        <v>https://www.udobaer.de/out/media/public/cust/others/s0000361-2021-ch_it.pdf</v>
      </c>
    </row>
    <row r="24548" spans="1:2" x14ac:dyDescent="0.2">
      <c r="A24548" s="1" t="s">
        <v>7416</v>
      </c>
      <c r="B24548" t="str">
        <f t="shared" si="737"/>
        <v>https://www.udobaer.de/out/media/public/cust/others/s0000361-2021-ch_it.pdf</v>
      </c>
    </row>
    <row r="24549" spans="1:2" x14ac:dyDescent="0.2">
      <c r="A24549" s="1" t="s">
        <v>7417</v>
      </c>
      <c r="B24549" t="str">
        <f t="shared" si="737"/>
        <v>https://www.udobaer.de/out/media/public/cust/others/s0000361-2021-ch_it.pdf</v>
      </c>
    </row>
    <row r="24550" spans="1:2" x14ac:dyDescent="0.2">
      <c r="A24550" s="1" t="s">
        <v>7418</v>
      </c>
      <c r="B24550" t="str">
        <f t="shared" si="737"/>
        <v>https://www.udobaer.de/out/media/public/cust/others/s0000361-2021-ch_it.pdf</v>
      </c>
    </row>
    <row r="24551" spans="1:2" x14ac:dyDescent="0.2">
      <c r="A24551" s="1" t="s">
        <v>7419</v>
      </c>
      <c r="B24551" t="str">
        <f t="shared" si="737"/>
        <v>https://www.udobaer.de/out/media/public/cust/others/s0000361-2021-ch_it.pdf</v>
      </c>
    </row>
    <row r="24552" spans="1:2" x14ac:dyDescent="0.2">
      <c r="A24552" s="1" t="s">
        <v>7420</v>
      </c>
      <c r="B24552" t="str">
        <f t="shared" si="737"/>
        <v>https://www.udobaer.de/out/media/public/cust/others/s0000361-2021-ch_it.pdf</v>
      </c>
    </row>
    <row r="24553" spans="1:2" x14ac:dyDescent="0.2">
      <c r="A24553" s="1" t="s">
        <v>7421</v>
      </c>
      <c r="B24553" t="str">
        <f t="shared" si="737"/>
        <v>https://www.udobaer.de/out/media/public/cust/others/s0000361-2021-ch_it.pdf</v>
      </c>
    </row>
    <row r="24554" spans="1:2" x14ac:dyDescent="0.2">
      <c r="A24554" s="1" t="s">
        <v>7422</v>
      </c>
      <c r="B24554" t="str">
        <f t="shared" si="737"/>
        <v>https://www.udobaer.de/out/media/public/cust/others/s0000361-2021-ch_it.pdf</v>
      </c>
    </row>
    <row r="24555" spans="1:2" x14ac:dyDescent="0.2">
      <c r="A24555" s="1" t="s">
        <v>7423</v>
      </c>
      <c r="B24555" t="str">
        <f t="shared" si="737"/>
        <v>https://www.udobaer.de/out/media/public/cust/others/s0000361-2021-ch_it.pdf</v>
      </c>
    </row>
    <row r="24556" spans="1:2" x14ac:dyDescent="0.2">
      <c r="A24556" s="1" t="s">
        <v>7424</v>
      </c>
      <c r="B24556" t="str">
        <f t="shared" si="737"/>
        <v>https://www.udobaer.de/out/media/public/cust/others/s0000361-2021-ch_it.pdf</v>
      </c>
    </row>
    <row r="24557" spans="1:2" x14ac:dyDescent="0.2">
      <c r="A24557" s="1" t="s">
        <v>7425</v>
      </c>
      <c r="B24557" t="str">
        <f t="shared" ref="B24557:B24620" si="738">HYPERLINK("https://www.udobaer.de/out/media/public/cust/others/s0000361-2021-ch_it.pdf")</f>
        <v>https://www.udobaer.de/out/media/public/cust/others/s0000361-2021-ch_it.pdf</v>
      </c>
    </row>
    <row r="24558" spans="1:2" x14ac:dyDescent="0.2">
      <c r="A24558" s="1" t="s">
        <v>7426</v>
      </c>
      <c r="B24558" t="str">
        <f t="shared" si="738"/>
        <v>https://www.udobaer.de/out/media/public/cust/others/s0000361-2021-ch_it.pdf</v>
      </c>
    </row>
    <row r="24559" spans="1:2" x14ac:dyDescent="0.2">
      <c r="A24559" s="1" t="s">
        <v>7427</v>
      </c>
      <c r="B24559" t="str">
        <f t="shared" si="738"/>
        <v>https://www.udobaer.de/out/media/public/cust/others/s0000361-2021-ch_it.pdf</v>
      </c>
    </row>
    <row r="24560" spans="1:2" x14ac:dyDescent="0.2">
      <c r="A24560" s="1" t="s">
        <v>7428</v>
      </c>
      <c r="B24560" t="str">
        <f t="shared" si="738"/>
        <v>https://www.udobaer.de/out/media/public/cust/others/s0000361-2021-ch_it.pdf</v>
      </c>
    </row>
    <row r="24561" spans="1:2" x14ac:dyDescent="0.2">
      <c r="A24561" s="1" t="s">
        <v>7429</v>
      </c>
      <c r="B24561" t="str">
        <f t="shared" si="738"/>
        <v>https://www.udobaer.de/out/media/public/cust/others/s0000361-2021-ch_it.pdf</v>
      </c>
    </row>
    <row r="24562" spans="1:2" x14ac:dyDescent="0.2">
      <c r="A24562" s="1" t="s">
        <v>7430</v>
      </c>
      <c r="B24562" t="str">
        <f t="shared" si="738"/>
        <v>https://www.udobaer.de/out/media/public/cust/others/s0000361-2021-ch_it.pdf</v>
      </c>
    </row>
    <row r="24563" spans="1:2" x14ac:dyDescent="0.2">
      <c r="A24563" s="1" t="s">
        <v>7431</v>
      </c>
      <c r="B24563" t="str">
        <f t="shared" si="738"/>
        <v>https://www.udobaer.de/out/media/public/cust/others/s0000361-2021-ch_it.pdf</v>
      </c>
    </row>
    <row r="24564" spans="1:2" x14ac:dyDescent="0.2">
      <c r="A24564" s="1" t="s">
        <v>7432</v>
      </c>
      <c r="B24564" t="str">
        <f t="shared" si="738"/>
        <v>https://www.udobaer.de/out/media/public/cust/others/s0000361-2021-ch_it.pdf</v>
      </c>
    </row>
    <row r="24565" spans="1:2" x14ac:dyDescent="0.2">
      <c r="A24565" s="1" t="s">
        <v>7433</v>
      </c>
      <c r="B24565" t="str">
        <f t="shared" si="738"/>
        <v>https://www.udobaer.de/out/media/public/cust/others/s0000361-2021-ch_it.pdf</v>
      </c>
    </row>
    <row r="24566" spans="1:2" x14ac:dyDescent="0.2">
      <c r="A24566" s="1" t="s">
        <v>7434</v>
      </c>
      <c r="B24566" t="str">
        <f t="shared" si="738"/>
        <v>https://www.udobaer.de/out/media/public/cust/others/s0000361-2021-ch_it.pdf</v>
      </c>
    </row>
    <row r="24567" spans="1:2" x14ac:dyDescent="0.2">
      <c r="A24567" s="1" t="s">
        <v>7435</v>
      </c>
      <c r="B24567" t="str">
        <f t="shared" si="738"/>
        <v>https://www.udobaer.de/out/media/public/cust/others/s0000361-2021-ch_it.pdf</v>
      </c>
    </row>
    <row r="24568" spans="1:2" x14ac:dyDescent="0.2">
      <c r="A24568" s="1" t="s">
        <v>7436</v>
      </c>
      <c r="B24568" t="str">
        <f t="shared" si="738"/>
        <v>https://www.udobaer.de/out/media/public/cust/others/s0000361-2021-ch_it.pdf</v>
      </c>
    </row>
    <row r="24569" spans="1:2" x14ac:dyDescent="0.2">
      <c r="A24569" s="1" t="s">
        <v>7437</v>
      </c>
      <c r="B24569" t="str">
        <f t="shared" si="738"/>
        <v>https://www.udobaer.de/out/media/public/cust/others/s0000361-2021-ch_it.pdf</v>
      </c>
    </row>
    <row r="24570" spans="1:2" x14ac:dyDescent="0.2">
      <c r="A24570" s="1" t="s">
        <v>7438</v>
      </c>
      <c r="B24570" t="str">
        <f t="shared" si="738"/>
        <v>https://www.udobaer.de/out/media/public/cust/others/s0000361-2021-ch_it.pdf</v>
      </c>
    </row>
    <row r="24571" spans="1:2" x14ac:dyDescent="0.2">
      <c r="A24571" s="1" t="s">
        <v>7439</v>
      </c>
      <c r="B24571" t="str">
        <f t="shared" si="738"/>
        <v>https://www.udobaer.de/out/media/public/cust/others/s0000361-2021-ch_it.pdf</v>
      </c>
    </row>
    <row r="24572" spans="1:2" x14ac:dyDescent="0.2">
      <c r="A24572" s="1" t="s">
        <v>7440</v>
      </c>
      <c r="B24572" t="str">
        <f t="shared" si="738"/>
        <v>https://www.udobaer.de/out/media/public/cust/others/s0000361-2021-ch_it.pdf</v>
      </c>
    </row>
    <row r="24573" spans="1:2" x14ac:dyDescent="0.2">
      <c r="A24573" s="1" t="s">
        <v>7441</v>
      </c>
      <c r="B24573" t="str">
        <f t="shared" si="738"/>
        <v>https://www.udobaer.de/out/media/public/cust/others/s0000361-2021-ch_it.pdf</v>
      </c>
    </row>
    <row r="24574" spans="1:2" x14ac:dyDescent="0.2">
      <c r="A24574" s="1" t="s">
        <v>7442</v>
      </c>
      <c r="B24574" t="str">
        <f t="shared" si="738"/>
        <v>https://www.udobaer.de/out/media/public/cust/others/s0000361-2021-ch_it.pdf</v>
      </c>
    </row>
    <row r="24575" spans="1:2" x14ac:dyDescent="0.2">
      <c r="A24575" s="1" t="s">
        <v>7443</v>
      </c>
      <c r="B24575" t="str">
        <f t="shared" si="738"/>
        <v>https://www.udobaer.de/out/media/public/cust/others/s0000361-2021-ch_it.pdf</v>
      </c>
    </row>
    <row r="24576" spans="1:2" x14ac:dyDescent="0.2">
      <c r="A24576" s="1" t="s">
        <v>7444</v>
      </c>
      <c r="B24576" t="str">
        <f t="shared" si="738"/>
        <v>https://www.udobaer.de/out/media/public/cust/others/s0000361-2021-ch_it.pdf</v>
      </c>
    </row>
    <row r="24577" spans="1:2" x14ac:dyDescent="0.2">
      <c r="A24577" s="1" t="s">
        <v>7445</v>
      </c>
      <c r="B24577" t="str">
        <f t="shared" si="738"/>
        <v>https://www.udobaer.de/out/media/public/cust/others/s0000361-2021-ch_it.pdf</v>
      </c>
    </row>
    <row r="24578" spans="1:2" x14ac:dyDescent="0.2">
      <c r="A24578" s="1" t="s">
        <v>7446</v>
      </c>
      <c r="B24578" t="str">
        <f t="shared" si="738"/>
        <v>https://www.udobaer.de/out/media/public/cust/others/s0000361-2021-ch_it.pdf</v>
      </c>
    </row>
    <row r="24579" spans="1:2" x14ac:dyDescent="0.2">
      <c r="A24579" s="1" t="s">
        <v>7447</v>
      </c>
      <c r="B24579" t="str">
        <f t="shared" si="738"/>
        <v>https://www.udobaer.de/out/media/public/cust/others/s0000361-2021-ch_it.pdf</v>
      </c>
    </row>
    <row r="24580" spans="1:2" x14ac:dyDescent="0.2">
      <c r="A24580" s="1" t="s">
        <v>7448</v>
      </c>
      <c r="B24580" t="str">
        <f t="shared" si="738"/>
        <v>https://www.udobaer.de/out/media/public/cust/others/s0000361-2021-ch_it.pdf</v>
      </c>
    </row>
    <row r="24581" spans="1:2" x14ac:dyDescent="0.2">
      <c r="A24581" s="1" t="s">
        <v>7449</v>
      </c>
      <c r="B24581" t="str">
        <f t="shared" si="738"/>
        <v>https://www.udobaer.de/out/media/public/cust/others/s0000361-2021-ch_it.pdf</v>
      </c>
    </row>
    <row r="24582" spans="1:2" x14ac:dyDescent="0.2">
      <c r="A24582" s="1" t="s">
        <v>7450</v>
      </c>
      <c r="B24582" t="str">
        <f t="shared" si="738"/>
        <v>https://www.udobaer.de/out/media/public/cust/others/s0000361-2021-ch_it.pdf</v>
      </c>
    </row>
    <row r="24583" spans="1:2" x14ac:dyDescent="0.2">
      <c r="A24583" s="1" t="s">
        <v>7451</v>
      </c>
      <c r="B24583" t="str">
        <f t="shared" si="738"/>
        <v>https://www.udobaer.de/out/media/public/cust/others/s0000361-2021-ch_it.pdf</v>
      </c>
    </row>
    <row r="24584" spans="1:2" x14ac:dyDescent="0.2">
      <c r="A24584" s="1" t="s">
        <v>7452</v>
      </c>
      <c r="B24584" t="str">
        <f t="shared" si="738"/>
        <v>https://www.udobaer.de/out/media/public/cust/others/s0000361-2021-ch_it.pdf</v>
      </c>
    </row>
    <row r="24585" spans="1:2" x14ac:dyDescent="0.2">
      <c r="A24585" s="1" t="s">
        <v>7453</v>
      </c>
      <c r="B24585" t="str">
        <f t="shared" si="738"/>
        <v>https://www.udobaer.de/out/media/public/cust/others/s0000361-2021-ch_it.pdf</v>
      </c>
    </row>
    <row r="24586" spans="1:2" x14ac:dyDescent="0.2">
      <c r="A24586" s="1" t="s">
        <v>7454</v>
      </c>
      <c r="B24586" t="str">
        <f t="shared" si="738"/>
        <v>https://www.udobaer.de/out/media/public/cust/others/s0000361-2021-ch_it.pdf</v>
      </c>
    </row>
    <row r="24587" spans="1:2" x14ac:dyDescent="0.2">
      <c r="A24587" s="1" t="s">
        <v>7455</v>
      </c>
      <c r="B24587" t="str">
        <f t="shared" si="738"/>
        <v>https://www.udobaer.de/out/media/public/cust/others/s0000361-2021-ch_it.pdf</v>
      </c>
    </row>
    <row r="24588" spans="1:2" x14ac:dyDescent="0.2">
      <c r="A24588" s="1" t="s">
        <v>7456</v>
      </c>
      <c r="B24588" t="str">
        <f t="shared" si="738"/>
        <v>https://www.udobaer.de/out/media/public/cust/others/s0000361-2021-ch_it.pdf</v>
      </c>
    </row>
    <row r="24589" spans="1:2" x14ac:dyDescent="0.2">
      <c r="A24589" s="1" t="s">
        <v>7457</v>
      </c>
      <c r="B24589" t="str">
        <f t="shared" si="738"/>
        <v>https://www.udobaer.de/out/media/public/cust/others/s0000361-2021-ch_it.pdf</v>
      </c>
    </row>
    <row r="24590" spans="1:2" x14ac:dyDescent="0.2">
      <c r="A24590" s="1" t="s">
        <v>7458</v>
      </c>
      <c r="B24590" t="str">
        <f t="shared" si="738"/>
        <v>https://www.udobaer.de/out/media/public/cust/others/s0000361-2021-ch_it.pdf</v>
      </c>
    </row>
    <row r="24591" spans="1:2" x14ac:dyDescent="0.2">
      <c r="A24591" s="1" t="s">
        <v>7459</v>
      </c>
      <c r="B24591" t="str">
        <f t="shared" si="738"/>
        <v>https://www.udobaer.de/out/media/public/cust/others/s0000361-2021-ch_it.pdf</v>
      </c>
    </row>
    <row r="24592" spans="1:2" x14ac:dyDescent="0.2">
      <c r="A24592" s="1" t="s">
        <v>7460</v>
      </c>
      <c r="B24592" t="str">
        <f t="shared" si="738"/>
        <v>https://www.udobaer.de/out/media/public/cust/others/s0000361-2021-ch_it.pdf</v>
      </c>
    </row>
    <row r="24593" spans="1:2" x14ac:dyDescent="0.2">
      <c r="A24593" s="1" t="s">
        <v>7461</v>
      </c>
      <c r="B24593" t="str">
        <f t="shared" si="738"/>
        <v>https://www.udobaer.de/out/media/public/cust/others/s0000361-2021-ch_it.pdf</v>
      </c>
    </row>
    <row r="24594" spans="1:2" x14ac:dyDescent="0.2">
      <c r="A24594" s="1" t="s">
        <v>7462</v>
      </c>
      <c r="B24594" t="str">
        <f t="shared" si="738"/>
        <v>https://www.udobaer.de/out/media/public/cust/others/s0000361-2021-ch_it.pdf</v>
      </c>
    </row>
    <row r="24595" spans="1:2" x14ac:dyDescent="0.2">
      <c r="A24595" s="1" t="s">
        <v>7463</v>
      </c>
      <c r="B24595" t="str">
        <f t="shared" si="738"/>
        <v>https://www.udobaer.de/out/media/public/cust/others/s0000361-2021-ch_it.pdf</v>
      </c>
    </row>
    <row r="24596" spans="1:2" x14ac:dyDescent="0.2">
      <c r="A24596" s="1" t="s">
        <v>7464</v>
      </c>
      <c r="B24596" t="str">
        <f t="shared" si="738"/>
        <v>https://www.udobaer.de/out/media/public/cust/others/s0000361-2021-ch_it.pdf</v>
      </c>
    </row>
    <row r="24597" spans="1:2" x14ac:dyDescent="0.2">
      <c r="A24597" s="1" t="s">
        <v>7465</v>
      </c>
      <c r="B24597" t="str">
        <f t="shared" si="738"/>
        <v>https://www.udobaer.de/out/media/public/cust/others/s0000361-2021-ch_it.pdf</v>
      </c>
    </row>
    <row r="24598" spans="1:2" x14ac:dyDescent="0.2">
      <c r="A24598" s="1" t="s">
        <v>7466</v>
      </c>
      <c r="B24598" t="str">
        <f t="shared" si="738"/>
        <v>https://www.udobaer.de/out/media/public/cust/others/s0000361-2021-ch_it.pdf</v>
      </c>
    </row>
    <row r="24599" spans="1:2" x14ac:dyDescent="0.2">
      <c r="A24599" s="1" t="s">
        <v>7467</v>
      </c>
      <c r="B24599" t="str">
        <f t="shared" si="738"/>
        <v>https://www.udobaer.de/out/media/public/cust/others/s0000361-2021-ch_it.pdf</v>
      </c>
    </row>
    <row r="24600" spans="1:2" x14ac:dyDescent="0.2">
      <c r="A24600" s="1" t="s">
        <v>7468</v>
      </c>
      <c r="B24600" t="str">
        <f t="shared" si="738"/>
        <v>https://www.udobaer.de/out/media/public/cust/others/s0000361-2021-ch_it.pdf</v>
      </c>
    </row>
    <row r="24601" spans="1:2" x14ac:dyDescent="0.2">
      <c r="A24601" s="1" t="s">
        <v>7469</v>
      </c>
      <c r="B24601" t="str">
        <f t="shared" si="738"/>
        <v>https://www.udobaer.de/out/media/public/cust/others/s0000361-2021-ch_it.pdf</v>
      </c>
    </row>
    <row r="24602" spans="1:2" x14ac:dyDescent="0.2">
      <c r="A24602" s="1" t="s">
        <v>7470</v>
      </c>
      <c r="B24602" t="str">
        <f t="shared" si="738"/>
        <v>https://www.udobaer.de/out/media/public/cust/others/s0000361-2021-ch_it.pdf</v>
      </c>
    </row>
    <row r="24603" spans="1:2" x14ac:dyDescent="0.2">
      <c r="A24603" s="1" t="s">
        <v>7471</v>
      </c>
      <c r="B24603" t="str">
        <f t="shared" si="738"/>
        <v>https://www.udobaer.de/out/media/public/cust/others/s0000361-2021-ch_it.pdf</v>
      </c>
    </row>
    <row r="24604" spans="1:2" x14ac:dyDescent="0.2">
      <c r="A24604" s="1" t="s">
        <v>7472</v>
      </c>
      <c r="B24604" t="str">
        <f t="shared" si="738"/>
        <v>https://www.udobaer.de/out/media/public/cust/others/s0000361-2021-ch_it.pdf</v>
      </c>
    </row>
    <row r="24605" spans="1:2" x14ac:dyDescent="0.2">
      <c r="A24605" s="1" t="s">
        <v>7473</v>
      </c>
      <c r="B24605" t="str">
        <f t="shared" si="738"/>
        <v>https://www.udobaer.de/out/media/public/cust/others/s0000361-2021-ch_it.pdf</v>
      </c>
    </row>
    <row r="24606" spans="1:2" x14ac:dyDescent="0.2">
      <c r="A24606" s="1" t="s">
        <v>7474</v>
      </c>
      <c r="B24606" t="str">
        <f t="shared" si="738"/>
        <v>https://www.udobaer.de/out/media/public/cust/others/s0000361-2021-ch_it.pdf</v>
      </c>
    </row>
    <row r="24607" spans="1:2" x14ac:dyDescent="0.2">
      <c r="A24607" s="1" t="s">
        <v>7475</v>
      </c>
      <c r="B24607" t="str">
        <f t="shared" si="738"/>
        <v>https://www.udobaer.de/out/media/public/cust/others/s0000361-2021-ch_it.pdf</v>
      </c>
    </row>
    <row r="24608" spans="1:2" x14ac:dyDescent="0.2">
      <c r="A24608" s="1" t="s">
        <v>7476</v>
      </c>
      <c r="B24608" t="str">
        <f t="shared" si="738"/>
        <v>https://www.udobaer.de/out/media/public/cust/others/s0000361-2021-ch_it.pdf</v>
      </c>
    </row>
    <row r="24609" spans="1:2" x14ac:dyDescent="0.2">
      <c r="A24609" s="1" t="s">
        <v>7477</v>
      </c>
      <c r="B24609" t="str">
        <f t="shared" si="738"/>
        <v>https://www.udobaer.de/out/media/public/cust/others/s0000361-2021-ch_it.pdf</v>
      </c>
    </row>
    <row r="24610" spans="1:2" x14ac:dyDescent="0.2">
      <c r="A24610" s="1" t="s">
        <v>7478</v>
      </c>
      <c r="B24610" t="str">
        <f t="shared" si="738"/>
        <v>https://www.udobaer.de/out/media/public/cust/others/s0000361-2021-ch_it.pdf</v>
      </c>
    </row>
    <row r="24611" spans="1:2" x14ac:dyDescent="0.2">
      <c r="A24611" s="1" t="s">
        <v>7479</v>
      </c>
      <c r="B24611" t="str">
        <f t="shared" si="738"/>
        <v>https://www.udobaer.de/out/media/public/cust/others/s0000361-2021-ch_it.pdf</v>
      </c>
    </row>
    <row r="24612" spans="1:2" x14ac:dyDescent="0.2">
      <c r="A24612" s="1" t="s">
        <v>7480</v>
      </c>
      <c r="B24612" t="str">
        <f t="shared" si="738"/>
        <v>https://www.udobaer.de/out/media/public/cust/others/s0000361-2021-ch_it.pdf</v>
      </c>
    </row>
    <row r="24613" spans="1:2" x14ac:dyDescent="0.2">
      <c r="A24613" s="1" t="s">
        <v>7481</v>
      </c>
      <c r="B24613" t="str">
        <f t="shared" si="738"/>
        <v>https://www.udobaer.de/out/media/public/cust/others/s0000361-2021-ch_it.pdf</v>
      </c>
    </row>
    <row r="24614" spans="1:2" x14ac:dyDescent="0.2">
      <c r="A24614" s="1" t="s">
        <v>7482</v>
      </c>
      <c r="B24614" t="str">
        <f t="shared" si="738"/>
        <v>https://www.udobaer.de/out/media/public/cust/others/s0000361-2021-ch_it.pdf</v>
      </c>
    </row>
    <row r="24615" spans="1:2" x14ac:dyDescent="0.2">
      <c r="A24615" s="1" t="s">
        <v>7483</v>
      </c>
      <c r="B24615" t="str">
        <f t="shared" si="738"/>
        <v>https://www.udobaer.de/out/media/public/cust/others/s0000361-2021-ch_it.pdf</v>
      </c>
    </row>
    <row r="24616" spans="1:2" x14ac:dyDescent="0.2">
      <c r="A24616" s="1" t="s">
        <v>7484</v>
      </c>
      <c r="B24616" t="str">
        <f t="shared" si="738"/>
        <v>https://www.udobaer.de/out/media/public/cust/others/s0000361-2021-ch_it.pdf</v>
      </c>
    </row>
    <row r="24617" spans="1:2" x14ac:dyDescent="0.2">
      <c r="A24617" s="1" t="s">
        <v>7485</v>
      </c>
      <c r="B24617" t="str">
        <f t="shared" si="738"/>
        <v>https://www.udobaer.de/out/media/public/cust/others/s0000361-2021-ch_it.pdf</v>
      </c>
    </row>
    <row r="24618" spans="1:2" x14ac:dyDescent="0.2">
      <c r="A24618" s="1" t="s">
        <v>7486</v>
      </c>
      <c r="B24618" t="str">
        <f t="shared" si="738"/>
        <v>https://www.udobaer.de/out/media/public/cust/others/s0000361-2021-ch_it.pdf</v>
      </c>
    </row>
    <row r="24619" spans="1:2" x14ac:dyDescent="0.2">
      <c r="A24619" s="1" t="s">
        <v>7487</v>
      </c>
      <c r="B24619" t="str">
        <f t="shared" si="738"/>
        <v>https://www.udobaer.de/out/media/public/cust/others/s0000361-2021-ch_it.pdf</v>
      </c>
    </row>
    <row r="24620" spans="1:2" x14ac:dyDescent="0.2">
      <c r="A24620" s="1" t="s">
        <v>7488</v>
      </c>
      <c r="B24620" t="str">
        <f t="shared" si="738"/>
        <v>https://www.udobaer.de/out/media/public/cust/others/s0000361-2021-ch_it.pdf</v>
      </c>
    </row>
    <row r="24621" spans="1:2" x14ac:dyDescent="0.2">
      <c r="A24621" s="1" t="s">
        <v>7489</v>
      </c>
      <c r="B24621" t="str">
        <f t="shared" ref="B24621:B24684" si="739">HYPERLINK("https://www.udobaer.de/out/media/public/cust/others/s0000361-2021-ch_it.pdf")</f>
        <v>https://www.udobaer.de/out/media/public/cust/others/s0000361-2021-ch_it.pdf</v>
      </c>
    </row>
    <row r="24622" spans="1:2" x14ac:dyDescent="0.2">
      <c r="A24622" s="1" t="s">
        <v>7490</v>
      </c>
      <c r="B24622" t="str">
        <f t="shared" si="739"/>
        <v>https://www.udobaer.de/out/media/public/cust/others/s0000361-2021-ch_it.pdf</v>
      </c>
    </row>
    <row r="24623" spans="1:2" x14ac:dyDescent="0.2">
      <c r="A24623" s="1" t="s">
        <v>7491</v>
      </c>
      <c r="B24623" t="str">
        <f t="shared" si="739"/>
        <v>https://www.udobaer.de/out/media/public/cust/others/s0000361-2021-ch_it.pdf</v>
      </c>
    </row>
    <row r="24624" spans="1:2" x14ac:dyDescent="0.2">
      <c r="A24624" s="1" t="s">
        <v>7492</v>
      </c>
      <c r="B24624" t="str">
        <f t="shared" si="739"/>
        <v>https://www.udobaer.de/out/media/public/cust/others/s0000361-2021-ch_it.pdf</v>
      </c>
    </row>
    <row r="24625" spans="1:2" x14ac:dyDescent="0.2">
      <c r="A24625" s="1" t="s">
        <v>7493</v>
      </c>
      <c r="B24625" t="str">
        <f t="shared" si="739"/>
        <v>https://www.udobaer.de/out/media/public/cust/others/s0000361-2021-ch_it.pdf</v>
      </c>
    </row>
    <row r="24626" spans="1:2" x14ac:dyDescent="0.2">
      <c r="A24626" s="1" t="s">
        <v>7494</v>
      </c>
      <c r="B24626" t="str">
        <f t="shared" si="739"/>
        <v>https://www.udobaer.de/out/media/public/cust/others/s0000361-2021-ch_it.pdf</v>
      </c>
    </row>
    <row r="24627" spans="1:2" x14ac:dyDescent="0.2">
      <c r="A24627" s="1" t="s">
        <v>7495</v>
      </c>
      <c r="B24627" t="str">
        <f t="shared" si="739"/>
        <v>https://www.udobaer.de/out/media/public/cust/others/s0000361-2021-ch_it.pdf</v>
      </c>
    </row>
    <row r="24628" spans="1:2" x14ac:dyDescent="0.2">
      <c r="A24628" s="1" t="s">
        <v>7496</v>
      </c>
      <c r="B24628" t="str">
        <f t="shared" si="739"/>
        <v>https://www.udobaer.de/out/media/public/cust/others/s0000361-2021-ch_it.pdf</v>
      </c>
    </row>
    <row r="24629" spans="1:2" x14ac:dyDescent="0.2">
      <c r="A24629" s="1" t="s">
        <v>7497</v>
      </c>
      <c r="B24629" t="str">
        <f t="shared" si="739"/>
        <v>https://www.udobaer.de/out/media/public/cust/others/s0000361-2021-ch_it.pdf</v>
      </c>
    </row>
    <row r="24630" spans="1:2" x14ac:dyDescent="0.2">
      <c r="A24630" s="1" t="s">
        <v>7498</v>
      </c>
      <c r="B24630" t="str">
        <f t="shared" si="739"/>
        <v>https://www.udobaer.de/out/media/public/cust/others/s0000361-2021-ch_it.pdf</v>
      </c>
    </row>
    <row r="24631" spans="1:2" x14ac:dyDescent="0.2">
      <c r="A24631" s="1" t="s">
        <v>7499</v>
      </c>
      <c r="B24631" t="str">
        <f t="shared" si="739"/>
        <v>https://www.udobaer.de/out/media/public/cust/others/s0000361-2021-ch_it.pdf</v>
      </c>
    </row>
    <row r="24632" spans="1:2" x14ac:dyDescent="0.2">
      <c r="A24632" s="1" t="s">
        <v>7500</v>
      </c>
      <c r="B24632" t="str">
        <f t="shared" si="739"/>
        <v>https://www.udobaer.de/out/media/public/cust/others/s0000361-2021-ch_it.pdf</v>
      </c>
    </row>
    <row r="24633" spans="1:2" x14ac:dyDescent="0.2">
      <c r="A24633" s="1" t="s">
        <v>7501</v>
      </c>
      <c r="B24633" t="str">
        <f t="shared" si="739"/>
        <v>https://www.udobaer.de/out/media/public/cust/others/s0000361-2021-ch_it.pdf</v>
      </c>
    </row>
    <row r="24634" spans="1:2" x14ac:dyDescent="0.2">
      <c r="A24634" s="1" t="s">
        <v>7502</v>
      </c>
      <c r="B24634" t="str">
        <f t="shared" si="739"/>
        <v>https://www.udobaer.de/out/media/public/cust/others/s0000361-2021-ch_it.pdf</v>
      </c>
    </row>
    <row r="24635" spans="1:2" x14ac:dyDescent="0.2">
      <c r="A24635" s="1" t="s">
        <v>7503</v>
      </c>
      <c r="B24635" t="str">
        <f t="shared" si="739"/>
        <v>https://www.udobaer.de/out/media/public/cust/others/s0000361-2021-ch_it.pdf</v>
      </c>
    </row>
    <row r="24636" spans="1:2" x14ac:dyDescent="0.2">
      <c r="A24636" s="1" t="s">
        <v>7504</v>
      </c>
      <c r="B24636" t="str">
        <f t="shared" si="739"/>
        <v>https://www.udobaer.de/out/media/public/cust/others/s0000361-2021-ch_it.pdf</v>
      </c>
    </row>
    <row r="24637" spans="1:2" x14ac:dyDescent="0.2">
      <c r="A24637" s="1" t="s">
        <v>7505</v>
      </c>
      <c r="B24637" t="str">
        <f t="shared" si="739"/>
        <v>https://www.udobaer.de/out/media/public/cust/others/s0000361-2021-ch_it.pdf</v>
      </c>
    </row>
    <row r="24638" spans="1:2" x14ac:dyDescent="0.2">
      <c r="A24638" s="1" t="s">
        <v>7506</v>
      </c>
      <c r="B24638" t="str">
        <f t="shared" si="739"/>
        <v>https://www.udobaer.de/out/media/public/cust/others/s0000361-2021-ch_it.pdf</v>
      </c>
    </row>
    <row r="24639" spans="1:2" x14ac:dyDescent="0.2">
      <c r="A24639" s="1" t="s">
        <v>7507</v>
      </c>
      <c r="B24639" t="str">
        <f t="shared" si="739"/>
        <v>https://www.udobaer.de/out/media/public/cust/others/s0000361-2021-ch_it.pdf</v>
      </c>
    </row>
    <row r="24640" spans="1:2" x14ac:dyDescent="0.2">
      <c r="A24640" s="1" t="s">
        <v>7508</v>
      </c>
      <c r="B24640" t="str">
        <f t="shared" si="739"/>
        <v>https://www.udobaer.de/out/media/public/cust/others/s0000361-2021-ch_it.pdf</v>
      </c>
    </row>
    <row r="24641" spans="1:2" x14ac:dyDescent="0.2">
      <c r="A24641" s="1" t="s">
        <v>7509</v>
      </c>
      <c r="B24641" t="str">
        <f t="shared" si="739"/>
        <v>https://www.udobaer.de/out/media/public/cust/others/s0000361-2021-ch_it.pdf</v>
      </c>
    </row>
    <row r="24642" spans="1:2" x14ac:dyDescent="0.2">
      <c r="A24642" s="1" t="s">
        <v>7510</v>
      </c>
      <c r="B24642" t="str">
        <f t="shared" si="739"/>
        <v>https://www.udobaer.de/out/media/public/cust/others/s0000361-2021-ch_it.pdf</v>
      </c>
    </row>
    <row r="24643" spans="1:2" x14ac:dyDescent="0.2">
      <c r="A24643" s="1" t="s">
        <v>7511</v>
      </c>
      <c r="B24643" t="str">
        <f t="shared" si="739"/>
        <v>https://www.udobaer.de/out/media/public/cust/others/s0000361-2021-ch_it.pdf</v>
      </c>
    </row>
    <row r="24644" spans="1:2" x14ac:dyDescent="0.2">
      <c r="A24644" s="1" t="s">
        <v>7512</v>
      </c>
      <c r="B24644" t="str">
        <f t="shared" si="739"/>
        <v>https://www.udobaer.de/out/media/public/cust/others/s0000361-2021-ch_it.pdf</v>
      </c>
    </row>
    <row r="24645" spans="1:2" x14ac:dyDescent="0.2">
      <c r="A24645" s="1" t="s">
        <v>7513</v>
      </c>
      <c r="B24645" t="str">
        <f t="shared" si="739"/>
        <v>https://www.udobaer.de/out/media/public/cust/others/s0000361-2021-ch_it.pdf</v>
      </c>
    </row>
    <row r="24646" spans="1:2" x14ac:dyDescent="0.2">
      <c r="A24646" s="1" t="s">
        <v>7514</v>
      </c>
      <c r="B24646" t="str">
        <f t="shared" si="739"/>
        <v>https://www.udobaer.de/out/media/public/cust/others/s0000361-2021-ch_it.pdf</v>
      </c>
    </row>
    <row r="24647" spans="1:2" x14ac:dyDescent="0.2">
      <c r="A24647" s="1" t="s">
        <v>7515</v>
      </c>
      <c r="B24647" t="str">
        <f t="shared" si="739"/>
        <v>https://www.udobaer.de/out/media/public/cust/others/s0000361-2021-ch_it.pdf</v>
      </c>
    </row>
    <row r="24648" spans="1:2" x14ac:dyDescent="0.2">
      <c r="A24648" s="1" t="s">
        <v>7516</v>
      </c>
      <c r="B24648" t="str">
        <f t="shared" si="739"/>
        <v>https://www.udobaer.de/out/media/public/cust/others/s0000361-2021-ch_it.pdf</v>
      </c>
    </row>
    <row r="24649" spans="1:2" x14ac:dyDescent="0.2">
      <c r="A24649" s="1" t="s">
        <v>7517</v>
      </c>
      <c r="B24649" t="str">
        <f t="shared" si="739"/>
        <v>https://www.udobaer.de/out/media/public/cust/others/s0000361-2021-ch_it.pdf</v>
      </c>
    </row>
    <row r="24650" spans="1:2" x14ac:dyDescent="0.2">
      <c r="A24650" s="1" t="s">
        <v>7518</v>
      </c>
      <c r="B24650" t="str">
        <f t="shared" si="739"/>
        <v>https://www.udobaer.de/out/media/public/cust/others/s0000361-2021-ch_it.pdf</v>
      </c>
    </row>
    <row r="24651" spans="1:2" x14ac:dyDescent="0.2">
      <c r="A24651" s="1" t="s">
        <v>7519</v>
      </c>
      <c r="B24651" t="str">
        <f t="shared" si="739"/>
        <v>https://www.udobaer.de/out/media/public/cust/others/s0000361-2021-ch_it.pdf</v>
      </c>
    </row>
    <row r="24652" spans="1:2" x14ac:dyDescent="0.2">
      <c r="A24652" s="1" t="s">
        <v>7520</v>
      </c>
      <c r="B24652" t="str">
        <f t="shared" si="739"/>
        <v>https://www.udobaer.de/out/media/public/cust/others/s0000361-2021-ch_it.pdf</v>
      </c>
    </row>
    <row r="24653" spans="1:2" x14ac:dyDescent="0.2">
      <c r="A24653" s="1" t="s">
        <v>7521</v>
      </c>
      <c r="B24653" t="str">
        <f t="shared" si="739"/>
        <v>https://www.udobaer.de/out/media/public/cust/others/s0000361-2021-ch_it.pdf</v>
      </c>
    </row>
    <row r="24654" spans="1:2" x14ac:dyDescent="0.2">
      <c r="A24654" s="1" t="s">
        <v>7522</v>
      </c>
      <c r="B24654" t="str">
        <f t="shared" si="739"/>
        <v>https://www.udobaer.de/out/media/public/cust/others/s0000361-2021-ch_it.pdf</v>
      </c>
    </row>
    <row r="24655" spans="1:2" x14ac:dyDescent="0.2">
      <c r="A24655" s="1" t="s">
        <v>7523</v>
      </c>
      <c r="B24655" t="str">
        <f t="shared" si="739"/>
        <v>https://www.udobaer.de/out/media/public/cust/others/s0000361-2021-ch_it.pdf</v>
      </c>
    </row>
    <row r="24656" spans="1:2" x14ac:dyDescent="0.2">
      <c r="A24656" s="1" t="s">
        <v>7524</v>
      </c>
      <c r="B24656" t="str">
        <f t="shared" si="739"/>
        <v>https://www.udobaer.de/out/media/public/cust/others/s0000361-2021-ch_it.pdf</v>
      </c>
    </row>
    <row r="24657" spans="1:2" x14ac:dyDescent="0.2">
      <c r="A24657" s="1" t="s">
        <v>7525</v>
      </c>
      <c r="B24657" t="str">
        <f t="shared" si="739"/>
        <v>https://www.udobaer.de/out/media/public/cust/others/s0000361-2021-ch_it.pdf</v>
      </c>
    </row>
    <row r="24658" spans="1:2" x14ac:dyDescent="0.2">
      <c r="A24658" s="1" t="s">
        <v>7526</v>
      </c>
      <c r="B24658" t="str">
        <f t="shared" si="739"/>
        <v>https://www.udobaer.de/out/media/public/cust/others/s0000361-2021-ch_it.pdf</v>
      </c>
    </row>
    <row r="24659" spans="1:2" x14ac:dyDescent="0.2">
      <c r="A24659" s="1" t="s">
        <v>7527</v>
      </c>
      <c r="B24659" t="str">
        <f t="shared" si="739"/>
        <v>https://www.udobaer.de/out/media/public/cust/others/s0000361-2021-ch_it.pdf</v>
      </c>
    </row>
    <row r="24660" spans="1:2" x14ac:dyDescent="0.2">
      <c r="A24660" s="1" t="s">
        <v>7528</v>
      </c>
      <c r="B24660" t="str">
        <f t="shared" si="739"/>
        <v>https://www.udobaer.de/out/media/public/cust/others/s0000361-2021-ch_it.pdf</v>
      </c>
    </row>
    <row r="24661" spans="1:2" x14ac:dyDescent="0.2">
      <c r="A24661" s="1" t="s">
        <v>7529</v>
      </c>
      <c r="B24661" t="str">
        <f t="shared" si="739"/>
        <v>https://www.udobaer.de/out/media/public/cust/others/s0000361-2021-ch_it.pdf</v>
      </c>
    </row>
    <row r="24662" spans="1:2" x14ac:dyDescent="0.2">
      <c r="A24662" s="1" t="s">
        <v>7530</v>
      </c>
      <c r="B24662" t="str">
        <f t="shared" si="739"/>
        <v>https://www.udobaer.de/out/media/public/cust/others/s0000361-2021-ch_it.pdf</v>
      </c>
    </row>
    <row r="24663" spans="1:2" x14ac:dyDescent="0.2">
      <c r="A24663" s="1" t="s">
        <v>7531</v>
      </c>
      <c r="B24663" t="str">
        <f t="shared" si="739"/>
        <v>https://www.udobaer.de/out/media/public/cust/others/s0000361-2021-ch_it.pdf</v>
      </c>
    </row>
    <row r="24664" spans="1:2" x14ac:dyDescent="0.2">
      <c r="A24664" s="1" t="s">
        <v>7532</v>
      </c>
      <c r="B24664" t="str">
        <f t="shared" si="739"/>
        <v>https://www.udobaer.de/out/media/public/cust/others/s0000361-2021-ch_it.pdf</v>
      </c>
    </row>
    <row r="24665" spans="1:2" x14ac:dyDescent="0.2">
      <c r="A24665" s="1" t="s">
        <v>7533</v>
      </c>
      <c r="B24665" t="str">
        <f t="shared" si="739"/>
        <v>https://www.udobaer.de/out/media/public/cust/others/s0000361-2021-ch_it.pdf</v>
      </c>
    </row>
    <row r="24666" spans="1:2" x14ac:dyDescent="0.2">
      <c r="A24666" s="1" t="s">
        <v>7534</v>
      </c>
      <c r="B24666" t="str">
        <f t="shared" si="739"/>
        <v>https://www.udobaer.de/out/media/public/cust/others/s0000361-2021-ch_it.pdf</v>
      </c>
    </row>
    <row r="24667" spans="1:2" x14ac:dyDescent="0.2">
      <c r="A24667" s="1" t="s">
        <v>7535</v>
      </c>
      <c r="B24667" t="str">
        <f t="shared" si="739"/>
        <v>https://www.udobaer.de/out/media/public/cust/others/s0000361-2021-ch_it.pdf</v>
      </c>
    </row>
    <row r="24668" spans="1:2" x14ac:dyDescent="0.2">
      <c r="A24668" s="1" t="s">
        <v>7536</v>
      </c>
      <c r="B24668" t="str">
        <f t="shared" si="739"/>
        <v>https://www.udobaer.de/out/media/public/cust/others/s0000361-2021-ch_it.pdf</v>
      </c>
    </row>
    <row r="24669" spans="1:2" x14ac:dyDescent="0.2">
      <c r="A24669" s="1" t="s">
        <v>7537</v>
      </c>
      <c r="B24669" t="str">
        <f t="shared" si="739"/>
        <v>https://www.udobaer.de/out/media/public/cust/others/s0000361-2021-ch_it.pdf</v>
      </c>
    </row>
    <row r="24670" spans="1:2" x14ac:dyDescent="0.2">
      <c r="A24670" s="1" t="s">
        <v>7538</v>
      </c>
      <c r="B24670" t="str">
        <f t="shared" si="739"/>
        <v>https://www.udobaer.de/out/media/public/cust/others/s0000361-2021-ch_it.pdf</v>
      </c>
    </row>
    <row r="24671" spans="1:2" x14ac:dyDescent="0.2">
      <c r="A24671" s="1" t="s">
        <v>7539</v>
      </c>
      <c r="B24671" t="str">
        <f t="shared" si="739"/>
        <v>https://www.udobaer.de/out/media/public/cust/others/s0000361-2021-ch_it.pdf</v>
      </c>
    </row>
    <row r="24672" spans="1:2" x14ac:dyDescent="0.2">
      <c r="A24672" s="1" t="s">
        <v>7540</v>
      </c>
      <c r="B24672" t="str">
        <f t="shared" si="739"/>
        <v>https://www.udobaer.de/out/media/public/cust/others/s0000361-2021-ch_it.pdf</v>
      </c>
    </row>
    <row r="24673" spans="1:2" x14ac:dyDescent="0.2">
      <c r="A24673" s="1" t="s">
        <v>7541</v>
      </c>
      <c r="B24673" t="str">
        <f t="shared" si="739"/>
        <v>https://www.udobaer.de/out/media/public/cust/others/s0000361-2021-ch_it.pdf</v>
      </c>
    </row>
    <row r="24674" spans="1:2" x14ac:dyDescent="0.2">
      <c r="A24674" s="1" t="s">
        <v>7542</v>
      </c>
      <c r="B24674" t="str">
        <f t="shared" si="739"/>
        <v>https://www.udobaer.de/out/media/public/cust/others/s0000361-2021-ch_it.pdf</v>
      </c>
    </row>
    <row r="24675" spans="1:2" x14ac:dyDescent="0.2">
      <c r="A24675" s="1" t="s">
        <v>7543</v>
      </c>
      <c r="B24675" t="str">
        <f t="shared" si="739"/>
        <v>https://www.udobaer.de/out/media/public/cust/others/s0000361-2021-ch_it.pdf</v>
      </c>
    </row>
    <row r="24676" spans="1:2" x14ac:dyDescent="0.2">
      <c r="A24676" s="1" t="s">
        <v>7544</v>
      </c>
      <c r="B24676" t="str">
        <f t="shared" si="739"/>
        <v>https://www.udobaer.de/out/media/public/cust/others/s0000361-2021-ch_it.pdf</v>
      </c>
    </row>
    <row r="24677" spans="1:2" x14ac:dyDescent="0.2">
      <c r="A24677" s="1" t="s">
        <v>7545</v>
      </c>
      <c r="B24677" t="str">
        <f t="shared" si="739"/>
        <v>https://www.udobaer.de/out/media/public/cust/others/s0000361-2021-ch_it.pdf</v>
      </c>
    </row>
    <row r="24678" spans="1:2" x14ac:dyDescent="0.2">
      <c r="A24678" s="1" t="s">
        <v>7546</v>
      </c>
      <c r="B24678" t="str">
        <f t="shared" si="739"/>
        <v>https://www.udobaer.de/out/media/public/cust/others/s0000361-2021-ch_it.pdf</v>
      </c>
    </row>
    <row r="24679" spans="1:2" x14ac:dyDescent="0.2">
      <c r="A24679" s="1" t="s">
        <v>7547</v>
      </c>
      <c r="B24679" t="str">
        <f t="shared" si="739"/>
        <v>https://www.udobaer.de/out/media/public/cust/others/s0000361-2021-ch_it.pdf</v>
      </c>
    </row>
    <row r="24680" spans="1:2" x14ac:dyDescent="0.2">
      <c r="A24680" s="1" t="s">
        <v>7548</v>
      </c>
      <c r="B24680" t="str">
        <f t="shared" si="739"/>
        <v>https://www.udobaer.de/out/media/public/cust/others/s0000361-2021-ch_it.pdf</v>
      </c>
    </row>
    <row r="24681" spans="1:2" x14ac:dyDescent="0.2">
      <c r="A24681" s="1" t="s">
        <v>7549</v>
      </c>
      <c r="B24681" t="str">
        <f t="shared" si="739"/>
        <v>https://www.udobaer.de/out/media/public/cust/others/s0000361-2021-ch_it.pdf</v>
      </c>
    </row>
    <row r="24682" spans="1:2" x14ac:dyDescent="0.2">
      <c r="A24682" s="1" t="s">
        <v>7550</v>
      </c>
      <c r="B24682" t="str">
        <f t="shared" si="739"/>
        <v>https://www.udobaer.de/out/media/public/cust/others/s0000361-2021-ch_it.pdf</v>
      </c>
    </row>
    <row r="24683" spans="1:2" x14ac:dyDescent="0.2">
      <c r="A24683" s="1" t="s">
        <v>7551</v>
      </c>
      <c r="B24683" t="str">
        <f t="shared" si="739"/>
        <v>https://www.udobaer.de/out/media/public/cust/others/s0000361-2021-ch_it.pdf</v>
      </c>
    </row>
    <row r="24684" spans="1:2" x14ac:dyDescent="0.2">
      <c r="A24684" s="1" t="s">
        <v>7552</v>
      </c>
      <c r="B24684" t="str">
        <f t="shared" si="739"/>
        <v>https://www.udobaer.de/out/media/public/cust/others/s0000361-2021-ch_it.pdf</v>
      </c>
    </row>
    <row r="24685" spans="1:2" x14ac:dyDescent="0.2">
      <c r="A24685" s="1" t="s">
        <v>7553</v>
      </c>
      <c r="B24685" t="str">
        <f t="shared" ref="B24685:B24748" si="740">HYPERLINK("https://www.udobaer.de/out/media/public/cust/others/s0000361-2021-ch_it.pdf")</f>
        <v>https://www.udobaer.de/out/media/public/cust/others/s0000361-2021-ch_it.pdf</v>
      </c>
    </row>
    <row r="24686" spans="1:2" x14ac:dyDescent="0.2">
      <c r="A24686" s="1" t="s">
        <v>7554</v>
      </c>
      <c r="B24686" t="str">
        <f t="shared" si="740"/>
        <v>https://www.udobaer.de/out/media/public/cust/others/s0000361-2021-ch_it.pdf</v>
      </c>
    </row>
    <row r="24687" spans="1:2" x14ac:dyDescent="0.2">
      <c r="A24687" s="1" t="s">
        <v>7555</v>
      </c>
      <c r="B24687" t="str">
        <f t="shared" si="740"/>
        <v>https://www.udobaer.de/out/media/public/cust/others/s0000361-2021-ch_it.pdf</v>
      </c>
    </row>
    <row r="24688" spans="1:2" x14ac:dyDescent="0.2">
      <c r="A24688" s="1" t="s">
        <v>7556</v>
      </c>
      <c r="B24688" t="str">
        <f t="shared" si="740"/>
        <v>https://www.udobaer.de/out/media/public/cust/others/s0000361-2021-ch_it.pdf</v>
      </c>
    </row>
    <row r="24689" spans="1:2" x14ac:dyDescent="0.2">
      <c r="A24689" s="1" t="s">
        <v>7557</v>
      </c>
      <c r="B24689" t="str">
        <f t="shared" si="740"/>
        <v>https://www.udobaer.de/out/media/public/cust/others/s0000361-2021-ch_it.pdf</v>
      </c>
    </row>
    <row r="24690" spans="1:2" x14ac:dyDescent="0.2">
      <c r="A24690" s="1" t="s">
        <v>7558</v>
      </c>
      <c r="B24690" t="str">
        <f t="shared" si="740"/>
        <v>https://www.udobaer.de/out/media/public/cust/others/s0000361-2021-ch_it.pdf</v>
      </c>
    </row>
    <row r="24691" spans="1:2" x14ac:dyDescent="0.2">
      <c r="A24691" s="1" t="s">
        <v>7559</v>
      </c>
      <c r="B24691" t="str">
        <f t="shared" si="740"/>
        <v>https://www.udobaer.de/out/media/public/cust/others/s0000361-2021-ch_it.pdf</v>
      </c>
    </row>
    <row r="24692" spans="1:2" x14ac:dyDescent="0.2">
      <c r="A24692" s="1" t="s">
        <v>7560</v>
      </c>
      <c r="B24692" t="str">
        <f t="shared" si="740"/>
        <v>https://www.udobaer.de/out/media/public/cust/others/s0000361-2021-ch_it.pdf</v>
      </c>
    </row>
    <row r="24693" spans="1:2" x14ac:dyDescent="0.2">
      <c r="A24693" s="1" t="s">
        <v>7561</v>
      </c>
      <c r="B24693" t="str">
        <f t="shared" si="740"/>
        <v>https://www.udobaer.de/out/media/public/cust/others/s0000361-2021-ch_it.pdf</v>
      </c>
    </row>
    <row r="24694" spans="1:2" x14ac:dyDescent="0.2">
      <c r="A24694" s="1" t="s">
        <v>7562</v>
      </c>
      <c r="B24694" t="str">
        <f t="shared" si="740"/>
        <v>https://www.udobaer.de/out/media/public/cust/others/s0000361-2021-ch_it.pdf</v>
      </c>
    </row>
    <row r="24695" spans="1:2" x14ac:dyDescent="0.2">
      <c r="A24695" s="1" t="s">
        <v>7563</v>
      </c>
      <c r="B24695" t="str">
        <f t="shared" si="740"/>
        <v>https://www.udobaer.de/out/media/public/cust/others/s0000361-2021-ch_it.pdf</v>
      </c>
    </row>
    <row r="24696" spans="1:2" x14ac:dyDescent="0.2">
      <c r="A24696" s="1" t="s">
        <v>7564</v>
      </c>
      <c r="B24696" t="str">
        <f t="shared" si="740"/>
        <v>https://www.udobaer.de/out/media/public/cust/others/s0000361-2021-ch_it.pdf</v>
      </c>
    </row>
    <row r="24697" spans="1:2" x14ac:dyDescent="0.2">
      <c r="A24697" s="1" t="s">
        <v>7565</v>
      </c>
      <c r="B24697" t="str">
        <f t="shared" si="740"/>
        <v>https://www.udobaer.de/out/media/public/cust/others/s0000361-2021-ch_it.pdf</v>
      </c>
    </row>
    <row r="24698" spans="1:2" x14ac:dyDescent="0.2">
      <c r="A24698" s="1" t="s">
        <v>7566</v>
      </c>
      <c r="B24698" t="str">
        <f t="shared" si="740"/>
        <v>https://www.udobaer.de/out/media/public/cust/others/s0000361-2021-ch_it.pdf</v>
      </c>
    </row>
    <row r="24699" spans="1:2" x14ac:dyDescent="0.2">
      <c r="A24699" s="1" t="s">
        <v>7567</v>
      </c>
      <c r="B24699" t="str">
        <f t="shared" si="740"/>
        <v>https://www.udobaer.de/out/media/public/cust/others/s0000361-2021-ch_it.pdf</v>
      </c>
    </row>
    <row r="24700" spans="1:2" x14ac:dyDescent="0.2">
      <c r="A24700" s="1" t="s">
        <v>7568</v>
      </c>
      <c r="B24700" t="str">
        <f t="shared" si="740"/>
        <v>https://www.udobaer.de/out/media/public/cust/others/s0000361-2021-ch_it.pdf</v>
      </c>
    </row>
    <row r="24701" spans="1:2" x14ac:dyDescent="0.2">
      <c r="A24701" s="1" t="s">
        <v>7569</v>
      </c>
      <c r="B24701" t="str">
        <f t="shared" si="740"/>
        <v>https://www.udobaer.de/out/media/public/cust/others/s0000361-2021-ch_it.pdf</v>
      </c>
    </row>
    <row r="24702" spans="1:2" x14ac:dyDescent="0.2">
      <c r="A24702" s="1" t="s">
        <v>7570</v>
      </c>
      <c r="B24702" t="str">
        <f t="shared" si="740"/>
        <v>https://www.udobaer.de/out/media/public/cust/others/s0000361-2021-ch_it.pdf</v>
      </c>
    </row>
    <row r="24703" spans="1:2" x14ac:dyDescent="0.2">
      <c r="A24703" s="1" t="s">
        <v>7571</v>
      </c>
      <c r="B24703" t="str">
        <f t="shared" si="740"/>
        <v>https://www.udobaer.de/out/media/public/cust/others/s0000361-2021-ch_it.pdf</v>
      </c>
    </row>
    <row r="24704" spans="1:2" x14ac:dyDescent="0.2">
      <c r="A24704" s="1" t="s">
        <v>7572</v>
      </c>
      <c r="B24704" t="str">
        <f t="shared" si="740"/>
        <v>https://www.udobaer.de/out/media/public/cust/others/s0000361-2021-ch_it.pdf</v>
      </c>
    </row>
    <row r="24705" spans="1:2" x14ac:dyDescent="0.2">
      <c r="A24705" s="1" t="s">
        <v>7573</v>
      </c>
      <c r="B24705" t="str">
        <f t="shared" si="740"/>
        <v>https://www.udobaer.de/out/media/public/cust/others/s0000361-2021-ch_it.pdf</v>
      </c>
    </row>
    <row r="24706" spans="1:2" x14ac:dyDescent="0.2">
      <c r="A24706" s="1" t="s">
        <v>7574</v>
      </c>
      <c r="B24706" t="str">
        <f t="shared" si="740"/>
        <v>https://www.udobaer.de/out/media/public/cust/others/s0000361-2021-ch_it.pdf</v>
      </c>
    </row>
    <row r="24707" spans="1:2" x14ac:dyDescent="0.2">
      <c r="A24707" s="1" t="s">
        <v>7575</v>
      </c>
      <c r="B24707" t="str">
        <f t="shared" si="740"/>
        <v>https://www.udobaer.de/out/media/public/cust/others/s0000361-2021-ch_it.pdf</v>
      </c>
    </row>
    <row r="24708" spans="1:2" x14ac:dyDescent="0.2">
      <c r="A24708" s="1" t="s">
        <v>7576</v>
      </c>
      <c r="B24708" t="str">
        <f t="shared" si="740"/>
        <v>https://www.udobaer.de/out/media/public/cust/others/s0000361-2021-ch_it.pdf</v>
      </c>
    </row>
    <row r="24709" spans="1:2" x14ac:dyDescent="0.2">
      <c r="A24709" s="1" t="s">
        <v>7577</v>
      </c>
      <c r="B24709" t="str">
        <f t="shared" si="740"/>
        <v>https://www.udobaer.de/out/media/public/cust/others/s0000361-2021-ch_it.pdf</v>
      </c>
    </row>
    <row r="24710" spans="1:2" x14ac:dyDescent="0.2">
      <c r="A24710" s="1" t="s">
        <v>7578</v>
      </c>
      <c r="B24710" t="str">
        <f t="shared" si="740"/>
        <v>https://www.udobaer.de/out/media/public/cust/others/s0000361-2021-ch_it.pdf</v>
      </c>
    </row>
    <row r="24711" spans="1:2" x14ac:dyDescent="0.2">
      <c r="A24711" s="1" t="s">
        <v>7579</v>
      </c>
      <c r="B24711" t="str">
        <f t="shared" si="740"/>
        <v>https://www.udobaer.de/out/media/public/cust/others/s0000361-2021-ch_it.pdf</v>
      </c>
    </row>
    <row r="24712" spans="1:2" x14ac:dyDescent="0.2">
      <c r="A24712" s="1" t="s">
        <v>7580</v>
      </c>
      <c r="B24712" t="str">
        <f t="shared" si="740"/>
        <v>https://www.udobaer.de/out/media/public/cust/others/s0000361-2021-ch_it.pdf</v>
      </c>
    </row>
    <row r="24713" spans="1:2" x14ac:dyDescent="0.2">
      <c r="A24713" s="1" t="s">
        <v>7581</v>
      </c>
      <c r="B24713" t="str">
        <f t="shared" si="740"/>
        <v>https://www.udobaer.de/out/media/public/cust/others/s0000361-2021-ch_it.pdf</v>
      </c>
    </row>
    <row r="24714" spans="1:2" x14ac:dyDescent="0.2">
      <c r="A24714" s="1" t="s">
        <v>7582</v>
      </c>
      <c r="B24714" t="str">
        <f t="shared" si="740"/>
        <v>https://www.udobaer.de/out/media/public/cust/others/s0000361-2021-ch_it.pdf</v>
      </c>
    </row>
    <row r="24715" spans="1:2" x14ac:dyDescent="0.2">
      <c r="A24715" s="1" t="s">
        <v>7583</v>
      </c>
      <c r="B24715" t="str">
        <f t="shared" si="740"/>
        <v>https://www.udobaer.de/out/media/public/cust/others/s0000361-2021-ch_it.pdf</v>
      </c>
    </row>
    <row r="24716" spans="1:2" x14ac:dyDescent="0.2">
      <c r="A24716" s="1" t="s">
        <v>7584</v>
      </c>
      <c r="B24716" t="str">
        <f t="shared" si="740"/>
        <v>https://www.udobaer.de/out/media/public/cust/others/s0000361-2021-ch_it.pdf</v>
      </c>
    </row>
    <row r="24717" spans="1:2" x14ac:dyDescent="0.2">
      <c r="A24717" s="1" t="s">
        <v>7585</v>
      </c>
      <c r="B24717" t="str">
        <f t="shared" si="740"/>
        <v>https://www.udobaer.de/out/media/public/cust/others/s0000361-2021-ch_it.pdf</v>
      </c>
    </row>
    <row r="24718" spans="1:2" x14ac:dyDescent="0.2">
      <c r="A24718" s="1" t="s">
        <v>7586</v>
      </c>
      <c r="B24718" t="str">
        <f t="shared" si="740"/>
        <v>https://www.udobaer.de/out/media/public/cust/others/s0000361-2021-ch_it.pdf</v>
      </c>
    </row>
    <row r="24719" spans="1:2" x14ac:dyDescent="0.2">
      <c r="A24719" s="1" t="s">
        <v>7587</v>
      </c>
      <c r="B24719" t="str">
        <f t="shared" si="740"/>
        <v>https://www.udobaer.de/out/media/public/cust/others/s0000361-2021-ch_it.pdf</v>
      </c>
    </row>
    <row r="24720" spans="1:2" x14ac:dyDescent="0.2">
      <c r="A24720" s="1" t="s">
        <v>7588</v>
      </c>
      <c r="B24720" t="str">
        <f t="shared" si="740"/>
        <v>https://www.udobaer.de/out/media/public/cust/others/s0000361-2021-ch_it.pdf</v>
      </c>
    </row>
    <row r="24721" spans="1:2" x14ac:dyDescent="0.2">
      <c r="A24721" s="1" t="s">
        <v>7589</v>
      </c>
      <c r="B24721" t="str">
        <f t="shared" si="740"/>
        <v>https://www.udobaer.de/out/media/public/cust/others/s0000361-2021-ch_it.pdf</v>
      </c>
    </row>
    <row r="24722" spans="1:2" x14ac:dyDescent="0.2">
      <c r="A24722" s="1" t="s">
        <v>7590</v>
      </c>
      <c r="B24722" t="str">
        <f t="shared" si="740"/>
        <v>https://www.udobaer.de/out/media/public/cust/others/s0000361-2021-ch_it.pdf</v>
      </c>
    </row>
    <row r="24723" spans="1:2" x14ac:dyDescent="0.2">
      <c r="A24723" s="1" t="s">
        <v>7591</v>
      </c>
      <c r="B24723" t="str">
        <f t="shared" si="740"/>
        <v>https://www.udobaer.de/out/media/public/cust/others/s0000361-2021-ch_it.pdf</v>
      </c>
    </row>
    <row r="24724" spans="1:2" x14ac:dyDescent="0.2">
      <c r="A24724" s="1" t="s">
        <v>7592</v>
      </c>
      <c r="B24724" t="str">
        <f t="shared" si="740"/>
        <v>https://www.udobaer.de/out/media/public/cust/others/s0000361-2021-ch_it.pdf</v>
      </c>
    </row>
    <row r="24725" spans="1:2" x14ac:dyDescent="0.2">
      <c r="A24725" s="1" t="s">
        <v>7593</v>
      </c>
      <c r="B24725" t="str">
        <f t="shared" si="740"/>
        <v>https://www.udobaer.de/out/media/public/cust/others/s0000361-2021-ch_it.pdf</v>
      </c>
    </row>
    <row r="24726" spans="1:2" x14ac:dyDescent="0.2">
      <c r="A24726" s="1" t="s">
        <v>7594</v>
      </c>
      <c r="B24726" t="str">
        <f t="shared" si="740"/>
        <v>https://www.udobaer.de/out/media/public/cust/others/s0000361-2021-ch_it.pdf</v>
      </c>
    </row>
    <row r="24727" spans="1:2" x14ac:dyDescent="0.2">
      <c r="A24727" s="1" t="s">
        <v>7595</v>
      </c>
      <c r="B24727" t="str">
        <f t="shared" si="740"/>
        <v>https://www.udobaer.de/out/media/public/cust/others/s0000361-2021-ch_it.pdf</v>
      </c>
    </row>
    <row r="24728" spans="1:2" x14ac:dyDescent="0.2">
      <c r="A24728" s="1" t="s">
        <v>7596</v>
      </c>
      <c r="B24728" t="str">
        <f t="shared" si="740"/>
        <v>https://www.udobaer.de/out/media/public/cust/others/s0000361-2021-ch_it.pdf</v>
      </c>
    </row>
    <row r="24729" spans="1:2" x14ac:dyDescent="0.2">
      <c r="A24729" s="1" t="s">
        <v>7597</v>
      </c>
      <c r="B24729" t="str">
        <f t="shared" si="740"/>
        <v>https://www.udobaer.de/out/media/public/cust/others/s0000361-2021-ch_it.pdf</v>
      </c>
    </row>
    <row r="24730" spans="1:2" x14ac:dyDescent="0.2">
      <c r="A24730" s="1" t="s">
        <v>7598</v>
      </c>
      <c r="B24730" t="str">
        <f t="shared" si="740"/>
        <v>https://www.udobaer.de/out/media/public/cust/others/s0000361-2021-ch_it.pdf</v>
      </c>
    </row>
    <row r="24731" spans="1:2" x14ac:dyDescent="0.2">
      <c r="A24731" s="1" t="s">
        <v>7599</v>
      </c>
      <c r="B24731" t="str">
        <f t="shared" si="740"/>
        <v>https://www.udobaer.de/out/media/public/cust/others/s0000361-2021-ch_it.pdf</v>
      </c>
    </row>
    <row r="24732" spans="1:2" x14ac:dyDescent="0.2">
      <c r="A24732" s="1" t="s">
        <v>7600</v>
      </c>
      <c r="B24732" t="str">
        <f t="shared" si="740"/>
        <v>https://www.udobaer.de/out/media/public/cust/others/s0000361-2021-ch_it.pdf</v>
      </c>
    </row>
    <row r="24733" spans="1:2" x14ac:dyDescent="0.2">
      <c r="A24733" s="1" t="s">
        <v>7601</v>
      </c>
      <c r="B24733" t="str">
        <f t="shared" si="740"/>
        <v>https://www.udobaer.de/out/media/public/cust/others/s0000361-2021-ch_it.pdf</v>
      </c>
    </row>
    <row r="24734" spans="1:2" x14ac:dyDescent="0.2">
      <c r="A24734" s="1" t="s">
        <v>7602</v>
      </c>
      <c r="B24734" t="str">
        <f t="shared" si="740"/>
        <v>https://www.udobaer.de/out/media/public/cust/others/s0000361-2021-ch_it.pdf</v>
      </c>
    </row>
    <row r="24735" spans="1:2" x14ac:dyDescent="0.2">
      <c r="A24735" s="1" t="s">
        <v>7603</v>
      </c>
      <c r="B24735" t="str">
        <f t="shared" si="740"/>
        <v>https://www.udobaer.de/out/media/public/cust/others/s0000361-2021-ch_it.pdf</v>
      </c>
    </row>
    <row r="24736" spans="1:2" x14ac:dyDescent="0.2">
      <c r="A24736" s="1" t="s">
        <v>7604</v>
      </c>
      <c r="B24736" t="str">
        <f t="shared" si="740"/>
        <v>https://www.udobaer.de/out/media/public/cust/others/s0000361-2021-ch_it.pdf</v>
      </c>
    </row>
    <row r="24737" spans="1:2" x14ac:dyDescent="0.2">
      <c r="A24737" s="1" t="s">
        <v>7605</v>
      </c>
      <c r="B24737" t="str">
        <f t="shared" si="740"/>
        <v>https://www.udobaer.de/out/media/public/cust/others/s0000361-2021-ch_it.pdf</v>
      </c>
    </row>
    <row r="24738" spans="1:2" x14ac:dyDescent="0.2">
      <c r="A24738" s="1" t="s">
        <v>7606</v>
      </c>
      <c r="B24738" t="str">
        <f t="shared" si="740"/>
        <v>https://www.udobaer.de/out/media/public/cust/others/s0000361-2021-ch_it.pdf</v>
      </c>
    </row>
    <row r="24739" spans="1:2" x14ac:dyDescent="0.2">
      <c r="A24739" s="1" t="s">
        <v>7607</v>
      </c>
      <c r="B24739" t="str">
        <f t="shared" si="740"/>
        <v>https://www.udobaer.de/out/media/public/cust/others/s0000361-2021-ch_it.pdf</v>
      </c>
    </row>
    <row r="24740" spans="1:2" x14ac:dyDescent="0.2">
      <c r="A24740" s="1" t="s">
        <v>7608</v>
      </c>
      <c r="B24740" t="str">
        <f t="shared" si="740"/>
        <v>https://www.udobaer.de/out/media/public/cust/others/s0000361-2021-ch_it.pdf</v>
      </c>
    </row>
    <row r="24741" spans="1:2" x14ac:dyDescent="0.2">
      <c r="A24741" s="1" t="s">
        <v>7609</v>
      </c>
      <c r="B24741" t="str">
        <f t="shared" si="740"/>
        <v>https://www.udobaer.de/out/media/public/cust/others/s0000361-2021-ch_it.pdf</v>
      </c>
    </row>
    <row r="24742" spans="1:2" x14ac:dyDescent="0.2">
      <c r="A24742" s="1" t="s">
        <v>7610</v>
      </c>
      <c r="B24742" t="str">
        <f t="shared" si="740"/>
        <v>https://www.udobaer.de/out/media/public/cust/others/s0000361-2021-ch_it.pdf</v>
      </c>
    </row>
    <row r="24743" spans="1:2" x14ac:dyDescent="0.2">
      <c r="A24743" s="1" t="s">
        <v>7611</v>
      </c>
      <c r="B24743" t="str">
        <f t="shared" si="740"/>
        <v>https://www.udobaer.de/out/media/public/cust/others/s0000361-2021-ch_it.pdf</v>
      </c>
    </row>
    <row r="24744" spans="1:2" x14ac:dyDescent="0.2">
      <c r="A24744" s="1" t="s">
        <v>7612</v>
      </c>
      <c r="B24744" t="str">
        <f t="shared" si="740"/>
        <v>https://www.udobaer.de/out/media/public/cust/others/s0000361-2021-ch_it.pdf</v>
      </c>
    </row>
    <row r="24745" spans="1:2" x14ac:dyDescent="0.2">
      <c r="A24745" s="1" t="s">
        <v>7613</v>
      </c>
      <c r="B24745" t="str">
        <f t="shared" si="740"/>
        <v>https://www.udobaer.de/out/media/public/cust/others/s0000361-2021-ch_it.pdf</v>
      </c>
    </row>
    <row r="24746" spans="1:2" x14ac:dyDescent="0.2">
      <c r="A24746" s="1" t="s">
        <v>7614</v>
      </c>
      <c r="B24746" t="str">
        <f t="shared" si="740"/>
        <v>https://www.udobaer.de/out/media/public/cust/others/s0000361-2021-ch_it.pdf</v>
      </c>
    </row>
    <row r="24747" spans="1:2" x14ac:dyDescent="0.2">
      <c r="A24747" s="1" t="s">
        <v>7615</v>
      </c>
      <c r="B24747" t="str">
        <f t="shared" si="740"/>
        <v>https://www.udobaer.de/out/media/public/cust/others/s0000361-2021-ch_it.pdf</v>
      </c>
    </row>
    <row r="24748" spans="1:2" x14ac:dyDescent="0.2">
      <c r="A24748" s="1" t="s">
        <v>7616</v>
      </c>
      <c r="B24748" t="str">
        <f t="shared" si="740"/>
        <v>https://www.udobaer.de/out/media/public/cust/others/s0000361-2021-ch_it.pdf</v>
      </c>
    </row>
    <row r="24749" spans="1:2" x14ac:dyDescent="0.2">
      <c r="A24749" s="1" t="s">
        <v>7617</v>
      </c>
      <c r="B24749" t="str">
        <f t="shared" ref="B24749:B24812" si="741">HYPERLINK("https://www.udobaer.de/out/media/public/cust/others/s0000361-2021-ch_it.pdf")</f>
        <v>https://www.udobaer.de/out/media/public/cust/others/s0000361-2021-ch_it.pdf</v>
      </c>
    </row>
    <row r="24750" spans="1:2" x14ac:dyDescent="0.2">
      <c r="A24750" s="1" t="s">
        <v>7618</v>
      </c>
      <c r="B24750" t="str">
        <f t="shared" si="741"/>
        <v>https://www.udobaer.de/out/media/public/cust/others/s0000361-2021-ch_it.pdf</v>
      </c>
    </row>
    <row r="24751" spans="1:2" x14ac:dyDescent="0.2">
      <c r="A24751" s="1" t="s">
        <v>7619</v>
      </c>
      <c r="B24751" t="str">
        <f t="shared" si="741"/>
        <v>https://www.udobaer.de/out/media/public/cust/others/s0000361-2021-ch_it.pdf</v>
      </c>
    </row>
    <row r="24752" spans="1:2" x14ac:dyDescent="0.2">
      <c r="A24752" s="1" t="s">
        <v>7620</v>
      </c>
      <c r="B24752" t="str">
        <f t="shared" si="741"/>
        <v>https://www.udobaer.de/out/media/public/cust/others/s0000361-2021-ch_it.pdf</v>
      </c>
    </row>
    <row r="24753" spans="1:2" x14ac:dyDescent="0.2">
      <c r="A24753" s="1" t="s">
        <v>7621</v>
      </c>
      <c r="B24753" t="str">
        <f t="shared" si="741"/>
        <v>https://www.udobaer.de/out/media/public/cust/others/s0000361-2021-ch_it.pdf</v>
      </c>
    </row>
    <row r="24754" spans="1:2" x14ac:dyDescent="0.2">
      <c r="A24754" s="1" t="s">
        <v>7622</v>
      </c>
      <c r="B24754" t="str">
        <f t="shared" si="741"/>
        <v>https://www.udobaer.de/out/media/public/cust/others/s0000361-2021-ch_it.pdf</v>
      </c>
    </row>
    <row r="24755" spans="1:2" x14ac:dyDescent="0.2">
      <c r="A24755" s="1" t="s">
        <v>7623</v>
      </c>
      <c r="B24755" t="str">
        <f t="shared" si="741"/>
        <v>https://www.udobaer.de/out/media/public/cust/others/s0000361-2021-ch_it.pdf</v>
      </c>
    </row>
    <row r="24756" spans="1:2" x14ac:dyDescent="0.2">
      <c r="A24756" s="1" t="s">
        <v>7624</v>
      </c>
      <c r="B24756" t="str">
        <f t="shared" si="741"/>
        <v>https://www.udobaer.de/out/media/public/cust/others/s0000361-2021-ch_it.pdf</v>
      </c>
    </row>
    <row r="24757" spans="1:2" x14ac:dyDescent="0.2">
      <c r="A24757" s="1" t="s">
        <v>7625</v>
      </c>
      <c r="B24757" t="str">
        <f t="shared" si="741"/>
        <v>https://www.udobaer.de/out/media/public/cust/others/s0000361-2021-ch_it.pdf</v>
      </c>
    </row>
    <row r="24758" spans="1:2" x14ac:dyDescent="0.2">
      <c r="A24758" s="1" t="s">
        <v>7626</v>
      </c>
      <c r="B24758" t="str">
        <f t="shared" si="741"/>
        <v>https://www.udobaer.de/out/media/public/cust/others/s0000361-2021-ch_it.pdf</v>
      </c>
    </row>
    <row r="24759" spans="1:2" x14ac:dyDescent="0.2">
      <c r="A24759" s="1" t="s">
        <v>7627</v>
      </c>
      <c r="B24759" t="str">
        <f t="shared" si="741"/>
        <v>https://www.udobaer.de/out/media/public/cust/others/s0000361-2021-ch_it.pdf</v>
      </c>
    </row>
    <row r="24760" spans="1:2" x14ac:dyDescent="0.2">
      <c r="A24760" s="1" t="s">
        <v>7628</v>
      </c>
      <c r="B24760" t="str">
        <f t="shared" si="741"/>
        <v>https://www.udobaer.de/out/media/public/cust/others/s0000361-2021-ch_it.pdf</v>
      </c>
    </row>
    <row r="24761" spans="1:2" x14ac:dyDescent="0.2">
      <c r="A24761" s="1" t="s">
        <v>7629</v>
      </c>
      <c r="B24761" t="str">
        <f t="shared" si="741"/>
        <v>https://www.udobaer.de/out/media/public/cust/others/s0000361-2021-ch_it.pdf</v>
      </c>
    </row>
    <row r="24762" spans="1:2" x14ac:dyDescent="0.2">
      <c r="A24762" s="1" t="s">
        <v>7630</v>
      </c>
      <c r="B24762" t="str">
        <f t="shared" si="741"/>
        <v>https://www.udobaer.de/out/media/public/cust/others/s0000361-2021-ch_it.pdf</v>
      </c>
    </row>
    <row r="24763" spans="1:2" x14ac:dyDescent="0.2">
      <c r="A24763" s="1" t="s">
        <v>7631</v>
      </c>
      <c r="B24763" t="str">
        <f t="shared" si="741"/>
        <v>https://www.udobaer.de/out/media/public/cust/others/s0000361-2021-ch_it.pdf</v>
      </c>
    </row>
    <row r="24764" spans="1:2" x14ac:dyDescent="0.2">
      <c r="A24764" s="1" t="s">
        <v>7632</v>
      </c>
      <c r="B24764" t="str">
        <f t="shared" si="741"/>
        <v>https://www.udobaer.de/out/media/public/cust/others/s0000361-2021-ch_it.pdf</v>
      </c>
    </row>
    <row r="24765" spans="1:2" x14ac:dyDescent="0.2">
      <c r="A24765" s="1" t="s">
        <v>7633</v>
      </c>
      <c r="B24765" t="str">
        <f t="shared" si="741"/>
        <v>https://www.udobaer.de/out/media/public/cust/others/s0000361-2021-ch_it.pdf</v>
      </c>
    </row>
    <row r="24766" spans="1:2" x14ac:dyDescent="0.2">
      <c r="A24766" s="1" t="s">
        <v>7634</v>
      </c>
      <c r="B24766" t="str">
        <f t="shared" si="741"/>
        <v>https://www.udobaer.de/out/media/public/cust/others/s0000361-2021-ch_it.pdf</v>
      </c>
    </row>
    <row r="24767" spans="1:2" x14ac:dyDescent="0.2">
      <c r="A24767" s="1" t="s">
        <v>7635</v>
      </c>
      <c r="B24767" t="str">
        <f t="shared" si="741"/>
        <v>https://www.udobaer.de/out/media/public/cust/others/s0000361-2021-ch_it.pdf</v>
      </c>
    </row>
    <row r="24768" spans="1:2" x14ac:dyDescent="0.2">
      <c r="A24768" s="1" t="s">
        <v>7636</v>
      </c>
      <c r="B24768" t="str">
        <f t="shared" si="741"/>
        <v>https://www.udobaer.de/out/media/public/cust/others/s0000361-2021-ch_it.pdf</v>
      </c>
    </row>
    <row r="24769" spans="1:2" x14ac:dyDescent="0.2">
      <c r="A24769" s="1" t="s">
        <v>7637</v>
      </c>
      <c r="B24769" t="str">
        <f t="shared" si="741"/>
        <v>https://www.udobaer.de/out/media/public/cust/others/s0000361-2021-ch_it.pdf</v>
      </c>
    </row>
    <row r="24770" spans="1:2" x14ac:dyDescent="0.2">
      <c r="A24770" s="1" t="s">
        <v>7638</v>
      </c>
      <c r="B24770" t="str">
        <f t="shared" si="741"/>
        <v>https://www.udobaer.de/out/media/public/cust/others/s0000361-2021-ch_it.pdf</v>
      </c>
    </row>
    <row r="24771" spans="1:2" x14ac:dyDescent="0.2">
      <c r="A24771" s="1" t="s">
        <v>7639</v>
      </c>
      <c r="B24771" t="str">
        <f t="shared" si="741"/>
        <v>https://www.udobaer.de/out/media/public/cust/others/s0000361-2021-ch_it.pdf</v>
      </c>
    </row>
    <row r="24772" spans="1:2" x14ac:dyDescent="0.2">
      <c r="A24772" s="1" t="s">
        <v>7640</v>
      </c>
      <c r="B24772" t="str">
        <f t="shared" si="741"/>
        <v>https://www.udobaer.de/out/media/public/cust/others/s0000361-2021-ch_it.pdf</v>
      </c>
    </row>
    <row r="24773" spans="1:2" x14ac:dyDescent="0.2">
      <c r="A24773" s="1" t="s">
        <v>7641</v>
      </c>
      <c r="B24773" t="str">
        <f t="shared" si="741"/>
        <v>https://www.udobaer.de/out/media/public/cust/others/s0000361-2021-ch_it.pdf</v>
      </c>
    </row>
    <row r="24774" spans="1:2" x14ac:dyDescent="0.2">
      <c r="A24774" s="1" t="s">
        <v>7642</v>
      </c>
      <c r="B24774" t="str">
        <f t="shared" si="741"/>
        <v>https://www.udobaer.de/out/media/public/cust/others/s0000361-2021-ch_it.pdf</v>
      </c>
    </row>
    <row r="24775" spans="1:2" x14ac:dyDescent="0.2">
      <c r="A24775" s="1" t="s">
        <v>7643</v>
      </c>
      <c r="B24775" t="str">
        <f t="shared" si="741"/>
        <v>https://www.udobaer.de/out/media/public/cust/others/s0000361-2021-ch_it.pdf</v>
      </c>
    </row>
    <row r="24776" spans="1:2" x14ac:dyDescent="0.2">
      <c r="A24776" s="1" t="s">
        <v>7644</v>
      </c>
      <c r="B24776" t="str">
        <f t="shared" si="741"/>
        <v>https://www.udobaer.de/out/media/public/cust/others/s0000361-2021-ch_it.pdf</v>
      </c>
    </row>
    <row r="24777" spans="1:2" x14ac:dyDescent="0.2">
      <c r="A24777" s="1" t="s">
        <v>7645</v>
      </c>
      <c r="B24777" t="str">
        <f t="shared" si="741"/>
        <v>https://www.udobaer.de/out/media/public/cust/others/s0000361-2021-ch_it.pdf</v>
      </c>
    </row>
    <row r="24778" spans="1:2" x14ac:dyDescent="0.2">
      <c r="A24778" s="1" t="s">
        <v>7646</v>
      </c>
      <c r="B24778" t="str">
        <f t="shared" si="741"/>
        <v>https://www.udobaer.de/out/media/public/cust/others/s0000361-2021-ch_it.pdf</v>
      </c>
    </row>
    <row r="24779" spans="1:2" x14ac:dyDescent="0.2">
      <c r="A24779" s="1" t="s">
        <v>7647</v>
      </c>
      <c r="B24779" t="str">
        <f t="shared" si="741"/>
        <v>https://www.udobaer.de/out/media/public/cust/others/s0000361-2021-ch_it.pdf</v>
      </c>
    </row>
    <row r="24780" spans="1:2" x14ac:dyDescent="0.2">
      <c r="A24780" s="1" t="s">
        <v>7648</v>
      </c>
      <c r="B24780" t="str">
        <f t="shared" si="741"/>
        <v>https://www.udobaer.de/out/media/public/cust/others/s0000361-2021-ch_it.pdf</v>
      </c>
    </row>
    <row r="24781" spans="1:2" x14ac:dyDescent="0.2">
      <c r="A24781" s="1" t="s">
        <v>7649</v>
      </c>
      <c r="B24781" t="str">
        <f t="shared" si="741"/>
        <v>https://www.udobaer.de/out/media/public/cust/others/s0000361-2021-ch_it.pdf</v>
      </c>
    </row>
    <row r="24782" spans="1:2" x14ac:dyDescent="0.2">
      <c r="A24782" s="1" t="s">
        <v>7650</v>
      </c>
      <c r="B24782" t="str">
        <f t="shared" si="741"/>
        <v>https://www.udobaer.de/out/media/public/cust/others/s0000361-2021-ch_it.pdf</v>
      </c>
    </row>
    <row r="24783" spans="1:2" x14ac:dyDescent="0.2">
      <c r="A24783" s="1" t="s">
        <v>7651</v>
      </c>
      <c r="B24783" t="str">
        <f t="shared" si="741"/>
        <v>https://www.udobaer.de/out/media/public/cust/others/s0000361-2021-ch_it.pdf</v>
      </c>
    </row>
    <row r="24784" spans="1:2" x14ac:dyDescent="0.2">
      <c r="A24784" s="1" t="s">
        <v>7652</v>
      </c>
      <c r="B24784" t="str">
        <f t="shared" si="741"/>
        <v>https://www.udobaer.de/out/media/public/cust/others/s0000361-2021-ch_it.pdf</v>
      </c>
    </row>
    <row r="24785" spans="1:2" x14ac:dyDescent="0.2">
      <c r="A24785" s="1" t="s">
        <v>7653</v>
      </c>
      <c r="B24785" t="str">
        <f t="shared" si="741"/>
        <v>https://www.udobaer.de/out/media/public/cust/others/s0000361-2021-ch_it.pdf</v>
      </c>
    </row>
    <row r="24786" spans="1:2" x14ac:dyDescent="0.2">
      <c r="A24786" s="1" t="s">
        <v>7654</v>
      </c>
      <c r="B24786" t="str">
        <f t="shared" si="741"/>
        <v>https://www.udobaer.de/out/media/public/cust/others/s0000361-2021-ch_it.pdf</v>
      </c>
    </row>
    <row r="24787" spans="1:2" x14ac:dyDescent="0.2">
      <c r="A24787" s="1" t="s">
        <v>7655</v>
      </c>
      <c r="B24787" t="str">
        <f t="shared" si="741"/>
        <v>https://www.udobaer.de/out/media/public/cust/others/s0000361-2021-ch_it.pdf</v>
      </c>
    </row>
    <row r="24788" spans="1:2" x14ac:dyDescent="0.2">
      <c r="A24788" s="1" t="s">
        <v>7656</v>
      </c>
      <c r="B24788" t="str">
        <f t="shared" si="741"/>
        <v>https://www.udobaer.de/out/media/public/cust/others/s0000361-2021-ch_it.pdf</v>
      </c>
    </row>
    <row r="24789" spans="1:2" x14ac:dyDescent="0.2">
      <c r="A24789" s="1" t="s">
        <v>7657</v>
      </c>
      <c r="B24789" t="str">
        <f t="shared" si="741"/>
        <v>https://www.udobaer.de/out/media/public/cust/others/s0000361-2021-ch_it.pdf</v>
      </c>
    </row>
    <row r="24790" spans="1:2" x14ac:dyDescent="0.2">
      <c r="A24790" s="1" t="s">
        <v>7658</v>
      </c>
      <c r="B24790" t="str">
        <f t="shared" si="741"/>
        <v>https://www.udobaer.de/out/media/public/cust/others/s0000361-2021-ch_it.pdf</v>
      </c>
    </row>
    <row r="24791" spans="1:2" x14ac:dyDescent="0.2">
      <c r="A24791" s="1" t="s">
        <v>7659</v>
      </c>
      <c r="B24791" t="str">
        <f t="shared" si="741"/>
        <v>https://www.udobaer.de/out/media/public/cust/others/s0000361-2021-ch_it.pdf</v>
      </c>
    </row>
    <row r="24792" spans="1:2" x14ac:dyDescent="0.2">
      <c r="A24792" s="1" t="s">
        <v>7660</v>
      </c>
      <c r="B24792" t="str">
        <f t="shared" si="741"/>
        <v>https://www.udobaer.de/out/media/public/cust/others/s0000361-2021-ch_it.pdf</v>
      </c>
    </row>
    <row r="24793" spans="1:2" x14ac:dyDescent="0.2">
      <c r="A24793" s="1" t="s">
        <v>7661</v>
      </c>
      <c r="B24793" t="str">
        <f t="shared" si="741"/>
        <v>https://www.udobaer.de/out/media/public/cust/others/s0000361-2021-ch_it.pdf</v>
      </c>
    </row>
    <row r="24794" spans="1:2" x14ac:dyDescent="0.2">
      <c r="A24794" s="1" t="s">
        <v>7662</v>
      </c>
      <c r="B24794" t="str">
        <f t="shared" si="741"/>
        <v>https://www.udobaer.de/out/media/public/cust/others/s0000361-2021-ch_it.pdf</v>
      </c>
    </row>
    <row r="24795" spans="1:2" x14ac:dyDescent="0.2">
      <c r="A24795" s="1" t="s">
        <v>7663</v>
      </c>
      <c r="B24795" t="str">
        <f t="shared" si="741"/>
        <v>https://www.udobaer.de/out/media/public/cust/others/s0000361-2021-ch_it.pdf</v>
      </c>
    </row>
    <row r="24796" spans="1:2" x14ac:dyDescent="0.2">
      <c r="A24796" s="1" t="s">
        <v>7664</v>
      </c>
      <c r="B24796" t="str">
        <f t="shared" si="741"/>
        <v>https://www.udobaer.de/out/media/public/cust/others/s0000361-2021-ch_it.pdf</v>
      </c>
    </row>
    <row r="24797" spans="1:2" x14ac:dyDescent="0.2">
      <c r="A24797" s="1" t="s">
        <v>7665</v>
      </c>
      <c r="B24797" t="str">
        <f t="shared" si="741"/>
        <v>https://www.udobaer.de/out/media/public/cust/others/s0000361-2021-ch_it.pdf</v>
      </c>
    </row>
    <row r="24798" spans="1:2" x14ac:dyDescent="0.2">
      <c r="A24798" s="1" t="s">
        <v>7666</v>
      </c>
      <c r="B24798" t="str">
        <f t="shared" si="741"/>
        <v>https://www.udobaer.de/out/media/public/cust/others/s0000361-2021-ch_it.pdf</v>
      </c>
    </row>
    <row r="24799" spans="1:2" x14ac:dyDescent="0.2">
      <c r="A24799" s="1" t="s">
        <v>7667</v>
      </c>
      <c r="B24799" t="str">
        <f t="shared" si="741"/>
        <v>https://www.udobaer.de/out/media/public/cust/others/s0000361-2021-ch_it.pdf</v>
      </c>
    </row>
    <row r="24800" spans="1:2" x14ac:dyDescent="0.2">
      <c r="A24800" s="1" t="s">
        <v>7668</v>
      </c>
      <c r="B24800" t="str">
        <f t="shared" si="741"/>
        <v>https://www.udobaer.de/out/media/public/cust/others/s0000361-2021-ch_it.pdf</v>
      </c>
    </row>
    <row r="24801" spans="1:2" x14ac:dyDescent="0.2">
      <c r="A24801" s="1" t="s">
        <v>7669</v>
      </c>
      <c r="B24801" t="str">
        <f t="shared" si="741"/>
        <v>https://www.udobaer.de/out/media/public/cust/others/s0000361-2021-ch_it.pdf</v>
      </c>
    </row>
    <row r="24802" spans="1:2" x14ac:dyDescent="0.2">
      <c r="A24802" s="1" t="s">
        <v>7670</v>
      </c>
      <c r="B24802" t="str">
        <f t="shared" si="741"/>
        <v>https://www.udobaer.de/out/media/public/cust/others/s0000361-2021-ch_it.pdf</v>
      </c>
    </row>
    <row r="24803" spans="1:2" x14ac:dyDescent="0.2">
      <c r="A24803" s="1" t="s">
        <v>7671</v>
      </c>
      <c r="B24803" t="str">
        <f t="shared" si="741"/>
        <v>https://www.udobaer.de/out/media/public/cust/others/s0000361-2021-ch_it.pdf</v>
      </c>
    </row>
    <row r="24804" spans="1:2" x14ac:dyDescent="0.2">
      <c r="A24804" s="1" t="s">
        <v>7672</v>
      </c>
      <c r="B24804" t="str">
        <f t="shared" si="741"/>
        <v>https://www.udobaer.de/out/media/public/cust/others/s0000361-2021-ch_it.pdf</v>
      </c>
    </row>
    <row r="24805" spans="1:2" x14ac:dyDescent="0.2">
      <c r="A24805" s="1" t="s">
        <v>7673</v>
      </c>
      <c r="B24805" t="str">
        <f t="shared" si="741"/>
        <v>https://www.udobaer.de/out/media/public/cust/others/s0000361-2021-ch_it.pdf</v>
      </c>
    </row>
    <row r="24806" spans="1:2" x14ac:dyDescent="0.2">
      <c r="A24806" s="1" t="s">
        <v>7674</v>
      </c>
      <c r="B24806" t="str">
        <f t="shared" si="741"/>
        <v>https://www.udobaer.de/out/media/public/cust/others/s0000361-2021-ch_it.pdf</v>
      </c>
    </row>
    <row r="24807" spans="1:2" x14ac:dyDescent="0.2">
      <c r="A24807" s="1" t="s">
        <v>7675</v>
      </c>
      <c r="B24807" t="str">
        <f t="shared" si="741"/>
        <v>https://www.udobaer.de/out/media/public/cust/others/s0000361-2021-ch_it.pdf</v>
      </c>
    </row>
    <row r="24808" spans="1:2" x14ac:dyDescent="0.2">
      <c r="A24808" s="1" t="s">
        <v>7676</v>
      </c>
      <c r="B24808" t="str">
        <f t="shared" si="741"/>
        <v>https://www.udobaer.de/out/media/public/cust/others/s0000361-2021-ch_it.pdf</v>
      </c>
    </row>
    <row r="24809" spans="1:2" x14ac:dyDescent="0.2">
      <c r="A24809" s="1" t="s">
        <v>7677</v>
      </c>
      <c r="B24809" t="str">
        <f t="shared" si="741"/>
        <v>https://www.udobaer.de/out/media/public/cust/others/s0000361-2021-ch_it.pdf</v>
      </c>
    </row>
    <row r="24810" spans="1:2" x14ac:dyDescent="0.2">
      <c r="A24810" s="1" t="s">
        <v>7678</v>
      </c>
      <c r="B24810" t="str">
        <f t="shared" si="741"/>
        <v>https://www.udobaer.de/out/media/public/cust/others/s0000361-2021-ch_it.pdf</v>
      </c>
    </row>
    <row r="24811" spans="1:2" x14ac:dyDescent="0.2">
      <c r="A24811" s="1" t="s">
        <v>7679</v>
      </c>
      <c r="B24811" t="str">
        <f t="shared" si="741"/>
        <v>https://www.udobaer.de/out/media/public/cust/others/s0000361-2021-ch_it.pdf</v>
      </c>
    </row>
    <row r="24812" spans="1:2" x14ac:dyDescent="0.2">
      <c r="A24812" s="1" t="s">
        <v>7680</v>
      </c>
      <c r="B24812" t="str">
        <f t="shared" si="741"/>
        <v>https://www.udobaer.de/out/media/public/cust/others/s0000361-2021-ch_it.pdf</v>
      </c>
    </row>
    <row r="24813" spans="1:2" x14ac:dyDescent="0.2">
      <c r="A24813" s="1" t="s">
        <v>7681</v>
      </c>
      <c r="B24813" t="str">
        <f t="shared" ref="B24813:B24876" si="742">HYPERLINK("https://www.udobaer.de/out/media/public/cust/others/s0000361-2021-ch_it.pdf")</f>
        <v>https://www.udobaer.de/out/media/public/cust/others/s0000361-2021-ch_it.pdf</v>
      </c>
    </row>
    <row r="24814" spans="1:2" x14ac:dyDescent="0.2">
      <c r="A24814" s="1" t="s">
        <v>7682</v>
      </c>
      <c r="B24814" t="str">
        <f t="shared" si="742"/>
        <v>https://www.udobaer.de/out/media/public/cust/others/s0000361-2021-ch_it.pdf</v>
      </c>
    </row>
    <row r="24815" spans="1:2" x14ac:dyDescent="0.2">
      <c r="A24815" s="1" t="s">
        <v>7683</v>
      </c>
      <c r="B24815" t="str">
        <f t="shared" si="742"/>
        <v>https://www.udobaer.de/out/media/public/cust/others/s0000361-2021-ch_it.pdf</v>
      </c>
    </row>
    <row r="24816" spans="1:2" x14ac:dyDescent="0.2">
      <c r="A24816" s="1" t="s">
        <v>7684</v>
      </c>
      <c r="B24816" t="str">
        <f t="shared" si="742"/>
        <v>https://www.udobaer.de/out/media/public/cust/others/s0000361-2021-ch_it.pdf</v>
      </c>
    </row>
    <row r="24817" spans="1:2" x14ac:dyDescent="0.2">
      <c r="A24817" s="1" t="s">
        <v>7685</v>
      </c>
      <c r="B24817" t="str">
        <f t="shared" si="742"/>
        <v>https://www.udobaer.de/out/media/public/cust/others/s0000361-2021-ch_it.pdf</v>
      </c>
    </row>
    <row r="24818" spans="1:2" x14ac:dyDescent="0.2">
      <c r="A24818" s="1" t="s">
        <v>7686</v>
      </c>
      <c r="B24818" t="str">
        <f t="shared" si="742"/>
        <v>https://www.udobaer.de/out/media/public/cust/others/s0000361-2021-ch_it.pdf</v>
      </c>
    </row>
    <row r="24819" spans="1:2" x14ac:dyDescent="0.2">
      <c r="A24819" s="1" t="s">
        <v>7687</v>
      </c>
      <c r="B24819" t="str">
        <f t="shared" si="742"/>
        <v>https://www.udobaer.de/out/media/public/cust/others/s0000361-2021-ch_it.pdf</v>
      </c>
    </row>
    <row r="24820" spans="1:2" x14ac:dyDescent="0.2">
      <c r="A24820" s="1" t="s">
        <v>7688</v>
      </c>
      <c r="B24820" t="str">
        <f t="shared" si="742"/>
        <v>https://www.udobaer.de/out/media/public/cust/others/s0000361-2021-ch_it.pdf</v>
      </c>
    </row>
    <row r="24821" spans="1:2" x14ac:dyDescent="0.2">
      <c r="A24821" s="1" t="s">
        <v>7689</v>
      </c>
      <c r="B24821" t="str">
        <f t="shared" si="742"/>
        <v>https://www.udobaer.de/out/media/public/cust/others/s0000361-2021-ch_it.pdf</v>
      </c>
    </row>
    <row r="24822" spans="1:2" x14ac:dyDescent="0.2">
      <c r="A24822" s="1" t="s">
        <v>7690</v>
      </c>
      <c r="B24822" t="str">
        <f t="shared" si="742"/>
        <v>https://www.udobaer.de/out/media/public/cust/others/s0000361-2021-ch_it.pdf</v>
      </c>
    </row>
    <row r="24823" spans="1:2" x14ac:dyDescent="0.2">
      <c r="A24823" s="1" t="s">
        <v>7691</v>
      </c>
      <c r="B24823" t="str">
        <f t="shared" si="742"/>
        <v>https://www.udobaer.de/out/media/public/cust/others/s0000361-2021-ch_it.pdf</v>
      </c>
    </row>
    <row r="24824" spans="1:2" x14ac:dyDescent="0.2">
      <c r="A24824" s="1" t="s">
        <v>7692</v>
      </c>
      <c r="B24824" t="str">
        <f t="shared" si="742"/>
        <v>https://www.udobaer.de/out/media/public/cust/others/s0000361-2021-ch_it.pdf</v>
      </c>
    </row>
    <row r="24825" spans="1:2" x14ac:dyDescent="0.2">
      <c r="A24825" s="1" t="s">
        <v>7693</v>
      </c>
      <c r="B24825" t="str">
        <f t="shared" si="742"/>
        <v>https://www.udobaer.de/out/media/public/cust/others/s0000361-2021-ch_it.pdf</v>
      </c>
    </row>
    <row r="24826" spans="1:2" x14ac:dyDescent="0.2">
      <c r="A24826" s="1" t="s">
        <v>7694</v>
      </c>
      <c r="B24826" t="str">
        <f t="shared" si="742"/>
        <v>https://www.udobaer.de/out/media/public/cust/others/s0000361-2021-ch_it.pdf</v>
      </c>
    </row>
    <row r="24827" spans="1:2" x14ac:dyDescent="0.2">
      <c r="A24827" s="1" t="s">
        <v>7695</v>
      </c>
      <c r="B24827" t="str">
        <f t="shared" si="742"/>
        <v>https://www.udobaer.de/out/media/public/cust/others/s0000361-2021-ch_it.pdf</v>
      </c>
    </row>
    <row r="24828" spans="1:2" x14ac:dyDescent="0.2">
      <c r="A24828" s="1" t="s">
        <v>7696</v>
      </c>
      <c r="B24828" t="str">
        <f t="shared" si="742"/>
        <v>https://www.udobaer.de/out/media/public/cust/others/s0000361-2021-ch_it.pdf</v>
      </c>
    </row>
    <row r="24829" spans="1:2" x14ac:dyDescent="0.2">
      <c r="A24829" s="1" t="s">
        <v>7697</v>
      </c>
      <c r="B24829" t="str">
        <f t="shared" si="742"/>
        <v>https://www.udobaer.de/out/media/public/cust/others/s0000361-2021-ch_it.pdf</v>
      </c>
    </row>
    <row r="24830" spans="1:2" x14ac:dyDescent="0.2">
      <c r="A24830" s="1" t="s">
        <v>7698</v>
      </c>
      <c r="B24830" t="str">
        <f t="shared" si="742"/>
        <v>https://www.udobaer.de/out/media/public/cust/others/s0000361-2021-ch_it.pdf</v>
      </c>
    </row>
    <row r="24831" spans="1:2" x14ac:dyDescent="0.2">
      <c r="A24831" s="1" t="s">
        <v>7699</v>
      </c>
      <c r="B24831" t="str">
        <f t="shared" si="742"/>
        <v>https://www.udobaer.de/out/media/public/cust/others/s0000361-2021-ch_it.pdf</v>
      </c>
    </row>
    <row r="24832" spans="1:2" x14ac:dyDescent="0.2">
      <c r="A24832" s="1" t="s">
        <v>7700</v>
      </c>
      <c r="B24832" t="str">
        <f t="shared" si="742"/>
        <v>https://www.udobaer.de/out/media/public/cust/others/s0000361-2021-ch_it.pdf</v>
      </c>
    </row>
    <row r="24833" spans="1:2" x14ac:dyDescent="0.2">
      <c r="A24833" s="1" t="s">
        <v>7701</v>
      </c>
      <c r="B24833" t="str">
        <f t="shared" si="742"/>
        <v>https://www.udobaer.de/out/media/public/cust/others/s0000361-2021-ch_it.pdf</v>
      </c>
    </row>
    <row r="24834" spans="1:2" x14ac:dyDescent="0.2">
      <c r="A24834" s="1" t="s">
        <v>7702</v>
      </c>
      <c r="B24834" t="str">
        <f t="shared" si="742"/>
        <v>https://www.udobaer.de/out/media/public/cust/others/s0000361-2021-ch_it.pdf</v>
      </c>
    </row>
    <row r="24835" spans="1:2" x14ac:dyDescent="0.2">
      <c r="A24835" s="1" t="s">
        <v>7703</v>
      </c>
      <c r="B24835" t="str">
        <f t="shared" si="742"/>
        <v>https://www.udobaer.de/out/media/public/cust/others/s0000361-2021-ch_it.pdf</v>
      </c>
    </row>
    <row r="24836" spans="1:2" x14ac:dyDescent="0.2">
      <c r="A24836" s="1" t="s">
        <v>7704</v>
      </c>
      <c r="B24836" t="str">
        <f t="shared" si="742"/>
        <v>https://www.udobaer.de/out/media/public/cust/others/s0000361-2021-ch_it.pdf</v>
      </c>
    </row>
    <row r="24837" spans="1:2" x14ac:dyDescent="0.2">
      <c r="A24837" s="1" t="s">
        <v>7705</v>
      </c>
      <c r="B24837" t="str">
        <f t="shared" si="742"/>
        <v>https://www.udobaer.de/out/media/public/cust/others/s0000361-2021-ch_it.pdf</v>
      </c>
    </row>
    <row r="24838" spans="1:2" x14ac:dyDescent="0.2">
      <c r="A24838" s="1" t="s">
        <v>7706</v>
      </c>
      <c r="B24838" t="str">
        <f t="shared" si="742"/>
        <v>https://www.udobaer.de/out/media/public/cust/others/s0000361-2021-ch_it.pdf</v>
      </c>
    </row>
    <row r="24839" spans="1:2" x14ac:dyDescent="0.2">
      <c r="A24839" s="1" t="s">
        <v>7707</v>
      </c>
      <c r="B24839" t="str">
        <f t="shared" si="742"/>
        <v>https://www.udobaer.de/out/media/public/cust/others/s0000361-2021-ch_it.pdf</v>
      </c>
    </row>
    <row r="24840" spans="1:2" x14ac:dyDescent="0.2">
      <c r="A24840" s="1" t="s">
        <v>7708</v>
      </c>
      <c r="B24840" t="str">
        <f t="shared" si="742"/>
        <v>https://www.udobaer.de/out/media/public/cust/others/s0000361-2021-ch_it.pdf</v>
      </c>
    </row>
    <row r="24841" spans="1:2" x14ac:dyDescent="0.2">
      <c r="A24841" s="1" t="s">
        <v>7709</v>
      </c>
      <c r="B24841" t="str">
        <f t="shared" si="742"/>
        <v>https://www.udobaer.de/out/media/public/cust/others/s0000361-2021-ch_it.pdf</v>
      </c>
    </row>
    <row r="24842" spans="1:2" x14ac:dyDescent="0.2">
      <c r="A24842" s="1" t="s">
        <v>7710</v>
      </c>
      <c r="B24842" t="str">
        <f t="shared" si="742"/>
        <v>https://www.udobaer.de/out/media/public/cust/others/s0000361-2021-ch_it.pdf</v>
      </c>
    </row>
    <row r="24843" spans="1:2" x14ac:dyDescent="0.2">
      <c r="A24843" s="1" t="s">
        <v>7711</v>
      </c>
      <c r="B24843" t="str">
        <f t="shared" si="742"/>
        <v>https://www.udobaer.de/out/media/public/cust/others/s0000361-2021-ch_it.pdf</v>
      </c>
    </row>
    <row r="24844" spans="1:2" x14ac:dyDescent="0.2">
      <c r="A24844" s="1" t="s">
        <v>7712</v>
      </c>
      <c r="B24844" t="str">
        <f t="shared" si="742"/>
        <v>https://www.udobaer.de/out/media/public/cust/others/s0000361-2021-ch_it.pdf</v>
      </c>
    </row>
    <row r="24845" spans="1:2" x14ac:dyDescent="0.2">
      <c r="A24845" s="1" t="s">
        <v>7713</v>
      </c>
      <c r="B24845" t="str">
        <f t="shared" si="742"/>
        <v>https://www.udobaer.de/out/media/public/cust/others/s0000361-2021-ch_it.pdf</v>
      </c>
    </row>
    <row r="24846" spans="1:2" x14ac:dyDescent="0.2">
      <c r="A24846" s="1" t="s">
        <v>7714</v>
      </c>
      <c r="B24846" t="str">
        <f t="shared" si="742"/>
        <v>https://www.udobaer.de/out/media/public/cust/others/s0000361-2021-ch_it.pdf</v>
      </c>
    </row>
    <row r="24847" spans="1:2" x14ac:dyDescent="0.2">
      <c r="A24847" s="1" t="s">
        <v>7715</v>
      </c>
      <c r="B24847" t="str">
        <f t="shared" si="742"/>
        <v>https://www.udobaer.de/out/media/public/cust/others/s0000361-2021-ch_it.pdf</v>
      </c>
    </row>
    <row r="24848" spans="1:2" x14ac:dyDescent="0.2">
      <c r="A24848" s="1" t="s">
        <v>7716</v>
      </c>
      <c r="B24848" t="str">
        <f t="shared" si="742"/>
        <v>https://www.udobaer.de/out/media/public/cust/others/s0000361-2021-ch_it.pdf</v>
      </c>
    </row>
    <row r="24849" spans="1:2" x14ac:dyDescent="0.2">
      <c r="A24849" s="1" t="s">
        <v>7717</v>
      </c>
      <c r="B24849" t="str">
        <f t="shared" si="742"/>
        <v>https://www.udobaer.de/out/media/public/cust/others/s0000361-2021-ch_it.pdf</v>
      </c>
    </row>
    <row r="24850" spans="1:2" x14ac:dyDescent="0.2">
      <c r="A24850" s="1" t="s">
        <v>7718</v>
      </c>
      <c r="B24850" t="str">
        <f t="shared" si="742"/>
        <v>https://www.udobaer.de/out/media/public/cust/others/s0000361-2021-ch_it.pdf</v>
      </c>
    </row>
    <row r="24851" spans="1:2" x14ac:dyDescent="0.2">
      <c r="A24851" s="1" t="s">
        <v>7719</v>
      </c>
      <c r="B24851" t="str">
        <f t="shared" si="742"/>
        <v>https://www.udobaer.de/out/media/public/cust/others/s0000361-2021-ch_it.pdf</v>
      </c>
    </row>
    <row r="24852" spans="1:2" x14ac:dyDescent="0.2">
      <c r="A24852" s="1" t="s">
        <v>7720</v>
      </c>
      <c r="B24852" t="str">
        <f t="shared" si="742"/>
        <v>https://www.udobaer.de/out/media/public/cust/others/s0000361-2021-ch_it.pdf</v>
      </c>
    </row>
    <row r="24853" spans="1:2" x14ac:dyDescent="0.2">
      <c r="A24853" s="1" t="s">
        <v>7721</v>
      </c>
      <c r="B24853" t="str">
        <f t="shared" si="742"/>
        <v>https://www.udobaer.de/out/media/public/cust/others/s0000361-2021-ch_it.pdf</v>
      </c>
    </row>
    <row r="24854" spans="1:2" x14ac:dyDescent="0.2">
      <c r="A24854" s="1" t="s">
        <v>7722</v>
      </c>
      <c r="B24854" t="str">
        <f t="shared" si="742"/>
        <v>https://www.udobaer.de/out/media/public/cust/others/s0000361-2021-ch_it.pdf</v>
      </c>
    </row>
    <row r="24855" spans="1:2" x14ac:dyDescent="0.2">
      <c r="A24855" s="1" t="s">
        <v>7723</v>
      </c>
      <c r="B24855" t="str">
        <f t="shared" si="742"/>
        <v>https://www.udobaer.de/out/media/public/cust/others/s0000361-2021-ch_it.pdf</v>
      </c>
    </row>
    <row r="24856" spans="1:2" x14ac:dyDescent="0.2">
      <c r="A24856" s="1" t="s">
        <v>7724</v>
      </c>
      <c r="B24856" t="str">
        <f t="shared" si="742"/>
        <v>https://www.udobaer.de/out/media/public/cust/others/s0000361-2021-ch_it.pdf</v>
      </c>
    </row>
    <row r="24857" spans="1:2" x14ac:dyDescent="0.2">
      <c r="A24857" s="1" t="s">
        <v>7725</v>
      </c>
      <c r="B24857" t="str">
        <f t="shared" si="742"/>
        <v>https://www.udobaer.de/out/media/public/cust/others/s0000361-2021-ch_it.pdf</v>
      </c>
    </row>
    <row r="24858" spans="1:2" x14ac:dyDescent="0.2">
      <c r="A24858" s="1" t="s">
        <v>7726</v>
      </c>
      <c r="B24858" t="str">
        <f t="shared" si="742"/>
        <v>https://www.udobaer.de/out/media/public/cust/others/s0000361-2021-ch_it.pdf</v>
      </c>
    </row>
    <row r="24859" spans="1:2" x14ac:dyDescent="0.2">
      <c r="A24859" s="1" t="s">
        <v>7733</v>
      </c>
      <c r="B24859" t="str">
        <f t="shared" si="742"/>
        <v>https://www.udobaer.de/out/media/public/cust/others/s0000361-2021-ch_it.pdf</v>
      </c>
    </row>
    <row r="24860" spans="1:2" x14ac:dyDescent="0.2">
      <c r="A24860" s="1" t="s">
        <v>7734</v>
      </c>
      <c r="B24860" t="str">
        <f t="shared" si="742"/>
        <v>https://www.udobaer.de/out/media/public/cust/others/s0000361-2021-ch_it.pdf</v>
      </c>
    </row>
    <row r="24861" spans="1:2" x14ac:dyDescent="0.2">
      <c r="A24861" s="1" t="s">
        <v>7735</v>
      </c>
      <c r="B24861" t="str">
        <f t="shared" si="742"/>
        <v>https://www.udobaer.de/out/media/public/cust/others/s0000361-2021-ch_it.pdf</v>
      </c>
    </row>
    <row r="24862" spans="1:2" x14ac:dyDescent="0.2">
      <c r="A24862" s="1" t="s">
        <v>7736</v>
      </c>
      <c r="B24862" t="str">
        <f t="shared" si="742"/>
        <v>https://www.udobaer.de/out/media/public/cust/others/s0000361-2021-ch_it.pdf</v>
      </c>
    </row>
    <row r="24863" spans="1:2" x14ac:dyDescent="0.2">
      <c r="A24863" s="1" t="s">
        <v>7737</v>
      </c>
      <c r="B24863" t="str">
        <f t="shared" si="742"/>
        <v>https://www.udobaer.de/out/media/public/cust/others/s0000361-2021-ch_it.pdf</v>
      </c>
    </row>
    <row r="24864" spans="1:2" x14ac:dyDescent="0.2">
      <c r="A24864" s="1" t="s">
        <v>7738</v>
      </c>
      <c r="B24864" t="str">
        <f t="shared" si="742"/>
        <v>https://www.udobaer.de/out/media/public/cust/others/s0000361-2021-ch_it.pdf</v>
      </c>
    </row>
    <row r="24865" spans="1:2" x14ac:dyDescent="0.2">
      <c r="A24865" s="1" t="s">
        <v>8428</v>
      </c>
      <c r="B24865" t="str">
        <f t="shared" si="742"/>
        <v>https://www.udobaer.de/out/media/public/cust/others/s0000361-2021-ch_it.pdf</v>
      </c>
    </row>
    <row r="24866" spans="1:2" x14ac:dyDescent="0.2">
      <c r="A24866" s="1" t="s">
        <v>8429</v>
      </c>
      <c r="B24866" t="str">
        <f t="shared" si="742"/>
        <v>https://www.udobaer.de/out/media/public/cust/others/s0000361-2021-ch_it.pdf</v>
      </c>
    </row>
    <row r="24867" spans="1:2" x14ac:dyDescent="0.2">
      <c r="A24867" s="1" t="s">
        <v>8468</v>
      </c>
      <c r="B24867" t="str">
        <f t="shared" si="742"/>
        <v>https://www.udobaer.de/out/media/public/cust/others/s0000361-2021-ch_it.pdf</v>
      </c>
    </row>
    <row r="24868" spans="1:2" x14ac:dyDescent="0.2">
      <c r="A24868" s="1" t="s">
        <v>8475</v>
      </c>
      <c r="B24868" t="str">
        <f t="shared" si="742"/>
        <v>https://www.udobaer.de/out/media/public/cust/others/s0000361-2021-ch_it.pdf</v>
      </c>
    </row>
    <row r="24869" spans="1:2" x14ac:dyDescent="0.2">
      <c r="A24869" s="1" t="s">
        <v>8506</v>
      </c>
      <c r="B24869" t="str">
        <f t="shared" si="742"/>
        <v>https://www.udobaer.de/out/media/public/cust/others/s0000361-2021-ch_it.pdf</v>
      </c>
    </row>
    <row r="24870" spans="1:2" x14ac:dyDescent="0.2">
      <c r="A24870" s="1" t="s">
        <v>8508</v>
      </c>
      <c r="B24870" t="str">
        <f t="shared" si="742"/>
        <v>https://www.udobaer.de/out/media/public/cust/others/s0000361-2021-ch_it.pdf</v>
      </c>
    </row>
    <row r="24871" spans="1:2" x14ac:dyDescent="0.2">
      <c r="A24871" s="1" t="s">
        <v>8509</v>
      </c>
      <c r="B24871" t="str">
        <f t="shared" si="742"/>
        <v>https://www.udobaer.de/out/media/public/cust/others/s0000361-2021-ch_it.pdf</v>
      </c>
    </row>
    <row r="24872" spans="1:2" x14ac:dyDescent="0.2">
      <c r="A24872" s="1" t="s">
        <v>8511</v>
      </c>
      <c r="B24872" t="str">
        <f t="shared" si="742"/>
        <v>https://www.udobaer.de/out/media/public/cust/others/s0000361-2021-ch_it.pdf</v>
      </c>
    </row>
    <row r="24873" spans="1:2" x14ac:dyDescent="0.2">
      <c r="A24873" s="1" t="s">
        <v>8512</v>
      </c>
      <c r="B24873" t="str">
        <f t="shared" si="742"/>
        <v>https://www.udobaer.de/out/media/public/cust/others/s0000361-2021-ch_it.pdf</v>
      </c>
    </row>
    <row r="24874" spans="1:2" x14ac:dyDescent="0.2">
      <c r="A24874" s="1" t="s">
        <v>8513</v>
      </c>
      <c r="B24874" t="str">
        <f t="shared" si="742"/>
        <v>https://www.udobaer.de/out/media/public/cust/others/s0000361-2021-ch_it.pdf</v>
      </c>
    </row>
    <row r="24875" spans="1:2" x14ac:dyDescent="0.2">
      <c r="A24875" s="1" t="s">
        <v>8514</v>
      </c>
      <c r="B24875" t="str">
        <f t="shared" si="742"/>
        <v>https://www.udobaer.de/out/media/public/cust/others/s0000361-2021-ch_it.pdf</v>
      </c>
    </row>
    <row r="24876" spans="1:2" x14ac:dyDescent="0.2">
      <c r="A24876" s="1" t="s">
        <v>8515</v>
      </c>
      <c r="B24876" t="str">
        <f t="shared" si="742"/>
        <v>https://www.udobaer.de/out/media/public/cust/others/s0000361-2021-ch_it.pdf</v>
      </c>
    </row>
    <row r="24877" spans="1:2" x14ac:dyDescent="0.2">
      <c r="A24877" s="1" t="s">
        <v>8516</v>
      </c>
      <c r="B24877" t="str">
        <f t="shared" ref="B24877:B24940" si="743">HYPERLINK("https://www.udobaer.de/out/media/public/cust/others/s0000361-2021-ch_it.pdf")</f>
        <v>https://www.udobaer.de/out/media/public/cust/others/s0000361-2021-ch_it.pdf</v>
      </c>
    </row>
    <row r="24878" spans="1:2" x14ac:dyDescent="0.2">
      <c r="A24878" s="1" t="s">
        <v>8517</v>
      </c>
      <c r="B24878" t="str">
        <f t="shared" si="743"/>
        <v>https://www.udobaer.de/out/media/public/cust/others/s0000361-2021-ch_it.pdf</v>
      </c>
    </row>
    <row r="24879" spans="1:2" x14ac:dyDescent="0.2">
      <c r="A24879" s="1" t="s">
        <v>8518</v>
      </c>
      <c r="B24879" t="str">
        <f t="shared" si="743"/>
        <v>https://www.udobaer.de/out/media/public/cust/others/s0000361-2021-ch_it.pdf</v>
      </c>
    </row>
    <row r="24880" spans="1:2" x14ac:dyDescent="0.2">
      <c r="A24880" s="1" t="s">
        <v>8519</v>
      </c>
      <c r="B24880" t="str">
        <f t="shared" si="743"/>
        <v>https://www.udobaer.de/out/media/public/cust/others/s0000361-2021-ch_it.pdf</v>
      </c>
    </row>
    <row r="24881" spans="1:2" x14ac:dyDescent="0.2">
      <c r="A24881" s="1" t="s">
        <v>8520</v>
      </c>
      <c r="B24881" t="str">
        <f t="shared" si="743"/>
        <v>https://www.udobaer.de/out/media/public/cust/others/s0000361-2021-ch_it.pdf</v>
      </c>
    </row>
    <row r="24882" spans="1:2" x14ac:dyDescent="0.2">
      <c r="A24882" s="1" t="s">
        <v>8521</v>
      </c>
      <c r="B24882" t="str">
        <f t="shared" si="743"/>
        <v>https://www.udobaer.de/out/media/public/cust/others/s0000361-2021-ch_it.pdf</v>
      </c>
    </row>
    <row r="24883" spans="1:2" x14ac:dyDescent="0.2">
      <c r="A24883" s="1" t="s">
        <v>8522</v>
      </c>
      <c r="B24883" t="str">
        <f t="shared" si="743"/>
        <v>https://www.udobaer.de/out/media/public/cust/others/s0000361-2021-ch_it.pdf</v>
      </c>
    </row>
    <row r="24884" spans="1:2" x14ac:dyDescent="0.2">
      <c r="A24884" s="1" t="s">
        <v>8523</v>
      </c>
      <c r="B24884" t="str">
        <f t="shared" si="743"/>
        <v>https://www.udobaer.de/out/media/public/cust/others/s0000361-2021-ch_it.pdf</v>
      </c>
    </row>
    <row r="24885" spans="1:2" x14ac:dyDescent="0.2">
      <c r="A24885" s="1" t="s">
        <v>8524</v>
      </c>
      <c r="B24885" t="str">
        <f t="shared" si="743"/>
        <v>https://www.udobaer.de/out/media/public/cust/others/s0000361-2021-ch_it.pdf</v>
      </c>
    </row>
    <row r="24886" spans="1:2" x14ac:dyDescent="0.2">
      <c r="A24886" s="1" t="s">
        <v>8525</v>
      </c>
      <c r="B24886" t="str">
        <f t="shared" si="743"/>
        <v>https://www.udobaer.de/out/media/public/cust/others/s0000361-2021-ch_it.pdf</v>
      </c>
    </row>
    <row r="24887" spans="1:2" x14ac:dyDescent="0.2">
      <c r="A24887" s="1" t="s">
        <v>8526</v>
      </c>
      <c r="B24887" t="str">
        <f t="shared" si="743"/>
        <v>https://www.udobaer.de/out/media/public/cust/others/s0000361-2021-ch_it.pdf</v>
      </c>
    </row>
    <row r="24888" spans="1:2" x14ac:dyDescent="0.2">
      <c r="A24888" s="1" t="s">
        <v>8527</v>
      </c>
      <c r="B24888" t="str">
        <f t="shared" si="743"/>
        <v>https://www.udobaer.de/out/media/public/cust/others/s0000361-2021-ch_it.pdf</v>
      </c>
    </row>
    <row r="24889" spans="1:2" x14ac:dyDescent="0.2">
      <c r="A24889" s="1" t="s">
        <v>8528</v>
      </c>
      <c r="B24889" t="str">
        <f t="shared" si="743"/>
        <v>https://www.udobaer.de/out/media/public/cust/others/s0000361-2021-ch_it.pdf</v>
      </c>
    </row>
    <row r="24890" spans="1:2" x14ac:dyDescent="0.2">
      <c r="A24890" s="1" t="s">
        <v>8529</v>
      </c>
      <c r="B24890" t="str">
        <f t="shared" si="743"/>
        <v>https://www.udobaer.de/out/media/public/cust/others/s0000361-2021-ch_it.pdf</v>
      </c>
    </row>
    <row r="24891" spans="1:2" x14ac:dyDescent="0.2">
      <c r="A24891" s="1" t="s">
        <v>8530</v>
      </c>
      <c r="B24891" t="str">
        <f t="shared" si="743"/>
        <v>https://www.udobaer.de/out/media/public/cust/others/s0000361-2021-ch_it.pdf</v>
      </c>
    </row>
    <row r="24892" spans="1:2" x14ac:dyDescent="0.2">
      <c r="A24892" s="1" t="s">
        <v>8531</v>
      </c>
      <c r="B24892" t="str">
        <f t="shared" si="743"/>
        <v>https://www.udobaer.de/out/media/public/cust/others/s0000361-2021-ch_it.pdf</v>
      </c>
    </row>
    <row r="24893" spans="1:2" x14ac:dyDescent="0.2">
      <c r="A24893" s="1" t="s">
        <v>8532</v>
      </c>
      <c r="B24893" t="str">
        <f t="shared" si="743"/>
        <v>https://www.udobaer.de/out/media/public/cust/others/s0000361-2021-ch_it.pdf</v>
      </c>
    </row>
    <row r="24894" spans="1:2" x14ac:dyDescent="0.2">
      <c r="A24894" s="1" t="s">
        <v>8533</v>
      </c>
      <c r="B24894" t="str">
        <f t="shared" si="743"/>
        <v>https://www.udobaer.de/out/media/public/cust/others/s0000361-2021-ch_it.pdf</v>
      </c>
    </row>
    <row r="24895" spans="1:2" x14ac:dyDescent="0.2">
      <c r="A24895" s="1" t="s">
        <v>8534</v>
      </c>
      <c r="B24895" t="str">
        <f t="shared" si="743"/>
        <v>https://www.udobaer.de/out/media/public/cust/others/s0000361-2021-ch_it.pdf</v>
      </c>
    </row>
    <row r="24896" spans="1:2" x14ac:dyDescent="0.2">
      <c r="A24896" s="1" t="s">
        <v>8535</v>
      </c>
      <c r="B24896" t="str">
        <f t="shared" si="743"/>
        <v>https://www.udobaer.de/out/media/public/cust/others/s0000361-2021-ch_it.pdf</v>
      </c>
    </row>
    <row r="24897" spans="1:2" x14ac:dyDescent="0.2">
      <c r="A24897" s="1" t="s">
        <v>8536</v>
      </c>
      <c r="B24897" t="str">
        <f t="shared" si="743"/>
        <v>https://www.udobaer.de/out/media/public/cust/others/s0000361-2021-ch_it.pdf</v>
      </c>
    </row>
    <row r="24898" spans="1:2" x14ac:dyDescent="0.2">
      <c r="A24898" s="1" t="s">
        <v>8537</v>
      </c>
      <c r="B24898" t="str">
        <f t="shared" si="743"/>
        <v>https://www.udobaer.de/out/media/public/cust/others/s0000361-2021-ch_it.pdf</v>
      </c>
    </row>
    <row r="24899" spans="1:2" x14ac:dyDescent="0.2">
      <c r="A24899" s="1" t="s">
        <v>8538</v>
      </c>
      <c r="B24899" t="str">
        <f t="shared" si="743"/>
        <v>https://www.udobaer.de/out/media/public/cust/others/s0000361-2021-ch_it.pdf</v>
      </c>
    </row>
    <row r="24900" spans="1:2" x14ac:dyDescent="0.2">
      <c r="A24900" s="1" t="s">
        <v>8539</v>
      </c>
      <c r="B24900" t="str">
        <f t="shared" si="743"/>
        <v>https://www.udobaer.de/out/media/public/cust/others/s0000361-2021-ch_it.pdf</v>
      </c>
    </row>
    <row r="24901" spans="1:2" x14ac:dyDescent="0.2">
      <c r="A24901" s="1" t="s">
        <v>8540</v>
      </c>
      <c r="B24901" t="str">
        <f t="shared" si="743"/>
        <v>https://www.udobaer.de/out/media/public/cust/others/s0000361-2021-ch_it.pdf</v>
      </c>
    </row>
    <row r="24902" spans="1:2" x14ac:dyDescent="0.2">
      <c r="A24902" s="1" t="s">
        <v>8541</v>
      </c>
      <c r="B24902" t="str">
        <f t="shared" si="743"/>
        <v>https://www.udobaer.de/out/media/public/cust/others/s0000361-2021-ch_it.pdf</v>
      </c>
    </row>
    <row r="24903" spans="1:2" x14ac:dyDescent="0.2">
      <c r="A24903" s="1" t="s">
        <v>8542</v>
      </c>
      <c r="B24903" t="str">
        <f t="shared" si="743"/>
        <v>https://www.udobaer.de/out/media/public/cust/others/s0000361-2021-ch_it.pdf</v>
      </c>
    </row>
    <row r="24904" spans="1:2" x14ac:dyDescent="0.2">
      <c r="A24904" s="1" t="s">
        <v>8543</v>
      </c>
      <c r="B24904" t="str">
        <f t="shared" si="743"/>
        <v>https://www.udobaer.de/out/media/public/cust/others/s0000361-2021-ch_it.pdf</v>
      </c>
    </row>
    <row r="24905" spans="1:2" x14ac:dyDescent="0.2">
      <c r="A24905" s="1" t="s">
        <v>8544</v>
      </c>
      <c r="B24905" t="str">
        <f t="shared" si="743"/>
        <v>https://www.udobaer.de/out/media/public/cust/others/s0000361-2021-ch_it.pdf</v>
      </c>
    </row>
    <row r="24906" spans="1:2" x14ac:dyDescent="0.2">
      <c r="A24906" s="1" t="s">
        <v>8545</v>
      </c>
      <c r="B24906" t="str">
        <f t="shared" si="743"/>
        <v>https://www.udobaer.de/out/media/public/cust/others/s0000361-2021-ch_it.pdf</v>
      </c>
    </row>
    <row r="24907" spans="1:2" x14ac:dyDescent="0.2">
      <c r="A24907" s="1" t="s">
        <v>8546</v>
      </c>
      <c r="B24907" t="str">
        <f t="shared" si="743"/>
        <v>https://www.udobaer.de/out/media/public/cust/others/s0000361-2021-ch_it.pdf</v>
      </c>
    </row>
    <row r="24908" spans="1:2" x14ac:dyDescent="0.2">
      <c r="A24908" s="1" t="s">
        <v>8547</v>
      </c>
      <c r="B24908" t="str">
        <f t="shared" si="743"/>
        <v>https://www.udobaer.de/out/media/public/cust/others/s0000361-2021-ch_it.pdf</v>
      </c>
    </row>
    <row r="24909" spans="1:2" x14ac:dyDescent="0.2">
      <c r="A24909" s="1" t="s">
        <v>8548</v>
      </c>
      <c r="B24909" t="str">
        <f t="shared" si="743"/>
        <v>https://www.udobaer.de/out/media/public/cust/others/s0000361-2021-ch_it.pdf</v>
      </c>
    </row>
    <row r="24910" spans="1:2" x14ac:dyDescent="0.2">
      <c r="A24910" s="1" t="s">
        <v>8549</v>
      </c>
      <c r="B24910" t="str">
        <f t="shared" si="743"/>
        <v>https://www.udobaer.de/out/media/public/cust/others/s0000361-2021-ch_it.pdf</v>
      </c>
    </row>
    <row r="24911" spans="1:2" x14ac:dyDescent="0.2">
      <c r="A24911" s="1" t="s">
        <v>8550</v>
      </c>
      <c r="B24911" t="str">
        <f t="shared" si="743"/>
        <v>https://www.udobaer.de/out/media/public/cust/others/s0000361-2021-ch_it.pdf</v>
      </c>
    </row>
    <row r="24912" spans="1:2" x14ac:dyDescent="0.2">
      <c r="A24912" s="1" t="s">
        <v>8551</v>
      </c>
      <c r="B24912" t="str">
        <f t="shared" si="743"/>
        <v>https://www.udobaer.de/out/media/public/cust/others/s0000361-2021-ch_it.pdf</v>
      </c>
    </row>
    <row r="24913" spans="1:2" x14ac:dyDescent="0.2">
      <c r="A24913" s="1" t="s">
        <v>8552</v>
      </c>
      <c r="B24913" t="str">
        <f t="shared" si="743"/>
        <v>https://www.udobaer.de/out/media/public/cust/others/s0000361-2021-ch_it.pdf</v>
      </c>
    </row>
    <row r="24914" spans="1:2" x14ac:dyDescent="0.2">
      <c r="A24914" s="1" t="s">
        <v>8553</v>
      </c>
      <c r="B24914" t="str">
        <f t="shared" si="743"/>
        <v>https://www.udobaer.de/out/media/public/cust/others/s0000361-2021-ch_it.pdf</v>
      </c>
    </row>
    <row r="24915" spans="1:2" x14ac:dyDescent="0.2">
      <c r="A24915" s="1" t="s">
        <v>8554</v>
      </c>
      <c r="B24915" t="str">
        <f t="shared" si="743"/>
        <v>https://www.udobaer.de/out/media/public/cust/others/s0000361-2021-ch_it.pdf</v>
      </c>
    </row>
    <row r="24916" spans="1:2" x14ac:dyDescent="0.2">
      <c r="A24916" s="1" t="s">
        <v>8556</v>
      </c>
      <c r="B24916" t="str">
        <f t="shared" si="743"/>
        <v>https://www.udobaer.de/out/media/public/cust/others/s0000361-2021-ch_it.pdf</v>
      </c>
    </row>
    <row r="24917" spans="1:2" x14ac:dyDescent="0.2">
      <c r="A24917" s="1" t="s">
        <v>8558</v>
      </c>
      <c r="B24917" t="str">
        <f t="shared" si="743"/>
        <v>https://www.udobaer.de/out/media/public/cust/others/s0000361-2021-ch_it.pdf</v>
      </c>
    </row>
    <row r="24918" spans="1:2" x14ac:dyDescent="0.2">
      <c r="A24918" s="1" t="s">
        <v>8560</v>
      </c>
      <c r="B24918" t="str">
        <f t="shared" si="743"/>
        <v>https://www.udobaer.de/out/media/public/cust/others/s0000361-2021-ch_it.pdf</v>
      </c>
    </row>
    <row r="24919" spans="1:2" x14ac:dyDescent="0.2">
      <c r="A24919" s="1" t="s">
        <v>8561</v>
      </c>
      <c r="B24919" t="str">
        <f t="shared" si="743"/>
        <v>https://www.udobaer.de/out/media/public/cust/others/s0000361-2021-ch_it.pdf</v>
      </c>
    </row>
    <row r="24920" spans="1:2" x14ac:dyDescent="0.2">
      <c r="A24920" s="1" t="s">
        <v>8562</v>
      </c>
      <c r="B24920" t="str">
        <f t="shared" si="743"/>
        <v>https://www.udobaer.de/out/media/public/cust/others/s0000361-2021-ch_it.pdf</v>
      </c>
    </row>
    <row r="24921" spans="1:2" x14ac:dyDescent="0.2">
      <c r="A24921" s="1" t="s">
        <v>8563</v>
      </c>
      <c r="B24921" t="str">
        <f t="shared" si="743"/>
        <v>https://www.udobaer.de/out/media/public/cust/others/s0000361-2021-ch_it.pdf</v>
      </c>
    </row>
    <row r="24922" spans="1:2" x14ac:dyDescent="0.2">
      <c r="A24922" s="1" t="s">
        <v>8564</v>
      </c>
      <c r="B24922" t="str">
        <f t="shared" si="743"/>
        <v>https://www.udobaer.de/out/media/public/cust/others/s0000361-2021-ch_it.pdf</v>
      </c>
    </row>
    <row r="24923" spans="1:2" x14ac:dyDescent="0.2">
      <c r="A24923" s="1" t="s">
        <v>8565</v>
      </c>
      <c r="B24923" t="str">
        <f t="shared" si="743"/>
        <v>https://www.udobaer.de/out/media/public/cust/others/s0000361-2021-ch_it.pdf</v>
      </c>
    </row>
    <row r="24924" spans="1:2" x14ac:dyDescent="0.2">
      <c r="A24924" s="1" t="s">
        <v>8566</v>
      </c>
      <c r="B24924" t="str">
        <f t="shared" si="743"/>
        <v>https://www.udobaer.de/out/media/public/cust/others/s0000361-2021-ch_it.pdf</v>
      </c>
    </row>
    <row r="24925" spans="1:2" x14ac:dyDescent="0.2">
      <c r="A24925" s="1" t="s">
        <v>8567</v>
      </c>
      <c r="B24925" t="str">
        <f t="shared" si="743"/>
        <v>https://www.udobaer.de/out/media/public/cust/others/s0000361-2021-ch_it.pdf</v>
      </c>
    </row>
    <row r="24926" spans="1:2" x14ac:dyDescent="0.2">
      <c r="A24926" s="1" t="s">
        <v>8568</v>
      </c>
      <c r="B24926" t="str">
        <f t="shared" si="743"/>
        <v>https://www.udobaer.de/out/media/public/cust/others/s0000361-2021-ch_it.pdf</v>
      </c>
    </row>
    <row r="24927" spans="1:2" x14ac:dyDescent="0.2">
      <c r="A24927" s="1" t="s">
        <v>8569</v>
      </c>
      <c r="B24927" t="str">
        <f t="shared" si="743"/>
        <v>https://www.udobaer.de/out/media/public/cust/others/s0000361-2021-ch_it.pdf</v>
      </c>
    </row>
    <row r="24928" spans="1:2" x14ac:dyDescent="0.2">
      <c r="A24928" s="1" t="s">
        <v>8570</v>
      </c>
      <c r="B24928" t="str">
        <f t="shared" si="743"/>
        <v>https://www.udobaer.de/out/media/public/cust/others/s0000361-2021-ch_it.pdf</v>
      </c>
    </row>
    <row r="24929" spans="1:2" x14ac:dyDescent="0.2">
      <c r="A24929" s="1" t="s">
        <v>8571</v>
      </c>
      <c r="B24929" t="str">
        <f t="shared" si="743"/>
        <v>https://www.udobaer.de/out/media/public/cust/others/s0000361-2021-ch_it.pdf</v>
      </c>
    </row>
    <row r="24930" spans="1:2" x14ac:dyDescent="0.2">
      <c r="A24930" s="1" t="s">
        <v>8572</v>
      </c>
      <c r="B24930" t="str">
        <f t="shared" si="743"/>
        <v>https://www.udobaer.de/out/media/public/cust/others/s0000361-2021-ch_it.pdf</v>
      </c>
    </row>
    <row r="24931" spans="1:2" x14ac:dyDescent="0.2">
      <c r="A24931" s="1" t="s">
        <v>8573</v>
      </c>
      <c r="B24931" t="str">
        <f t="shared" si="743"/>
        <v>https://www.udobaer.de/out/media/public/cust/others/s0000361-2021-ch_it.pdf</v>
      </c>
    </row>
    <row r="24932" spans="1:2" x14ac:dyDescent="0.2">
      <c r="A24932" s="1" t="s">
        <v>8574</v>
      </c>
      <c r="B24932" t="str">
        <f t="shared" si="743"/>
        <v>https://www.udobaer.de/out/media/public/cust/others/s0000361-2021-ch_it.pdf</v>
      </c>
    </row>
    <row r="24933" spans="1:2" x14ac:dyDescent="0.2">
      <c r="A24933" s="1" t="s">
        <v>8575</v>
      </c>
      <c r="B24933" t="str">
        <f t="shared" si="743"/>
        <v>https://www.udobaer.de/out/media/public/cust/others/s0000361-2021-ch_it.pdf</v>
      </c>
    </row>
    <row r="24934" spans="1:2" x14ac:dyDescent="0.2">
      <c r="A24934" s="1" t="s">
        <v>8576</v>
      </c>
      <c r="B24934" t="str">
        <f t="shared" si="743"/>
        <v>https://www.udobaer.de/out/media/public/cust/others/s0000361-2021-ch_it.pdf</v>
      </c>
    </row>
    <row r="24935" spans="1:2" x14ac:dyDescent="0.2">
      <c r="A24935" s="1" t="s">
        <v>8577</v>
      </c>
      <c r="B24935" t="str">
        <f t="shared" si="743"/>
        <v>https://www.udobaer.de/out/media/public/cust/others/s0000361-2021-ch_it.pdf</v>
      </c>
    </row>
    <row r="24936" spans="1:2" x14ac:dyDescent="0.2">
      <c r="A24936" s="1" t="s">
        <v>8578</v>
      </c>
      <c r="B24936" t="str">
        <f t="shared" si="743"/>
        <v>https://www.udobaer.de/out/media/public/cust/others/s0000361-2021-ch_it.pdf</v>
      </c>
    </row>
    <row r="24937" spans="1:2" x14ac:dyDescent="0.2">
      <c r="A24937" s="1" t="s">
        <v>8579</v>
      </c>
      <c r="B24937" t="str">
        <f t="shared" si="743"/>
        <v>https://www.udobaer.de/out/media/public/cust/others/s0000361-2021-ch_it.pdf</v>
      </c>
    </row>
    <row r="24938" spans="1:2" x14ac:dyDescent="0.2">
      <c r="A24938" s="1" t="s">
        <v>8580</v>
      </c>
      <c r="B24938" t="str">
        <f t="shared" si="743"/>
        <v>https://www.udobaer.de/out/media/public/cust/others/s0000361-2021-ch_it.pdf</v>
      </c>
    </row>
    <row r="24939" spans="1:2" x14ac:dyDescent="0.2">
      <c r="A24939" s="1" t="s">
        <v>8581</v>
      </c>
      <c r="B24939" t="str">
        <f t="shared" si="743"/>
        <v>https://www.udobaer.de/out/media/public/cust/others/s0000361-2021-ch_it.pdf</v>
      </c>
    </row>
    <row r="24940" spans="1:2" x14ac:dyDescent="0.2">
      <c r="A24940" s="1" t="s">
        <v>8582</v>
      </c>
      <c r="B24940" t="str">
        <f t="shared" si="743"/>
        <v>https://www.udobaer.de/out/media/public/cust/others/s0000361-2021-ch_it.pdf</v>
      </c>
    </row>
    <row r="24941" spans="1:2" x14ac:dyDescent="0.2">
      <c r="A24941" s="1" t="s">
        <v>6820</v>
      </c>
      <c r="B24941" t="str">
        <f t="shared" ref="B24941:B24972" si="744">HYPERLINK("https://www.udobaer.de/out/media/public/cust/others/s0000363-2021-ch_it.pdf")</f>
        <v>https://www.udobaer.de/out/media/public/cust/others/s0000363-2021-ch_it.pdf</v>
      </c>
    </row>
    <row r="24942" spans="1:2" x14ac:dyDescent="0.2">
      <c r="A24942" s="1" t="s">
        <v>6821</v>
      </c>
      <c r="B24942" t="str">
        <f t="shared" si="744"/>
        <v>https://www.udobaer.de/out/media/public/cust/others/s0000363-2021-ch_it.pdf</v>
      </c>
    </row>
    <row r="24943" spans="1:2" x14ac:dyDescent="0.2">
      <c r="A24943" s="1" t="s">
        <v>6822</v>
      </c>
      <c r="B24943" t="str">
        <f t="shared" si="744"/>
        <v>https://www.udobaer.de/out/media/public/cust/others/s0000363-2021-ch_it.pdf</v>
      </c>
    </row>
    <row r="24944" spans="1:2" x14ac:dyDescent="0.2">
      <c r="A24944" s="1" t="s">
        <v>6823</v>
      </c>
      <c r="B24944" t="str">
        <f t="shared" si="744"/>
        <v>https://www.udobaer.de/out/media/public/cust/others/s0000363-2021-ch_it.pdf</v>
      </c>
    </row>
    <row r="24945" spans="1:2" x14ac:dyDescent="0.2">
      <c r="A24945" s="1" t="s">
        <v>6824</v>
      </c>
      <c r="B24945" t="str">
        <f t="shared" si="744"/>
        <v>https://www.udobaer.de/out/media/public/cust/others/s0000363-2021-ch_it.pdf</v>
      </c>
    </row>
    <row r="24946" spans="1:2" x14ac:dyDescent="0.2">
      <c r="A24946" s="1" t="s">
        <v>6825</v>
      </c>
      <c r="B24946" t="str">
        <f t="shared" si="744"/>
        <v>https://www.udobaer.de/out/media/public/cust/others/s0000363-2021-ch_it.pdf</v>
      </c>
    </row>
    <row r="24947" spans="1:2" x14ac:dyDescent="0.2">
      <c r="A24947" s="1" t="s">
        <v>6826</v>
      </c>
      <c r="B24947" t="str">
        <f t="shared" si="744"/>
        <v>https://www.udobaer.de/out/media/public/cust/others/s0000363-2021-ch_it.pdf</v>
      </c>
    </row>
    <row r="24948" spans="1:2" x14ac:dyDescent="0.2">
      <c r="A24948" s="1" t="s">
        <v>6827</v>
      </c>
      <c r="B24948" t="str">
        <f t="shared" si="744"/>
        <v>https://www.udobaer.de/out/media/public/cust/others/s0000363-2021-ch_it.pdf</v>
      </c>
    </row>
    <row r="24949" spans="1:2" x14ac:dyDescent="0.2">
      <c r="A24949" s="1" t="s">
        <v>6828</v>
      </c>
      <c r="B24949" t="str">
        <f t="shared" si="744"/>
        <v>https://www.udobaer.de/out/media/public/cust/others/s0000363-2021-ch_it.pdf</v>
      </c>
    </row>
    <row r="24950" spans="1:2" x14ac:dyDescent="0.2">
      <c r="A24950" s="1" t="s">
        <v>6829</v>
      </c>
      <c r="B24950" t="str">
        <f t="shared" si="744"/>
        <v>https://www.udobaer.de/out/media/public/cust/others/s0000363-2021-ch_it.pdf</v>
      </c>
    </row>
    <row r="24951" spans="1:2" x14ac:dyDescent="0.2">
      <c r="A24951" s="1" t="s">
        <v>6830</v>
      </c>
      <c r="B24951" t="str">
        <f t="shared" si="744"/>
        <v>https://www.udobaer.de/out/media/public/cust/others/s0000363-2021-ch_it.pdf</v>
      </c>
    </row>
    <row r="24952" spans="1:2" x14ac:dyDescent="0.2">
      <c r="A24952" s="1" t="s">
        <v>6831</v>
      </c>
      <c r="B24952" t="str">
        <f t="shared" si="744"/>
        <v>https://www.udobaer.de/out/media/public/cust/others/s0000363-2021-ch_it.pdf</v>
      </c>
    </row>
    <row r="24953" spans="1:2" x14ac:dyDescent="0.2">
      <c r="A24953" s="1" t="s">
        <v>6832</v>
      </c>
      <c r="B24953" t="str">
        <f t="shared" si="744"/>
        <v>https://www.udobaer.de/out/media/public/cust/others/s0000363-2021-ch_it.pdf</v>
      </c>
    </row>
    <row r="24954" spans="1:2" x14ac:dyDescent="0.2">
      <c r="A24954" s="1" t="s">
        <v>6833</v>
      </c>
      <c r="B24954" t="str">
        <f t="shared" si="744"/>
        <v>https://www.udobaer.de/out/media/public/cust/others/s0000363-2021-ch_it.pdf</v>
      </c>
    </row>
    <row r="24955" spans="1:2" x14ac:dyDescent="0.2">
      <c r="A24955" s="1" t="s">
        <v>6834</v>
      </c>
      <c r="B24955" t="str">
        <f t="shared" si="744"/>
        <v>https://www.udobaer.de/out/media/public/cust/others/s0000363-2021-ch_it.pdf</v>
      </c>
    </row>
    <row r="24956" spans="1:2" x14ac:dyDescent="0.2">
      <c r="A24956" s="1" t="s">
        <v>6835</v>
      </c>
      <c r="B24956" t="str">
        <f t="shared" si="744"/>
        <v>https://www.udobaer.de/out/media/public/cust/others/s0000363-2021-ch_it.pdf</v>
      </c>
    </row>
    <row r="24957" spans="1:2" x14ac:dyDescent="0.2">
      <c r="A24957" s="1" t="s">
        <v>6836</v>
      </c>
      <c r="B24957" t="str">
        <f t="shared" si="744"/>
        <v>https://www.udobaer.de/out/media/public/cust/others/s0000363-2021-ch_it.pdf</v>
      </c>
    </row>
    <row r="24958" spans="1:2" x14ac:dyDescent="0.2">
      <c r="A24958" s="1" t="s">
        <v>6837</v>
      </c>
      <c r="B24958" t="str">
        <f t="shared" si="744"/>
        <v>https://www.udobaer.de/out/media/public/cust/others/s0000363-2021-ch_it.pdf</v>
      </c>
    </row>
    <row r="24959" spans="1:2" x14ac:dyDescent="0.2">
      <c r="A24959" s="1" t="s">
        <v>6838</v>
      </c>
      <c r="B24959" t="str">
        <f t="shared" si="744"/>
        <v>https://www.udobaer.de/out/media/public/cust/others/s0000363-2021-ch_it.pdf</v>
      </c>
    </row>
    <row r="24960" spans="1:2" x14ac:dyDescent="0.2">
      <c r="A24960" s="1" t="s">
        <v>6839</v>
      </c>
      <c r="B24960" t="str">
        <f t="shared" si="744"/>
        <v>https://www.udobaer.de/out/media/public/cust/others/s0000363-2021-ch_it.pdf</v>
      </c>
    </row>
    <row r="24961" spans="1:2" x14ac:dyDescent="0.2">
      <c r="A24961" s="1" t="s">
        <v>6840</v>
      </c>
      <c r="B24961" t="str">
        <f t="shared" si="744"/>
        <v>https://www.udobaer.de/out/media/public/cust/others/s0000363-2021-ch_it.pdf</v>
      </c>
    </row>
    <row r="24962" spans="1:2" x14ac:dyDescent="0.2">
      <c r="A24962" s="1" t="s">
        <v>6841</v>
      </c>
      <c r="B24962" t="str">
        <f t="shared" si="744"/>
        <v>https://www.udobaer.de/out/media/public/cust/others/s0000363-2021-ch_it.pdf</v>
      </c>
    </row>
    <row r="24963" spans="1:2" x14ac:dyDescent="0.2">
      <c r="A24963" s="1" t="s">
        <v>6842</v>
      </c>
      <c r="B24963" t="str">
        <f t="shared" si="744"/>
        <v>https://www.udobaer.de/out/media/public/cust/others/s0000363-2021-ch_it.pdf</v>
      </c>
    </row>
    <row r="24964" spans="1:2" x14ac:dyDescent="0.2">
      <c r="A24964" s="1" t="s">
        <v>6843</v>
      </c>
      <c r="B24964" t="str">
        <f t="shared" si="744"/>
        <v>https://www.udobaer.de/out/media/public/cust/others/s0000363-2021-ch_it.pdf</v>
      </c>
    </row>
    <row r="24965" spans="1:2" x14ac:dyDescent="0.2">
      <c r="A24965" s="1" t="s">
        <v>6844</v>
      </c>
      <c r="B24965" t="str">
        <f t="shared" si="744"/>
        <v>https://www.udobaer.de/out/media/public/cust/others/s0000363-2021-ch_it.pdf</v>
      </c>
    </row>
    <row r="24966" spans="1:2" x14ac:dyDescent="0.2">
      <c r="A24966" s="1" t="s">
        <v>6845</v>
      </c>
      <c r="B24966" t="str">
        <f t="shared" si="744"/>
        <v>https://www.udobaer.de/out/media/public/cust/others/s0000363-2021-ch_it.pdf</v>
      </c>
    </row>
    <row r="24967" spans="1:2" x14ac:dyDescent="0.2">
      <c r="A24967" s="1" t="s">
        <v>6846</v>
      </c>
      <c r="B24967" t="str">
        <f t="shared" si="744"/>
        <v>https://www.udobaer.de/out/media/public/cust/others/s0000363-2021-ch_it.pdf</v>
      </c>
    </row>
    <row r="24968" spans="1:2" x14ac:dyDescent="0.2">
      <c r="A24968" s="1" t="s">
        <v>6847</v>
      </c>
      <c r="B24968" t="str">
        <f t="shared" si="744"/>
        <v>https://www.udobaer.de/out/media/public/cust/others/s0000363-2021-ch_it.pdf</v>
      </c>
    </row>
    <row r="24969" spans="1:2" x14ac:dyDescent="0.2">
      <c r="A24969" s="1" t="s">
        <v>6848</v>
      </c>
      <c r="B24969" t="str">
        <f t="shared" si="744"/>
        <v>https://www.udobaer.de/out/media/public/cust/others/s0000363-2021-ch_it.pdf</v>
      </c>
    </row>
    <row r="24970" spans="1:2" x14ac:dyDescent="0.2">
      <c r="A24970" s="1" t="s">
        <v>6849</v>
      </c>
      <c r="B24970" t="str">
        <f t="shared" si="744"/>
        <v>https://www.udobaer.de/out/media/public/cust/others/s0000363-2021-ch_it.pdf</v>
      </c>
    </row>
    <row r="24971" spans="1:2" x14ac:dyDescent="0.2">
      <c r="A24971" s="1" t="s">
        <v>6850</v>
      </c>
      <c r="B24971" t="str">
        <f t="shared" si="744"/>
        <v>https://www.udobaer.de/out/media/public/cust/others/s0000363-2021-ch_it.pdf</v>
      </c>
    </row>
    <row r="24972" spans="1:2" x14ac:dyDescent="0.2">
      <c r="A24972" s="1" t="s">
        <v>6851</v>
      </c>
      <c r="B24972" t="str">
        <f t="shared" si="744"/>
        <v>https://www.udobaer.de/out/media/public/cust/others/s0000363-2021-ch_it.pdf</v>
      </c>
    </row>
    <row r="24973" spans="1:2" x14ac:dyDescent="0.2">
      <c r="A24973" s="1" t="s">
        <v>6852</v>
      </c>
      <c r="B24973" t="str">
        <f t="shared" ref="B24973:B25004" si="745">HYPERLINK("https://www.udobaer.de/out/media/public/cust/others/s0000363-2021-ch_it.pdf")</f>
        <v>https://www.udobaer.de/out/media/public/cust/others/s0000363-2021-ch_it.pdf</v>
      </c>
    </row>
    <row r="24974" spans="1:2" x14ac:dyDescent="0.2">
      <c r="A24974" s="1" t="s">
        <v>6853</v>
      </c>
      <c r="B24974" t="str">
        <f t="shared" si="745"/>
        <v>https://www.udobaer.de/out/media/public/cust/others/s0000363-2021-ch_it.pdf</v>
      </c>
    </row>
    <row r="24975" spans="1:2" x14ac:dyDescent="0.2">
      <c r="A24975" s="1" t="s">
        <v>6854</v>
      </c>
      <c r="B24975" t="str">
        <f t="shared" si="745"/>
        <v>https://www.udobaer.de/out/media/public/cust/others/s0000363-2021-ch_it.pdf</v>
      </c>
    </row>
    <row r="24976" spans="1:2" x14ac:dyDescent="0.2">
      <c r="A24976" s="1" t="s">
        <v>6855</v>
      </c>
      <c r="B24976" t="str">
        <f t="shared" si="745"/>
        <v>https://www.udobaer.de/out/media/public/cust/others/s0000363-2021-ch_it.pdf</v>
      </c>
    </row>
    <row r="24977" spans="1:2" x14ac:dyDescent="0.2">
      <c r="A24977" s="1" t="s">
        <v>6859</v>
      </c>
      <c r="B24977" t="str">
        <f t="shared" si="745"/>
        <v>https://www.udobaer.de/out/media/public/cust/others/s0000363-2021-ch_it.pdf</v>
      </c>
    </row>
    <row r="24978" spans="1:2" x14ac:dyDescent="0.2">
      <c r="A24978" s="1" t="s">
        <v>6860</v>
      </c>
      <c r="B24978" t="str">
        <f t="shared" si="745"/>
        <v>https://www.udobaer.de/out/media/public/cust/others/s0000363-2021-ch_it.pdf</v>
      </c>
    </row>
    <row r="24979" spans="1:2" x14ac:dyDescent="0.2">
      <c r="A24979" s="1" t="s">
        <v>6861</v>
      </c>
      <c r="B24979" t="str">
        <f t="shared" si="745"/>
        <v>https://www.udobaer.de/out/media/public/cust/others/s0000363-2021-ch_it.pdf</v>
      </c>
    </row>
    <row r="24980" spans="1:2" x14ac:dyDescent="0.2">
      <c r="A24980" s="1" t="s">
        <v>6862</v>
      </c>
      <c r="B24980" t="str">
        <f t="shared" si="745"/>
        <v>https://www.udobaer.de/out/media/public/cust/others/s0000363-2021-ch_it.pdf</v>
      </c>
    </row>
    <row r="24981" spans="1:2" x14ac:dyDescent="0.2">
      <c r="A24981" s="1" t="s">
        <v>6863</v>
      </c>
      <c r="B24981" t="str">
        <f t="shared" si="745"/>
        <v>https://www.udobaer.de/out/media/public/cust/others/s0000363-2021-ch_it.pdf</v>
      </c>
    </row>
    <row r="24982" spans="1:2" x14ac:dyDescent="0.2">
      <c r="A24982" s="1" t="s">
        <v>6864</v>
      </c>
      <c r="B24982" t="str">
        <f t="shared" si="745"/>
        <v>https://www.udobaer.de/out/media/public/cust/others/s0000363-2021-ch_it.pdf</v>
      </c>
    </row>
    <row r="24983" spans="1:2" x14ac:dyDescent="0.2">
      <c r="A24983" s="1" t="s">
        <v>6865</v>
      </c>
      <c r="B24983" t="str">
        <f t="shared" si="745"/>
        <v>https://www.udobaer.de/out/media/public/cust/others/s0000363-2021-ch_it.pdf</v>
      </c>
    </row>
    <row r="24984" spans="1:2" x14ac:dyDescent="0.2">
      <c r="A24984" s="1" t="s">
        <v>6866</v>
      </c>
      <c r="B24984" t="str">
        <f t="shared" si="745"/>
        <v>https://www.udobaer.de/out/media/public/cust/others/s0000363-2021-ch_it.pdf</v>
      </c>
    </row>
    <row r="24985" spans="1:2" x14ac:dyDescent="0.2">
      <c r="A24985" s="1" t="s">
        <v>6867</v>
      </c>
      <c r="B24985" t="str">
        <f t="shared" si="745"/>
        <v>https://www.udobaer.de/out/media/public/cust/others/s0000363-2021-ch_it.pdf</v>
      </c>
    </row>
    <row r="24986" spans="1:2" x14ac:dyDescent="0.2">
      <c r="A24986" s="1" t="s">
        <v>6868</v>
      </c>
      <c r="B24986" t="str">
        <f t="shared" si="745"/>
        <v>https://www.udobaer.de/out/media/public/cust/others/s0000363-2021-ch_it.pdf</v>
      </c>
    </row>
    <row r="24987" spans="1:2" x14ac:dyDescent="0.2">
      <c r="A24987" s="1" t="s">
        <v>6869</v>
      </c>
      <c r="B24987" t="str">
        <f t="shared" si="745"/>
        <v>https://www.udobaer.de/out/media/public/cust/others/s0000363-2021-ch_it.pdf</v>
      </c>
    </row>
    <row r="24988" spans="1:2" x14ac:dyDescent="0.2">
      <c r="A24988" s="1" t="s">
        <v>6870</v>
      </c>
      <c r="B24988" t="str">
        <f t="shared" si="745"/>
        <v>https://www.udobaer.de/out/media/public/cust/others/s0000363-2021-ch_it.pdf</v>
      </c>
    </row>
    <row r="24989" spans="1:2" x14ac:dyDescent="0.2">
      <c r="A24989" s="1" t="s">
        <v>6871</v>
      </c>
      <c r="B24989" t="str">
        <f t="shared" si="745"/>
        <v>https://www.udobaer.de/out/media/public/cust/others/s0000363-2021-ch_it.pdf</v>
      </c>
    </row>
    <row r="24990" spans="1:2" x14ac:dyDescent="0.2">
      <c r="A24990" s="1" t="s">
        <v>6872</v>
      </c>
      <c r="B24990" t="str">
        <f t="shared" si="745"/>
        <v>https://www.udobaer.de/out/media/public/cust/others/s0000363-2021-ch_it.pdf</v>
      </c>
    </row>
    <row r="24991" spans="1:2" x14ac:dyDescent="0.2">
      <c r="A24991" s="1" t="s">
        <v>6873</v>
      </c>
      <c r="B24991" t="str">
        <f t="shared" si="745"/>
        <v>https://www.udobaer.de/out/media/public/cust/others/s0000363-2021-ch_it.pdf</v>
      </c>
    </row>
    <row r="24992" spans="1:2" x14ac:dyDescent="0.2">
      <c r="A24992" s="1" t="s">
        <v>6874</v>
      </c>
      <c r="B24992" t="str">
        <f t="shared" si="745"/>
        <v>https://www.udobaer.de/out/media/public/cust/others/s0000363-2021-ch_it.pdf</v>
      </c>
    </row>
    <row r="24993" spans="1:2" x14ac:dyDescent="0.2">
      <c r="A24993" s="1" t="s">
        <v>6875</v>
      </c>
      <c r="B24993" t="str">
        <f t="shared" si="745"/>
        <v>https://www.udobaer.de/out/media/public/cust/others/s0000363-2021-ch_it.pdf</v>
      </c>
    </row>
    <row r="24994" spans="1:2" x14ac:dyDescent="0.2">
      <c r="A24994" s="1" t="s">
        <v>6876</v>
      </c>
      <c r="B24994" t="str">
        <f t="shared" si="745"/>
        <v>https://www.udobaer.de/out/media/public/cust/others/s0000363-2021-ch_it.pdf</v>
      </c>
    </row>
    <row r="24995" spans="1:2" x14ac:dyDescent="0.2">
      <c r="A24995" s="1" t="s">
        <v>6877</v>
      </c>
      <c r="B24995" t="str">
        <f t="shared" si="745"/>
        <v>https://www.udobaer.de/out/media/public/cust/others/s0000363-2021-ch_it.pdf</v>
      </c>
    </row>
    <row r="24996" spans="1:2" x14ac:dyDescent="0.2">
      <c r="A24996" s="1" t="s">
        <v>6878</v>
      </c>
      <c r="B24996" t="str">
        <f t="shared" si="745"/>
        <v>https://www.udobaer.de/out/media/public/cust/others/s0000363-2021-ch_it.pdf</v>
      </c>
    </row>
    <row r="24997" spans="1:2" x14ac:dyDescent="0.2">
      <c r="A24997" s="1" t="s">
        <v>6879</v>
      </c>
      <c r="B24997" t="str">
        <f t="shared" si="745"/>
        <v>https://www.udobaer.de/out/media/public/cust/others/s0000363-2021-ch_it.pdf</v>
      </c>
    </row>
    <row r="24998" spans="1:2" x14ac:dyDescent="0.2">
      <c r="A24998" s="1" t="s">
        <v>6880</v>
      </c>
      <c r="B24998" t="str">
        <f t="shared" si="745"/>
        <v>https://www.udobaer.de/out/media/public/cust/others/s0000363-2021-ch_it.pdf</v>
      </c>
    </row>
    <row r="24999" spans="1:2" x14ac:dyDescent="0.2">
      <c r="A24999" s="1" t="s">
        <v>6881</v>
      </c>
      <c r="B24999" t="str">
        <f t="shared" si="745"/>
        <v>https://www.udobaer.de/out/media/public/cust/others/s0000363-2021-ch_it.pdf</v>
      </c>
    </row>
    <row r="25000" spans="1:2" x14ac:dyDescent="0.2">
      <c r="A25000" s="1" t="s">
        <v>6882</v>
      </c>
      <c r="B25000" t="str">
        <f t="shared" si="745"/>
        <v>https://www.udobaer.de/out/media/public/cust/others/s0000363-2021-ch_it.pdf</v>
      </c>
    </row>
    <row r="25001" spans="1:2" x14ac:dyDescent="0.2">
      <c r="A25001" s="1" t="s">
        <v>6883</v>
      </c>
      <c r="B25001" t="str">
        <f t="shared" si="745"/>
        <v>https://www.udobaer.de/out/media/public/cust/others/s0000363-2021-ch_it.pdf</v>
      </c>
    </row>
    <row r="25002" spans="1:2" x14ac:dyDescent="0.2">
      <c r="A25002" s="1" t="s">
        <v>6884</v>
      </c>
      <c r="B25002" t="str">
        <f t="shared" si="745"/>
        <v>https://www.udobaer.de/out/media/public/cust/others/s0000363-2021-ch_it.pdf</v>
      </c>
    </row>
    <row r="25003" spans="1:2" x14ac:dyDescent="0.2">
      <c r="A25003" s="1" t="s">
        <v>6885</v>
      </c>
      <c r="B25003" t="str">
        <f t="shared" si="745"/>
        <v>https://www.udobaer.de/out/media/public/cust/others/s0000363-2021-ch_it.pdf</v>
      </c>
    </row>
    <row r="25004" spans="1:2" x14ac:dyDescent="0.2">
      <c r="A25004" s="1" t="s">
        <v>6886</v>
      </c>
      <c r="B25004" t="str">
        <f t="shared" si="745"/>
        <v>https://www.udobaer.de/out/media/public/cust/others/s0000363-2021-ch_it.pdf</v>
      </c>
    </row>
    <row r="25005" spans="1:2" x14ac:dyDescent="0.2">
      <c r="A25005" s="1" t="s">
        <v>6887</v>
      </c>
      <c r="B25005" t="str">
        <f t="shared" ref="B25005:B25036" si="746">HYPERLINK("https://www.udobaer.de/out/media/public/cust/others/s0000363-2021-ch_it.pdf")</f>
        <v>https://www.udobaer.de/out/media/public/cust/others/s0000363-2021-ch_it.pdf</v>
      </c>
    </row>
    <row r="25006" spans="1:2" x14ac:dyDescent="0.2">
      <c r="A25006" s="1" t="s">
        <v>6888</v>
      </c>
      <c r="B25006" t="str">
        <f t="shared" si="746"/>
        <v>https://www.udobaer.de/out/media/public/cust/others/s0000363-2021-ch_it.pdf</v>
      </c>
    </row>
    <row r="25007" spans="1:2" x14ac:dyDescent="0.2">
      <c r="A25007" s="1" t="s">
        <v>6889</v>
      </c>
      <c r="B25007" t="str">
        <f t="shared" si="746"/>
        <v>https://www.udobaer.de/out/media/public/cust/others/s0000363-2021-ch_it.pdf</v>
      </c>
    </row>
    <row r="25008" spans="1:2" x14ac:dyDescent="0.2">
      <c r="A25008" s="1" t="s">
        <v>6890</v>
      </c>
      <c r="B25008" t="str">
        <f t="shared" si="746"/>
        <v>https://www.udobaer.de/out/media/public/cust/others/s0000363-2021-ch_it.pdf</v>
      </c>
    </row>
    <row r="25009" spans="1:2" x14ac:dyDescent="0.2">
      <c r="A25009" s="1" t="s">
        <v>6891</v>
      </c>
      <c r="B25009" t="str">
        <f t="shared" si="746"/>
        <v>https://www.udobaer.de/out/media/public/cust/others/s0000363-2021-ch_it.pdf</v>
      </c>
    </row>
    <row r="25010" spans="1:2" x14ac:dyDescent="0.2">
      <c r="A25010" s="1" t="s">
        <v>6892</v>
      </c>
      <c r="B25010" t="str">
        <f t="shared" si="746"/>
        <v>https://www.udobaer.de/out/media/public/cust/others/s0000363-2021-ch_it.pdf</v>
      </c>
    </row>
    <row r="25011" spans="1:2" x14ac:dyDescent="0.2">
      <c r="A25011" s="1" t="s">
        <v>6893</v>
      </c>
      <c r="B25011" t="str">
        <f t="shared" si="746"/>
        <v>https://www.udobaer.de/out/media/public/cust/others/s0000363-2021-ch_it.pdf</v>
      </c>
    </row>
    <row r="25012" spans="1:2" x14ac:dyDescent="0.2">
      <c r="A25012" s="1" t="s">
        <v>6894</v>
      </c>
      <c r="B25012" t="str">
        <f t="shared" si="746"/>
        <v>https://www.udobaer.de/out/media/public/cust/others/s0000363-2021-ch_it.pdf</v>
      </c>
    </row>
    <row r="25013" spans="1:2" x14ac:dyDescent="0.2">
      <c r="A25013" s="1" t="s">
        <v>6895</v>
      </c>
      <c r="B25013" t="str">
        <f t="shared" si="746"/>
        <v>https://www.udobaer.de/out/media/public/cust/others/s0000363-2021-ch_it.pdf</v>
      </c>
    </row>
    <row r="25014" spans="1:2" x14ac:dyDescent="0.2">
      <c r="A25014" s="1" t="s">
        <v>6896</v>
      </c>
      <c r="B25014" t="str">
        <f t="shared" si="746"/>
        <v>https://www.udobaer.de/out/media/public/cust/others/s0000363-2021-ch_it.pdf</v>
      </c>
    </row>
    <row r="25015" spans="1:2" x14ac:dyDescent="0.2">
      <c r="A25015" s="1" t="s">
        <v>6897</v>
      </c>
      <c r="B25015" t="str">
        <f t="shared" si="746"/>
        <v>https://www.udobaer.de/out/media/public/cust/others/s0000363-2021-ch_it.pdf</v>
      </c>
    </row>
    <row r="25016" spans="1:2" x14ac:dyDescent="0.2">
      <c r="A25016" s="1" t="s">
        <v>6898</v>
      </c>
      <c r="B25016" t="str">
        <f t="shared" si="746"/>
        <v>https://www.udobaer.de/out/media/public/cust/others/s0000363-2021-ch_it.pdf</v>
      </c>
    </row>
    <row r="25017" spans="1:2" x14ac:dyDescent="0.2">
      <c r="A25017" s="1" t="s">
        <v>6899</v>
      </c>
      <c r="B25017" t="str">
        <f t="shared" si="746"/>
        <v>https://www.udobaer.de/out/media/public/cust/others/s0000363-2021-ch_it.pdf</v>
      </c>
    </row>
    <row r="25018" spans="1:2" x14ac:dyDescent="0.2">
      <c r="A25018" s="1" t="s">
        <v>6900</v>
      </c>
      <c r="B25018" t="str">
        <f t="shared" si="746"/>
        <v>https://www.udobaer.de/out/media/public/cust/others/s0000363-2021-ch_it.pdf</v>
      </c>
    </row>
    <row r="25019" spans="1:2" x14ac:dyDescent="0.2">
      <c r="A25019" s="1" t="s">
        <v>6901</v>
      </c>
      <c r="B25019" t="str">
        <f t="shared" si="746"/>
        <v>https://www.udobaer.de/out/media/public/cust/others/s0000363-2021-ch_it.pdf</v>
      </c>
    </row>
    <row r="25020" spans="1:2" x14ac:dyDescent="0.2">
      <c r="A25020" s="1" t="s">
        <v>6902</v>
      </c>
      <c r="B25020" t="str">
        <f t="shared" si="746"/>
        <v>https://www.udobaer.de/out/media/public/cust/others/s0000363-2021-ch_it.pdf</v>
      </c>
    </row>
    <row r="25021" spans="1:2" x14ac:dyDescent="0.2">
      <c r="A25021" s="1" t="s">
        <v>6903</v>
      </c>
      <c r="B25021" t="str">
        <f t="shared" si="746"/>
        <v>https://www.udobaer.de/out/media/public/cust/others/s0000363-2021-ch_it.pdf</v>
      </c>
    </row>
    <row r="25022" spans="1:2" x14ac:dyDescent="0.2">
      <c r="A25022" s="1" t="s">
        <v>6904</v>
      </c>
      <c r="B25022" t="str">
        <f t="shared" si="746"/>
        <v>https://www.udobaer.de/out/media/public/cust/others/s0000363-2021-ch_it.pdf</v>
      </c>
    </row>
    <row r="25023" spans="1:2" x14ac:dyDescent="0.2">
      <c r="A25023" s="1" t="s">
        <v>6905</v>
      </c>
      <c r="B25023" t="str">
        <f t="shared" si="746"/>
        <v>https://www.udobaer.de/out/media/public/cust/others/s0000363-2021-ch_it.pdf</v>
      </c>
    </row>
    <row r="25024" spans="1:2" x14ac:dyDescent="0.2">
      <c r="A25024" s="1" t="s">
        <v>6906</v>
      </c>
      <c r="B25024" t="str">
        <f t="shared" si="746"/>
        <v>https://www.udobaer.de/out/media/public/cust/others/s0000363-2021-ch_it.pdf</v>
      </c>
    </row>
    <row r="25025" spans="1:2" x14ac:dyDescent="0.2">
      <c r="A25025" s="1" t="s">
        <v>6922</v>
      </c>
      <c r="B25025" t="str">
        <f t="shared" si="746"/>
        <v>https://www.udobaer.de/out/media/public/cust/others/s0000363-2021-ch_it.pdf</v>
      </c>
    </row>
    <row r="25026" spans="1:2" x14ac:dyDescent="0.2">
      <c r="A25026" s="1" t="s">
        <v>6923</v>
      </c>
      <c r="B25026" t="str">
        <f t="shared" si="746"/>
        <v>https://www.udobaer.de/out/media/public/cust/others/s0000363-2021-ch_it.pdf</v>
      </c>
    </row>
    <row r="25027" spans="1:2" x14ac:dyDescent="0.2">
      <c r="A25027" s="1" t="s">
        <v>6924</v>
      </c>
      <c r="B25027" t="str">
        <f t="shared" si="746"/>
        <v>https://www.udobaer.de/out/media/public/cust/others/s0000363-2021-ch_it.pdf</v>
      </c>
    </row>
    <row r="25028" spans="1:2" x14ac:dyDescent="0.2">
      <c r="A25028" s="1" t="s">
        <v>6926</v>
      </c>
      <c r="B25028" t="str">
        <f t="shared" si="746"/>
        <v>https://www.udobaer.de/out/media/public/cust/others/s0000363-2021-ch_it.pdf</v>
      </c>
    </row>
    <row r="25029" spans="1:2" x14ac:dyDescent="0.2">
      <c r="A25029" s="1" t="s">
        <v>6927</v>
      </c>
      <c r="B25029" t="str">
        <f t="shared" si="746"/>
        <v>https://www.udobaer.de/out/media/public/cust/others/s0000363-2021-ch_it.pdf</v>
      </c>
    </row>
    <row r="25030" spans="1:2" x14ac:dyDescent="0.2">
      <c r="A25030" s="1" t="s">
        <v>6928</v>
      </c>
      <c r="B25030" t="str">
        <f t="shared" si="746"/>
        <v>https://www.udobaer.de/out/media/public/cust/others/s0000363-2021-ch_it.pdf</v>
      </c>
    </row>
    <row r="25031" spans="1:2" x14ac:dyDescent="0.2">
      <c r="A25031" s="1" t="s">
        <v>6929</v>
      </c>
      <c r="B25031" t="str">
        <f t="shared" si="746"/>
        <v>https://www.udobaer.de/out/media/public/cust/others/s0000363-2021-ch_it.pdf</v>
      </c>
    </row>
    <row r="25032" spans="1:2" x14ac:dyDescent="0.2">
      <c r="A25032" s="1" t="s">
        <v>6930</v>
      </c>
      <c r="B25032" t="str">
        <f t="shared" si="746"/>
        <v>https://www.udobaer.de/out/media/public/cust/others/s0000363-2021-ch_it.pdf</v>
      </c>
    </row>
    <row r="25033" spans="1:2" x14ac:dyDescent="0.2">
      <c r="A25033" s="1" t="s">
        <v>6931</v>
      </c>
      <c r="B25033" t="str">
        <f t="shared" si="746"/>
        <v>https://www.udobaer.de/out/media/public/cust/others/s0000363-2021-ch_it.pdf</v>
      </c>
    </row>
    <row r="25034" spans="1:2" x14ac:dyDescent="0.2">
      <c r="A25034" s="1" t="s">
        <v>6932</v>
      </c>
      <c r="B25034" t="str">
        <f t="shared" si="746"/>
        <v>https://www.udobaer.de/out/media/public/cust/others/s0000363-2021-ch_it.pdf</v>
      </c>
    </row>
    <row r="25035" spans="1:2" x14ac:dyDescent="0.2">
      <c r="A25035" s="1" t="s">
        <v>6933</v>
      </c>
      <c r="B25035" t="str">
        <f t="shared" si="746"/>
        <v>https://www.udobaer.de/out/media/public/cust/others/s0000363-2021-ch_it.pdf</v>
      </c>
    </row>
    <row r="25036" spans="1:2" x14ac:dyDescent="0.2">
      <c r="A25036" s="1" t="s">
        <v>6934</v>
      </c>
      <c r="B25036" t="str">
        <f t="shared" si="746"/>
        <v>https://www.udobaer.de/out/media/public/cust/others/s0000363-2021-ch_it.pdf</v>
      </c>
    </row>
    <row r="25037" spans="1:2" x14ac:dyDescent="0.2">
      <c r="A25037" s="1" t="s">
        <v>6935</v>
      </c>
      <c r="B25037" t="str">
        <f t="shared" ref="B25037:B25060" si="747">HYPERLINK("https://www.udobaer.de/out/media/public/cust/others/s0000363-2021-ch_it.pdf")</f>
        <v>https://www.udobaer.de/out/media/public/cust/others/s0000363-2021-ch_it.pdf</v>
      </c>
    </row>
    <row r="25038" spans="1:2" x14ac:dyDescent="0.2">
      <c r="A25038" s="1" t="s">
        <v>6936</v>
      </c>
      <c r="B25038" t="str">
        <f t="shared" si="747"/>
        <v>https://www.udobaer.de/out/media/public/cust/others/s0000363-2021-ch_it.pdf</v>
      </c>
    </row>
    <row r="25039" spans="1:2" x14ac:dyDescent="0.2">
      <c r="A25039" s="1" t="s">
        <v>6937</v>
      </c>
      <c r="B25039" t="str">
        <f t="shared" si="747"/>
        <v>https://www.udobaer.de/out/media/public/cust/others/s0000363-2021-ch_it.pdf</v>
      </c>
    </row>
    <row r="25040" spans="1:2" x14ac:dyDescent="0.2">
      <c r="A25040" s="1" t="s">
        <v>6938</v>
      </c>
      <c r="B25040" t="str">
        <f t="shared" si="747"/>
        <v>https://www.udobaer.de/out/media/public/cust/others/s0000363-2021-ch_it.pdf</v>
      </c>
    </row>
    <row r="25041" spans="1:2" x14ac:dyDescent="0.2">
      <c r="A25041" s="1" t="s">
        <v>6939</v>
      </c>
      <c r="B25041" t="str">
        <f t="shared" si="747"/>
        <v>https://www.udobaer.de/out/media/public/cust/others/s0000363-2021-ch_it.pdf</v>
      </c>
    </row>
    <row r="25042" spans="1:2" x14ac:dyDescent="0.2">
      <c r="A25042" s="1" t="s">
        <v>6940</v>
      </c>
      <c r="B25042" t="str">
        <f t="shared" si="747"/>
        <v>https://www.udobaer.de/out/media/public/cust/others/s0000363-2021-ch_it.pdf</v>
      </c>
    </row>
    <row r="25043" spans="1:2" x14ac:dyDescent="0.2">
      <c r="A25043" s="1" t="s">
        <v>6941</v>
      </c>
      <c r="B25043" t="str">
        <f t="shared" si="747"/>
        <v>https://www.udobaer.de/out/media/public/cust/others/s0000363-2021-ch_it.pdf</v>
      </c>
    </row>
    <row r="25044" spans="1:2" x14ac:dyDescent="0.2">
      <c r="A25044" s="1" t="s">
        <v>6942</v>
      </c>
      <c r="B25044" t="str">
        <f t="shared" si="747"/>
        <v>https://www.udobaer.de/out/media/public/cust/others/s0000363-2021-ch_it.pdf</v>
      </c>
    </row>
    <row r="25045" spans="1:2" x14ac:dyDescent="0.2">
      <c r="A25045" s="1" t="s">
        <v>6943</v>
      </c>
      <c r="B25045" t="str">
        <f t="shared" si="747"/>
        <v>https://www.udobaer.de/out/media/public/cust/others/s0000363-2021-ch_it.pdf</v>
      </c>
    </row>
    <row r="25046" spans="1:2" x14ac:dyDescent="0.2">
      <c r="A25046" s="1" t="s">
        <v>6944</v>
      </c>
      <c r="B25046" t="str">
        <f t="shared" si="747"/>
        <v>https://www.udobaer.de/out/media/public/cust/others/s0000363-2021-ch_it.pdf</v>
      </c>
    </row>
    <row r="25047" spans="1:2" x14ac:dyDescent="0.2">
      <c r="A25047" s="1" t="s">
        <v>6945</v>
      </c>
      <c r="B25047" t="str">
        <f t="shared" si="747"/>
        <v>https://www.udobaer.de/out/media/public/cust/others/s0000363-2021-ch_it.pdf</v>
      </c>
    </row>
    <row r="25048" spans="1:2" x14ac:dyDescent="0.2">
      <c r="A25048" s="1" t="s">
        <v>6946</v>
      </c>
      <c r="B25048" t="str">
        <f t="shared" si="747"/>
        <v>https://www.udobaer.de/out/media/public/cust/others/s0000363-2021-ch_it.pdf</v>
      </c>
    </row>
    <row r="25049" spans="1:2" x14ac:dyDescent="0.2">
      <c r="A25049" s="1" t="s">
        <v>6947</v>
      </c>
      <c r="B25049" t="str">
        <f t="shared" si="747"/>
        <v>https://www.udobaer.de/out/media/public/cust/others/s0000363-2021-ch_it.pdf</v>
      </c>
    </row>
    <row r="25050" spans="1:2" x14ac:dyDescent="0.2">
      <c r="A25050" s="1" t="s">
        <v>6948</v>
      </c>
      <c r="B25050" t="str">
        <f t="shared" si="747"/>
        <v>https://www.udobaer.de/out/media/public/cust/others/s0000363-2021-ch_it.pdf</v>
      </c>
    </row>
    <row r="25051" spans="1:2" x14ac:dyDescent="0.2">
      <c r="A25051" s="1" t="s">
        <v>6949</v>
      </c>
      <c r="B25051" t="str">
        <f t="shared" si="747"/>
        <v>https://www.udobaer.de/out/media/public/cust/others/s0000363-2021-ch_it.pdf</v>
      </c>
    </row>
    <row r="25052" spans="1:2" x14ac:dyDescent="0.2">
      <c r="A25052" s="1" t="s">
        <v>6950</v>
      </c>
      <c r="B25052" t="str">
        <f t="shared" si="747"/>
        <v>https://www.udobaer.de/out/media/public/cust/others/s0000363-2021-ch_it.pdf</v>
      </c>
    </row>
    <row r="25053" spans="1:2" x14ac:dyDescent="0.2">
      <c r="A25053" s="1" t="s">
        <v>6951</v>
      </c>
      <c r="B25053" t="str">
        <f t="shared" si="747"/>
        <v>https://www.udobaer.de/out/media/public/cust/others/s0000363-2021-ch_it.pdf</v>
      </c>
    </row>
    <row r="25054" spans="1:2" x14ac:dyDescent="0.2">
      <c r="A25054" s="1" t="s">
        <v>6952</v>
      </c>
      <c r="B25054" t="str">
        <f t="shared" si="747"/>
        <v>https://www.udobaer.de/out/media/public/cust/others/s0000363-2021-ch_it.pdf</v>
      </c>
    </row>
    <row r="25055" spans="1:2" x14ac:dyDescent="0.2">
      <c r="A25055" s="1" t="s">
        <v>6953</v>
      </c>
      <c r="B25055" t="str">
        <f t="shared" si="747"/>
        <v>https://www.udobaer.de/out/media/public/cust/others/s0000363-2021-ch_it.pdf</v>
      </c>
    </row>
    <row r="25056" spans="1:2" x14ac:dyDescent="0.2">
      <c r="A25056" s="1" t="s">
        <v>6954</v>
      </c>
      <c r="B25056" t="str">
        <f t="shared" si="747"/>
        <v>https://www.udobaer.de/out/media/public/cust/others/s0000363-2021-ch_it.pdf</v>
      </c>
    </row>
    <row r="25057" spans="1:2" x14ac:dyDescent="0.2">
      <c r="A25057" s="1" t="s">
        <v>6955</v>
      </c>
      <c r="B25057" t="str">
        <f t="shared" si="747"/>
        <v>https://www.udobaer.de/out/media/public/cust/others/s0000363-2021-ch_it.pdf</v>
      </c>
    </row>
    <row r="25058" spans="1:2" x14ac:dyDescent="0.2">
      <c r="A25058" s="1" t="s">
        <v>6956</v>
      </c>
      <c r="B25058" t="str">
        <f t="shared" si="747"/>
        <v>https://www.udobaer.de/out/media/public/cust/others/s0000363-2021-ch_it.pdf</v>
      </c>
    </row>
    <row r="25059" spans="1:2" x14ac:dyDescent="0.2">
      <c r="A25059" s="1" t="s">
        <v>6957</v>
      </c>
      <c r="B25059" t="str">
        <f t="shared" si="747"/>
        <v>https://www.udobaer.de/out/media/public/cust/others/s0000363-2021-ch_it.pdf</v>
      </c>
    </row>
    <row r="25060" spans="1:2" x14ac:dyDescent="0.2">
      <c r="A25060" s="1" t="s">
        <v>6958</v>
      </c>
      <c r="B25060" t="str">
        <f t="shared" si="747"/>
        <v>https://www.udobaer.de/out/media/public/cust/others/s0000363-2021-ch_it.pdf</v>
      </c>
    </row>
    <row r="25061" spans="1:2" x14ac:dyDescent="0.2">
      <c r="A25061" s="1" t="s">
        <v>6959</v>
      </c>
      <c r="B25061" t="str">
        <f t="shared" ref="B25061:B25092" si="748">HYPERLINK("https://www.udobaer.de/out/media/public/cust/others/s0000364-2021-ch_it.pdf")</f>
        <v>https://www.udobaer.de/out/media/public/cust/others/s0000364-2021-ch_it.pdf</v>
      </c>
    </row>
    <row r="25062" spans="1:2" x14ac:dyDescent="0.2">
      <c r="A25062" s="1" t="s">
        <v>6960</v>
      </c>
      <c r="B25062" t="str">
        <f t="shared" si="748"/>
        <v>https://www.udobaer.de/out/media/public/cust/others/s0000364-2021-ch_it.pdf</v>
      </c>
    </row>
    <row r="25063" spans="1:2" x14ac:dyDescent="0.2">
      <c r="A25063" s="1" t="s">
        <v>6961</v>
      </c>
      <c r="B25063" t="str">
        <f t="shared" si="748"/>
        <v>https://www.udobaer.de/out/media/public/cust/others/s0000364-2021-ch_it.pdf</v>
      </c>
    </row>
    <row r="25064" spans="1:2" x14ac:dyDescent="0.2">
      <c r="A25064" s="1" t="s">
        <v>6962</v>
      </c>
      <c r="B25064" t="str">
        <f t="shared" si="748"/>
        <v>https://www.udobaer.de/out/media/public/cust/others/s0000364-2021-ch_it.pdf</v>
      </c>
    </row>
    <row r="25065" spans="1:2" x14ac:dyDescent="0.2">
      <c r="A25065" s="1" t="s">
        <v>6963</v>
      </c>
      <c r="B25065" t="str">
        <f t="shared" si="748"/>
        <v>https://www.udobaer.de/out/media/public/cust/others/s0000364-2021-ch_it.pdf</v>
      </c>
    </row>
    <row r="25066" spans="1:2" x14ac:dyDescent="0.2">
      <c r="A25066" s="1" t="s">
        <v>6964</v>
      </c>
      <c r="B25066" t="str">
        <f t="shared" si="748"/>
        <v>https://www.udobaer.de/out/media/public/cust/others/s0000364-2021-ch_it.pdf</v>
      </c>
    </row>
    <row r="25067" spans="1:2" x14ac:dyDescent="0.2">
      <c r="A25067" s="1" t="s">
        <v>6965</v>
      </c>
      <c r="B25067" t="str">
        <f t="shared" si="748"/>
        <v>https://www.udobaer.de/out/media/public/cust/others/s0000364-2021-ch_it.pdf</v>
      </c>
    </row>
    <row r="25068" spans="1:2" x14ac:dyDescent="0.2">
      <c r="A25068" s="1" t="s">
        <v>6966</v>
      </c>
      <c r="B25068" t="str">
        <f t="shared" si="748"/>
        <v>https://www.udobaer.de/out/media/public/cust/others/s0000364-2021-ch_it.pdf</v>
      </c>
    </row>
    <row r="25069" spans="1:2" x14ac:dyDescent="0.2">
      <c r="A25069" s="1" t="s">
        <v>6967</v>
      </c>
      <c r="B25069" t="str">
        <f t="shared" si="748"/>
        <v>https://www.udobaer.de/out/media/public/cust/others/s0000364-2021-ch_it.pdf</v>
      </c>
    </row>
    <row r="25070" spans="1:2" x14ac:dyDescent="0.2">
      <c r="A25070" s="1" t="s">
        <v>6968</v>
      </c>
      <c r="B25070" t="str">
        <f t="shared" si="748"/>
        <v>https://www.udobaer.de/out/media/public/cust/others/s0000364-2021-ch_it.pdf</v>
      </c>
    </row>
    <row r="25071" spans="1:2" x14ac:dyDescent="0.2">
      <c r="A25071" s="1" t="s">
        <v>6969</v>
      </c>
      <c r="B25071" t="str">
        <f t="shared" si="748"/>
        <v>https://www.udobaer.de/out/media/public/cust/others/s0000364-2021-ch_it.pdf</v>
      </c>
    </row>
    <row r="25072" spans="1:2" x14ac:dyDescent="0.2">
      <c r="A25072" s="1" t="s">
        <v>6970</v>
      </c>
      <c r="B25072" t="str">
        <f t="shared" si="748"/>
        <v>https://www.udobaer.de/out/media/public/cust/others/s0000364-2021-ch_it.pdf</v>
      </c>
    </row>
    <row r="25073" spans="1:2" x14ac:dyDescent="0.2">
      <c r="A25073" s="1" t="s">
        <v>6971</v>
      </c>
      <c r="B25073" t="str">
        <f t="shared" si="748"/>
        <v>https://www.udobaer.de/out/media/public/cust/others/s0000364-2021-ch_it.pdf</v>
      </c>
    </row>
    <row r="25074" spans="1:2" x14ac:dyDescent="0.2">
      <c r="A25074" s="1" t="s">
        <v>6972</v>
      </c>
      <c r="B25074" t="str">
        <f t="shared" si="748"/>
        <v>https://www.udobaer.de/out/media/public/cust/others/s0000364-2021-ch_it.pdf</v>
      </c>
    </row>
    <row r="25075" spans="1:2" x14ac:dyDescent="0.2">
      <c r="A25075" s="1" t="s">
        <v>6973</v>
      </c>
      <c r="B25075" t="str">
        <f t="shared" si="748"/>
        <v>https://www.udobaer.de/out/media/public/cust/others/s0000364-2021-ch_it.pdf</v>
      </c>
    </row>
    <row r="25076" spans="1:2" x14ac:dyDescent="0.2">
      <c r="A25076" s="1" t="s">
        <v>7727</v>
      </c>
      <c r="B25076" t="str">
        <f t="shared" si="748"/>
        <v>https://www.udobaer.de/out/media/public/cust/others/s0000364-2021-ch_it.pdf</v>
      </c>
    </row>
    <row r="25077" spans="1:2" x14ac:dyDescent="0.2">
      <c r="A25077" s="1" t="s">
        <v>7728</v>
      </c>
      <c r="B25077" t="str">
        <f t="shared" si="748"/>
        <v>https://www.udobaer.de/out/media/public/cust/others/s0000364-2021-ch_it.pdf</v>
      </c>
    </row>
    <row r="25078" spans="1:2" x14ac:dyDescent="0.2">
      <c r="A25078" s="1" t="s">
        <v>7729</v>
      </c>
      <c r="B25078" t="str">
        <f t="shared" si="748"/>
        <v>https://www.udobaer.de/out/media/public/cust/others/s0000364-2021-ch_it.pdf</v>
      </c>
    </row>
    <row r="25079" spans="1:2" x14ac:dyDescent="0.2">
      <c r="A25079" s="1" t="s">
        <v>7730</v>
      </c>
      <c r="B25079" t="str">
        <f t="shared" si="748"/>
        <v>https://www.udobaer.de/out/media/public/cust/others/s0000364-2021-ch_it.pdf</v>
      </c>
    </row>
    <row r="25080" spans="1:2" x14ac:dyDescent="0.2">
      <c r="A25080" s="1" t="s">
        <v>7731</v>
      </c>
      <c r="B25080" t="str">
        <f t="shared" si="748"/>
        <v>https://www.udobaer.de/out/media/public/cust/others/s0000364-2021-ch_it.pdf</v>
      </c>
    </row>
    <row r="25081" spans="1:2" x14ac:dyDescent="0.2">
      <c r="A25081" s="1" t="s">
        <v>7732</v>
      </c>
      <c r="B25081" t="str">
        <f t="shared" si="748"/>
        <v>https://www.udobaer.de/out/media/public/cust/others/s0000364-2021-ch_it.pdf</v>
      </c>
    </row>
    <row r="25082" spans="1:2" x14ac:dyDescent="0.2">
      <c r="A25082" s="1" t="s">
        <v>7739</v>
      </c>
      <c r="B25082" t="str">
        <f t="shared" si="748"/>
        <v>https://www.udobaer.de/out/media/public/cust/others/s0000364-2021-ch_it.pdf</v>
      </c>
    </row>
    <row r="25083" spans="1:2" x14ac:dyDescent="0.2">
      <c r="A25083" s="1" t="s">
        <v>7740</v>
      </c>
      <c r="B25083" t="str">
        <f t="shared" si="748"/>
        <v>https://www.udobaer.de/out/media/public/cust/others/s0000364-2021-ch_it.pdf</v>
      </c>
    </row>
    <row r="25084" spans="1:2" x14ac:dyDescent="0.2">
      <c r="A25084" s="1" t="s">
        <v>7741</v>
      </c>
      <c r="B25084" t="str">
        <f t="shared" si="748"/>
        <v>https://www.udobaer.de/out/media/public/cust/others/s0000364-2021-ch_it.pdf</v>
      </c>
    </row>
    <row r="25085" spans="1:2" x14ac:dyDescent="0.2">
      <c r="A25085" s="1" t="s">
        <v>7742</v>
      </c>
      <c r="B25085" t="str">
        <f t="shared" si="748"/>
        <v>https://www.udobaer.de/out/media/public/cust/others/s0000364-2021-ch_it.pdf</v>
      </c>
    </row>
    <row r="25086" spans="1:2" x14ac:dyDescent="0.2">
      <c r="A25086" s="1" t="s">
        <v>7743</v>
      </c>
      <c r="B25086" t="str">
        <f t="shared" si="748"/>
        <v>https://www.udobaer.de/out/media/public/cust/others/s0000364-2021-ch_it.pdf</v>
      </c>
    </row>
    <row r="25087" spans="1:2" x14ac:dyDescent="0.2">
      <c r="A25087" s="1" t="s">
        <v>7744</v>
      </c>
      <c r="B25087" t="str">
        <f t="shared" si="748"/>
        <v>https://www.udobaer.de/out/media/public/cust/others/s0000364-2021-ch_it.pdf</v>
      </c>
    </row>
    <row r="25088" spans="1:2" x14ac:dyDescent="0.2">
      <c r="A25088" s="1" t="s">
        <v>7745</v>
      </c>
      <c r="B25088" t="str">
        <f t="shared" si="748"/>
        <v>https://www.udobaer.de/out/media/public/cust/others/s0000364-2021-ch_it.pdf</v>
      </c>
    </row>
    <row r="25089" spans="1:2" x14ac:dyDescent="0.2">
      <c r="A25089" s="1" t="s">
        <v>7746</v>
      </c>
      <c r="B25089" t="str">
        <f t="shared" si="748"/>
        <v>https://www.udobaer.de/out/media/public/cust/others/s0000364-2021-ch_it.pdf</v>
      </c>
    </row>
    <row r="25090" spans="1:2" x14ac:dyDescent="0.2">
      <c r="A25090" s="1" t="s">
        <v>7747</v>
      </c>
      <c r="B25090" t="str">
        <f t="shared" si="748"/>
        <v>https://www.udobaer.de/out/media/public/cust/others/s0000364-2021-ch_it.pdf</v>
      </c>
    </row>
    <row r="25091" spans="1:2" x14ac:dyDescent="0.2">
      <c r="A25091" s="1" t="s">
        <v>7748</v>
      </c>
      <c r="B25091" t="str">
        <f t="shared" si="748"/>
        <v>https://www.udobaer.de/out/media/public/cust/others/s0000364-2021-ch_it.pdf</v>
      </c>
    </row>
    <row r="25092" spans="1:2" x14ac:dyDescent="0.2">
      <c r="A25092" s="1" t="s">
        <v>7749</v>
      </c>
      <c r="B25092" t="str">
        <f t="shared" si="748"/>
        <v>https://www.udobaer.de/out/media/public/cust/others/s0000364-2021-ch_it.pdf</v>
      </c>
    </row>
    <row r="25093" spans="1:2" x14ac:dyDescent="0.2">
      <c r="A25093" s="1" t="s">
        <v>7750</v>
      </c>
      <c r="B25093" t="str">
        <f t="shared" ref="B25093:B25110" si="749">HYPERLINK("https://www.udobaer.de/out/media/public/cust/others/s0000364-2021-ch_it.pdf")</f>
        <v>https://www.udobaer.de/out/media/public/cust/others/s0000364-2021-ch_it.pdf</v>
      </c>
    </row>
    <row r="25094" spans="1:2" x14ac:dyDescent="0.2">
      <c r="A25094" s="1" t="s">
        <v>7751</v>
      </c>
      <c r="B25094" t="str">
        <f t="shared" si="749"/>
        <v>https://www.udobaer.de/out/media/public/cust/others/s0000364-2021-ch_it.pdf</v>
      </c>
    </row>
    <row r="25095" spans="1:2" x14ac:dyDescent="0.2">
      <c r="A25095" s="1" t="s">
        <v>7757</v>
      </c>
      <c r="B25095" t="str">
        <f t="shared" si="749"/>
        <v>https://www.udobaer.de/out/media/public/cust/others/s0000364-2021-ch_it.pdf</v>
      </c>
    </row>
    <row r="25096" spans="1:2" x14ac:dyDescent="0.2">
      <c r="A25096" s="1" t="s">
        <v>7885</v>
      </c>
      <c r="B25096" t="str">
        <f t="shared" si="749"/>
        <v>https://www.udobaer.de/out/media/public/cust/others/s0000364-2021-ch_it.pdf</v>
      </c>
    </row>
    <row r="25097" spans="1:2" x14ac:dyDescent="0.2">
      <c r="A25097" s="1" t="s">
        <v>7887</v>
      </c>
      <c r="B25097" t="str">
        <f t="shared" si="749"/>
        <v>https://www.udobaer.de/out/media/public/cust/others/s0000364-2021-ch_it.pdf</v>
      </c>
    </row>
    <row r="25098" spans="1:2" x14ac:dyDescent="0.2">
      <c r="A25098" s="1" t="s">
        <v>7888</v>
      </c>
      <c r="B25098" t="str">
        <f t="shared" si="749"/>
        <v>https://www.udobaer.de/out/media/public/cust/others/s0000364-2021-ch_it.pdf</v>
      </c>
    </row>
    <row r="25099" spans="1:2" x14ac:dyDescent="0.2">
      <c r="A25099" s="1" t="s">
        <v>7889</v>
      </c>
      <c r="B25099" t="str">
        <f t="shared" si="749"/>
        <v>https://www.udobaer.de/out/media/public/cust/others/s0000364-2021-ch_it.pdf</v>
      </c>
    </row>
    <row r="25100" spans="1:2" x14ac:dyDescent="0.2">
      <c r="A25100" s="1" t="s">
        <v>7890</v>
      </c>
      <c r="B25100" t="str">
        <f t="shared" si="749"/>
        <v>https://www.udobaer.de/out/media/public/cust/others/s0000364-2021-ch_it.pdf</v>
      </c>
    </row>
    <row r="25101" spans="1:2" x14ac:dyDescent="0.2">
      <c r="A25101" s="1" t="s">
        <v>7891</v>
      </c>
      <c r="B25101" t="str">
        <f t="shared" si="749"/>
        <v>https://www.udobaer.de/out/media/public/cust/others/s0000364-2021-ch_it.pdf</v>
      </c>
    </row>
    <row r="25102" spans="1:2" x14ac:dyDescent="0.2">
      <c r="A25102" s="1" t="s">
        <v>8226</v>
      </c>
      <c r="B25102" t="str">
        <f t="shared" si="749"/>
        <v>https://www.udobaer.de/out/media/public/cust/others/s0000364-2021-ch_it.pdf</v>
      </c>
    </row>
    <row r="25103" spans="1:2" x14ac:dyDescent="0.2">
      <c r="A25103" s="1" t="s">
        <v>8412</v>
      </c>
      <c r="B25103" t="str">
        <f t="shared" si="749"/>
        <v>https://www.udobaer.de/out/media/public/cust/others/s0000364-2021-ch_it.pdf</v>
      </c>
    </row>
    <row r="25104" spans="1:2" x14ac:dyDescent="0.2">
      <c r="A25104" s="1" t="s">
        <v>8413</v>
      </c>
      <c r="B25104" t="str">
        <f t="shared" si="749"/>
        <v>https://www.udobaer.de/out/media/public/cust/others/s0000364-2021-ch_it.pdf</v>
      </c>
    </row>
    <row r="25105" spans="1:2" x14ac:dyDescent="0.2">
      <c r="A25105" s="1" t="s">
        <v>8419</v>
      </c>
      <c r="B25105" t="str">
        <f t="shared" si="749"/>
        <v>https://www.udobaer.de/out/media/public/cust/others/s0000364-2021-ch_it.pdf</v>
      </c>
    </row>
    <row r="25106" spans="1:2" x14ac:dyDescent="0.2">
      <c r="A25106" s="1" t="s">
        <v>8421</v>
      </c>
      <c r="B25106" t="str">
        <f t="shared" si="749"/>
        <v>https://www.udobaer.de/out/media/public/cust/others/s0000364-2021-ch_it.pdf</v>
      </c>
    </row>
    <row r="25107" spans="1:2" x14ac:dyDescent="0.2">
      <c r="A25107" s="1" t="s">
        <v>8486</v>
      </c>
      <c r="B25107" t="str">
        <f t="shared" si="749"/>
        <v>https://www.udobaer.de/out/media/public/cust/others/s0000364-2021-ch_it.pdf</v>
      </c>
    </row>
    <row r="25108" spans="1:2" x14ac:dyDescent="0.2">
      <c r="A25108" s="1" t="s">
        <v>8583</v>
      </c>
      <c r="B25108" t="str">
        <f t="shared" si="749"/>
        <v>https://www.udobaer.de/out/media/public/cust/others/s0000364-2021-ch_it.pdf</v>
      </c>
    </row>
    <row r="25109" spans="1:2" x14ac:dyDescent="0.2">
      <c r="A25109" s="1" t="s">
        <v>8584</v>
      </c>
      <c r="B25109" t="str">
        <f t="shared" si="749"/>
        <v>https://www.udobaer.de/out/media/public/cust/others/s0000364-2021-ch_it.pdf</v>
      </c>
    </row>
    <row r="25110" spans="1:2" x14ac:dyDescent="0.2">
      <c r="A25110" s="1" t="s">
        <v>8800</v>
      </c>
      <c r="B25110" t="str">
        <f t="shared" si="749"/>
        <v>https://www.udobaer.de/out/media/public/cust/others/s0000364-2021-ch_it.pdf</v>
      </c>
    </row>
    <row r="25111" spans="1:2" x14ac:dyDescent="0.2">
      <c r="A25111" s="1" t="s">
        <v>4386</v>
      </c>
      <c r="B25111" t="str">
        <f>HYPERLINK("https://www.udobaer.de/out/media/public/cust/others/s0000365-2021-ch_it.pdf")</f>
        <v>https://www.udobaer.de/out/media/public/cust/others/s0000365-2021-ch_it.pdf</v>
      </c>
    </row>
    <row r="25112" spans="1:2" x14ac:dyDescent="0.2">
      <c r="A25112" s="1" t="s">
        <v>5798</v>
      </c>
      <c r="B25112" t="str">
        <f t="shared" ref="B25112:B25147" si="750">HYPERLINK("https://www.udobaer.de/out/media/public/cust/others/s0000366-2021-ch_it.pdf")</f>
        <v>https://www.udobaer.de/out/media/public/cust/others/s0000366-2021-ch_it.pdf</v>
      </c>
    </row>
    <row r="25113" spans="1:2" x14ac:dyDescent="0.2">
      <c r="A25113" s="1" t="s">
        <v>5799</v>
      </c>
      <c r="B25113" t="str">
        <f t="shared" si="750"/>
        <v>https://www.udobaer.de/out/media/public/cust/others/s0000366-2021-ch_it.pdf</v>
      </c>
    </row>
    <row r="25114" spans="1:2" x14ac:dyDescent="0.2">
      <c r="A25114" s="1" t="s">
        <v>5800</v>
      </c>
      <c r="B25114" t="str">
        <f t="shared" si="750"/>
        <v>https://www.udobaer.de/out/media/public/cust/others/s0000366-2021-ch_it.pdf</v>
      </c>
    </row>
    <row r="25115" spans="1:2" x14ac:dyDescent="0.2">
      <c r="A25115" s="1" t="s">
        <v>5801</v>
      </c>
      <c r="B25115" t="str">
        <f t="shared" si="750"/>
        <v>https://www.udobaer.de/out/media/public/cust/others/s0000366-2021-ch_it.pdf</v>
      </c>
    </row>
    <row r="25116" spans="1:2" x14ac:dyDescent="0.2">
      <c r="A25116" s="1" t="s">
        <v>5807</v>
      </c>
      <c r="B25116" t="str">
        <f t="shared" si="750"/>
        <v>https://www.udobaer.de/out/media/public/cust/others/s0000366-2021-ch_it.pdf</v>
      </c>
    </row>
    <row r="25117" spans="1:2" x14ac:dyDescent="0.2">
      <c r="A25117" s="1" t="s">
        <v>5808</v>
      </c>
      <c r="B25117" t="str">
        <f t="shared" si="750"/>
        <v>https://www.udobaer.de/out/media/public/cust/others/s0000366-2021-ch_it.pdf</v>
      </c>
    </row>
    <row r="25118" spans="1:2" x14ac:dyDescent="0.2">
      <c r="A25118" s="1" t="s">
        <v>5809</v>
      </c>
      <c r="B25118" t="str">
        <f t="shared" si="750"/>
        <v>https://www.udobaer.de/out/media/public/cust/others/s0000366-2021-ch_it.pdf</v>
      </c>
    </row>
    <row r="25119" spans="1:2" x14ac:dyDescent="0.2">
      <c r="A25119" s="1" t="s">
        <v>5811</v>
      </c>
      <c r="B25119" t="str">
        <f t="shared" si="750"/>
        <v>https://www.udobaer.de/out/media/public/cust/others/s0000366-2021-ch_it.pdf</v>
      </c>
    </row>
    <row r="25120" spans="1:2" x14ac:dyDescent="0.2">
      <c r="A25120" s="1" t="s">
        <v>5812</v>
      </c>
      <c r="B25120" t="str">
        <f t="shared" si="750"/>
        <v>https://www.udobaer.de/out/media/public/cust/others/s0000366-2021-ch_it.pdf</v>
      </c>
    </row>
    <row r="25121" spans="1:2" x14ac:dyDescent="0.2">
      <c r="A25121" s="1" t="s">
        <v>5813</v>
      </c>
      <c r="B25121" t="str">
        <f t="shared" si="750"/>
        <v>https://www.udobaer.de/out/media/public/cust/others/s0000366-2021-ch_it.pdf</v>
      </c>
    </row>
    <row r="25122" spans="1:2" x14ac:dyDescent="0.2">
      <c r="A25122" s="1" t="s">
        <v>5814</v>
      </c>
      <c r="B25122" t="str">
        <f t="shared" si="750"/>
        <v>https://www.udobaer.de/out/media/public/cust/others/s0000366-2021-ch_it.pdf</v>
      </c>
    </row>
    <row r="25123" spans="1:2" x14ac:dyDescent="0.2">
      <c r="A25123" s="1" t="s">
        <v>5815</v>
      </c>
      <c r="B25123" t="str">
        <f t="shared" si="750"/>
        <v>https://www.udobaer.de/out/media/public/cust/others/s0000366-2021-ch_it.pdf</v>
      </c>
    </row>
    <row r="25124" spans="1:2" x14ac:dyDescent="0.2">
      <c r="A25124" s="1" t="s">
        <v>5816</v>
      </c>
      <c r="B25124" t="str">
        <f t="shared" si="750"/>
        <v>https://www.udobaer.de/out/media/public/cust/others/s0000366-2021-ch_it.pdf</v>
      </c>
    </row>
    <row r="25125" spans="1:2" x14ac:dyDescent="0.2">
      <c r="A25125" s="1" t="s">
        <v>5817</v>
      </c>
      <c r="B25125" t="str">
        <f t="shared" si="750"/>
        <v>https://www.udobaer.de/out/media/public/cust/others/s0000366-2021-ch_it.pdf</v>
      </c>
    </row>
    <row r="25126" spans="1:2" x14ac:dyDescent="0.2">
      <c r="A25126" s="1" t="s">
        <v>5818</v>
      </c>
      <c r="B25126" t="str">
        <f t="shared" si="750"/>
        <v>https://www.udobaer.de/out/media/public/cust/others/s0000366-2021-ch_it.pdf</v>
      </c>
    </row>
    <row r="25127" spans="1:2" x14ac:dyDescent="0.2">
      <c r="A25127" s="1" t="s">
        <v>5819</v>
      </c>
      <c r="B25127" t="str">
        <f t="shared" si="750"/>
        <v>https://www.udobaer.de/out/media/public/cust/others/s0000366-2021-ch_it.pdf</v>
      </c>
    </row>
    <row r="25128" spans="1:2" x14ac:dyDescent="0.2">
      <c r="A25128" s="1" t="s">
        <v>5820</v>
      </c>
      <c r="B25128" t="str">
        <f t="shared" si="750"/>
        <v>https://www.udobaer.de/out/media/public/cust/others/s0000366-2021-ch_it.pdf</v>
      </c>
    </row>
    <row r="25129" spans="1:2" x14ac:dyDescent="0.2">
      <c r="A25129" s="1" t="s">
        <v>5821</v>
      </c>
      <c r="B25129" t="str">
        <f t="shared" si="750"/>
        <v>https://www.udobaer.de/out/media/public/cust/others/s0000366-2021-ch_it.pdf</v>
      </c>
    </row>
    <row r="25130" spans="1:2" x14ac:dyDescent="0.2">
      <c r="A25130" s="1" t="s">
        <v>5822</v>
      </c>
      <c r="B25130" t="str">
        <f t="shared" si="750"/>
        <v>https://www.udobaer.de/out/media/public/cust/others/s0000366-2021-ch_it.pdf</v>
      </c>
    </row>
    <row r="25131" spans="1:2" x14ac:dyDescent="0.2">
      <c r="A25131" s="1" t="s">
        <v>5823</v>
      </c>
      <c r="B25131" t="str">
        <f t="shared" si="750"/>
        <v>https://www.udobaer.de/out/media/public/cust/others/s0000366-2021-ch_it.pdf</v>
      </c>
    </row>
    <row r="25132" spans="1:2" x14ac:dyDescent="0.2">
      <c r="A25132" s="1" t="s">
        <v>5824</v>
      </c>
      <c r="B25132" t="str">
        <f t="shared" si="750"/>
        <v>https://www.udobaer.de/out/media/public/cust/others/s0000366-2021-ch_it.pdf</v>
      </c>
    </row>
    <row r="25133" spans="1:2" x14ac:dyDescent="0.2">
      <c r="A25133" s="1" t="s">
        <v>5825</v>
      </c>
      <c r="B25133" t="str">
        <f t="shared" si="750"/>
        <v>https://www.udobaer.de/out/media/public/cust/others/s0000366-2021-ch_it.pdf</v>
      </c>
    </row>
    <row r="25134" spans="1:2" x14ac:dyDescent="0.2">
      <c r="A25134" s="1" t="s">
        <v>5826</v>
      </c>
      <c r="B25134" t="str">
        <f t="shared" si="750"/>
        <v>https://www.udobaer.de/out/media/public/cust/others/s0000366-2021-ch_it.pdf</v>
      </c>
    </row>
    <row r="25135" spans="1:2" x14ac:dyDescent="0.2">
      <c r="A25135" s="1" t="s">
        <v>5827</v>
      </c>
      <c r="B25135" t="str">
        <f t="shared" si="750"/>
        <v>https://www.udobaer.de/out/media/public/cust/others/s0000366-2021-ch_it.pdf</v>
      </c>
    </row>
    <row r="25136" spans="1:2" x14ac:dyDescent="0.2">
      <c r="A25136" s="1" t="s">
        <v>5828</v>
      </c>
      <c r="B25136" t="str">
        <f t="shared" si="750"/>
        <v>https://www.udobaer.de/out/media/public/cust/others/s0000366-2021-ch_it.pdf</v>
      </c>
    </row>
    <row r="25137" spans="1:2" x14ac:dyDescent="0.2">
      <c r="A25137" s="1" t="s">
        <v>5829</v>
      </c>
      <c r="B25137" t="str">
        <f t="shared" si="750"/>
        <v>https://www.udobaer.de/out/media/public/cust/others/s0000366-2021-ch_it.pdf</v>
      </c>
    </row>
    <row r="25138" spans="1:2" x14ac:dyDescent="0.2">
      <c r="A25138" s="1" t="s">
        <v>5830</v>
      </c>
      <c r="B25138" t="str">
        <f t="shared" si="750"/>
        <v>https://www.udobaer.de/out/media/public/cust/others/s0000366-2021-ch_it.pdf</v>
      </c>
    </row>
    <row r="25139" spans="1:2" x14ac:dyDescent="0.2">
      <c r="A25139" s="1" t="s">
        <v>5831</v>
      </c>
      <c r="B25139" t="str">
        <f t="shared" si="750"/>
        <v>https://www.udobaer.de/out/media/public/cust/others/s0000366-2021-ch_it.pdf</v>
      </c>
    </row>
    <row r="25140" spans="1:2" x14ac:dyDescent="0.2">
      <c r="A25140" s="1" t="s">
        <v>5832</v>
      </c>
      <c r="B25140" t="str">
        <f t="shared" si="750"/>
        <v>https://www.udobaer.de/out/media/public/cust/others/s0000366-2021-ch_it.pdf</v>
      </c>
    </row>
    <row r="25141" spans="1:2" x14ac:dyDescent="0.2">
      <c r="A25141" s="1" t="s">
        <v>5833</v>
      </c>
      <c r="B25141" t="str">
        <f t="shared" si="750"/>
        <v>https://www.udobaer.de/out/media/public/cust/others/s0000366-2021-ch_it.pdf</v>
      </c>
    </row>
    <row r="25142" spans="1:2" x14ac:dyDescent="0.2">
      <c r="A25142" s="1" t="s">
        <v>5834</v>
      </c>
      <c r="B25142" t="str">
        <f t="shared" si="750"/>
        <v>https://www.udobaer.de/out/media/public/cust/others/s0000366-2021-ch_it.pdf</v>
      </c>
    </row>
    <row r="25143" spans="1:2" x14ac:dyDescent="0.2">
      <c r="A25143" s="1" t="s">
        <v>5835</v>
      </c>
      <c r="B25143" t="str">
        <f t="shared" si="750"/>
        <v>https://www.udobaer.de/out/media/public/cust/others/s0000366-2021-ch_it.pdf</v>
      </c>
    </row>
    <row r="25144" spans="1:2" x14ac:dyDescent="0.2">
      <c r="A25144" s="1" t="s">
        <v>5836</v>
      </c>
      <c r="B25144" t="str">
        <f t="shared" si="750"/>
        <v>https://www.udobaer.de/out/media/public/cust/others/s0000366-2021-ch_it.pdf</v>
      </c>
    </row>
    <row r="25145" spans="1:2" x14ac:dyDescent="0.2">
      <c r="A25145" s="1" t="s">
        <v>5837</v>
      </c>
      <c r="B25145" t="str">
        <f t="shared" si="750"/>
        <v>https://www.udobaer.de/out/media/public/cust/others/s0000366-2021-ch_it.pdf</v>
      </c>
    </row>
    <row r="25146" spans="1:2" x14ac:dyDescent="0.2">
      <c r="A25146" s="1" t="s">
        <v>5838</v>
      </c>
      <c r="B25146" t="str">
        <f t="shared" si="750"/>
        <v>https://www.udobaer.de/out/media/public/cust/others/s0000366-2021-ch_it.pdf</v>
      </c>
    </row>
    <row r="25147" spans="1:2" x14ac:dyDescent="0.2">
      <c r="A25147" s="1" t="s">
        <v>5839</v>
      </c>
      <c r="B25147" t="str">
        <f t="shared" si="750"/>
        <v>https://www.udobaer.de/out/media/public/cust/others/s0000366-2021-ch_it.pdf</v>
      </c>
    </row>
    <row r="25148" spans="1:2" x14ac:dyDescent="0.2">
      <c r="A25148" s="1" t="s">
        <v>7920</v>
      </c>
      <c r="B25148" t="str">
        <f t="shared" ref="B25148:B25154" si="751">HYPERLINK("https://www.udobaer.de/out/media/public/cust/others/s0000367-2021-ch_it.pdf")</f>
        <v>https://www.udobaer.de/out/media/public/cust/others/s0000367-2021-ch_it.pdf</v>
      </c>
    </row>
    <row r="25149" spans="1:2" x14ac:dyDescent="0.2">
      <c r="A25149" s="1" t="s">
        <v>8830</v>
      </c>
      <c r="B25149" t="str">
        <f t="shared" si="751"/>
        <v>https://www.udobaer.de/out/media/public/cust/others/s0000367-2021-ch_it.pdf</v>
      </c>
    </row>
    <row r="25150" spans="1:2" x14ac:dyDescent="0.2">
      <c r="A25150" s="1" t="s">
        <v>8831</v>
      </c>
      <c r="B25150" t="str">
        <f t="shared" si="751"/>
        <v>https://www.udobaer.de/out/media/public/cust/others/s0000367-2021-ch_it.pdf</v>
      </c>
    </row>
    <row r="25151" spans="1:2" x14ac:dyDescent="0.2">
      <c r="A25151" s="1" t="s">
        <v>8832</v>
      </c>
      <c r="B25151" t="str">
        <f t="shared" si="751"/>
        <v>https://www.udobaer.de/out/media/public/cust/others/s0000367-2021-ch_it.pdf</v>
      </c>
    </row>
    <row r="25152" spans="1:2" x14ac:dyDescent="0.2">
      <c r="A25152" s="1" t="s">
        <v>8833</v>
      </c>
      <c r="B25152" t="str">
        <f t="shared" si="751"/>
        <v>https://www.udobaer.de/out/media/public/cust/others/s0000367-2021-ch_it.pdf</v>
      </c>
    </row>
    <row r="25153" spans="1:2" x14ac:dyDescent="0.2">
      <c r="A25153" s="1" t="s">
        <v>8834</v>
      </c>
      <c r="B25153" t="str">
        <f t="shared" si="751"/>
        <v>https://www.udobaer.de/out/media/public/cust/others/s0000367-2021-ch_it.pdf</v>
      </c>
    </row>
    <row r="25154" spans="1:2" x14ac:dyDescent="0.2">
      <c r="A25154" s="1" t="s">
        <v>8835</v>
      </c>
      <c r="B25154" t="str">
        <f t="shared" si="751"/>
        <v>https://www.udobaer.de/out/media/public/cust/others/s0000367-2021-ch_it.pdf</v>
      </c>
    </row>
    <row r="25155" spans="1:2" x14ac:dyDescent="0.2">
      <c r="A25155" s="1" t="s">
        <v>7769</v>
      </c>
      <c r="B25155" t="str">
        <f t="shared" ref="B25155:B25196" si="752">HYPERLINK("https://www.udobaer.de/out/media/public/cust/others/s0000368-2021-ch_it.pdf")</f>
        <v>https://www.udobaer.de/out/media/public/cust/others/s0000368-2021-ch_it.pdf</v>
      </c>
    </row>
    <row r="25156" spans="1:2" x14ac:dyDescent="0.2">
      <c r="A25156" s="1" t="s">
        <v>7770</v>
      </c>
      <c r="B25156" t="str">
        <f t="shared" si="752"/>
        <v>https://www.udobaer.de/out/media/public/cust/others/s0000368-2021-ch_it.pdf</v>
      </c>
    </row>
    <row r="25157" spans="1:2" x14ac:dyDescent="0.2">
      <c r="A25157" s="1" t="s">
        <v>7771</v>
      </c>
      <c r="B25157" t="str">
        <f t="shared" si="752"/>
        <v>https://www.udobaer.de/out/media/public/cust/others/s0000368-2021-ch_it.pdf</v>
      </c>
    </row>
    <row r="25158" spans="1:2" x14ac:dyDescent="0.2">
      <c r="A25158" s="1" t="s">
        <v>7772</v>
      </c>
      <c r="B25158" t="str">
        <f t="shared" si="752"/>
        <v>https://www.udobaer.de/out/media/public/cust/others/s0000368-2021-ch_it.pdf</v>
      </c>
    </row>
    <row r="25159" spans="1:2" x14ac:dyDescent="0.2">
      <c r="A25159" s="1" t="s">
        <v>7773</v>
      </c>
      <c r="B25159" t="str">
        <f t="shared" si="752"/>
        <v>https://www.udobaer.de/out/media/public/cust/others/s0000368-2021-ch_it.pdf</v>
      </c>
    </row>
    <row r="25160" spans="1:2" x14ac:dyDescent="0.2">
      <c r="A25160" s="1" t="s">
        <v>7774</v>
      </c>
      <c r="B25160" t="str">
        <f t="shared" si="752"/>
        <v>https://www.udobaer.de/out/media/public/cust/others/s0000368-2021-ch_it.pdf</v>
      </c>
    </row>
    <row r="25161" spans="1:2" x14ac:dyDescent="0.2">
      <c r="A25161" s="1" t="s">
        <v>7775</v>
      </c>
      <c r="B25161" t="str">
        <f t="shared" si="752"/>
        <v>https://www.udobaer.de/out/media/public/cust/others/s0000368-2021-ch_it.pdf</v>
      </c>
    </row>
    <row r="25162" spans="1:2" x14ac:dyDescent="0.2">
      <c r="A25162" s="1" t="s">
        <v>7776</v>
      </c>
      <c r="B25162" t="str">
        <f t="shared" si="752"/>
        <v>https://www.udobaer.de/out/media/public/cust/others/s0000368-2021-ch_it.pdf</v>
      </c>
    </row>
    <row r="25163" spans="1:2" x14ac:dyDescent="0.2">
      <c r="A25163" s="1" t="s">
        <v>7779</v>
      </c>
      <c r="B25163" t="str">
        <f t="shared" si="752"/>
        <v>https://www.udobaer.de/out/media/public/cust/others/s0000368-2021-ch_it.pdf</v>
      </c>
    </row>
    <row r="25164" spans="1:2" x14ac:dyDescent="0.2">
      <c r="A25164" s="1" t="s">
        <v>7780</v>
      </c>
      <c r="B25164" t="str">
        <f t="shared" si="752"/>
        <v>https://www.udobaer.de/out/media/public/cust/others/s0000368-2021-ch_it.pdf</v>
      </c>
    </row>
    <row r="25165" spans="1:2" x14ac:dyDescent="0.2">
      <c r="A25165" s="1" t="s">
        <v>7781</v>
      </c>
      <c r="B25165" t="str">
        <f t="shared" si="752"/>
        <v>https://www.udobaer.de/out/media/public/cust/others/s0000368-2021-ch_it.pdf</v>
      </c>
    </row>
    <row r="25166" spans="1:2" x14ac:dyDescent="0.2">
      <c r="A25166" s="1" t="s">
        <v>7783</v>
      </c>
      <c r="B25166" t="str">
        <f t="shared" si="752"/>
        <v>https://www.udobaer.de/out/media/public/cust/others/s0000368-2021-ch_it.pdf</v>
      </c>
    </row>
    <row r="25167" spans="1:2" x14ac:dyDescent="0.2">
      <c r="A25167" s="1" t="s">
        <v>7784</v>
      </c>
      <c r="B25167" t="str">
        <f t="shared" si="752"/>
        <v>https://www.udobaer.de/out/media/public/cust/others/s0000368-2021-ch_it.pdf</v>
      </c>
    </row>
    <row r="25168" spans="1:2" x14ac:dyDescent="0.2">
      <c r="A25168" s="1" t="s">
        <v>7785</v>
      </c>
      <c r="B25168" t="str">
        <f t="shared" si="752"/>
        <v>https://www.udobaer.de/out/media/public/cust/others/s0000368-2021-ch_it.pdf</v>
      </c>
    </row>
    <row r="25169" spans="1:2" x14ac:dyDescent="0.2">
      <c r="A25169" s="1" t="s">
        <v>7786</v>
      </c>
      <c r="B25169" t="str">
        <f t="shared" si="752"/>
        <v>https://www.udobaer.de/out/media/public/cust/others/s0000368-2021-ch_it.pdf</v>
      </c>
    </row>
    <row r="25170" spans="1:2" x14ac:dyDescent="0.2">
      <c r="A25170" s="1" t="s">
        <v>7787</v>
      </c>
      <c r="B25170" t="str">
        <f t="shared" si="752"/>
        <v>https://www.udobaer.de/out/media/public/cust/others/s0000368-2021-ch_it.pdf</v>
      </c>
    </row>
    <row r="25171" spans="1:2" x14ac:dyDescent="0.2">
      <c r="A25171" s="1" t="s">
        <v>7788</v>
      </c>
      <c r="B25171" t="str">
        <f t="shared" si="752"/>
        <v>https://www.udobaer.de/out/media/public/cust/others/s0000368-2021-ch_it.pdf</v>
      </c>
    </row>
    <row r="25172" spans="1:2" x14ac:dyDescent="0.2">
      <c r="A25172" s="1" t="s">
        <v>7789</v>
      </c>
      <c r="B25172" t="str">
        <f t="shared" si="752"/>
        <v>https://www.udobaer.de/out/media/public/cust/others/s0000368-2021-ch_it.pdf</v>
      </c>
    </row>
    <row r="25173" spans="1:2" x14ac:dyDescent="0.2">
      <c r="A25173" s="1" t="s">
        <v>7790</v>
      </c>
      <c r="B25173" t="str">
        <f t="shared" si="752"/>
        <v>https://www.udobaer.de/out/media/public/cust/others/s0000368-2021-ch_it.pdf</v>
      </c>
    </row>
    <row r="25174" spans="1:2" x14ac:dyDescent="0.2">
      <c r="A25174" s="1" t="s">
        <v>7791</v>
      </c>
      <c r="B25174" t="str">
        <f t="shared" si="752"/>
        <v>https://www.udobaer.de/out/media/public/cust/others/s0000368-2021-ch_it.pdf</v>
      </c>
    </row>
    <row r="25175" spans="1:2" x14ac:dyDescent="0.2">
      <c r="A25175" s="1" t="s">
        <v>7792</v>
      </c>
      <c r="B25175" t="str">
        <f t="shared" si="752"/>
        <v>https://www.udobaer.de/out/media/public/cust/others/s0000368-2021-ch_it.pdf</v>
      </c>
    </row>
    <row r="25176" spans="1:2" x14ac:dyDescent="0.2">
      <c r="A25176" s="1" t="s">
        <v>7793</v>
      </c>
      <c r="B25176" t="str">
        <f t="shared" si="752"/>
        <v>https://www.udobaer.de/out/media/public/cust/others/s0000368-2021-ch_it.pdf</v>
      </c>
    </row>
    <row r="25177" spans="1:2" x14ac:dyDescent="0.2">
      <c r="A25177" s="1" t="s">
        <v>7794</v>
      </c>
      <c r="B25177" t="str">
        <f t="shared" si="752"/>
        <v>https://www.udobaer.de/out/media/public/cust/others/s0000368-2021-ch_it.pdf</v>
      </c>
    </row>
    <row r="25178" spans="1:2" x14ac:dyDescent="0.2">
      <c r="A25178" s="1" t="s">
        <v>7795</v>
      </c>
      <c r="B25178" t="str">
        <f t="shared" si="752"/>
        <v>https://www.udobaer.de/out/media/public/cust/others/s0000368-2021-ch_it.pdf</v>
      </c>
    </row>
    <row r="25179" spans="1:2" x14ac:dyDescent="0.2">
      <c r="A25179" s="1" t="s">
        <v>7796</v>
      </c>
      <c r="B25179" t="str">
        <f t="shared" si="752"/>
        <v>https://www.udobaer.de/out/media/public/cust/others/s0000368-2021-ch_it.pdf</v>
      </c>
    </row>
    <row r="25180" spans="1:2" x14ac:dyDescent="0.2">
      <c r="A25180" s="1" t="s">
        <v>7797</v>
      </c>
      <c r="B25180" t="str">
        <f t="shared" si="752"/>
        <v>https://www.udobaer.de/out/media/public/cust/others/s0000368-2021-ch_it.pdf</v>
      </c>
    </row>
    <row r="25181" spans="1:2" x14ac:dyDescent="0.2">
      <c r="A25181" s="1" t="s">
        <v>7798</v>
      </c>
      <c r="B25181" t="str">
        <f t="shared" si="752"/>
        <v>https://www.udobaer.de/out/media/public/cust/others/s0000368-2021-ch_it.pdf</v>
      </c>
    </row>
    <row r="25182" spans="1:2" x14ac:dyDescent="0.2">
      <c r="A25182" s="1" t="s">
        <v>7799</v>
      </c>
      <c r="B25182" t="str">
        <f t="shared" si="752"/>
        <v>https://www.udobaer.de/out/media/public/cust/others/s0000368-2021-ch_it.pdf</v>
      </c>
    </row>
    <row r="25183" spans="1:2" x14ac:dyDescent="0.2">
      <c r="A25183" s="1" t="s">
        <v>7800</v>
      </c>
      <c r="B25183" t="str">
        <f t="shared" si="752"/>
        <v>https://www.udobaer.de/out/media/public/cust/others/s0000368-2021-ch_it.pdf</v>
      </c>
    </row>
    <row r="25184" spans="1:2" x14ac:dyDescent="0.2">
      <c r="A25184" s="1" t="s">
        <v>7801</v>
      </c>
      <c r="B25184" t="str">
        <f t="shared" si="752"/>
        <v>https://www.udobaer.de/out/media/public/cust/others/s0000368-2021-ch_it.pdf</v>
      </c>
    </row>
    <row r="25185" spans="1:2" x14ac:dyDescent="0.2">
      <c r="A25185" s="1" t="s">
        <v>7802</v>
      </c>
      <c r="B25185" t="str">
        <f t="shared" si="752"/>
        <v>https://www.udobaer.de/out/media/public/cust/others/s0000368-2021-ch_it.pdf</v>
      </c>
    </row>
    <row r="25186" spans="1:2" x14ac:dyDescent="0.2">
      <c r="A25186" s="1" t="s">
        <v>7803</v>
      </c>
      <c r="B25186" t="str">
        <f t="shared" si="752"/>
        <v>https://www.udobaer.de/out/media/public/cust/others/s0000368-2021-ch_it.pdf</v>
      </c>
    </row>
    <row r="25187" spans="1:2" x14ac:dyDescent="0.2">
      <c r="A25187" s="1" t="s">
        <v>7804</v>
      </c>
      <c r="B25187" t="str">
        <f t="shared" si="752"/>
        <v>https://www.udobaer.de/out/media/public/cust/others/s0000368-2021-ch_it.pdf</v>
      </c>
    </row>
    <row r="25188" spans="1:2" x14ac:dyDescent="0.2">
      <c r="A25188" s="1" t="s">
        <v>7805</v>
      </c>
      <c r="B25188" t="str">
        <f t="shared" si="752"/>
        <v>https://www.udobaer.de/out/media/public/cust/others/s0000368-2021-ch_it.pdf</v>
      </c>
    </row>
    <row r="25189" spans="1:2" x14ac:dyDescent="0.2">
      <c r="A25189" s="1" t="s">
        <v>7806</v>
      </c>
      <c r="B25189" t="str">
        <f t="shared" si="752"/>
        <v>https://www.udobaer.de/out/media/public/cust/others/s0000368-2021-ch_it.pdf</v>
      </c>
    </row>
    <row r="25190" spans="1:2" x14ac:dyDescent="0.2">
      <c r="A25190" s="1" t="s">
        <v>7807</v>
      </c>
      <c r="B25190" t="str">
        <f t="shared" si="752"/>
        <v>https://www.udobaer.de/out/media/public/cust/others/s0000368-2021-ch_it.pdf</v>
      </c>
    </row>
    <row r="25191" spans="1:2" x14ac:dyDescent="0.2">
      <c r="A25191" s="1" t="s">
        <v>7808</v>
      </c>
      <c r="B25191" t="str">
        <f t="shared" si="752"/>
        <v>https://www.udobaer.de/out/media/public/cust/others/s0000368-2021-ch_it.pdf</v>
      </c>
    </row>
    <row r="25192" spans="1:2" x14ac:dyDescent="0.2">
      <c r="A25192" s="1" t="s">
        <v>7809</v>
      </c>
      <c r="B25192" t="str">
        <f t="shared" si="752"/>
        <v>https://www.udobaer.de/out/media/public/cust/others/s0000368-2021-ch_it.pdf</v>
      </c>
    </row>
    <row r="25193" spans="1:2" x14ac:dyDescent="0.2">
      <c r="A25193" s="1" t="s">
        <v>7810</v>
      </c>
      <c r="B25193" t="str">
        <f t="shared" si="752"/>
        <v>https://www.udobaer.de/out/media/public/cust/others/s0000368-2021-ch_it.pdf</v>
      </c>
    </row>
    <row r="25194" spans="1:2" x14ac:dyDescent="0.2">
      <c r="A25194" s="1" t="s">
        <v>7811</v>
      </c>
      <c r="B25194" t="str">
        <f t="shared" si="752"/>
        <v>https://www.udobaer.de/out/media/public/cust/others/s0000368-2021-ch_it.pdf</v>
      </c>
    </row>
    <row r="25195" spans="1:2" x14ac:dyDescent="0.2">
      <c r="A25195" s="1" t="s">
        <v>7812</v>
      </c>
      <c r="B25195" t="str">
        <f t="shared" si="752"/>
        <v>https://www.udobaer.de/out/media/public/cust/others/s0000368-2021-ch_it.pdf</v>
      </c>
    </row>
    <row r="25196" spans="1:2" x14ac:dyDescent="0.2">
      <c r="A25196" s="1" t="s">
        <v>7818</v>
      </c>
      <c r="B25196" t="str">
        <f t="shared" si="752"/>
        <v>https://www.udobaer.de/out/media/public/cust/others/s0000368-2021-ch_it.pdf</v>
      </c>
    </row>
    <row r="25197" spans="1:2" x14ac:dyDescent="0.2">
      <c r="A25197" s="1" t="s">
        <v>836</v>
      </c>
      <c r="B25197" t="str">
        <f t="shared" ref="B25197:B25217" si="753">HYPERLINK("https://www.udobaer.de/out/media/public/cust/others/s0000369-2021-ch_it.pdf")</f>
        <v>https://www.udobaer.de/out/media/public/cust/others/s0000369-2021-ch_it.pdf</v>
      </c>
    </row>
    <row r="25198" spans="1:2" x14ac:dyDescent="0.2">
      <c r="A25198" s="1" t="s">
        <v>837</v>
      </c>
      <c r="B25198" t="str">
        <f t="shared" si="753"/>
        <v>https://www.udobaer.de/out/media/public/cust/others/s0000369-2021-ch_it.pdf</v>
      </c>
    </row>
    <row r="25199" spans="1:2" x14ac:dyDescent="0.2">
      <c r="A25199" s="1" t="s">
        <v>838</v>
      </c>
      <c r="B25199" t="str">
        <f t="shared" si="753"/>
        <v>https://www.udobaer.de/out/media/public/cust/others/s0000369-2021-ch_it.pdf</v>
      </c>
    </row>
    <row r="25200" spans="1:2" x14ac:dyDescent="0.2">
      <c r="A25200" s="1" t="s">
        <v>840</v>
      </c>
      <c r="B25200" t="str">
        <f t="shared" si="753"/>
        <v>https://www.udobaer.de/out/media/public/cust/others/s0000369-2021-ch_it.pdf</v>
      </c>
    </row>
    <row r="25201" spans="1:2" x14ac:dyDescent="0.2">
      <c r="A25201" s="1" t="s">
        <v>841</v>
      </c>
      <c r="B25201" t="str">
        <f t="shared" si="753"/>
        <v>https://www.udobaer.de/out/media/public/cust/others/s0000369-2021-ch_it.pdf</v>
      </c>
    </row>
    <row r="25202" spans="1:2" x14ac:dyDescent="0.2">
      <c r="A25202" s="1" t="s">
        <v>843</v>
      </c>
      <c r="B25202" t="str">
        <f t="shared" si="753"/>
        <v>https://www.udobaer.de/out/media/public/cust/others/s0000369-2021-ch_it.pdf</v>
      </c>
    </row>
    <row r="25203" spans="1:2" x14ac:dyDescent="0.2">
      <c r="A25203" s="1" t="s">
        <v>891</v>
      </c>
      <c r="B25203" t="str">
        <f t="shared" si="753"/>
        <v>https://www.udobaer.de/out/media/public/cust/others/s0000369-2021-ch_it.pdf</v>
      </c>
    </row>
    <row r="25204" spans="1:2" x14ac:dyDescent="0.2">
      <c r="A25204" s="1" t="s">
        <v>892</v>
      </c>
      <c r="B25204" t="str">
        <f t="shared" si="753"/>
        <v>https://www.udobaer.de/out/media/public/cust/others/s0000369-2021-ch_it.pdf</v>
      </c>
    </row>
    <row r="25205" spans="1:2" x14ac:dyDescent="0.2">
      <c r="A25205" s="1" t="s">
        <v>893</v>
      </c>
      <c r="B25205" t="str">
        <f t="shared" si="753"/>
        <v>https://www.udobaer.de/out/media/public/cust/others/s0000369-2021-ch_it.pdf</v>
      </c>
    </row>
    <row r="25206" spans="1:2" x14ac:dyDescent="0.2">
      <c r="A25206" s="1" t="s">
        <v>894</v>
      </c>
      <c r="B25206" t="str">
        <f t="shared" si="753"/>
        <v>https://www.udobaer.de/out/media/public/cust/others/s0000369-2021-ch_it.pdf</v>
      </c>
    </row>
    <row r="25207" spans="1:2" x14ac:dyDescent="0.2">
      <c r="A25207" s="1" t="s">
        <v>895</v>
      </c>
      <c r="B25207" t="str">
        <f t="shared" si="753"/>
        <v>https://www.udobaer.de/out/media/public/cust/others/s0000369-2021-ch_it.pdf</v>
      </c>
    </row>
    <row r="25208" spans="1:2" x14ac:dyDescent="0.2">
      <c r="A25208" s="1" t="s">
        <v>896</v>
      </c>
      <c r="B25208" t="str">
        <f t="shared" si="753"/>
        <v>https://www.udobaer.de/out/media/public/cust/others/s0000369-2021-ch_it.pdf</v>
      </c>
    </row>
    <row r="25209" spans="1:2" x14ac:dyDescent="0.2">
      <c r="A25209" s="1" t="s">
        <v>907</v>
      </c>
      <c r="B25209" t="str">
        <f t="shared" si="753"/>
        <v>https://www.udobaer.de/out/media/public/cust/others/s0000369-2021-ch_it.pdf</v>
      </c>
    </row>
    <row r="25210" spans="1:2" x14ac:dyDescent="0.2">
      <c r="A25210" s="1" t="s">
        <v>7777</v>
      </c>
      <c r="B25210" t="str">
        <f t="shared" si="753"/>
        <v>https://www.udobaer.de/out/media/public/cust/others/s0000369-2021-ch_it.pdf</v>
      </c>
    </row>
    <row r="25211" spans="1:2" x14ac:dyDescent="0.2">
      <c r="A25211" s="1" t="s">
        <v>7778</v>
      </c>
      <c r="B25211" t="str">
        <f t="shared" si="753"/>
        <v>https://www.udobaer.de/out/media/public/cust/others/s0000369-2021-ch_it.pdf</v>
      </c>
    </row>
    <row r="25212" spans="1:2" x14ac:dyDescent="0.2">
      <c r="A25212" s="1" t="s">
        <v>7782</v>
      </c>
      <c r="B25212" t="str">
        <f t="shared" si="753"/>
        <v>https://www.udobaer.de/out/media/public/cust/others/s0000369-2021-ch_it.pdf</v>
      </c>
    </row>
    <row r="25213" spans="1:2" x14ac:dyDescent="0.2">
      <c r="A25213" s="1" t="s">
        <v>7813</v>
      </c>
      <c r="B25213" t="str">
        <f t="shared" si="753"/>
        <v>https://www.udobaer.de/out/media/public/cust/others/s0000369-2021-ch_it.pdf</v>
      </c>
    </row>
    <row r="25214" spans="1:2" x14ac:dyDescent="0.2">
      <c r="A25214" s="1" t="s">
        <v>7814</v>
      </c>
      <c r="B25214" t="str">
        <f t="shared" si="753"/>
        <v>https://www.udobaer.de/out/media/public/cust/others/s0000369-2021-ch_it.pdf</v>
      </c>
    </row>
    <row r="25215" spans="1:2" x14ac:dyDescent="0.2">
      <c r="A25215" s="1" t="s">
        <v>7815</v>
      </c>
      <c r="B25215" t="str">
        <f t="shared" si="753"/>
        <v>https://www.udobaer.de/out/media/public/cust/others/s0000369-2021-ch_it.pdf</v>
      </c>
    </row>
    <row r="25216" spans="1:2" x14ac:dyDescent="0.2">
      <c r="A25216" s="1" t="s">
        <v>36437</v>
      </c>
      <c r="B25216" t="str">
        <f t="shared" si="753"/>
        <v>https://www.udobaer.de/out/media/public/cust/others/s0000369-2021-ch_it.pdf</v>
      </c>
    </row>
    <row r="25217" spans="1:2" x14ac:dyDescent="0.2">
      <c r="A25217" s="1" t="s">
        <v>36439</v>
      </c>
      <c r="B25217" t="str">
        <f t="shared" si="753"/>
        <v>https://www.udobaer.de/out/media/public/cust/others/s0000369-2021-ch_it.pdf</v>
      </c>
    </row>
    <row r="25218" spans="1:2" x14ac:dyDescent="0.2">
      <c r="A25218" s="1" t="s">
        <v>37501</v>
      </c>
      <c r="B25218" t="str">
        <f t="shared" ref="B25218:B25228" si="754">HYPERLINK("https://www.udobaer.de/out/media/public/cust/others/s0000370-2021-ch_it.pdf")</f>
        <v>https://www.udobaer.de/out/media/public/cust/others/s0000370-2021-ch_it.pdf</v>
      </c>
    </row>
    <row r="25219" spans="1:2" x14ac:dyDescent="0.2">
      <c r="A25219" s="1" t="s">
        <v>37502</v>
      </c>
      <c r="B25219" t="str">
        <f t="shared" si="754"/>
        <v>https://www.udobaer.de/out/media/public/cust/others/s0000370-2021-ch_it.pdf</v>
      </c>
    </row>
    <row r="25220" spans="1:2" x14ac:dyDescent="0.2">
      <c r="A25220" s="1" t="s">
        <v>37503</v>
      </c>
      <c r="B25220" t="str">
        <f t="shared" si="754"/>
        <v>https://www.udobaer.de/out/media/public/cust/others/s0000370-2021-ch_it.pdf</v>
      </c>
    </row>
    <row r="25221" spans="1:2" x14ac:dyDescent="0.2">
      <c r="A25221" s="1" t="s">
        <v>37503</v>
      </c>
      <c r="B25221" t="str">
        <f t="shared" si="754"/>
        <v>https://www.udobaer.de/out/media/public/cust/others/s0000370-2021-ch_it.pdf</v>
      </c>
    </row>
    <row r="25222" spans="1:2" x14ac:dyDescent="0.2">
      <c r="A25222" s="1" t="s">
        <v>37503</v>
      </c>
      <c r="B25222" t="str">
        <f t="shared" si="754"/>
        <v>https://www.udobaer.de/out/media/public/cust/others/s0000370-2021-ch_it.pdf</v>
      </c>
    </row>
    <row r="25223" spans="1:2" x14ac:dyDescent="0.2">
      <c r="A25223" s="1" t="s">
        <v>37515</v>
      </c>
      <c r="B25223" t="str">
        <f t="shared" si="754"/>
        <v>https://www.udobaer.de/out/media/public/cust/others/s0000370-2021-ch_it.pdf</v>
      </c>
    </row>
    <row r="25224" spans="1:2" x14ac:dyDescent="0.2">
      <c r="A25224" s="1" t="s">
        <v>37516</v>
      </c>
      <c r="B25224" t="str">
        <f t="shared" si="754"/>
        <v>https://www.udobaer.de/out/media/public/cust/others/s0000370-2021-ch_it.pdf</v>
      </c>
    </row>
    <row r="25225" spans="1:2" x14ac:dyDescent="0.2">
      <c r="A25225" s="1" t="s">
        <v>37517</v>
      </c>
      <c r="B25225" t="str">
        <f t="shared" si="754"/>
        <v>https://www.udobaer.de/out/media/public/cust/others/s0000370-2021-ch_it.pdf</v>
      </c>
    </row>
    <row r="25226" spans="1:2" x14ac:dyDescent="0.2">
      <c r="A25226" s="1" t="s">
        <v>37518</v>
      </c>
      <c r="B25226" t="str">
        <f t="shared" si="754"/>
        <v>https://www.udobaer.de/out/media/public/cust/others/s0000370-2021-ch_it.pdf</v>
      </c>
    </row>
    <row r="25227" spans="1:2" x14ac:dyDescent="0.2">
      <c r="A25227" s="1" t="s">
        <v>37532</v>
      </c>
      <c r="B25227" t="str">
        <f t="shared" si="754"/>
        <v>https://www.udobaer.de/out/media/public/cust/others/s0000370-2021-ch_it.pdf</v>
      </c>
    </row>
    <row r="25228" spans="1:2" x14ac:dyDescent="0.2">
      <c r="A25228" s="1" t="s">
        <v>37552</v>
      </c>
      <c r="B25228" t="str">
        <f t="shared" si="754"/>
        <v>https://www.udobaer.de/out/media/public/cust/others/s0000370-2021-ch_it.pdf</v>
      </c>
    </row>
    <row r="25229" spans="1:2" x14ac:dyDescent="0.2">
      <c r="A25229" s="1" t="s">
        <v>37167</v>
      </c>
      <c r="B25229" t="str">
        <f t="shared" ref="B25229:B25238" si="755">HYPERLINK("https://www.udobaer.de/out/media/public/cust/others/s0000372-2021-ch_it.pdf")</f>
        <v>https://www.udobaer.de/out/media/public/cust/others/s0000372-2021-ch_it.pdf</v>
      </c>
    </row>
    <row r="25230" spans="1:2" x14ac:dyDescent="0.2">
      <c r="A25230" s="1" t="s">
        <v>37168</v>
      </c>
      <c r="B25230" t="str">
        <f t="shared" si="755"/>
        <v>https://www.udobaer.de/out/media/public/cust/others/s0000372-2021-ch_it.pdf</v>
      </c>
    </row>
    <row r="25231" spans="1:2" x14ac:dyDescent="0.2">
      <c r="A25231" s="1" t="s">
        <v>37496</v>
      </c>
      <c r="B25231" t="str">
        <f t="shared" si="755"/>
        <v>https://www.udobaer.de/out/media/public/cust/others/s0000372-2021-ch_it.pdf</v>
      </c>
    </row>
    <row r="25232" spans="1:2" x14ac:dyDescent="0.2">
      <c r="A25232" s="1" t="s">
        <v>37498</v>
      </c>
      <c r="B25232" t="str">
        <f t="shared" si="755"/>
        <v>https://www.udobaer.de/out/media/public/cust/others/s0000372-2021-ch_it.pdf</v>
      </c>
    </row>
    <row r="25233" spans="1:2" x14ac:dyDescent="0.2">
      <c r="A25233" s="1" t="s">
        <v>37499</v>
      </c>
      <c r="B25233" t="str">
        <f t="shared" si="755"/>
        <v>https://www.udobaer.de/out/media/public/cust/others/s0000372-2021-ch_it.pdf</v>
      </c>
    </row>
    <row r="25234" spans="1:2" x14ac:dyDescent="0.2">
      <c r="A25234" s="1" t="s">
        <v>37500</v>
      </c>
      <c r="B25234" t="str">
        <f t="shared" si="755"/>
        <v>https://www.udobaer.de/out/media/public/cust/others/s0000372-2021-ch_it.pdf</v>
      </c>
    </row>
    <row r="25235" spans="1:2" x14ac:dyDescent="0.2">
      <c r="A25235" s="1" t="s">
        <v>37512</v>
      </c>
      <c r="B25235" t="str">
        <f t="shared" si="755"/>
        <v>https://www.udobaer.de/out/media/public/cust/others/s0000372-2021-ch_it.pdf</v>
      </c>
    </row>
    <row r="25236" spans="1:2" x14ac:dyDescent="0.2">
      <c r="A25236" s="1" t="s">
        <v>37513</v>
      </c>
      <c r="B25236" t="str">
        <f t="shared" si="755"/>
        <v>https://www.udobaer.de/out/media/public/cust/others/s0000372-2021-ch_it.pdf</v>
      </c>
    </row>
    <row r="25237" spans="1:2" x14ac:dyDescent="0.2">
      <c r="A25237" s="1" t="s">
        <v>37514</v>
      </c>
      <c r="B25237" t="str">
        <f t="shared" si="755"/>
        <v>https://www.udobaer.de/out/media/public/cust/others/s0000372-2021-ch_it.pdf</v>
      </c>
    </row>
    <row r="25238" spans="1:2" x14ac:dyDescent="0.2">
      <c r="A25238" s="1" t="s">
        <v>37553</v>
      </c>
      <c r="B25238" t="str">
        <f t="shared" si="755"/>
        <v>https://www.udobaer.de/out/media/public/cust/others/s0000372-2021-ch_it.pdf</v>
      </c>
    </row>
    <row r="25239" spans="1:2" x14ac:dyDescent="0.2">
      <c r="A25239" s="1" t="s">
        <v>37197</v>
      </c>
      <c r="B25239" t="str">
        <f t="shared" ref="B25239:B25263" si="756">HYPERLINK("https://www.udobaer.de/out/media/public/cust/others/s0000373-2021-ch_it.pdf")</f>
        <v>https://www.udobaer.de/out/media/public/cust/others/s0000373-2021-ch_it.pdf</v>
      </c>
    </row>
    <row r="25240" spans="1:2" x14ac:dyDescent="0.2">
      <c r="A25240" s="1" t="s">
        <v>37198</v>
      </c>
      <c r="B25240" t="str">
        <f t="shared" si="756"/>
        <v>https://www.udobaer.de/out/media/public/cust/others/s0000373-2021-ch_it.pdf</v>
      </c>
    </row>
    <row r="25241" spans="1:2" x14ac:dyDescent="0.2">
      <c r="A25241" s="1" t="s">
        <v>37199</v>
      </c>
      <c r="B25241" t="str">
        <f t="shared" si="756"/>
        <v>https://www.udobaer.de/out/media/public/cust/others/s0000373-2021-ch_it.pdf</v>
      </c>
    </row>
    <row r="25242" spans="1:2" x14ac:dyDescent="0.2">
      <c r="A25242" s="1" t="s">
        <v>37200</v>
      </c>
      <c r="B25242" t="str">
        <f t="shared" si="756"/>
        <v>https://www.udobaer.de/out/media/public/cust/others/s0000373-2021-ch_it.pdf</v>
      </c>
    </row>
    <row r="25243" spans="1:2" x14ac:dyDescent="0.2">
      <c r="A25243" s="1" t="s">
        <v>37201</v>
      </c>
      <c r="B25243" t="str">
        <f t="shared" si="756"/>
        <v>https://www.udobaer.de/out/media/public/cust/others/s0000373-2021-ch_it.pdf</v>
      </c>
    </row>
    <row r="25244" spans="1:2" x14ac:dyDescent="0.2">
      <c r="A25244" s="1" t="s">
        <v>37202</v>
      </c>
      <c r="B25244" t="str">
        <f t="shared" si="756"/>
        <v>https://www.udobaer.de/out/media/public/cust/others/s0000373-2021-ch_it.pdf</v>
      </c>
    </row>
    <row r="25245" spans="1:2" x14ac:dyDescent="0.2">
      <c r="A25245" s="1" t="s">
        <v>37240</v>
      </c>
      <c r="B25245" t="str">
        <f t="shared" si="756"/>
        <v>https://www.udobaer.de/out/media/public/cust/others/s0000373-2021-ch_it.pdf</v>
      </c>
    </row>
    <row r="25246" spans="1:2" x14ac:dyDescent="0.2">
      <c r="A25246" s="1" t="s">
        <v>37244</v>
      </c>
      <c r="B25246" t="str">
        <f t="shared" si="756"/>
        <v>https://www.udobaer.de/out/media/public/cust/others/s0000373-2021-ch_it.pdf</v>
      </c>
    </row>
    <row r="25247" spans="1:2" x14ac:dyDescent="0.2">
      <c r="A25247" s="1" t="s">
        <v>37245</v>
      </c>
      <c r="B25247" t="str">
        <f t="shared" si="756"/>
        <v>https://www.udobaer.de/out/media/public/cust/others/s0000373-2021-ch_it.pdf</v>
      </c>
    </row>
    <row r="25248" spans="1:2" x14ac:dyDescent="0.2">
      <c r="A25248" s="1" t="s">
        <v>37247</v>
      </c>
      <c r="B25248" t="str">
        <f t="shared" si="756"/>
        <v>https://www.udobaer.de/out/media/public/cust/others/s0000373-2021-ch_it.pdf</v>
      </c>
    </row>
    <row r="25249" spans="1:2" x14ac:dyDescent="0.2">
      <c r="A25249" s="1" t="s">
        <v>37249</v>
      </c>
      <c r="B25249" t="str">
        <f t="shared" si="756"/>
        <v>https://www.udobaer.de/out/media/public/cust/others/s0000373-2021-ch_it.pdf</v>
      </c>
    </row>
    <row r="25250" spans="1:2" x14ac:dyDescent="0.2">
      <c r="A25250" s="1" t="s">
        <v>37250</v>
      </c>
      <c r="B25250" t="str">
        <f t="shared" si="756"/>
        <v>https://www.udobaer.de/out/media/public/cust/others/s0000373-2021-ch_it.pdf</v>
      </c>
    </row>
    <row r="25251" spans="1:2" x14ac:dyDescent="0.2">
      <c r="A25251" s="1" t="s">
        <v>37251</v>
      </c>
      <c r="B25251" t="str">
        <f t="shared" si="756"/>
        <v>https://www.udobaer.de/out/media/public/cust/others/s0000373-2021-ch_it.pdf</v>
      </c>
    </row>
    <row r="25252" spans="1:2" x14ac:dyDescent="0.2">
      <c r="A25252" s="1" t="s">
        <v>37252</v>
      </c>
      <c r="B25252" t="str">
        <f t="shared" si="756"/>
        <v>https://www.udobaer.de/out/media/public/cust/others/s0000373-2021-ch_it.pdf</v>
      </c>
    </row>
    <row r="25253" spans="1:2" x14ac:dyDescent="0.2">
      <c r="A25253" s="1" t="s">
        <v>37253</v>
      </c>
      <c r="B25253" t="str">
        <f t="shared" si="756"/>
        <v>https://www.udobaer.de/out/media/public/cust/others/s0000373-2021-ch_it.pdf</v>
      </c>
    </row>
    <row r="25254" spans="1:2" x14ac:dyDescent="0.2">
      <c r="A25254" s="1" t="s">
        <v>37254</v>
      </c>
      <c r="B25254" t="str">
        <f t="shared" si="756"/>
        <v>https://www.udobaer.de/out/media/public/cust/others/s0000373-2021-ch_it.pdf</v>
      </c>
    </row>
    <row r="25255" spans="1:2" x14ac:dyDescent="0.2">
      <c r="A25255" s="1" t="s">
        <v>37255</v>
      </c>
      <c r="B25255" t="str">
        <f t="shared" si="756"/>
        <v>https://www.udobaer.de/out/media/public/cust/others/s0000373-2021-ch_it.pdf</v>
      </c>
    </row>
    <row r="25256" spans="1:2" x14ac:dyDescent="0.2">
      <c r="A25256" s="1" t="s">
        <v>37256</v>
      </c>
      <c r="B25256" t="str">
        <f t="shared" si="756"/>
        <v>https://www.udobaer.de/out/media/public/cust/others/s0000373-2021-ch_it.pdf</v>
      </c>
    </row>
    <row r="25257" spans="1:2" x14ac:dyDescent="0.2">
      <c r="A25257" s="1" t="s">
        <v>37257</v>
      </c>
      <c r="B25257" t="str">
        <f t="shared" si="756"/>
        <v>https://www.udobaer.de/out/media/public/cust/others/s0000373-2021-ch_it.pdf</v>
      </c>
    </row>
    <row r="25258" spans="1:2" x14ac:dyDescent="0.2">
      <c r="A25258" s="1" t="s">
        <v>37259</v>
      </c>
      <c r="B25258" t="str">
        <f t="shared" si="756"/>
        <v>https://www.udobaer.de/out/media/public/cust/others/s0000373-2021-ch_it.pdf</v>
      </c>
    </row>
    <row r="25259" spans="1:2" x14ac:dyDescent="0.2">
      <c r="A25259" s="1" t="s">
        <v>37260</v>
      </c>
      <c r="B25259" t="str">
        <f t="shared" si="756"/>
        <v>https://www.udobaer.de/out/media/public/cust/others/s0000373-2021-ch_it.pdf</v>
      </c>
    </row>
    <row r="25260" spans="1:2" x14ac:dyDescent="0.2">
      <c r="A25260" s="1" t="s">
        <v>37261</v>
      </c>
      <c r="B25260" t="str">
        <f t="shared" si="756"/>
        <v>https://www.udobaer.de/out/media/public/cust/others/s0000373-2021-ch_it.pdf</v>
      </c>
    </row>
    <row r="25261" spans="1:2" x14ac:dyDescent="0.2">
      <c r="A25261" s="1" t="s">
        <v>37262</v>
      </c>
      <c r="B25261" t="str">
        <f t="shared" si="756"/>
        <v>https://www.udobaer.de/out/media/public/cust/others/s0000373-2021-ch_it.pdf</v>
      </c>
    </row>
    <row r="25262" spans="1:2" x14ac:dyDescent="0.2">
      <c r="A25262" s="1" t="s">
        <v>37526</v>
      </c>
      <c r="B25262" t="str">
        <f t="shared" si="756"/>
        <v>https://www.udobaer.de/out/media/public/cust/others/s0000373-2021-ch_it.pdf</v>
      </c>
    </row>
    <row r="25263" spans="1:2" x14ac:dyDescent="0.2">
      <c r="A25263" s="1" t="s">
        <v>37551</v>
      </c>
      <c r="B25263" t="str">
        <f t="shared" si="756"/>
        <v>https://www.udobaer.de/out/media/public/cust/others/s0000373-2021-ch_it.pdf</v>
      </c>
    </row>
    <row r="25264" spans="1:2" x14ac:dyDescent="0.2">
      <c r="A25264" s="1" t="s">
        <v>13953</v>
      </c>
      <c r="B25264" t="str">
        <f t="shared" ref="B25264:B25305" si="757">HYPERLINK("https://www.udobaer.de/out/media/public/cust/others/s0000374-2021-ch_it.pdf")</f>
        <v>https://www.udobaer.de/out/media/public/cust/others/s0000374-2021-ch_it.pdf</v>
      </c>
    </row>
    <row r="25265" spans="1:2" x14ac:dyDescent="0.2">
      <c r="A25265" s="1" t="s">
        <v>13954</v>
      </c>
      <c r="B25265" t="str">
        <f t="shared" si="757"/>
        <v>https://www.udobaer.de/out/media/public/cust/others/s0000374-2021-ch_it.pdf</v>
      </c>
    </row>
    <row r="25266" spans="1:2" x14ac:dyDescent="0.2">
      <c r="A25266" s="1" t="s">
        <v>13955</v>
      </c>
      <c r="B25266" t="str">
        <f t="shared" si="757"/>
        <v>https://www.udobaer.de/out/media/public/cust/others/s0000374-2021-ch_it.pdf</v>
      </c>
    </row>
    <row r="25267" spans="1:2" x14ac:dyDescent="0.2">
      <c r="A25267" s="1" t="s">
        <v>13956</v>
      </c>
      <c r="B25267" t="str">
        <f t="shared" si="757"/>
        <v>https://www.udobaer.de/out/media/public/cust/others/s0000374-2021-ch_it.pdf</v>
      </c>
    </row>
    <row r="25268" spans="1:2" x14ac:dyDescent="0.2">
      <c r="A25268" s="1" t="s">
        <v>13957</v>
      </c>
      <c r="B25268" t="str">
        <f t="shared" si="757"/>
        <v>https://www.udobaer.de/out/media/public/cust/others/s0000374-2021-ch_it.pdf</v>
      </c>
    </row>
    <row r="25269" spans="1:2" x14ac:dyDescent="0.2">
      <c r="A25269" s="1" t="s">
        <v>13958</v>
      </c>
      <c r="B25269" t="str">
        <f t="shared" si="757"/>
        <v>https://www.udobaer.de/out/media/public/cust/others/s0000374-2021-ch_it.pdf</v>
      </c>
    </row>
    <row r="25270" spans="1:2" x14ac:dyDescent="0.2">
      <c r="A25270" s="1" t="s">
        <v>13959</v>
      </c>
      <c r="B25270" t="str">
        <f t="shared" si="757"/>
        <v>https://www.udobaer.de/out/media/public/cust/others/s0000374-2021-ch_it.pdf</v>
      </c>
    </row>
    <row r="25271" spans="1:2" x14ac:dyDescent="0.2">
      <c r="A25271" s="1" t="s">
        <v>13960</v>
      </c>
      <c r="B25271" t="str">
        <f t="shared" si="757"/>
        <v>https://www.udobaer.de/out/media/public/cust/others/s0000374-2021-ch_it.pdf</v>
      </c>
    </row>
    <row r="25272" spans="1:2" x14ac:dyDescent="0.2">
      <c r="A25272" s="1" t="s">
        <v>13961</v>
      </c>
      <c r="B25272" t="str">
        <f t="shared" si="757"/>
        <v>https://www.udobaer.de/out/media/public/cust/others/s0000374-2021-ch_it.pdf</v>
      </c>
    </row>
    <row r="25273" spans="1:2" x14ac:dyDescent="0.2">
      <c r="A25273" s="1" t="s">
        <v>13962</v>
      </c>
      <c r="B25273" t="str">
        <f t="shared" si="757"/>
        <v>https://www.udobaer.de/out/media/public/cust/others/s0000374-2021-ch_it.pdf</v>
      </c>
    </row>
    <row r="25274" spans="1:2" x14ac:dyDescent="0.2">
      <c r="A25274" s="1" t="s">
        <v>13963</v>
      </c>
      <c r="B25274" t="str">
        <f t="shared" si="757"/>
        <v>https://www.udobaer.de/out/media/public/cust/others/s0000374-2021-ch_it.pdf</v>
      </c>
    </row>
    <row r="25275" spans="1:2" x14ac:dyDescent="0.2">
      <c r="A25275" s="1" t="s">
        <v>13964</v>
      </c>
      <c r="B25275" t="str">
        <f t="shared" si="757"/>
        <v>https://www.udobaer.de/out/media/public/cust/others/s0000374-2021-ch_it.pdf</v>
      </c>
    </row>
    <row r="25276" spans="1:2" x14ac:dyDescent="0.2">
      <c r="A25276" s="1" t="s">
        <v>13965</v>
      </c>
      <c r="B25276" t="str">
        <f t="shared" si="757"/>
        <v>https://www.udobaer.de/out/media/public/cust/others/s0000374-2021-ch_it.pdf</v>
      </c>
    </row>
    <row r="25277" spans="1:2" x14ac:dyDescent="0.2">
      <c r="A25277" s="1" t="s">
        <v>13966</v>
      </c>
      <c r="B25277" t="str">
        <f t="shared" si="757"/>
        <v>https://www.udobaer.de/out/media/public/cust/others/s0000374-2021-ch_it.pdf</v>
      </c>
    </row>
    <row r="25278" spans="1:2" x14ac:dyDescent="0.2">
      <c r="A25278" s="1" t="s">
        <v>13967</v>
      </c>
      <c r="B25278" t="str">
        <f t="shared" si="757"/>
        <v>https://www.udobaer.de/out/media/public/cust/others/s0000374-2021-ch_it.pdf</v>
      </c>
    </row>
    <row r="25279" spans="1:2" x14ac:dyDescent="0.2">
      <c r="A25279" s="1" t="s">
        <v>13968</v>
      </c>
      <c r="B25279" t="str">
        <f t="shared" si="757"/>
        <v>https://www.udobaer.de/out/media/public/cust/others/s0000374-2021-ch_it.pdf</v>
      </c>
    </row>
    <row r="25280" spans="1:2" x14ac:dyDescent="0.2">
      <c r="A25280" s="1" t="s">
        <v>13969</v>
      </c>
      <c r="B25280" t="str">
        <f t="shared" si="757"/>
        <v>https://www.udobaer.de/out/media/public/cust/others/s0000374-2021-ch_it.pdf</v>
      </c>
    </row>
    <row r="25281" spans="1:2" x14ac:dyDescent="0.2">
      <c r="A25281" s="1" t="s">
        <v>13970</v>
      </c>
      <c r="B25281" t="str">
        <f t="shared" si="757"/>
        <v>https://www.udobaer.de/out/media/public/cust/others/s0000374-2021-ch_it.pdf</v>
      </c>
    </row>
    <row r="25282" spans="1:2" x14ac:dyDescent="0.2">
      <c r="A25282" s="1" t="s">
        <v>13971</v>
      </c>
      <c r="B25282" t="str">
        <f t="shared" si="757"/>
        <v>https://www.udobaer.de/out/media/public/cust/others/s0000374-2021-ch_it.pdf</v>
      </c>
    </row>
    <row r="25283" spans="1:2" x14ac:dyDescent="0.2">
      <c r="A25283" s="1" t="s">
        <v>13972</v>
      </c>
      <c r="B25283" t="str">
        <f t="shared" si="757"/>
        <v>https://www.udobaer.de/out/media/public/cust/others/s0000374-2021-ch_it.pdf</v>
      </c>
    </row>
    <row r="25284" spans="1:2" x14ac:dyDescent="0.2">
      <c r="A25284" s="1" t="s">
        <v>13973</v>
      </c>
      <c r="B25284" t="str">
        <f t="shared" si="757"/>
        <v>https://www.udobaer.de/out/media/public/cust/others/s0000374-2021-ch_it.pdf</v>
      </c>
    </row>
    <row r="25285" spans="1:2" x14ac:dyDescent="0.2">
      <c r="A25285" s="1" t="s">
        <v>13974</v>
      </c>
      <c r="B25285" t="str">
        <f t="shared" si="757"/>
        <v>https://www.udobaer.de/out/media/public/cust/others/s0000374-2021-ch_it.pdf</v>
      </c>
    </row>
    <row r="25286" spans="1:2" x14ac:dyDescent="0.2">
      <c r="A25286" s="1" t="s">
        <v>13975</v>
      </c>
      <c r="B25286" t="str">
        <f t="shared" si="757"/>
        <v>https://www.udobaer.de/out/media/public/cust/others/s0000374-2021-ch_it.pdf</v>
      </c>
    </row>
    <row r="25287" spans="1:2" x14ac:dyDescent="0.2">
      <c r="A25287" s="1" t="s">
        <v>13976</v>
      </c>
      <c r="B25287" t="str">
        <f t="shared" si="757"/>
        <v>https://www.udobaer.de/out/media/public/cust/others/s0000374-2021-ch_it.pdf</v>
      </c>
    </row>
    <row r="25288" spans="1:2" x14ac:dyDescent="0.2">
      <c r="A25288" s="1" t="s">
        <v>13977</v>
      </c>
      <c r="B25288" t="str">
        <f t="shared" si="757"/>
        <v>https://www.udobaer.de/out/media/public/cust/others/s0000374-2021-ch_it.pdf</v>
      </c>
    </row>
    <row r="25289" spans="1:2" x14ac:dyDescent="0.2">
      <c r="A25289" s="1" t="s">
        <v>13978</v>
      </c>
      <c r="B25289" t="str">
        <f t="shared" si="757"/>
        <v>https://www.udobaer.de/out/media/public/cust/others/s0000374-2021-ch_it.pdf</v>
      </c>
    </row>
    <row r="25290" spans="1:2" x14ac:dyDescent="0.2">
      <c r="A25290" s="1" t="s">
        <v>13979</v>
      </c>
      <c r="B25290" t="str">
        <f t="shared" si="757"/>
        <v>https://www.udobaer.de/out/media/public/cust/others/s0000374-2021-ch_it.pdf</v>
      </c>
    </row>
    <row r="25291" spans="1:2" x14ac:dyDescent="0.2">
      <c r="A25291" s="1" t="s">
        <v>13980</v>
      </c>
      <c r="B25291" t="str">
        <f t="shared" si="757"/>
        <v>https://www.udobaer.de/out/media/public/cust/others/s0000374-2021-ch_it.pdf</v>
      </c>
    </row>
    <row r="25292" spans="1:2" x14ac:dyDescent="0.2">
      <c r="A25292" s="1" t="s">
        <v>13981</v>
      </c>
      <c r="B25292" t="str">
        <f t="shared" si="757"/>
        <v>https://www.udobaer.de/out/media/public/cust/others/s0000374-2021-ch_it.pdf</v>
      </c>
    </row>
    <row r="25293" spans="1:2" x14ac:dyDescent="0.2">
      <c r="A25293" s="1" t="s">
        <v>13982</v>
      </c>
      <c r="B25293" t="str">
        <f t="shared" si="757"/>
        <v>https://www.udobaer.de/out/media/public/cust/others/s0000374-2021-ch_it.pdf</v>
      </c>
    </row>
    <row r="25294" spans="1:2" x14ac:dyDescent="0.2">
      <c r="A25294" s="1" t="s">
        <v>13983</v>
      </c>
      <c r="B25294" t="str">
        <f t="shared" si="757"/>
        <v>https://www.udobaer.de/out/media/public/cust/others/s0000374-2021-ch_it.pdf</v>
      </c>
    </row>
    <row r="25295" spans="1:2" x14ac:dyDescent="0.2">
      <c r="A25295" s="1" t="s">
        <v>13984</v>
      </c>
      <c r="B25295" t="str">
        <f t="shared" si="757"/>
        <v>https://www.udobaer.de/out/media/public/cust/others/s0000374-2021-ch_it.pdf</v>
      </c>
    </row>
    <row r="25296" spans="1:2" x14ac:dyDescent="0.2">
      <c r="A25296" s="1" t="s">
        <v>13985</v>
      </c>
      <c r="B25296" t="str">
        <f t="shared" si="757"/>
        <v>https://www.udobaer.de/out/media/public/cust/others/s0000374-2021-ch_it.pdf</v>
      </c>
    </row>
    <row r="25297" spans="1:2" x14ac:dyDescent="0.2">
      <c r="A25297" s="1" t="s">
        <v>13986</v>
      </c>
      <c r="B25297" t="str">
        <f t="shared" si="757"/>
        <v>https://www.udobaer.de/out/media/public/cust/others/s0000374-2021-ch_it.pdf</v>
      </c>
    </row>
    <row r="25298" spans="1:2" x14ac:dyDescent="0.2">
      <c r="A25298" s="1" t="s">
        <v>13987</v>
      </c>
      <c r="B25298" t="str">
        <f t="shared" si="757"/>
        <v>https://www.udobaer.de/out/media/public/cust/others/s0000374-2021-ch_it.pdf</v>
      </c>
    </row>
    <row r="25299" spans="1:2" x14ac:dyDescent="0.2">
      <c r="A25299" s="1" t="s">
        <v>13988</v>
      </c>
      <c r="B25299" t="str">
        <f t="shared" si="757"/>
        <v>https://www.udobaer.de/out/media/public/cust/others/s0000374-2021-ch_it.pdf</v>
      </c>
    </row>
    <row r="25300" spans="1:2" x14ac:dyDescent="0.2">
      <c r="A25300" s="1" t="s">
        <v>13989</v>
      </c>
      <c r="B25300" t="str">
        <f t="shared" si="757"/>
        <v>https://www.udobaer.de/out/media/public/cust/others/s0000374-2021-ch_it.pdf</v>
      </c>
    </row>
    <row r="25301" spans="1:2" x14ac:dyDescent="0.2">
      <c r="A25301" s="1" t="s">
        <v>13990</v>
      </c>
      <c r="B25301" t="str">
        <f t="shared" si="757"/>
        <v>https://www.udobaer.de/out/media/public/cust/others/s0000374-2021-ch_it.pdf</v>
      </c>
    </row>
    <row r="25302" spans="1:2" x14ac:dyDescent="0.2">
      <c r="A25302" s="1" t="s">
        <v>13991</v>
      </c>
      <c r="B25302" t="str">
        <f t="shared" si="757"/>
        <v>https://www.udobaer.de/out/media/public/cust/others/s0000374-2021-ch_it.pdf</v>
      </c>
    </row>
    <row r="25303" spans="1:2" x14ac:dyDescent="0.2">
      <c r="A25303" s="1" t="s">
        <v>13992</v>
      </c>
      <c r="B25303" t="str">
        <f t="shared" si="757"/>
        <v>https://www.udobaer.de/out/media/public/cust/others/s0000374-2021-ch_it.pdf</v>
      </c>
    </row>
    <row r="25304" spans="1:2" x14ac:dyDescent="0.2">
      <c r="A25304" s="1" t="s">
        <v>13993</v>
      </c>
      <c r="B25304" t="str">
        <f t="shared" si="757"/>
        <v>https://www.udobaer.de/out/media/public/cust/others/s0000374-2021-ch_it.pdf</v>
      </c>
    </row>
    <row r="25305" spans="1:2" x14ac:dyDescent="0.2">
      <c r="A25305" s="1" t="s">
        <v>13994</v>
      </c>
      <c r="B25305" t="str">
        <f t="shared" si="757"/>
        <v>https://www.udobaer.de/out/media/public/cust/others/s0000374-2021-ch_it.pdf</v>
      </c>
    </row>
    <row r="25306" spans="1:2" x14ac:dyDescent="0.2">
      <c r="A25306" s="1" t="s">
        <v>34238</v>
      </c>
      <c r="B25306" t="str">
        <f t="shared" ref="B25306:B25345" si="758">HYPERLINK("https://www.udobaer.de/out/media/public/cust/others/s0000375-2021-ch_it.pdf")</f>
        <v>https://www.udobaer.de/out/media/public/cust/others/s0000375-2021-ch_it.pdf</v>
      </c>
    </row>
    <row r="25307" spans="1:2" x14ac:dyDescent="0.2">
      <c r="A25307" s="1" t="s">
        <v>34239</v>
      </c>
      <c r="B25307" t="str">
        <f t="shared" si="758"/>
        <v>https://www.udobaer.de/out/media/public/cust/others/s0000375-2021-ch_it.pdf</v>
      </c>
    </row>
    <row r="25308" spans="1:2" x14ac:dyDescent="0.2">
      <c r="A25308" s="1" t="s">
        <v>34240</v>
      </c>
      <c r="B25308" t="str">
        <f t="shared" si="758"/>
        <v>https://www.udobaer.de/out/media/public/cust/others/s0000375-2021-ch_it.pdf</v>
      </c>
    </row>
    <row r="25309" spans="1:2" x14ac:dyDescent="0.2">
      <c r="A25309" s="1" t="s">
        <v>34241</v>
      </c>
      <c r="B25309" t="str">
        <f t="shared" si="758"/>
        <v>https://www.udobaer.de/out/media/public/cust/others/s0000375-2021-ch_it.pdf</v>
      </c>
    </row>
    <row r="25310" spans="1:2" x14ac:dyDescent="0.2">
      <c r="A25310" s="1" t="s">
        <v>34242</v>
      </c>
      <c r="B25310" t="str">
        <f t="shared" si="758"/>
        <v>https://www.udobaer.de/out/media/public/cust/others/s0000375-2021-ch_it.pdf</v>
      </c>
    </row>
    <row r="25311" spans="1:2" x14ac:dyDescent="0.2">
      <c r="A25311" s="1" t="s">
        <v>34243</v>
      </c>
      <c r="B25311" t="str">
        <f t="shared" si="758"/>
        <v>https://www.udobaer.de/out/media/public/cust/others/s0000375-2021-ch_it.pdf</v>
      </c>
    </row>
    <row r="25312" spans="1:2" x14ac:dyDescent="0.2">
      <c r="A25312" s="1" t="s">
        <v>34244</v>
      </c>
      <c r="B25312" t="str">
        <f t="shared" si="758"/>
        <v>https://www.udobaer.de/out/media/public/cust/others/s0000375-2021-ch_it.pdf</v>
      </c>
    </row>
    <row r="25313" spans="1:2" x14ac:dyDescent="0.2">
      <c r="A25313" s="1" t="s">
        <v>34245</v>
      </c>
      <c r="B25313" t="str">
        <f t="shared" si="758"/>
        <v>https://www.udobaer.de/out/media/public/cust/others/s0000375-2021-ch_it.pdf</v>
      </c>
    </row>
    <row r="25314" spans="1:2" x14ac:dyDescent="0.2">
      <c r="A25314" s="1" t="s">
        <v>34246</v>
      </c>
      <c r="B25314" t="str">
        <f t="shared" si="758"/>
        <v>https://www.udobaer.de/out/media/public/cust/others/s0000375-2021-ch_it.pdf</v>
      </c>
    </row>
    <row r="25315" spans="1:2" x14ac:dyDescent="0.2">
      <c r="A25315" s="1" t="s">
        <v>34247</v>
      </c>
      <c r="B25315" t="str">
        <f t="shared" si="758"/>
        <v>https://www.udobaer.de/out/media/public/cust/others/s0000375-2021-ch_it.pdf</v>
      </c>
    </row>
    <row r="25316" spans="1:2" x14ac:dyDescent="0.2">
      <c r="A25316" s="1" t="s">
        <v>34248</v>
      </c>
      <c r="B25316" t="str">
        <f t="shared" si="758"/>
        <v>https://www.udobaer.de/out/media/public/cust/others/s0000375-2021-ch_it.pdf</v>
      </c>
    </row>
    <row r="25317" spans="1:2" x14ac:dyDescent="0.2">
      <c r="A25317" s="1" t="s">
        <v>34249</v>
      </c>
      <c r="B25317" t="str">
        <f t="shared" si="758"/>
        <v>https://www.udobaer.de/out/media/public/cust/others/s0000375-2021-ch_it.pdf</v>
      </c>
    </row>
    <row r="25318" spans="1:2" x14ac:dyDescent="0.2">
      <c r="A25318" s="1" t="s">
        <v>34250</v>
      </c>
      <c r="B25318" t="str">
        <f t="shared" si="758"/>
        <v>https://www.udobaer.de/out/media/public/cust/others/s0000375-2021-ch_it.pdf</v>
      </c>
    </row>
    <row r="25319" spans="1:2" x14ac:dyDescent="0.2">
      <c r="A25319" s="1" t="s">
        <v>34251</v>
      </c>
      <c r="B25319" t="str">
        <f t="shared" si="758"/>
        <v>https://www.udobaer.de/out/media/public/cust/others/s0000375-2021-ch_it.pdf</v>
      </c>
    </row>
    <row r="25320" spans="1:2" x14ac:dyDescent="0.2">
      <c r="A25320" s="1" t="s">
        <v>34252</v>
      </c>
      <c r="B25320" t="str">
        <f t="shared" si="758"/>
        <v>https://www.udobaer.de/out/media/public/cust/others/s0000375-2021-ch_it.pdf</v>
      </c>
    </row>
    <row r="25321" spans="1:2" x14ac:dyDescent="0.2">
      <c r="A25321" s="1" t="s">
        <v>34253</v>
      </c>
      <c r="B25321" t="str">
        <f t="shared" si="758"/>
        <v>https://www.udobaer.de/out/media/public/cust/others/s0000375-2021-ch_it.pdf</v>
      </c>
    </row>
    <row r="25322" spans="1:2" x14ac:dyDescent="0.2">
      <c r="A25322" s="1" t="s">
        <v>34254</v>
      </c>
      <c r="B25322" t="str">
        <f t="shared" si="758"/>
        <v>https://www.udobaer.de/out/media/public/cust/others/s0000375-2021-ch_it.pdf</v>
      </c>
    </row>
    <row r="25323" spans="1:2" x14ac:dyDescent="0.2">
      <c r="A25323" s="1" t="s">
        <v>34255</v>
      </c>
      <c r="B25323" t="str">
        <f t="shared" si="758"/>
        <v>https://www.udobaer.de/out/media/public/cust/others/s0000375-2021-ch_it.pdf</v>
      </c>
    </row>
    <row r="25324" spans="1:2" x14ac:dyDescent="0.2">
      <c r="A25324" s="1" t="s">
        <v>34256</v>
      </c>
      <c r="B25324" t="str">
        <f t="shared" si="758"/>
        <v>https://www.udobaer.de/out/media/public/cust/others/s0000375-2021-ch_it.pdf</v>
      </c>
    </row>
    <row r="25325" spans="1:2" x14ac:dyDescent="0.2">
      <c r="A25325" s="1" t="s">
        <v>34257</v>
      </c>
      <c r="B25325" t="str">
        <f t="shared" si="758"/>
        <v>https://www.udobaer.de/out/media/public/cust/others/s0000375-2021-ch_it.pdf</v>
      </c>
    </row>
    <row r="25326" spans="1:2" x14ac:dyDescent="0.2">
      <c r="A25326" s="1" t="s">
        <v>34258</v>
      </c>
      <c r="B25326" t="str">
        <f t="shared" si="758"/>
        <v>https://www.udobaer.de/out/media/public/cust/others/s0000375-2021-ch_it.pdf</v>
      </c>
    </row>
    <row r="25327" spans="1:2" x14ac:dyDescent="0.2">
      <c r="A25327" s="1" t="s">
        <v>34259</v>
      </c>
      <c r="B25327" t="str">
        <f t="shared" si="758"/>
        <v>https://www.udobaer.de/out/media/public/cust/others/s0000375-2021-ch_it.pdf</v>
      </c>
    </row>
    <row r="25328" spans="1:2" x14ac:dyDescent="0.2">
      <c r="A25328" s="1" t="s">
        <v>34260</v>
      </c>
      <c r="B25328" t="str">
        <f t="shared" si="758"/>
        <v>https://www.udobaer.de/out/media/public/cust/others/s0000375-2021-ch_it.pdf</v>
      </c>
    </row>
    <row r="25329" spans="1:2" x14ac:dyDescent="0.2">
      <c r="A25329" s="1" t="s">
        <v>34261</v>
      </c>
      <c r="B25329" t="str">
        <f t="shared" si="758"/>
        <v>https://www.udobaer.de/out/media/public/cust/others/s0000375-2021-ch_it.pdf</v>
      </c>
    </row>
    <row r="25330" spans="1:2" x14ac:dyDescent="0.2">
      <c r="A25330" s="1" t="s">
        <v>34262</v>
      </c>
      <c r="B25330" t="str">
        <f t="shared" si="758"/>
        <v>https://www.udobaer.de/out/media/public/cust/others/s0000375-2021-ch_it.pdf</v>
      </c>
    </row>
    <row r="25331" spans="1:2" x14ac:dyDescent="0.2">
      <c r="A25331" s="1" t="s">
        <v>34263</v>
      </c>
      <c r="B25331" t="str">
        <f t="shared" si="758"/>
        <v>https://www.udobaer.de/out/media/public/cust/others/s0000375-2021-ch_it.pdf</v>
      </c>
    </row>
    <row r="25332" spans="1:2" x14ac:dyDescent="0.2">
      <c r="A25332" s="1" t="s">
        <v>34264</v>
      </c>
      <c r="B25332" t="str">
        <f t="shared" si="758"/>
        <v>https://www.udobaer.de/out/media/public/cust/others/s0000375-2021-ch_it.pdf</v>
      </c>
    </row>
    <row r="25333" spans="1:2" x14ac:dyDescent="0.2">
      <c r="A25333" s="1" t="s">
        <v>34265</v>
      </c>
      <c r="B25333" t="str">
        <f t="shared" si="758"/>
        <v>https://www.udobaer.de/out/media/public/cust/others/s0000375-2021-ch_it.pdf</v>
      </c>
    </row>
    <row r="25334" spans="1:2" x14ac:dyDescent="0.2">
      <c r="A25334" s="1" t="s">
        <v>34266</v>
      </c>
      <c r="B25334" t="str">
        <f t="shared" si="758"/>
        <v>https://www.udobaer.de/out/media/public/cust/others/s0000375-2021-ch_it.pdf</v>
      </c>
    </row>
    <row r="25335" spans="1:2" x14ac:dyDescent="0.2">
      <c r="A25335" s="1" t="s">
        <v>34267</v>
      </c>
      <c r="B25335" t="str">
        <f t="shared" si="758"/>
        <v>https://www.udobaer.de/out/media/public/cust/others/s0000375-2021-ch_it.pdf</v>
      </c>
    </row>
    <row r="25336" spans="1:2" x14ac:dyDescent="0.2">
      <c r="A25336" s="1" t="s">
        <v>34268</v>
      </c>
      <c r="B25336" t="str">
        <f t="shared" si="758"/>
        <v>https://www.udobaer.de/out/media/public/cust/others/s0000375-2021-ch_it.pdf</v>
      </c>
    </row>
    <row r="25337" spans="1:2" x14ac:dyDescent="0.2">
      <c r="A25337" s="1" t="s">
        <v>34269</v>
      </c>
      <c r="B25337" t="str">
        <f t="shared" si="758"/>
        <v>https://www.udobaer.de/out/media/public/cust/others/s0000375-2021-ch_it.pdf</v>
      </c>
    </row>
    <row r="25338" spans="1:2" x14ac:dyDescent="0.2">
      <c r="A25338" s="1" t="s">
        <v>34444</v>
      </c>
      <c r="B25338" t="str">
        <f t="shared" si="758"/>
        <v>https://www.udobaer.de/out/media/public/cust/others/s0000375-2021-ch_it.pdf</v>
      </c>
    </row>
    <row r="25339" spans="1:2" x14ac:dyDescent="0.2">
      <c r="A25339" s="1" t="s">
        <v>34445</v>
      </c>
      <c r="B25339" t="str">
        <f t="shared" si="758"/>
        <v>https://www.udobaer.de/out/media/public/cust/others/s0000375-2021-ch_it.pdf</v>
      </c>
    </row>
    <row r="25340" spans="1:2" x14ac:dyDescent="0.2">
      <c r="A25340" s="1" t="s">
        <v>34447</v>
      </c>
      <c r="B25340" t="str">
        <f t="shared" si="758"/>
        <v>https://www.udobaer.de/out/media/public/cust/others/s0000375-2021-ch_it.pdf</v>
      </c>
    </row>
    <row r="25341" spans="1:2" x14ac:dyDescent="0.2">
      <c r="A25341" s="1" t="s">
        <v>34448</v>
      </c>
      <c r="B25341" t="str">
        <f t="shared" si="758"/>
        <v>https://www.udobaer.de/out/media/public/cust/others/s0000375-2021-ch_it.pdf</v>
      </c>
    </row>
    <row r="25342" spans="1:2" x14ac:dyDescent="0.2">
      <c r="A25342" s="1" t="s">
        <v>34449</v>
      </c>
      <c r="B25342" t="str">
        <f t="shared" si="758"/>
        <v>https://www.udobaer.de/out/media/public/cust/others/s0000375-2021-ch_it.pdf</v>
      </c>
    </row>
    <row r="25343" spans="1:2" x14ac:dyDescent="0.2">
      <c r="A25343" s="1" t="s">
        <v>34450</v>
      </c>
      <c r="B25343" t="str">
        <f t="shared" si="758"/>
        <v>https://www.udobaer.de/out/media/public/cust/others/s0000375-2021-ch_it.pdf</v>
      </c>
    </row>
    <row r="25344" spans="1:2" x14ac:dyDescent="0.2">
      <c r="A25344" s="1" t="s">
        <v>34451</v>
      </c>
      <c r="B25344" t="str">
        <f t="shared" si="758"/>
        <v>https://www.udobaer.de/out/media/public/cust/others/s0000375-2021-ch_it.pdf</v>
      </c>
    </row>
    <row r="25345" spans="1:2" x14ac:dyDescent="0.2">
      <c r="A25345" s="1" t="s">
        <v>34452</v>
      </c>
      <c r="B25345" t="str">
        <f t="shared" si="758"/>
        <v>https://www.udobaer.de/out/media/public/cust/others/s0000375-2021-ch_it.pdf</v>
      </c>
    </row>
    <row r="25346" spans="1:2" x14ac:dyDescent="0.2">
      <c r="A25346" s="1" t="s">
        <v>12401</v>
      </c>
      <c r="B25346" t="str">
        <f t="shared" ref="B25346:B25375" si="759">HYPERLINK("https://www.udobaer.de/out/media/public/cust/others/s0000376-2021-ch_it.pdf")</f>
        <v>https://www.udobaer.de/out/media/public/cust/others/s0000376-2021-ch_it.pdf</v>
      </c>
    </row>
    <row r="25347" spans="1:2" x14ac:dyDescent="0.2">
      <c r="A25347" s="1" t="s">
        <v>12402</v>
      </c>
      <c r="B25347" t="str">
        <f t="shared" si="759"/>
        <v>https://www.udobaer.de/out/media/public/cust/others/s0000376-2021-ch_it.pdf</v>
      </c>
    </row>
    <row r="25348" spans="1:2" x14ac:dyDescent="0.2">
      <c r="A25348" s="1" t="s">
        <v>12403</v>
      </c>
      <c r="B25348" t="str">
        <f t="shared" si="759"/>
        <v>https://www.udobaer.de/out/media/public/cust/others/s0000376-2021-ch_it.pdf</v>
      </c>
    </row>
    <row r="25349" spans="1:2" x14ac:dyDescent="0.2">
      <c r="A25349" s="1" t="s">
        <v>12404</v>
      </c>
      <c r="B25349" t="str">
        <f t="shared" si="759"/>
        <v>https://www.udobaer.de/out/media/public/cust/others/s0000376-2021-ch_it.pdf</v>
      </c>
    </row>
    <row r="25350" spans="1:2" x14ac:dyDescent="0.2">
      <c r="A25350" s="1" t="s">
        <v>12405</v>
      </c>
      <c r="B25350" t="str">
        <f t="shared" si="759"/>
        <v>https://www.udobaer.de/out/media/public/cust/others/s0000376-2021-ch_it.pdf</v>
      </c>
    </row>
    <row r="25351" spans="1:2" x14ac:dyDescent="0.2">
      <c r="A25351" s="1" t="s">
        <v>12406</v>
      </c>
      <c r="B25351" t="str">
        <f t="shared" si="759"/>
        <v>https://www.udobaer.de/out/media/public/cust/others/s0000376-2021-ch_it.pdf</v>
      </c>
    </row>
    <row r="25352" spans="1:2" x14ac:dyDescent="0.2">
      <c r="A25352" s="1" t="s">
        <v>12407</v>
      </c>
      <c r="B25352" t="str">
        <f t="shared" si="759"/>
        <v>https://www.udobaer.de/out/media/public/cust/others/s0000376-2021-ch_it.pdf</v>
      </c>
    </row>
    <row r="25353" spans="1:2" x14ac:dyDescent="0.2">
      <c r="A25353" s="1" t="s">
        <v>12408</v>
      </c>
      <c r="B25353" t="str">
        <f t="shared" si="759"/>
        <v>https://www.udobaer.de/out/media/public/cust/others/s0000376-2021-ch_it.pdf</v>
      </c>
    </row>
    <row r="25354" spans="1:2" x14ac:dyDescent="0.2">
      <c r="A25354" s="1" t="s">
        <v>12409</v>
      </c>
      <c r="B25354" t="str">
        <f t="shared" si="759"/>
        <v>https://www.udobaer.de/out/media/public/cust/others/s0000376-2021-ch_it.pdf</v>
      </c>
    </row>
    <row r="25355" spans="1:2" x14ac:dyDescent="0.2">
      <c r="A25355" s="1" t="s">
        <v>12410</v>
      </c>
      <c r="B25355" t="str">
        <f t="shared" si="759"/>
        <v>https://www.udobaer.de/out/media/public/cust/others/s0000376-2021-ch_it.pdf</v>
      </c>
    </row>
    <row r="25356" spans="1:2" x14ac:dyDescent="0.2">
      <c r="A25356" s="1" t="s">
        <v>12411</v>
      </c>
      <c r="B25356" t="str">
        <f t="shared" si="759"/>
        <v>https://www.udobaer.de/out/media/public/cust/others/s0000376-2021-ch_it.pdf</v>
      </c>
    </row>
    <row r="25357" spans="1:2" x14ac:dyDescent="0.2">
      <c r="A25357" s="1" t="s">
        <v>12412</v>
      </c>
      <c r="B25357" t="str">
        <f t="shared" si="759"/>
        <v>https://www.udobaer.de/out/media/public/cust/others/s0000376-2021-ch_it.pdf</v>
      </c>
    </row>
    <row r="25358" spans="1:2" x14ac:dyDescent="0.2">
      <c r="A25358" s="1" t="s">
        <v>14299</v>
      </c>
      <c r="B25358" t="str">
        <f t="shared" si="759"/>
        <v>https://www.udobaer.de/out/media/public/cust/others/s0000376-2021-ch_it.pdf</v>
      </c>
    </row>
    <row r="25359" spans="1:2" x14ac:dyDescent="0.2">
      <c r="A25359" s="1" t="s">
        <v>14300</v>
      </c>
      <c r="B25359" t="str">
        <f t="shared" si="759"/>
        <v>https://www.udobaer.de/out/media/public/cust/others/s0000376-2021-ch_it.pdf</v>
      </c>
    </row>
    <row r="25360" spans="1:2" x14ac:dyDescent="0.2">
      <c r="A25360" s="1" t="s">
        <v>14301</v>
      </c>
      <c r="B25360" t="str">
        <f t="shared" si="759"/>
        <v>https://www.udobaer.de/out/media/public/cust/others/s0000376-2021-ch_it.pdf</v>
      </c>
    </row>
    <row r="25361" spans="1:2" x14ac:dyDescent="0.2">
      <c r="A25361" s="1" t="s">
        <v>14302</v>
      </c>
      <c r="B25361" t="str">
        <f t="shared" si="759"/>
        <v>https://www.udobaer.de/out/media/public/cust/others/s0000376-2021-ch_it.pdf</v>
      </c>
    </row>
    <row r="25362" spans="1:2" x14ac:dyDescent="0.2">
      <c r="A25362" s="1" t="s">
        <v>14303</v>
      </c>
      <c r="B25362" t="str">
        <f t="shared" si="759"/>
        <v>https://www.udobaer.de/out/media/public/cust/others/s0000376-2021-ch_it.pdf</v>
      </c>
    </row>
    <row r="25363" spans="1:2" x14ac:dyDescent="0.2">
      <c r="A25363" s="1" t="s">
        <v>14304</v>
      </c>
      <c r="B25363" t="str">
        <f t="shared" si="759"/>
        <v>https://www.udobaer.de/out/media/public/cust/others/s0000376-2021-ch_it.pdf</v>
      </c>
    </row>
    <row r="25364" spans="1:2" x14ac:dyDescent="0.2">
      <c r="A25364" s="1" t="s">
        <v>14305</v>
      </c>
      <c r="B25364" t="str">
        <f t="shared" si="759"/>
        <v>https://www.udobaer.de/out/media/public/cust/others/s0000376-2021-ch_it.pdf</v>
      </c>
    </row>
    <row r="25365" spans="1:2" x14ac:dyDescent="0.2">
      <c r="A25365" s="1" t="s">
        <v>14306</v>
      </c>
      <c r="B25365" t="str">
        <f t="shared" si="759"/>
        <v>https://www.udobaer.de/out/media/public/cust/others/s0000376-2021-ch_it.pdf</v>
      </c>
    </row>
    <row r="25366" spans="1:2" x14ac:dyDescent="0.2">
      <c r="A25366" s="1" t="s">
        <v>14307</v>
      </c>
      <c r="B25366" t="str">
        <f t="shared" si="759"/>
        <v>https://www.udobaer.de/out/media/public/cust/others/s0000376-2021-ch_it.pdf</v>
      </c>
    </row>
    <row r="25367" spans="1:2" x14ac:dyDescent="0.2">
      <c r="A25367" s="1" t="s">
        <v>14308</v>
      </c>
      <c r="B25367" t="str">
        <f t="shared" si="759"/>
        <v>https://www.udobaer.de/out/media/public/cust/others/s0000376-2021-ch_it.pdf</v>
      </c>
    </row>
    <row r="25368" spans="1:2" x14ac:dyDescent="0.2">
      <c r="A25368" s="1" t="s">
        <v>14309</v>
      </c>
      <c r="B25368" t="str">
        <f t="shared" si="759"/>
        <v>https://www.udobaer.de/out/media/public/cust/others/s0000376-2021-ch_it.pdf</v>
      </c>
    </row>
    <row r="25369" spans="1:2" x14ac:dyDescent="0.2">
      <c r="A25369" s="1" t="s">
        <v>14310</v>
      </c>
      <c r="B25369" t="str">
        <f t="shared" si="759"/>
        <v>https://www.udobaer.de/out/media/public/cust/others/s0000376-2021-ch_it.pdf</v>
      </c>
    </row>
    <row r="25370" spans="1:2" x14ac:dyDescent="0.2">
      <c r="A25370" s="1" t="s">
        <v>14311</v>
      </c>
      <c r="B25370" t="str">
        <f t="shared" si="759"/>
        <v>https://www.udobaer.de/out/media/public/cust/others/s0000376-2021-ch_it.pdf</v>
      </c>
    </row>
    <row r="25371" spans="1:2" x14ac:dyDescent="0.2">
      <c r="A25371" s="1" t="s">
        <v>14312</v>
      </c>
      <c r="B25371" t="str">
        <f t="shared" si="759"/>
        <v>https://www.udobaer.de/out/media/public/cust/others/s0000376-2021-ch_it.pdf</v>
      </c>
    </row>
    <row r="25372" spans="1:2" x14ac:dyDescent="0.2">
      <c r="A25372" s="1" t="s">
        <v>34207</v>
      </c>
      <c r="B25372" t="str">
        <f t="shared" si="759"/>
        <v>https://www.udobaer.de/out/media/public/cust/others/s0000376-2021-ch_it.pdf</v>
      </c>
    </row>
    <row r="25373" spans="1:2" x14ac:dyDescent="0.2">
      <c r="A25373" s="1" t="s">
        <v>34208</v>
      </c>
      <c r="B25373" t="str">
        <f t="shared" si="759"/>
        <v>https://www.udobaer.de/out/media/public/cust/others/s0000376-2021-ch_it.pdf</v>
      </c>
    </row>
    <row r="25374" spans="1:2" x14ac:dyDescent="0.2">
      <c r="A25374" s="1" t="s">
        <v>34209</v>
      </c>
      <c r="B25374" t="str">
        <f t="shared" si="759"/>
        <v>https://www.udobaer.de/out/media/public/cust/others/s0000376-2021-ch_it.pdf</v>
      </c>
    </row>
    <row r="25375" spans="1:2" x14ac:dyDescent="0.2">
      <c r="A25375" s="1" t="s">
        <v>34210</v>
      </c>
      <c r="B25375" t="str">
        <f t="shared" si="759"/>
        <v>https://www.udobaer.de/out/media/public/cust/others/s0000376-2021-ch_it.pdf</v>
      </c>
    </row>
    <row r="25376" spans="1:2" x14ac:dyDescent="0.2">
      <c r="A25376" s="1" t="s">
        <v>34211</v>
      </c>
      <c r="B25376" t="str">
        <f t="shared" ref="B25376:B25390" si="760">HYPERLINK("https://www.udobaer.de/out/media/public/cust/others/s0000377-2021-ch_it.pdf")</f>
        <v>https://www.udobaer.de/out/media/public/cust/others/s0000377-2021-ch_it.pdf</v>
      </c>
    </row>
    <row r="25377" spans="1:2" x14ac:dyDescent="0.2">
      <c r="A25377" s="1" t="s">
        <v>34212</v>
      </c>
      <c r="B25377" t="str">
        <f t="shared" si="760"/>
        <v>https://www.udobaer.de/out/media/public/cust/others/s0000377-2021-ch_it.pdf</v>
      </c>
    </row>
    <row r="25378" spans="1:2" x14ac:dyDescent="0.2">
      <c r="A25378" s="1" t="s">
        <v>34216</v>
      </c>
      <c r="B25378" t="str">
        <f t="shared" si="760"/>
        <v>https://www.udobaer.de/out/media/public/cust/others/s0000377-2021-ch_it.pdf</v>
      </c>
    </row>
    <row r="25379" spans="1:2" x14ac:dyDescent="0.2">
      <c r="A25379" s="1" t="s">
        <v>34220</v>
      </c>
      <c r="B25379" t="str">
        <f t="shared" si="760"/>
        <v>https://www.udobaer.de/out/media/public/cust/others/s0000377-2021-ch_it.pdf</v>
      </c>
    </row>
    <row r="25380" spans="1:2" x14ac:dyDescent="0.2">
      <c r="A25380" s="1" t="s">
        <v>34221</v>
      </c>
      <c r="B25380" t="str">
        <f t="shared" si="760"/>
        <v>https://www.udobaer.de/out/media/public/cust/others/s0000377-2021-ch_it.pdf</v>
      </c>
    </row>
    <row r="25381" spans="1:2" x14ac:dyDescent="0.2">
      <c r="A25381" s="1" t="s">
        <v>34222</v>
      </c>
      <c r="B25381" t="str">
        <f t="shared" si="760"/>
        <v>https://www.udobaer.de/out/media/public/cust/others/s0000377-2021-ch_it.pdf</v>
      </c>
    </row>
    <row r="25382" spans="1:2" x14ac:dyDescent="0.2">
      <c r="A25382" s="1" t="s">
        <v>34224</v>
      </c>
      <c r="B25382" t="str">
        <f t="shared" si="760"/>
        <v>https://www.udobaer.de/out/media/public/cust/others/s0000377-2021-ch_it.pdf</v>
      </c>
    </row>
    <row r="25383" spans="1:2" x14ac:dyDescent="0.2">
      <c r="A25383" s="1" t="s">
        <v>34225</v>
      </c>
      <c r="B25383" t="str">
        <f t="shared" si="760"/>
        <v>https://www.udobaer.de/out/media/public/cust/others/s0000377-2021-ch_it.pdf</v>
      </c>
    </row>
    <row r="25384" spans="1:2" x14ac:dyDescent="0.2">
      <c r="A25384" s="1" t="s">
        <v>34230</v>
      </c>
      <c r="B25384" t="str">
        <f t="shared" si="760"/>
        <v>https://www.udobaer.de/out/media/public/cust/others/s0000377-2021-ch_it.pdf</v>
      </c>
    </row>
    <row r="25385" spans="1:2" x14ac:dyDescent="0.2">
      <c r="A25385" s="1" t="s">
        <v>34231</v>
      </c>
      <c r="B25385" t="str">
        <f t="shared" si="760"/>
        <v>https://www.udobaer.de/out/media/public/cust/others/s0000377-2021-ch_it.pdf</v>
      </c>
    </row>
    <row r="25386" spans="1:2" x14ac:dyDescent="0.2">
      <c r="A25386" s="1" t="s">
        <v>34232</v>
      </c>
      <c r="B25386" t="str">
        <f t="shared" si="760"/>
        <v>https://www.udobaer.de/out/media/public/cust/others/s0000377-2021-ch_it.pdf</v>
      </c>
    </row>
    <row r="25387" spans="1:2" x14ac:dyDescent="0.2">
      <c r="A25387" s="1" t="s">
        <v>34233</v>
      </c>
      <c r="B25387" t="str">
        <f t="shared" si="760"/>
        <v>https://www.udobaer.de/out/media/public/cust/others/s0000377-2021-ch_it.pdf</v>
      </c>
    </row>
    <row r="25388" spans="1:2" x14ac:dyDescent="0.2">
      <c r="A25388" s="1" t="s">
        <v>34235</v>
      </c>
      <c r="B25388" t="str">
        <f t="shared" si="760"/>
        <v>https://www.udobaer.de/out/media/public/cust/others/s0000377-2021-ch_it.pdf</v>
      </c>
    </row>
    <row r="25389" spans="1:2" x14ac:dyDescent="0.2">
      <c r="A25389" s="1" t="s">
        <v>34236</v>
      </c>
      <c r="B25389" t="str">
        <f t="shared" si="760"/>
        <v>https://www.udobaer.de/out/media/public/cust/others/s0000377-2021-ch_it.pdf</v>
      </c>
    </row>
    <row r="25390" spans="1:2" x14ac:dyDescent="0.2">
      <c r="A25390" s="1" t="s">
        <v>34237</v>
      </c>
      <c r="B25390" t="str">
        <f t="shared" si="760"/>
        <v>https://www.udobaer.de/out/media/public/cust/others/s0000377-2021-ch_it.pdf</v>
      </c>
    </row>
    <row r="25391" spans="1:2" x14ac:dyDescent="0.2">
      <c r="A25391" s="1" t="s">
        <v>10498</v>
      </c>
      <c r="B25391" t="str">
        <f>HYPERLINK("https://www.udobaer.de/out/media/public/cust/others/s0000379-2021-ch_it.pdf")</f>
        <v>https://www.udobaer.de/out/media/public/cust/others/s0000379-2021-ch_it.pdf</v>
      </c>
    </row>
    <row r="25392" spans="1:2" x14ac:dyDescent="0.2">
      <c r="A25392" s="1" t="s">
        <v>10498</v>
      </c>
      <c r="B25392" t="str">
        <f>HYPERLINK("https://www.udobaer.de/out/media/public/cust/others/s0000379-2021-ch_it.pdf")</f>
        <v>https://www.udobaer.de/out/media/public/cust/others/s0000379-2021-ch_it.pdf</v>
      </c>
    </row>
    <row r="25393" spans="1:2" x14ac:dyDescent="0.2">
      <c r="A25393" s="1" t="s">
        <v>10498</v>
      </c>
      <c r="B25393" t="str">
        <f>HYPERLINK("https://www.udobaer.de/out/media/public/cust/others/s0000379-2021-ch_it.pdf")</f>
        <v>https://www.udobaer.de/out/media/public/cust/others/s0000379-2021-ch_it.pdf</v>
      </c>
    </row>
    <row r="25394" spans="1:2" x14ac:dyDescent="0.2">
      <c r="A25394" s="1" t="s">
        <v>8900</v>
      </c>
      <c r="B25394" t="str">
        <f t="shared" ref="B25394:B25425" si="761">HYPERLINK("https://www.udobaer.de/out/media/public/cust/others/s0000382-2021-ch_it.pdf")</f>
        <v>https://www.udobaer.de/out/media/public/cust/others/s0000382-2021-ch_it.pdf</v>
      </c>
    </row>
    <row r="25395" spans="1:2" x14ac:dyDescent="0.2">
      <c r="A25395" s="1" t="s">
        <v>8901</v>
      </c>
      <c r="B25395" t="str">
        <f t="shared" si="761"/>
        <v>https://www.udobaer.de/out/media/public/cust/others/s0000382-2021-ch_it.pdf</v>
      </c>
    </row>
    <row r="25396" spans="1:2" x14ac:dyDescent="0.2">
      <c r="A25396" s="1" t="s">
        <v>8902</v>
      </c>
      <c r="B25396" t="str">
        <f t="shared" si="761"/>
        <v>https://www.udobaer.de/out/media/public/cust/others/s0000382-2021-ch_it.pdf</v>
      </c>
    </row>
    <row r="25397" spans="1:2" x14ac:dyDescent="0.2">
      <c r="A25397" s="1" t="s">
        <v>8903</v>
      </c>
      <c r="B25397" t="str">
        <f t="shared" si="761"/>
        <v>https://www.udobaer.de/out/media/public/cust/others/s0000382-2021-ch_it.pdf</v>
      </c>
    </row>
    <row r="25398" spans="1:2" x14ac:dyDescent="0.2">
      <c r="A25398" s="1" t="s">
        <v>8904</v>
      </c>
      <c r="B25398" t="str">
        <f t="shared" si="761"/>
        <v>https://www.udobaer.de/out/media/public/cust/others/s0000382-2021-ch_it.pdf</v>
      </c>
    </row>
    <row r="25399" spans="1:2" x14ac:dyDescent="0.2">
      <c r="A25399" s="1" t="s">
        <v>8905</v>
      </c>
      <c r="B25399" t="str">
        <f t="shared" si="761"/>
        <v>https://www.udobaer.de/out/media/public/cust/others/s0000382-2021-ch_it.pdf</v>
      </c>
    </row>
    <row r="25400" spans="1:2" x14ac:dyDescent="0.2">
      <c r="A25400" s="1" t="s">
        <v>8906</v>
      </c>
      <c r="B25400" t="str">
        <f t="shared" si="761"/>
        <v>https://www.udobaer.de/out/media/public/cust/others/s0000382-2021-ch_it.pdf</v>
      </c>
    </row>
    <row r="25401" spans="1:2" x14ac:dyDescent="0.2">
      <c r="A25401" s="1" t="s">
        <v>8908</v>
      </c>
      <c r="B25401" t="str">
        <f t="shared" si="761"/>
        <v>https://www.udobaer.de/out/media/public/cust/others/s0000382-2021-ch_it.pdf</v>
      </c>
    </row>
    <row r="25402" spans="1:2" x14ac:dyDescent="0.2">
      <c r="A25402" s="1" t="s">
        <v>8909</v>
      </c>
      <c r="B25402" t="str">
        <f t="shared" si="761"/>
        <v>https://www.udobaer.de/out/media/public/cust/others/s0000382-2021-ch_it.pdf</v>
      </c>
    </row>
    <row r="25403" spans="1:2" x14ac:dyDescent="0.2">
      <c r="A25403" s="1" t="s">
        <v>8912</v>
      </c>
      <c r="B25403" t="str">
        <f t="shared" si="761"/>
        <v>https://www.udobaer.de/out/media/public/cust/others/s0000382-2021-ch_it.pdf</v>
      </c>
    </row>
    <row r="25404" spans="1:2" x14ac:dyDescent="0.2">
      <c r="A25404" s="1" t="s">
        <v>8975</v>
      </c>
      <c r="B25404" t="str">
        <f t="shared" si="761"/>
        <v>https://www.udobaer.de/out/media/public/cust/others/s0000382-2021-ch_it.pdf</v>
      </c>
    </row>
    <row r="25405" spans="1:2" x14ac:dyDescent="0.2">
      <c r="A25405" s="1" t="s">
        <v>8976</v>
      </c>
      <c r="B25405" t="str">
        <f t="shared" si="761"/>
        <v>https://www.udobaer.de/out/media/public/cust/others/s0000382-2021-ch_it.pdf</v>
      </c>
    </row>
    <row r="25406" spans="1:2" x14ac:dyDescent="0.2">
      <c r="A25406" s="1" t="s">
        <v>8977</v>
      </c>
      <c r="B25406" t="str">
        <f t="shared" si="761"/>
        <v>https://www.udobaer.de/out/media/public/cust/others/s0000382-2021-ch_it.pdf</v>
      </c>
    </row>
    <row r="25407" spans="1:2" x14ac:dyDescent="0.2">
      <c r="A25407" s="1" t="s">
        <v>8978</v>
      </c>
      <c r="B25407" t="str">
        <f t="shared" si="761"/>
        <v>https://www.udobaer.de/out/media/public/cust/others/s0000382-2021-ch_it.pdf</v>
      </c>
    </row>
    <row r="25408" spans="1:2" x14ac:dyDescent="0.2">
      <c r="A25408" s="1" t="s">
        <v>9012</v>
      </c>
      <c r="B25408" t="str">
        <f t="shared" si="761"/>
        <v>https://www.udobaer.de/out/media/public/cust/others/s0000382-2021-ch_it.pdf</v>
      </c>
    </row>
    <row r="25409" spans="1:2" x14ac:dyDescent="0.2">
      <c r="A25409" s="1" t="s">
        <v>9013</v>
      </c>
      <c r="B25409" t="str">
        <f t="shared" si="761"/>
        <v>https://www.udobaer.de/out/media/public/cust/others/s0000382-2021-ch_it.pdf</v>
      </c>
    </row>
    <row r="25410" spans="1:2" x14ac:dyDescent="0.2">
      <c r="A25410" s="1" t="s">
        <v>9014</v>
      </c>
      <c r="B25410" t="str">
        <f t="shared" si="761"/>
        <v>https://www.udobaer.de/out/media/public/cust/others/s0000382-2021-ch_it.pdf</v>
      </c>
    </row>
    <row r="25411" spans="1:2" x14ac:dyDescent="0.2">
      <c r="A25411" s="1" t="s">
        <v>9015</v>
      </c>
      <c r="B25411" t="str">
        <f t="shared" si="761"/>
        <v>https://www.udobaer.de/out/media/public/cust/others/s0000382-2021-ch_it.pdf</v>
      </c>
    </row>
    <row r="25412" spans="1:2" x14ac:dyDescent="0.2">
      <c r="A25412" s="1" t="s">
        <v>11263</v>
      </c>
      <c r="B25412" t="str">
        <f t="shared" si="761"/>
        <v>https://www.udobaer.de/out/media/public/cust/others/s0000382-2021-ch_it.pdf</v>
      </c>
    </row>
    <row r="25413" spans="1:2" x14ac:dyDescent="0.2">
      <c r="A25413" s="1" t="s">
        <v>11264</v>
      </c>
      <c r="B25413" t="str">
        <f t="shared" si="761"/>
        <v>https://www.udobaer.de/out/media/public/cust/others/s0000382-2021-ch_it.pdf</v>
      </c>
    </row>
    <row r="25414" spans="1:2" x14ac:dyDescent="0.2">
      <c r="A25414" s="1" t="s">
        <v>11265</v>
      </c>
      <c r="B25414" t="str">
        <f t="shared" si="761"/>
        <v>https://www.udobaer.de/out/media/public/cust/others/s0000382-2021-ch_it.pdf</v>
      </c>
    </row>
    <row r="25415" spans="1:2" x14ac:dyDescent="0.2">
      <c r="A25415" s="1" t="s">
        <v>11270</v>
      </c>
      <c r="B25415" t="str">
        <f t="shared" si="761"/>
        <v>https://www.udobaer.de/out/media/public/cust/others/s0000382-2021-ch_it.pdf</v>
      </c>
    </row>
    <row r="25416" spans="1:2" x14ac:dyDescent="0.2">
      <c r="A25416" s="1" t="s">
        <v>11350</v>
      </c>
      <c r="B25416" t="str">
        <f t="shared" si="761"/>
        <v>https://www.udobaer.de/out/media/public/cust/others/s0000382-2021-ch_it.pdf</v>
      </c>
    </row>
    <row r="25417" spans="1:2" x14ac:dyDescent="0.2">
      <c r="A25417" s="1" t="s">
        <v>11352</v>
      </c>
      <c r="B25417" t="str">
        <f t="shared" si="761"/>
        <v>https://www.udobaer.de/out/media/public/cust/others/s0000382-2021-ch_it.pdf</v>
      </c>
    </row>
    <row r="25418" spans="1:2" x14ac:dyDescent="0.2">
      <c r="A25418" s="1" t="s">
        <v>11353</v>
      </c>
      <c r="B25418" t="str">
        <f t="shared" si="761"/>
        <v>https://www.udobaer.de/out/media/public/cust/others/s0000382-2021-ch_it.pdf</v>
      </c>
    </row>
    <row r="25419" spans="1:2" x14ac:dyDescent="0.2">
      <c r="A25419" s="1" t="s">
        <v>11354</v>
      </c>
      <c r="B25419" t="str">
        <f t="shared" si="761"/>
        <v>https://www.udobaer.de/out/media/public/cust/others/s0000382-2021-ch_it.pdf</v>
      </c>
    </row>
    <row r="25420" spans="1:2" x14ac:dyDescent="0.2">
      <c r="A25420" s="1" t="s">
        <v>11355</v>
      </c>
      <c r="B25420" t="str">
        <f t="shared" si="761"/>
        <v>https://www.udobaer.de/out/media/public/cust/others/s0000382-2021-ch_it.pdf</v>
      </c>
    </row>
    <row r="25421" spans="1:2" x14ac:dyDescent="0.2">
      <c r="A25421" s="1" t="s">
        <v>11356</v>
      </c>
      <c r="B25421" t="str">
        <f t="shared" si="761"/>
        <v>https://www.udobaer.de/out/media/public/cust/others/s0000382-2021-ch_it.pdf</v>
      </c>
    </row>
    <row r="25422" spans="1:2" x14ac:dyDescent="0.2">
      <c r="A25422" s="1" t="s">
        <v>11357</v>
      </c>
      <c r="B25422" t="str">
        <f t="shared" si="761"/>
        <v>https://www.udobaer.de/out/media/public/cust/others/s0000382-2021-ch_it.pdf</v>
      </c>
    </row>
    <row r="25423" spans="1:2" x14ac:dyDescent="0.2">
      <c r="A25423" s="1" t="s">
        <v>11359</v>
      </c>
      <c r="B25423" t="str">
        <f t="shared" si="761"/>
        <v>https://www.udobaer.de/out/media/public/cust/others/s0000382-2021-ch_it.pdf</v>
      </c>
    </row>
    <row r="25424" spans="1:2" x14ac:dyDescent="0.2">
      <c r="A25424" s="1" t="s">
        <v>11366</v>
      </c>
      <c r="B25424" t="str">
        <f t="shared" si="761"/>
        <v>https://www.udobaer.de/out/media/public/cust/others/s0000382-2021-ch_it.pdf</v>
      </c>
    </row>
    <row r="25425" spans="1:2" x14ac:dyDescent="0.2">
      <c r="A25425" s="1" t="s">
        <v>11368</v>
      </c>
      <c r="B25425" t="str">
        <f t="shared" si="761"/>
        <v>https://www.udobaer.de/out/media/public/cust/others/s0000382-2021-ch_it.pdf</v>
      </c>
    </row>
    <row r="25426" spans="1:2" x14ac:dyDescent="0.2">
      <c r="A25426" s="1" t="s">
        <v>11369</v>
      </c>
      <c r="B25426" t="str">
        <f t="shared" ref="B25426:B25443" si="762">HYPERLINK("https://www.udobaer.de/out/media/public/cust/others/s0000382-2021-ch_it.pdf")</f>
        <v>https://www.udobaer.de/out/media/public/cust/others/s0000382-2021-ch_it.pdf</v>
      </c>
    </row>
    <row r="25427" spans="1:2" x14ac:dyDescent="0.2">
      <c r="A25427" s="1" t="s">
        <v>11432</v>
      </c>
      <c r="B25427" t="str">
        <f t="shared" si="762"/>
        <v>https://www.udobaer.de/out/media/public/cust/others/s0000382-2021-ch_it.pdf</v>
      </c>
    </row>
    <row r="25428" spans="1:2" x14ac:dyDescent="0.2">
      <c r="A25428" s="1" t="s">
        <v>11433</v>
      </c>
      <c r="B25428" t="str">
        <f t="shared" si="762"/>
        <v>https://www.udobaer.de/out/media/public/cust/others/s0000382-2021-ch_it.pdf</v>
      </c>
    </row>
    <row r="25429" spans="1:2" x14ac:dyDescent="0.2">
      <c r="A25429" s="1" t="s">
        <v>11443</v>
      </c>
      <c r="B25429" t="str">
        <f t="shared" si="762"/>
        <v>https://www.udobaer.de/out/media/public/cust/others/s0000382-2021-ch_it.pdf</v>
      </c>
    </row>
    <row r="25430" spans="1:2" x14ac:dyDescent="0.2">
      <c r="A25430" s="1" t="s">
        <v>11447</v>
      </c>
      <c r="B25430" t="str">
        <f t="shared" si="762"/>
        <v>https://www.udobaer.de/out/media/public/cust/others/s0000382-2021-ch_it.pdf</v>
      </c>
    </row>
    <row r="25431" spans="1:2" x14ac:dyDescent="0.2">
      <c r="A25431" s="1" t="s">
        <v>11448</v>
      </c>
      <c r="B25431" t="str">
        <f t="shared" si="762"/>
        <v>https://www.udobaer.de/out/media/public/cust/others/s0000382-2021-ch_it.pdf</v>
      </c>
    </row>
    <row r="25432" spans="1:2" x14ac:dyDescent="0.2">
      <c r="A25432" s="1" t="s">
        <v>11456</v>
      </c>
      <c r="B25432" t="str">
        <f t="shared" si="762"/>
        <v>https://www.udobaer.de/out/media/public/cust/others/s0000382-2021-ch_it.pdf</v>
      </c>
    </row>
    <row r="25433" spans="1:2" x14ac:dyDescent="0.2">
      <c r="A25433" s="1" t="s">
        <v>11458</v>
      </c>
      <c r="B25433" t="str">
        <f t="shared" si="762"/>
        <v>https://www.udobaer.de/out/media/public/cust/others/s0000382-2021-ch_it.pdf</v>
      </c>
    </row>
    <row r="25434" spans="1:2" x14ac:dyDescent="0.2">
      <c r="A25434" s="1" t="s">
        <v>11459</v>
      </c>
      <c r="B25434" t="str">
        <f t="shared" si="762"/>
        <v>https://www.udobaer.de/out/media/public/cust/others/s0000382-2021-ch_it.pdf</v>
      </c>
    </row>
    <row r="25435" spans="1:2" x14ac:dyDescent="0.2">
      <c r="A25435" s="1" t="s">
        <v>11460</v>
      </c>
      <c r="B25435" t="str">
        <f t="shared" si="762"/>
        <v>https://www.udobaer.de/out/media/public/cust/others/s0000382-2021-ch_it.pdf</v>
      </c>
    </row>
    <row r="25436" spans="1:2" x14ac:dyDescent="0.2">
      <c r="A25436" s="1" t="s">
        <v>11461</v>
      </c>
      <c r="B25436" t="str">
        <f t="shared" si="762"/>
        <v>https://www.udobaer.de/out/media/public/cust/others/s0000382-2021-ch_it.pdf</v>
      </c>
    </row>
    <row r="25437" spans="1:2" x14ac:dyDescent="0.2">
      <c r="A25437" s="1" t="s">
        <v>11462</v>
      </c>
      <c r="B25437" t="str">
        <f t="shared" si="762"/>
        <v>https://www.udobaer.de/out/media/public/cust/others/s0000382-2021-ch_it.pdf</v>
      </c>
    </row>
    <row r="25438" spans="1:2" x14ac:dyDescent="0.2">
      <c r="A25438" s="1" t="s">
        <v>11463</v>
      </c>
      <c r="B25438" t="str">
        <f t="shared" si="762"/>
        <v>https://www.udobaer.de/out/media/public/cust/others/s0000382-2021-ch_it.pdf</v>
      </c>
    </row>
    <row r="25439" spans="1:2" x14ac:dyDescent="0.2">
      <c r="A25439" s="1" t="s">
        <v>11464</v>
      </c>
      <c r="B25439" t="str">
        <f t="shared" si="762"/>
        <v>https://www.udobaer.de/out/media/public/cust/others/s0000382-2021-ch_it.pdf</v>
      </c>
    </row>
    <row r="25440" spans="1:2" x14ac:dyDescent="0.2">
      <c r="A25440" s="1" t="s">
        <v>11465</v>
      </c>
      <c r="B25440" t="str">
        <f t="shared" si="762"/>
        <v>https://www.udobaer.de/out/media/public/cust/others/s0000382-2021-ch_it.pdf</v>
      </c>
    </row>
    <row r="25441" spans="1:2" x14ac:dyDescent="0.2">
      <c r="A25441" s="1" t="s">
        <v>11541</v>
      </c>
      <c r="B25441" t="str">
        <f t="shared" si="762"/>
        <v>https://www.udobaer.de/out/media/public/cust/others/s0000382-2021-ch_it.pdf</v>
      </c>
    </row>
    <row r="25442" spans="1:2" x14ac:dyDescent="0.2">
      <c r="A25442" s="1" t="s">
        <v>11543</v>
      </c>
      <c r="B25442" t="str">
        <f t="shared" si="762"/>
        <v>https://www.udobaer.de/out/media/public/cust/others/s0000382-2021-ch_it.pdf</v>
      </c>
    </row>
    <row r="25443" spans="1:2" x14ac:dyDescent="0.2">
      <c r="A25443" s="1" t="s">
        <v>11544</v>
      </c>
      <c r="B25443" t="str">
        <f t="shared" si="762"/>
        <v>https://www.udobaer.de/out/media/public/cust/others/s0000382-2021-ch_it.pdf</v>
      </c>
    </row>
    <row r="25444" spans="1:2" x14ac:dyDescent="0.2">
      <c r="A25444" s="1" t="s">
        <v>8855</v>
      </c>
      <c r="B25444" t="str">
        <f t="shared" ref="B25444:B25475" si="763">HYPERLINK("https://www.udobaer.de/out/media/public/cust/others/s0000384-2021-ch_it.pdf")</f>
        <v>https://www.udobaer.de/out/media/public/cust/others/s0000384-2021-ch_it.pdf</v>
      </c>
    </row>
    <row r="25445" spans="1:2" x14ac:dyDescent="0.2">
      <c r="A25445" s="1" t="s">
        <v>8856</v>
      </c>
      <c r="B25445" t="str">
        <f t="shared" si="763"/>
        <v>https://www.udobaer.de/out/media/public/cust/others/s0000384-2021-ch_it.pdf</v>
      </c>
    </row>
    <row r="25446" spans="1:2" x14ac:dyDescent="0.2">
      <c r="A25446" s="1" t="s">
        <v>8857</v>
      </c>
      <c r="B25446" t="str">
        <f t="shared" si="763"/>
        <v>https://www.udobaer.de/out/media/public/cust/others/s0000384-2021-ch_it.pdf</v>
      </c>
    </row>
    <row r="25447" spans="1:2" x14ac:dyDescent="0.2">
      <c r="A25447" s="1" t="s">
        <v>8858</v>
      </c>
      <c r="B25447" t="str">
        <f t="shared" si="763"/>
        <v>https://www.udobaer.de/out/media/public/cust/others/s0000384-2021-ch_it.pdf</v>
      </c>
    </row>
    <row r="25448" spans="1:2" x14ac:dyDescent="0.2">
      <c r="A25448" s="1" t="s">
        <v>8859</v>
      </c>
      <c r="B25448" t="str">
        <f t="shared" si="763"/>
        <v>https://www.udobaer.de/out/media/public/cust/others/s0000384-2021-ch_it.pdf</v>
      </c>
    </row>
    <row r="25449" spans="1:2" x14ac:dyDescent="0.2">
      <c r="A25449" s="1" t="s">
        <v>8860</v>
      </c>
      <c r="B25449" t="str">
        <f t="shared" si="763"/>
        <v>https://www.udobaer.de/out/media/public/cust/others/s0000384-2021-ch_it.pdf</v>
      </c>
    </row>
    <row r="25450" spans="1:2" x14ac:dyDescent="0.2">
      <c r="A25450" s="1" t="s">
        <v>8861</v>
      </c>
      <c r="B25450" t="str">
        <f t="shared" si="763"/>
        <v>https://www.udobaer.de/out/media/public/cust/others/s0000384-2021-ch_it.pdf</v>
      </c>
    </row>
    <row r="25451" spans="1:2" x14ac:dyDescent="0.2">
      <c r="A25451" s="1" t="s">
        <v>8862</v>
      </c>
      <c r="B25451" t="str">
        <f t="shared" si="763"/>
        <v>https://www.udobaer.de/out/media/public/cust/others/s0000384-2021-ch_it.pdf</v>
      </c>
    </row>
    <row r="25452" spans="1:2" x14ac:dyDescent="0.2">
      <c r="A25452" s="1" t="s">
        <v>8863</v>
      </c>
      <c r="B25452" t="str">
        <f t="shared" si="763"/>
        <v>https://www.udobaer.de/out/media/public/cust/others/s0000384-2021-ch_it.pdf</v>
      </c>
    </row>
    <row r="25453" spans="1:2" x14ac:dyDescent="0.2">
      <c r="A25453" s="1" t="s">
        <v>8864</v>
      </c>
      <c r="B25453" t="str">
        <f t="shared" si="763"/>
        <v>https://www.udobaer.de/out/media/public/cust/others/s0000384-2021-ch_it.pdf</v>
      </c>
    </row>
    <row r="25454" spans="1:2" x14ac:dyDescent="0.2">
      <c r="A25454" s="1" t="s">
        <v>8865</v>
      </c>
      <c r="B25454" t="str">
        <f t="shared" si="763"/>
        <v>https://www.udobaer.de/out/media/public/cust/others/s0000384-2021-ch_it.pdf</v>
      </c>
    </row>
    <row r="25455" spans="1:2" x14ac:dyDescent="0.2">
      <c r="A25455" s="1" t="s">
        <v>8866</v>
      </c>
      <c r="B25455" t="str">
        <f t="shared" si="763"/>
        <v>https://www.udobaer.de/out/media/public/cust/others/s0000384-2021-ch_it.pdf</v>
      </c>
    </row>
    <row r="25456" spans="1:2" x14ac:dyDescent="0.2">
      <c r="A25456" s="1" t="s">
        <v>8867</v>
      </c>
      <c r="B25456" t="str">
        <f t="shared" si="763"/>
        <v>https://www.udobaer.de/out/media/public/cust/others/s0000384-2021-ch_it.pdf</v>
      </c>
    </row>
    <row r="25457" spans="1:2" x14ac:dyDescent="0.2">
      <c r="A25457" s="1" t="s">
        <v>8868</v>
      </c>
      <c r="B25457" t="str">
        <f t="shared" si="763"/>
        <v>https://www.udobaer.de/out/media/public/cust/others/s0000384-2021-ch_it.pdf</v>
      </c>
    </row>
    <row r="25458" spans="1:2" x14ac:dyDescent="0.2">
      <c r="A25458" s="1" t="s">
        <v>8869</v>
      </c>
      <c r="B25458" t="str">
        <f t="shared" si="763"/>
        <v>https://www.udobaer.de/out/media/public/cust/others/s0000384-2021-ch_it.pdf</v>
      </c>
    </row>
    <row r="25459" spans="1:2" x14ac:dyDescent="0.2">
      <c r="A25459" s="1" t="s">
        <v>8870</v>
      </c>
      <c r="B25459" t="str">
        <f t="shared" si="763"/>
        <v>https://www.udobaer.de/out/media/public/cust/others/s0000384-2021-ch_it.pdf</v>
      </c>
    </row>
    <row r="25460" spans="1:2" x14ac:dyDescent="0.2">
      <c r="A25460" s="1" t="s">
        <v>8871</v>
      </c>
      <c r="B25460" t="str">
        <f t="shared" si="763"/>
        <v>https://www.udobaer.de/out/media/public/cust/others/s0000384-2021-ch_it.pdf</v>
      </c>
    </row>
    <row r="25461" spans="1:2" x14ac:dyDescent="0.2">
      <c r="A25461" s="1" t="s">
        <v>8872</v>
      </c>
      <c r="B25461" t="str">
        <f t="shared" si="763"/>
        <v>https://www.udobaer.de/out/media/public/cust/others/s0000384-2021-ch_it.pdf</v>
      </c>
    </row>
    <row r="25462" spans="1:2" x14ac:dyDescent="0.2">
      <c r="A25462" s="1" t="s">
        <v>8873</v>
      </c>
      <c r="B25462" t="str">
        <f t="shared" si="763"/>
        <v>https://www.udobaer.de/out/media/public/cust/others/s0000384-2021-ch_it.pdf</v>
      </c>
    </row>
    <row r="25463" spans="1:2" x14ac:dyDescent="0.2">
      <c r="A25463" s="1" t="s">
        <v>8874</v>
      </c>
      <c r="B25463" t="str">
        <f t="shared" si="763"/>
        <v>https://www.udobaer.de/out/media/public/cust/others/s0000384-2021-ch_it.pdf</v>
      </c>
    </row>
    <row r="25464" spans="1:2" x14ac:dyDescent="0.2">
      <c r="A25464" s="1" t="s">
        <v>8875</v>
      </c>
      <c r="B25464" t="str">
        <f t="shared" si="763"/>
        <v>https://www.udobaer.de/out/media/public/cust/others/s0000384-2021-ch_it.pdf</v>
      </c>
    </row>
    <row r="25465" spans="1:2" x14ac:dyDescent="0.2">
      <c r="A25465" s="1" t="s">
        <v>8876</v>
      </c>
      <c r="B25465" t="str">
        <f t="shared" si="763"/>
        <v>https://www.udobaer.de/out/media/public/cust/others/s0000384-2021-ch_it.pdf</v>
      </c>
    </row>
    <row r="25466" spans="1:2" x14ac:dyDescent="0.2">
      <c r="A25466" s="1" t="s">
        <v>8877</v>
      </c>
      <c r="B25466" t="str">
        <f t="shared" si="763"/>
        <v>https://www.udobaer.de/out/media/public/cust/others/s0000384-2021-ch_it.pdf</v>
      </c>
    </row>
    <row r="25467" spans="1:2" x14ac:dyDescent="0.2">
      <c r="A25467" s="1" t="s">
        <v>8878</v>
      </c>
      <c r="B25467" t="str">
        <f t="shared" si="763"/>
        <v>https://www.udobaer.de/out/media/public/cust/others/s0000384-2021-ch_it.pdf</v>
      </c>
    </row>
    <row r="25468" spans="1:2" x14ac:dyDescent="0.2">
      <c r="A25468" s="1" t="s">
        <v>8879</v>
      </c>
      <c r="B25468" t="str">
        <f t="shared" si="763"/>
        <v>https://www.udobaer.de/out/media/public/cust/others/s0000384-2021-ch_it.pdf</v>
      </c>
    </row>
    <row r="25469" spans="1:2" x14ac:dyDescent="0.2">
      <c r="A25469" s="1" t="s">
        <v>8880</v>
      </c>
      <c r="B25469" t="str">
        <f t="shared" si="763"/>
        <v>https://www.udobaer.de/out/media/public/cust/others/s0000384-2021-ch_it.pdf</v>
      </c>
    </row>
    <row r="25470" spans="1:2" x14ac:dyDescent="0.2">
      <c r="A25470" s="1" t="s">
        <v>8881</v>
      </c>
      <c r="B25470" t="str">
        <f t="shared" si="763"/>
        <v>https://www.udobaer.de/out/media/public/cust/others/s0000384-2021-ch_it.pdf</v>
      </c>
    </row>
    <row r="25471" spans="1:2" x14ac:dyDescent="0.2">
      <c r="A25471" s="1" t="s">
        <v>8882</v>
      </c>
      <c r="B25471" t="str">
        <f t="shared" si="763"/>
        <v>https://www.udobaer.de/out/media/public/cust/others/s0000384-2021-ch_it.pdf</v>
      </c>
    </row>
    <row r="25472" spans="1:2" x14ac:dyDescent="0.2">
      <c r="A25472" s="1" t="s">
        <v>8883</v>
      </c>
      <c r="B25472" t="str">
        <f t="shared" si="763"/>
        <v>https://www.udobaer.de/out/media/public/cust/others/s0000384-2021-ch_it.pdf</v>
      </c>
    </row>
    <row r="25473" spans="1:2" x14ac:dyDescent="0.2">
      <c r="A25473" s="1" t="s">
        <v>8884</v>
      </c>
      <c r="B25473" t="str">
        <f t="shared" si="763"/>
        <v>https://www.udobaer.de/out/media/public/cust/others/s0000384-2021-ch_it.pdf</v>
      </c>
    </row>
    <row r="25474" spans="1:2" x14ac:dyDescent="0.2">
      <c r="A25474" s="1" t="s">
        <v>8885</v>
      </c>
      <c r="B25474" t="str">
        <f t="shared" si="763"/>
        <v>https://www.udobaer.de/out/media/public/cust/others/s0000384-2021-ch_it.pdf</v>
      </c>
    </row>
    <row r="25475" spans="1:2" x14ac:dyDescent="0.2">
      <c r="A25475" s="1" t="s">
        <v>8886</v>
      </c>
      <c r="B25475" t="str">
        <f t="shared" si="763"/>
        <v>https://www.udobaer.de/out/media/public/cust/others/s0000384-2021-ch_it.pdf</v>
      </c>
    </row>
    <row r="25476" spans="1:2" x14ac:dyDescent="0.2">
      <c r="A25476" s="1" t="s">
        <v>8887</v>
      </c>
      <c r="B25476" t="str">
        <f t="shared" ref="B25476:B25507" si="764">HYPERLINK("https://www.udobaer.de/out/media/public/cust/others/s0000384-2021-ch_it.pdf")</f>
        <v>https://www.udobaer.de/out/media/public/cust/others/s0000384-2021-ch_it.pdf</v>
      </c>
    </row>
    <row r="25477" spans="1:2" x14ac:dyDescent="0.2">
      <c r="A25477" s="1" t="s">
        <v>8888</v>
      </c>
      <c r="B25477" t="str">
        <f t="shared" si="764"/>
        <v>https://www.udobaer.de/out/media/public/cust/others/s0000384-2021-ch_it.pdf</v>
      </c>
    </row>
    <row r="25478" spans="1:2" x14ac:dyDescent="0.2">
      <c r="A25478" s="1" t="s">
        <v>8889</v>
      </c>
      <c r="B25478" t="str">
        <f t="shared" si="764"/>
        <v>https://www.udobaer.de/out/media/public/cust/others/s0000384-2021-ch_it.pdf</v>
      </c>
    </row>
    <row r="25479" spans="1:2" x14ac:dyDescent="0.2">
      <c r="A25479" s="1" t="s">
        <v>8890</v>
      </c>
      <c r="B25479" t="str">
        <f t="shared" si="764"/>
        <v>https://www.udobaer.de/out/media/public/cust/others/s0000384-2021-ch_it.pdf</v>
      </c>
    </row>
    <row r="25480" spans="1:2" x14ac:dyDescent="0.2">
      <c r="A25480" s="1" t="s">
        <v>8891</v>
      </c>
      <c r="B25480" t="str">
        <f t="shared" si="764"/>
        <v>https://www.udobaer.de/out/media/public/cust/others/s0000384-2021-ch_it.pdf</v>
      </c>
    </row>
    <row r="25481" spans="1:2" x14ac:dyDescent="0.2">
      <c r="A25481" s="1" t="s">
        <v>8892</v>
      </c>
      <c r="B25481" t="str">
        <f t="shared" si="764"/>
        <v>https://www.udobaer.de/out/media/public/cust/others/s0000384-2021-ch_it.pdf</v>
      </c>
    </row>
    <row r="25482" spans="1:2" x14ac:dyDescent="0.2">
      <c r="A25482" s="1" t="s">
        <v>8893</v>
      </c>
      <c r="B25482" t="str">
        <f t="shared" si="764"/>
        <v>https://www.udobaer.de/out/media/public/cust/others/s0000384-2021-ch_it.pdf</v>
      </c>
    </row>
    <row r="25483" spans="1:2" x14ac:dyDescent="0.2">
      <c r="A25483" s="1" t="s">
        <v>8894</v>
      </c>
      <c r="B25483" t="str">
        <f t="shared" si="764"/>
        <v>https://www.udobaer.de/out/media/public/cust/others/s0000384-2021-ch_it.pdf</v>
      </c>
    </row>
    <row r="25484" spans="1:2" x14ac:dyDescent="0.2">
      <c r="A25484" s="1" t="s">
        <v>8895</v>
      </c>
      <c r="B25484" t="str">
        <f t="shared" si="764"/>
        <v>https://www.udobaer.de/out/media/public/cust/others/s0000384-2021-ch_it.pdf</v>
      </c>
    </row>
    <row r="25485" spans="1:2" x14ac:dyDescent="0.2">
      <c r="A25485" s="1" t="s">
        <v>8896</v>
      </c>
      <c r="B25485" t="str">
        <f t="shared" si="764"/>
        <v>https://www.udobaer.de/out/media/public/cust/others/s0000384-2021-ch_it.pdf</v>
      </c>
    </row>
    <row r="25486" spans="1:2" x14ac:dyDescent="0.2">
      <c r="A25486" s="1" t="s">
        <v>8897</v>
      </c>
      <c r="B25486" t="str">
        <f t="shared" si="764"/>
        <v>https://www.udobaer.de/out/media/public/cust/others/s0000384-2021-ch_it.pdf</v>
      </c>
    </row>
    <row r="25487" spans="1:2" x14ac:dyDescent="0.2">
      <c r="A25487" s="1" t="s">
        <v>8898</v>
      </c>
      <c r="B25487" t="str">
        <f t="shared" si="764"/>
        <v>https://www.udobaer.de/out/media/public/cust/others/s0000384-2021-ch_it.pdf</v>
      </c>
    </row>
    <row r="25488" spans="1:2" x14ac:dyDescent="0.2">
      <c r="A25488" s="1" t="s">
        <v>8899</v>
      </c>
      <c r="B25488" t="str">
        <f t="shared" si="764"/>
        <v>https://www.udobaer.de/out/media/public/cust/others/s0000384-2021-ch_it.pdf</v>
      </c>
    </row>
    <row r="25489" spans="1:2" x14ac:dyDescent="0.2">
      <c r="A25489" s="1" t="s">
        <v>8907</v>
      </c>
      <c r="B25489" t="str">
        <f t="shared" si="764"/>
        <v>https://www.udobaer.de/out/media/public/cust/others/s0000384-2021-ch_it.pdf</v>
      </c>
    </row>
    <row r="25490" spans="1:2" x14ac:dyDescent="0.2">
      <c r="A25490" s="1" t="s">
        <v>8910</v>
      </c>
      <c r="B25490" t="str">
        <f t="shared" si="764"/>
        <v>https://www.udobaer.de/out/media/public/cust/others/s0000384-2021-ch_it.pdf</v>
      </c>
    </row>
    <row r="25491" spans="1:2" x14ac:dyDescent="0.2">
      <c r="A25491" s="1" t="s">
        <v>8911</v>
      </c>
      <c r="B25491" t="str">
        <f t="shared" si="764"/>
        <v>https://www.udobaer.de/out/media/public/cust/others/s0000384-2021-ch_it.pdf</v>
      </c>
    </row>
    <row r="25492" spans="1:2" x14ac:dyDescent="0.2">
      <c r="A25492" s="1" t="s">
        <v>8913</v>
      </c>
      <c r="B25492" t="str">
        <f t="shared" si="764"/>
        <v>https://www.udobaer.de/out/media/public/cust/others/s0000384-2021-ch_it.pdf</v>
      </c>
    </row>
    <row r="25493" spans="1:2" x14ac:dyDescent="0.2">
      <c r="A25493" s="1" t="s">
        <v>8914</v>
      </c>
      <c r="B25493" t="str">
        <f t="shared" si="764"/>
        <v>https://www.udobaer.de/out/media/public/cust/others/s0000384-2021-ch_it.pdf</v>
      </c>
    </row>
    <row r="25494" spans="1:2" x14ac:dyDescent="0.2">
      <c r="A25494" s="1" t="s">
        <v>8915</v>
      </c>
      <c r="B25494" t="str">
        <f t="shared" si="764"/>
        <v>https://www.udobaer.de/out/media/public/cust/others/s0000384-2021-ch_it.pdf</v>
      </c>
    </row>
    <row r="25495" spans="1:2" x14ac:dyDescent="0.2">
      <c r="A25495" s="1" t="s">
        <v>8916</v>
      </c>
      <c r="B25495" t="str">
        <f t="shared" si="764"/>
        <v>https://www.udobaer.de/out/media/public/cust/others/s0000384-2021-ch_it.pdf</v>
      </c>
    </row>
    <row r="25496" spans="1:2" x14ac:dyDescent="0.2">
      <c r="A25496" s="1" t="s">
        <v>8917</v>
      </c>
      <c r="B25496" t="str">
        <f t="shared" si="764"/>
        <v>https://www.udobaer.de/out/media/public/cust/others/s0000384-2021-ch_it.pdf</v>
      </c>
    </row>
    <row r="25497" spans="1:2" x14ac:dyDescent="0.2">
      <c r="A25497" s="1" t="s">
        <v>8918</v>
      </c>
      <c r="B25497" t="str">
        <f t="shared" si="764"/>
        <v>https://www.udobaer.de/out/media/public/cust/others/s0000384-2021-ch_it.pdf</v>
      </c>
    </row>
    <row r="25498" spans="1:2" x14ac:dyDescent="0.2">
      <c r="A25498" s="1" t="s">
        <v>8919</v>
      </c>
      <c r="B25498" t="str">
        <f t="shared" si="764"/>
        <v>https://www.udobaer.de/out/media/public/cust/others/s0000384-2021-ch_it.pdf</v>
      </c>
    </row>
    <row r="25499" spans="1:2" x14ac:dyDescent="0.2">
      <c r="A25499" s="1" t="s">
        <v>8920</v>
      </c>
      <c r="B25499" t="str">
        <f t="shared" si="764"/>
        <v>https://www.udobaer.de/out/media/public/cust/others/s0000384-2021-ch_it.pdf</v>
      </c>
    </row>
    <row r="25500" spans="1:2" x14ac:dyDescent="0.2">
      <c r="A25500" s="1" t="s">
        <v>8921</v>
      </c>
      <c r="B25500" t="str">
        <f t="shared" si="764"/>
        <v>https://www.udobaer.de/out/media/public/cust/others/s0000384-2021-ch_it.pdf</v>
      </c>
    </row>
    <row r="25501" spans="1:2" x14ac:dyDescent="0.2">
      <c r="A25501" s="1" t="s">
        <v>8922</v>
      </c>
      <c r="B25501" t="str">
        <f t="shared" si="764"/>
        <v>https://www.udobaer.de/out/media/public/cust/others/s0000384-2021-ch_it.pdf</v>
      </c>
    </row>
    <row r="25502" spans="1:2" x14ac:dyDescent="0.2">
      <c r="A25502" s="1" t="s">
        <v>8923</v>
      </c>
      <c r="B25502" t="str">
        <f t="shared" si="764"/>
        <v>https://www.udobaer.de/out/media/public/cust/others/s0000384-2021-ch_it.pdf</v>
      </c>
    </row>
    <row r="25503" spans="1:2" x14ac:dyDescent="0.2">
      <c r="A25503" s="1" t="s">
        <v>8924</v>
      </c>
      <c r="B25503" t="str">
        <f t="shared" si="764"/>
        <v>https://www.udobaer.de/out/media/public/cust/others/s0000384-2021-ch_it.pdf</v>
      </c>
    </row>
    <row r="25504" spans="1:2" x14ac:dyDescent="0.2">
      <c r="A25504" s="1" t="s">
        <v>8925</v>
      </c>
      <c r="B25504" t="str">
        <f t="shared" si="764"/>
        <v>https://www.udobaer.de/out/media/public/cust/others/s0000384-2021-ch_it.pdf</v>
      </c>
    </row>
    <row r="25505" spans="1:2" x14ac:dyDescent="0.2">
      <c r="A25505" s="1" t="s">
        <v>8926</v>
      </c>
      <c r="B25505" t="str">
        <f t="shared" si="764"/>
        <v>https://www.udobaer.de/out/media/public/cust/others/s0000384-2021-ch_it.pdf</v>
      </c>
    </row>
    <row r="25506" spans="1:2" x14ac:dyDescent="0.2">
      <c r="A25506" s="1" t="s">
        <v>8927</v>
      </c>
      <c r="B25506" t="str">
        <f t="shared" si="764"/>
        <v>https://www.udobaer.de/out/media/public/cust/others/s0000384-2021-ch_it.pdf</v>
      </c>
    </row>
    <row r="25507" spans="1:2" x14ac:dyDescent="0.2">
      <c r="A25507" s="1" t="s">
        <v>8928</v>
      </c>
      <c r="B25507" t="str">
        <f t="shared" si="764"/>
        <v>https://www.udobaer.de/out/media/public/cust/others/s0000384-2021-ch_it.pdf</v>
      </c>
    </row>
    <row r="25508" spans="1:2" x14ac:dyDescent="0.2">
      <c r="A25508" s="1" t="s">
        <v>8929</v>
      </c>
      <c r="B25508" t="str">
        <f t="shared" ref="B25508:B25543" si="765">HYPERLINK("https://www.udobaer.de/out/media/public/cust/others/s0000384-2021-ch_it.pdf")</f>
        <v>https://www.udobaer.de/out/media/public/cust/others/s0000384-2021-ch_it.pdf</v>
      </c>
    </row>
    <row r="25509" spans="1:2" x14ac:dyDescent="0.2">
      <c r="A25509" s="1" t="s">
        <v>8930</v>
      </c>
      <c r="B25509" t="str">
        <f t="shared" si="765"/>
        <v>https://www.udobaer.de/out/media/public/cust/others/s0000384-2021-ch_it.pdf</v>
      </c>
    </row>
    <row r="25510" spans="1:2" x14ac:dyDescent="0.2">
      <c r="A25510" s="1" t="s">
        <v>8931</v>
      </c>
      <c r="B25510" t="str">
        <f t="shared" si="765"/>
        <v>https://www.udobaer.de/out/media/public/cust/others/s0000384-2021-ch_it.pdf</v>
      </c>
    </row>
    <row r="25511" spans="1:2" x14ac:dyDescent="0.2">
      <c r="A25511" s="1" t="s">
        <v>8932</v>
      </c>
      <c r="B25511" t="str">
        <f t="shared" si="765"/>
        <v>https://www.udobaer.de/out/media/public/cust/others/s0000384-2021-ch_it.pdf</v>
      </c>
    </row>
    <row r="25512" spans="1:2" x14ac:dyDescent="0.2">
      <c r="A25512" s="1" t="s">
        <v>8933</v>
      </c>
      <c r="B25512" t="str">
        <f t="shared" si="765"/>
        <v>https://www.udobaer.de/out/media/public/cust/others/s0000384-2021-ch_it.pdf</v>
      </c>
    </row>
    <row r="25513" spans="1:2" x14ac:dyDescent="0.2">
      <c r="A25513" s="1" t="s">
        <v>8934</v>
      </c>
      <c r="B25513" t="str">
        <f t="shared" si="765"/>
        <v>https://www.udobaer.de/out/media/public/cust/others/s0000384-2021-ch_it.pdf</v>
      </c>
    </row>
    <row r="25514" spans="1:2" x14ac:dyDescent="0.2">
      <c r="A25514" s="1" t="s">
        <v>8935</v>
      </c>
      <c r="B25514" t="str">
        <f t="shared" si="765"/>
        <v>https://www.udobaer.de/out/media/public/cust/others/s0000384-2021-ch_it.pdf</v>
      </c>
    </row>
    <row r="25515" spans="1:2" x14ac:dyDescent="0.2">
      <c r="A25515" s="1" t="s">
        <v>8936</v>
      </c>
      <c r="B25515" t="str">
        <f t="shared" si="765"/>
        <v>https://www.udobaer.de/out/media/public/cust/others/s0000384-2021-ch_it.pdf</v>
      </c>
    </row>
    <row r="25516" spans="1:2" x14ac:dyDescent="0.2">
      <c r="A25516" s="1" t="s">
        <v>8937</v>
      </c>
      <c r="B25516" t="str">
        <f t="shared" si="765"/>
        <v>https://www.udobaer.de/out/media/public/cust/others/s0000384-2021-ch_it.pdf</v>
      </c>
    </row>
    <row r="25517" spans="1:2" x14ac:dyDescent="0.2">
      <c r="A25517" s="1" t="s">
        <v>8938</v>
      </c>
      <c r="B25517" t="str">
        <f t="shared" si="765"/>
        <v>https://www.udobaer.de/out/media/public/cust/others/s0000384-2021-ch_it.pdf</v>
      </c>
    </row>
    <row r="25518" spans="1:2" x14ac:dyDescent="0.2">
      <c r="A25518" s="1" t="s">
        <v>8939</v>
      </c>
      <c r="B25518" t="str">
        <f t="shared" si="765"/>
        <v>https://www.udobaer.de/out/media/public/cust/others/s0000384-2021-ch_it.pdf</v>
      </c>
    </row>
    <row r="25519" spans="1:2" x14ac:dyDescent="0.2">
      <c r="A25519" s="1" t="s">
        <v>8940</v>
      </c>
      <c r="B25519" t="str">
        <f t="shared" si="765"/>
        <v>https://www.udobaer.de/out/media/public/cust/others/s0000384-2021-ch_it.pdf</v>
      </c>
    </row>
    <row r="25520" spans="1:2" x14ac:dyDescent="0.2">
      <c r="A25520" s="1" t="s">
        <v>8941</v>
      </c>
      <c r="B25520" t="str">
        <f t="shared" si="765"/>
        <v>https://www.udobaer.de/out/media/public/cust/others/s0000384-2021-ch_it.pdf</v>
      </c>
    </row>
    <row r="25521" spans="1:2" x14ac:dyDescent="0.2">
      <c r="A25521" s="1" t="s">
        <v>8942</v>
      </c>
      <c r="B25521" t="str">
        <f t="shared" si="765"/>
        <v>https://www.udobaer.de/out/media/public/cust/others/s0000384-2021-ch_it.pdf</v>
      </c>
    </row>
    <row r="25522" spans="1:2" x14ac:dyDescent="0.2">
      <c r="A25522" s="1" t="s">
        <v>8943</v>
      </c>
      <c r="B25522" t="str">
        <f t="shared" si="765"/>
        <v>https://www.udobaer.de/out/media/public/cust/others/s0000384-2021-ch_it.pdf</v>
      </c>
    </row>
    <row r="25523" spans="1:2" x14ac:dyDescent="0.2">
      <c r="A25523" s="1" t="s">
        <v>8944</v>
      </c>
      <c r="B25523" t="str">
        <f t="shared" si="765"/>
        <v>https://www.udobaer.de/out/media/public/cust/others/s0000384-2021-ch_it.pdf</v>
      </c>
    </row>
    <row r="25524" spans="1:2" x14ac:dyDescent="0.2">
      <c r="A25524" s="1" t="s">
        <v>8945</v>
      </c>
      <c r="B25524" t="str">
        <f t="shared" si="765"/>
        <v>https://www.udobaer.de/out/media/public/cust/others/s0000384-2021-ch_it.pdf</v>
      </c>
    </row>
    <row r="25525" spans="1:2" x14ac:dyDescent="0.2">
      <c r="A25525" s="1" t="s">
        <v>8946</v>
      </c>
      <c r="B25525" t="str">
        <f t="shared" si="765"/>
        <v>https://www.udobaer.de/out/media/public/cust/others/s0000384-2021-ch_it.pdf</v>
      </c>
    </row>
    <row r="25526" spans="1:2" x14ac:dyDescent="0.2">
      <c r="A25526" s="1" t="s">
        <v>8947</v>
      </c>
      <c r="B25526" t="str">
        <f t="shared" si="765"/>
        <v>https://www.udobaer.de/out/media/public/cust/others/s0000384-2021-ch_it.pdf</v>
      </c>
    </row>
    <row r="25527" spans="1:2" x14ac:dyDescent="0.2">
      <c r="A25527" s="1" t="s">
        <v>8948</v>
      </c>
      <c r="B25527" t="str">
        <f t="shared" si="765"/>
        <v>https://www.udobaer.de/out/media/public/cust/others/s0000384-2021-ch_it.pdf</v>
      </c>
    </row>
    <row r="25528" spans="1:2" x14ac:dyDescent="0.2">
      <c r="A25528" s="1" t="s">
        <v>8949</v>
      </c>
      <c r="B25528" t="str">
        <f t="shared" si="765"/>
        <v>https://www.udobaer.de/out/media/public/cust/others/s0000384-2021-ch_it.pdf</v>
      </c>
    </row>
    <row r="25529" spans="1:2" x14ac:dyDescent="0.2">
      <c r="A25529" s="1" t="s">
        <v>8950</v>
      </c>
      <c r="B25529" t="str">
        <f t="shared" si="765"/>
        <v>https://www.udobaer.de/out/media/public/cust/others/s0000384-2021-ch_it.pdf</v>
      </c>
    </row>
    <row r="25530" spans="1:2" x14ac:dyDescent="0.2">
      <c r="A25530" s="1" t="s">
        <v>8951</v>
      </c>
      <c r="B25530" t="str">
        <f t="shared" si="765"/>
        <v>https://www.udobaer.de/out/media/public/cust/others/s0000384-2021-ch_it.pdf</v>
      </c>
    </row>
    <row r="25531" spans="1:2" x14ac:dyDescent="0.2">
      <c r="A25531" s="1" t="s">
        <v>8952</v>
      </c>
      <c r="B25531" t="str">
        <f t="shared" si="765"/>
        <v>https://www.udobaer.de/out/media/public/cust/others/s0000384-2021-ch_it.pdf</v>
      </c>
    </row>
    <row r="25532" spans="1:2" x14ac:dyDescent="0.2">
      <c r="A25532" s="1" t="s">
        <v>8953</v>
      </c>
      <c r="B25532" t="str">
        <f t="shared" si="765"/>
        <v>https://www.udobaer.de/out/media/public/cust/others/s0000384-2021-ch_it.pdf</v>
      </c>
    </row>
    <row r="25533" spans="1:2" x14ac:dyDescent="0.2">
      <c r="A25533" s="1" t="s">
        <v>8954</v>
      </c>
      <c r="B25533" t="str">
        <f t="shared" si="765"/>
        <v>https://www.udobaer.de/out/media/public/cust/others/s0000384-2021-ch_it.pdf</v>
      </c>
    </row>
    <row r="25534" spans="1:2" x14ac:dyDescent="0.2">
      <c r="A25534" s="1" t="s">
        <v>8955</v>
      </c>
      <c r="B25534" t="str">
        <f t="shared" si="765"/>
        <v>https://www.udobaer.de/out/media/public/cust/others/s0000384-2021-ch_it.pdf</v>
      </c>
    </row>
    <row r="25535" spans="1:2" x14ac:dyDescent="0.2">
      <c r="A25535" s="1" t="s">
        <v>8956</v>
      </c>
      <c r="B25535" t="str">
        <f t="shared" si="765"/>
        <v>https://www.udobaer.de/out/media/public/cust/others/s0000384-2021-ch_it.pdf</v>
      </c>
    </row>
    <row r="25536" spans="1:2" x14ac:dyDescent="0.2">
      <c r="A25536" s="1" t="s">
        <v>8957</v>
      </c>
      <c r="B25536" t="str">
        <f t="shared" si="765"/>
        <v>https://www.udobaer.de/out/media/public/cust/others/s0000384-2021-ch_it.pdf</v>
      </c>
    </row>
    <row r="25537" spans="1:2" x14ac:dyDescent="0.2">
      <c r="A25537" s="1" t="s">
        <v>11375</v>
      </c>
      <c r="B25537" t="str">
        <f t="shared" si="765"/>
        <v>https://www.udobaer.de/out/media/public/cust/others/s0000384-2021-ch_it.pdf</v>
      </c>
    </row>
    <row r="25538" spans="1:2" x14ac:dyDescent="0.2">
      <c r="A25538" s="1" t="s">
        <v>11376</v>
      </c>
      <c r="B25538" t="str">
        <f t="shared" si="765"/>
        <v>https://www.udobaer.de/out/media/public/cust/others/s0000384-2021-ch_it.pdf</v>
      </c>
    </row>
    <row r="25539" spans="1:2" x14ac:dyDescent="0.2">
      <c r="A25539" s="1" t="s">
        <v>11377</v>
      </c>
      <c r="B25539" t="str">
        <f t="shared" si="765"/>
        <v>https://www.udobaer.de/out/media/public/cust/others/s0000384-2021-ch_it.pdf</v>
      </c>
    </row>
    <row r="25540" spans="1:2" x14ac:dyDescent="0.2">
      <c r="A25540" s="1" t="s">
        <v>11466</v>
      </c>
      <c r="B25540" t="str">
        <f t="shared" si="765"/>
        <v>https://www.udobaer.de/out/media/public/cust/others/s0000384-2021-ch_it.pdf</v>
      </c>
    </row>
    <row r="25541" spans="1:2" x14ac:dyDescent="0.2">
      <c r="A25541" s="1" t="s">
        <v>11467</v>
      </c>
      <c r="B25541" t="str">
        <f t="shared" si="765"/>
        <v>https://www.udobaer.de/out/media/public/cust/others/s0000384-2021-ch_it.pdf</v>
      </c>
    </row>
    <row r="25542" spans="1:2" x14ac:dyDescent="0.2">
      <c r="A25542" s="1" t="s">
        <v>11468</v>
      </c>
      <c r="B25542" t="str">
        <f t="shared" si="765"/>
        <v>https://www.udobaer.de/out/media/public/cust/others/s0000384-2021-ch_it.pdf</v>
      </c>
    </row>
    <row r="25543" spans="1:2" x14ac:dyDescent="0.2">
      <c r="A25543" s="1" t="s">
        <v>11536</v>
      </c>
      <c r="B25543" t="str">
        <f t="shared" si="765"/>
        <v>https://www.udobaer.de/out/media/public/cust/others/s0000384-2021-ch_it.pdf</v>
      </c>
    </row>
    <row r="25544" spans="1:2" x14ac:dyDescent="0.2">
      <c r="A25544" s="1" t="s">
        <v>8958</v>
      </c>
      <c r="B25544" t="str">
        <f t="shared" ref="B25544:B25575" si="766">HYPERLINK("https://www.udobaer.de/out/media/public/cust/others/s0000385-2021-ch_it.pdf")</f>
        <v>https://www.udobaer.de/out/media/public/cust/others/s0000385-2021-ch_it.pdf</v>
      </c>
    </row>
    <row r="25545" spans="1:2" x14ac:dyDescent="0.2">
      <c r="A25545" s="1" t="s">
        <v>8959</v>
      </c>
      <c r="B25545" t="str">
        <f t="shared" si="766"/>
        <v>https://www.udobaer.de/out/media/public/cust/others/s0000385-2021-ch_it.pdf</v>
      </c>
    </row>
    <row r="25546" spans="1:2" x14ac:dyDescent="0.2">
      <c r="A25546" s="1" t="s">
        <v>8960</v>
      </c>
      <c r="B25546" t="str">
        <f t="shared" si="766"/>
        <v>https://www.udobaer.de/out/media/public/cust/others/s0000385-2021-ch_it.pdf</v>
      </c>
    </row>
    <row r="25547" spans="1:2" x14ac:dyDescent="0.2">
      <c r="A25547" s="1" t="s">
        <v>8961</v>
      </c>
      <c r="B25547" t="str">
        <f t="shared" si="766"/>
        <v>https://www.udobaer.de/out/media/public/cust/others/s0000385-2021-ch_it.pdf</v>
      </c>
    </row>
    <row r="25548" spans="1:2" x14ac:dyDescent="0.2">
      <c r="A25548" s="1" t="s">
        <v>8962</v>
      </c>
      <c r="B25548" t="str">
        <f t="shared" si="766"/>
        <v>https://www.udobaer.de/out/media/public/cust/others/s0000385-2021-ch_it.pdf</v>
      </c>
    </row>
    <row r="25549" spans="1:2" x14ac:dyDescent="0.2">
      <c r="A25549" s="1" t="s">
        <v>8963</v>
      </c>
      <c r="B25549" t="str">
        <f t="shared" si="766"/>
        <v>https://www.udobaer.de/out/media/public/cust/others/s0000385-2021-ch_it.pdf</v>
      </c>
    </row>
    <row r="25550" spans="1:2" x14ac:dyDescent="0.2">
      <c r="A25550" s="1" t="s">
        <v>8964</v>
      </c>
      <c r="B25550" t="str">
        <f t="shared" si="766"/>
        <v>https://www.udobaer.de/out/media/public/cust/others/s0000385-2021-ch_it.pdf</v>
      </c>
    </row>
    <row r="25551" spans="1:2" x14ac:dyDescent="0.2">
      <c r="A25551" s="1" t="s">
        <v>8965</v>
      </c>
      <c r="B25551" t="str">
        <f t="shared" si="766"/>
        <v>https://www.udobaer.de/out/media/public/cust/others/s0000385-2021-ch_it.pdf</v>
      </c>
    </row>
    <row r="25552" spans="1:2" x14ac:dyDescent="0.2">
      <c r="A25552" s="1" t="s">
        <v>8966</v>
      </c>
      <c r="B25552" t="str">
        <f t="shared" si="766"/>
        <v>https://www.udobaer.de/out/media/public/cust/others/s0000385-2021-ch_it.pdf</v>
      </c>
    </row>
    <row r="25553" spans="1:2" x14ac:dyDescent="0.2">
      <c r="A25553" s="1" t="s">
        <v>8967</v>
      </c>
      <c r="B25553" t="str">
        <f t="shared" si="766"/>
        <v>https://www.udobaer.de/out/media/public/cust/others/s0000385-2021-ch_it.pdf</v>
      </c>
    </row>
    <row r="25554" spans="1:2" x14ac:dyDescent="0.2">
      <c r="A25554" s="1" t="s">
        <v>8968</v>
      </c>
      <c r="B25554" t="str">
        <f t="shared" si="766"/>
        <v>https://www.udobaer.de/out/media/public/cust/others/s0000385-2021-ch_it.pdf</v>
      </c>
    </row>
    <row r="25555" spans="1:2" x14ac:dyDescent="0.2">
      <c r="A25555" s="1" t="s">
        <v>8969</v>
      </c>
      <c r="B25555" t="str">
        <f t="shared" si="766"/>
        <v>https://www.udobaer.de/out/media/public/cust/others/s0000385-2021-ch_it.pdf</v>
      </c>
    </row>
    <row r="25556" spans="1:2" x14ac:dyDescent="0.2">
      <c r="A25556" s="1" t="s">
        <v>8970</v>
      </c>
      <c r="B25556" t="str">
        <f t="shared" si="766"/>
        <v>https://www.udobaer.de/out/media/public/cust/others/s0000385-2021-ch_it.pdf</v>
      </c>
    </row>
    <row r="25557" spans="1:2" x14ac:dyDescent="0.2">
      <c r="A25557" s="1" t="s">
        <v>8971</v>
      </c>
      <c r="B25557" t="str">
        <f t="shared" si="766"/>
        <v>https://www.udobaer.de/out/media/public/cust/others/s0000385-2021-ch_it.pdf</v>
      </c>
    </row>
    <row r="25558" spans="1:2" x14ac:dyDescent="0.2">
      <c r="A25558" s="1" t="s">
        <v>8972</v>
      </c>
      <c r="B25558" t="str">
        <f t="shared" si="766"/>
        <v>https://www.udobaer.de/out/media/public/cust/others/s0000385-2021-ch_it.pdf</v>
      </c>
    </row>
    <row r="25559" spans="1:2" x14ac:dyDescent="0.2">
      <c r="A25559" s="1" t="s">
        <v>8973</v>
      </c>
      <c r="B25559" t="str">
        <f t="shared" si="766"/>
        <v>https://www.udobaer.de/out/media/public/cust/others/s0000385-2021-ch_it.pdf</v>
      </c>
    </row>
    <row r="25560" spans="1:2" x14ac:dyDescent="0.2">
      <c r="A25560" s="1" t="s">
        <v>8974</v>
      </c>
      <c r="B25560" t="str">
        <f t="shared" si="766"/>
        <v>https://www.udobaer.de/out/media/public/cust/others/s0000385-2021-ch_it.pdf</v>
      </c>
    </row>
    <row r="25561" spans="1:2" x14ac:dyDescent="0.2">
      <c r="A25561" s="1" t="s">
        <v>8979</v>
      </c>
      <c r="B25561" t="str">
        <f t="shared" si="766"/>
        <v>https://www.udobaer.de/out/media/public/cust/others/s0000385-2021-ch_it.pdf</v>
      </c>
    </row>
    <row r="25562" spans="1:2" x14ac:dyDescent="0.2">
      <c r="A25562" s="1" t="s">
        <v>8980</v>
      </c>
      <c r="B25562" t="str">
        <f t="shared" si="766"/>
        <v>https://www.udobaer.de/out/media/public/cust/others/s0000385-2021-ch_it.pdf</v>
      </c>
    </row>
    <row r="25563" spans="1:2" x14ac:dyDescent="0.2">
      <c r="A25563" s="1" t="s">
        <v>8981</v>
      </c>
      <c r="B25563" t="str">
        <f t="shared" si="766"/>
        <v>https://www.udobaer.de/out/media/public/cust/others/s0000385-2021-ch_it.pdf</v>
      </c>
    </row>
    <row r="25564" spans="1:2" x14ac:dyDescent="0.2">
      <c r="A25564" s="1" t="s">
        <v>8982</v>
      </c>
      <c r="B25564" t="str">
        <f t="shared" si="766"/>
        <v>https://www.udobaer.de/out/media/public/cust/others/s0000385-2021-ch_it.pdf</v>
      </c>
    </row>
    <row r="25565" spans="1:2" x14ac:dyDescent="0.2">
      <c r="A25565" s="1" t="s">
        <v>8983</v>
      </c>
      <c r="B25565" t="str">
        <f t="shared" si="766"/>
        <v>https://www.udobaer.de/out/media/public/cust/others/s0000385-2021-ch_it.pdf</v>
      </c>
    </row>
    <row r="25566" spans="1:2" x14ac:dyDescent="0.2">
      <c r="A25566" s="1" t="s">
        <v>8984</v>
      </c>
      <c r="B25566" t="str">
        <f t="shared" si="766"/>
        <v>https://www.udobaer.de/out/media/public/cust/others/s0000385-2021-ch_it.pdf</v>
      </c>
    </row>
    <row r="25567" spans="1:2" x14ac:dyDescent="0.2">
      <c r="A25567" s="1" t="s">
        <v>8985</v>
      </c>
      <c r="B25567" t="str">
        <f t="shared" si="766"/>
        <v>https://www.udobaer.de/out/media/public/cust/others/s0000385-2021-ch_it.pdf</v>
      </c>
    </row>
    <row r="25568" spans="1:2" x14ac:dyDescent="0.2">
      <c r="A25568" s="1" t="s">
        <v>8986</v>
      </c>
      <c r="B25568" t="str">
        <f t="shared" si="766"/>
        <v>https://www.udobaer.de/out/media/public/cust/others/s0000385-2021-ch_it.pdf</v>
      </c>
    </row>
    <row r="25569" spans="1:2" x14ac:dyDescent="0.2">
      <c r="A25569" s="1" t="s">
        <v>8987</v>
      </c>
      <c r="B25569" t="str">
        <f t="shared" si="766"/>
        <v>https://www.udobaer.de/out/media/public/cust/others/s0000385-2021-ch_it.pdf</v>
      </c>
    </row>
    <row r="25570" spans="1:2" x14ac:dyDescent="0.2">
      <c r="A25570" s="1" t="s">
        <v>8988</v>
      </c>
      <c r="B25570" t="str">
        <f t="shared" si="766"/>
        <v>https://www.udobaer.de/out/media/public/cust/others/s0000385-2021-ch_it.pdf</v>
      </c>
    </row>
    <row r="25571" spans="1:2" x14ac:dyDescent="0.2">
      <c r="A25571" s="1" t="s">
        <v>8989</v>
      </c>
      <c r="B25571" t="str">
        <f t="shared" si="766"/>
        <v>https://www.udobaer.de/out/media/public/cust/others/s0000385-2021-ch_it.pdf</v>
      </c>
    </row>
    <row r="25572" spans="1:2" x14ac:dyDescent="0.2">
      <c r="A25572" s="1" t="s">
        <v>8990</v>
      </c>
      <c r="B25572" t="str">
        <f t="shared" si="766"/>
        <v>https://www.udobaer.de/out/media/public/cust/others/s0000385-2021-ch_it.pdf</v>
      </c>
    </row>
    <row r="25573" spans="1:2" x14ac:dyDescent="0.2">
      <c r="A25573" s="1" t="s">
        <v>8991</v>
      </c>
      <c r="B25573" t="str">
        <f t="shared" si="766"/>
        <v>https://www.udobaer.de/out/media/public/cust/others/s0000385-2021-ch_it.pdf</v>
      </c>
    </row>
    <row r="25574" spans="1:2" x14ac:dyDescent="0.2">
      <c r="A25574" s="1" t="s">
        <v>8992</v>
      </c>
      <c r="B25574" t="str">
        <f t="shared" si="766"/>
        <v>https://www.udobaer.de/out/media/public/cust/others/s0000385-2021-ch_it.pdf</v>
      </c>
    </row>
    <row r="25575" spans="1:2" x14ac:dyDescent="0.2">
      <c r="A25575" s="1" t="s">
        <v>8993</v>
      </c>
      <c r="B25575" t="str">
        <f t="shared" si="766"/>
        <v>https://www.udobaer.de/out/media/public/cust/others/s0000385-2021-ch_it.pdf</v>
      </c>
    </row>
    <row r="25576" spans="1:2" x14ac:dyDescent="0.2">
      <c r="A25576" s="1" t="s">
        <v>8994</v>
      </c>
      <c r="B25576" t="str">
        <f t="shared" ref="B25576:B25607" si="767">HYPERLINK("https://www.udobaer.de/out/media/public/cust/others/s0000385-2021-ch_it.pdf")</f>
        <v>https://www.udobaer.de/out/media/public/cust/others/s0000385-2021-ch_it.pdf</v>
      </c>
    </row>
    <row r="25577" spans="1:2" x14ac:dyDescent="0.2">
      <c r="A25577" s="1" t="s">
        <v>8995</v>
      </c>
      <c r="B25577" t="str">
        <f t="shared" si="767"/>
        <v>https://www.udobaer.de/out/media/public/cust/others/s0000385-2021-ch_it.pdf</v>
      </c>
    </row>
    <row r="25578" spans="1:2" x14ac:dyDescent="0.2">
      <c r="A25578" s="1" t="s">
        <v>8996</v>
      </c>
      <c r="B25578" t="str">
        <f t="shared" si="767"/>
        <v>https://www.udobaer.de/out/media/public/cust/others/s0000385-2021-ch_it.pdf</v>
      </c>
    </row>
    <row r="25579" spans="1:2" x14ac:dyDescent="0.2">
      <c r="A25579" s="1" t="s">
        <v>8997</v>
      </c>
      <c r="B25579" t="str">
        <f t="shared" si="767"/>
        <v>https://www.udobaer.de/out/media/public/cust/others/s0000385-2021-ch_it.pdf</v>
      </c>
    </row>
    <row r="25580" spans="1:2" x14ac:dyDescent="0.2">
      <c r="A25580" s="1" t="s">
        <v>8998</v>
      </c>
      <c r="B25580" t="str">
        <f t="shared" si="767"/>
        <v>https://www.udobaer.de/out/media/public/cust/others/s0000385-2021-ch_it.pdf</v>
      </c>
    </row>
    <row r="25581" spans="1:2" x14ac:dyDescent="0.2">
      <c r="A25581" s="1" t="s">
        <v>8999</v>
      </c>
      <c r="B25581" t="str">
        <f t="shared" si="767"/>
        <v>https://www.udobaer.de/out/media/public/cust/others/s0000385-2021-ch_it.pdf</v>
      </c>
    </row>
    <row r="25582" spans="1:2" x14ac:dyDescent="0.2">
      <c r="A25582" s="1" t="s">
        <v>9000</v>
      </c>
      <c r="B25582" t="str">
        <f t="shared" si="767"/>
        <v>https://www.udobaer.de/out/media/public/cust/others/s0000385-2021-ch_it.pdf</v>
      </c>
    </row>
    <row r="25583" spans="1:2" x14ac:dyDescent="0.2">
      <c r="A25583" s="1" t="s">
        <v>9001</v>
      </c>
      <c r="B25583" t="str">
        <f t="shared" si="767"/>
        <v>https://www.udobaer.de/out/media/public/cust/others/s0000385-2021-ch_it.pdf</v>
      </c>
    </row>
    <row r="25584" spans="1:2" x14ac:dyDescent="0.2">
      <c r="A25584" s="1" t="s">
        <v>9002</v>
      </c>
      <c r="B25584" t="str">
        <f t="shared" si="767"/>
        <v>https://www.udobaer.de/out/media/public/cust/others/s0000385-2021-ch_it.pdf</v>
      </c>
    </row>
    <row r="25585" spans="1:2" x14ac:dyDescent="0.2">
      <c r="A25585" s="1" t="s">
        <v>9003</v>
      </c>
      <c r="B25585" t="str">
        <f t="shared" si="767"/>
        <v>https://www.udobaer.de/out/media/public/cust/others/s0000385-2021-ch_it.pdf</v>
      </c>
    </row>
    <row r="25586" spans="1:2" x14ac:dyDescent="0.2">
      <c r="A25586" s="1" t="s">
        <v>9004</v>
      </c>
      <c r="B25586" t="str">
        <f t="shared" si="767"/>
        <v>https://www.udobaer.de/out/media/public/cust/others/s0000385-2021-ch_it.pdf</v>
      </c>
    </row>
    <row r="25587" spans="1:2" x14ac:dyDescent="0.2">
      <c r="A25587" s="1" t="s">
        <v>9005</v>
      </c>
      <c r="B25587" t="str">
        <f t="shared" si="767"/>
        <v>https://www.udobaer.de/out/media/public/cust/others/s0000385-2021-ch_it.pdf</v>
      </c>
    </row>
    <row r="25588" spans="1:2" x14ac:dyDescent="0.2">
      <c r="A25588" s="1" t="s">
        <v>9006</v>
      </c>
      <c r="B25588" t="str">
        <f t="shared" si="767"/>
        <v>https://www.udobaer.de/out/media/public/cust/others/s0000385-2021-ch_it.pdf</v>
      </c>
    </row>
    <row r="25589" spans="1:2" x14ac:dyDescent="0.2">
      <c r="A25589" s="1" t="s">
        <v>9007</v>
      </c>
      <c r="B25589" t="str">
        <f t="shared" si="767"/>
        <v>https://www.udobaer.de/out/media/public/cust/others/s0000385-2021-ch_it.pdf</v>
      </c>
    </row>
    <row r="25590" spans="1:2" x14ac:dyDescent="0.2">
      <c r="A25590" s="1" t="s">
        <v>9008</v>
      </c>
      <c r="B25590" t="str">
        <f t="shared" si="767"/>
        <v>https://www.udobaer.de/out/media/public/cust/others/s0000385-2021-ch_it.pdf</v>
      </c>
    </row>
    <row r="25591" spans="1:2" x14ac:dyDescent="0.2">
      <c r="A25591" s="1" t="s">
        <v>9009</v>
      </c>
      <c r="B25591" t="str">
        <f t="shared" si="767"/>
        <v>https://www.udobaer.de/out/media/public/cust/others/s0000385-2021-ch_it.pdf</v>
      </c>
    </row>
    <row r="25592" spans="1:2" x14ac:dyDescent="0.2">
      <c r="A25592" s="1" t="s">
        <v>9010</v>
      </c>
      <c r="B25592" t="str">
        <f t="shared" si="767"/>
        <v>https://www.udobaer.de/out/media/public/cust/others/s0000385-2021-ch_it.pdf</v>
      </c>
    </row>
    <row r="25593" spans="1:2" x14ac:dyDescent="0.2">
      <c r="A25593" s="1" t="s">
        <v>9011</v>
      </c>
      <c r="B25593" t="str">
        <f t="shared" si="767"/>
        <v>https://www.udobaer.de/out/media/public/cust/others/s0000385-2021-ch_it.pdf</v>
      </c>
    </row>
    <row r="25594" spans="1:2" x14ac:dyDescent="0.2">
      <c r="A25594" s="1" t="s">
        <v>9016</v>
      </c>
      <c r="B25594" t="str">
        <f t="shared" si="767"/>
        <v>https://www.udobaer.de/out/media/public/cust/others/s0000385-2021-ch_it.pdf</v>
      </c>
    </row>
    <row r="25595" spans="1:2" x14ac:dyDescent="0.2">
      <c r="A25595" s="1" t="s">
        <v>9017</v>
      </c>
      <c r="B25595" t="str">
        <f t="shared" si="767"/>
        <v>https://www.udobaer.de/out/media/public/cust/others/s0000385-2021-ch_it.pdf</v>
      </c>
    </row>
    <row r="25596" spans="1:2" x14ac:dyDescent="0.2">
      <c r="A25596" s="1" t="s">
        <v>9018</v>
      </c>
      <c r="B25596" t="str">
        <f t="shared" si="767"/>
        <v>https://www.udobaer.de/out/media/public/cust/others/s0000385-2021-ch_it.pdf</v>
      </c>
    </row>
    <row r="25597" spans="1:2" x14ac:dyDescent="0.2">
      <c r="A25597" s="1" t="s">
        <v>9019</v>
      </c>
      <c r="B25597" t="str">
        <f t="shared" si="767"/>
        <v>https://www.udobaer.de/out/media/public/cust/others/s0000385-2021-ch_it.pdf</v>
      </c>
    </row>
    <row r="25598" spans="1:2" x14ac:dyDescent="0.2">
      <c r="A25598" s="1" t="s">
        <v>9020</v>
      </c>
      <c r="B25598" t="str">
        <f t="shared" si="767"/>
        <v>https://www.udobaer.de/out/media/public/cust/others/s0000385-2021-ch_it.pdf</v>
      </c>
    </row>
    <row r="25599" spans="1:2" x14ac:dyDescent="0.2">
      <c r="A25599" s="1" t="s">
        <v>9021</v>
      </c>
      <c r="B25599" t="str">
        <f t="shared" si="767"/>
        <v>https://www.udobaer.de/out/media/public/cust/others/s0000385-2021-ch_it.pdf</v>
      </c>
    </row>
    <row r="25600" spans="1:2" x14ac:dyDescent="0.2">
      <c r="A25600" s="1" t="s">
        <v>9022</v>
      </c>
      <c r="B25600" t="str">
        <f t="shared" si="767"/>
        <v>https://www.udobaer.de/out/media/public/cust/others/s0000385-2021-ch_it.pdf</v>
      </c>
    </row>
    <row r="25601" spans="1:2" x14ac:dyDescent="0.2">
      <c r="A25601" s="1" t="s">
        <v>9023</v>
      </c>
      <c r="B25601" t="str">
        <f t="shared" si="767"/>
        <v>https://www.udobaer.de/out/media/public/cust/others/s0000385-2021-ch_it.pdf</v>
      </c>
    </row>
    <row r="25602" spans="1:2" x14ac:dyDescent="0.2">
      <c r="A25602" s="1" t="s">
        <v>9024</v>
      </c>
      <c r="B25602" t="str">
        <f t="shared" si="767"/>
        <v>https://www.udobaer.de/out/media/public/cust/others/s0000385-2021-ch_it.pdf</v>
      </c>
    </row>
    <row r="25603" spans="1:2" x14ac:dyDescent="0.2">
      <c r="A25603" s="1" t="s">
        <v>9025</v>
      </c>
      <c r="B25603" t="str">
        <f t="shared" si="767"/>
        <v>https://www.udobaer.de/out/media/public/cust/others/s0000385-2021-ch_it.pdf</v>
      </c>
    </row>
    <row r="25604" spans="1:2" x14ac:dyDescent="0.2">
      <c r="A25604" s="1" t="s">
        <v>9026</v>
      </c>
      <c r="B25604" t="str">
        <f t="shared" si="767"/>
        <v>https://www.udobaer.de/out/media/public/cust/others/s0000385-2021-ch_it.pdf</v>
      </c>
    </row>
    <row r="25605" spans="1:2" x14ac:dyDescent="0.2">
      <c r="A25605" s="1" t="s">
        <v>9027</v>
      </c>
      <c r="B25605" t="str">
        <f t="shared" si="767"/>
        <v>https://www.udobaer.de/out/media/public/cust/others/s0000385-2021-ch_it.pdf</v>
      </c>
    </row>
    <row r="25606" spans="1:2" x14ac:dyDescent="0.2">
      <c r="A25606" s="1" t="s">
        <v>9028</v>
      </c>
      <c r="B25606" t="str">
        <f t="shared" si="767"/>
        <v>https://www.udobaer.de/out/media/public/cust/others/s0000385-2021-ch_it.pdf</v>
      </c>
    </row>
    <row r="25607" spans="1:2" x14ac:dyDescent="0.2">
      <c r="A25607" s="1" t="s">
        <v>9029</v>
      </c>
      <c r="B25607" t="str">
        <f t="shared" si="767"/>
        <v>https://www.udobaer.de/out/media/public/cust/others/s0000385-2021-ch_it.pdf</v>
      </c>
    </row>
    <row r="25608" spans="1:2" x14ac:dyDescent="0.2">
      <c r="A25608" s="1" t="s">
        <v>9030</v>
      </c>
      <c r="B25608" t="str">
        <f t="shared" ref="B25608:B25618" si="768">HYPERLINK("https://www.udobaer.de/out/media/public/cust/others/s0000385-2021-ch_it.pdf")</f>
        <v>https://www.udobaer.de/out/media/public/cust/others/s0000385-2021-ch_it.pdf</v>
      </c>
    </row>
    <row r="25609" spans="1:2" x14ac:dyDescent="0.2">
      <c r="A25609" s="1" t="s">
        <v>9031</v>
      </c>
      <c r="B25609" t="str">
        <f t="shared" si="768"/>
        <v>https://www.udobaer.de/out/media/public/cust/others/s0000385-2021-ch_it.pdf</v>
      </c>
    </row>
    <row r="25610" spans="1:2" x14ac:dyDescent="0.2">
      <c r="A25610" s="1" t="s">
        <v>9032</v>
      </c>
      <c r="B25610" t="str">
        <f t="shared" si="768"/>
        <v>https://www.udobaer.de/out/media/public/cust/others/s0000385-2021-ch_it.pdf</v>
      </c>
    </row>
    <row r="25611" spans="1:2" x14ac:dyDescent="0.2">
      <c r="A25611" s="1" t="s">
        <v>9033</v>
      </c>
      <c r="B25611" t="str">
        <f t="shared" si="768"/>
        <v>https://www.udobaer.de/out/media/public/cust/others/s0000385-2021-ch_it.pdf</v>
      </c>
    </row>
    <row r="25612" spans="1:2" x14ac:dyDescent="0.2">
      <c r="A25612" s="1" t="s">
        <v>11419</v>
      </c>
      <c r="B25612" t="str">
        <f t="shared" si="768"/>
        <v>https://www.udobaer.de/out/media/public/cust/others/s0000385-2021-ch_it.pdf</v>
      </c>
    </row>
    <row r="25613" spans="1:2" x14ac:dyDescent="0.2">
      <c r="A25613" s="1" t="s">
        <v>11422</v>
      </c>
      <c r="B25613" t="str">
        <f t="shared" si="768"/>
        <v>https://www.udobaer.de/out/media/public/cust/others/s0000385-2021-ch_it.pdf</v>
      </c>
    </row>
    <row r="25614" spans="1:2" x14ac:dyDescent="0.2">
      <c r="A25614" s="1" t="s">
        <v>11423</v>
      </c>
      <c r="B25614" t="str">
        <f t="shared" si="768"/>
        <v>https://www.udobaer.de/out/media/public/cust/others/s0000385-2021-ch_it.pdf</v>
      </c>
    </row>
    <row r="25615" spans="1:2" x14ac:dyDescent="0.2">
      <c r="A25615" s="1" t="s">
        <v>11426</v>
      </c>
      <c r="B25615" t="str">
        <f t="shared" si="768"/>
        <v>https://www.udobaer.de/out/media/public/cust/others/s0000385-2021-ch_it.pdf</v>
      </c>
    </row>
    <row r="25616" spans="1:2" x14ac:dyDescent="0.2">
      <c r="A25616" s="1" t="s">
        <v>11429</v>
      </c>
      <c r="B25616" t="str">
        <f t="shared" si="768"/>
        <v>https://www.udobaer.de/out/media/public/cust/others/s0000385-2021-ch_it.pdf</v>
      </c>
    </row>
    <row r="25617" spans="1:2" x14ac:dyDescent="0.2">
      <c r="A25617" s="1" t="s">
        <v>11535</v>
      </c>
      <c r="B25617" t="str">
        <f t="shared" si="768"/>
        <v>https://www.udobaer.de/out/media/public/cust/others/s0000385-2021-ch_it.pdf</v>
      </c>
    </row>
    <row r="25618" spans="1:2" x14ac:dyDescent="0.2">
      <c r="A25618" s="1" t="s">
        <v>34413</v>
      </c>
      <c r="B25618" t="str">
        <f t="shared" si="768"/>
        <v>https://www.udobaer.de/out/media/public/cust/others/s0000385-2021-ch_it.pdf</v>
      </c>
    </row>
    <row r="25619" spans="1:2" x14ac:dyDescent="0.2">
      <c r="A25619" s="1" t="s">
        <v>9188</v>
      </c>
      <c r="B25619" t="str">
        <f t="shared" ref="B25619:B25642" si="769">HYPERLINK("https://www.udobaer.de/out/media/public/cust/others/s0000386-2021-ch_it.pdf")</f>
        <v>https://www.udobaer.de/out/media/public/cust/others/s0000386-2021-ch_it.pdf</v>
      </c>
    </row>
    <row r="25620" spans="1:2" x14ac:dyDescent="0.2">
      <c r="A25620" s="1" t="s">
        <v>9189</v>
      </c>
      <c r="B25620" t="str">
        <f t="shared" si="769"/>
        <v>https://www.udobaer.de/out/media/public/cust/others/s0000386-2021-ch_it.pdf</v>
      </c>
    </row>
    <row r="25621" spans="1:2" x14ac:dyDescent="0.2">
      <c r="A25621" s="1" t="s">
        <v>9190</v>
      </c>
      <c r="B25621" t="str">
        <f t="shared" si="769"/>
        <v>https://www.udobaer.de/out/media/public/cust/others/s0000386-2021-ch_it.pdf</v>
      </c>
    </row>
    <row r="25622" spans="1:2" x14ac:dyDescent="0.2">
      <c r="A25622" s="1" t="s">
        <v>9191</v>
      </c>
      <c r="B25622" t="str">
        <f t="shared" si="769"/>
        <v>https://www.udobaer.de/out/media/public/cust/others/s0000386-2021-ch_it.pdf</v>
      </c>
    </row>
    <row r="25623" spans="1:2" x14ac:dyDescent="0.2">
      <c r="A25623" s="1" t="s">
        <v>9192</v>
      </c>
      <c r="B25623" t="str">
        <f t="shared" si="769"/>
        <v>https://www.udobaer.de/out/media/public/cust/others/s0000386-2021-ch_it.pdf</v>
      </c>
    </row>
    <row r="25624" spans="1:2" x14ac:dyDescent="0.2">
      <c r="A25624" s="1" t="s">
        <v>9193</v>
      </c>
      <c r="B25624" t="str">
        <f t="shared" si="769"/>
        <v>https://www.udobaer.de/out/media/public/cust/others/s0000386-2021-ch_it.pdf</v>
      </c>
    </row>
    <row r="25625" spans="1:2" x14ac:dyDescent="0.2">
      <c r="A25625" s="1" t="s">
        <v>9194</v>
      </c>
      <c r="B25625" t="str">
        <f t="shared" si="769"/>
        <v>https://www.udobaer.de/out/media/public/cust/others/s0000386-2021-ch_it.pdf</v>
      </c>
    </row>
    <row r="25626" spans="1:2" x14ac:dyDescent="0.2">
      <c r="A25626" s="1" t="s">
        <v>9195</v>
      </c>
      <c r="B25626" t="str">
        <f t="shared" si="769"/>
        <v>https://www.udobaer.de/out/media/public/cust/others/s0000386-2021-ch_it.pdf</v>
      </c>
    </row>
    <row r="25627" spans="1:2" x14ac:dyDescent="0.2">
      <c r="A25627" s="1" t="s">
        <v>9196</v>
      </c>
      <c r="B25627" t="str">
        <f t="shared" si="769"/>
        <v>https://www.udobaer.de/out/media/public/cust/others/s0000386-2021-ch_it.pdf</v>
      </c>
    </row>
    <row r="25628" spans="1:2" x14ac:dyDescent="0.2">
      <c r="A25628" s="1" t="s">
        <v>9197</v>
      </c>
      <c r="B25628" t="str">
        <f t="shared" si="769"/>
        <v>https://www.udobaer.de/out/media/public/cust/others/s0000386-2021-ch_it.pdf</v>
      </c>
    </row>
    <row r="25629" spans="1:2" x14ac:dyDescent="0.2">
      <c r="A25629" s="1" t="s">
        <v>9198</v>
      </c>
      <c r="B25629" t="str">
        <f t="shared" si="769"/>
        <v>https://www.udobaer.de/out/media/public/cust/others/s0000386-2021-ch_it.pdf</v>
      </c>
    </row>
    <row r="25630" spans="1:2" x14ac:dyDescent="0.2">
      <c r="A25630" s="1" t="s">
        <v>9199</v>
      </c>
      <c r="B25630" t="str">
        <f t="shared" si="769"/>
        <v>https://www.udobaer.de/out/media/public/cust/others/s0000386-2021-ch_it.pdf</v>
      </c>
    </row>
    <row r="25631" spans="1:2" x14ac:dyDescent="0.2">
      <c r="A25631" s="1" t="s">
        <v>9200</v>
      </c>
      <c r="B25631" t="str">
        <f t="shared" si="769"/>
        <v>https://www.udobaer.de/out/media/public/cust/others/s0000386-2021-ch_it.pdf</v>
      </c>
    </row>
    <row r="25632" spans="1:2" x14ac:dyDescent="0.2">
      <c r="A25632" s="1" t="s">
        <v>9201</v>
      </c>
      <c r="B25632" t="str">
        <f t="shared" si="769"/>
        <v>https://www.udobaer.de/out/media/public/cust/others/s0000386-2021-ch_it.pdf</v>
      </c>
    </row>
    <row r="25633" spans="1:2" x14ac:dyDescent="0.2">
      <c r="A25633" s="1" t="s">
        <v>9202</v>
      </c>
      <c r="B25633" t="str">
        <f t="shared" si="769"/>
        <v>https://www.udobaer.de/out/media/public/cust/others/s0000386-2021-ch_it.pdf</v>
      </c>
    </row>
    <row r="25634" spans="1:2" x14ac:dyDescent="0.2">
      <c r="A25634" s="1" t="s">
        <v>11444</v>
      </c>
      <c r="B25634" t="str">
        <f t="shared" si="769"/>
        <v>https://www.udobaer.de/out/media/public/cust/others/s0000386-2021-ch_it.pdf</v>
      </c>
    </row>
    <row r="25635" spans="1:2" x14ac:dyDescent="0.2">
      <c r="A25635" s="1" t="s">
        <v>11445</v>
      </c>
      <c r="B25635" t="str">
        <f t="shared" si="769"/>
        <v>https://www.udobaer.de/out/media/public/cust/others/s0000386-2021-ch_it.pdf</v>
      </c>
    </row>
    <row r="25636" spans="1:2" x14ac:dyDescent="0.2">
      <c r="A25636" s="1" t="s">
        <v>11446</v>
      </c>
      <c r="B25636" t="str">
        <f t="shared" si="769"/>
        <v>https://www.udobaer.de/out/media/public/cust/others/s0000386-2021-ch_it.pdf</v>
      </c>
    </row>
    <row r="25637" spans="1:2" x14ac:dyDescent="0.2">
      <c r="A25637" s="1" t="s">
        <v>11450</v>
      </c>
      <c r="B25637" t="str">
        <f t="shared" si="769"/>
        <v>https://www.udobaer.de/out/media/public/cust/others/s0000386-2021-ch_it.pdf</v>
      </c>
    </row>
    <row r="25638" spans="1:2" x14ac:dyDescent="0.2">
      <c r="A25638" s="1" t="s">
        <v>11451</v>
      </c>
      <c r="B25638" t="str">
        <f t="shared" si="769"/>
        <v>https://www.udobaer.de/out/media/public/cust/others/s0000386-2021-ch_it.pdf</v>
      </c>
    </row>
    <row r="25639" spans="1:2" x14ac:dyDescent="0.2">
      <c r="A25639" s="1" t="s">
        <v>11454</v>
      </c>
      <c r="B25639" t="str">
        <f t="shared" si="769"/>
        <v>https://www.udobaer.de/out/media/public/cust/others/s0000386-2021-ch_it.pdf</v>
      </c>
    </row>
    <row r="25640" spans="1:2" x14ac:dyDescent="0.2">
      <c r="A25640" s="1" t="s">
        <v>34421</v>
      </c>
      <c r="B25640" t="str">
        <f t="shared" si="769"/>
        <v>https://www.udobaer.de/out/media/public/cust/others/s0000386-2021-ch_it.pdf</v>
      </c>
    </row>
    <row r="25641" spans="1:2" x14ac:dyDescent="0.2">
      <c r="A25641" s="1" t="s">
        <v>34422</v>
      </c>
      <c r="B25641" t="str">
        <f t="shared" si="769"/>
        <v>https://www.udobaer.de/out/media/public/cust/others/s0000386-2021-ch_it.pdf</v>
      </c>
    </row>
    <row r="25642" spans="1:2" x14ac:dyDescent="0.2">
      <c r="A25642" s="1" t="s">
        <v>34424</v>
      </c>
      <c r="B25642" t="str">
        <f t="shared" si="769"/>
        <v>https://www.udobaer.de/out/media/public/cust/others/s0000386-2021-ch_it.pdf</v>
      </c>
    </row>
    <row r="25643" spans="1:2" x14ac:dyDescent="0.2">
      <c r="A25643" s="1" t="s">
        <v>9077</v>
      </c>
      <c r="B25643" t="str">
        <f t="shared" ref="B25643:B25651" si="770">HYPERLINK("https://www.udobaer.de/out/media/public/cust/others/s0000387-2021-ch_it.pdf")</f>
        <v>https://www.udobaer.de/out/media/public/cust/others/s0000387-2021-ch_it.pdf</v>
      </c>
    </row>
    <row r="25644" spans="1:2" x14ac:dyDescent="0.2">
      <c r="A25644" s="1" t="s">
        <v>9078</v>
      </c>
      <c r="B25644" t="str">
        <f t="shared" si="770"/>
        <v>https://www.udobaer.de/out/media/public/cust/others/s0000387-2021-ch_it.pdf</v>
      </c>
    </row>
    <row r="25645" spans="1:2" x14ac:dyDescent="0.2">
      <c r="A25645" s="1" t="s">
        <v>9079</v>
      </c>
      <c r="B25645" t="str">
        <f t="shared" si="770"/>
        <v>https://www.udobaer.de/out/media/public/cust/others/s0000387-2021-ch_it.pdf</v>
      </c>
    </row>
    <row r="25646" spans="1:2" x14ac:dyDescent="0.2">
      <c r="A25646" s="1" t="s">
        <v>9080</v>
      </c>
      <c r="B25646" t="str">
        <f t="shared" si="770"/>
        <v>https://www.udobaer.de/out/media/public/cust/others/s0000387-2021-ch_it.pdf</v>
      </c>
    </row>
    <row r="25647" spans="1:2" x14ac:dyDescent="0.2">
      <c r="A25647" s="1" t="s">
        <v>9081</v>
      </c>
      <c r="B25647" t="str">
        <f t="shared" si="770"/>
        <v>https://www.udobaer.de/out/media/public/cust/others/s0000387-2021-ch_it.pdf</v>
      </c>
    </row>
    <row r="25648" spans="1:2" x14ac:dyDescent="0.2">
      <c r="A25648" s="1" t="s">
        <v>9082</v>
      </c>
      <c r="B25648" t="str">
        <f t="shared" si="770"/>
        <v>https://www.udobaer.de/out/media/public/cust/others/s0000387-2021-ch_it.pdf</v>
      </c>
    </row>
    <row r="25649" spans="1:2" x14ac:dyDescent="0.2">
      <c r="A25649" s="1" t="s">
        <v>9083</v>
      </c>
      <c r="B25649" t="str">
        <f t="shared" si="770"/>
        <v>https://www.udobaer.de/out/media/public/cust/others/s0000387-2021-ch_it.pdf</v>
      </c>
    </row>
    <row r="25650" spans="1:2" x14ac:dyDescent="0.2">
      <c r="A25650" s="1" t="s">
        <v>9084</v>
      </c>
      <c r="B25650" t="str">
        <f t="shared" si="770"/>
        <v>https://www.udobaer.de/out/media/public/cust/others/s0000387-2021-ch_it.pdf</v>
      </c>
    </row>
    <row r="25651" spans="1:2" x14ac:dyDescent="0.2">
      <c r="A25651" s="1" t="s">
        <v>9085</v>
      </c>
      <c r="B25651" t="str">
        <f t="shared" si="770"/>
        <v>https://www.udobaer.de/out/media/public/cust/others/s0000387-2021-ch_it.pdf</v>
      </c>
    </row>
    <row r="25652" spans="1:2" x14ac:dyDescent="0.2">
      <c r="A25652" s="1" t="s">
        <v>9073</v>
      </c>
      <c r="B25652" t="str">
        <f t="shared" ref="B25652:B25692" si="771">HYPERLINK("https://www.udobaer.de/out/media/public/cust/others/s0000388-2021-ch_it.pdf")</f>
        <v>https://www.udobaer.de/out/media/public/cust/others/s0000388-2021-ch_it.pdf</v>
      </c>
    </row>
    <row r="25653" spans="1:2" x14ac:dyDescent="0.2">
      <c r="A25653" s="1" t="s">
        <v>9074</v>
      </c>
      <c r="B25653" t="str">
        <f t="shared" si="771"/>
        <v>https://www.udobaer.de/out/media/public/cust/others/s0000388-2021-ch_it.pdf</v>
      </c>
    </row>
    <row r="25654" spans="1:2" x14ac:dyDescent="0.2">
      <c r="A25654" s="1" t="s">
        <v>9075</v>
      </c>
      <c r="B25654" t="str">
        <f t="shared" si="771"/>
        <v>https://www.udobaer.de/out/media/public/cust/others/s0000388-2021-ch_it.pdf</v>
      </c>
    </row>
    <row r="25655" spans="1:2" x14ac:dyDescent="0.2">
      <c r="A25655" s="1" t="s">
        <v>9076</v>
      </c>
      <c r="B25655" t="str">
        <f t="shared" si="771"/>
        <v>https://www.udobaer.de/out/media/public/cust/others/s0000388-2021-ch_it.pdf</v>
      </c>
    </row>
    <row r="25656" spans="1:2" x14ac:dyDescent="0.2">
      <c r="A25656" s="1" t="s">
        <v>9086</v>
      </c>
      <c r="B25656" t="str">
        <f t="shared" si="771"/>
        <v>https://www.udobaer.de/out/media/public/cust/others/s0000388-2021-ch_it.pdf</v>
      </c>
    </row>
    <row r="25657" spans="1:2" x14ac:dyDescent="0.2">
      <c r="A25657" s="1" t="s">
        <v>9087</v>
      </c>
      <c r="B25657" t="str">
        <f t="shared" si="771"/>
        <v>https://www.udobaer.de/out/media/public/cust/others/s0000388-2021-ch_it.pdf</v>
      </c>
    </row>
    <row r="25658" spans="1:2" x14ac:dyDescent="0.2">
      <c r="A25658" s="1" t="s">
        <v>9088</v>
      </c>
      <c r="B25658" t="str">
        <f t="shared" si="771"/>
        <v>https://www.udobaer.de/out/media/public/cust/others/s0000388-2021-ch_it.pdf</v>
      </c>
    </row>
    <row r="25659" spans="1:2" x14ac:dyDescent="0.2">
      <c r="A25659" s="1" t="s">
        <v>9089</v>
      </c>
      <c r="B25659" t="str">
        <f t="shared" si="771"/>
        <v>https://www.udobaer.de/out/media/public/cust/others/s0000388-2021-ch_it.pdf</v>
      </c>
    </row>
    <row r="25660" spans="1:2" x14ac:dyDescent="0.2">
      <c r="A25660" s="1" t="s">
        <v>9090</v>
      </c>
      <c r="B25660" t="str">
        <f t="shared" si="771"/>
        <v>https://www.udobaer.de/out/media/public/cust/others/s0000388-2021-ch_it.pdf</v>
      </c>
    </row>
    <row r="25661" spans="1:2" x14ac:dyDescent="0.2">
      <c r="A25661" s="1" t="s">
        <v>9091</v>
      </c>
      <c r="B25661" t="str">
        <f t="shared" si="771"/>
        <v>https://www.udobaer.de/out/media/public/cust/others/s0000388-2021-ch_it.pdf</v>
      </c>
    </row>
    <row r="25662" spans="1:2" x14ac:dyDescent="0.2">
      <c r="A25662" s="1" t="s">
        <v>9092</v>
      </c>
      <c r="B25662" t="str">
        <f t="shared" si="771"/>
        <v>https://www.udobaer.de/out/media/public/cust/others/s0000388-2021-ch_it.pdf</v>
      </c>
    </row>
    <row r="25663" spans="1:2" x14ac:dyDescent="0.2">
      <c r="A25663" s="1" t="s">
        <v>9093</v>
      </c>
      <c r="B25663" t="str">
        <f t="shared" si="771"/>
        <v>https://www.udobaer.de/out/media/public/cust/others/s0000388-2021-ch_it.pdf</v>
      </c>
    </row>
    <row r="25664" spans="1:2" x14ac:dyDescent="0.2">
      <c r="A25664" s="1" t="s">
        <v>9094</v>
      </c>
      <c r="B25664" t="str">
        <f t="shared" si="771"/>
        <v>https://www.udobaer.de/out/media/public/cust/others/s0000388-2021-ch_it.pdf</v>
      </c>
    </row>
    <row r="25665" spans="1:2" x14ac:dyDescent="0.2">
      <c r="A25665" s="1" t="s">
        <v>9097</v>
      </c>
      <c r="B25665" t="str">
        <f t="shared" si="771"/>
        <v>https://www.udobaer.de/out/media/public/cust/others/s0000388-2021-ch_it.pdf</v>
      </c>
    </row>
    <row r="25666" spans="1:2" x14ac:dyDescent="0.2">
      <c r="A25666" s="1" t="s">
        <v>9098</v>
      </c>
      <c r="B25666" t="str">
        <f t="shared" si="771"/>
        <v>https://www.udobaer.de/out/media/public/cust/others/s0000388-2021-ch_it.pdf</v>
      </c>
    </row>
    <row r="25667" spans="1:2" x14ac:dyDescent="0.2">
      <c r="A25667" s="1" t="s">
        <v>9100</v>
      </c>
      <c r="B25667" t="str">
        <f t="shared" si="771"/>
        <v>https://www.udobaer.de/out/media/public/cust/others/s0000388-2021-ch_it.pdf</v>
      </c>
    </row>
    <row r="25668" spans="1:2" x14ac:dyDescent="0.2">
      <c r="A25668" s="1" t="s">
        <v>9101</v>
      </c>
      <c r="B25668" t="str">
        <f t="shared" si="771"/>
        <v>https://www.udobaer.de/out/media/public/cust/others/s0000388-2021-ch_it.pdf</v>
      </c>
    </row>
    <row r="25669" spans="1:2" x14ac:dyDescent="0.2">
      <c r="A25669" s="1" t="s">
        <v>9102</v>
      </c>
      <c r="B25669" t="str">
        <f t="shared" si="771"/>
        <v>https://www.udobaer.de/out/media/public/cust/others/s0000388-2021-ch_it.pdf</v>
      </c>
    </row>
    <row r="25670" spans="1:2" x14ac:dyDescent="0.2">
      <c r="A25670" s="1" t="s">
        <v>9103</v>
      </c>
      <c r="B25670" t="str">
        <f t="shared" si="771"/>
        <v>https://www.udobaer.de/out/media/public/cust/others/s0000388-2021-ch_it.pdf</v>
      </c>
    </row>
    <row r="25671" spans="1:2" x14ac:dyDescent="0.2">
      <c r="A25671" s="1" t="s">
        <v>9105</v>
      </c>
      <c r="B25671" t="str">
        <f t="shared" si="771"/>
        <v>https://www.udobaer.de/out/media/public/cust/others/s0000388-2021-ch_it.pdf</v>
      </c>
    </row>
    <row r="25672" spans="1:2" x14ac:dyDescent="0.2">
      <c r="A25672" s="1" t="s">
        <v>9106</v>
      </c>
      <c r="B25672" t="str">
        <f t="shared" si="771"/>
        <v>https://www.udobaer.de/out/media/public/cust/others/s0000388-2021-ch_it.pdf</v>
      </c>
    </row>
    <row r="25673" spans="1:2" x14ac:dyDescent="0.2">
      <c r="A25673" s="1" t="s">
        <v>9107</v>
      </c>
      <c r="B25673" t="str">
        <f t="shared" si="771"/>
        <v>https://www.udobaer.de/out/media/public/cust/others/s0000388-2021-ch_it.pdf</v>
      </c>
    </row>
    <row r="25674" spans="1:2" x14ac:dyDescent="0.2">
      <c r="A25674" s="1" t="s">
        <v>11389</v>
      </c>
      <c r="B25674" t="str">
        <f t="shared" si="771"/>
        <v>https://www.udobaer.de/out/media/public/cust/others/s0000388-2021-ch_it.pdf</v>
      </c>
    </row>
    <row r="25675" spans="1:2" x14ac:dyDescent="0.2">
      <c r="A25675" s="1" t="s">
        <v>11391</v>
      </c>
      <c r="B25675" t="str">
        <f t="shared" si="771"/>
        <v>https://www.udobaer.de/out/media/public/cust/others/s0000388-2021-ch_it.pdf</v>
      </c>
    </row>
    <row r="25676" spans="1:2" x14ac:dyDescent="0.2">
      <c r="A25676" s="1" t="s">
        <v>11392</v>
      </c>
      <c r="B25676" t="str">
        <f t="shared" si="771"/>
        <v>https://www.udobaer.de/out/media/public/cust/others/s0000388-2021-ch_it.pdf</v>
      </c>
    </row>
    <row r="25677" spans="1:2" x14ac:dyDescent="0.2">
      <c r="A25677" s="1" t="s">
        <v>11393</v>
      </c>
      <c r="B25677" t="str">
        <f t="shared" si="771"/>
        <v>https://www.udobaer.de/out/media/public/cust/others/s0000388-2021-ch_it.pdf</v>
      </c>
    </row>
    <row r="25678" spans="1:2" x14ac:dyDescent="0.2">
      <c r="A25678" s="1" t="s">
        <v>11394</v>
      </c>
      <c r="B25678" t="str">
        <f t="shared" si="771"/>
        <v>https://www.udobaer.de/out/media/public/cust/others/s0000388-2021-ch_it.pdf</v>
      </c>
    </row>
    <row r="25679" spans="1:2" x14ac:dyDescent="0.2">
      <c r="A25679" s="1" t="s">
        <v>11395</v>
      </c>
      <c r="B25679" t="str">
        <f t="shared" si="771"/>
        <v>https://www.udobaer.de/out/media/public/cust/others/s0000388-2021-ch_it.pdf</v>
      </c>
    </row>
    <row r="25680" spans="1:2" x14ac:dyDescent="0.2">
      <c r="A25680" s="1" t="s">
        <v>11396</v>
      </c>
      <c r="B25680" t="str">
        <f t="shared" si="771"/>
        <v>https://www.udobaer.de/out/media/public/cust/others/s0000388-2021-ch_it.pdf</v>
      </c>
    </row>
    <row r="25681" spans="1:2" x14ac:dyDescent="0.2">
      <c r="A25681" s="1" t="s">
        <v>11397</v>
      </c>
      <c r="B25681" t="str">
        <f t="shared" si="771"/>
        <v>https://www.udobaer.de/out/media/public/cust/others/s0000388-2021-ch_it.pdf</v>
      </c>
    </row>
    <row r="25682" spans="1:2" x14ac:dyDescent="0.2">
      <c r="A25682" s="1" t="s">
        <v>11398</v>
      </c>
      <c r="B25682" t="str">
        <f t="shared" si="771"/>
        <v>https://www.udobaer.de/out/media/public/cust/others/s0000388-2021-ch_it.pdf</v>
      </c>
    </row>
    <row r="25683" spans="1:2" x14ac:dyDescent="0.2">
      <c r="A25683" s="1" t="s">
        <v>11399</v>
      </c>
      <c r="B25683" t="str">
        <f t="shared" si="771"/>
        <v>https://www.udobaer.de/out/media/public/cust/others/s0000388-2021-ch_it.pdf</v>
      </c>
    </row>
    <row r="25684" spans="1:2" x14ac:dyDescent="0.2">
      <c r="A25684" s="1" t="s">
        <v>11434</v>
      </c>
      <c r="B25684" t="str">
        <f t="shared" si="771"/>
        <v>https://www.udobaer.de/out/media/public/cust/others/s0000388-2021-ch_it.pdf</v>
      </c>
    </row>
    <row r="25685" spans="1:2" x14ac:dyDescent="0.2">
      <c r="A25685" s="1" t="s">
        <v>11436</v>
      </c>
      <c r="B25685" t="str">
        <f t="shared" si="771"/>
        <v>https://www.udobaer.de/out/media/public/cust/others/s0000388-2021-ch_it.pdf</v>
      </c>
    </row>
    <row r="25686" spans="1:2" x14ac:dyDescent="0.2">
      <c r="A25686" s="1" t="s">
        <v>11437</v>
      </c>
      <c r="B25686" t="str">
        <f t="shared" si="771"/>
        <v>https://www.udobaer.de/out/media/public/cust/others/s0000388-2021-ch_it.pdf</v>
      </c>
    </row>
    <row r="25687" spans="1:2" x14ac:dyDescent="0.2">
      <c r="A25687" s="1" t="s">
        <v>11438</v>
      </c>
      <c r="B25687" t="str">
        <f t="shared" si="771"/>
        <v>https://www.udobaer.de/out/media/public/cust/others/s0000388-2021-ch_it.pdf</v>
      </c>
    </row>
    <row r="25688" spans="1:2" x14ac:dyDescent="0.2">
      <c r="A25688" s="1" t="s">
        <v>11439</v>
      </c>
      <c r="B25688" t="str">
        <f t="shared" si="771"/>
        <v>https://www.udobaer.de/out/media/public/cust/others/s0000388-2021-ch_it.pdf</v>
      </c>
    </row>
    <row r="25689" spans="1:2" x14ac:dyDescent="0.2">
      <c r="A25689" s="1" t="s">
        <v>11440</v>
      </c>
      <c r="B25689" t="str">
        <f t="shared" si="771"/>
        <v>https://www.udobaer.de/out/media/public/cust/others/s0000388-2021-ch_it.pdf</v>
      </c>
    </row>
    <row r="25690" spans="1:2" x14ac:dyDescent="0.2">
      <c r="A25690" s="1" t="s">
        <v>11441</v>
      </c>
      <c r="B25690" t="str">
        <f t="shared" si="771"/>
        <v>https://www.udobaer.de/out/media/public/cust/others/s0000388-2021-ch_it.pdf</v>
      </c>
    </row>
    <row r="25691" spans="1:2" x14ac:dyDescent="0.2">
      <c r="A25691" s="1" t="s">
        <v>11442</v>
      </c>
      <c r="B25691" t="str">
        <f t="shared" si="771"/>
        <v>https://www.udobaer.de/out/media/public/cust/others/s0000388-2021-ch_it.pdf</v>
      </c>
    </row>
    <row r="25692" spans="1:2" x14ac:dyDescent="0.2">
      <c r="A25692" s="1" t="s">
        <v>11449</v>
      </c>
      <c r="B25692" t="str">
        <f t="shared" si="771"/>
        <v>https://www.udobaer.de/out/media/public/cust/others/s0000388-2021-ch_it.pdf</v>
      </c>
    </row>
    <row r="25693" spans="1:2" x14ac:dyDescent="0.2">
      <c r="A25693" s="1" t="s">
        <v>9034</v>
      </c>
      <c r="B25693" t="str">
        <f t="shared" ref="B25693:B25724" si="772">HYPERLINK("https://www.udobaer.de/out/media/public/cust/others/s0000389-2021-ch_it.pdf")</f>
        <v>https://www.udobaer.de/out/media/public/cust/others/s0000389-2021-ch_it.pdf</v>
      </c>
    </row>
    <row r="25694" spans="1:2" x14ac:dyDescent="0.2">
      <c r="A25694" s="1" t="s">
        <v>9035</v>
      </c>
      <c r="B25694" t="str">
        <f t="shared" si="772"/>
        <v>https://www.udobaer.de/out/media/public/cust/others/s0000389-2021-ch_it.pdf</v>
      </c>
    </row>
    <row r="25695" spans="1:2" x14ac:dyDescent="0.2">
      <c r="A25695" s="1" t="s">
        <v>9036</v>
      </c>
      <c r="B25695" t="str">
        <f t="shared" si="772"/>
        <v>https://www.udobaer.de/out/media/public/cust/others/s0000389-2021-ch_it.pdf</v>
      </c>
    </row>
    <row r="25696" spans="1:2" x14ac:dyDescent="0.2">
      <c r="A25696" s="1" t="s">
        <v>9037</v>
      </c>
      <c r="B25696" t="str">
        <f t="shared" si="772"/>
        <v>https://www.udobaer.de/out/media/public/cust/others/s0000389-2021-ch_it.pdf</v>
      </c>
    </row>
    <row r="25697" spans="1:2" x14ac:dyDescent="0.2">
      <c r="A25697" s="1" t="s">
        <v>9038</v>
      </c>
      <c r="B25697" t="str">
        <f t="shared" si="772"/>
        <v>https://www.udobaer.de/out/media/public/cust/others/s0000389-2021-ch_it.pdf</v>
      </c>
    </row>
    <row r="25698" spans="1:2" x14ac:dyDescent="0.2">
      <c r="A25698" s="1" t="s">
        <v>9039</v>
      </c>
      <c r="B25698" t="str">
        <f t="shared" si="772"/>
        <v>https://www.udobaer.de/out/media/public/cust/others/s0000389-2021-ch_it.pdf</v>
      </c>
    </row>
    <row r="25699" spans="1:2" x14ac:dyDescent="0.2">
      <c r="A25699" s="1" t="s">
        <v>9040</v>
      </c>
      <c r="B25699" t="str">
        <f t="shared" si="772"/>
        <v>https://www.udobaer.de/out/media/public/cust/others/s0000389-2021-ch_it.pdf</v>
      </c>
    </row>
    <row r="25700" spans="1:2" x14ac:dyDescent="0.2">
      <c r="A25700" s="1" t="s">
        <v>9041</v>
      </c>
      <c r="B25700" t="str">
        <f t="shared" si="772"/>
        <v>https://www.udobaer.de/out/media/public/cust/others/s0000389-2021-ch_it.pdf</v>
      </c>
    </row>
    <row r="25701" spans="1:2" x14ac:dyDescent="0.2">
      <c r="A25701" s="1" t="s">
        <v>9042</v>
      </c>
      <c r="B25701" t="str">
        <f t="shared" si="772"/>
        <v>https://www.udobaer.de/out/media/public/cust/others/s0000389-2021-ch_it.pdf</v>
      </c>
    </row>
    <row r="25702" spans="1:2" x14ac:dyDescent="0.2">
      <c r="A25702" s="1" t="s">
        <v>9043</v>
      </c>
      <c r="B25702" t="str">
        <f t="shared" si="772"/>
        <v>https://www.udobaer.de/out/media/public/cust/others/s0000389-2021-ch_it.pdf</v>
      </c>
    </row>
    <row r="25703" spans="1:2" x14ac:dyDescent="0.2">
      <c r="A25703" s="1" t="s">
        <v>9044</v>
      </c>
      <c r="B25703" t="str">
        <f t="shared" si="772"/>
        <v>https://www.udobaer.de/out/media/public/cust/others/s0000389-2021-ch_it.pdf</v>
      </c>
    </row>
    <row r="25704" spans="1:2" x14ac:dyDescent="0.2">
      <c r="A25704" s="1" t="s">
        <v>9045</v>
      </c>
      <c r="B25704" t="str">
        <f t="shared" si="772"/>
        <v>https://www.udobaer.de/out/media/public/cust/others/s0000389-2021-ch_it.pdf</v>
      </c>
    </row>
    <row r="25705" spans="1:2" x14ac:dyDescent="0.2">
      <c r="A25705" s="1" t="s">
        <v>9046</v>
      </c>
      <c r="B25705" t="str">
        <f t="shared" si="772"/>
        <v>https://www.udobaer.de/out/media/public/cust/others/s0000389-2021-ch_it.pdf</v>
      </c>
    </row>
    <row r="25706" spans="1:2" x14ac:dyDescent="0.2">
      <c r="A25706" s="1" t="s">
        <v>9047</v>
      </c>
      <c r="B25706" t="str">
        <f t="shared" si="772"/>
        <v>https://www.udobaer.de/out/media/public/cust/others/s0000389-2021-ch_it.pdf</v>
      </c>
    </row>
    <row r="25707" spans="1:2" x14ac:dyDescent="0.2">
      <c r="A25707" s="1" t="s">
        <v>9048</v>
      </c>
      <c r="B25707" t="str">
        <f t="shared" si="772"/>
        <v>https://www.udobaer.de/out/media/public/cust/others/s0000389-2021-ch_it.pdf</v>
      </c>
    </row>
    <row r="25708" spans="1:2" x14ac:dyDescent="0.2">
      <c r="A25708" s="1" t="s">
        <v>9049</v>
      </c>
      <c r="B25708" t="str">
        <f t="shared" si="772"/>
        <v>https://www.udobaer.de/out/media/public/cust/others/s0000389-2021-ch_it.pdf</v>
      </c>
    </row>
    <row r="25709" spans="1:2" x14ac:dyDescent="0.2">
      <c r="A25709" s="1" t="s">
        <v>9050</v>
      </c>
      <c r="B25709" t="str">
        <f t="shared" si="772"/>
        <v>https://www.udobaer.de/out/media/public/cust/others/s0000389-2021-ch_it.pdf</v>
      </c>
    </row>
    <row r="25710" spans="1:2" x14ac:dyDescent="0.2">
      <c r="A25710" s="1" t="s">
        <v>9051</v>
      </c>
      <c r="B25710" t="str">
        <f t="shared" si="772"/>
        <v>https://www.udobaer.de/out/media/public/cust/others/s0000389-2021-ch_it.pdf</v>
      </c>
    </row>
    <row r="25711" spans="1:2" x14ac:dyDescent="0.2">
      <c r="A25711" s="1" t="s">
        <v>9052</v>
      </c>
      <c r="B25711" t="str">
        <f t="shared" si="772"/>
        <v>https://www.udobaer.de/out/media/public/cust/others/s0000389-2021-ch_it.pdf</v>
      </c>
    </row>
    <row r="25712" spans="1:2" x14ac:dyDescent="0.2">
      <c r="A25712" s="1" t="s">
        <v>9053</v>
      </c>
      <c r="B25712" t="str">
        <f t="shared" si="772"/>
        <v>https://www.udobaer.de/out/media/public/cust/others/s0000389-2021-ch_it.pdf</v>
      </c>
    </row>
    <row r="25713" spans="1:2" x14ac:dyDescent="0.2">
      <c r="A25713" s="1" t="s">
        <v>9054</v>
      </c>
      <c r="B25713" t="str">
        <f t="shared" si="772"/>
        <v>https://www.udobaer.de/out/media/public/cust/others/s0000389-2021-ch_it.pdf</v>
      </c>
    </row>
    <row r="25714" spans="1:2" x14ac:dyDescent="0.2">
      <c r="A25714" s="1" t="s">
        <v>9055</v>
      </c>
      <c r="B25714" t="str">
        <f t="shared" si="772"/>
        <v>https://www.udobaer.de/out/media/public/cust/others/s0000389-2021-ch_it.pdf</v>
      </c>
    </row>
    <row r="25715" spans="1:2" x14ac:dyDescent="0.2">
      <c r="A25715" s="1" t="s">
        <v>9056</v>
      </c>
      <c r="B25715" t="str">
        <f t="shared" si="772"/>
        <v>https://www.udobaer.de/out/media/public/cust/others/s0000389-2021-ch_it.pdf</v>
      </c>
    </row>
    <row r="25716" spans="1:2" x14ac:dyDescent="0.2">
      <c r="A25716" s="1" t="s">
        <v>9057</v>
      </c>
      <c r="B25716" t="str">
        <f t="shared" si="772"/>
        <v>https://www.udobaer.de/out/media/public/cust/others/s0000389-2021-ch_it.pdf</v>
      </c>
    </row>
    <row r="25717" spans="1:2" x14ac:dyDescent="0.2">
      <c r="A25717" s="1" t="s">
        <v>9058</v>
      </c>
      <c r="B25717" t="str">
        <f t="shared" si="772"/>
        <v>https://www.udobaer.de/out/media/public/cust/others/s0000389-2021-ch_it.pdf</v>
      </c>
    </row>
    <row r="25718" spans="1:2" x14ac:dyDescent="0.2">
      <c r="A25718" s="1" t="s">
        <v>9059</v>
      </c>
      <c r="B25718" t="str">
        <f t="shared" si="772"/>
        <v>https://www.udobaer.de/out/media/public/cust/others/s0000389-2021-ch_it.pdf</v>
      </c>
    </row>
    <row r="25719" spans="1:2" x14ac:dyDescent="0.2">
      <c r="A25719" s="1" t="s">
        <v>9060</v>
      </c>
      <c r="B25719" t="str">
        <f t="shared" si="772"/>
        <v>https://www.udobaer.de/out/media/public/cust/others/s0000389-2021-ch_it.pdf</v>
      </c>
    </row>
    <row r="25720" spans="1:2" x14ac:dyDescent="0.2">
      <c r="A25720" s="1" t="s">
        <v>9061</v>
      </c>
      <c r="B25720" t="str">
        <f t="shared" si="772"/>
        <v>https://www.udobaer.de/out/media/public/cust/others/s0000389-2021-ch_it.pdf</v>
      </c>
    </row>
    <row r="25721" spans="1:2" x14ac:dyDescent="0.2">
      <c r="A25721" s="1" t="s">
        <v>9062</v>
      </c>
      <c r="B25721" t="str">
        <f t="shared" si="772"/>
        <v>https://www.udobaer.de/out/media/public/cust/others/s0000389-2021-ch_it.pdf</v>
      </c>
    </row>
    <row r="25722" spans="1:2" x14ac:dyDescent="0.2">
      <c r="A25722" s="1" t="s">
        <v>9063</v>
      </c>
      <c r="B25722" t="str">
        <f t="shared" si="772"/>
        <v>https://www.udobaer.de/out/media/public/cust/others/s0000389-2021-ch_it.pdf</v>
      </c>
    </row>
    <row r="25723" spans="1:2" x14ac:dyDescent="0.2">
      <c r="A25723" s="1" t="s">
        <v>9064</v>
      </c>
      <c r="B25723" t="str">
        <f t="shared" si="772"/>
        <v>https://www.udobaer.de/out/media/public/cust/others/s0000389-2021-ch_it.pdf</v>
      </c>
    </row>
    <row r="25724" spans="1:2" x14ac:dyDescent="0.2">
      <c r="A25724" s="1" t="s">
        <v>9065</v>
      </c>
      <c r="B25724" t="str">
        <f t="shared" si="772"/>
        <v>https://www.udobaer.de/out/media/public/cust/others/s0000389-2021-ch_it.pdf</v>
      </c>
    </row>
    <row r="25725" spans="1:2" x14ac:dyDescent="0.2">
      <c r="A25725" s="1" t="s">
        <v>9066</v>
      </c>
      <c r="B25725" t="str">
        <f t="shared" ref="B25725:B25743" si="773">HYPERLINK("https://www.udobaer.de/out/media/public/cust/others/s0000389-2021-ch_it.pdf")</f>
        <v>https://www.udobaer.de/out/media/public/cust/others/s0000389-2021-ch_it.pdf</v>
      </c>
    </row>
    <row r="25726" spans="1:2" x14ac:dyDescent="0.2">
      <c r="A25726" s="1" t="s">
        <v>9067</v>
      </c>
      <c r="B25726" t="str">
        <f t="shared" si="773"/>
        <v>https://www.udobaer.de/out/media/public/cust/others/s0000389-2021-ch_it.pdf</v>
      </c>
    </row>
    <row r="25727" spans="1:2" x14ac:dyDescent="0.2">
      <c r="A25727" s="1" t="s">
        <v>9068</v>
      </c>
      <c r="B25727" t="str">
        <f t="shared" si="773"/>
        <v>https://www.udobaer.de/out/media/public/cust/others/s0000389-2021-ch_it.pdf</v>
      </c>
    </row>
    <row r="25728" spans="1:2" x14ac:dyDescent="0.2">
      <c r="A25728" s="1" t="s">
        <v>9069</v>
      </c>
      <c r="B25728" t="str">
        <f t="shared" si="773"/>
        <v>https://www.udobaer.de/out/media/public/cust/others/s0000389-2021-ch_it.pdf</v>
      </c>
    </row>
    <row r="25729" spans="1:2" x14ac:dyDescent="0.2">
      <c r="A25729" s="1" t="s">
        <v>9070</v>
      </c>
      <c r="B25729" t="str">
        <f t="shared" si="773"/>
        <v>https://www.udobaer.de/out/media/public/cust/others/s0000389-2021-ch_it.pdf</v>
      </c>
    </row>
    <row r="25730" spans="1:2" x14ac:dyDescent="0.2">
      <c r="A25730" s="1" t="s">
        <v>9071</v>
      </c>
      <c r="B25730" t="str">
        <f t="shared" si="773"/>
        <v>https://www.udobaer.de/out/media/public/cust/others/s0000389-2021-ch_it.pdf</v>
      </c>
    </row>
    <row r="25731" spans="1:2" x14ac:dyDescent="0.2">
      <c r="A25731" s="1" t="s">
        <v>9072</v>
      </c>
      <c r="B25731" t="str">
        <f t="shared" si="773"/>
        <v>https://www.udobaer.de/out/media/public/cust/others/s0000389-2021-ch_it.pdf</v>
      </c>
    </row>
    <row r="25732" spans="1:2" x14ac:dyDescent="0.2">
      <c r="A25732" s="1" t="s">
        <v>9095</v>
      </c>
      <c r="B25732" t="str">
        <f t="shared" si="773"/>
        <v>https://www.udobaer.de/out/media/public/cust/others/s0000389-2021-ch_it.pdf</v>
      </c>
    </row>
    <row r="25733" spans="1:2" x14ac:dyDescent="0.2">
      <c r="A25733" s="1" t="s">
        <v>9096</v>
      </c>
      <c r="B25733" t="str">
        <f t="shared" si="773"/>
        <v>https://www.udobaer.de/out/media/public/cust/others/s0000389-2021-ch_it.pdf</v>
      </c>
    </row>
    <row r="25734" spans="1:2" x14ac:dyDescent="0.2">
      <c r="A25734" s="1" t="s">
        <v>9099</v>
      </c>
      <c r="B25734" t="str">
        <f t="shared" si="773"/>
        <v>https://www.udobaer.de/out/media/public/cust/others/s0000389-2021-ch_it.pdf</v>
      </c>
    </row>
    <row r="25735" spans="1:2" x14ac:dyDescent="0.2">
      <c r="A25735" s="1" t="s">
        <v>9104</v>
      </c>
      <c r="B25735" t="str">
        <f t="shared" si="773"/>
        <v>https://www.udobaer.de/out/media/public/cust/others/s0000389-2021-ch_it.pdf</v>
      </c>
    </row>
    <row r="25736" spans="1:2" x14ac:dyDescent="0.2">
      <c r="A25736" s="1" t="s">
        <v>11382</v>
      </c>
      <c r="B25736" t="str">
        <f t="shared" si="773"/>
        <v>https://www.udobaer.de/out/media/public/cust/others/s0000389-2021-ch_it.pdf</v>
      </c>
    </row>
    <row r="25737" spans="1:2" x14ac:dyDescent="0.2">
      <c r="A25737" s="1" t="s">
        <v>11383</v>
      </c>
      <c r="B25737" t="str">
        <f t="shared" si="773"/>
        <v>https://www.udobaer.de/out/media/public/cust/others/s0000389-2021-ch_it.pdf</v>
      </c>
    </row>
    <row r="25738" spans="1:2" x14ac:dyDescent="0.2">
      <c r="A25738" s="1" t="s">
        <v>11384</v>
      </c>
      <c r="B25738" t="str">
        <f t="shared" si="773"/>
        <v>https://www.udobaer.de/out/media/public/cust/others/s0000389-2021-ch_it.pdf</v>
      </c>
    </row>
    <row r="25739" spans="1:2" x14ac:dyDescent="0.2">
      <c r="A25739" s="1" t="s">
        <v>11385</v>
      </c>
      <c r="B25739" t="str">
        <f t="shared" si="773"/>
        <v>https://www.udobaer.de/out/media/public/cust/others/s0000389-2021-ch_it.pdf</v>
      </c>
    </row>
    <row r="25740" spans="1:2" x14ac:dyDescent="0.2">
      <c r="A25740" s="1" t="s">
        <v>11386</v>
      </c>
      <c r="B25740" t="str">
        <f t="shared" si="773"/>
        <v>https://www.udobaer.de/out/media/public/cust/others/s0000389-2021-ch_it.pdf</v>
      </c>
    </row>
    <row r="25741" spans="1:2" x14ac:dyDescent="0.2">
      <c r="A25741" s="1" t="s">
        <v>11387</v>
      </c>
      <c r="B25741" t="str">
        <f t="shared" si="773"/>
        <v>https://www.udobaer.de/out/media/public/cust/others/s0000389-2021-ch_it.pdf</v>
      </c>
    </row>
    <row r="25742" spans="1:2" x14ac:dyDescent="0.2">
      <c r="A25742" s="1" t="s">
        <v>11485</v>
      </c>
      <c r="B25742" t="str">
        <f t="shared" si="773"/>
        <v>https://www.udobaer.de/out/media/public/cust/others/s0000389-2021-ch_it.pdf</v>
      </c>
    </row>
    <row r="25743" spans="1:2" x14ac:dyDescent="0.2">
      <c r="A25743" s="1" t="s">
        <v>11490</v>
      </c>
      <c r="B25743" t="str">
        <f t="shared" si="773"/>
        <v>https://www.udobaer.de/out/media/public/cust/others/s0000389-2021-ch_it.pdf</v>
      </c>
    </row>
    <row r="25744" spans="1:2" x14ac:dyDescent="0.2">
      <c r="A25744" s="1" t="s">
        <v>9108</v>
      </c>
      <c r="B25744" t="str">
        <f t="shared" ref="B25744:B25783" si="774">HYPERLINK("https://www.udobaer.de/out/media/public/cust/others/s0000390-2021-ch_it.pdf")</f>
        <v>https://www.udobaer.de/out/media/public/cust/others/s0000390-2021-ch_it.pdf</v>
      </c>
    </row>
    <row r="25745" spans="1:2" x14ac:dyDescent="0.2">
      <c r="A25745" s="1" t="s">
        <v>9109</v>
      </c>
      <c r="B25745" t="str">
        <f t="shared" si="774"/>
        <v>https://www.udobaer.de/out/media/public/cust/others/s0000390-2021-ch_it.pdf</v>
      </c>
    </row>
    <row r="25746" spans="1:2" x14ac:dyDescent="0.2">
      <c r="A25746" s="1" t="s">
        <v>9110</v>
      </c>
      <c r="B25746" t="str">
        <f t="shared" si="774"/>
        <v>https://www.udobaer.de/out/media/public/cust/others/s0000390-2021-ch_it.pdf</v>
      </c>
    </row>
    <row r="25747" spans="1:2" x14ac:dyDescent="0.2">
      <c r="A25747" s="1" t="s">
        <v>9111</v>
      </c>
      <c r="B25747" t="str">
        <f t="shared" si="774"/>
        <v>https://www.udobaer.de/out/media/public/cust/others/s0000390-2021-ch_it.pdf</v>
      </c>
    </row>
    <row r="25748" spans="1:2" x14ac:dyDescent="0.2">
      <c r="A25748" s="1" t="s">
        <v>9112</v>
      </c>
      <c r="B25748" t="str">
        <f t="shared" si="774"/>
        <v>https://www.udobaer.de/out/media/public/cust/others/s0000390-2021-ch_it.pdf</v>
      </c>
    </row>
    <row r="25749" spans="1:2" x14ac:dyDescent="0.2">
      <c r="A25749" s="1" t="s">
        <v>9113</v>
      </c>
      <c r="B25749" t="str">
        <f t="shared" si="774"/>
        <v>https://www.udobaer.de/out/media/public/cust/others/s0000390-2021-ch_it.pdf</v>
      </c>
    </row>
    <row r="25750" spans="1:2" x14ac:dyDescent="0.2">
      <c r="A25750" s="1" t="s">
        <v>9114</v>
      </c>
      <c r="B25750" t="str">
        <f t="shared" si="774"/>
        <v>https://www.udobaer.de/out/media/public/cust/others/s0000390-2021-ch_it.pdf</v>
      </c>
    </row>
    <row r="25751" spans="1:2" x14ac:dyDescent="0.2">
      <c r="A25751" s="1" t="s">
        <v>9115</v>
      </c>
      <c r="B25751" t="str">
        <f t="shared" si="774"/>
        <v>https://www.udobaer.de/out/media/public/cust/others/s0000390-2021-ch_it.pdf</v>
      </c>
    </row>
    <row r="25752" spans="1:2" x14ac:dyDescent="0.2">
      <c r="A25752" s="1" t="s">
        <v>9116</v>
      </c>
      <c r="B25752" t="str">
        <f t="shared" si="774"/>
        <v>https://www.udobaer.de/out/media/public/cust/others/s0000390-2021-ch_it.pdf</v>
      </c>
    </row>
    <row r="25753" spans="1:2" x14ac:dyDescent="0.2">
      <c r="A25753" s="1" t="s">
        <v>9117</v>
      </c>
      <c r="B25753" t="str">
        <f t="shared" si="774"/>
        <v>https://www.udobaer.de/out/media/public/cust/others/s0000390-2021-ch_it.pdf</v>
      </c>
    </row>
    <row r="25754" spans="1:2" x14ac:dyDescent="0.2">
      <c r="A25754" s="1" t="s">
        <v>9118</v>
      </c>
      <c r="B25754" t="str">
        <f t="shared" si="774"/>
        <v>https://www.udobaer.de/out/media/public/cust/others/s0000390-2021-ch_it.pdf</v>
      </c>
    </row>
    <row r="25755" spans="1:2" x14ac:dyDescent="0.2">
      <c r="A25755" s="1" t="s">
        <v>9119</v>
      </c>
      <c r="B25755" t="str">
        <f t="shared" si="774"/>
        <v>https://www.udobaer.de/out/media/public/cust/others/s0000390-2021-ch_it.pdf</v>
      </c>
    </row>
    <row r="25756" spans="1:2" x14ac:dyDescent="0.2">
      <c r="A25756" s="1" t="s">
        <v>9120</v>
      </c>
      <c r="B25756" t="str">
        <f t="shared" si="774"/>
        <v>https://www.udobaer.de/out/media/public/cust/others/s0000390-2021-ch_it.pdf</v>
      </c>
    </row>
    <row r="25757" spans="1:2" x14ac:dyDescent="0.2">
      <c r="A25757" s="1" t="s">
        <v>9121</v>
      </c>
      <c r="B25757" t="str">
        <f t="shared" si="774"/>
        <v>https://www.udobaer.de/out/media/public/cust/others/s0000390-2021-ch_it.pdf</v>
      </c>
    </row>
    <row r="25758" spans="1:2" x14ac:dyDescent="0.2">
      <c r="A25758" s="1" t="s">
        <v>9122</v>
      </c>
      <c r="B25758" t="str">
        <f t="shared" si="774"/>
        <v>https://www.udobaer.de/out/media/public/cust/others/s0000390-2021-ch_it.pdf</v>
      </c>
    </row>
    <row r="25759" spans="1:2" x14ac:dyDescent="0.2">
      <c r="A25759" s="1" t="s">
        <v>9123</v>
      </c>
      <c r="B25759" t="str">
        <f t="shared" si="774"/>
        <v>https://www.udobaer.de/out/media/public/cust/others/s0000390-2021-ch_it.pdf</v>
      </c>
    </row>
    <row r="25760" spans="1:2" x14ac:dyDescent="0.2">
      <c r="A25760" s="1" t="s">
        <v>9124</v>
      </c>
      <c r="B25760" t="str">
        <f t="shared" si="774"/>
        <v>https://www.udobaer.de/out/media/public/cust/others/s0000390-2021-ch_it.pdf</v>
      </c>
    </row>
    <row r="25761" spans="1:2" x14ac:dyDescent="0.2">
      <c r="A25761" s="1" t="s">
        <v>9125</v>
      </c>
      <c r="B25761" t="str">
        <f t="shared" si="774"/>
        <v>https://www.udobaer.de/out/media/public/cust/others/s0000390-2021-ch_it.pdf</v>
      </c>
    </row>
    <row r="25762" spans="1:2" x14ac:dyDescent="0.2">
      <c r="A25762" s="1" t="s">
        <v>9126</v>
      </c>
      <c r="B25762" t="str">
        <f t="shared" si="774"/>
        <v>https://www.udobaer.de/out/media/public/cust/others/s0000390-2021-ch_it.pdf</v>
      </c>
    </row>
    <row r="25763" spans="1:2" x14ac:dyDescent="0.2">
      <c r="A25763" s="1" t="s">
        <v>9127</v>
      </c>
      <c r="B25763" t="str">
        <f t="shared" si="774"/>
        <v>https://www.udobaer.de/out/media/public/cust/others/s0000390-2021-ch_it.pdf</v>
      </c>
    </row>
    <row r="25764" spans="1:2" x14ac:dyDescent="0.2">
      <c r="A25764" s="1" t="s">
        <v>9138</v>
      </c>
      <c r="B25764" t="str">
        <f t="shared" si="774"/>
        <v>https://www.udobaer.de/out/media/public/cust/others/s0000390-2021-ch_it.pdf</v>
      </c>
    </row>
    <row r="25765" spans="1:2" x14ac:dyDescent="0.2">
      <c r="A25765" s="1" t="s">
        <v>9139</v>
      </c>
      <c r="B25765" t="str">
        <f t="shared" si="774"/>
        <v>https://www.udobaer.de/out/media/public/cust/others/s0000390-2021-ch_it.pdf</v>
      </c>
    </row>
    <row r="25766" spans="1:2" x14ac:dyDescent="0.2">
      <c r="A25766" s="1" t="s">
        <v>9140</v>
      </c>
      <c r="B25766" t="str">
        <f t="shared" si="774"/>
        <v>https://www.udobaer.de/out/media/public/cust/others/s0000390-2021-ch_it.pdf</v>
      </c>
    </row>
    <row r="25767" spans="1:2" x14ac:dyDescent="0.2">
      <c r="A25767" s="1" t="s">
        <v>9141</v>
      </c>
      <c r="B25767" t="str">
        <f t="shared" si="774"/>
        <v>https://www.udobaer.de/out/media/public/cust/others/s0000390-2021-ch_it.pdf</v>
      </c>
    </row>
    <row r="25768" spans="1:2" x14ac:dyDescent="0.2">
      <c r="A25768" s="1" t="s">
        <v>9143</v>
      </c>
      <c r="B25768" t="str">
        <f t="shared" si="774"/>
        <v>https://www.udobaer.de/out/media/public/cust/others/s0000390-2021-ch_it.pdf</v>
      </c>
    </row>
    <row r="25769" spans="1:2" x14ac:dyDescent="0.2">
      <c r="A25769" s="1" t="s">
        <v>9144</v>
      </c>
      <c r="B25769" t="str">
        <f t="shared" si="774"/>
        <v>https://www.udobaer.de/out/media/public/cust/others/s0000390-2021-ch_it.pdf</v>
      </c>
    </row>
    <row r="25770" spans="1:2" x14ac:dyDescent="0.2">
      <c r="A25770" s="1" t="s">
        <v>9145</v>
      </c>
      <c r="B25770" t="str">
        <f t="shared" si="774"/>
        <v>https://www.udobaer.de/out/media/public/cust/others/s0000390-2021-ch_it.pdf</v>
      </c>
    </row>
    <row r="25771" spans="1:2" x14ac:dyDescent="0.2">
      <c r="A25771" s="1" t="s">
        <v>9146</v>
      </c>
      <c r="B25771" t="str">
        <f t="shared" si="774"/>
        <v>https://www.udobaer.de/out/media/public/cust/others/s0000390-2021-ch_it.pdf</v>
      </c>
    </row>
    <row r="25772" spans="1:2" x14ac:dyDescent="0.2">
      <c r="A25772" s="1" t="s">
        <v>9147</v>
      </c>
      <c r="B25772" t="str">
        <f t="shared" si="774"/>
        <v>https://www.udobaer.de/out/media/public/cust/others/s0000390-2021-ch_it.pdf</v>
      </c>
    </row>
    <row r="25773" spans="1:2" x14ac:dyDescent="0.2">
      <c r="A25773" s="1" t="s">
        <v>9148</v>
      </c>
      <c r="B25773" t="str">
        <f t="shared" si="774"/>
        <v>https://www.udobaer.de/out/media/public/cust/others/s0000390-2021-ch_it.pdf</v>
      </c>
    </row>
    <row r="25774" spans="1:2" x14ac:dyDescent="0.2">
      <c r="A25774" s="1" t="s">
        <v>9149</v>
      </c>
      <c r="B25774" t="str">
        <f t="shared" si="774"/>
        <v>https://www.udobaer.de/out/media/public/cust/others/s0000390-2021-ch_it.pdf</v>
      </c>
    </row>
    <row r="25775" spans="1:2" x14ac:dyDescent="0.2">
      <c r="A25775" s="1" t="s">
        <v>9150</v>
      </c>
      <c r="B25775" t="str">
        <f t="shared" si="774"/>
        <v>https://www.udobaer.de/out/media/public/cust/others/s0000390-2021-ch_it.pdf</v>
      </c>
    </row>
    <row r="25776" spans="1:2" x14ac:dyDescent="0.2">
      <c r="A25776" s="1" t="s">
        <v>9151</v>
      </c>
      <c r="B25776" t="str">
        <f t="shared" si="774"/>
        <v>https://www.udobaer.de/out/media/public/cust/others/s0000390-2021-ch_it.pdf</v>
      </c>
    </row>
    <row r="25777" spans="1:2" x14ac:dyDescent="0.2">
      <c r="A25777" s="1" t="s">
        <v>9152</v>
      </c>
      <c r="B25777" t="str">
        <f t="shared" si="774"/>
        <v>https://www.udobaer.de/out/media/public/cust/others/s0000390-2021-ch_it.pdf</v>
      </c>
    </row>
    <row r="25778" spans="1:2" x14ac:dyDescent="0.2">
      <c r="A25778" s="1" t="s">
        <v>9153</v>
      </c>
      <c r="B25778" t="str">
        <f t="shared" si="774"/>
        <v>https://www.udobaer.de/out/media/public/cust/others/s0000390-2021-ch_it.pdf</v>
      </c>
    </row>
    <row r="25779" spans="1:2" x14ac:dyDescent="0.2">
      <c r="A25779" s="1" t="s">
        <v>9154</v>
      </c>
      <c r="B25779" t="str">
        <f t="shared" si="774"/>
        <v>https://www.udobaer.de/out/media/public/cust/others/s0000390-2021-ch_it.pdf</v>
      </c>
    </row>
    <row r="25780" spans="1:2" x14ac:dyDescent="0.2">
      <c r="A25780" s="1" t="s">
        <v>9158</v>
      </c>
      <c r="B25780" t="str">
        <f t="shared" si="774"/>
        <v>https://www.udobaer.de/out/media/public/cust/others/s0000390-2021-ch_it.pdf</v>
      </c>
    </row>
    <row r="25781" spans="1:2" x14ac:dyDescent="0.2">
      <c r="A25781" s="1" t="s">
        <v>9159</v>
      </c>
      <c r="B25781" t="str">
        <f t="shared" si="774"/>
        <v>https://www.udobaer.de/out/media/public/cust/others/s0000390-2021-ch_it.pdf</v>
      </c>
    </row>
    <row r="25782" spans="1:2" x14ac:dyDescent="0.2">
      <c r="A25782" s="1" t="s">
        <v>9160</v>
      </c>
      <c r="B25782" t="str">
        <f t="shared" si="774"/>
        <v>https://www.udobaer.de/out/media/public/cust/others/s0000390-2021-ch_it.pdf</v>
      </c>
    </row>
    <row r="25783" spans="1:2" x14ac:dyDescent="0.2">
      <c r="A25783" s="1" t="s">
        <v>9161</v>
      </c>
      <c r="B25783" t="str">
        <f t="shared" si="774"/>
        <v>https://www.udobaer.de/out/media/public/cust/others/s0000390-2021-ch_it.pdf</v>
      </c>
    </row>
    <row r="25784" spans="1:2" x14ac:dyDescent="0.2">
      <c r="A25784" s="1" t="s">
        <v>9128</v>
      </c>
      <c r="B25784" t="str">
        <f t="shared" ref="B25784:B25797" si="775">HYPERLINK("https://www.udobaer.de/out/media/public/cust/others/s0000391-2021-ch_it.pdf")</f>
        <v>https://www.udobaer.de/out/media/public/cust/others/s0000391-2021-ch_it.pdf</v>
      </c>
    </row>
    <row r="25785" spans="1:2" x14ac:dyDescent="0.2">
      <c r="A25785" s="1" t="s">
        <v>9129</v>
      </c>
      <c r="B25785" t="str">
        <f t="shared" si="775"/>
        <v>https://www.udobaer.de/out/media/public/cust/others/s0000391-2021-ch_it.pdf</v>
      </c>
    </row>
    <row r="25786" spans="1:2" x14ac:dyDescent="0.2">
      <c r="A25786" s="1" t="s">
        <v>9130</v>
      </c>
      <c r="B25786" t="str">
        <f t="shared" si="775"/>
        <v>https://www.udobaer.de/out/media/public/cust/others/s0000391-2021-ch_it.pdf</v>
      </c>
    </row>
    <row r="25787" spans="1:2" x14ac:dyDescent="0.2">
      <c r="A25787" s="1" t="s">
        <v>9131</v>
      </c>
      <c r="B25787" t="str">
        <f t="shared" si="775"/>
        <v>https://www.udobaer.de/out/media/public/cust/others/s0000391-2021-ch_it.pdf</v>
      </c>
    </row>
    <row r="25788" spans="1:2" x14ac:dyDescent="0.2">
      <c r="A25788" s="1" t="s">
        <v>9132</v>
      </c>
      <c r="B25788" t="str">
        <f t="shared" si="775"/>
        <v>https://www.udobaer.de/out/media/public/cust/others/s0000391-2021-ch_it.pdf</v>
      </c>
    </row>
    <row r="25789" spans="1:2" x14ac:dyDescent="0.2">
      <c r="A25789" s="1" t="s">
        <v>9133</v>
      </c>
      <c r="B25789" t="str">
        <f t="shared" si="775"/>
        <v>https://www.udobaer.de/out/media/public/cust/others/s0000391-2021-ch_it.pdf</v>
      </c>
    </row>
    <row r="25790" spans="1:2" x14ac:dyDescent="0.2">
      <c r="A25790" s="1" t="s">
        <v>9134</v>
      </c>
      <c r="B25790" t="str">
        <f t="shared" si="775"/>
        <v>https://www.udobaer.de/out/media/public/cust/others/s0000391-2021-ch_it.pdf</v>
      </c>
    </row>
    <row r="25791" spans="1:2" x14ac:dyDescent="0.2">
      <c r="A25791" s="1" t="s">
        <v>9135</v>
      </c>
      <c r="B25791" t="str">
        <f t="shared" si="775"/>
        <v>https://www.udobaer.de/out/media/public/cust/others/s0000391-2021-ch_it.pdf</v>
      </c>
    </row>
    <row r="25792" spans="1:2" x14ac:dyDescent="0.2">
      <c r="A25792" s="1" t="s">
        <v>9136</v>
      </c>
      <c r="B25792" t="str">
        <f t="shared" si="775"/>
        <v>https://www.udobaer.de/out/media/public/cust/others/s0000391-2021-ch_it.pdf</v>
      </c>
    </row>
    <row r="25793" spans="1:2" x14ac:dyDescent="0.2">
      <c r="A25793" s="1" t="s">
        <v>9137</v>
      </c>
      <c r="B25793" t="str">
        <f t="shared" si="775"/>
        <v>https://www.udobaer.de/out/media/public/cust/others/s0000391-2021-ch_it.pdf</v>
      </c>
    </row>
    <row r="25794" spans="1:2" x14ac:dyDescent="0.2">
      <c r="A25794" s="1" t="s">
        <v>9142</v>
      </c>
      <c r="B25794" t="str">
        <f t="shared" si="775"/>
        <v>https://www.udobaer.de/out/media/public/cust/others/s0000391-2021-ch_it.pdf</v>
      </c>
    </row>
    <row r="25795" spans="1:2" x14ac:dyDescent="0.2">
      <c r="A25795" s="1" t="s">
        <v>11474</v>
      </c>
      <c r="B25795" t="str">
        <f t="shared" si="775"/>
        <v>https://www.udobaer.de/out/media/public/cust/others/s0000391-2021-ch_it.pdf</v>
      </c>
    </row>
    <row r="25796" spans="1:2" x14ac:dyDescent="0.2">
      <c r="A25796" s="1" t="s">
        <v>11475</v>
      </c>
      <c r="B25796" t="str">
        <f t="shared" si="775"/>
        <v>https://www.udobaer.de/out/media/public/cust/others/s0000391-2021-ch_it.pdf</v>
      </c>
    </row>
    <row r="25797" spans="1:2" x14ac:dyDescent="0.2">
      <c r="A25797" s="1" t="s">
        <v>11476</v>
      </c>
      <c r="B25797" t="str">
        <f t="shared" si="775"/>
        <v>https://www.udobaer.de/out/media/public/cust/others/s0000391-2021-ch_it.pdf</v>
      </c>
    </row>
    <row r="25798" spans="1:2" x14ac:dyDescent="0.2">
      <c r="A25798" s="1" t="s">
        <v>9155</v>
      </c>
      <c r="B25798" t="str">
        <f t="shared" ref="B25798:B25812" si="776">HYPERLINK("https://www.udobaer.de/out/media/public/cust/others/s0000392-2021-ch_it.pdf")</f>
        <v>https://www.udobaer.de/out/media/public/cust/others/s0000392-2021-ch_it.pdf</v>
      </c>
    </row>
    <row r="25799" spans="1:2" x14ac:dyDescent="0.2">
      <c r="A25799" s="1" t="s">
        <v>9156</v>
      </c>
      <c r="B25799" t="str">
        <f t="shared" si="776"/>
        <v>https://www.udobaer.de/out/media/public/cust/others/s0000392-2021-ch_it.pdf</v>
      </c>
    </row>
    <row r="25800" spans="1:2" x14ac:dyDescent="0.2">
      <c r="A25800" s="1" t="s">
        <v>9157</v>
      </c>
      <c r="B25800" t="str">
        <f t="shared" si="776"/>
        <v>https://www.udobaer.de/out/media/public/cust/others/s0000392-2021-ch_it.pdf</v>
      </c>
    </row>
    <row r="25801" spans="1:2" x14ac:dyDescent="0.2">
      <c r="A25801" s="1" t="s">
        <v>9162</v>
      </c>
      <c r="B25801" t="str">
        <f t="shared" si="776"/>
        <v>https://www.udobaer.de/out/media/public/cust/others/s0000392-2021-ch_it.pdf</v>
      </c>
    </row>
    <row r="25802" spans="1:2" x14ac:dyDescent="0.2">
      <c r="A25802" s="1" t="s">
        <v>9163</v>
      </c>
      <c r="B25802" t="str">
        <f t="shared" si="776"/>
        <v>https://www.udobaer.de/out/media/public/cust/others/s0000392-2021-ch_it.pdf</v>
      </c>
    </row>
    <row r="25803" spans="1:2" x14ac:dyDescent="0.2">
      <c r="A25803" s="1" t="s">
        <v>9164</v>
      </c>
      <c r="B25803" t="str">
        <f t="shared" si="776"/>
        <v>https://www.udobaer.de/out/media/public/cust/others/s0000392-2021-ch_it.pdf</v>
      </c>
    </row>
    <row r="25804" spans="1:2" x14ac:dyDescent="0.2">
      <c r="A25804" s="1" t="s">
        <v>9165</v>
      </c>
      <c r="B25804" t="str">
        <f t="shared" si="776"/>
        <v>https://www.udobaer.de/out/media/public/cust/others/s0000392-2021-ch_it.pdf</v>
      </c>
    </row>
    <row r="25805" spans="1:2" x14ac:dyDescent="0.2">
      <c r="A25805" s="1" t="s">
        <v>9180</v>
      </c>
      <c r="B25805" t="str">
        <f t="shared" si="776"/>
        <v>https://www.udobaer.de/out/media/public/cust/others/s0000392-2021-ch_it.pdf</v>
      </c>
    </row>
    <row r="25806" spans="1:2" x14ac:dyDescent="0.2">
      <c r="A25806" s="1" t="s">
        <v>9181</v>
      </c>
      <c r="B25806" t="str">
        <f t="shared" si="776"/>
        <v>https://www.udobaer.de/out/media/public/cust/others/s0000392-2021-ch_it.pdf</v>
      </c>
    </row>
    <row r="25807" spans="1:2" x14ac:dyDescent="0.2">
      <c r="A25807" s="1" t="s">
        <v>9182</v>
      </c>
      <c r="B25807" t="str">
        <f t="shared" si="776"/>
        <v>https://www.udobaer.de/out/media/public/cust/others/s0000392-2021-ch_it.pdf</v>
      </c>
    </row>
    <row r="25808" spans="1:2" x14ac:dyDescent="0.2">
      <c r="A25808" s="1" t="s">
        <v>9183</v>
      </c>
      <c r="B25808" t="str">
        <f t="shared" si="776"/>
        <v>https://www.udobaer.de/out/media/public/cust/others/s0000392-2021-ch_it.pdf</v>
      </c>
    </row>
    <row r="25809" spans="1:2" x14ac:dyDescent="0.2">
      <c r="A25809" s="1" t="s">
        <v>9184</v>
      </c>
      <c r="B25809" t="str">
        <f t="shared" si="776"/>
        <v>https://www.udobaer.de/out/media/public/cust/others/s0000392-2021-ch_it.pdf</v>
      </c>
    </row>
    <row r="25810" spans="1:2" x14ac:dyDescent="0.2">
      <c r="A25810" s="1" t="s">
        <v>9185</v>
      </c>
      <c r="B25810" t="str">
        <f t="shared" si="776"/>
        <v>https://www.udobaer.de/out/media/public/cust/others/s0000392-2021-ch_it.pdf</v>
      </c>
    </row>
    <row r="25811" spans="1:2" x14ac:dyDescent="0.2">
      <c r="A25811" s="1" t="s">
        <v>9186</v>
      </c>
      <c r="B25811" t="str">
        <f t="shared" si="776"/>
        <v>https://www.udobaer.de/out/media/public/cust/others/s0000392-2021-ch_it.pdf</v>
      </c>
    </row>
    <row r="25812" spans="1:2" x14ac:dyDescent="0.2">
      <c r="A25812" s="1" t="s">
        <v>9187</v>
      </c>
      <c r="B25812" t="str">
        <f t="shared" si="776"/>
        <v>https://www.udobaer.de/out/media/public/cust/others/s0000392-2021-ch_it.pdf</v>
      </c>
    </row>
    <row r="25813" spans="1:2" x14ac:dyDescent="0.2">
      <c r="A25813" s="1" t="s">
        <v>9166</v>
      </c>
      <c r="B25813" t="str">
        <f t="shared" ref="B25813:B25826" si="777">HYPERLINK("https://www.udobaer.de/out/media/public/cust/others/s0000393-2021-ch_it.pdf")</f>
        <v>https://www.udobaer.de/out/media/public/cust/others/s0000393-2021-ch_it.pdf</v>
      </c>
    </row>
    <row r="25814" spans="1:2" x14ac:dyDescent="0.2">
      <c r="A25814" s="1" t="s">
        <v>9167</v>
      </c>
      <c r="B25814" t="str">
        <f t="shared" si="777"/>
        <v>https://www.udobaer.de/out/media/public/cust/others/s0000393-2021-ch_it.pdf</v>
      </c>
    </row>
    <row r="25815" spans="1:2" x14ac:dyDescent="0.2">
      <c r="A25815" s="1" t="s">
        <v>9168</v>
      </c>
      <c r="B25815" t="str">
        <f t="shared" si="777"/>
        <v>https://www.udobaer.de/out/media/public/cust/others/s0000393-2021-ch_it.pdf</v>
      </c>
    </row>
    <row r="25816" spans="1:2" x14ac:dyDescent="0.2">
      <c r="A25816" s="1" t="s">
        <v>9169</v>
      </c>
      <c r="B25816" t="str">
        <f t="shared" si="777"/>
        <v>https://www.udobaer.de/out/media/public/cust/others/s0000393-2021-ch_it.pdf</v>
      </c>
    </row>
    <row r="25817" spans="1:2" x14ac:dyDescent="0.2">
      <c r="A25817" s="1" t="s">
        <v>9170</v>
      </c>
      <c r="B25817" t="str">
        <f t="shared" si="777"/>
        <v>https://www.udobaer.de/out/media/public/cust/others/s0000393-2021-ch_it.pdf</v>
      </c>
    </row>
    <row r="25818" spans="1:2" x14ac:dyDescent="0.2">
      <c r="A25818" s="1" t="s">
        <v>9171</v>
      </c>
      <c r="B25818" t="str">
        <f t="shared" si="777"/>
        <v>https://www.udobaer.de/out/media/public/cust/others/s0000393-2021-ch_it.pdf</v>
      </c>
    </row>
    <row r="25819" spans="1:2" x14ac:dyDescent="0.2">
      <c r="A25819" s="1" t="s">
        <v>9172</v>
      </c>
      <c r="B25819" t="str">
        <f t="shared" si="777"/>
        <v>https://www.udobaer.de/out/media/public/cust/others/s0000393-2021-ch_it.pdf</v>
      </c>
    </row>
    <row r="25820" spans="1:2" x14ac:dyDescent="0.2">
      <c r="A25820" s="1" t="s">
        <v>9173</v>
      </c>
      <c r="B25820" t="str">
        <f t="shared" si="777"/>
        <v>https://www.udobaer.de/out/media/public/cust/others/s0000393-2021-ch_it.pdf</v>
      </c>
    </row>
    <row r="25821" spans="1:2" x14ac:dyDescent="0.2">
      <c r="A25821" s="1" t="s">
        <v>9174</v>
      </c>
      <c r="B25821" t="str">
        <f t="shared" si="777"/>
        <v>https://www.udobaer.de/out/media/public/cust/others/s0000393-2021-ch_it.pdf</v>
      </c>
    </row>
    <row r="25822" spans="1:2" x14ac:dyDescent="0.2">
      <c r="A25822" s="1" t="s">
        <v>9175</v>
      </c>
      <c r="B25822" t="str">
        <f t="shared" si="777"/>
        <v>https://www.udobaer.de/out/media/public/cust/others/s0000393-2021-ch_it.pdf</v>
      </c>
    </row>
    <row r="25823" spans="1:2" x14ac:dyDescent="0.2">
      <c r="A25823" s="1" t="s">
        <v>9176</v>
      </c>
      <c r="B25823" t="str">
        <f t="shared" si="777"/>
        <v>https://www.udobaer.de/out/media/public/cust/others/s0000393-2021-ch_it.pdf</v>
      </c>
    </row>
    <row r="25824" spans="1:2" x14ac:dyDescent="0.2">
      <c r="A25824" s="1" t="s">
        <v>9177</v>
      </c>
      <c r="B25824" t="str">
        <f t="shared" si="777"/>
        <v>https://www.udobaer.de/out/media/public/cust/others/s0000393-2021-ch_it.pdf</v>
      </c>
    </row>
    <row r="25825" spans="1:2" x14ac:dyDescent="0.2">
      <c r="A25825" s="1" t="s">
        <v>9178</v>
      </c>
      <c r="B25825" t="str">
        <f t="shared" si="777"/>
        <v>https://www.udobaer.de/out/media/public/cust/others/s0000393-2021-ch_it.pdf</v>
      </c>
    </row>
    <row r="25826" spans="1:2" x14ac:dyDescent="0.2">
      <c r="A25826" s="1" t="s">
        <v>9179</v>
      </c>
      <c r="B25826" t="str">
        <f t="shared" si="777"/>
        <v>https://www.udobaer.de/out/media/public/cust/others/s0000393-2021-ch_it.pdf</v>
      </c>
    </row>
    <row r="25827" spans="1:2" x14ac:dyDescent="0.2">
      <c r="A25827" s="1" t="s">
        <v>9295</v>
      </c>
      <c r="B25827" t="str">
        <f t="shared" ref="B25827:B25872" si="778">HYPERLINK("https://www.udobaer.de/out/media/public/cust/others/s0000394-2021-ch_it.pdf")</f>
        <v>https://www.udobaer.de/out/media/public/cust/others/s0000394-2021-ch_it.pdf</v>
      </c>
    </row>
    <row r="25828" spans="1:2" x14ac:dyDescent="0.2">
      <c r="A25828" s="1" t="s">
        <v>9296</v>
      </c>
      <c r="B25828" t="str">
        <f t="shared" si="778"/>
        <v>https://www.udobaer.de/out/media/public/cust/others/s0000394-2021-ch_it.pdf</v>
      </c>
    </row>
    <row r="25829" spans="1:2" x14ac:dyDescent="0.2">
      <c r="A25829" s="1" t="s">
        <v>9297</v>
      </c>
      <c r="B25829" t="str">
        <f t="shared" si="778"/>
        <v>https://www.udobaer.de/out/media/public/cust/others/s0000394-2021-ch_it.pdf</v>
      </c>
    </row>
    <row r="25830" spans="1:2" x14ac:dyDescent="0.2">
      <c r="A25830" s="1" t="s">
        <v>9298</v>
      </c>
      <c r="B25830" t="str">
        <f t="shared" si="778"/>
        <v>https://www.udobaer.de/out/media/public/cust/others/s0000394-2021-ch_it.pdf</v>
      </c>
    </row>
    <row r="25831" spans="1:2" x14ac:dyDescent="0.2">
      <c r="A25831" s="1" t="s">
        <v>9299</v>
      </c>
      <c r="B25831" t="str">
        <f t="shared" si="778"/>
        <v>https://www.udobaer.de/out/media/public/cust/others/s0000394-2021-ch_it.pdf</v>
      </c>
    </row>
    <row r="25832" spans="1:2" x14ac:dyDescent="0.2">
      <c r="A25832" s="1" t="s">
        <v>9300</v>
      </c>
      <c r="B25832" t="str">
        <f t="shared" si="778"/>
        <v>https://www.udobaer.de/out/media/public/cust/others/s0000394-2021-ch_it.pdf</v>
      </c>
    </row>
    <row r="25833" spans="1:2" x14ac:dyDescent="0.2">
      <c r="A25833" s="1" t="s">
        <v>9301</v>
      </c>
      <c r="B25833" t="str">
        <f t="shared" si="778"/>
        <v>https://www.udobaer.de/out/media/public/cust/others/s0000394-2021-ch_it.pdf</v>
      </c>
    </row>
    <row r="25834" spans="1:2" x14ac:dyDescent="0.2">
      <c r="A25834" s="1" t="s">
        <v>9302</v>
      </c>
      <c r="B25834" t="str">
        <f t="shared" si="778"/>
        <v>https://www.udobaer.de/out/media/public/cust/others/s0000394-2021-ch_it.pdf</v>
      </c>
    </row>
    <row r="25835" spans="1:2" x14ac:dyDescent="0.2">
      <c r="A25835" s="1" t="s">
        <v>9303</v>
      </c>
      <c r="B25835" t="str">
        <f t="shared" si="778"/>
        <v>https://www.udobaer.de/out/media/public/cust/others/s0000394-2021-ch_it.pdf</v>
      </c>
    </row>
    <row r="25836" spans="1:2" x14ac:dyDescent="0.2">
      <c r="A25836" s="1" t="s">
        <v>9304</v>
      </c>
      <c r="B25836" t="str">
        <f t="shared" si="778"/>
        <v>https://www.udobaer.de/out/media/public/cust/others/s0000394-2021-ch_it.pdf</v>
      </c>
    </row>
    <row r="25837" spans="1:2" x14ac:dyDescent="0.2">
      <c r="A25837" s="1" t="s">
        <v>9305</v>
      </c>
      <c r="B25837" t="str">
        <f t="shared" si="778"/>
        <v>https://www.udobaer.de/out/media/public/cust/others/s0000394-2021-ch_it.pdf</v>
      </c>
    </row>
    <row r="25838" spans="1:2" x14ac:dyDescent="0.2">
      <c r="A25838" s="1" t="s">
        <v>9306</v>
      </c>
      <c r="B25838" t="str">
        <f t="shared" si="778"/>
        <v>https://www.udobaer.de/out/media/public/cust/others/s0000394-2021-ch_it.pdf</v>
      </c>
    </row>
    <row r="25839" spans="1:2" x14ac:dyDescent="0.2">
      <c r="A25839" s="1" t="s">
        <v>9307</v>
      </c>
      <c r="B25839" t="str">
        <f t="shared" si="778"/>
        <v>https://www.udobaer.de/out/media/public/cust/others/s0000394-2021-ch_it.pdf</v>
      </c>
    </row>
    <row r="25840" spans="1:2" x14ac:dyDescent="0.2">
      <c r="A25840" s="1" t="s">
        <v>9308</v>
      </c>
      <c r="B25840" t="str">
        <f t="shared" si="778"/>
        <v>https://www.udobaer.de/out/media/public/cust/others/s0000394-2021-ch_it.pdf</v>
      </c>
    </row>
    <row r="25841" spans="1:2" x14ac:dyDescent="0.2">
      <c r="A25841" s="1" t="s">
        <v>9309</v>
      </c>
      <c r="B25841" t="str">
        <f t="shared" si="778"/>
        <v>https://www.udobaer.de/out/media/public/cust/others/s0000394-2021-ch_it.pdf</v>
      </c>
    </row>
    <row r="25842" spans="1:2" x14ac:dyDescent="0.2">
      <c r="A25842" s="1" t="s">
        <v>9310</v>
      </c>
      <c r="B25842" t="str">
        <f t="shared" si="778"/>
        <v>https://www.udobaer.de/out/media/public/cust/others/s0000394-2021-ch_it.pdf</v>
      </c>
    </row>
    <row r="25843" spans="1:2" x14ac:dyDescent="0.2">
      <c r="A25843" s="1" t="s">
        <v>9311</v>
      </c>
      <c r="B25843" t="str">
        <f t="shared" si="778"/>
        <v>https://www.udobaer.de/out/media/public/cust/others/s0000394-2021-ch_it.pdf</v>
      </c>
    </row>
    <row r="25844" spans="1:2" x14ac:dyDescent="0.2">
      <c r="A25844" s="1" t="s">
        <v>9312</v>
      </c>
      <c r="B25844" t="str">
        <f t="shared" si="778"/>
        <v>https://www.udobaer.de/out/media/public/cust/others/s0000394-2021-ch_it.pdf</v>
      </c>
    </row>
    <row r="25845" spans="1:2" x14ac:dyDescent="0.2">
      <c r="A25845" s="1" t="s">
        <v>9313</v>
      </c>
      <c r="B25845" t="str">
        <f t="shared" si="778"/>
        <v>https://www.udobaer.de/out/media/public/cust/others/s0000394-2021-ch_it.pdf</v>
      </c>
    </row>
    <row r="25846" spans="1:2" x14ac:dyDescent="0.2">
      <c r="A25846" s="1" t="s">
        <v>9314</v>
      </c>
      <c r="B25846" t="str">
        <f t="shared" si="778"/>
        <v>https://www.udobaer.de/out/media/public/cust/others/s0000394-2021-ch_it.pdf</v>
      </c>
    </row>
    <row r="25847" spans="1:2" x14ac:dyDescent="0.2">
      <c r="A25847" s="1" t="s">
        <v>9315</v>
      </c>
      <c r="B25847" t="str">
        <f t="shared" si="778"/>
        <v>https://www.udobaer.de/out/media/public/cust/others/s0000394-2021-ch_it.pdf</v>
      </c>
    </row>
    <row r="25848" spans="1:2" x14ac:dyDescent="0.2">
      <c r="A25848" s="1" t="s">
        <v>9316</v>
      </c>
      <c r="B25848" t="str">
        <f t="shared" si="778"/>
        <v>https://www.udobaer.de/out/media/public/cust/others/s0000394-2021-ch_it.pdf</v>
      </c>
    </row>
    <row r="25849" spans="1:2" x14ac:dyDescent="0.2">
      <c r="A25849" s="1" t="s">
        <v>9317</v>
      </c>
      <c r="B25849" t="str">
        <f t="shared" si="778"/>
        <v>https://www.udobaer.de/out/media/public/cust/others/s0000394-2021-ch_it.pdf</v>
      </c>
    </row>
    <row r="25850" spans="1:2" x14ac:dyDescent="0.2">
      <c r="A25850" s="1" t="s">
        <v>9318</v>
      </c>
      <c r="B25850" t="str">
        <f t="shared" si="778"/>
        <v>https://www.udobaer.de/out/media/public/cust/others/s0000394-2021-ch_it.pdf</v>
      </c>
    </row>
    <row r="25851" spans="1:2" x14ac:dyDescent="0.2">
      <c r="A25851" s="1" t="s">
        <v>9319</v>
      </c>
      <c r="B25851" t="str">
        <f t="shared" si="778"/>
        <v>https://www.udobaer.de/out/media/public/cust/others/s0000394-2021-ch_it.pdf</v>
      </c>
    </row>
    <row r="25852" spans="1:2" x14ac:dyDescent="0.2">
      <c r="A25852" s="1" t="s">
        <v>9320</v>
      </c>
      <c r="B25852" t="str">
        <f t="shared" si="778"/>
        <v>https://www.udobaer.de/out/media/public/cust/others/s0000394-2021-ch_it.pdf</v>
      </c>
    </row>
    <row r="25853" spans="1:2" x14ac:dyDescent="0.2">
      <c r="A25853" s="1" t="s">
        <v>9321</v>
      </c>
      <c r="B25853" t="str">
        <f t="shared" si="778"/>
        <v>https://www.udobaer.de/out/media/public/cust/others/s0000394-2021-ch_it.pdf</v>
      </c>
    </row>
    <row r="25854" spans="1:2" x14ac:dyDescent="0.2">
      <c r="A25854" s="1" t="s">
        <v>9322</v>
      </c>
      <c r="B25854" t="str">
        <f t="shared" si="778"/>
        <v>https://www.udobaer.de/out/media/public/cust/others/s0000394-2021-ch_it.pdf</v>
      </c>
    </row>
    <row r="25855" spans="1:2" x14ac:dyDescent="0.2">
      <c r="A25855" s="1" t="s">
        <v>9323</v>
      </c>
      <c r="B25855" t="str">
        <f t="shared" si="778"/>
        <v>https://www.udobaer.de/out/media/public/cust/others/s0000394-2021-ch_it.pdf</v>
      </c>
    </row>
    <row r="25856" spans="1:2" x14ac:dyDescent="0.2">
      <c r="A25856" s="1" t="s">
        <v>9324</v>
      </c>
      <c r="B25856" t="str">
        <f t="shared" si="778"/>
        <v>https://www.udobaer.de/out/media/public/cust/others/s0000394-2021-ch_it.pdf</v>
      </c>
    </row>
    <row r="25857" spans="1:2" x14ac:dyDescent="0.2">
      <c r="A25857" s="1" t="s">
        <v>9325</v>
      </c>
      <c r="B25857" t="str">
        <f t="shared" si="778"/>
        <v>https://www.udobaer.de/out/media/public/cust/others/s0000394-2021-ch_it.pdf</v>
      </c>
    </row>
    <row r="25858" spans="1:2" x14ac:dyDescent="0.2">
      <c r="A25858" s="1" t="s">
        <v>9326</v>
      </c>
      <c r="B25858" t="str">
        <f t="shared" si="778"/>
        <v>https://www.udobaer.de/out/media/public/cust/others/s0000394-2021-ch_it.pdf</v>
      </c>
    </row>
    <row r="25859" spans="1:2" x14ac:dyDescent="0.2">
      <c r="A25859" s="1" t="s">
        <v>9327</v>
      </c>
      <c r="B25859" t="str">
        <f t="shared" si="778"/>
        <v>https://www.udobaer.de/out/media/public/cust/others/s0000394-2021-ch_it.pdf</v>
      </c>
    </row>
    <row r="25860" spans="1:2" x14ac:dyDescent="0.2">
      <c r="A25860" s="1" t="s">
        <v>9328</v>
      </c>
      <c r="B25860" t="str">
        <f t="shared" si="778"/>
        <v>https://www.udobaer.de/out/media/public/cust/others/s0000394-2021-ch_it.pdf</v>
      </c>
    </row>
    <row r="25861" spans="1:2" x14ac:dyDescent="0.2">
      <c r="A25861" s="1" t="s">
        <v>9329</v>
      </c>
      <c r="B25861" t="str">
        <f t="shared" si="778"/>
        <v>https://www.udobaer.de/out/media/public/cust/others/s0000394-2021-ch_it.pdf</v>
      </c>
    </row>
    <row r="25862" spans="1:2" x14ac:dyDescent="0.2">
      <c r="A25862" s="1" t="s">
        <v>11104</v>
      </c>
      <c r="B25862" t="str">
        <f t="shared" si="778"/>
        <v>https://www.udobaer.de/out/media/public/cust/others/s0000394-2021-ch_it.pdf</v>
      </c>
    </row>
    <row r="25863" spans="1:2" x14ac:dyDescent="0.2">
      <c r="A25863" s="1" t="s">
        <v>11105</v>
      </c>
      <c r="B25863" t="str">
        <f t="shared" si="778"/>
        <v>https://www.udobaer.de/out/media/public/cust/others/s0000394-2021-ch_it.pdf</v>
      </c>
    </row>
    <row r="25864" spans="1:2" x14ac:dyDescent="0.2">
      <c r="A25864" s="1" t="s">
        <v>11106</v>
      </c>
      <c r="B25864" t="str">
        <f t="shared" si="778"/>
        <v>https://www.udobaer.de/out/media/public/cust/others/s0000394-2021-ch_it.pdf</v>
      </c>
    </row>
    <row r="25865" spans="1:2" x14ac:dyDescent="0.2">
      <c r="A25865" s="1" t="s">
        <v>11107</v>
      </c>
      <c r="B25865" t="str">
        <f t="shared" si="778"/>
        <v>https://www.udobaer.de/out/media/public/cust/others/s0000394-2021-ch_it.pdf</v>
      </c>
    </row>
    <row r="25866" spans="1:2" x14ac:dyDescent="0.2">
      <c r="A25866" s="1" t="s">
        <v>11109</v>
      </c>
      <c r="B25866" t="str">
        <f t="shared" si="778"/>
        <v>https://www.udobaer.de/out/media/public/cust/others/s0000394-2021-ch_it.pdf</v>
      </c>
    </row>
    <row r="25867" spans="1:2" x14ac:dyDescent="0.2">
      <c r="A25867" s="1" t="s">
        <v>11521</v>
      </c>
      <c r="B25867" t="str">
        <f t="shared" si="778"/>
        <v>https://www.udobaer.de/out/media/public/cust/others/s0000394-2021-ch_it.pdf</v>
      </c>
    </row>
    <row r="25868" spans="1:2" x14ac:dyDescent="0.2">
      <c r="A25868" s="1" t="s">
        <v>11522</v>
      </c>
      <c r="B25868" t="str">
        <f t="shared" si="778"/>
        <v>https://www.udobaer.de/out/media/public/cust/others/s0000394-2021-ch_it.pdf</v>
      </c>
    </row>
    <row r="25869" spans="1:2" x14ac:dyDescent="0.2">
      <c r="A25869" s="1" t="s">
        <v>11523</v>
      </c>
      <c r="B25869" t="str">
        <f t="shared" si="778"/>
        <v>https://www.udobaer.de/out/media/public/cust/others/s0000394-2021-ch_it.pdf</v>
      </c>
    </row>
    <row r="25870" spans="1:2" x14ac:dyDescent="0.2">
      <c r="A25870" s="1" t="s">
        <v>11524</v>
      </c>
      <c r="B25870" t="str">
        <f t="shared" si="778"/>
        <v>https://www.udobaer.de/out/media/public/cust/others/s0000394-2021-ch_it.pdf</v>
      </c>
    </row>
    <row r="25871" spans="1:2" x14ac:dyDescent="0.2">
      <c r="A25871" s="1" t="s">
        <v>11525</v>
      </c>
      <c r="B25871" t="str">
        <f t="shared" si="778"/>
        <v>https://www.udobaer.de/out/media/public/cust/others/s0000394-2021-ch_it.pdf</v>
      </c>
    </row>
    <row r="25872" spans="1:2" x14ac:dyDescent="0.2">
      <c r="A25872" s="1" t="s">
        <v>11526</v>
      </c>
      <c r="B25872" t="str">
        <f t="shared" si="778"/>
        <v>https://www.udobaer.de/out/media/public/cust/others/s0000394-2021-ch_it.pdf</v>
      </c>
    </row>
    <row r="25873" spans="1:2" x14ac:dyDescent="0.2">
      <c r="A25873" s="1" t="s">
        <v>9243</v>
      </c>
      <c r="B25873" t="str">
        <f t="shared" ref="B25873:B25904" si="779">HYPERLINK("https://www.udobaer.de/out/media/public/cust/others/s0000395-2021-ch_it.pdf")</f>
        <v>https://www.udobaer.de/out/media/public/cust/others/s0000395-2021-ch_it.pdf</v>
      </c>
    </row>
    <row r="25874" spans="1:2" x14ac:dyDescent="0.2">
      <c r="A25874" s="1" t="s">
        <v>9244</v>
      </c>
      <c r="B25874" t="str">
        <f t="shared" si="779"/>
        <v>https://www.udobaer.de/out/media/public/cust/others/s0000395-2021-ch_it.pdf</v>
      </c>
    </row>
    <row r="25875" spans="1:2" x14ac:dyDescent="0.2">
      <c r="A25875" s="1" t="s">
        <v>9245</v>
      </c>
      <c r="B25875" t="str">
        <f t="shared" si="779"/>
        <v>https://www.udobaer.de/out/media/public/cust/others/s0000395-2021-ch_it.pdf</v>
      </c>
    </row>
    <row r="25876" spans="1:2" x14ac:dyDescent="0.2">
      <c r="A25876" s="1" t="s">
        <v>9246</v>
      </c>
      <c r="B25876" t="str">
        <f t="shared" si="779"/>
        <v>https://www.udobaer.de/out/media/public/cust/others/s0000395-2021-ch_it.pdf</v>
      </c>
    </row>
    <row r="25877" spans="1:2" x14ac:dyDescent="0.2">
      <c r="A25877" s="1" t="s">
        <v>9247</v>
      </c>
      <c r="B25877" t="str">
        <f t="shared" si="779"/>
        <v>https://www.udobaer.de/out/media/public/cust/others/s0000395-2021-ch_it.pdf</v>
      </c>
    </row>
    <row r="25878" spans="1:2" x14ac:dyDescent="0.2">
      <c r="A25878" s="1" t="s">
        <v>9248</v>
      </c>
      <c r="B25878" t="str">
        <f t="shared" si="779"/>
        <v>https://www.udobaer.de/out/media/public/cust/others/s0000395-2021-ch_it.pdf</v>
      </c>
    </row>
    <row r="25879" spans="1:2" x14ac:dyDescent="0.2">
      <c r="A25879" s="1" t="s">
        <v>9249</v>
      </c>
      <c r="B25879" t="str">
        <f t="shared" si="779"/>
        <v>https://www.udobaer.de/out/media/public/cust/others/s0000395-2021-ch_it.pdf</v>
      </c>
    </row>
    <row r="25880" spans="1:2" x14ac:dyDescent="0.2">
      <c r="A25880" s="1" t="s">
        <v>9250</v>
      </c>
      <c r="B25880" t="str">
        <f t="shared" si="779"/>
        <v>https://www.udobaer.de/out/media/public/cust/others/s0000395-2021-ch_it.pdf</v>
      </c>
    </row>
    <row r="25881" spans="1:2" x14ac:dyDescent="0.2">
      <c r="A25881" s="1" t="s">
        <v>9251</v>
      </c>
      <c r="B25881" t="str">
        <f t="shared" si="779"/>
        <v>https://www.udobaer.de/out/media/public/cust/others/s0000395-2021-ch_it.pdf</v>
      </c>
    </row>
    <row r="25882" spans="1:2" x14ac:dyDescent="0.2">
      <c r="A25882" s="1" t="s">
        <v>9252</v>
      </c>
      <c r="B25882" t="str">
        <f t="shared" si="779"/>
        <v>https://www.udobaer.de/out/media/public/cust/others/s0000395-2021-ch_it.pdf</v>
      </c>
    </row>
    <row r="25883" spans="1:2" x14ac:dyDescent="0.2">
      <c r="A25883" s="1" t="s">
        <v>9253</v>
      </c>
      <c r="B25883" t="str">
        <f t="shared" si="779"/>
        <v>https://www.udobaer.de/out/media/public/cust/others/s0000395-2021-ch_it.pdf</v>
      </c>
    </row>
    <row r="25884" spans="1:2" x14ac:dyDescent="0.2">
      <c r="A25884" s="1" t="s">
        <v>9254</v>
      </c>
      <c r="B25884" t="str">
        <f t="shared" si="779"/>
        <v>https://www.udobaer.de/out/media/public/cust/others/s0000395-2021-ch_it.pdf</v>
      </c>
    </row>
    <row r="25885" spans="1:2" x14ac:dyDescent="0.2">
      <c r="A25885" s="1" t="s">
        <v>9255</v>
      </c>
      <c r="B25885" t="str">
        <f t="shared" si="779"/>
        <v>https://www.udobaer.de/out/media/public/cust/others/s0000395-2021-ch_it.pdf</v>
      </c>
    </row>
    <row r="25886" spans="1:2" x14ac:dyDescent="0.2">
      <c r="A25886" s="1" t="s">
        <v>9256</v>
      </c>
      <c r="B25886" t="str">
        <f t="shared" si="779"/>
        <v>https://www.udobaer.de/out/media/public/cust/others/s0000395-2021-ch_it.pdf</v>
      </c>
    </row>
    <row r="25887" spans="1:2" x14ac:dyDescent="0.2">
      <c r="A25887" s="1" t="s">
        <v>9257</v>
      </c>
      <c r="B25887" t="str">
        <f t="shared" si="779"/>
        <v>https://www.udobaer.de/out/media/public/cust/others/s0000395-2021-ch_it.pdf</v>
      </c>
    </row>
    <row r="25888" spans="1:2" x14ac:dyDescent="0.2">
      <c r="A25888" s="1" t="s">
        <v>9258</v>
      </c>
      <c r="B25888" t="str">
        <f t="shared" si="779"/>
        <v>https://www.udobaer.de/out/media/public/cust/others/s0000395-2021-ch_it.pdf</v>
      </c>
    </row>
    <row r="25889" spans="1:2" x14ac:dyDescent="0.2">
      <c r="A25889" s="1" t="s">
        <v>9259</v>
      </c>
      <c r="B25889" t="str">
        <f t="shared" si="779"/>
        <v>https://www.udobaer.de/out/media/public/cust/others/s0000395-2021-ch_it.pdf</v>
      </c>
    </row>
    <row r="25890" spans="1:2" x14ac:dyDescent="0.2">
      <c r="A25890" s="1" t="s">
        <v>9260</v>
      </c>
      <c r="B25890" t="str">
        <f t="shared" si="779"/>
        <v>https://www.udobaer.de/out/media/public/cust/others/s0000395-2021-ch_it.pdf</v>
      </c>
    </row>
    <row r="25891" spans="1:2" x14ac:dyDescent="0.2">
      <c r="A25891" s="1" t="s">
        <v>9261</v>
      </c>
      <c r="B25891" t="str">
        <f t="shared" si="779"/>
        <v>https://www.udobaer.de/out/media/public/cust/others/s0000395-2021-ch_it.pdf</v>
      </c>
    </row>
    <row r="25892" spans="1:2" x14ac:dyDescent="0.2">
      <c r="A25892" s="1" t="s">
        <v>9262</v>
      </c>
      <c r="B25892" t="str">
        <f t="shared" si="779"/>
        <v>https://www.udobaer.de/out/media/public/cust/others/s0000395-2021-ch_it.pdf</v>
      </c>
    </row>
    <row r="25893" spans="1:2" x14ac:dyDescent="0.2">
      <c r="A25893" s="1" t="s">
        <v>9263</v>
      </c>
      <c r="B25893" t="str">
        <f t="shared" si="779"/>
        <v>https://www.udobaer.de/out/media/public/cust/others/s0000395-2021-ch_it.pdf</v>
      </c>
    </row>
    <row r="25894" spans="1:2" x14ac:dyDescent="0.2">
      <c r="A25894" s="1" t="s">
        <v>9264</v>
      </c>
      <c r="B25894" t="str">
        <f t="shared" si="779"/>
        <v>https://www.udobaer.de/out/media/public/cust/others/s0000395-2021-ch_it.pdf</v>
      </c>
    </row>
    <row r="25895" spans="1:2" x14ac:dyDescent="0.2">
      <c r="A25895" s="1" t="s">
        <v>9265</v>
      </c>
      <c r="B25895" t="str">
        <f t="shared" si="779"/>
        <v>https://www.udobaer.de/out/media/public/cust/others/s0000395-2021-ch_it.pdf</v>
      </c>
    </row>
    <row r="25896" spans="1:2" x14ac:dyDescent="0.2">
      <c r="A25896" s="1" t="s">
        <v>9266</v>
      </c>
      <c r="B25896" t="str">
        <f t="shared" si="779"/>
        <v>https://www.udobaer.de/out/media/public/cust/others/s0000395-2021-ch_it.pdf</v>
      </c>
    </row>
    <row r="25897" spans="1:2" x14ac:dyDescent="0.2">
      <c r="A25897" s="1" t="s">
        <v>9267</v>
      </c>
      <c r="B25897" t="str">
        <f t="shared" si="779"/>
        <v>https://www.udobaer.de/out/media/public/cust/others/s0000395-2021-ch_it.pdf</v>
      </c>
    </row>
    <row r="25898" spans="1:2" x14ac:dyDescent="0.2">
      <c r="A25898" s="1" t="s">
        <v>9268</v>
      </c>
      <c r="B25898" t="str">
        <f t="shared" si="779"/>
        <v>https://www.udobaer.de/out/media/public/cust/others/s0000395-2021-ch_it.pdf</v>
      </c>
    </row>
    <row r="25899" spans="1:2" x14ac:dyDescent="0.2">
      <c r="A25899" s="1" t="s">
        <v>9269</v>
      </c>
      <c r="B25899" t="str">
        <f t="shared" si="779"/>
        <v>https://www.udobaer.de/out/media/public/cust/others/s0000395-2021-ch_it.pdf</v>
      </c>
    </row>
    <row r="25900" spans="1:2" x14ac:dyDescent="0.2">
      <c r="A25900" s="1" t="s">
        <v>9270</v>
      </c>
      <c r="B25900" t="str">
        <f t="shared" si="779"/>
        <v>https://www.udobaer.de/out/media/public/cust/others/s0000395-2021-ch_it.pdf</v>
      </c>
    </row>
    <row r="25901" spans="1:2" x14ac:dyDescent="0.2">
      <c r="A25901" s="1" t="s">
        <v>9271</v>
      </c>
      <c r="B25901" t="str">
        <f t="shared" si="779"/>
        <v>https://www.udobaer.de/out/media/public/cust/others/s0000395-2021-ch_it.pdf</v>
      </c>
    </row>
    <row r="25902" spans="1:2" x14ac:dyDescent="0.2">
      <c r="A25902" s="1" t="s">
        <v>9272</v>
      </c>
      <c r="B25902" t="str">
        <f t="shared" si="779"/>
        <v>https://www.udobaer.de/out/media/public/cust/others/s0000395-2021-ch_it.pdf</v>
      </c>
    </row>
    <row r="25903" spans="1:2" x14ac:dyDescent="0.2">
      <c r="A25903" s="1" t="s">
        <v>9273</v>
      </c>
      <c r="B25903" t="str">
        <f t="shared" si="779"/>
        <v>https://www.udobaer.de/out/media/public/cust/others/s0000395-2021-ch_it.pdf</v>
      </c>
    </row>
    <row r="25904" spans="1:2" x14ac:dyDescent="0.2">
      <c r="A25904" s="1" t="s">
        <v>9274</v>
      </c>
      <c r="B25904" t="str">
        <f t="shared" si="779"/>
        <v>https://www.udobaer.de/out/media/public/cust/others/s0000395-2021-ch_it.pdf</v>
      </c>
    </row>
    <row r="25905" spans="1:2" x14ac:dyDescent="0.2">
      <c r="A25905" s="1" t="s">
        <v>9275</v>
      </c>
      <c r="B25905" t="str">
        <f t="shared" ref="B25905:B25927" si="780">HYPERLINK("https://www.udobaer.de/out/media/public/cust/others/s0000395-2021-ch_it.pdf")</f>
        <v>https://www.udobaer.de/out/media/public/cust/others/s0000395-2021-ch_it.pdf</v>
      </c>
    </row>
    <row r="25906" spans="1:2" x14ac:dyDescent="0.2">
      <c r="A25906" s="1" t="s">
        <v>9276</v>
      </c>
      <c r="B25906" t="str">
        <f t="shared" si="780"/>
        <v>https://www.udobaer.de/out/media/public/cust/others/s0000395-2021-ch_it.pdf</v>
      </c>
    </row>
    <row r="25907" spans="1:2" x14ac:dyDescent="0.2">
      <c r="A25907" s="1" t="s">
        <v>9277</v>
      </c>
      <c r="B25907" t="str">
        <f t="shared" si="780"/>
        <v>https://www.udobaer.de/out/media/public/cust/others/s0000395-2021-ch_it.pdf</v>
      </c>
    </row>
    <row r="25908" spans="1:2" x14ac:dyDescent="0.2">
      <c r="A25908" s="1" t="s">
        <v>9278</v>
      </c>
      <c r="B25908" t="str">
        <f t="shared" si="780"/>
        <v>https://www.udobaer.de/out/media/public/cust/others/s0000395-2021-ch_it.pdf</v>
      </c>
    </row>
    <row r="25909" spans="1:2" x14ac:dyDescent="0.2">
      <c r="A25909" s="1" t="s">
        <v>9279</v>
      </c>
      <c r="B25909" t="str">
        <f t="shared" si="780"/>
        <v>https://www.udobaer.de/out/media/public/cust/others/s0000395-2021-ch_it.pdf</v>
      </c>
    </row>
    <row r="25910" spans="1:2" x14ac:dyDescent="0.2">
      <c r="A25910" s="1" t="s">
        <v>9280</v>
      </c>
      <c r="B25910" t="str">
        <f t="shared" si="780"/>
        <v>https://www.udobaer.de/out/media/public/cust/others/s0000395-2021-ch_it.pdf</v>
      </c>
    </row>
    <row r="25911" spans="1:2" x14ac:dyDescent="0.2">
      <c r="A25911" s="1" t="s">
        <v>9281</v>
      </c>
      <c r="B25911" t="str">
        <f t="shared" si="780"/>
        <v>https://www.udobaer.de/out/media/public/cust/others/s0000395-2021-ch_it.pdf</v>
      </c>
    </row>
    <row r="25912" spans="1:2" x14ac:dyDescent="0.2">
      <c r="A25912" s="1" t="s">
        <v>9282</v>
      </c>
      <c r="B25912" t="str">
        <f t="shared" si="780"/>
        <v>https://www.udobaer.de/out/media/public/cust/others/s0000395-2021-ch_it.pdf</v>
      </c>
    </row>
    <row r="25913" spans="1:2" x14ac:dyDescent="0.2">
      <c r="A25913" s="1" t="s">
        <v>9283</v>
      </c>
      <c r="B25913" t="str">
        <f t="shared" si="780"/>
        <v>https://www.udobaer.de/out/media/public/cust/others/s0000395-2021-ch_it.pdf</v>
      </c>
    </row>
    <row r="25914" spans="1:2" x14ac:dyDescent="0.2">
      <c r="A25914" s="1" t="s">
        <v>9284</v>
      </c>
      <c r="B25914" t="str">
        <f t="shared" si="780"/>
        <v>https://www.udobaer.de/out/media/public/cust/others/s0000395-2021-ch_it.pdf</v>
      </c>
    </row>
    <row r="25915" spans="1:2" x14ac:dyDescent="0.2">
      <c r="A25915" s="1" t="s">
        <v>9285</v>
      </c>
      <c r="B25915" t="str">
        <f t="shared" si="780"/>
        <v>https://www.udobaer.de/out/media/public/cust/others/s0000395-2021-ch_it.pdf</v>
      </c>
    </row>
    <row r="25916" spans="1:2" x14ac:dyDescent="0.2">
      <c r="A25916" s="1" t="s">
        <v>9290</v>
      </c>
      <c r="B25916" t="str">
        <f t="shared" si="780"/>
        <v>https://www.udobaer.de/out/media/public/cust/others/s0000395-2021-ch_it.pdf</v>
      </c>
    </row>
    <row r="25917" spans="1:2" x14ac:dyDescent="0.2">
      <c r="A25917" s="1" t="s">
        <v>34430</v>
      </c>
      <c r="B25917" t="str">
        <f t="shared" si="780"/>
        <v>https://www.udobaer.de/out/media/public/cust/others/s0000395-2021-ch_it.pdf</v>
      </c>
    </row>
    <row r="25918" spans="1:2" x14ac:dyDescent="0.2">
      <c r="A25918" s="1" t="s">
        <v>34435</v>
      </c>
      <c r="B25918" t="str">
        <f t="shared" si="780"/>
        <v>https://www.udobaer.de/out/media/public/cust/others/s0000395-2021-ch_it.pdf</v>
      </c>
    </row>
    <row r="25919" spans="1:2" x14ac:dyDescent="0.2">
      <c r="A25919" s="1" t="s">
        <v>34436</v>
      </c>
      <c r="B25919" t="str">
        <f t="shared" si="780"/>
        <v>https://www.udobaer.de/out/media/public/cust/others/s0000395-2021-ch_it.pdf</v>
      </c>
    </row>
    <row r="25920" spans="1:2" x14ac:dyDescent="0.2">
      <c r="A25920" s="1" t="s">
        <v>34437</v>
      </c>
      <c r="B25920" t="str">
        <f t="shared" si="780"/>
        <v>https://www.udobaer.de/out/media/public/cust/others/s0000395-2021-ch_it.pdf</v>
      </c>
    </row>
    <row r="25921" spans="1:2" x14ac:dyDescent="0.2">
      <c r="A25921" s="1" t="s">
        <v>34438</v>
      </c>
      <c r="B25921" t="str">
        <f t="shared" si="780"/>
        <v>https://www.udobaer.de/out/media/public/cust/others/s0000395-2021-ch_it.pdf</v>
      </c>
    </row>
    <row r="25922" spans="1:2" x14ac:dyDescent="0.2">
      <c r="A25922" s="1" t="s">
        <v>34439</v>
      </c>
      <c r="B25922" t="str">
        <f t="shared" si="780"/>
        <v>https://www.udobaer.de/out/media/public/cust/others/s0000395-2021-ch_it.pdf</v>
      </c>
    </row>
    <row r="25923" spans="1:2" x14ac:dyDescent="0.2">
      <c r="A25923" s="1" t="s">
        <v>34440</v>
      </c>
      <c r="B25923" t="str">
        <f t="shared" si="780"/>
        <v>https://www.udobaer.de/out/media/public/cust/others/s0000395-2021-ch_it.pdf</v>
      </c>
    </row>
    <row r="25924" spans="1:2" x14ac:dyDescent="0.2">
      <c r="A25924" s="1" t="s">
        <v>34441</v>
      </c>
      <c r="B25924" t="str">
        <f t="shared" si="780"/>
        <v>https://www.udobaer.de/out/media/public/cust/others/s0000395-2021-ch_it.pdf</v>
      </c>
    </row>
    <row r="25925" spans="1:2" x14ac:dyDescent="0.2">
      <c r="A25925" s="1" t="s">
        <v>34442</v>
      </c>
      <c r="B25925" t="str">
        <f t="shared" si="780"/>
        <v>https://www.udobaer.de/out/media/public/cust/others/s0000395-2021-ch_it.pdf</v>
      </c>
    </row>
    <row r="25926" spans="1:2" x14ac:dyDescent="0.2">
      <c r="A25926" s="1" t="s">
        <v>34443</v>
      </c>
      <c r="B25926" t="str">
        <f t="shared" si="780"/>
        <v>https://www.udobaer.de/out/media/public/cust/others/s0000395-2021-ch_it.pdf</v>
      </c>
    </row>
    <row r="25927" spans="1:2" x14ac:dyDescent="0.2">
      <c r="A25927" s="1" t="s">
        <v>34446</v>
      </c>
      <c r="B25927" t="str">
        <f t="shared" si="780"/>
        <v>https://www.udobaer.de/out/media/public/cust/others/s0000395-2021-ch_it.pdf</v>
      </c>
    </row>
    <row r="25928" spans="1:2" x14ac:dyDescent="0.2">
      <c r="A25928" s="1" t="s">
        <v>5872</v>
      </c>
      <c r="B25928" t="str">
        <f t="shared" ref="B25928:B25951" si="781">HYPERLINK("https://www.udobaer.de/out/media/public/cust/others/s0000396-2021-ch_it.pdf")</f>
        <v>https://www.udobaer.de/out/media/public/cust/others/s0000396-2021-ch_it.pdf</v>
      </c>
    </row>
    <row r="25929" spans="1:2" x14ac:dyDescent="0.2">
      <c r="A25929" s="1" t="s">
        <v>5873</v>
      </c>
      <c r="B25929" t="str">
        <f t="shared" si="781"/>
        <v>https://www.udobaer.de/out/media/public/cust/others/s0000396-2021-ch_it.pdf</v>
      </c>
    </row>
    <row r="25930" spans="1:2" x14ac:dyDescent="0.2">
      <c r="A25930" s="1" t="s">
        <v>5874</v>
      </c>
      <c r="B25930" t="str">
        <f t="shared" si="781"/>
        <v>https://www.udobaer.de/out/media/public/cust/others/s0000396-2021-ch_it.pdf</v>
      </c>
    </row>
    <row r="25931" spans="1:2" x14ac:dyDescent="0.2">
      <c r="A25931" s="1" t="s">
        <v>5875</v>
      </c>
      <c r="B25931" t="str">
        <f t="shared" si="781"/>
        <v>https://www.udobaer.de/out/media/public/cust/others/s0000396-2021-ch_it.pdf</v>
      </c>
    </row>
    <row r="25932" spans="1:2" x14ac:dyDescent="0.2">
      <c r="A25932" s="1" t="s">
        <v>5876</v>
      </c>
      <c r="B25932" t="str">
        <f t="shared" si="781"/>
        <v>https://www.udobaer.de/out/media/public/cust/others/s0000396-2021-ch_it.pdf</v>
      </c>
    </row>
    <row r="25933" spans="1:2" x14ac:dyDescent="0.2">
      <c r="A25933" s="1" t="s">
        <v>5877</v>
      </c>
      <c r="B25933" t="str">
        <f t="shared" si="781"/>
        <v>https://www.udobaer.de/out/media/public/cust/others/s0000396-2021-ch_it.pdf</v>
      </c>
    </row>
    <row r="25934" spans="1:2" x14ac:dyDescent="0.2">
      <c r="A25934" s="1" t="s">
        <v>5878</v>
      </c>
      <c r="B25934" t="str">
        <f t="shared" si="781"/>
        <v>https://www.udobaer.de/out/media/public/cust/others/s0000396-2021-ch_it.pdf</v>
      </c>
    </row>
    <row r="25935" spans="1:2" x14ac:dyDescent="0.2">
      <c r="A25935" s="1" t="s">
        <v>5879</v>
      </c>
      <c r="B25935" t="str">
        <f t="shared" si="781"/>
        <v>https://www.udobaer.de/out/media/public/cust/others/s0000396-2021-ch_it.pdf</v>
      </c>
    </row>
    <row r="25936" spans="1:2" x14ac:dyDescent="0.2">
      <c r="A25936" s="1" t="s">
        <v>5880</v>
      </c>
      <c r="B25936" t="str">
        <f t="shared" si="781"/>
        <v>https://www.udobaer.de/out/media/public/cust/others/s0000396-2021-ch_it.pdf</v>
      </c>
    </row>
    <row r="25937" spans="1:2" x14ac:dyDescent="0.2">
      <c r="A25937" s="1" t="s">
        <v>5881</v>
      </c>
      <c r="B25937" t="str">
        <f t="shared" si="781"/>
        <v>https://www.udobaer.de/out/media/public/cust/others/s0000396-2021-ch_it.pdf</v>
      </c>
    </row>
    <row r="25938" spans="1:2" x14ac:dyDescent="0.2">
      <c r="A25938" s="1" t="s">
        <v>5882</v>
      </c>
      <c r="B25938" t="str">
        <f t="shared" si="781"/>
        <v>https://www.udobaer.de/out/media/public/cust/others/s0000396-2021-ch_it.pdf</v>
      </c>
    </row>
    <row r="25939" spans="1:2" x14ac:dyDescent="0.2">
      <c r="A25939" s="1" t="s">
        <v>5883</v>
      </c>
      <c r="B25939" t="str">
        <f t="shared" si="781"/>
        <v>https://www.udobaer.de/out/media/public/cust/others/s0000396-2021-ch_it.pdf</v>
      </c>
    </row>
    <row r="25940" spans="1:2" x14ac:dyDescent="0.2">
      <c r="A25940" s="1" t="s">
        <v>5884</v>
      </c>
      <c r="B25940" t="str">
        <f t="shared" si="781"/>
        <v>https://www.udobaer.de/out/media/public/cust/others/s0000396-2021-ch_it.pdf</v>
      </c>
    </row>
    <row r="25941" spans="1:2" x14ac:dyDescent="0.2">
      <c r="A25941" s="1" t="s">
        <v>5885</v>
      </c>
      <c r="B25941" t="str">
        <f t="shared" si="781"/>
        <v>https://www.udobaer.de/out/media/public/cust/others/s0000396-2021-ch_it.pdf</v>
      </c>
    </row>
    <row r="25942" spans="1:2" x14ac:dyDescent="0.2">
      <c r="A25942" s="1" t="s">
        <v>5886</v>
      </c>
      <c r="B25942" t="str">
        <f t="shared" si="781"/>
        <v>https://www.udobaer.de/out/media/public/cust/others/s0000396-2021-ch_it.pdf</v>
      </c>
    </row>
    <row r="25943" spans="1:2" x14ac:dyDescent="0.2">
      <c r="A25943" s="1" t="s">
        <v>5887</v>
      </c>
      <c r="B25943" t="str">
        <f t="shared" si="781"/>
        <v>https://www.udobaer.de/out/media/public/cust/others/s0000396-2021-ch_it.pdf</v>
      </c>
    </row>
    <row r="25944" spans="1:2" x14ac:dyDescent="0.2">
      <c r="A25944" s="1" t="s">
        <v>5888</v>
      </c>
      <c r="B25944" t="str">
        <f t="shared" si="781"/>
        <v>https://www.udobaer.de/out/media/public/cust/others/s0000396-2021-ch_it.pdf</v>
      </c>
    </row>
    <row r="25945" spans="1:2" x14ac:dyDescent="0.2">
      <c r="A25945" s="1" t="s">
        <v>5889</v>
      </c>
      <c r="B25945" t="str">
        <f t="shared" si="781"/>
        <v>https://www.udobaer.de/out/media/public/cust/others/s0000396-2021-ch_it.pdf</v>
      </c>
    </row>
    <row r="25946" spans="1:2" x14ac:dyDescent="0.2">
      <c r="A25946" s="1" t="s">
        <v>5890</v>
      </c>
      <c r="B25946" t="str">
        <f t="shared" si="781"/>
        <v>https://www.udobaer.de/out/media/public/cust/others/s0000396-2021-ch_it.pdf</v>
      </c>
    </row>
    <row r="25947" spans="1:2" x14ac:dyDescent="0.2">
      <c r="A25947" s="1" t="s">
        <v>5891</v>
      </c>
      <c r="B25947" t="str">
        <f t="shared" si="781"/>
        <v>https://www.udobaer.de/out/media/public/cust/others/s0000396-2021-ch_it.pdf</v>
      </c>
    </row>
    <row r="25948" spans="1:2" x14ac:dyDescent="0.2">
      <c r="A25948" s="1" t="s">
        <v>5892</v>
      </c>
      <c r="B25948" t="str">
        <f t="shared" si="781"/>
        <v>https://www.udobaer.de/out/media/public/cust/others/s0000396-2021-ch_it.pdf</v>
      </c>
    </row>
    <row r="25949" spans="1:2" x14ac:dyDescent="0.2">
      <c r="A25949" s="1" t="s">
        <v>5893</v>
      </c>
      <c r="B25949" t="str">
        <f t="shared" si="781"/>
        <v>https://www.udobaer.de/out/media/public/cust/others/s0000396-2021-ch_it.pdf</v>
      </c>
    </row>
    <row r="25950" spans="1:2" x14ac:dyDescent="0.2">
      <c r="A25950" s="1" t="s">
        <v>5894</v>
      </c>
      <c r="B25950" t="str">
        <f t="shared" si="781"/>
        <v>https://www.udobaer.de/out/media/public/cust/others/s0000396-2021-ch_it.pdf</v>
      </c>
    </row>
    <row r="25951" spans="1:2" x14ac:dyDescent="0.2">
      <c r="A25951" s="1" t="s">
        <v>5895</v>
      </c>
      <c r="B25951" t="str">
        <f t="shared" si="781"/>
        <v>https://www.udobaer.de/out/media/public/cust/others/s0000396-2021-ch_it.pdf</v>
      </c>
    </row>
    <row r="25952" spans="1:2" x14ac:dyDescent="0.2">
      <c r="A25952" s="1" t="s">
        <v>9206</v>
      </c>
      <c r="B25952" t="str">
        <f t="shared" ref="B25952:B25992" si="782">HYPERLINK("https://www.udobaer.de/out/media/public/cust/others/s0000397-2021-ch_it.pdf")</f>
        <v>https://www.udobaer.de/out/media/public/cust/others/s0000397-2021-ch_it.pdf</v>
      </c>
    </row>
    <row r="25953" spans="1:2" x14ac:dyDescent="0.2">
      <c r="A25953" s="1" t="s">
        <v>9207</v>
      </c>
      <c r="B25953" t="str">
        <f t="shared" si="782"/>
        <v>https://www.udobaer.de/out/media/public/cust/others/s0000397-2021-ch_it.pdf</v>
      </c>
    </row>
    <row r="25954" spans="1:2" x14ac:dyDescent="0.2">
      <c r="A25954" s="1" t="s">
        <v>9211</v>
      </c>
      <c r="B25954" t="str">
        <f t="shared" si="782"/>
        <v>https://www.udobaer.de/out/media/public/cust/others/s0000397-2021-ch_it.pdf</v>
      </c>
    </row>
    <row r="25955" spans="1:2" x14ac:dyDescent="0.2">
      <c r="A25955" s="1" t="s">
        <v>9212</v>
      </c>
      <c r="B25955" t="str">
        <f t="shared" si="782"/>
        <v>https://www.udobaer.de/out/media/public/cust/others/s0000397-2021-ch_it.pdf</v>
      </c>
    </row>
    <row r="25956" spans="1:2" x14ac:dyDescent="0.2">
      <c r="A25956" s="1" t="s">
        <v>9216</v>
      </c>
      <c r="B25956" t="str">
        <f t="shared" si="782"/>
        <v>https://www.udobaer.de/out/media/public/cust/others/s0000397-2021-ch_it.pdf</v>
      </c>
    </row>
    <row r="25957" spans="1:2" x14ac:dyDescent="0.2">
      <c r="A25957" s="1" t="s">
        <v>9217</v>
      </c>
      <c r="B25957" t="str">
        <f t="shared" si="782"/>
        <v>https://www.udobaer.de/out/media/public/cust/others/s0000397-2021-ch_it.pdf</v>
      </c>
    </row>
    <row r="25958" spans="1:2" x14ac:dyDescent="0.2">
      <c r="A25958" s="1" t="s">
        <v>9221</v>
      </c>
      <c r="B25958" t="str">
        <f t="shared" si="782"/>
        <v>https://www.udobaer.de/out/media/public/cust/others/s0000397-2021-ch_it.pdf</v>
      </c>
    </row>
    <row r="25959" spans="1:2" x14ac:dyDescent="0.2">
      <c r="A25959" s="1" t="s">
        <v>9222</v>
      </c>
      <c r="B25959" t="str">
        <f t="shared" si="782"/>
        <v>https://www.udobaer.de/out/media/public/cust/others/s0000397-2021-ch_it.pdf</v>
      </c>
    </row>
    <row r="25960" spans="1:2" x14ac:dyDescent="0.2">
      <c r="A25960" s="1" t="s">
        <v>9226</v>
      </c>
      <c r="B25960" t="str">
        <f t="shared" si="782"/>
        <v>https://www.udobaer.de/out/media/public/cust/others/s0000397-2021-ch_it.pdf</v>
      </c>
    </row>
    <row r="25961" spans="1:2" x14ac:dyDescent="0.2">
      <c r="A25961" s="1" t="s">
        <v>9227</v>
      </c>
      <c r="B25961" t="str">
        <f t="shared" si="782"/>
        <v>https://www.udobaer.de/out/media/public/cust/others/s0000397-2021-ch_it.pdf</v>
      </c>
    </row>
    <row r="25962" spans="1:2" x14ac:dyDescent="0.2">
      <c r="A25962" s="1" t="s">
        <v>9228</v>
      </c>
      <c r="B25962" t="str">
        <f t="shared" si="782"/>
        <v>https://www.udobaer.de/out/media/public/cust/others/s0000397-2021-ch_it.pdf</v>
      </c>
    </row>
    <row r="25963" spans="1:2" x14ac:dyDescent="0.2">
      <c r="A25963" s="1" t="s">
        <v>9229</v>
      </c>
      <c r="B25963" t="str">
        <f t="shared" si="782"/>
        <v>https://www.udobaer.de/out/media/public/cust/others/s0000397-2021-ch_it.pdf</v>
      </c>
    </row>
    <row r="25964" spans="1:2" x14ac:dyDescent="0.2">
      <c r="A25964" s="1" t="s">
        <v>9230</v>
      </c>
      <c r="B25964" t="str">
        <f t="shared" si="782"/>
        <v>https://www.udobaer.de/out/media/public/cust/others/s0000397-2021-ch_it.pdf</v>
      </c>
    </row>
    <row r="25965" spans="1:2" x14ac:dyDescent="0.2">
      <c r="A25965" s="1" t="s">
        <v>9231</v>
      </c>
      <c r="B25965" t="str">
        <f t="shared" si="782"/>
        <v>https://www.udobaer.de/out/media/public/cust/others/s0000397-2021-ch_it.pdf</v>
      </c>
    </row>
    <row r="25966" spans="1:2" x14ac:dyDescent="0.2">
      <c r="A25966" s="1" t="s">
        <v>9232</v>
      </c>
      <c r="B25966" t="str">
        <f t="shared" si="782"/>
        <v>https://www.udobaer.de/out/media/public/cust/others/s0000397-2021-ch_it.pdf</v>
      </c>
    </row>
    <row r="25967" spans="1:2" x14ac:dyDescent="0.2">
      <c r="A25967" s="1" t="s">
        <v>9236</v>
      </c>
      <c r="B25967" t="str">
        <f t="shared" si="782"/>
        <v>https://www.udobaer.de/out/media/public/cust/others/s0000397-2021-ch_it.pdf</v>
      </c>
    </row>
    <row r="25968" spans="1:2" x14ac:dyDescent="0.2">
      <c r="A25968" s="1" t="s">
        <v>9239</v>
      </c>
      <c r="B25968" t="str">
        <f t="shared" si="782"/>
        <v>https://www.udobaer.de/out/media/public/cust/others/s0000397-2021-ch_it.pdf</v>
      </c>
    </row>
    <row r="25969" spans="1:2" x14ac:dyDescent="0.2">
      <c r="A25969" s="1" t="s">
        <v>9240</v>
      </c>
      <c r="B25969" t="str">
        <f t="shared" si="782"/>
        <v>https://www.udobaer.de/out/media/public/cust/others/s0000397-2021-ch_it.pdf</v>
      </c>
    </row>
    <row r="25970" spans="1:2" x14ac:dyDescent="0.2">
      <c r="A25970" s="1" t="s">
        <v>9241</v>
      </c>
      <c r="B25970" t="str">
        <f t="shared" si="782"/>
        <v>https://www.udobaer.de/out/media/public/cust/others/s0000397-2021-ch_it.pdf</v>
      </c>
    </row>
    <row r="25971" spans="1:2" x14ac:dyDescent="0.2">
      <c r="A25971" s="1" t="s">
        <v>9242</v>
      </c>
      <c r="B25971" t="str">
        <f t="shared" si="782"/>
        <v>https://www.udobaer.de/out/media/public/cust/others/s0000397-2021-ch_it.pdf</v>
      </c>
    </row>
    <row r="25972" spans="1:2" x14ac:dyDescent="0.2">
      <c r="A25972" s="1" t="s">
        <v>11093</v>
      </c>
      <c r="B25972" t="str">
        <f t="shared" si="782"/>
        <v>https://www.udobaer.de/out/media/public/cust/others/s0000397-2021-ch_it.pdf</v>
      </c>
    </row>
    <row r="25973" spans="1:2" x14ac:dyDescent="0.2">
      <c r="A25973" s="1" t="s">
        <v>11094</v>
      </c>
      <c r="B25973" t="str">
        <f t="shared" si="782"/>
        <v>https://www.udobaer.de/out/media/public/cust/others/s0000397-2021-ch_it.pdf</v>
      </c>
    </row>
    <row r="25974" spans="1:2" x14ac:dyDescent="0.2">
      <c r="A25974" s="1" t="s">
        <v>11095</v>
      </c>
      <c r="B25974" t="str">
        <f t="shared" si="782"/>
        <v>https://www.udobaer.de/out/media/public/cust/others/s0000397-2021-ch_it.pdf</v>
      </c>
    </row>
    <row r="25975" spans="1:2" x14ac:dyDescent="0.2">
      <c r="A25975" s="1" t="s">
        <v>11096</v>
      </c>
      <c r="B25975" t="str">
        <f t="shared" si="782"/>
        <v>https://www.udobaer.de/out/media/public/cust/others/s0000397-2021-ch_it.pdf</v>
      </c>
    </row>
    <row r="25976" spans="1:2" x14ac:dyDescent="0.2">
      <c r="A25976" s="1" t="s">
        <v>11100</v>
      </c>
      <c r="B25976" t="str">
        <f t="shared" si="782"/>
        <v>https://www.udobaer.de/out/media/public/cust/others/s0000397-2021-ch_it.pdf</v>
      </c>
    </row>
    <row r="25977" spans="1:2" x14ac:dyDescent="0.2">
      <c r="A25977" s="1" t="s">
        <v>11361</v>
      </c>
      <c r="B25977" t="str">
        <f t="shared" si="782"/>
        <v>https://www.udobaer.de/out/media/public/cust/others/s0000397-2021-ch_it.pdf</v>
      </c>
    </row>
    <row r="25978" spans="1:2" x14ac:dyDescent="0.2">
      <c r="A25978" s="1" t="s">
        <v>11362</v>
      </c>
      <c r="B25978" t="str">
        <f t="shared" si="782"/>
        <v>https://www.udobaer.de/out/media/public/cust/others/s0000397-2021-ch_it.pdf</v>
      </c>
    </row>
    <row r="25979" spans="1:2" x14ac:dyDescent="0.2">
      <c r="A25979" s="1" t="s">
        <v>11363</v>
      </c>
      <c r="B25979" t="str">
        <f t="shared" si="782"/>
        <v>https://www.udobaer.de/out/media/public/cust/others/s0000397-2021-ch_it.pdf</v>
      </c>
    </row>
    <row r="25980" spans="1:2" x14ac:dyDescent="0.2">
      <c r="A25980" s="1" t="s">
        <v>11367</v>
      </c>
      <c r="B25980" t="str">
        <f t="shared" si="782"/>
        <v>https://www.udobaer.de/out/media/public/cust/others/s0000397-2021-ch_it.pdf</v>
      </c>
    </row>
    <row r="25981" spans="1:2" x14ac:dyDescent="0.2">
      <c r="A25981" s="1" t="s">
        <v>11571</v>
      </c>
      <c r="B25981" t="str">
        <f t="shared" si="782"/>
        <v>https://www.udobaer.de/out/media/public/cust/others/s0000397-2021-ch_it.pdf</v>
      </c>
    </row>
    <row r="25982" spans="1:2" x14ac:dyDescent="0.2">
      <c r="A25982" s="1" t="s">
        <v>11572</v>
      </c>
      <c r="B25982" t="str">
        <f t="shared" si="782"/>
        <v>https://www.udobaer.de/out/media/public/cust/others/s0000397-2021-ch_it.pdf</v>
      </c>
    </row>
    <row r="25983" spans="1:2" x14ac:dyDescent="0.2">
      <c r="A25983" s="1" t="s">
        <v>34404</v>
      </c>
      <c r="B25983" t="str">
        <f t="shared" si="782"/>
        <v>https://www.udobaer.de/out/media/public/cust/others/s0000397-2021-ch_it.pdf</v>
      </c>
    </row>
    <row r="25984" spans="1:2" x14ac:dyDescent="0.2">
      <c r="A25984" s="1" t="s">
        <v>34405</v>
      </c>
      <c r="B25984" t="str">
        <f t="shared" si="782"/>
        <v>https://www.udobaer.de/out/media/public/cust/others/s0000397-2021-ch_it.pdf</v>
      </c>
    </row>
    <row r="25985" spans="1:2" x14ac:dyDescent="0.2">
      <c r="A25985" s="1" t="s">
        <v>34406</v>
      </c>
      <c r="B25985" t="str">
        <f t="shared" si="782"/>
        <v>https://www.udobaer.de/out/media/public/cust/others/s0000397-2021-ch_it.pdf</v>
      </c>
    </row>
    <row r="25986" spans="1:2" x14ac:dyDescent="0.2">
      <c r="A25986" s="1" t="s">
        <v>34407</v>
      </c>
      <c r="B25986" t="str">
        <f t="shared" si="782"/>
        <v>https://www.udobaer.de/out/media/public/cust/others/s0000397-2021-ch_it.pdf</v>
      </c>
    </row>
    <row r="25987" spans="1:2" x14ac:dyDescent="0.2">
      <c r="A25987" s="1" t="s">
        <v>34408</v>
      </c>
      <c r="B25987" t="str">
        <f t="shared" si="782"/>
        <v>https://www.udobaer.de/out/media/public/cust/others/s0000397-2021-ch_it.pdf</v>
      </c>
    </row>
    <row r="25988" spans="1:2" x14ac:dyDescent="0.2">
      <c r="A25988" s="1" t="s">
        <v>34429</v>
      </c>
      <c r="B25988" t="str">
        <f t="shared" si="782"/>
        <v>https://www.udobaer.de/out/media/public/cust/others/s0000397-2021-ch_it.pdf</v>
      </c>
    </row>
    <row r="25989" spans="1:2" x14ac:dyDescent="0.2">
      <c r="A25989" s="1" t="s">
        <v>34431</v>
      </c>
      <c r="B25989" t="str">
        <f t="shared" si="782"/>
        <v>https://www.udobaer.de/out/media/public/cust/others/s0000397-2021-ch_it.pdf</v>
      </c>
    </row>
    <row r="25990" spans="1:2" x14ac:dyDescent="0.2">
      <c r="A25990" s="1" t="s">
        <v>34432</v>
      </c>
      <c r="B25990" t="str">
        <f t="shared" si="782"/>
        <v>https://www.udobaer.de/out/media/public/cust/others/s0000397-2021-ch_it.pdf</v>
      </c>
    </row>
    <row r="25991" spans="1:2" x14ac:dyDescent="0.2">
      <c r="A25991" s="1" t="s">
        <v>34433</v>
      </c>
      <c r="B25991" t="str">
        <f t="shared" si="782"/>
        <v>https://www.udobaer.de/out/media/public/cust/others/s0000397-2021-ch_it.pdf</v>
      </c>
    </row>
    <row r="25992" spans="1:2" x14ac:dyDescent="0.2">
      <c r="A25992" s="1" t="s">
        <v>34434</v>
      </c>
      <c r="B25992" t="str">
        <f t="shared" si="782"/>
        <v>https://www.udobaer.de/out/media/public/cust/others/s0000397-2021-ch_it.pdf</v>
      </c>
    </row>
    <row r="25993" spans="1:2" x14ac:dyDescent="0.2">
      <c r="A25993" s="1" t="s">
        <v>5847</v>
      </c>
      <c r="B25993" t="str">
        <f t="shared" ref="B25993:B26016" si="783">HYPERLINK("https://www.udobaer.de/out/media/public/cust/others/s0000398-2021-ch_it.pdf")</f>
        <v>https://www.udobaer.de/out/media/public/cust/others/s0000398-2021-ch_it.pdf</v>
      </c>
    </row>
    <row r="25994" spans="1:2" x14ac:dyDescent="0.2">
      <c r="A25994" s="1" t="s">
        <v>5849</v>
      </c>
      <c r="B25994" t="str">
        <f t="shared" si="783"/>
        <v>https://www.udobaer.de/out/media/public/cust/others/s0000398-2021-ch_it.pdf</v>
      </c>
    </row>
    <row r="25995" spans="1:2" x14ac:dyDescent="0.2">
      <c r="A25995" s="1" t="s">
        <v>5850</v>
      </c>
      <c r="B25995" t="str">
        <f t="shared" si="783"/>
        <v>https://www.udobaer.de/out/media/public/cust/others/s0000398-2021-ch_it.pdf</v>
      </c>
    </row>
    <row r="25996" spans="1:2" x14ac:dyDescent="0.2">
      <c r="A25996" s="1" t="s">
        <v>5851</v>
      </c>
      <c r="B25996" t="str">
        <f t="shared" si="783"/>
        <v>https://www.udobaer.de/out/media/public/cust/others/s0000398-2021-ch_it.pdf</v>
      </c>
    </row>
    <row r="25997" spans="1:2" x14ac:dyDescent="0.2">
      <c r="A25997" s="1" t="s">
        <v>5852</v>
      </c>
      <c r="B25997" t="str">
        <f t="shared" si="783"/>
        <v>https://www.udobaer.de/out/media/public/cust/others/s0000398-2021-ch_it.pdf</v>
      </c>
    </row>
    <row r="25998" spans="1:2" x14ac:dyDescent="0.2">
      <c r="A25998" s="1" t="s">
        <v>5853</v>
      </c>
      <c r="B25998" t="str">
        <f t="shared" si="783"/>
        <v>https://www.udobaer.de/out/media/public/cust/others/s0000398-2021-ch_it.pdf</v>
      </c>
    </row>
    <row r="25999" spans="1:2" x14ac:dyDescent="0.2">
      <c r="A25999" s="1" t="s">
        <v>5854</v>
      </c>
      <c r="B25999" t="str">
        <f t="shared" si="783"/>
        <v>https://www.udobaer.de/out/media/public/cust/others/s0000398-2021-ch_it.pdf</v>
      </c>
    </row>
    <row r="26000" spans="1:2" x14ac:dyDescent="0.2">
      <c r="A26000" s="1" t="s">
        <v>5855</v>
      </c>
      <c r="B26000" t="str">
        <f t="shared" si="783"/>
        <v>https://www.udobaer.de/out/media/public/cust/others/s0000398-2021-ch_it.pdf</v>
      </c>
    </row>
    <row r="26001" spans="1:2" x14ac:dyDescent="0.2">
      <c r="A26001" s="1" t="s">
        <v>5856</v>
      </c>
      <c r="B26001" t="str">
        <f t="shared" si="783"/>
        <v>https://www.udobaer.de/out/media/public/cust/others/s0000398-2021-ch_it.pdf</v>
      </c>
    </row>
    <row r="26002" spans="1:2" x14ac:dyDescent="0.2">
      <c r="A26002" s="1" t="s">
        <v>5857</v>
      </c>
      <c r="B26002" t="str">
        <f t="shared" si="783"/>
        <v>https://www.udobaer.de/out/media/public/cust/others/s0000398-2021-ch_it.pdf</v>
      </c>
    </row>
    <row r="26003" spans="1:2" x14ac:dyDescent="0.2">
      <c r="A26003" s="1" t="s">
        <v>5858</v>
      </c>
      <c r="B26003" t="str">
        <f t="shared" si="783"/>
        <v>https://www.udobaer.de/out/media/public/cust/others/s0000398-2021-ch_it.pdf</v>
      </c>
    </row>
    <row r="26004" spans="1:2" x14ac:dyDescent="0.2">
      <c r="A26004" s="1" t="s">
        <v>5859</v>
      </c>
      <c r="B26004" t="str">
        <f t="shared" si="783"/>
        <v>https://www.udobaer.de/out/media/public/cust/others/s0000398-2021-ch_it.pdf</v>
      </c>
    </row>
    <row r="26005" spans="1:2" x14ac:dyDescent="0.2">
      <c r="A26005" s="1" t="s">
        <v>5860</v>
      </c>
      <c r="B26005" t="str">
        <f t="shared" si="783"/>
        <v>https://www.udobaer.de/out/media/public/cust/others/s0000398-2021-ch_it.pdf</v>
      </c>
    </row>
    <row r="26006" spans="1:2" x14ac:dyDescent="0.2">
      <c r="A26006" s="1" t="s">
        <v>5861</v>
      </c>
      <c r="B26006" t="str">
        <f t="shared" si="783"/>
        <v>https://www.udobaer.de/out/media/public/cust/others/s0000398-2021-ch_it.pdf</v>
      </c>
    </row>
    <row r="26007" spans="1:2" x14ac:dyDescent="0.2">
      <c r="A26007" s="1" t="s">
        <v>5862</v>
      </c>
      <c r="B26007" t="str">
        <f t="shared" si="783"/>
        <v>https://www.udobaer.de/out/media/public/cust/others/s0000398-2021-ch_it.pdf</v>
      </c>
    </row>
    <row r="26008" spans="1:2" x14ac:dyDescent="0.2">
      <c r="A26008" s="1" t="s">
        <v>5863</v>
      </c>
      <c r="B26008" t="str">
        <f t="shared" si="783"/>
        <v>https://www.udobaer.de/out/media/public/cust/others/s0000398-2021-ch_it.pdf</v>
      </c>
    </row>
    <row r="26009" spans="1:2" x14ac:dyDescent="0.2">
      <c r="A26009" s="1" t="s">
        <v>5864</v>
      </c>
      <c r="B26009" t="str">
        <f t="shared" si="783"/>
        <v>https://www.udobaer.de/out/media/public/cust/others/s0000398-2021-ch_it.pdf</v>
      </c>
    </row>
    <row r="26010" spans="1:2" x14ac:dyDescent="0.2">
      <c r="A26010" s="1" t="s">
        <v>5865</v>
      </c>
      <c r="B26010" t="str">
        <f t="shared" si="783"/>
        <v>https://www.udobaer.de/out/media/public/cust/others/s0000398-2021-ch_it.pdf</v>
      </c>
    </row>
    <row r="26011" spans="1:2" x14ac:dyDescent="0.2">
      <c r="A26011" s="1" t="s">
        <v>5866</v>
      </c>
      <c r="B26011" t="str">
        <f t="shared" si="783"/>
        <v>https://www.udobaer.de/out/media/public/cust/others/s0000398-2021-ch_it.pdf</v>
      </c>
    </row>
    <row r="26012" spans="1:2" x14ac:dyDescent="0.2">
      <c r="A26012" s="1" t="s">
        <v>5867</v>
      </c>
      <c r="B26012" t="str">
        <f t="shared" si="783"/>
        <v>https://www.udobaer.de/out/media/public/cust/others/s0000398-2021-ch_it.pdf</v>
      </c>
    </row>
    <row r="26013" spans="1:2" x14ac:dyDescent="0.2">
      <c r="A26013" s="1" t="s">
        <v>5868</v>
      </c>
      <c r="B26013" t="str">
        <f t="shared" si="783"/>
        <v>https://www.udobaer.de/out/media/public/cust/others/s0000398-2021-ch_it.pdf</v>
      </c>
    </row>
    <row r="26014" spans="1:2" x14ac:dyDescent="0.2">
      <c r="A26014" s="1" t="s">
        <v>5869</v>
      </c>
      <c r="B26014" t="str">
        <f t="shared" si="783"/>
        <v>https://www.udobaer.de/out/media/public/cust/others/s0000398-2021-ch_it.pdf</v>
      </c>
    </row>
    <row r="26015" spans="1:2" x14ac:dyDescent="0.2">
      <c r="A26015" s="1" t="s">
        <v>5870</v>
      </c>
      <c r="B26015" t="str">
        <f t="shared" si="783"/>
        <v>https://www.udobaer.de/out/media/public/cust/others/s0000398-2021-ch_it.pdf</v>
      </c>
    </row>
    <row r="26016" spans="1:2" x14ac:dyDescent="0.2">
      <c r="A26016" s="1" t="s">
        <v>5871</v>
      </c>
      <c r="B26016" t="str">
        <f t="shared" si="783"/>
        <v>https://www.udobaer.de/out/media/public/cust/others/s0000398-2021-ch_it.pdf</v>
      </c>
    </row>
    <row r="26017" spans="1:2" x14ac:dyDescent="0.2">
      <c r="A26017" s="1" t="s">
        <v>5896</v>
      </c>
      <c r="B26017" t="str">
        <f t="shared" ref="B26017:B26048" si="784">HYPERLINK("https://www.udobaer.de/out/media/public/cust/others/s0000399-2021-ch_it.pdf")</f>
        <v>https://www.udobaer.de/out/media/public/cust/others/s0000399-2021-ch_it.pdf</v>
      </c>
    </row>
    <row r="26018" spans="1:2" x14ac:dyDescent="0.2">
      <c r="A26018" s="1" t="s">
        <v>5897</v>
      </c>
      <c r="B26018" t="str">
        <f t="shared" si="784"/>
        <v>https://www.udobaer.de/out/media/public/cust/others/s0000399-2021-ch_it.pdf</v>
      </c>
    </row>
    <row r="26019" spans="1:2" x14ac:dyDescent="0.2">
      <c r="A26019" s="1" t="s">
        <v>5898</v>
      </c>
      <c r="B26019" t="str">
        <f t="shared" si="784"/>
        <v>https://www.udobaer.de/out/media/public/cust/others/s0000399-2021-ch_it.pdf</v>
      </c>
    </row>
    <row r="26020" spans="1:2" x14ac:dyDescent="0.2">
      <c r="A26020" s="1" t="s">
        <v>5899</v>
      </c>
      <c r="B26020" t="str">
        <f t="shared" si="784"/>
        <v>https://www.udobaer.de/out/media/public/cust/others/s0000399-2021-ch_it.pdf</v>
      </c>
    </row>
    <row r="26021" spans="1:2" x14ac:dyDescent="0.2">
      <c r="A26021" s="1" t="s">
        <v>5900</v>
      </c>
      <c r="B26021" t="str">
        <f t="shared" si="784"/>
        <v>https://www.udobaer.de/out/media/public/cust/others/s0000399-2021-ch_it.pdf</v>
      </c>
    </row>
    <row r="26022" spans="1:2" x14ac:dyDescent="0.2">
      <c r="A26022" s="1" t="s">
        <v>5901</v>
      </c>
      <c r="B26022" t="str">
        <f t="shared" si="784"/>
        <v>https://www.udobaer.de/out/media/public/cust/others/s0000399-2021-ch_it.pdf</v>
      </c>
    </row>
    <row r="26023" spans="1:2" x14ac:dyDescent="0.2">
      <c r="A26023" s="1" t="s">
        <v>9352</v>
      </c>
      <c r="B26023" t="str">
        <f t="shared" si="784"/>
        <v>https://www.udobaer.de/out/media/public/cust/others/s0000399-2021-ch_it.pdf</v>
      </c>
    </row>
    <row r="26024" spans="1:2" x14ac:dyDescent="0.2">
      <c r="A26024" s="1" t="s">
        <v>9355</v>
      </c>
      <c r="B26024" t="str">
        <f t="shared" si="784"/>
        <v>https://www.udobaer.de/out/media/public/cust/others/s0000399-2021-ch_it.pdf</v>
      </c>
    </row>
    <row r="26025" spans="1:2" x14ac:dyDescent="0.2">
      <c r="A26025" s="1" t="s">
        <v>9356</v>
      </c>
      <c r="B26025" t="str">
        <f t="shared" si="784"/>
        <v>https://www.udobaer.de/out/media/public/cust/others/s0000399-2021-ch_it.pdf</v>
      </c>
    </row>
    <row r="26026" spans="1:2" x14ac:dyDescent="0.2">
      <c r="A26026" s="1" t="s">
        <v>9357</v>
      </c>
      <c r="B26026" t="str">
        <f t="shared" si="784"/>
        <v>https://www.udobaer.de/out/media/public/cust/others/s0000399-2021-ch_it.pdf</v>
      </c>
    </row>
    <row r="26027" spans="1:2" x14ac:dyDescent="0.2">
      <c r="A26027" s="1" t="s">
        <v>9358</v>
      </c>
      <c r="B26027" t="str">
        <f t="shared" si="784"/>
        <v>https://www.udobaer.de/out/media/public/cust/others/s0000399-2021-ch_it.pdf</v>
      </c>
    </row>
    <row r="26028" spans="1:2" x14ac:dyDescent="0.2">
      <c r="A26028" s="1" t="s">
        <v>9359</v>
      </c>
      <c r="B26028" t="str">
        <f t="shared" si="784"/>
        <v>https://www.udobaer.de/out/media/public/cust/others/s0000399-2021-ch_it.pdf</v>
      </c>
    </row>
    <row r="26029" spans="1:2" x14ac:dyDescent="0.2">
      <c r="A26029" s="1" t="s">
        <v>9360</v>
      </c>
      <c r="B26029" t="str">
        <f t="shared" si="784"/>
        <v>https://www.udobaer.de/out/media/public/cust/others/s0000399-2021-ch_it.pdf</v>
      </c>
    </row>
    <row r="26030" spans="1:2" x14ac:dyDescent="0.2">
      <c r="A26030" s="1" t="s">
        <v>9361</v>
      </c>
      <c r="B26030" t="str">
        <f t="shared" si="784"/>
        <v>https://www.udobaer.de/out/media/public/cust/others/s0000399-2021-ch_it.pdf</v>
      </c>
    </row>
    <row r="26031" spans="1:2" x14ac:dyDescent="0.2">
      <c r="A26031" s="1" t="s">
        <v>9362</v>
      </c>
      <c r="B26031" t="str">
        <f t="shared" si="784"/>
        <v>https://www.udobaer.de/out/media/public/cust/others/s0000399-2021-ch_it.pdf</v>
      </c>
    </row>
    <row r="26032" spans="1:2" x14ac:dyDescent="0.2">
      <c r="A26032" s="1" t="s">
        <v>9363</v>
      </c>
      <c r="B26032" t="str">
        <f t="shared" si="784"/>
        <v>https://www.udobaer.de/out/media/public/cust/others/s0000399-2021-ch_it.pdf</v>
      </c>
    </row>
    <row r="26033" spans="1:2" x14ac:dyDescent="0.2">
      <c r="A26033" s="1" t="s">
        <v>9364</v>
      </c>
      <c r="B26033" t="str">
        <f t="shared" si="784"/>
        <v>https://www.udobaer.de/out/media/public/cust/others/s0000399-2021-ch_it.pdf</v>
      </c>
    </row>
    <row r="26034" spans="1:2" x14ac:dyDescent="0.2">
      <c r="A26034" s="1" t="s">
        <v>9365</v>
      </c>
      <c r="B26034" t="str">
        <f t="shared" si="784"/>
        <v>https://www.udobaer.de/out/media/public/cust/others/s0000399-2021-ch_it.pdf</v>
      </c>
    </row>
    <row r="26035" spans="1:2" x14ac:dyDescent="0.2">
      <c r="A26035" s="1" t="s">
        <v>9366</v>
      </c>
      <c r="B26035" t="str">
        <f t="shared" si="784"/>
        <v>https://www.udobaer.de/out/media/public/cust/others/s0000399-2021-ch_it.pdf</v>
      </c>
    </row>
    <row r="26036" spans="1:2" x14ac:dyDescent="0.2">
      <c r="A26036" s="1" t="s">
        <v>9367</v>
      </c>
      <c r="B26036" t="str">
        <f t="shared" si="784"/>
        <v>https://www.udobaer.de/out/media/public/cust/others/s0000399-2021-ch_it.pdf</v>
      </c>
    </row>
    <row r="26037" spans="1:2" x14ac:dyDescent="0.2">
      <c r="A26037" s="1" t="s">
        <v>9368</v>
      </c>
      <c r="B26037" t="str">
        <f t="shared" si="784"/>
        <v>https://www.udobaer.de/out/media/public/cust/others/s0000399-2021-ch_it.pdf</v>
      </c>
    </row>
    <row r="26038" spans="1:2" x14ac:dyDescent="0.2">
      <c r="A26038" s="1" t="s">
        <v>9369</v>
      </c>
      <c r="B26038" t="str">
        <f t="shared" si="784"/>
        <v>https://www.udobaer.de/out/media/public/cust/others/s0000399-2021-ch_it.pdf</v>
      </c>
    </row>
    <row r="26039" spans="1:2" x14ac:dyDescent="0.2">
      <c r="A26039" s="1" t="s">
        <v>9370</v>
      </c>
      <c r="B26039" t="str">
        <f t="shared" si="784"/>
        <v>https://www.udobaer.de/out/media/public/cust/others/s0000399-2021-ch_it.pdf</v>
      </c>
    </row>
    <row r="26040" spans="1:2" x14ac:dyDescent="0.2">
      <c r="A26040" s="1" t="s">
        <v>9371</v>
      </c>
      <c r="B26040" t="str">
        <f t="shared" si="784"/>
        <v>https://www.udobaer.de/out/media/public/cust/others/s0000399-2021-ch_it.pdf</v>
      </c>
    </row>
    <row r="26041" spans="1:2" x14ac:dyDescent="0.2">
      <c r="A26041" s="1" t="s">
        <v>9372</v>
      </c>
      <c r="B26041" t="str">
        <f t="shared" si="784"/>
        <v>https://www.udobaer.de/out/media/public/cust/others/s0000399-2021-ch_it.pdf</v>
      </c>
    </row>
    <row r="26042" spans="1:2" x14ac:dyDescent="0.2">
      <c r="A26042" s="1" t="s">
        <v>9373</v>
      </c>
      <c r="B26042" t="str">
        <f t="shared" si="784"/>
        <v>https://www.udobaer.de/out/media/public/cust/others/s0000399-2021-ch_it.pdf</v>
      </c>
    </row>
    <row r="26043" spans="1:2" x14ac:dyDescent="0.2">
      <c r="A26043" s="1" t="s">
        <v>9374</v>
      </c>
      <c r="B26043" t="str">
        <f t="shared" si="784"/>
        <v>https://www.udobaer.de/out/media/public/cust/others/s0000399-2021-ch_it.pdf</v>
      </c>
    </row>
    <row r="26044" spans="1:2" x14ac:dyDescent="0.2">
      <c r="A26044" s="1" t="s">
        <v>9375</v>
      </c>
      <c r="B26044" t="str">
        <f t="shared" si="784"/>
        <v>https://www.udobaer.de/out/media/public/cust/others/s0000399-2021-ch_it.pdf</v>
      </c>
    </row>
    <row r="26045" spans="1:2" x14ac:dyDescent="0.2">
      <c r="A26045" s="1" t="s">
        <v>9376</v>
      </c>
      <c r="B26045" t="str">
        <f t="shared" si="784"/>
        <v>https://www.udobaer.de/out/media/public/cust/others/s0000399-2021-ch_it.pdf</v>
      </c>
    </row>
    <row r="26046" spans="1:2" x14ac:dyDescent="0.2">
      <c r="A26046" s="1" t="s">
        <v>9377</v>
      </c>
      <c r="B26046" t="str">
        <f t="shared" si="784"/>
        <v>https://www.udobaer.de/out/media/public/cust/others/s0000399-2021-ch_it.pdf</v>
      </c>
    </row>
    <row r="26047" spans="1:2" x14ac:dyDescent="0.2">
      <c r="A26047" s="1" t="s">
        <v>9378</v>
      </c>
      <c r="B26047" t="str">
        <f t="shared" si="784"/>
        <v>https://www.udobaer.de/out/media/public/cust/others/s0000399-2021-ch_it.pdf</v>
      </c>
    </row>
    <row r="26048" spans="1:2" x14ac:dyDescent="0.2">
      <c r="A26048" s="1" t="s">
        <v>9379</v>
      </c>
      <c r="B26048" t="str">
        <f t="shared" si="784"/>
        <v>https://www.udobaer.de/out/media/public/cust/others/s0000399-2021-ch_it.pdf</v>
      </c>
    </row>
    <row r="26049" spans="1:2" x14ac:dyDescent="0.2">
      <c r="A26049" s="1" t="s">
        <v>9380</v>
      </c>
      <c r="B26049" t="str">
        <f t="shared" ref="B26049:B26074" si="785">HYPERLINK("https://www.udobaer.de/out/media/public/cust/others/s0000399-2021-ch_it.pdf")</f>
        <v>https://www.udobaer.de/out/media/public/cust/others/s0000399-2021-ch_it.pdf</v>
      </c>
    </row>
    <row r="26050" spans="1:2" x14ac:dyDescent="0.2">
      <c r="A26050" s="1" t="s">
        <v>9381</v>
      </c>
      <c r="B26050" t="str">
        <f t="shared" si="785"/>
        <v>https://www.udobaer.de/out/media/public/cust/others/s0000399-2021-ch_it.pdf</v>
      </c>
    </row>
    <row r="26051" spans="1:2" x14ac:dyDescent="0.2">
      <c r="A26051" s="1" t="s">
        <v>9382</v>
      </c>
      <c r="B26051" t="str">
        <f t="shared" si="785"/>
        <v>https://www.udobaer.de/out/media/public/cust/others/s0000399-2021-ch_it.pdf</v>
      </c>
    </row>
    <row r="26052" spans="1:2" x14ac:dyDescent="0.2">
      <c r="A26052" s="1" t="s">
        <v>9383</v>
      </c>
      <c r="B26052" t="str">
        <f t="shared" si="785"/>
        <v>https://www.udobaer.de/out/media/public/cust/others/s0000399-2021-ch_it.pdf</v>
      </c>
    </row>
    <row r="26053" spans="1:2" x14ac:dyDescent="0.2">
      <c r="A26053" s="1" t="s">
        <v>9384</v>
      </c>
      <c r="B26053" t="str">
        <f t="shared" si="785"/>
        <v>https://www.udobaer.de/out/media/public/cust/others/s0000399-2021-ch_it.pdf</v>
      </c>
    </row>
    <row r="26054" spans="1:2" x14ac:dyDescent="0.2">
      <c r="A26054" s="1" t="s">
        <v>9385</v>
      </c>
      <c r="B26054" t="str">
        <f t="shared" si="785"/>
        <v>https://www.udobaer.de/out/media/public/cust/others/s0000399-2021-ch_it.pdf</v>
      </c>
    </row>
    <row r="26055" spans="1:2" x14ac:dyDescent="0.2">
      <c r="A26055" s="1" t="s">
        <v>9386</v>
      </c>
      <c r="B26055" t="str">
        <f t="shared" si="785"/>
        <v>https://www.udobaer.de/out/media/public/cust/others/s0000399-2021-ch_it.pdf</v>
      </c>
    </row>
    <row r="26056" spans="1:2" x14ac:dyDescent="0.2">
      <c r="A26056" s="1" t="s">
        <v>9387</v>
      </c>
      <c r="B26056" t="str">
        <f t="shared" si="785"/>
        <v>https://www.udobaer.de/out/media/public/cust/others/s0000399-2021-ch_it.pdf</v>
      </c>
    </row>
    <row r="26057" spans="1:2" x14ac:dyDescent="0.2">
      <c r="A26057" s="1" t="s">
        <v>9388</v>
      </c>
      <c r="B26057" t="str">
        <f t="shared" si="785"/>
        <v>https://www.udobaer.de/out/media/public/cust/others/s0000399-2021-ch_it.pdf</v>
      </c>
    </row>
    <row r="26058" spans="1:2" x14ac:dyDescent="0.2">
      <c r="A26058" s="1" t="s">
        <v>9389</v>
      </c>
      <c r="B26058" t="str">
        <f t="shared" si="785"/>
        <v>https://www.udobaer.de/out/media/public/cust/others/s0000399-2021-ch_it.pdf</v>
      </c>
    </row>
    <row r="26059" spans="1:2" x14ac:dyDescent="0.2">
      <c r="A26059" s="1" t="s">
        <v>9390</v>
      </c>
      <c r="B26059" t="str">
        <f t="shared" si="785"/>
        <v>https://www.udobaer.de/out/media/public/cust/others/s0000399-2021-ch_it.pdf</v>
      </c>
    </row>
    <row r="26060" spans="1:2" x14ac:dyDescent="0.2">
      <c r="A26060" s="1" t="s">
        <v>9391</v>
      </c>
      <c r="B26060" t="str">
        <f t="shared" si="785"/>
        <v>https://www.udobaer.de/out/media/public/cust/others/s0000399-2021-ch_it.pdf</v>
      </c>
    </row>
    <row r="26061" spans="1:2" x14ac:dyDescent="0.2">
      <c r="A26061" s="1" t="s">
        <v>9392</v>
      </c>
      <c r="B26061" t="str">
        <f t="shared" si="785"/>
        <v>https://www.udobaer.de/out/media/public/cust/others/s0000399-2021-ch_it.pdf</v>
      </c>
    </row>
    <row r="26062" spans="1:2" x14ac:dyDescent="0.2">
      <c r="A26062" s="1" t="s">
        <v>9396</v>
      </c>
      <c r="B26062" t="str">
        <f t="shared" si="785"/>
        <v>https://www.udobaer.de/out/media/public/cust/others/s0000399-2021-ch_it.pdf</v>
      </c>
    </row>
    <row r="26063" spans="1:2" x14ac:dyDescent="0.2">
      <c r="A26063" s="1" t="s">
        <v>11548</v>
      </c>
      <c r="B26063" t="str">
        <f t="shared" si="785"/>
        <v>https://www.udobaer.de/out/media/public/cust/others/s0000399-2021-ch_it.pdf</v>
      </c>
    </row>
    <row r="26064" spans="1:2" x14ac:dyDescent="0.2">
      <c r="A26064" s="1" t="s">
        <v>11549</v>
      </c>
      <c r="B26064" t="str">
        <f t="shared" si="785"/>
        <v>https://www.udobaer.de/out/media/public/cust/others/s0000399-2021-ch_it.pdf</v>
      </c>
    </row>
    <row r="26065" spans="1:2" x14ac:dyDescent="0.2">
      <c r="A26065" s="1" t="s">
        <v>11550</v>
      </c>
      <c r="B26065" t="str">
        <f t="shared" si="785"/>
        <v>https://www.udobaer.de/out/media/public/cust/others/s0000399-2021-ch_it.pdf</v>
      </c>
    </row>
    <row r="26066" spans="1:2" x14ac:dyDescent="0.2">
      <c r="A26066" s="1" t="s">
        <v>11551</v>
      </c>
      <c r="B26066" t="str">
        <f t="shared" si="785"/>
        <v>https://www.udobaer.de/out/media/public/cust/others/s0000399-2021-ch_it.pdf</v>
      </c>
    </row>
    <row r="26067" spans="1:2" x14ac:dyDescent="0.2">
      <c r="A26067" s="1" t="s">
        <v>11552</v>
      </c>
      <c r="B26067" t="str">
        <f t="shared" si="785"/>
        <v>https://www.udobaer.de/out/media/public/cust/others/s0000399-2021-ch_it.pdf</v>
      </c>
    </row>
    <row r="26068" spans="1:2" x14ac:dyDescent="0.2">
      <c r="A26068" s="1" t="s">
        <v>11553</v>
      </c>
      <c r="B26068" t="str">
        <f t="shared" si="785"/>
        <v>https://www.udobaer.de/out/media/public/cust/others/s0000399-2021-ch_it.pdf</v>
      </c>
    </row>
    <row r="26069" spans="1:2" x14ac:dyDescent="0.2">
      <c r="A26069" s="1" t="s">
        <v>11554</v>
      </c>
      <c r="B26069" t="str">
        <f t="shared" si="785"/>
        <v>https://www.udobaer.de/out/media/public/cust/others/s0000399-2021-ch_it.pdf</v>
      </c>
    </row>
    <row r="26070" spans="1:2" x14ac:dyDescent="0.2">
      <c r="A26070" s="1" t="s">
        <v>11555</v>
      </c>
      <c r="B26070" t="str">
        <f t="shared" si="785"/>
        <v>https://www.udobaer.de/out/media/public/cust/others/s0000399-2021-ch_it.pdf</v>
      </c>
    </row>
    <row r="26071" spans="1:2" x14ac:dyDescent="0.2">
      <c r="A26071" s="1" t="s">
        <v>11556</v>
      </c>
      <c r="B26071" t="str">
        <f t="shared" si="785"/>
        <v>https://www.udobaer.de/out/media/public/cust/others/s0000399-2021-ch_it.pdf</v>
      </c>
    </row>
    <row r="26072" spans="1:2" x14ac:dyDescent="0.2">
      <c r="A26072" s="1" t="s">
        <v>11557</v>
      </c>
      <c r="B26072" t="str">
        <f t="shared" si="785"/>
        <v>https://www.udobaer.de/out/media/public/cust/others/s0000399-2021-ch_it.pdf</v>
      </c>
    </row>
    <row r="26073" spans="1:2" x14ac:dyDescent="0.2">
      <c r="A26073" s="1" t="s">
        <v>11558</v>
      </c>
      <c r="B26073" t="str">
        <f t="shared" si="785"/>
        <v>https://www.udobaer.de/out/media/public/cust/others/s0000399-2021-ch_it.pdf</v>
      </c>
    </row>
    <row r="26074" spans="1:2" x14ac:dyDescent="0.2">
      <c r="A26074" s="1" t="s">
        <v>11559</v>
      </c>
      <c r="B26074" t="str">
        <f t="shared" si="785"/>
        <v>https://www.udobaer.de/out/media/public/cust/others/s0000399-2021-ch_it.pdf</v>
      </c>
    </row>
    <row r="26075" spans="1:2" x14ac:dyDescent="0.2">
      <c r="A26075" s="1" t="s">
        <v>9286</v>
      </c>
      <c r="B26075" t="str">
        <f t="shared" ref="B26075:B26119" si="786">HYPERLINK("https://www.udobaer.de/out/media/public/cust/others/s0000400-2021-ch_it.pdf")</f>
        <v>https://www.udobaer.de/out/media/public/cust/others/s0000400-2021-ch_it.pdf</v>
      </c>
    </row>
    <row r="26076" spans="1:2" x14ac:dyDescent="0.2">
      <c r="A26076" s="1" t="s">
        <v>9287</v>
      </c>
      <c r="B26076" t="str">
        <f t="shared" si="786"/>
        <v>https://www.udobaer.de/out/media/public/cust/others/s0000400-2021-ch_it.pdf</v>
      </c>
    </row>
    <row r="26077" spans="1:2" x14ac:dyDescent="0.2">
      <c r="A26077" s="1" t="s">
        <v>9288</v>
      </c>
      <c r="B26077" t="str">
        <f t="shared" si="786"/>
        <v>https://www.udobaer.de/out/media/public/cust/others/s0000400-2021-ch_it.pdf</v>
      </c>
    </row>
    <row r="26078" spans="1:2" x14ac:dyDescent="0.2">
      <c r="A26078" s="1" t="s">
        <v>9289</v>
      </c>
      <c r="B26078" t="str">
        <f t="shared" si="786"/>
        <v>https://www.udobaer.de/out/media/public/cust/others/s0000400-2021-ch_it.pdf</v>
      </c>
    </row>
    <row r="26079" spans="1:2" x14ac:dyDescent="0.2">
      <c r="A26079" s="1" t="s">
        <v>9291</v>
      </c>
      <c r="B26079" t="str">
        <f t="shared" si="786"/>
        <v>https://www.udobaer.de/out/media/public/cust/others/s0000400-2021-ch_it.pdf</v>
      </c>
    </row>
    <row r="26080" spans="1:2" x14ac:dyDescent="0.2">
      <c r="A26080" s="1" t="s">
        <v>9292</v>
      </c>
      <c r="B26080" t="str">
        <f t="shared" si="786"/>
        <v>https://www.udobaer.de/out/media/public/cust/others/s0000400-2021-ch_it.pdf</v>
      </c>
    </row>
    <row r="26081" spans="1:2" x14ac:dyDescent="0.2">
      <c r="A26081" s="1" t="s">
        <v>9293</v>
      </c>
      <c r="B26081" t="str">
        <f t="shared" si="786"/>
        <v>https://www.udobaer.de/out/media/public/cust/others/s0000400-2021-ch_it.pdf</v>
      </c>
    </row>
    <row r="26082" spans="1:2" x14ac:dyDescent="0.2">
      <c r="A26082" s="1" t="s">
        <v>9294</v>
      </c>
      <c r="B26082" t="str">
        <f t="shared" si="786"/>
        <v>https://www.udobaer.de/out/media/public/cust/others/s0000400-2021-ch_it.pdf</v>
      </c>
    </row>
    <row r="26083" spans="1:2" x14ac:dyDescent="0.2">
      <c r="A26083" s="1" t="s">
        <v>9330</v>
      </c>
      <c r="B26083" t="str">
        <f t="shared" si="786"/>
        <v>https://www.udobaer.de/out/media/public/cust/others/s0000400-2021-ch_it.pdf</v>
      </c>
    </row>
    <row r="26084" spans="1:2" x14ac:dyDescent="0.2">
      <c r="A26084" s="1" t="s">
        <v>9331</v>
      </c>
      <c r="B26084" t="str">
        <f t="shared" si="786"/>
        <v>https://www.udobaer.de/out/media/public/cust/others/s0000400-2021-ch_it.pdf</v>
      </c>
    </row>
    <row r="26085" spans="1:2" x14ac:dyDescent="0.2">
      <c r="A26085" s="1" t="s">
        <v>9332</v>
      </c>
      <c r="B26085" t="str">
        <f t="shared" si="786"/>
        <v>https://www.udobaer.de/out/media/public/cust/others/s0000400-2021-ch_it.pdf</v>
      </c>
    </row>
    <row r="26086" spans="1:2" x14ac:dyDescent="0.2">
      <c r="A26086" s="1" t="s">
        <v>9333</v>
      </c>
      <c r="B26086" t="str">
        <f t="shared" si="786"/>
        <v>https://www.udobaer.de/out/media/public/cust/others/s0000400-2021-ch_it.pdf</v>
      </c>
    </row>
    <row r="26087" spans="1:2" x14ac:dyDescent="0.2">
      <c r="A26087" s="1" t="s">
        <v>9334</v>
      </c>
      <c r="B26087" t="str">
        <f t="shared" si="786"/>
        <v>https://www.udobaer.de/out/media/public/cust/others/s0000400-2021-ch_it.pdf</v>
      </c>
    </row>
    <row r="26088" spans="1:2" x14ac:dyDescent="0.2">
      <c r="A26088" s="1" t="s">
        <v>9335</v>
      </c>
      <c r="B26088" t="str">
        <f t="shared" si="786"/>
        <v>https://www.udobaer.de/out/media/public/cust/others/s0000400-2021-ch_it.pdf</v>
      </c>
    </row>
    <row r="26089" spans="1:2" x14ac:dyDescent="0.2">
      <c r="A26089" s="1" t="s">
        <v>9336</v>
      </c>
      <c r="B26089" t="str">
        <f t="shared" si="786"/>
        <v>https://www.udobaer.de/out/media/public/cust/others/s0000400-2021-ch_it.pdf</v>
      </c>
    </row>
    <row r="26090" spans="1:2" x14ac:dyDescent="0.2">
      <c r="A26090" s="1" t="s">
        <v>9337</v>
      </c>
      <c r="B26090" t="str">
        <f t="shared" si="786"/>
        <v>https://www.udobaer.de/out/media/public/cust/others/s0000400-2021-ch_it.pdf</v>
      </c>
    </row>
    <row r="26091" spans="1:2" x14ac:dyDescent="0.2">
      <c r="A26091" s="1" t="s">
        <v>9338</v>
      </c>
      <c r="B26091" t="str">
        <f t="shared" si="786"/>
        <v>https://www.udobaer.de/out/media/public/cust/others/s0000400-2021-ch_it.pdf</v>
      </c>
    </row>
    <row r="26092" spans="1:2" x14ac:dyDescent="0.2">
      <c r="A26092" s="1" t="s">
        <v>9339</v>
      </c>
      <c r="B26092" t="str">
        <f t="shared" si="786"/>
        <v>https://www.udobaer.de/out/media/public/cust/others/s0000400-2021-ch_it.pdf</v>
      </c>
    </row>
    <row r="26093" spans="1:2" x14ac:dyDescent="0.2">
      <c r="A26093" s="1" t="s">
        <v>9340</v>
      </c>
      <c r="B26093" t="str">
        <f t="shared" si="786"/>
        <v>https://www.udobaer.de/out/media/public/cust/others/s0000400-2021-ch_it.pdf</v>
      </c>
    </row>
    <row r="26094" spans="1:2" x14ac:dyDescent="0.2">
      <c r="A26094" s="1" t="s">
        <v>9341</v>
      </c>
      <c r="B26094" t="str">
        <f t="shared" si="786"/>
        <v>https://www.udobaer.de/out/media/public/cust/others/s0000400-2021-ch_it.pdf</v>
      </c>
    </row>
    <row r="26095" spans="1:2" x14ac:dyDescent="0.2">
      <c r="A26095" s="1" t="s">
        <v>9342</v>
      </c>
      <c r="B26095" t="str">
        <f t="shared" si="786"/>
        <v>https://www.udobaer.de/out/media/public/cust/others/s0000400-2021-ch_it.pdf</v>
      </c>
    </row>
    <row r="26096" spans="1:2" x14ac:dyDescent="0.2">
      <c r="A26096" s="1" t="s">
        <v>9343</v>
      </c>
      <c r="B26096" t="str">
        <f t="shared" si="786"/>
        <v>https://www.udobaer.de/out/media/public/cust/others/s0000400-2021-ch_it.pdf</v>
      </c>
    </row>
    <row r="26097" spans="1:2" x14ac:dyDescent="0.2">
      <c r="A26097" s="1" t="s">
        <v>9344</v>
      </c>
      <c r="B26097" t="str">
        <f t="shared" si="786"/>
        <v>https://www.udobaer.de/out/media/public/cust/others/s0000400-2021-ch_it.pdf</v>
      </c>
    </row>
    <row r="26098" spans="1:2" x14ac:dyDescent="0.2">
      <c r="A26098" s="1" t="s">
        <v>9345</v>
      </c>
      <c r="B26098" t="str">
        <f t="shared" si="786"/>
        <v>https://www.udobaer.de/out/media/public/cust/others/s0000400-2021-ch_it.pdf</v>
      </c>
    </row>
    <row r="26099" spans="1:2" x14ac:dyDescent="0.2">
      <c r="A26099" s="1" t="s">
        <v>9346</v>
      </c>
      <c r="B26099" t="str">
        <f t="shared" si="786"/>
        <v>https://www.udobaer.de/out/media/public/cust/others/s0000400-2021-ch_it.pdf</v>
      </c>
    </row>
    <row r="26100" spans="1:2" x14ac:dyDescent="0.2">
      <c r="A26100" s="1" t="s">
        <v>9347</v>
      </c>
      <c r="B26100" t="str">
        <f t="shared" si="786"/>
        <v>https://www.udobaer.de/out/media/public/cust/others/s0000400-2021-ch_it.pdf</v>
      </c>
    </row>
    <row r="26101" spans="1:2" x14ac:dyDescent="0.2">
      <c r="A26101" s="1" t="s">
        <v>9348</v>
      </c>
      <c r="B26101" t="str">
        <f t="shared" si="786"/>
        <v>https://www.udobaer.de/out/media/public/cust/others/s0000400-2021-ch_it.pdf</v>
      </c>
    </row>
    <row r="26102" spans="1:2" x14ac:dyDescent="0.2">
      <c r="A26102" s="1" t="s">
        <v>9349</v>
      </c>
      <c r="B26102" t="str">
        <f t="shared" si="786"/>
        <v>https://www.udobaer.de/out/media/public/cust/others/s0000400-2021-ch_it.pdf</v>
      </c>
    </row>
    <row r="26103" spans="1:2" x14ac:dyDescent="0.2">
      <c r="A26103" s="1" t="s">
        <v>9350</v>
      </c>
      <c r="B26103" t="str">
        <f t="shared" si="786"/>
        <v>https://www.udobaer.de/out/media/public/cust/others/s0000400-2021-ch_it.pdf</v>
      </c>
    </row>
    <row r="26104" spans="1:2" x14ac:dyDescent="0.2">
      <c r="A26104" s="1" t="s">
        <v>9351</v>
      </c>
      <c r="B26104" t="str">
        <f t="shared" si="786"/>
        <v>https://www.udobaer.de/out/media/public/cust/others/s0000400-2021-ch_it.pdf</v>
      </c>
    </row>
    <row r="26105" spans="1:2" x14ac:dyDescent="0.2">
      <c r="A26105" s="1" t="s">
        <v>9353</v>
      </c>
      <c r="B26105" t="str">
        <f t="shared" si="786"/>
        <v>https://www.udobaer.de/out/media/public/cust/others/s0000400-2021-ch_it.pdf</v>
      </c>
    </row>
    <row r="26106" spans="1:2" x14ac:dyDescent="0.2">
      <c r="A26106" s="1" t="s">
        <v>9354</v>
      </c>
      <c r="B26106" t="str">
        <f t="shared" si="786"/>
        <v>https://www.udobaer.de/out/media/public/cust/others/s0000400-2021-ch_it.pdf</v>
      </c>
    </row>
    <row r="26107" spans="1:2" x14ac:dyDescent="0.2">
      <c r="A26107" s="1" t="s">
        <v>11097</v>
      </c>
      <c r="B26107" t="str">
        <f t="shared" si="786"/>
        <v>https://www.udobaer.de/out/media/public/cust/others/s0000400-2021-ch_it.pdf</v>
      </c>
    </row>
    <row r="26108" spans="1:2" x14ac:dyDescent="0.2">
      <c r="A26108" s="1" t="s">
        <v>11098</v>
      </c>
      <c r="B26108" t="str">
        <f t="shared" si="786"/>
        <v>https://www.udobaer.de/out/media/public/cust/others/s0000400-2021-ch_it.pdf</v>
      </c>
    </row>
    <row r="26109" spans="1:2" x14ac:dyDescent="0.2">
      <c r="A26109" s="1" t="s">
        <v>11191</v>
      </c>
      <c r="B26109" t="str">
        <f t="shared" si="786"/>
        <v>https://www.udobaer.de/out/media/public/cust/others/s0000400-2021-ch_it.pdf</v>
      </c>
    </row>
    <row r="26110" spans="1:2" x14ac:dyDescent="0.2">
      <c r="A26110" s="1" t="s">
        <v>11195</v>
      </c>
      <c r="B26110" t="str">
        <f t="shared" si="786"/>
        <v>https://www.udobaer.de/out/media/public/cust/others/s0000400-2021-ch_it.pdf</v>
      </c>
    </row>
    <row r="26111" spans="1:2" x14ac:dyDescent="0.2">
      <c r="A26111" s="1" t="s">
        <v>11197</v>
      </c>
      <c r="B26111" t="str">
        <f t="shared" si="786"/>
        <v>https://www.udobaer.de/out/media/public/cust/others/s0000400-2021-ch_it.pdf</v>
      </c>
    </row>
    <row r="26112" spans="1:2" x14ac:dyDescent="0.2">
      <c r="A26112" s="1" t="s">
        <v>11388</v>
      </c>
      <c r="B26112" t="str">
        <f t="shared" si="786"/>
        <v>https://www.udobaer.de/out/media/public/cust/others/s0000400-2021-ch_it.pdf</v>
      </c>
    </row>
    <row r="26113" spans="1:2" x14ac:dyDescent="0.2">
      <c r="A26113" s="1" t="s">
        <v>11390</v>
      </c>
      <c r="B26113" t="str">
        <f t="shared" si="786"/>
        <v>https://www.udobaer.de/out/media/public/cust/others/s0000400-2021-ch_it.pdf</v>
      </c>
    </row>
    <row r="26114" spans="1:2" x14ac:dyDescent="0.2">
      <c r="A26114" s="1" t="s">
        <v>11516</v>
      </c>
      <c r="B26114" t="str">
        <f t="shared" si="786"/>
        <v>https://www.udobaer.de/out/media/public/cust/others/s0000400-2021-ch_it.pdf</v>
      </c>
    </row>
    <row r="26115" spans="1:2" x14ac:dyDescent="0.2">
      <c r="A26115" s="1" t="s">
        <v>11537</v>
      </c>
      <c r="B26115" t="str">
        <f t="shared" si="786"/>
        <v>https://www.udobaer.de/out/media/public/cust/others/s0000400-2021-ch_it.pdf</v>
      </c>
    </row>
    <row r="26116" spans="1:2" x14ac:dyDescent="0.2">
      <c r="A26116" s="1" t="s">
        <v>11538</v>
      </c>
      <c r="B26116" t="str">
        <f t="shared" si="786"/>
        <v>https://www.udobaer.de/out/media/public/cust/others/s0000400-2021-ch_it.pdf</v>
      </c>
    </row>
    <row r="26117" spans="1:2" x14ac:dyDescent="0.2">
      <c r="A26117" s="1" t="s">
        <v>11539</v>
      </c>
      <c r="B26117" t="str">
        <f t="shared" si="786"/>
        <v>https://www.udobaer.de/out/media/public/cust/others/s0000400-2021-ch_it.pdf</v>
      </c>
    </row>
    <row r="26118" spans="1:2" x14ac:dyDescent="0.2">
      <c r="A26118" s="1" t="s">
        <v>11540</v>
      </c>
      <c r="B26118" t="str">
        <f t="shared" si="786"/>
        <v>https://www.udobaer.de/out/media/public/cust/others/s0000400-2021-ch_it.pdf</v>
      </c>
    </row>
    <row r="26119" spans="1:2" x14ac:dyDescent="0.2">
      <c r="A26119" s="1" t="s">
        <v>11542</v>
      </c>
      <c r="B26119" t="str">
        <f t="shared" si="786"/>
        <v>https://www.udobaer.de/out/media/public/cust/others/s0000400-2021-ch_it.pdf</v>
      </c>
    </row>
    <row r="26120" spans="1:2" x14ac:dyDescent="0.2">
      <c r="A26120" s="1" t="s">
        <v>9481</v>
      </c>
      <c r="B26120" t="str">
        <f t="shared" ref="B26120:B26183" si="787">HYPERLINK("https://www.udobaer.de/out/media/public/cust/others/s0000402-2021-ch_it.pdf")</f>
        <v>https://www.udobaer.de/out/media/public/cust/others/s0000402-2021-ch_it.pdf</v>
      </c>
    </row>
    <row r="26121" spans="1:2" x14ac:dyDescent="0.2">
      <c r="A26121" s="1" t="s">
        <v>9482</v>
      </c>
      <c r="B26121" t="str">
        <f t="shared" si="787"/>
        <v>https://www.udobaer.de/out/media/public/cust/others/s0000402-2021-ch_it.pdf</v>
      </c>
    </row>
    <row r="26122" spans="1:2" x14ac:dyDescent="0.2">
      <c r="A26122" s="1" t="s">
        <v>9483</v>
      </c>
      <c r="B26122" t="str">
        <f t="shared" si="787"/>
        <v>https://www.udobaer.de/out/media/public/cust/others/s0000402-2021-ch_it.pdf</v>
      </c>
    </row>
    <row r="26123" spans="1:2" x14ac:dyDescent="0.2">
      <c r="A26123" s="1" t="s">
        <v>9484</v>
      </c>
      <c r="B26123" t="str">
        <f t="shared" si="787"/>
        <v>https://www.udobaer.de/out/media/public/cust/others/s0000402-2021-ch_it.pdf</v>
      </c>
    </row>
    <row r="26124" spans="1:2" x14ac:dyDescent="0.2">
      <c r="A26124" s="1" t="s">
        <v>9485</v>
      </c>
      <c r="B26124" t="str">
        <f t="shared" si="787"/>
        <v>https://www.udobaer.de/out/media/public/cust/others/s0000402-2021-ch_it.pdf</v>
      </c>
    </row>
    <row r="26125" spans="1:2" x14ac:dyDescent="0.2">
      <c r="A26125" s="1" t="s">
        <v>9486</v>
      </c>
      <c r="B26125" t="str">
        <f t="shared" si="787"/>
        <v>https://www.udobaer.de/out/media/public/cust/others/s0000402-2021-ch_it.pdf</v>
      </c>
    </row>
    <row r="26126" spans="1:2" x14ac:dyDescent="0.2">
      <c r="A26126" s="1" t="s">
        <v>9487</v>
      </c>
      <c r="B26126" t="str">
        <f t="shared" si="787"/>
        <v>https://www.udobaer.de/out/media/public/cust/others/s0000402-2021-ch_it.pdf</v>
      </c>
    </row>
    <row r="26127" spans="1:2" x14ac:dyDescent="0.2">
      <c r="A26127" s="1" t="s">
        <v>9488</v>
      </c>
      <c r="B26127" t="str">
        <f t="shared" si="787"/>
        <v>https://www.udobaer.de/out/media/public/cust/others/s0000402-2021-ch_it.pdf</v>
      </c>
    </row>
    <row r="26128" spans="1:2" x14ac:dyDescent="0.2">
      <c r="A26128" s="1" t="s">
        <v>9489</v>
      </c>
      <c r="B26128" t="str">
        <f t="shared" si="787"/>
        <v>https://www.udobaer.de/out/media/public/cust/others/s0000402-2021-ch_it.pdf</v>
      </c>
    </row>
    <row r="26129" spans="1:2" x14ac:dyDescent="0.2">
      <c r="A26129" s="1" t="s">
        <v>9490</v>
      </c>
      <c r="B26129" t="str">
        <f t="shared" si="787"/>
        <v>https://www.udobaer.de/out/media/public/cust/others/s0000402-2021-ch_it.pdf</v>
      </c>
    </row>
    <row r="26130" spans="1:2" x14ac:dyDescent="0.2">
      <c r="A26130" s="1" t="s">
        <v>9491</v>
      </c>
      <c r="B26130" t="str">
        <f t="shared" si="787"/>
        <v>https://www.udobaer.de/out/media/public/cust/others/s0000402-2021-ch_it.pdf</v>
      </c>
    </row>
    <row r="26131" spans="1:2" x14ac:dyDescent="0.2">
      <c r="A26131" s="1" t="s">
        <v>9492</v>
      </c>
      <c r="B26131" t="str">
        <f t="shared" si="787"/>
        <v>https://www.udobaer.de/out/media/public/cust/others/s0000402-2021-ch_it.pdf</v>
      </c>
    </row>
    <row r="26132" spans="1:2" x14ac:dyDescent="0.2">
      <c r="A26132" s="1" t="s">
        <v>9493</v>
      </c>
      <c r="B26132" t="str">
        <f t="shared" si="787"/>
        <v>https://www.udobaer.de/out/media/public/cust/others/s0000402-2021-ch_it.pdf</v>
      </c>
    </row>
    <row r="26133" spans="1:2" x14ac:dyDescent="0.2">
      <c r="A26133" s="1" t="s">
        <v>9494</v>
      </c>
      <c r="B26133" t="str">
        <f t="shared" si="787"/>
        <v>https://www.udobaer.de/out/media/public/cust/others/s0000402-2021-ch_it.pdf</v>
      </c>
    </row>
    <row r="26134" spans="1:2" x14ac:dyDescent="0.2">
      <c r="A26134" s="1" t="s">
        <v>9495</v>
      </c>
      <c r="B26134" t="str">
        <f t="shared" si="787"/>
        <v>https://www.udobaer.de/out/media/public/cust/others/s0000402-2021-ch_it.pdf</v>
      </c>
    </row>
    <row r="26135" spans="1:2" x14ac:dyDescent="0.2">
      <c r="A26135" s="1" t="s">
        <v>9496</v>
      </c>
      <c r="B26135" t="str">
        <f t="shared" si="787"/>
        <v>https://www.udobaer.de/out/media/public/cust/others/s0000402-2021-ch_it.pdf</v>
      </c>
    </row>
    <row r="26136" spans="1:2" x14ac:dyDescent="0.2">
      <c r="A26136" s="1" t="s">
        <v>9497</v>
      </c>
      <c r="B26136" t="str">
        <f t="shared" si="787"/>
        <v>https://www.udobaer.de/out/media/public/cust/others/s0000402-2021-ch_it.pdf</v>
      </c>
    </row>
    <row r="26137" spans="1:2" x14ac:dyDescent="0.2">
      <c r="A26137" s="1" t="s">
        <v>9498</v>
      </c>
      <c r="B26137" t="str">
        <f t="shared" si="787"/>
        <v>https://www.udobaer.de/out/media/public/cust/others/s0000402-2021-ch_it.pdf</v>
      </c>
    </row>
    <row r="26138" spans="1:2" x14ac:dyDescent="0.2">
      <c r="A26138" s="1" t="s">
        <v>9499</v>
      </c>
      <c r="B26138" t="str">
        <f t="shared" si="787"/>
        <v>https://www.udobaer.de/out/media/public/cust/others/s0000402-2021-ch_it.pdf</v>
      </c>
    </row>
    <row r="26139" spans="1:2" x14ac:dyDescent="0.2">
      <c r="A26139" s="1" t="s">
        <v>9500</v>
      </c>
      <c r="B26139" t="str">
        <f t="shared" si="787"/>
        <v>https://www.udobaer.de/out/media/public/cust/others/s0000402-2021-ch_it.pdf</v>
      </c>
    </row>
    <row r="26140" spans="1:2" x14ac:dyDescent="0.2">
      <c r="A26140" s="1" t="s">
        <v>9501</v>
      </c>
      <c r="B26140" t="str">
        <f t="shared" si="787"/>
        <v>https://www.udobaer.de/out/media/public/cust/others/s0000402-2021-ch_it.pdf</v>
      </c>
    </row>
    <row r="26141" spans="1:2" x14ac:dyDescent="0.2">
      <c r="A26141" s="1" t="s">
        <v>9502</v>
      </c>
      <c r="B26141" t="str">
        <f t="shared" si="787"/>
        <v>https://www.udobaer.de/out/media/public/cust/others/s0000402-2021-ch_it.pdf</v>
      </c>
    </row>
    <row r="26142" spans="1:2" x14ac:dyDescent="0.2">
      <c r="A26142" s="1" t="s">
        <v>9503</v>
      </c>
      <c r="B26142" t="str">
        <f t="shared" si="787"/>
        <v>https://www.udobaer.de/out/media/public/cust/others/s0000402-2021-ch_it.pdf</v>
      </c>
    </row>
    <row r="26143" spans="1:2" x14ac:dyDescent="0.2">
      <c r="A26143" s="1" t="s">
        <v>9504</v>
      </c>
      <c r="B26143" t="str">
        <f t="shared" si="787"/>
        <v>https://www.udobaer.de/out/media/public/cust/others/s0000402-2021-ch_it.pdf</v>
      </c>
    </row>
    <row r="26144" spans="1:2" x14ac:dyDescent="0.2">
      <c r="A26144" s="1" t="s">
        <v>9505</v>
      </c>
      <c r="B26144" t="str">
        <f t="shared" si="787"/>
        <v>https://www.udobaer.de/out/media/public/cust/others/s0000402-2021-ch_it.pdf</v>
      </c>
    </row>
    <row r="26145" spans="1:2" x14ac:dyDescent="0.2">
      <c r="A26145" s="1" t="s">
        <v>9506</v>
      </c>
      <c r="B26145" t="str">
        <f t="shared" si="787"/>
        <v>https://www.udobaer.de/out/media/public/cust/others/s0000402-2021-ch_it.pdf</v>
      </c>
    </row>
    <row r="26146" spans="1:2" x14ac:dyDescent="0.2">
      <c r="A26146" s="1" t="s">
        <v>9507</v>
      </c>
      <c r="B26146" t="str">
        <f t="shared" si="787"/>
        <v>https://www.udobaer.de/out/media/public/cust/others/s0000402-2021-ch_it.pdf</v>
      </c>
    </row>
    <row r="26147" spans="1:2" x14ac:dyDescent="0.2">
      <c r="A26147" s="1" t="s">
        <v>9508</v>
      </c>
      <c r="B26147" t="str">
        <f t="shared" si="787"/>
        <v>https://www.udobaer.de/out/media/public/cust/others/s0000402-2021-ch_it.pdf</v>
      </c>
    </row>
    <row r="26148" spans="1:2" x14ac:dyDescent="0.2">
      <c r="A26148" s="1" t="s">
        <v>9509</v>
      </c>
      <c r="B26148" t="str">
        <f t="shared" si="787"/>
        <v>https://www.udobaer.de/out/media/public/cust/others/s0000402-2021-ch_it.pdf</v>
      </c>
    </row>
    <row r="26149" spans="1:2" x14ac:dyDescent="0.2">
      <c r="A26149" s="1" t="s">
        <v>9510</v>
      </c>
      <c r="B26149" t="str">
        <f t="shared" si="787"/>
        <v>https://www.udobaer.de/out/media/public/cust/others/s0000402-2021-ch_it.pdf</v>
      </c>
    </row>
    <row r="26150" spans="1:2" x14ac:dyDescent="0.2">
      <c r="A26150" s="1" t="s">
        <v>9511</v>
      </c>
      <c r="B26150" t="str">
        <f t="shared" si="787"/>
        <v>https://www.udobaer.de/out/media/public/cust/others/s0000402-2021-ch_it.pdf</v>
      </c>
    </row>
    <row r="26151" spans="1:2" x14ac:dyDescent="0.2">
      <c r="A26151" s="1" t="s">
        <v>9512</v>
      </c>
      <c r="B26151" t="str">
        <f t="shared" si="787"/>
        <v>https://www.udobaer.de/out/media/public/cust/others/s0000402-2021-ch_it.pdf</v>
      </c>
    </row>
    <row r="26152" spans="1:2" x14ac:dyDescent="0.2">
      <c r="A26152" s="1" t="s">
        <v>9513</v>
      </c>
      <c r="B26152" t="str">
        <f t="shared" si="787"/>
        <v>https://www.udobaer.de/out/media/public/cust/others/s0000402-2021-ch_it.pdf</v>
      </c>
    </row>
    <row r="26153" spans="1:2" x14ac:dyDescent="0.2">
      <c r="A26153" s="1" t="s">
        <v>9514</v>
      </c>
      <c r="B26153" t="str">
        <f t="shared" si="787"/>
        <v>https://www.udobaer.de/out/media/public/cust/others/s0000402-2021-ch_it.pdf</v>
      </c>
    </row>
    <row r="26154" spans="1:2" x14ac:dyDescent="0.2">
      <c r="A26154" s="1" t="s">
        <v>9515</v>
      </c>
      <c r="B26154" t="str">
        <f t="shared" si="787"/>
        <v>https://www.udobaer.de/out/media/public/cust/others/s0000402-2021-ch_it.pdf</v>
      </c>
    </row>
    <row r="26155" spans="1:2" x14ac:dyDescent="0.2">
      <c r="A26155" s="1" t="s">
        <v>9516</v>
      </c>
      <c r="B26155" t="str">
        <f t="shared" si="787"/>
        <v>https://www.udobaer.de/out/media/public/cust/others/s0000402-2021-ch_it.pdf</v>
      </c>
    </row>
    <row r="26156" spans="1:2" x14ac:dyDescent="0.2">
      <c r="A26156" s="1" t="s">
        <v>9517</v>
      </c>
      <c r="B26156" t="str">
        <f t="shared" si="787"/>
        <v>https://www.udobaer.de/out/media/public/cust/others/s0000402-2021-ch_it.pdf</v>
      </c>
    </row>
    <row r="26157" spans="1:2" x14ac:dyDescent="0.2">
      <c r="A26157" s="1" t="s">
        <v>9518</v>
      </c>
      <c r="B26157" t="str">
        <f t="shared" si="787"/>
        <v>https://www.udobaer.de/out/media/public/cust/others/s0000402-2021-ch_it.pdf</v>
      </c>
    </row>
    <row r="26158" spans="1:2" x14ac:dyDescent="0.2">
      <c r="A26158" s="1" t="s">
        <v>9519</v>
      </c>
      <c r="B26158" t="str">
        <f t="shared" si="787"/>
        <v>https://www.udobaer.de/out/media/public/cust/others/s0000402-2021-ch_it.pdf</v>
      </c>
    </row>
    <row r="26159" spans="1:2" x14ac:dyDescent="0.2">
      <c r="A26159" s="1" t="s">
        <v>9520</v>
      </c>
      <c r="B26159" t="str">
        <f t="shared" si="787"/>
        <v>https://www.udobaer.de/out/media/public/cust/others/s0000402-2021-ch_it.pdf</v>
      </c>
    </row>
    <row r="26160" spans="1:2" x14ac:dyDescent="0.2">
      <c r="A26160" s="1" t="s">
        <v>9521</v>
      </c>
      <c r="B26160" t="str">
        <f t="shared" si="787"/>
        <v>https://www.udobaer.de/out/media/public/cust/others/s0000402-2021-ch_it.pdf</v>
      </c>
    </row>
    <row r="26161" spans="1:2" x14ac:dyDescent="0.2">
      <c r="A26161" s="1" t="s">
        <v>9522</v>
      </c>
      <c r="B26161" t="str">
        <f t="shared" si="787"/>
        <v>https://www.udobaer.de/out/media/public/cust/others/s0000402-2021-ch_it.pdf</v>
      </c>
    </row>
    <row r="26162" spans="1:2" x14ac:dyDescent="0.2">
      <c r="A26162" s="1" t="s">
        <v>9523</v>
      </c>
      <c r="B26162" t="str">
        <f t="shared" si="787"/>
        <v>https://www.udobaer.de/out/media/public/cust/others/s0000402-2021-ch_it.pdf</v>
      </c>
    </row>
    <row r="26163" spans="1:2" x14ac:dyDescent="0.2">
      <c r="A26163" s="1" t="s">
        <v>9524</v>
      </c>
      <c r="B26163" t="str">
        <f t="shared" si="787"/>
        <v>https://www.udobaer.de/out/media/public/cust/others/s0000402-2021-ch_it.pdf</v>
      </c>
    </row>
    <row r="26164" spans="1:2" x14ac:dyDescent="0.2">
      <c r="A26164" s="1" t="s">
        <v>9525</v>
      </c>
      <c r="B26164" t="str">
        <f t="shared" si="787"/>
        <v>https://www.udobaer.de/out/media/public/cust/others/s0000402-2021-ch_it.pdf</v>
      </c>
    </row>
    <row r="26165" spans="1:2" x14ac:dyDescent="0.2">
      <c r="A26165" s="1" t="s">
        <v>9526</v>
      </c>
      <c r="B26165" t="str">
        <f t="shared" si="787"/>
        <v>https://www.udobaer.de/out/media/public/cust/others/s0000402-2021-ch_it.pdf</v>
      </c>
    </row>
    <row r="26166" spans="1:2" x14ac:dyDescent="0.2">
      <c r="A26166" s="1" t="s">
        <v>9527</v>
      </c>
      <c r="B26166" t="str">
        <f t="shared" si="787"/>
        <v>https://www.udobaer.de/out/media/public/cust/others/s0000402-2021-ch_it.pdf</v>
      </c>
    </row>
    <row r="26167" spans="1:2" x14ac:dyDescent="0.2">
      <c r="A26167" s="1" t="s">
        <v>9528</v>
      </c>
      <c r="B26167" t="str">
        <f t="shared" si="787"/>
        <v>https://www.udobaer.de/out/media/public/cust/others/s0000402-2021-ch_it.pdf</v>
      </c>
    </row>
    <row r="26168" spans="1:2" x14ac:dyDescent="0.2">
      <c r="A26168" s="1" t="s">
        <v>9529</v>
      </c>
      <c r="B26168" t="str">
        <f t="shared" si="787"/>
        <v>https://www.udobaer.de/out/media/public/cust/others/s0000402-2021-ch_it.pdf</v>
      </c>
    </row>
    <row r="26169" spans="1:2" x14ac:dyDescent="0.2">
      <c r="A26169" s="1" t="s">
        <v>9530</v>
      </c>
      <c r="B26169" t="str">
        <f t="shared" si="787"/>
        <v>https://www.udobaer.de/out/media/public/cust/others/s0000402-2021-ch_it.pdf</v>
      </c>
    </row>
    <row r="26170" spans="1:2" x14ac:dyDescent="0.2">
      <c r="A26170" s="1" t="s">
        <v>9531</v>
      </c>
      <c r="B26170" t="str">
        <f t="shared" si="787"/>
        <v>https://www.udobaer.de/out/media/public/cust/others/s0000402-2021-ch_it.pdf</v>
      </c>
    </row>
    <row r="26171" spans="1:2" x14ac:dyDescent="0.2">
      <c r="A26171" s="1" t="s">
        <v>9532</v>
      </c>
      <c r="B26171" t="str">
        <f t="shared" si="787"/>
        <v>https://www.udobaer.de/out/media/public/cust/others/s0000402-2021-ch_it.pdf</v>
      </c>
    </row>
    <row r="26172" spans="1:2" x14ac:dyDescent="0.2">
      <c r="A26172" s="1" t="s">
        <v>9533</v>
      </c>
      <c r="B26172" t="str">
        <f t="shared" si="787"/>
        <v>https://www.udobaer.de/out/media/public/cust/others/s0000402-2021-ch_it.pdf</v>
      </c>
    </row>
    <row r="26173" spans="1:2" x14ac:dyDescent="0.2">
      <c r="A26173" s="1" t="s">
        <v>9534</v>
      </c>
      <c r="B26173" t="str">
        <f t="shared" si="787"/>
        <v>https://www.udobaer.de/out/media/public/cust/others/s0000402-2021-ch_it.pdf</v>
      </c>
    </row>
    <row r="26174" spans="1:2" x14ac:dyDescent="0.2">
      <c r="A26174" s="1" t="s">
        <v>9535</v>
      </c>
      <c r="B26174" t="str">
        <f t="shared" si="787"/>
        <v>https://www.udobaer.de/out/media/public/cust/others/s0000402-2021-ch_it.pdf</v>
      </c>
    </row>
    <row r="26175" spans="1:2" x14ac:dyDescent="0.2">
      <c r="A26175" s="1" t="s">
        <v>9536</v>
      </c>
      <c r="B26175" t="str">
        <f t="shared" si="787"/>
        <v>https://www.udobaer.de/out/media/public/cust/others/s0000402-2021-ch_it.pdf</v>
      </c>
    </row>
    <row r="26176" spans="1:2" x14ac:dyDescent="0.2">
      <c r="A26176" s="1" t="s">
        <v>9537</v>
      </c>
      <c r="B26176" t="str">
        <f t="shared" si="787"/>
        <v>https://www.udobaer.de/out/media/public/cust/others/s0000402-2021-ch_it.pdf</v>
      </c>
    </row>
    <row r="26177" spans="1:2" x14ac:dyDescent="0.2">
      <c r="A26177" s="1" t="s">
        <v>9538</v>
      </c>
      <c r="B26177" t="str">
        <f t="shared" si="787"/>
        <v>https://www.udobaer.de/out/media/public/cust/others/s0000402-2021-ch_it.pdf</v>
      </c>
    </row>
    <row r="26178" spans="1:2" x14ac:dyDescent="0.2">
      <c r="A26178" s="1" t="s">
        <v>9539</v>
      </c>
      <c r="B26178" t="str">
        <f t="shared" si="787"/>
        <v>https://www.udobaer.de/out/media/public/cust/others/s0000402-2021-ch_it.pdf</v>
      </c>
    </row>
    <row r="26179" spans="1:2" x14ac:dyDescent="0.2">
      <c r="A26179" s="1" t="s">
        <v>9540</v>
      </c>
      <c r="B26179" t="str">
        <f t="shared" si="787"/>
        <v>https://www.udobaer.de/out/media/public/cust/others/s0000402-2021-ch_it.pdf</v>
      </c>
    </row>
    <row r="26180" spans="1:2" x14ac:dyDescent="0.2">
      <c r="A26180" s="1" t="s">
        <v>9541</v>
      </c>
      <c r="B26180" t="str">
        <f t="shared" si="787"/>
        <v>https://www.udobaer.de/out/media/public/cust/others/s0000402-2021-ch_it.pdf</v>
      </c>
    </row>
    <row r="26181" spans="1:2" x14ac:dyDescent="0.2">
      <c r="A26181" s="1" t="s">
        <v>9542</v>
      </c>
      <c r="B26181" t="str">
        <f t="shared" si="787"/>
        <v>https://www.udobaer.de/out/media/public/cust/others/s0000402-2021-ch_it.pdf</v>
      </c>
    </row>
    <row r="26182" spans="1:2" x14ac:dyDescent="0.2">
      <c r="A26182" s="1" t="s">
        <v>9543</v>
      </c>
      <c r="B26182" t="str">
        <f t="shared" si="787"/>
        <v>https://www.udobaer.de/out/media/public/cust/others/s0000402-2021-ch_it.pdf</v>
      </c>
    </row>
    <row r="26183" spans="1:2" x14ac:dyDescent="0.2">
      <c r="A26183" s="1" t="s">
        <v>9544</v>
      </c>
      <c r="B26183" t="str">
        <f t="shared" si="787"/>
        <v>https://www.udobaer.de/out/media/public/cust/others/s0000402-2021-ch_it.pdf</v>
      </c>
    </row>
    <row r="26184" spans="1:2" x14ac:dyDescent="0.2">
      <c r="A26184" s="1" t="s">
        <v>9545</v>
      </c>
      <c r="B26184" t="str">
        <f t="shared" ref="B26184:B26247" si="788">HYPERLINK("https://www.udobaer.de/out/media/public/cust/others/s0000402-2021-ch_it.pdf")</f>
        <v>https://www.udobaer.de/out/media/public/cust/others/s0000402-2021-ch_it.pdf</v>
      </c>
    </row>
    <row r="26185" spans="1:2" x14ac:dyDescent="0.2">
      <c r="A26185" s="1" t="s">
        <v>9546</v>
      </c>
      <c r="B26185" t="str">
        <f t="shared" si="788"/>
        <v>https://www.udobaer.de/out/media/public/cust/others/s0000402-2021-ch_it.pdf</v>
      </c>
    </row>
    <row r="26186" spans="1:2" x14ac:dyDescent="0.2">
      <c r="A26186" s="1" t="s">
        <v>9547</v>
      </c>
      <c r="B26186" t="str">
        <f t="shared" si="788"/>
        <v>https://www.udobaer.de/out/media/public/cust/others/s0000402-2021-ch_it.pdf</v>
      </c>
    </row>
    <row r="26187" spans="1:2" x14ac:dyDescent="0.2">
      <c r="A26187" s="1" t="s">
        <v>9548</v>
      </c>
      <c r="B26187" t="str">
        <f t="shared" si="788"/>
        <v>https://www.udobaer.de/out/media/public/cust/others/s0000402-2021-ch_it.pdf</v>
      </c>
    </row>
    <row r="26188" spans="1:2" x14ac:dyDescent="0.2">
      <c r="A26188" s="1" t="s">
        <v>9549</v>
      </c>
      <c r="B26188" t="str">
        <f t="shared" si="788"/>
        <v>https://www.udobaer.de/out/media/public/cust/others/s0000402-2021-ch_it.pdf</v>
      </c>
    </row>
    <row r="26189" spans="1:2" x14ac:dyDescent="0.2">
      <c r="A26189" s="1" t="s">
        <v>9550</v>
      </c>
      <c r="B26189" t="str">
        <f t="shared" si="788"/>
        <v>https://www.udobaer.de/out/media/public/cust/others/s0000402-2021-ch_it.pdf</v>
      </c>
    </row>
    <row r="26190" spans="1:2" x14ac:dyDescent="0.2">
      <c r="A26190" s="1" t="s">
        <v>9551</v>
      </c>
      <c r="B26190" t="str">
        <f t="shared" si="788"/>
        <v>https://www.udobaer.de/out/media/public/cust/others/s0000402-2021-ch_it.pdf</v>
      </c>
    </row>
    <row r="26191" spans="1:2" x14ac:dyDescent="0.2">
      <c r="A26191" s="1" t="s">
        <v>9552</v>
      </c>
      <c r="B26191" t="str">
        <f t="shared" si="788"/>
        <v>https://www.udobaer.de/out/media/public/cust/others/s0000402-2021-ch_it.pdf</v>
      </c>
    </row>
    <row r="26192" spans="1:2" x14ac:dyDescent="0.2">
      <c r="A26192" s="1" t="s">
        <v>9553</v>
      </c>
      <c r="B26192" t="str">
        <f t="shared" si="788"/>
        <v>https://www.udobaer.de/out/media/public/cust/others/s0000402-2021-ch_it.pdf</v>
      </c>
    </row>
    <row r="26193" spans="1:2" x14ac:dyDescent="0.2">
      <c r="A26193" s="1" t="s">
        <v>9554</v>
      </c>
      <c r="B26193" t="str">
        <f t="shared" si="788"/>
        <v>https://www.udobaer.de/out/media/public/cust/others/s0000402-2021-ch_it.pdf</v>
      </c>
    </row>
    <row r="26194" spans="1:2" x14ac:dyDescent="0.2">
      <c r="A26194" s="1" t="s">
        <v>9555</v>
      </c>
      <c r="B26194" t="str">
        <f t="shared" si="788"/>
        <v>https://www.udobaer.de/out/media/public/cust/others/s0000402-2021-ch_it.pdf</v>
      </c>
    </row>
    <row r="26195" spans="1:2" x14ac:dyDescent="0.2">
      <c r="A26195" s="1" t="s">
        <v>9556</v>
      </c>
      <c r="B26195" t="str">
        <f t="shared" si="788"/>
        <v>https://www.udobaer.de/out/media/public/cust/others/s0000402-2021-ch_it.pdf</v>
      </c>
    </row>
    <row r="26196" spans="1:2" x14ac:dyDescent="0.2">
      <c r="A26196" s="1" t="s">
        <v>9557</v>
      </c>
      <c r="B26196" t="str">
        <f t="shared" si="788"/>
        <v>https://www.udobaer.de/out/media/public/cust/others/s0000402-2021-ch_it.pdf</v>
      </c>
    </row>
    <row r="26197" spans="1:2" x14ac:dyDescent="0.2">
      <c r="A26197" s="1" t="s">
        <v>9558</v>
      </c>
      <c r="B26197" t="str">
        <f t="shared" si="788"/>
        <v>https://www.udobaer.de/out/media/public/cust/others/s0000402-2021-ch_it.pdf</v>
      </c>
    </row>
    <row r="26198" spans="1:2" x14ac:dyDescent="0.2">
      <c r="A26198" s="1" t="s">
        <v>9559</v>
      </c>
      <c r="B26198" t="str">
        <f t="shared" si="788"/>
        <v>https://www.udobaer.de/out/media/public/cust/others/s0000402-2021-ch_it.pdf</v>
      </c>
    </row>
    <row r="26199" spans="1:2" x14ac:dyDescent="0.2">
      <c r="A26199" s="1" t="s">
        <v>9560</v>
      </c>
      <c r="B26199" t="str">
        <f t="shared" si="788"/>
        <v>https://www.udobaer.de/out/media/public/cust/others/s0000402-2021-ch_it.pdf</v>
      </c>
    </row>
    <row r="26200" spans="1:2" x14ac:dyDescent="0.2">
      <c r="A26200" s="1" t="s">
        <v>9561</v>
      </c>
      <c r="B26200" t="str">
        <f t="shared" si="788"/>
        <v>https://www.udobaer.de/out/media/public/cust/others/s0000402-2021-ch_it.pdf</v>
      </c>
    </row>
    <row r="26201" spans="1:2" x14ac:dyDescent="0.2">
      <c r="A26201" s="1" t="s">
        <v>9562</v>
      </c>
      <c r="B26201" t="str">
        <f t="shared" si="788"/>
        <v>https://www.udobaer.de/out/media/public/cust/others/s0000402-2021-ch_it.pdf</v>
      </c>
    </row>
    <row r="26202" spans="1:2" x14ac:dyDescent="0.2">
      <c r="A26202" s="1" t="s">
        <v>9563</v>
      </c>
      <c r="B26202" t="str">
        <f t="shared" si="788"/>
        <v>https://www.udobaer.de/out/media/public/cust/others/s0000402-2021-ch_it.pdf</v>
      </c>
    </row>
    <row r="26203" spans="1:2" x14ac:dyDescent="0.2">
      <c r="A26203" s="1" t="s">
        <v>9564</v>
      </c>
      <c r="B26203" t="str">
        <f t="shared" si="788"/>
        <v>https://www.udobaer.de/out/media/public/cust/others/s0000402-2021-ch_it.pdf</v>
      </c>
    </row>
    <row r="26204" spans="1:2" x14ac:dyDescent="0.2">
      <c r="A26204" s="1" t="s">
        <v>9565</v>
      </c>
      <c r="B26204" t="str">
        <f t="shared" si="788"/>
        <v>https://www.udobaer.de/out/media/public/cust/others/s0000402-2021-ch_it.pdf</v>
      </c>
    </row>
    <row r="26205" spans="1:2" x14ac:dyDescent="0.2">
      <c r="A26205" s="1" t="s">
        <v>9566</v>
      </c>
      <c r="B26205" t="str">
        <f t="shared" si="788"/>
        <v>https://www.udobaer.de/out/media/public/cust/others/s0000402-2021-ch_it.pdf</v>
      </c>
    </row>
    <row r="26206" spans="1:2" x14ac:dyDescent="0.2">
      <c r="A26206" s="1" t="s">
        <v>9567</v>
      </c>
      <c r="B26206" t="str">
        <f t="shared" si="788"/>
        <v>https://www.udobaer.de/out/media/public/cust/others/s0000402-2021-ch_it.pdf</v>
      </c>
    </row>
    <row r="26207" spans="1:2" x14ac:dyDescent="0.2">
      <c r="A26207" s="1" t="s">
        <v>9568</v>
      </c>
      <c r="B26207" t="str">
        <f t="shared" si="788"/>
        <v>https://www.udobaer.de/out/media/public/cust/others/s0000402-2021-ch_it.pdf</v>
      </c>
    </row>
    <row r="26208" spans="1:2" x14ac:dyDescent="0.2">
      <c r="A26208" s="1" t="s">
        <v>9569</v>
      </c>
      <c r="B26208" t="str">
        <f t="shared" si="788"/>
        <v>https://www.udobaer.de/out/media/public/cust/others/s0000402-2021-ch_it.pdf</v>
      </c>
    </row>
    <row r="26209" spans="1:2" x14ac:dyDescent="0.2">
      <c r="A26209" s="1" t="s">
        <v>9570</v>
      </c>
      <c r="B26209" t="str">
        <f t="shared" si="788"/>
        <v>https://www.udobaer.de/out/media/public/cust/others/s0000402-2021-ch_it.pdf</v>
      </c>
    </row>
    <row r="26210" spans="1:2" x14ac:dyDescent="0.2">
      <c r="A26210" s="1" t="s">
        <v>9571</v>
      </c>
      <c r="B26210" t="str">
        <f t="shared" si="788"/>
        <v>https://www.udobaer.de/out/media/public/cust/others/s0000402-2021-ch_it.pdf</v>
      </c>
    </row>
    <row r="26211" spans="1:2" x14ac:dyDescent="0.2">
      <c r="A26211" s="1" t="s">
        <v>9572</v>
      </c>
      <c r="B26211" t="str">
        <f t="shared" si="788"/>
        <v>https://www.udobaer.de/out/media/public/cust/others/s0000402-2021-ch_it.pdf</v>
      </c>
    </row>
    <row r="26212" spans="1:2" x14ac:dyDescent="0.2">
      <c r="A26212" s="1" t="s">
        <v>9573</v>
      </c>
      <c r="B26212" t="str">
        <f t="shared" si="788"/>
        <v>https://www.udobaer.de/out/media/public/cust/others/s0000402-2021-ch_it.pdf</v>
      </c>
    </row>
    <row r="26213" spans="1:2" x14ac:dyDescent="0.2">
      <c r="A26213" s="1" t="s">
        <v>9574</v>
      </c>
      <c r="B26213" t="str">
        <f t="shared" si="788"/>
        <v>https://www.udobaer.de/out/media/public/cust/others/s0000402-2021-ch_it.pdf</v>
      </c>
    </row>
    <row r="26214" spans="1:2" x14ac:dyDescent="0.2">
      <c r="A26214" s="1" t="s">
        <v>9575</v>
      </c>
      <c r="B26214" t="str">
        <f t="shared" si="788"/>
        <v>https://www.udobaer.de/out/media/public/cust/others/s0000402-2021-ch_it.pdf</v>
      </c>
    </row>
    <row r="26215" spans="1:2" x14ac:dyDescent="0.2">
      <c r="A26215" s="1" t="s">
        <v>9576</v>
      </c>
      <c r="B26215" t="str">
        <f t="shared" si="788"/>
        <v>https://www.udobaer.de/out/media/public/cust/others/s0000402-2021-ch_it.pdf</v>
      </c>
    </row>
    <row r="26216" spans="1:2" x14ac:dyDescent="0.2">
      <c r="A26216" s="1" t="s">
        <v>9577</v>
      </c>
      <c r="B26216" t="str">
        <f t="shared" si="788"/>
        <v>https://www.udobaer.de/out/media/public/cust/others/s0000402-2021-ch_it.pdf</v>
      </c>
    </row>
    <row r="26217" spans="1:2" x14ac:dyDescent="0.2">
      <c r="A26217" s="1" t="s">
        <v>9578</v>
      </c>
      <c r="B26217" t="str">
        <f t="shared" si="788"/>
        <v>https://www.udobaer.de/out/media/public/cust/others/s0000402-2021-ch_it.pdf</v>
      </c>
    </row>
    <row r="26218" spans="1:2" x14ac:dyDescent="0.2">
      <c r="A26218" s="1" t="s">
        <v>9579</v>
      </c>
      <c r="B26218" t="str">
        <f t="shared" si="788"/>
        <v>https://www.udobaer.de/out/media/public/cust/others/s0000402-2021-ch_it.pdf</v>
      </c>
    </row>
    <row r="26219" spans="1:2" x14ac:dyDescent="0.2">
      <c r="A26219" s="1" t="s">
        <v>9580</v>
      </c>
      <c r="B26219" t="str">
        <f t="shared" si="788"/>
        <v>https://www.udobaer.de/out/media/public/cust/others/s0000402-2021-ch_it.pdf</v>
      </c>
    </row>
    <row r="26220" spans="1:2" x14ac:dyDescent="0.2">
      <c r="A26220" s="1" t="s">
        <v>9581</v>
      </c>
      <c r="B26220" t="str">
        <f t="shared" si="788"/>
        <v>https://www.udobaer.de/out/media/public/cust/others/s0000402-2021-ch_it.pdf</v>
      </c>
    </row>
    <row r="26221" spans="1:2" x14ac:dyDescent="0.2">
      <c r="A26221" s="1" t="s">
        <v>9582</v>
      </c>
      <c r="B26221" t="str">
        <f t="shared" si="788"/>
        <v>https://www.udobaer.de/out/media/public/cust/others/s0000402-2021-ch_it.pdf</v>
      </c>
    </row>
    <row r="26222" spans="1:2" x14ac:dyDescent="0.2">
      <c r="A26222" s="1" t="s">
        <v>9583</v>
      </c>
      <c r="B26222" t="str">
        <f t="shared" si="788"/>
        <v>https://www.udobaer.de/out/media/public/cust/others/s0000402-2021-ch_it.pdf</v>
      </c>
    </row>
    <row r="26223" spans="1:2" x14ac:dyDescent="0.2">
      <c r="A26223" s="1" t="s">
        <v>9584</v>
      </c>
      <c r="B26223" t="str">
        <f t="shared" si="788"/>
        <v>https://www.udobaer.de/out/media/public/cust/others/s0000402-2021-ch_it.pdf</v>
      </c>
    </row>
    <row r="26224" spans="1:2" x14ac:dyDescent="0.2">
      <c r="A26224" s="1" t="s">
        <v>9585</v>
      </c>
      <c r="B26224" t="str">
        <f t="shared" si="788"/>
        <v>https://www.udobaer.de/out/media/public/cust/others/s0000402-2021-ch_it.pdf</v>
      </c>
    </row>
    <row r="26225" spans="1:2" x14ac:dyDescent="0.2">
      <c r="A26225" s="1" t="s">
        <v>9586</v>
      </c>
      <c r="B26225" t="str">
        <f t="shared" si="788"/>
        <v>https://www.udobaer.de/out/media/public/cust/others/s0000402-2021-ch_it.pdf</v>
      </c>
    </row>
    <row r="26226" spans="1:2" x14ac:dyDescent="0.2">
      <c r="A26226" s="1" t="s">
        <v>9587</v>
      </c>
      <c r="B26226" t="str">
        <f t="shared" si="788"/>
        <v>https://www.udobaer.de/out/media/public/cust/others/s0000402-2021-ch_it.pdf</v>
      </c>
    </row>
    <row r="26227" spans="1:2" x14ac:dyDescent="0.2">
      <c r="A26227" s="1" t="s">
        <v>9588</v>
      </c>
      <c r="B26227" t="str">
        <f t="shared" si="788"/>
        <v>https://www.udobaer.de/out/media/public/cust/others/s0000402-2021-ch_it.pdf</v>
      </c>
    </row>
    <row r="26228" spans="1:2" x14ac:dyDescent="0.2">
      <c r="A26228" s="1" t="s">
        <v>9589</v>
      </c>
      <c r="B26228" t="str">
        <f t="shared" si="788"/>
        <v>https://www.udobaer.de/out/media/public/cust/others/s0000402-2021-ch_it.pdf</v>
      </c>
    </row>
    <row r="26229" spans="1:2" x14ac:dyDescent="0.2">
      <c r="A26229" s="1" t="s">
        <v>9590</v>
      </c>
      <c r="B26229" t="str">
        <f t="shared" si="788"/>
        <v>https://www.udobaer.de/out/media/public/cust/others/s0000402-2021-ch_it.pdf</v>
      </c>
    </row>
    <row r="26230" spans="1:2" x14ac:dyDescent="0.2">
      <c r="A26230" s="1" t="s">
        <v>9591</v>
      </c>
      <c r="B26230" t="str">
        <f t="shared" si="788"/>
        <v>https://www.udobaer.de/out/media/public/cust/others/s0000402-2021-ch_it.pdf</v>
      </c>
    </row>
    <row r="26231" spans="1:2" x14ac:dyDescent="0.2">
      <c r="A26231" s="1" t="s">
        <v>9592</v>
      </c>
      <c r="B26231" t="str">
        <f t="shared" si="788"/>
        <v>https://www.udobaer.de/out/media/public/cust/others/s0000402-2021-ch_it.pdf</v>
      </c>
    </row>
    <row r="26232" spans="1:2" x14ac:dyDescent="0.2">
      <c r="A26232" s="1" t="s">
        <v>9593</v>
      </c>
      <c r="B26232" t="str">
        <f t="shared" si="788"/>
        <v>https://www.udobaer.de/out/media/public/cust/others/s0000402-2021-ch_it.pdf</v>
      </c>
    </row>
    <row r="26233" spans="1:2" x14ac:dyDescent="0.2">
      <c r="A26233" s="1" t="s">
        <v>9594</v>
      </c>
      <c r="B26233" t="str">
        <f t="shared" si="788"/>
        <v>https://www.udobaer.de/out/media/public/cust/others/s0000402-2021-ch_it.pdf</v>
      </c>
    </row>
    <row r="26234" spans="1:2" x14ac:dyDescent="0.2">
      <c r="A26234" s="1" t="s">
        <v>9595</v>
      </c>
      <c r="B26234" t="str">
        <f t="shared" si="788"/>
        <v>https://www.udobaer.de/out/media/public/cust/others/s0000402-2021-ch_it.pdf</v>
      </c>
    </row>
    <row r="26235" spans="1:2" x14ac:dyDescent="0.2">
      <c r="A26235" s="1" t="s">
        <v>9596</v>
      </c>
      <c r="B26235" t="str">
        <f t="shared" si="788"/>
        <v>https://www.udobaer.de/out/media/public/cust/others/s0000402-2021-ch_it.pdf</v>
      </c>
    </row>
    <row r="26236" spans="1:2" x14ac:dyDescent="0.2">
      <c r="A26236" s="1" t="s">
        <v>9597</v>
      </c>
      <c r="B26236" t="str">
        <f t="shared" si="788"/>
        <v>https://www.udobaer.de/out/media/public/cust/others/s0000402-2021-ch_it.pdf</v>
      </c>
    </row>
    <row r="26237" spans="1:2" x14ac:dyDescent="0.2">
      <c r="A26237" s="1" t="s">
        <v>9598</v>
      </c>
      <c r="B26237" t="str">
        <f t="shared" si="788"/>
        <v>https://www.udobaer.de/out/media/public/cust/others/s0000402-2021-ch_it.pdf</v>
      </c>
    </row>
    <row r="26238" spans="1:2" x14ac:dyDescent="0.2">
      <c r="A26238" s="1" t="s">
        <v>9599</v>
      </c>
      <c r="B26238" t="str">
        <f t="shared" si="788"/>
        <v>https://www.udobaer.de/out/media/public/cust/others/s0000402-2021-ch_it.pdf</v>
      </c>
    </row>
    <row r="26239" spans="1:2" x14ac:dyDescent="0.2">
      <c r="A26239" s="1" t="s">
        <v>9600</v>
      </c>
      <c r="B26239" t="str">
        <f t="shared" si="788"/>
        <v>https://www.udobaer.de/out/media/public/cust/others/s0000402-2021-ch_it.pdf</v>
      </c>
    </row>
    <row r="26240" spans="1:2" x14ac:dyDescent="0.2">
      <c r="A26240" s="1" t="s">
        <v>9601</v>
      </c>
      <c r="B26240" t="str">
        <f t="shared" si="788"/>
        <v>https://www.udobaer.de/out/media/public/cust/others/s0000402-2021-ch_it.pdf</v>
      </c>
    </row>
    <row r="26241" spans="1:2" x14ac:dyDescent="0.2">
      <c r="A26241" s="1" t="s">
        <v>9602</v>
      </c>
      <c r="B26241" t="str">
        <f t="shared" si="788"/>
        <v>https://www.udobaer.de/out/media/public/cust/others/s0000402-2021-ch_it.pdf</v>
      </c>
    </row>
    <row r="26242" spans="1:2" x14ac:dyDescent="0.2">
      <c r="A26242" s="1" t="s">
        <v>9603</v>
      </c>
      <c r="B26242" t="str">
        <f t="shared" si="788"/>
        <v>https://www.udobaer.de/out/media/public/cust/others/s0000402-2021-ch_it.pdf</v>
      </c>
    </row>
    <row r="26243" spans="1:2" x14ac:dyDescent="0.2">
      <c r="A26243" s="1" t="s">
        <v>9604</v>
      </c>
      <c r="B26243" t="str">
        <f t="shared" si="788"/>
        <v>https://www.udobaer.de/out/media/public/cust/others/s0000402-2021-ch_it.pdf</v>
      </c>
    </row>
    <row r="26244" spans="1:2" x14ac:dyDescent="0.2">
      <c r="A26244" s="1" t="s">
        <v>9605</v>
      </c>
      <c r="B26244" t="str">
        <f t="shared" si="788"/>
        <v>https://www.udobaer.de/out/media/public/cust/others/s0000402-2021-ch_it.pdf</v>
      </c>
    </row>
    <row r="26245" spans="1:2" x14ac:dyDescent="0.2">
      <c r="A26245" s="1" t="s">
        <v>9606</v>
      </c>
      <c r="B26245" t="str">
        <f t="shared" si="788"/>
        <v>https://www.udobaer.de/out/media/public/cust/others/s0000402-2021-ch_it.pdf</v>
      </c>
    </row>
    <row r="26246" spans="1:2" x14ac:dyDescent="0.2">
      <c r="A26246" s="1" t="s">
        <v>9607</v>
      </c>
      <c r="B26246" t="str">
        <f t="shared" si="788"/>
        <v>https://www.udobaer.de/out/media/public/cust/others/s0000402-2021-ch_it.pdf</v>
      </c>
    </row>
    <row r="26247" spans="1:2" x14ac:dyDescent="0.2">
      <c r="A26247" s="1" t="s">
        <v>9608</v>
      </c>
      <c r="B26247" t="str">
        <f t="shared" si="788"/>
        <v>https://www.udobaer.de/out/media/public/cust/others/s0000402-2021-ch_it.pdf</v>
      </c>
    </row>
    <row r="26248" spans="1:2" x14ac:dyDescent="0.2">
      <c r="A26248" s="1" t="s">
        <v>9609</v>
      </c>
      <c r="B26248" t="str">
        <f t="shared" ref="B26248:B26311" si="789">HYPERLINK("https://www.udobaer.de/out/media/public/cust/others/s0000402-2021-ch_it.pdf")</f>
        <v>https://www.udobaer.de/out/media/public/cust/others/s0000402-2021-ch_it.pdf</v>
      </c>
    </row>
    <row r="26249" spans="1:2" x14ac:dyDescent="0.2">
      <c r="A26249" s="1" t="s">
        <v>9610</v>
      </c>
      <c r="B26249" t="str">
        <f t="shared" si="789"/>
        <v>https://www.udobaer.de/out/media/public/cust/others/s0000402-2021-ch_it.pdf</v>
      </c>
    </row>
    <row r="26250" spans="1:2" x14ac:dyDescent="0.2">
      <c r="A26250" s="1" t="s">
        <v>9611</v>
      </c>
      <c r="B26250" t="str">
        <f t="shared" si="789"/>
        <v>https://www.udobaer.de/out/media/public/cust/others/s0000402-2021-ch_it.pdf</v>
      </c>
    </row>
    <row r="26251" spans="1:2" x14ac:dyDescent="0.2">
      <c r="A26251" s="1" t="s">
        <v>9612</v>
      </c>
      <c r="B26251" t="str">
        <f t="shared" si="789"/>
        <v>https://www.udobaer.de/out/media/public/cust/others/s0000402-2021-ch_it.pdf</v>
      </c>
    </row>
    <row r="26252" spans="1:2" x14ac:dyDescent="0.2">
      <c r="A26252" s="1" t="s">
        <v>9613</v>
      </c>
      <c r="B26252" t="str">
        <f t="shared" si="789"/>
        <v>https://www.udobaer.de/out/media/public/cust/others/s0000402-2021-ch_it.pdf</v>
      </c>
    </row>
    <row r="26253" spans="1:2" x14ac:dyDescent="0.2">
      <c r="A26253" s="1" t="s">
        <v>9614</v>
      </c>
      <c r="B26253" t="str">
        <f t="shared" si="789"/>
        <v>https://www.udobaer.de/out/media/public/cust/others/s0000402-2021-ch_it.pdf</v>
      </c>
    </row>
    <row r="26254" spans="1:2" x14ac:dyDescent="0.2">
      <c r="A26254" s="1" t="s">
        <v>9615</v>
      </c>
      <c r="B26254" t="str">
        <f t="shared" si="789"/>
        <v>https://www.udobaer.de/out/media/public/cust/others/s0000402-2021-ch_it.pdf</v>
      </c>
    </row>
    <row r="26255" spans="1:2" x14ac:dyDescent="0.2">
      <c r="A26255" s="1" t="s">
        <v>9616</v>
      </c>
      <c r="B26255" t="str">
        <f t="shared" si="789"/>
        <v>https://www.udobaer.de/out/media/public/cust/others/s0000402-2021-ch_it.pdf</v>
      </c>
    </row>
    <row r="26256" spans="1:2" x14ac:dyDescent="0.2">
      <c r="A26256" s="1" t="s">
        <v>9617</v>
      </c>
      <c r="B26256" t="str">
        <f t="shared" si="789"/>
        <v>https://www.udobaer.de/out/media/public/cust/others/s0000402-2021-ch_it.pdf</v>
      </c>
    </row>
    <row r="26257" spans="1:2" x14ac:dyDescent="0.2">
      <c r="A26257" s="1" t="s">
        <v>9618</v>
      </c>
      <c r="B26257" t="str">
        <f t="shared" si="789"/>
        <v>https://www.udobaer.de/out/media/public/cust/others/s0000402-2021-ch_it.pdf</v>
      </c>
    </row>
    <row r="26258" spans="1:2" x14ac:dyDescent="0.2">
      <c r="A26258" s="1" t="s">
        <v>9619</v>
      </c>
      <c r="B26258" t="str">
        <f t="shared" si="789"/>
        <v>https://www.udobaer.de/out/media/public/cust/others/s0000402-2021-ch_it.pdf</v>
      </c>
    </row>
    <row r="26259" spans="1:2" x14ac:dyDescent="0.2">
      <c r="A26259" s="1" t="s">
        <v>9620</v>
      </c>
      <c r="B26259" t="str">
        <f t="shared" si="789"/>
        <v>https://www.udobaer.de/out/media/public/cust/others/s0000402-2021-ch_it.pdf</v>
      </c>
    </row>
    <row r="26260" spans="1:2" x14ac:dyDescent="0.2">
      <c r="A26260" s="1" t="s">
        <v>9621</v>
      </c>
      <c r="B26260" t="str">
        <f t="shared" si="789"/>
        <v>https://www.udobaer.de/out/media/public/cust/others/s0000402-2021-ch_it.pdf</v>
      </c>
    </row>
    <row r="26261" spans="1:2" x14ac:dyDescent="0.2">
      <c r="A26261" s="1" t="s">
        <v>9622</v>
      </c>
      <c r="B26261" t="str">
        <f t="shared" si="789"/>
        <v>https://www.udobaer.de/out/media/public/cust/others/s0000402-2021-ch_it.pdf</v>
      </c>
    </row>
    <row r="26262" spans="1:2" x14ac:dyDescent="0.2">
      <c r="A26262" s="1" t="s">
        <v>9623</v>
      </c>
      <c r="B26262" t="str">
        <f t="shared" si="789"/>
        <v>https://www.udobaer.de/out/media/public/cust/others/s0000402-2021-ch_it.pdf</v>
      </c>
    </row>
    <row r="26263" spans="1:2" x14ac:dyDescent="0.2">
      <c r="A26263" s="1" t="s">
        <v>9624</v>
      </c>
      <c r="B26263" t="str">
        <f t="shared" si="789"/>
        <v>https://www.udobaer.de/out/media/public/cust/others/s0000402-2021-ch_it.pdf</v>
      </c>
    </row>
    <row r="26264" spans="1:2" x14ac:dyDescent="0.2">
      <c r="A26264" s="1" t="s">
        <v>9625</v>
      </c>
      <c r="B26264" t="str">
        <f t="shared" si="789"/>
        <v>https://www.udobaer.de/out/media/public/cust/others/s0000402-2021-ch_it.pdf</v>
      </c>
    </row>
    <row r="26265" spans="1:2" x14ac:dyDescent="0.2">
      <c r="A26265" s="1" t="s">
        <v>9626</v>
      </c>
      <c r="B26265" t="str">
        <f t="shared" si="789"/>
        <v>https://www.udobaer.de/out/media/public/cust/others/s0000402-2021-ch_it.pdf</v>
      </c>
    </row>
    <row r="26266" spans="1:2" x14ac:dyDescent="0.2">
      <c r="A26266" s="1" t="s">
        <v>9627</v>
      </c>
      <c r="B26266" t="str">
        <f t="shared" si="789"/>
        <v>https://www.udobaer.de/out/media/public/cust/others/s0000402-2021-ch_it.pdf</v>
      </c>
    </row>
    <row r="26267" spans="1:2" x14ac:dyDescent="0.2">
      <c r="A26267" s="1" t="s">
        <v>9628</v>
      </c>
      <c r="B26267" t="str">
        <f t="shared" si="789"/>
        <v>https://www.udobaer.de/out/media/public/cust/others/s0000402-2021-ch_it.pdf</v>
      </c>
    </row>
    <row r="26268" spans="1:2" x14ac:dyDescent="0.2">
      <c r="A26268" s="1" t="s">
        <v>9629</v>
      </c>
      <c r="B26268" t="str">
        <f t="shared" si="789"/>
        <v>https://www.udobaer.de/out/media/public/cust/others/s0000402-2021-ch_it.pdf</v>
      </c>
    </row>
    <row r="26269" spans="1:2" x14ac:dyDescent="0.2">
      <c r="A26269" s="1" t="s">
        <v>9630</v>
      </c>
      <c r="B26269" t="str">
        <f t="shared" si="789"/>
        <v>https://www.udobaer.de/out/media/public/cust/others/s0000402-2021-ch_it.pdf</v>
      </c>
    </row>
    <row r="26270" spans="1:2" x14ac:dyDescent="0.2">
      <c r="A26270" s="1" t="s">
        <v>9631</v>
      </c>
      <c r="B26270" t="str">
        <f t="shared" si="789"/>
        <v>https://www.udobaer.de/out/media/public/cust/others/s0000402-2021-ch_it.pdf</v>
      </c>
    </row>
    <row r="26271" spans="1:2" x14ac:dyDescent="0.2">
      <c r="A26271" s="1" t="s">
        <v>9632</v>
      </c>
      <c r="B26271" t="str">
        <f t="shared" si="789"/>
        <v>https://www.udobaer.de/out/media/public/cust/others/s0000402-2021-ch_it.pdf</v>
      </c>
    </row>
    <row r="26272" spans="1:2" x14ac:dyDescent="0.2">
      <c r="A26272" s="1" t="s">
        <v>9633</v>
      </c>
      <c r="B26272" t="str">
        <f t="shared" si="789"/>
        <v>https://www.udobaer.de/out/media/public/cust/others/s0000402-2021-ch_it.pdf</v>
      </c>
    </row>
    <row r="26273" spans="1:2" x14ac:dyDescent="0.2">
      <c r="A26273" s="1" t="s">
        <v>9634</v>
      </c>
      <c r="B26273" t="str">
        <f t="shared" si="789"/>
        <v>https://www.udobaer.de/out/media/public/cust/others/s0000402-2021-ch_it.pdf</v>
      </c>
    </row>
    <row r="26274" spans="1:2" x14ac:dyDescent="0.2">
      <c r="A26274" s="1" t="s">
        <v>9635</v>
      </c>
      <c r="B26274" t="str">
        <f t="shared" si="789"/>
        <v>https://www.udobaer.de/out/media/public/cust/others/s0000402-2021-ch_it.pdf</v>
      </c>
    </row>
    <row r="26275" spans="1:2" x14ac:dyDescent="0.2">
      <c r="A26275" s="1" t="s">
        <v>9636</v>
      </c>
      <c r="B26275" t="str">
        <f t="shared" si="789"/>
        <v>https://www.udobaer.de/out/media/public/cust/others/s0000402-2021-ch_it.pdf</v>
      </c>
    </row>
    <row r="26276" spans="1:2" x14ac:dyDescent="0.2">
      <c r="A26276" s="1" t="s">
        <v>9637</v>
      </c>
      <c r="B26276" t="str">
        <f t="shared" si="789"/>
        <v>https://www.udobaer.de/out/media/public/cust/others/s0000402-2021-ch_it.pdf</v>
      </c>
    </row>
    <row r="26277" spans="1:2" x14ac:dyDescent="0.2">
      <c r="A26277" s="1" t="s">
        <v>9638</v>
      </c>
      <c r="B26277" t="str">
        <f t="shared" si="789"/>
        <v>https://www.udobaer.de/out/media/public/cust/others/s0000402-2021-ch_it.pdf</v>
      </c>
    </row>
    <row r="26278" spans="1:2" x14ac:dyDescent="0.2">
      <c r="A26278" s="1" t="s">
        <v>9639</v>
      </c>
      <c r="B26278" t="str">
        <f t="shared" si="789"/>
        <v>https://www.udobaer.de/out/media/public/cust/others/s0000402-2021-ch_it.pdf</v>
      </c>
    </row>
    <row r="26279" spans="1:2" x14ac:dyDescent="0.2">
      <c r="A26279" s="1" t="s">
        <v>9640</v>
      </c>
      <c r="B26279" t="str">
        <f t="shared" si="789"/>
        <v>https://www.udobaer.de/out/media/public/cust/others/s0000402-2021-ch_it.pdf</v>
      </c>
    </row>
    <row r="26280" spans="1:2" x14ac:dyDescent="0.2">
      <c r="A26280" s="1" t="s">
        <v>9641</v>
      </c>
      <c r="B26280" t="str">
        <f t="shared" si="789"/>
        <v>https://www.udobaer.de/out/media/public/cust/others/s0000402-2021-ch_it.pdf</v>
      </c>
    </row>
    <row r="26281" spans="1:2" x14ac:dyDescent="0.2">
      <c r="A26281" s="1" t="s">
        <v>9642</v>
      </c>
      <c r="B26281" t="str">
        <f t="shared" si="789"/>
        <v>https://www.udobaer.de/out/media/public/cust/others/s0000402-2021-ch_it.pdf</v>
      </c>
    </row>
    <row r="26282" spans="1:2" x14ac:dyDescent="0.2">
      <c r="A26282" s="1" t="s">
        <v>9643</v>
      </c>
      <c r="B26282" t="str">
        <f t="shared" si="789"/>
        <v>https://www.udobaer.de/out/media/public/cust/others/s0000402-2021-ch_it.pdf</v>
      </c>
    </row>
    <row r="26283" spans="1:2" x14ac:dyDescent="0.2">
      <c r="A26283" s="1" t="s">
        <v>9644</v>
      </c>
      <c r="B26283" t="str">
        <f t="shared" si="789"/>
        <v>https://www.udobaer.de/out/media/public/cust/others/s0000402-2021-ch_it.pdf</v>
      </c>
    </row>
    <row r="26284" spans="1:2" x14ac:dyDescent="0.2">
      <c r="A26284" s="1" t="s">
        <v>9645</v>
      </c>
      <c r="B26284" t="str">
        <f t="shared" si="789"/>
        <v>https://www.udobaer.de/out/media/public/cust/others/s0000402-2021-ch_it.pdf</v>
      </c>
    </row>
    <row r="26285" spans="1:2" x14ac:dyDescent="0.2">
      <c r="A26285" s="1" t="s">
        <v>9646</v>
      </c>
      <c r="B26285" t="str">
        <f t="shared" si="789"/>
        <v>https://www.udobaer.de/out/media/public/cust/others/s0000402-2021-ch_it.pdf</v>
      </c>
    </row>
    <row r="26286" spans="1:2" x14ac:dyDescent="0.2">
      <c r="A26286" s="1" t="s">
        <v>9647</v>
      </c>
      <c r="B26286" t="str">
        <f t="shared" si="789"/>
        <v>https://www.udobaer.de/out/media/public/cust/others/s0000402-2021-ch_it.pdf</v>
      </c>
    </row>
    <row r="26287" spans="1:2" x14ac:dyDescent="0.2">
      <c r="A26287" s="1" t="s">
        <v>9648</v>
      </c>
      <c r="B26287" t="str">
        <f t="shared" si="789"/>
        <v>https://www.udobaer.de/out/media/public/cust/others/s0000402-2021-ch_it.pdf</v>
      </c>
    </row>
    <row r="26288" spans="1:2" x14ac:dyDescent="0.2">
      <c r="A26288" s="1" t="s">
        <v>9649</v>
      </c>
      <c r="B26288" t="str">
        <f t="shared" si="789"/>
        <v>https://www.udobaer.de/out/media/public/cust/others/s0000402-2021-ch_it.pdf</v>
      </c>
    </row>
    <row r="26289" spans="1:2" x14ac:dyDescent="0.2">
      <c r="A26289" s="1" t="s">
        <v>9650</v>
      </c>
      <c r="B26289" t="str">
        <f t="shared" si="789"/>
        <v>https://www.udobaer.de/out/media/public/cust/others/s0000402-2021-ch_it.pdf</v>
      </c>
    </row>
    <row r="26290" spans="1:2" x14ac:dyDescent="0.2">
      <c r="A26290" s="1" t="s">
        <v>9651</v>
      </c>
      <c r="B26290" t="str">
        <f t="shared" si="789"/>
        <v>https://www.udobaer.de/out/media/public/cust/others/s0000402-2021-ch_it.pdf</v>
      </c>
    </row>
    <row r="26291" spans="1:2" x14ac:dyDescent="0.2">
      <c r="A26291" s="1" t="s">
        <v>9652</v>
      </c>
      <c r="B26291" t="str">
        <f t="shared" si="789"/>
        <v>https://www.udobaer.de/out/media/public/cust/others/s0000402-2021-ch_it.pdf</v>
      </c>
    </row>
    <row r="26292" spans="1:2" x14ac:dyDescent="0.2">
      <c r="A26292" s="1" t="s">
        <v>9653</v>
      </c>
      <c r="B26292" t="str">
        <f t="shared" si="789"/>
        <v>https://www.udobaer.de/out/media/public/cust/others/s0000402-2021-ch_it.pdf</v>
      </c>
    </row>
    <row r="26293" spans="1:2" x14ac:dyDescent="0.2">
      <c r="A26293" s="1" t="s">
        <v>9654</v>
      </c>
      <c r="B26293" t="str">
        <f t="shared" si="789"/>
        <v>https://www.udobaer.de/out/media/public/cust/others/s0000402-2021-ch_it.pdf</v>
      </c>
    </row>
    <row r="26294" spans="1:2" x14ac:dyDescent="0.2">
      <c r="A26294" s="1" t="s">
        <v>9655</v>
      </c>
      <c r="B26294" t="str">
        <f t="shared" si="789"/>
        <v>https://www.udobaer.de/out/media/public/cust/others/s0000402-2021-ch_it.pdf</v>
      </c>
    </row>
    <row r="26295" spans="1:2" x14ac:dyDescent="0.2">
      <c r="A26295" s="1" t="s">
        <v>9656</v>
      </c>
      <c r="B26295" t="str">
        <f t="shared" si="789"/>
        <v>https://www.udobaer.de/out/media/public/cust/others/s0000402-2021-ch_it.pdf</v>
      </c>
    </row>
    <row r="26296" spans="1:2" x14ac:dyDescent="0.2">
      <c r="A26296" s="1" t="s">
        <v>9657</v>
      </c>
      <c r="B26296" t="str">
        <f t="shared" si="789"/>
        <v>https://www.udobaer.de/out/media/public/cust/others/s0000402-2021-ch_it.pdf</v>
      </c>
    </row>
    <row r="26297" spans="1:2" x14ac:dyDescent="0.2">
      <c r="A26297" s="1" t="s">
        <v>9658</v>
      </c>
      <c r="B26297" t="str">
        <f t="shared" si="789"/>
        <v>https://www.udobaer.de/out/media/public/cust/others/s0000402-2021-ch_it.pdf</v>
      </c>
    </row>
    <row r="26298" spans="1:2" x14ac:dyDescent="0.2">
      <c r="A26298" s="1" t="s">
        <v>9659</v>
      </c>
      <c r="B26298" t="str">
        <f t="shared" si="789"/>
        <v>https://www.udobaer.de/out/media/public/cust/others/s0000402-2021-ch_it.pdf</v>
      </c>
    </row>
    <row r="26299" spans="1:2" x14ac:dyDescent="0.2">
      <c r="A26299" s="1" t="s">
        <v>9660</v>
      </c>
      <c r="B26299" t="str">
        <f t="shared" si="789"/>
        <v>https://www.udobaer.de/out/media/public/cust/others/s0000402-2021-ch_it.pdf</v>
      </c>
    </row>
    <row r="26300" spans="1:2" x14ac:dyDescent="0.2">
      <c r="A26300" s="1" t="s">
        <v>9661</v>
      </c>
      <c r="B26300" t="str">
        <f t="shared" si="789"/>
        <v>https://www.udobaer.de/out/media/public/cust/others/s0000402-2021-ch_it.pdf</v>
      </c>
    </row>
    <row r="26301" spans="1:2" x14ac:dyDescent="0.2">
      <c r="A26301" s="1" t="s">
        <v>9662</v>
      </c>
      <c r="B26301" t="str">
        <f t="shared" si="789"/>
        <v>https://www.udobaer.de/out/media/public/cust/others/s0000402-2021-ch_it.pdf</v>
      </c>
    </row>
    <row r="26302" spans="1:2" x14ac:dyDescent="0.2">
      <c r="A26302" s="1" t="s">
        <v>9663</v>
      </c>
      <c r="B26302" t="str">
        <f t="shared" si="789"/>
        <v>https://www.udobaer.de/out/media/public/cust/others/s0000402-2021-ch_it.pdf</v>
      </c>
    </row>
    <row r="26303" spans="1:2" x14ac:dyDescent="0.2">
      <c r="A26303" s="1" t="s">
        <v>9664</v>
      </c>
      <c r="B26303" t="str">
        <f t="shared" si="789"/>
        <v>https://www.udobaer.de/out/media/public/cust/others/s0000402-2021-ch_it.pdf</v>
      </c>
    </row>
    <row r="26304" spans="1:2" x14ac:dyDescent="0.2">
      <c r="A26304" s="1" t="s">
        <v>9665</v>
      </c>
      <c r="B26304" t="str">
        <f t="shared" si="789"/>
        <v>https://www.udobaer.de/out/media/public/cust/others/s0000402-2021-ch_it.pdf</v>
      </c>
    </row>
    <row r="26305" spans="1:2" x14ac:dyDescent="0.2">
      <c r="A26305" s="1" t="s">
        <v>9666</v>
      </c>
      <c r="B26305" t="str">
        <f t="shared" si="789"/>
        <v>https://www.udobaer.de/out/media/public/cust/others/s0000402-2021-ch_it.pdf</v>
      </c>
    </row>
    <row r="26306" spans="1:2" x14ac:dyDescent="0.2">
      <c r="A26306" s="1" t="s">
        <v>9667</v>
      </c>
      <c r="B26306" t="str">
        <f t="shared" si="789"/>
        <v>https://www.udobaer.de/out/media/public/cust/others/s0000402-2021-ch_it.pdf</v>
      </c>
    </row>
    <row r="26307" spans="1:2" x14ac:dyDescent="0.2">
      <c r="A26307" s="1" t="s">
        <v>9668</v>
      </c>
      <c r="B26307" t="str">
        <f t="shared" si="789"/>
        <v>https://www.udobaer.de/out/media/public/cust/others/s0000402-2021-ch_it.pdf</v>
      </c>
    </row>
    <row r="26308" spans="1:2" x14ac:dyDescent="0.2">
      <c r="A26308" s="1" t="s">
        <v>9669</v>
      </c>
      <c r="B26308" t="str">
        <f t="shared" si="789"/>
        <v>https://www.udobaer.de/out/media/public/cust/others/s0000402-2021-ch_it.pdf</v>
      </c>
    </row>
    <row r="26309" spans="1:2" x14ac:dyDescent="0.2">
      <c r="A26309" s="1" t="s">
        <v>9670</v>
      </c>
      <c r="B26309" t="str">
        <f t="shared" si="789"/>
        <v>https://www.udobaer.de/out/media/public/cust/others/s0000402-2021-ch_it.pdf</v>
      </c>
    </row>
    <row r="26310" spans="1:2" x14ac:dyDescent="0.2">
      <c r="A26310" s="1" t="s">
        <v>9671</v>
      </c>
      <c r="B26310" t="str">
        <f t="shared" si="789"/>
        <v>https://www.udobaer.de/out/media/public/cust/others/s0000402-2021-ch_it.pdf</v>
      </c>
    </row>
    <row r="26311" spans="1:2" x14ac:dyDescent="0.2">
      <c r="A26311" s="1" t="s">
        <v>9672</v>
      </c>
      <c r="B26311" t="str">
        <f t="shared" si="789"/>
        <v>https://www.udobaer.de/out/media/public/cust/others/s0000402-2021-ch_it.pdf</v>
      </c>
    </row>
    <row r="26312" spans="1:2" x14ac:dyDescent="0.2">
      <c r="A26312" s="1" t="s">
        <v>9673</v>
      </c>
      <c r="B26312" t="str">
        <f t="shared" ref="B26312:B26375" si="790">HYPERLINK("https://www.udobaer.de/out/media/public/cust/others/s0000402-2021-ch_it.pdf")</f>
        <v>https://www.udobaer.de/out/media/public/cust/others/s0000402-2021-ch_it.pdf</v>
      </c>
    </row>
    <row r="26313" spans="1:2" x14ac:dyDescent="0.2">
      <c r="A26313" s="1" t="s">
        <v>9674</v>
      </c>
      <c r="B26313" t="str">
        <f t="shared" si="790"/>
        <v>https://www.udobaer.de/out/media/public/cust/others/s0000402-2021-ch_it.pdf</v>
      </c>
    </row>
    <row r="26314" spans="1:2" x14ac:dyDescent="0.2">
      <c r="A26314" s="1" t="s">
        <v>9675</v>
      </c>
      <c r="B26314" t="str">
        <f t="shared" si="790"/>
        <v>https://www.udobaer.de/out/media/public/cust/others/s0000402-2021-ch_it.pdf</v>
      </c>
    </row>
    <row r="26315" spans="1:2" x14ac:dyDescent="0.2">
      <c r="A26315" s="1" t="s">
        <v>9676</v>
      </c>
      <c r="B26315" t="str">
        <f t="shared" si="790"/>
        <v>https://www.udobaer.de/out/media/public/cust/others/s0000402-2021-ch_it.pdf</v>
      </c>
    </row>
    <row r="26316" spans="1:2" x14ac:dyDescent="0.2">
      <c r="A26316" s="1" t="s">
        <v>9677</v>
      </c>
      <c r="B26316" t="str">
        <f t="shared" si="790"/>
        <v>https://www.udobaer.de/out/media/public/cust/others/s0000402-2021-ch_it.pdf</v>
      </c>
    </row>
    <row r="26317" spans="1:2" x14ac:dyDescent="0.2">
      <c r="A26317" s="1" t="s">
        <v>9678</v>
      </c>
      <c r="B26317" t="str">
        <f t="shared" si="790"/>
        <v>https://www.udobaer.de/out/media/public/cust/others/s0000402-2021-ch_it.pdf</v>
      </c>
    </row>
    <row r="26318" spans="1:2" x14ac:dyDescent="0.2">
      <c r="A26318" s="1" t="s">
        <v>9679</v>
      </c>
      <c r="B26318" t="str">
        <f t="shared" si="790"/>
        <v>https://www.udobaer.de/out/media/public/cust/others/s0000402-2021-ch_it.pdf</v>
      </c>
    </row>
    <row r="26319" spans="1:2" x14ac:dyDescent="0.2">
      <c r="A26319" s="1" t="s">
        <v>9680</v>
      </c>
      <c r="B26319" t="str">
        <f t="shared" si="790"/>
        <v>https://www.udobaer.de/out/media/public/cust/others/s0000402-2021-ch_it.pdf</v>
      </c>
    </row>
    <row r="26320" spans="1:2" x14ac:dyDescent="0.2">
      <c r="A26320" s="1" t="s">
        <v>9681</v>
      </c>
      <c r="B26320" t="str">
        <f t="shared" si="790"/>
        <v>https://www.udobaer.de/out/media/public/cust/others/s0000402-2021-ch_it.pdf</v>
      </c>
    </row>
    <row r="26321" spans="1:2" x14ac:dyDescent="0.2">
      <c r="A26321" s="1" t="s">
        <v>9682</v>
      </c>
      <c r="B26321" t="str">
        <f t="shared" si="790"/>
        <v>https://www.udobaer.de/out/media/public/cust/others/s0000402-2021-ch_it.pdf</v>
      </c>
    </row>
    <row r="26322" spans="1:2" x14ac:dyDescent="0.2">
      <c r="A26322" s="1" t="s">
        <v>9683</v>
      </c>
      <c r="B26322" t="str">
        <f t="shared" si="790"/>
        <v>https://www.udobaer.de/out/media/public/cust/others/s0000402-2021-ch_it.pdf</v>
      </c>
    </row>
    <row r="26323" spans="1:2" x14ac:dyDescent="0.2">
      <c r="A26323" s="1" t="s">
        <v>9684</v>
      </c>
      <c r="B26323" t="str">
        <f t="shared" si="790"/>
        <v>https://www.udobaer.de/out/media/public/cust/others/s0000402-2021-ch_it.pdf</v>
      </c>
    </row>
    <row r="26324" spans="1:2" x14ac:dyDescent="0.2">
      <c r="A26324" s="1" t="s">
        <v>9685</v>
      </c>
      <c r="B26324" t="str">
        <f t="shared" si="790"/>
        <v>https://www.udobaer.de/out/media/public/cust/others/s0000402-2021-ch_it.pdf</v>
      </c>
    </row>
    <row r="26325" spans="1:2" x14ac:dyDescent="0.2">
      <c r="A26325" s="1" t="s">
        <v>9686</v>
      </c>
      <c r="B26325" t="str">
        <f t="shared" si="790"/>
        <v>https://www.udobaer.de/out/media/public/cust/others/s0000402-2021-ch_it.pdf</v>
      </c>
    </row>
    <row r="26326" spans="1:2" x14ac:dyDescent="0.2">
      <c r="A26326" s="1" t="s">
        <v>9687</v>
      </c>
      <c r="B26326" t="str">
        <f t="shared" si="790"/>
        <v>https://www.udobaer.de/out/media/public/cust/others/s0000402-2021-ch_it.pdf</v>
      </c>
    </row>
    <row r="26327" spans="1:2" x14ac:dyDescent="0.2">
      <c r="A26327" s="1" t="s">
        <v>9688</v>
      </c>
      <c r="B26327" t="str">
        <f t="shared" si="790"/>
        <v>https://www.udobaer.de/out/media/public/cust/others/s0000402-2021-ch_it.pdf</v>
      </c>
    </row>
    <row r="26328" spans="1:2" x14ac:dyDescent="0.2">
      <c r="A26328" s="1" t="s">
        <v>9689</v>
      </c>
      <c r="B26328" t="str">
        <f t="shared" si="790"/>
        <v>https://www.udobaer.de/out/media/public/cust/others/s0000402-2021-ch_it.pdf</v>
      </c>
    </row>
    <row r="26329" spans="1:2" x14ac:dyDescent="0.2">
      <c r="A26329" s="1" t="s">
        <v>9690</v>
      </c>
      <c r="B26329" t="str">
        <f t="shared" si="790"/>
        <v>https://www.udobaer.de/out/media/public/cust/others/s0000402-2021-ch_it.pdf</v>
      </c>
    </row>
    <row r="26330" spans="1:2" x14ac:dyDescent="0.2">
      <c r="A26330" s="1" t="s">
        <v>9691</v>
      </c>
      <c r="B26330" t="str">
        <f t="shared" si="790"/>
        <v>https://www.udobaer.de/out/media/public/cust/others/s0000402-2021-ch_it.pdf</v>
      </c>
    </row>
    <row r="26331" spans="1:2" x14ac:dyDescent="0.2">
      <c r="A26331" s="1" t="s">
        <v>9692</v>
      </c>
      <c r="B26331" t="str">
        <f t="shared" si="790"/>
        <v>https://www.udobaer.de/out/media/public/cust/others/s0000402-2021-ch_it.pdf</v>
      </c>
    </row>
    <row r="26332" spans="1:2" x14ac:dyDescent="0.2">
      <c r="A26332" s="1" t="s">
        <v>9693</v>
      </c>
      <c r="B26332" t="str">
        <f t="shared" si="790"/>
        <v>https://www.udobaer.de/out/media/public/cust/others/s0000402-2021-ch_it.pdf</v>
      </c>
    </row>
    <row r="26333" spans="1:2" x14ac:dyDescent="0.2">
      <c r="A26333" s="1" t="s">
        <v>9694</v>
      </c>
      <c r="B26333" t="str">
        <f t="shared" si="790"/>
        <v>https://www.udobaer.de/out/media/public/cust/others/s0000402-2021-ch_it.pdf</v>
      </c>
    </row>
    <row r="26334" spans="1:2" x14ac:dyDescent="0.2">
      <c r="A26334" s="1" t="s">
        <v>9695</v>
      </c>
      <c r="B26334" t="str">
        <f t="shared" si="790"/>
        <v>https://www.udobaer.de/out/media/public/cust/others/s0000402-2021-ch_it.pdf</v>
      </c>
    </row>
    <row r="26335" spans="1:2" x14ac:dyDescent="0.2">
      <c r="A26335" s="1" t="s">
        <v>9696</v>
      </c>
      <c r="B26335" t="str">
        <f t="shared" si="790"/>
        <v>https://www.udobaer.de/out/media/public/cust/others/s0000402-2021-ch_it.pdf</v>
      </c>
    </row>
    <row r="26336" spans="1:2" x14ac:dyDescent="0.2">
      <c r="A26336" s="1" t="s">
        <v>9697</v>
      </c>
      <c r="B26336" t="str">
        <f t="shared" si="790"/>
        <v>https://www.udobaer.de/out/media/public/cust/others/s0000402-2021-ch_it.pdf</v>
      </c>
    </row>
    <row r="26337" spans="1:2" x14ac:dyDescent="0.2">
      <c r="A26337" s="1" t="s">
        <v>9698</v>
      </c>
      <c r="B26337" t="str">
        <f t="shared" si="790"/>
        <v>https://www.udobaer.de/out/media/public/cust/others/s0000402-2021-ch_it.pdf</v>
      </c>
    </row>
    <row r="26338" spans="1:2" x14ac:dyDescent="0.2">
      <c r="A26338" s="1" t="s">
        <v>9699</v>
      </c>
      <c r="B26338" t="str">
        <f t="shared" si="790"/>
        <v>https://www.udobaer.de/out/media/public/cust/others/s0000402-2021-ch_it.pdf</v>
      </c>
    </row>
    <row r="26339" spans="1:2" x14ac:dyDescent="0.2">
      <c r="A26339" s="1" t="s">
        <v>9700</v>
      </c>
      <c r="B26339" t="str">
        <f t="shared" si="790"/>
        <v>https://www.udobaer.de/out/media/public/cust/others/s0000402-2021-ch_it.pdf</v>
      </c>
    </row>
    <row r="26340" spans="1:2" x14ac:dyDescent="0.2">
      <c r="A26340" s="1" t="s">
        <v>9701</v>
      </c>
      <c r="B26340" t="str">
        <f t="shared" si="790"/>
        <v>https://www.udobaer.de/out/media/public/cust/others/s0000402-2021-ch_it.pdf</v>
      </c>
    </row>
    <row r="26341" spans="1:2" x14ac:dyDescent="0.2">
      <c r="A26341" s="1" t="s">
        <v>9702</v>
      </c>
      <c r="B26341" t="str">
        <f t="shared" si="790"/>
        <v>https://www.udobaer.de/out/media/public/cust/others/s0000402-2021-ch_it.pdf</v>
      </c>
    </row>
    <row r="26342" spans="1:2" x14ac:dyDescent="0.2">
      <c r="A26342" s="1" t="s">
        <v>9703</v>
      </c>
      <c r="B26342" t="str">
        <f t="shared" si="790"/>
        <v>https://www.udobaer.de/out/media/public/cust/others/s0000402-2021-ch_it.pdf</v>
      </c>
    </row>
    <row r="26343" spans="1:2" x14ac:dyDescent="0.2">
      <c r="A26343" s="1" t="s">
        <v>9704</v>
      </c>
      <c r="B26343" t="str">
        <f t="shared" si="790"/>
        <v>https://www.udobaer.de/out/media/public/cust/others/s0000402-2021-ch_it.pdf</v>
      </c>
    </row>
    <row r="26344" spans="1:2" x14ac:dyDescent="0.2">
      <c r="A26344" s="1" t="s">
        <v>9705</v>
      </c>
      <c r="B26344" t="str">
        <f t="shared" si="790"/>
        <v>https://www.udobaer.de/out/media/public/cust/others/s0000402-2021-ch_it.pdf</v>
      </c>
    </row>
    <row r="26345" spans="1:2" x14ac:dyDescent="0.2">
      <c r="A26345" s="1" t="s">
        <v>9706</v>
      </c>
      <c r="B26345" t="str">
        <f t="shared" si="790"/>
        <v>https://www.udobaer.de/out/media/public/cust/others/s0000402-2021-ch_it.pdf</v>
      </c>
    </row>
    <row r="26346" spans="1:2" x14ac:dyDescent="0.2">
      <c r="A26346" s="1" t="s">
        <v>9707</v>
      </c>
      <c r="B26346" t="str">
        <f t="shared" si="790"/>
        <v>https://www.udobaer.de/out/media/public/cust/others/s0000402-2021-ch_it.pdf</v>
      </c>
    </row>
    <row r="26347" spans="1:2" x14ac:dyDescent="0.2">
      <c r="A26347" s="1" t="s">
        <v>9708</v>
      </c>
      <c r="B26347" t="str">
        <f t="shared" si="790"/>
        <v>https://www.udobaer.de/out/media/public/cust/others/s0000402-2021-ch_it.pdf</v>
      </c>
    </row>
    <row r="26348" spans="1:2" x14ac:dyDescent="0.2">
      <c r="A26348" s="1" t="s">
        <v>9709</v>
      </c>
      <c r="B26348" t="str">
        <f t="shared" si="790"/>
        <v>https://www.udobaer.de/out/media/public/cust/others/s0000402-2021-ch_it.pdf</v>
      </c>
    </row>
    <row r="26349" spans="1:2" x14ac:dyDescent="0.2">
      <c r="A26349" s="1" t="s">
        <v>9710</v>
      </c>
      <c r="B26349" t="str">
        <f t="shared" si="790"/>
        <v>https://www.udobaer.de/out/media/public/cust/others/s0000402-2021-ch_it.pdf</v>
      </c>
    </row>
    <row r="26350" spans="1:2" x14ac:dyDescent="0.2">
      <c r="A26350" s="1" t="s">
        <v>9711</v>
      </c>
      <c r="B26350" t="str">
        <f t="shared" si="790"/>
        <v>https://www.udobaer.de/out/media/public/cust/others/s0000402-2021-ch_it.pdf</v>
      </c>
    </row>
    <row r="26351" spans="1:2" x14ac:dyDescent="0.2">
      <c r="A26351" s="1" t="s">
        <v>9712</v>
      </c>
      <c r="B26351" t="str">
        <f t="shared" si="790"/>
        <v>https://www.udobaer.de/out/media/public/cust/others/s0000402-2021-ch_it.pdf</v>
      </c>
    </row>
    <row r="26352" spans="1:2" x14ac:dyDescent="0.2">
      <c r="A26352" s="1" t="s">
        <v>9965</v>
      </c>
      <c r="B26352" t="str">
        <f t="shared" si="790"/>
        <v>https://www.udobaer.de/out/media/public/cust/others/s0000402-2021-ch_it.pdf</v>
      </c>
    </row>
    <row r="26353" spans="1:2" x14ac:dyDescent="0.2">
      <c r="A26353" s="1" t="s">
        <v>9967</v>
      </c>
      <c r="B26353" t="str">
        <f t="shared" si="790"/>
        <v>https://www.udobaer.de/out/media/public/cust/others/s0000402-2021-ch_it.pdf</v>
      </c>
    </row>
    <row r="26354" spans="1:2" x14ac:dyDescent="0.2">
      <c r="A26354" s="1" t="s">
        <v>9968</v>
      </c>
      <c r="B26354" t="str">
        <f t="shared" si="790"/>
        <v>https://www.udobaer.de/out/media/public/cust/others/s0000402-2021-ch_it.pdf</v>
      </c>
    </row>
    <row r="26355" spans="1:2" x14ac:dyDescent="0.2">
      <c r="A26355" s="1" t="s">
        <v>9969</v>
      </c>
      <c r="B26355" t="str">
        <f t="shared" si="790"/>
        <v>https://www.udobaer.de/out/media/public/cust/others/s0000402-2021-ch_it.pdf</v>
      </c>
    </row>
    <row r="26356" spans="1:2" x14ac:dyDescent="0.2">
      <c r="A26356" s="1" t="s">
        <v>9970</v>
      </c>
      <c r="B26356" t="str">
        <f t="shared" si="790"/>
        <v>https://www.udobaer.de/out/media/public/cust/others/s0000402-2021-ch_it.pdf</v>
      </c>
    </row>
    <row r="26357" spans="1:2" x14ac:dyDescent="0.2">
      <c r="A26357" s="1" t="s">
        <v>9971</v>
      </c>
      <c r="B26357" t="str">
        <f t="shared" si="790"/>
        <v>https://www.udobaer.de/out/media/public/cust/others/s0000402-2021-ch_it.pdf</v>
      </c>
    </row>
    <row r="26358" spans="1:2" x14ac:dyDescent="0.2">
      <c r="A26358" s="1" t="s">
        <v>9973</v>
      </c>
      <c r="B26358" t="str">
        <f t="shared" si="790"/>
        <v>https://www.udobaer.de/out/media/public/cust/others/s0000402-2021-ch_it.pdf</v>
      </c>
    </row>
    <row r="26359" spans="1:2" x14ac:dyDescent="0.2">
      <c r="A26359" s="1" t="s">
        <v>9974</v>
      </c>
      <c r="B26359" t="str">
        <f t="shared" si="790"/>
        <v>https://www.udobaer.de/out/media/public/cust/others/s0000402-2021-ch_it.pdf</v>
      </c>
    </row>
    <row r="26360" spans="1:2" x14ac:dyDescent="0.2">
      <c r="A26360" s="1" t="s">
        <v>9975</v>
      </c>
      <c r="B26360" t="str">
        <f t="shared" si="790"/>
        <v>https://www.udobaer.de/out/media/public/cust/others/s0000402-2021-ch_it.pdf</v>
      </c>
    </row>
    <row r="26361" spans="1:2" x14ac:dyDescent="0.2">
      <c r="A26361" s="1" t="s">
        <v>9976</v>
      </c>
      <c r="B26361" t="str">
        <f t="shared" si="790"/>
        <v>https://www.udobaer.de/out/media/public/cust/others/s0000402-2021-ch_it.pdf</v>
      </c>
    </row>
    <row r="26362" spans="1:2" x14ac:dyDescent="0.2">
      <c r="A26362" s="1" t="s">
        <v>9977</v>
      </c>
      <c r="B26362" t="str">
        <f t="shared" si="790"/>
        <v>https://www.udobaer.de/out/media/public/cust/others/s0000402-2021-ch_it.pdf</v>
      </c>
    </row>
    <row r="26363" spans="1:2" x14ac:dyDescent="0.2">
      <c r="A26363" s="1" t="s">
        <v>9978</v>
      </c>
      <c r="B26363" t="str">
        <f t="shared" si="790"/>
        <v>https://www.udobaer.de/out/media/public/cust/others/s0000402-2021-ch_it.pdf</v>
      </c>
    </row>
    <row r="26364" spans="1:2" x14ac:dyDescent="0.2">
      <c r="A26364" s="1" t="s">
        <v>9979</v>
      </c>
      <c r="B26364" t="str">
        <f t="shared" si="790"/>
        <v>https://www.udobaer.de/out/media/public/cust/others/s0000402-2021-ch_it.pdf</v>
      </c>
    </row>
    <row r="26365" spans="1:2" x14ac:dyDescent="0.2">
      <c r="A26365" s="1" t="s">
        <v>9980</v>
      </c>
      <c r="B26365" t="str">
        <f t="shared" si="790"/>
        <v>https://www.udobaer.de/out/media/public/cust/others/s0000402-2021-ch_it.pdf</v>
      </c>
    </row>
    <row r="26366" spans="1:2" x14ac:dyDescent="0.2">
      <c r="A26366" s="1" t="s">
        <v>9981</v>
      </c>
      <c r="B26366" t="str">
        <f t="shared" si="790"/>
        <v>https://www.udobaer.de/out/media/public/cust/others/s0000402-2021-ch_it.pdf</v>
      </c>
    </row>
    <row r="26367" spans="1:2" x14ac:dyDescent="0.2">
      <c r="A26367" s="1" t="s">
        <v>9982</v>
      </c>
      <c r="B26367" t="str">
        <f t="shared" si="790"/>
        <v>https://www.udobaer.de/out/media/public/cust/others/s0000402-2021-ch_it.pdf</v>
      </c>
    </row>
    <row r="26368" spans="1:2" x14ac:dyDescent="0.2">
      <c r="A26368" s="1" t="s">
        <v>9983</v>
      </c>
      <c r="B26368" t="str">
        <f t="shared" si="790"/>
        <v>https://www.udobaer.de/out/media/public/cust/others/s0000402-2021-ch_it.pdf</v>
      </c>
    </row>
    <row r="26369" spans="1:2" x14ac:dyDescent="0.2">
      <c r="A26369" s="1" t="s">
        <v>9984</v>
      </c>
      <c r="B26369" t="str">
        <f t="shared" si="790"/>
        <v>https://www.udobaer.de/out/media/public/cust/others/s0000402-2021-ch_it.pdf</v>
      </c>
    </row>
    <row r="26370" spans="1:2" x14ac:dyDescent="0.2">
      <c r="A26370" s="1" t="s">
        <v>9985</v>
      </c>
      <c r="B26370" t="str">
        <f t="shared" si="790"/>
        <v>https://www.udobaer.de/out/media/public/cust/others/s0000402-2021-ch_it.pdf</v>
      </c>
    </row>
    <row r="26371" spans="1:2" x14ac:dyDescent="0.2">
      <c r="A26371" s="1" t="s">
        <v>9986</v>
      </c>
      <c r="B26371" t="str">
        <f t="shared" si="790"/>
        <v>https://www.udobaer.de/out/media/public/cust/others/s0000402-2021-ch_it.pdf</v>
      </c>
    </row>
    <row r="26372" spans="1:2" x14ac:dyDescent="0.2">
      <c r="A26372" s="1" t="s">
        <v>9987</v>
      </c>
      <c r="B26372" t="str">
        <f t="shared" si="790"/>
        <v>https://www.udobaer.de/out/media/public/cust/others/s0000402-2021-ch_it.pdf</v>
      </c>
    </row>
    <row r="26373" spans="1:2" x14ac:dyDescent="0.2">
      <c r="A26373" s="1" t="s">
        <v>9988</v>
      </c>
      <c r="B26373" t="str">
        <f t="shared" si="790"/>
        <v>https://www.udobaer.de/out/media/public/cust/others/s0000402-2021-ch_it.pdf</v>
      </c>
    </row>
    <row r="26374" spans="1:2" x14ac:dyDescent="0.2">
      <c r="A26374" s="1" t="s">
        <v>9989</v>
      </c>
      <c r="B26374" t="str">
        <f t="shared" si="790"/>
        <v>https://www.udobaer.de/out/media/public/cust/others/s0000402-2021-ch_it.pdf</v>
      </c>
    </row>
    <row r="26375" spans="1:2" x14ac:dyDescent="0.2">
      <c r="A26375" s="1" t="s">
        <v>9990</v>
      </c>
      <c r="B26375" t="str">
        <f t="shared" si="790"/>
        <v>https://www.udobaer.de/out/media/public/cust/others/s0000402-2021-ch_it.pdf</v>
      </c>
    </row>
    <row r="26376" spans="1:2" x14ac:dyDescent="0.2">
      <c r="A26376" s="1" t="s">
        <v>9991</v>
      </c>
      <c r="B26376" t="str">
        <f t="shared" ref="B26376:B26418" si="791">HYPERLINK("https://www.udobaer.de/out/media/public/cust/others/s0000402-2021-ch_it.pdf")</f>
        <v>https://www.udobaer.de/out/media/public/cust/others/s0000402-2021-ch_it.pdf</v>
      </c>
    </row>
    <row r="26377" spans="1:2" x14ac:dyDescent="0.2">
      <c r="A26377" s="1" t="s">
        <v>9992</v>
      </c>
      <c r="B26377" t="str">
        <f t="shared" si="791"/>
        <v>https://www.udobaer.de/out/media/public/cust/others/s0000402-2021-ch_it.pdf</v>
      </c>
    </row>
    <row r="26378" spans="1:2" x14ac:dyDescent="0.2">
      <c r="A26378" s="1" t="s">
        <v>9993</v>
      </c>
      <c r="B26378" t="str">
        <f t="shared" si="791"/>
        <v>https://www.udobaer.de/out/media/public/cust/others/s0000402-2021-ch_it.pdf</v>
      </c>
    </row>
    <row r="26379" spans="1:2" x14ac:dyDescent="0.2">
      <c r="A26379" s="1" t="s">
        <v>9994</v>
      </c>
      <c r="B26379" t="str">
        <f t="shared" si="791"/>
        <v>https://www.udobaer.de/out/media/public/cust/others/s0000402-2021-ch_it.pdf</v>
      </c>
    </row>
    <row r="26380" spans="1:2" x14ac:dyDescent="0.2">
      <c r="A26380" s="1" t="s">
        <v>9995</v>
      </c>
      <c r="B26380" t="str">
        <f t="shared" si="791"/>
        <v>https://www.udobaer.de/out/media/public/cust/others/s0000402-2021-ch_it.pdf</v>
      </c>
    </row>
    <row r="26381" spans="1:2" x14ac:dyDescent="0.2">
      <c r="A26381" s="1" t="s">
        <v>9996</v>
      </c>
      <c r="B26381" t="str">
        <f t="shared" si="791"/>
        <v>https://www.udobaer.de/out/media/public/cust/others/s0000402-2021-ch_it.pdf</v>
      </c>
    </row>
    <row r="26382" spans="1:2" x14ac:dyDescent="0.2">
      <c r="A26382" s="1" t="s">
        <v>9997</v>
      </c>
      <c r="B26382" t="str">
        <f t="shared" si="791"/>
        <v>https://www.udobaer.de/out/media/public/cust/others/s0000402-2021-ch_it.pdf</v>
      </c>
    </row>
    <row r="26383" spans="1:2" x14ac:dyDescent="0.2">
      <c r="A26383" s="1" t="s">
        <v>9998</v>
      </c>
      <c r="B26383" t="str">
        <f t="shared" si="791"/>
        <v>https://www.udobaer.de/out/media/public/cust/others/s0000402-2021-ch_it.pdf</v>
      </c>
    </row>
    <row r="26384" spans="1:2" x14ac:dyDescent="0.2">
      <c r="A26384" s="1" t="s">
        <v>9999</v>
      </c>
      <c r="B26384" t="str">
        <f t="shared" si="791"/>
        <v>https://www.udobaer.de/out/media/public/cust/others/s0000402-2021-ch_it.pdf</v>
      </c>
    </row>
    <row r="26385" spans="1:2" x14ac:dyDescent="0.2">
      <c r="A26385" s="1" t="s">
        <v>10000</v>
      </c>
      <c r="B26385" t="str">
        <f t="shared" si="791"/>
        <v>https://www.udobaer.de/out/media/public/cust/others/s0000402-2021-ch_it.pdf</v>
      </c>
    </row>
    <row r="26386" spans="1:2" x14ac:dyDescent="0.2">
      <c r="A26386" s="1" t="s">
        <v>10001</v>
      </c>
      <c r="B26386" t="str">
        <f t="shared" si="791"/>
        <v>https://www.udobaer.de/out/media/public/cust/others/s0000402-2021-ch_it.pdf</v>
      </c>
    </row>
    <row r="26387" spans="1:2" x14ac:dyDescent="0.2">
      <c r="A26387" s="1" t="s">
        <v>10002</v>
      </c>
      <c r="B26387" t="str">
        <f t="shared" si="791"/>
        <v>https://www.udobaer.de/out/media/public/cust/others/s0000402-2021-ch_it.pdf</v>
      </c>
    </row>
    <row r="26388" spans="1:2" x14ac:dyDescent="0.2">
      <c r="A26388" s="1" t="s">
        <v>10003</v>
      </c>
      <c r="B26388" t="str">
        <f t="shared" si="791"/>
        <v>https://www.udobaer.de/out/media/public/cust/others/s0000402-2021-ch_it.pdf</v>
      </c>
    </row>
    <row r="26389" spans="1:2" x14ac:dyDescent="0.2">
      <c r="A26389" s="1" t="s">
        <v>10004</v>
      </c>
      <c r="B26389" t="str">
        <f t="shared" si="791"/>
        <v>https://www.udobaer.de/out/media/public/cust/others/s0000402-2021-ch_it.pdf</v>
      </c>
    </row>
    <row r="26390" spans="1:2" x14ac:dyDescent="0.2">
      <c r="A26390" s="1" t="s">
        <v>10005</v>
      </c>
      <c r="B26390" t="str">
        <f t="shared" si="791"/>
        <v>https://www.udobaer.de/out/media/public/cust/others/s0000402-2021-ch_it.pdf</v>
      </c>
    </row>
    <row r="26391" spans="1:2" x14ac:dyDescent="0.2">
      <c r="A26391" s="1" t="s">
        <v>10006</v>
      </c>
      <c r="B26391" t="str">
        <f t="shared" si="791"/>
        <v>https://www.udobaer.de/out/media/public/cust/others/s0000402-2021-ch_it.pdf</v>
      </c>
    </row>
    <row r="26392" spans="1:2" x14ac:dyDescent="0.2">
      <c r="A26392" s="1" t="s">
        <v>10007</v>
      </c>
      <c r="B26392" t="str">
        <f t="shared" si="791"/>
        <v>https://www.udobaer.de/out/media/public/cust/others/s0000402-2021-ch_it.pdf</v>
      </c>
    </row>
    <row r="26393" spans="1:2" x14ac:dyDescent="0.2">
      <c r="A26393" s="1" t="s">
        <v>10008</v>
      </c>
      <c r="B26393" t="str">
        <f t="shared" si="791"/>
        <v>https://www.udobaer.de/out/media/public/cust/others/s0000402-2021-ch_it.pdf</v>
      </c>
    </row>
    <row r="26394" spans="1:2" x14ac:dyDescent="0.2">
      <c r="A26394" s="1" t="s">
        <v>10009</v>
      </c>
      <c r="B26394" t="str">
        <f t="shared" si="791"/>
        <v>https://www.udobaer.de/out/media/public/cust/others/s0000402-2021-ch_it.pdf</v>
      </c>
    </row>
    <row r="26395" spans="1:2" x14ac:dyDescent="0.2">
      <c r="A26395" s="1" t="s">
        <v>10010</v>
      </c>
      <c r="B26395" t="str">
        <f t="shared" si="791"/>
        <v>https://www.udobaer.de/out/media/public/cust/others/s0000402-2021-ch_it.pdf</v>
      </c>
    </row>
    <row r="26396" spans="1:2" x14ac:dyDescent="0.2">
      <c r="A26396" s="1" t="s">
        <v>10011</v>
      </c>
      <c r="B26396" t="str">
        <f t="shared" si="791"/>
        <v>https://www.udobaer.de/out/media/public/cust/others/s0000402-2021-ch_it.pdf</v>
      </c>
    </row>
    <row r="26397" spans="1:2" x14ac:dyDescent="0.2">
      <c r="A26397" s="1" t="s">
        <v>10012</v>
      </c>
      <c r="B26397" t="str">
        <f t="shared" si="791"/>
        <v>https://www.udobaer.de/out/media/public/cust/others/s0000402-2021-ch_it.pdf</v>
      </c>
    </row>
    <row r="26398" spans="1:2" x14ac:dyDescent="0.2">
      <c r="A26398" s="1" t="s">
        <v>10013</v>
      </c>
      <c r="B26398" t="str">
        <f t="shared" si="791"/>
        <v>https://www.udobaer.de/out/media/public/cust/others/s0000402-2021-ch_it.pdf</v>
      </c>
    </row>
    <row r="26399" spans="1:2" x14ac:dyDescent="0.2">
      <c r="A26399" s="1" t="s">
        <v>10014</v>
      </c>
      <c r="B26399" t="str">
        <f t="shared" si="791"/>
        <v>https://www.udobaer.de/out/media/public/cust/others/s0000402-2021-ch_it.pdf</v>
      </c>
    </row>
    <row r="26400" spans="1:2" x14ac:dyDescent="0.2">
      <c r="A26400" s="1" t="s">
        <v>10015</v>
      </c>
      <c r="B26400" t="str">
        <f t="shared" si="791"/>
        <v>https://www.udobaer.de/out/media/public/cust/others/s0000402-2021-ch_it.pdf</v>
      </c>
    </row>
    <row r="26401" spans="1:2" x14ac:dyDescent="0.2">
      <c r="A26401" s="1" t="s">
        <v>10016</v>
      </c>
      <c r="B26401" t="str">
        <f t="shared" si="791"/>
        <v>https://www.udobaer.de/out/media/public/cust/others/s0000402-2021-ch_it.pdf</v>
      </c>
    </row>
    <row r="26402" spans="1:2" x14ac:dyDescent="0.2">
      <c r="A26402" s="1" t="s">
        <v>10017</v>
      </c>
      <c r="B26402" t="str">
        <f t="shared" si="791"/>
        <v>https://www.udobaer.de/out/media/public/cust/others/s0000402-2021-ch_it.pdf</v>
      </c>
    </row>
    <row r="26403" spans="1:2" x14ac:dyDescent="0.2">
      <c r="A26403" s="1" t="s">
        <v>10018</v>
      </c>
      <c r="B26403" t="str">
        <f t="shared" si="791"/>
        <v>https://www.udobaer.de/out/media/public/cust/others/s0000402-2021-ch_it.pdf</v>
      </c>
    </row>
    <row r="26404" spans="1:2" x14ac:dyDescent="0.2">
      <c r="A26404" s="1" t="s">
        <v>10019</v>
      </c>
      <c r="B26404" t="str">
        <f t="shared" si="791"/>
        <v>https://www.udobaer.de/out/media/public/cust/others/s0000402-2021-ch_it.pdf</v>
      </c>
    </row>
    <row r="26405" spans="1:2" x14ac:dyDescent="0.2">
      <c r="A26405" s="1" t="s">
        <v>10020</v>
      </c>
      <c r="B26405" t="str">
        <f t="shared" si="791"/>
        <v>https://www.udobaer.de/out/media/public/cust/others/s0000402-2021-ch_it.pdf</v>
      </c>
    </row>
    <row r="26406" spans="1:2" x14ac:dyDescent="0.2">
      <c r="A26406" s="1" t="s">
        <v>10021</v>
      </c>
      <c r="B26406" t="str">
        <f t="shared" si="791"/>
        <v>https://www.udobaer.de/out/media/public/cust/others/s0000402-2021-ch_it.pdf</v>
      </c>
    </row>
    <row r="26407" spans="1:2" x14ac:dyDescent="0.2">
      <c r="A26407" s="1" t="s">
        <v>10022</v>
      </c>
      <c r="B26407" t="str">
        <f t="shared" si="791"/>
        <v>https://www.udobaer.de/out/media/public/cust/others/s0000402-2021-ch_it.pdf</v>
      </c>
    </row>
    <row r="26408" spans="1:2" x14ac:dyDescent="0.2">
      <c r="A26408" s="1" t="s">
        <v>10023</v>
      </c>
      <c r="B26408" t="str">
        <f t="shared" si="791"/>
        <v>https://www.udobaer.de/out/media/public/cust/others/s0000402-2021-ch_it.pdf</v>
      </c>
    </row>
    <row r="26409" spans="1:2" x14ac:dyDescent="0.2">
      <c r="A26409" s="1" t="s">
        <v>10024</v>
      </c>
      <c r="B26409" t="str">
        <f t="shared" si="791"/>
        <v>https://www.udobaer.de/out/media/public/cust/others/s0000402-2021-ch_it.pdf</v>
      </c>
    </row>
    <row r="26410" spans="1:2" x14ac:dyDescent="0.2">
      <c r="A26410" s="1" t="s">
        <v>10025</v>
      </c>
      <c r="B26410" t="str">
        <f t="shared" si="791"/>
        <v>https://www.udobaer.de/out/media/public/cust/others/s0000402-2021-ch_it.pdf</v>
      </c>
    </row>
    <row r="26411" spans="1:2" x14ac:dyDescent="0.2">
      <c r="A26411" s="1" t="s">
        <v>10028</v>
      </c>
      <c r="B26411" t="str">
        <f t="shared" si="791"/>
        <v>https://www.udobaer.de/out/media/public/cust/others/s0000402-2021-ch_it.pdf</v>
      </c>
    </row>
    <row r="26412" spans="1:2" x14ac:dyDescent="0.2">
      <c r="A26412" s="1" t="s">
        <v>11212</v>
      </c>
      <c r="B26412" t="str">
        <f t="shared" si="791"/>
        <v>https://www.udobaer.de/out/media/public/cust/others/s0000402-2021-ch_it.pdf</v>
      </c>
    </row>
    <row r="26413" spans="1:2" x14ac:dyDescent="0.2">
      <c r="A26413" s="1" t="s">
        <v>11213</v>
      </c>
      <c r="B26413" t="str">
        <f t="shared" si="791"/>
        <v>https://www.udobaer.de/out/media/public/cust/others/s0000402-2021-ch_it.pdf</v>
      </c>
    </row>
    <row r="26414" spans="1:2" x14ac:dyDescent="0.2">
      <c r="A26414" s="1" t="s">
        <v>11215</v>
      </c>
      <c r="B26414" t="str">
        <f t="shared" si="791"/>
        <v>https://www.udobaer.de/out/media/public/cust/others/s0000402-2021-ch_it.pdf</v>
      </c>
    </row>
    <row r="26415" spans="1:2" x14ac:dyDescent="0.2">
      <c r="A26415" s="1" t="s">
        <v>11216</v>
      </c>
      <c r="B26415" t="str">
        <f t="shared" si="791"/>
        <v>https://www.udobaer.de/out/media/public/cust/others/s0000402-2021-ch_it.pdf</v>
      </c>
    </row>
    <row r="26416" spans="1:2" x14ac:dyDescent="0.2">
      <c r="A26416" s="1" t="s">
        <v>11217</v>
      </c>
      <c r="B26416" t="str">
        <f t="shared" si="791"/>
        <v>https://www.udobaer.de/out/media/public/cust/others/s0000402-2021-ch_it.pdf</v>
      </c>
    </row>
    <row r="26417" spans="1:2" x14ac:dyDescent="0.2">
      <c r="A26417" s="1" t="s">
        <v>11218</v>
      </c>
      <c r="B26417" t="str">
        <f t="shared" si="791"/>
        <v>https://www.udobaer.de/out/media/public/cust/others/s0000402-2021-ch_it.pdf</v>
      </c>
    </row>
    <row r="26418" spans="1:2" x14ac:dyDescent="0.2">
      <c r="A26418" s="1" t="s">
        <v>11219</v>
      </c>
      <c r="B26418" t="str">
        <f t="shared" si="791"/>
        <v>https://www.udobaer.de/out/media/public/cust/others/s0000402-2021-ch_it.pdf</v>
      </c>
    </row>
    <row r="26419" spans="1:2" x14ac:dyDescent="0.2">
      <c r="A26419" s="1" t="s">
        <v>11364</v>
      </c>
      <c r="B26419" t="str">
        <f t="shared" ref="B26419:B26431" si="792">HYPERLINK("https://www.udobaer.de/out/media/public/cust/others/s0000403-2021-ch_it.pdf")</f>
        <v>https://www.udobaer.de/out/media/public/cust/others/s0000403-2021-ch_it.pdf</v>
      </c>
    </row>
    <row r="26420" spans="1:2" x14ac:dyDescent="0.2">
      <c r="A26420" s="1" t="s">
        <v>11365</v>
      </c>
      <c r="B26420" t="str">
        <f t="shared" si="792"/>
        <v>https://www.udobaer.de/out/media/public/cust/others/s0000403-2021-ch_it.pdf</v>
      </c>
    </row>
    <row r="26421" spans="1:2" x14ac:dyDescent="0.2">
      <c r="A26421" s="1" t="s">
        <v>11424</v>
      </c>
      <c r="B26421" t="str">
        <f t="shared" si="792"/>
        <v>https://www.udobaer.de/out/media/public/cust/others/s0000403-2021-ch_it.pdf</v>
      </c>
    </row>
    <row r="26422" spans="1:2" x14ac:dyDescent="0.2">
      <c r="A26422" s="1" t="s">
        <v>11425</v>
      </c>
      <c r="B26422" t="str">
        <f t="shared" si="792"/>
        <v>https://www.udobaer.de/out/media/public/cust/others/s0000403-2021-ch_it.pdf</v>
      </c>
    </row>
    <row r="26423" spans="1:2" x14ac:dyDescent="0.2">
      <c r="A26423" s="1" t="s">
        <v>11427</v>
      </c>
      <c r="B26423" t="str">
        <f t="shared" si="792"/>
        <v>https://www.udobaer.de/out/media/public/cust/others/s0000403-2021-ch_it.pdf</v>
      </c>
    </row>
    <row r="26424" spans="1:2" x14ac:dyDescent="0.2">
      <c r="A26424" s="1" t="s">
        <v>11430</v>
      </c>
      <c r="B26424" t="str">
        <f t="shared" si="792"/>
        <v>https://www.udobaer.de/out/media/public/cust/others/s0000403-2021-ch_it.pdf</v>
      </c>
    </row>
    <row r="26425" spans="1:2" x14ac:dyDescent="0.2">
      <c r="A26425" s="1" t="s">
        <v>11431</v>
      </c>
      <c r="B26425" t="str">
        <f t="shared" si="792"/>
        <v>https://www.udobaer.de/out/media/public/cust/others/s0000403-2021-ch_it.pdf</v>
      </c>
    </row>
    <row r="26426" spans="1:2" x14ac:dyDescent="0.2">
      <c r="A26426" s="1" t="s">
        <v>11435</v>
      </c>
      <c r="B26426" t="str">
        <f t="shared" si="792"/>
        <v>https://www.udobaer.de/out/media/public/cust/others/s0000403-2021-ch_it.pdf</v>
      </c>
    </row>
    <row r="26427" spans="1:2" x14ac:dyDescent="0.2">
      <c r="A26427" s="1" t="s">
        <v>11455</v>
      </c>
      <c r="B26427" t="str">
        <f t="shared" si="792"/>
        <v>https://www.udobaer.de/out/media/public/cust/others/s0000403-2021-ch_it.pdf</v>
      </c>
    </row>
    <row r="26428" spans="1:2" x14ac:dyDescent="0.2">
      <c r="A26428" s="1" t="s">
        <v>11457</v>
      </c>
      <c r="B26428" t="str">
        <f t="shared" si="792"/>
        <v>https://www.udobaer.de/out/media/public/cust/others/s0000403-2021-ch_it.pdf</v>
      </c>
    </row>
    <row r="26429" spans="1:2" x14ac:dyDescent="0.2">
      <c r="A26429" s="1" t="s">
        <v>11515</v>
      </c>
      <c r="B26429" t="str">
        <f t="shared" si="792"/>
        <v>https://www.udobaer.de/out/media/public/cust/others/s0000403-2021-ch_it.pdf</v>
      </c>
    </row>
    <row r="26430" spans="1:2" x14ac:dyDescent="0.2">
      <c r="A26430" s="1" t="s">
        <v>34397</v>
      </c>
      <c r="B26430" t="str">
        <f t="shared" si="792"/>
        <v>https://www.udobaer.de/out/media/public/cust/others/s0000403-2021-ch_it.pdf</v>
      </c>
    </row>
    <row r="26431" spans="1:2" x14ac:dyDescent="0.2">
      <c r="A26431" s="1" t="s">
        <v>34428</v>
      </c>
      <c r="B26431" t="str">
        <f t="shared" si="792"/>
        <v>https://www.udobaer.de/out/media/public/cust/others/s0000403-2021-ch_it.pdf</v>
      </c>
    </row>
    <row r="26432" spans="1:2" x14ac:dyDescent="0.2">
      <c r="A26432" s="1" t="s">
        <v>189</v>
      </c>
      <c r="B26432" t="str">
        <f t="shared" ref="B26432:B26463" si="793">HYPERLINK("https://www.udobaer.de/out/media/public/cust/others/s0000404-2021-ch_it.pdf")</f>
        <v>https://www.udobaer.de/out/media/public/cust/others/s0000404-2021-ch_it.pdf</v>
      </c>
    </row>
    <row r="26433" spans="1:2" x14ac:dyDescent="0.2">
      <c r="A26433" s="1" t="s">
        <v>199</v>
      </c>
      <c r="B26433" t="str">
        <f t="shared" si="793"/>
        <v>https://www.udobaer.de/out/media/public/cust/others/s0000404-2021-ch_it.pdf</v>
      </c>
    </row>
    <row r="26434" spans="1:2" x14ac:dyDescent="0.2">
      <c r="A26434" s="1" t="s">
        <v>9470</v>
      </c>
      <c r="B26434" t="str">
        <f t="shared" si="793"/>
        <v>https://www.udobaer.de/out/media/public/cust/others/s0000404-2021-ch_it.pdf</v>
      </c>
    </row>
    <row r="26435" spans="1:2" x14ac:dyDescent="0.2">
      <c r="A26435" s="1" t="s">
        <v>9813</v>
      </c>
      <c r="B26435" t="str">
        <f t="shared" si="793"/>
        <v>https://www.udobaer.de/out/media/public/cust/others/s0000404-2021-ch_it.pdf</v>
      </c>
    </row>
    <row r="26436" spans="1:2" x14ac:dyDescent="0.2">
      <c r="A26436" s="1" t="s">
        <v>9816</v>
      </c>
      <c r="B26436" t="str">
        <f t="shared" si="793"/>
        <v>https://www.udobaer.de/out/media/public/cust/others/s0000404-2021-ch_it.pdf</v>
      </c>
    </row>
    <row r="26437" spans="1:2" x14ac:dyDescent="0.2">
      <c r="A26437" s="1" t="s">
        <v>10042</v>
      </c>
      <c r="B26437" t="str">
        <f t="shared" si="793"/>
        <v>https://www.udobaer.de/out/media/public/cust/others/s0000404-2021-ch_it.pdf</v>
      </c>
    </row>
    <row r="26438" spans="1:2" x14ac:dyDescent="0.2">
      <c r="A26438" s="1" t="s">
        <v>10043</v>
      </c>
      <c r="B26438" t="str">
        <f t="shared" si="793"/>
        <v>https://www.udobaer.de/out/media/public/cust/others/s0000404-2021-ch_it.pdf</v>
      </c>
    </row>
    <row r="26439" spans="1:2" x14ac:dyDescent="0.2">
      <c r="A26439" s="1" t="s">
        <v>10044</v>
      </c>
      <c r="B26439" t="str">
        <f t="shared" si="793"/>
        <v>https://www.udobaer.de/out/media/public/cust/others/s0000404-2021-ch_it.pdf</v>
      </c>
    </row>
    <row r="26440" spans="1:2" x14ac:dyDescent="0.2">
      <c r="A26440" s="1" t="s">
        <v>10045</v>
      </c>
      <c r="B26440" t="str">
        <f t="shared" si="793"/>
        <v>https://www.udobaer.de/out/media/public/cust/others/s0000404-2021-ch_it.pdf</v>
      </c>
    </row>
    <row r="26441" spans="1:2" x14ac:dyDescent="0.2">
      <c r="A26441" s="1" t="s">
        <v>10046</v>
      </c>
      <c r="B26441" t="str">
        <f t="shared" si="793"/>
        <v>https://www.udobaer.de/out/media/public/cust/others/s0000404-2021-ch_it.pdf</v>
      </c>
    </row>
    <row r="26442" spans="1:2" x14ac:dyDescent="0.2">
      <c r="A26442" s="1" t="s">
        <v>10047</v>
      </c>
      <c r="B26442" t="str">
        <f t="shared" si="793"/>
        <v>https://www.udobaer.de/out/media/public/cust/others/s0000404-2021-ch_it.pdf</v>
      </c>
    </row>
    <row r="26443" spans="1:2" x14ac:dyDescent="0.2">
      <c r="A26443" s="1" t="s">
        <v>10048</v>
      </c>
      <c r="B26443" t="str">
        <f t="shared" si="793"/>
        <v>https://www.udobaer.de/out/media/public/cust/others/s0000404-2021-ch_it.pdf</v>
      </c>
    </row>
    <row r="26444" spans="1:2" x14ac:dyDescent="0.2">
      <c r="A26444" s="1" t="s">
        <v>10049</v>
      </c>
      <c r="B26444" t="str">
        <f t="shared" si="793"/>
        <v>https://www.udobaer.de/out/media/public/cust/others/s0000404-2021-ch_it.pdf</v>
      </c>
    </row>
    <row r="26445" spans="1:2" x14ac:dyDescent="0.2">
      <c r="A26445" s="1" t="s">
        <v>10050</v>
      </c>
      <c r="B26445" t="str">
        <f t="shared" si="793"/>
        <v>https://www.udobaer.de/out/media/public/cust/others/s0000404-2021-ch_it.pdf</v>
      </c>
    </row>
    <row r="26446" spans="1:2" x14ac:dyDescent="0.2">
      <c r="A26446" s="1" t="s">
        <v>10051</v>
      </c>
      <c r="B26446" t="str">
        <f t="shared" si="793"/>
        <v>https://www.udobaer.de/out/media/public/cust/others/s0000404-2021-ch_it.pdf</v>
      </c>
    </row>
    <row r="26447" spans="1:2" x14ac:dyDescent="0.2">
      <c r="A26447" s="1" t="s">
        <v>10052</v>
      </c>
      <c r="B26447" t="str">
        <f t="shared" si="793"/>
        <v>https://www.udobaer.de/out/media/public/cust/others/s0000404-2021-ch_it.pdf</v>
      </c>
    </row>
    <row r="26448" spans="1:2" x14ac:dyDescent="0.2">
      <c r="A26448" s="1" t="s">
        <v>10053</v>
      </c>
      <c r="B26448" t="str">
        <f t="shared" si="793"/>
        <v>https://www.udobaer.de/out/media/public/cust/others/s0000404-2021-ch_it.pdf</v>
      </c>
    </row>
    <row r="26449" spans="1:2" x14ac:dyDescent="0.2">
      <c r="A26449" s="1" t="s">
        <v>10054</v>
      </c>
      <c r="B26449" t="str">
        <f t="shared" si="793"/>
        <v>https://www.udobaer.de/out/media/public/cust/others/s0000404-2021-ch_it.pdf</v>
      </c>
    </row>
    <row r="26450" spans="1:2" x14ac:dyDescent="0.2">
      <c r="A26450" s="1" t="s">
        <v>10055</v>
      </c>
      <c r="B26450" t="str">
        <f t="shared" si="793"/>
        <v>https://www.udobaer.de/out/media/public/cust/others/s0000404-2021-ch_it.pdf</v>
      </c>
    </row>
    <row r="26451" spans="1:2" x14ac:dyDescent="0.2">
      <c r="A26451" s="1" t="s">
        <v>10056</v>
      </c>
      <c r="B26451" t="str">
        <f t="shared" si="793"/>
        <v>https://www.udobaer.de/out/media/public/cust/others/s0000404-2021-ch_it.pdf</v>
      </c>
    </row>
    <row r="26452" spans="1:2" x14ac:dyDescent="0.2">
      <c r="A26452" s="1" t="s">
        <v>10057</v>
      </c>
      <c r="B26452" t="str">
        <f t="shared" si="793"/>
        <v>https://www.udobaer.de/out/media/public/cust/others/s0000404-2021-ch_it.pdf</v>
      </c>
    </row>
    <row r="26453" spans="1:2" x14ac:dyDescent="0.2">
      <c r="A26453" s="1" t="s">
        <v>10058</v>
      </c>
      <c r="B26453" t="str">
        <f t="shared" si="793"/>
        <v>https://www.udobaer.de/out/media/public/cust/others/s0000404-2021-ch_it.pdf</v>
      </c>
    </row>
    <row r="26454" spans="1:2" x14ac:dyDescent="0.2">
      <c r="A26454" s="1" t="s">
        <v>10059</v>
      </c>
      <c r="B26454" t="str">
        <f t="shared" si="793"/>
        <v>https://www.udobaer.de/out/media/public/cust/others/s0000404-2021-ch_it.pdf</v>
      </c>
    </row>
    <row r="26455" spans="1:2" x14ac:dyDescent="0.2">
      <c r="A26455" s="1" t="s">
        <v>10060</v>
      </c>
      <c r="B26455" t="str">
        <f t="shared" si="793"/>
        <v>https://www.udobaer.de/out/media/public/cust/others/s0000404-2021-ch_it.pdf</v>
      </c>
    </row>
    <row r="26456" spans="1:2" x14ac:dyDescent="0.2">
      <c r="A26456" s="1" t="s">
        <v>10061</v>
      </c>
      <c r="B26456" t="str">
        <f t="shared" si="793"/>
        <v>https://www.udobaer.de/out/media/public/cust/others/s0000404-2021-ch_it.pdf</v>
      </c>
    </row>
    <row r="26457" spans="1:2" x14ac:dyDescent="0.2">
      <c r="A26457" s="1" t="s">
        <v>10062</v>
      </c>
      <c r="B26457" t="str">
        <f t="shared" si="793"/>
        <v>https://www.udobaer.de/out/media/public/cust/others/s0000404-2021-ch_it.pdf</v>
      </c>
    </row>
    <row r="26458" spans="1:2" x14ac:dyDescent="0.2">
      <c r="A26458" s="1" t="s">
        <v>10063</v>
      </c>
      <c r="B26458" t="str">
        <f t="shared" si="793"/>
        <v>https://www.udobaer.de/out/media/public/cust/others/s0000404-2021-ch_it.pdf</v>
      </c>
    </row>
    <row r="26459" spans="1:2" x14ac:dyDescent="0.2">
      <c r="A26459" s="1" t="s">
        <v>10064</v>
      </c>
      <c r="B26459" t="str">
        <f t="shared" si="793"/>
        <v>https://www.udobaer.de/out/media/public/cust/others/s0000404-2021-ch_it.pdf</v>
      </c>
    </row>
    <row r="26460" spans="1:2" x14ac:dyDescent="0.2">
      <c r="A26460" s="1" t="s">
        <v>10065</v>
      </c>
      <c r="B26460" t="str">
        <f t="shared" si="793"/>
        <v>https://www.udobaer.de/out/media/public/cust/others/s0000404-2021-ch_it.pdf</v>
      </c>
    </row>
    <row r="26461" spans="1:2" x14ac:dyDescent="0.2">
      <c r="A26461" s="1" t="s">
        <v>10066</v>
      </c>
      <c r="B26461" t="str">
        <f t="shared" si="793"/>
        <v>https://www.udobaer.de/out/media/public/cust/others/s0000404-2021-ch_it.pdf</v>
      </c>
    </row>
    <row r="26462" spans="1:2" x14ac:dyDescent="0.2">
      <c r="A26462" s="1" t="s">
        <v>10067</v>
      </c>
      <c r="B26462" t="str">
        <f t="shared" si="793"/>
        <v>https://www.udobaer.de/out/media/public/cust/others/s0000404-2021-ch_it.pdf</v>
      </c>
    </row>
    <row r="26463" spans="1:2" x14ac:dyDescent="0.2">
      <c r="A26463" s="1" t="s">
        <v>10068</v>
      </c>
      <c r="B26463" t="str">
        <f t="shared" si="793"/>
        <v>https://www.udobaer.de/out/media/public/cust/others/s0000404-2021-ch_it.pdf</v>
      </c>
    </row>
    <row r="26464" spans="1:2" x14ac:dyDescent="0.2">
      <c r="A26464" s="1" t="s">
        <v>10069</v>
      </c>
      <c r="B26464" t="str">
        <f t="shared" ref="B26464:B26495" si="794">HYPERLINK("https://www.udobaer.de/out/media/public/cust/others/s0000404-2021-ch_it.pdf")</f>
        <v>https://www.udobaer.de/out/media/public/cust/others/s0000404-2021-ch_it.pdf</v>
      </c>
    </row>
    <row r="26465" spans="1:2" x14ac:dyDescent="0.2">
      <c r="A26465" s="1" t="s">
        <v>10070</v>
      </c>
      <c r="B26465" t="str">
        <f t="shared" si="794"/>
        <v>https://www.udobaer.de/out/media/public/cust/others/s0000404-2021-ch_it.pdf</v>
      </c>
    </row>
    <row r="26466" spans="1:2" x14ac:dyDescent="0.2">
      <c r="A26466" s="1" t="s">
        <v>10071</v>
      </c>
      <c r="B26466" t="str">
        <f t="shared" si="794"/>
        <v>https://www.udobaer.de/out/media/public/cust/others/s0000404-2021-ch_it.pdf</v>
      </c>
    </row>
    <row r="26467" spans="1:2" x14ac:dyDescent="0.2">
      <c r="A26467" s="1" t="s">
        <v>10072</v>
      </c>
      <c r="B26467" t="str">
        <f t="shared" si="794"/>
        <v>https://www.udobaer.de/out/media/public/cust/others/s0000404-2021-ch_it.pdf</v>
      </c>
    </row>
    <row r="26468" spans="1:2" x14ac:dyDescent="0.2">
      <c r="A26468" s="1" t="s">
        <v>10073</v>
      </c>
      <c r="B26468" t="str">
        <f t="shared" si="794"/>
        <v>https://www.udobaer.de/out/media/public/cust/others/s0000404-2021-ch_it.pdf</v>
      </c>
    </row>
    <row r="26469" spans="1:2" x14ac:dyDescent="0.2">
      <c r="A26469" s="1" t="s">
        <v>10074</v>
      </c>
      <c r="B26469" t="str">
        <f t="shared" si="794"/>
        <v>https://www.udobaer.de/out/media/public/cust/others/s0000404-2021-ch_it.pdf</v>
      </c>
    </row>
    <row r="26470" spans="1:2" x14ac:dyDescent="0.2">
      <c r="A26470" s="1" t="s">
        <v>10075</v>
      </c>
      <c r="B26470" t="str">
        <f t="shared" si="794"/>
        <v>https://www.udobaer.de/out/media/public/cust/others/s0000404-2021-ch_it.pdf</v>
      </c>
    </row>
    <row r="26471" spans="1:2" x14ac:dyDescent="0.2">
      <c r="A26471" s="1" t="s">
        <v>10076</v>
      </c>
      <c r="B26471" t="str">
        <f t="shared" si="794"/>
        <v>https://www.udobaer.de/out/media/public/cust/others/s0000404-2021-ch_it.pdf</v>
      </c>
    </row>
    <row r="26472" spans="1:2" x14ac:dyDescent="0.2">
      <c r="A26472" s="1" t="s">
        <v>10077</v>
      </c>
      <c r="B26472" t="str">
        <f t="shared" si="794"/>
        <v>https://www.udobaer.de/out/media/public/cust/others/s0000404-2021-ch_it.pdf</v>
      </c>
    </row>
    <row r="26473" spans="1:2" x14ac:dyDescent="0.2">
      <c r="A26473" s="1" t="s">
        <v>10078</v>
      </c>
      <c r="B26473" t="str">
        <f t="shared" si="794"/>
        <v>https://www.udobaer.de/out/media/public/cust/others/s0000404-2021-ch_it.pdf</v>
      </c>
    </row>
    <row r="26474" spans="1:2" x14ac:dyDescent="0.2">
      <c r="A26474" s="1" t="s">
        <v>10079</v>
      </c>
      <c r="B26474" t="str">
        <f t="shared" si="794"/>
        <v>https://www.udobaer.de/out/media/public/cust/others/s0000404-2021-ch_it.pdf</v>
      </c>
    </row>
    <row r="26475" spans="1:2" x14ac:dyDescent="0.2">
      <c r="A26475" s="1" t="s">
        <v>10080</v>
      </c>
      <c r="B26475" t="str">
        <f t="shared" si="794"/>
        <v>https://www.udobaer.de/out/media/public/cust/others/s0000404-2021-ch_it.pdf</v>
      </c>
    </row>
    <row r="26476" spans="1:2" x14ac:dyDescent="0.2">
      <c r="A26476" s="1" t="s">
        <v>10081</v>
      </c>
      <c r="B26476" t="str">
        <f t="shared" si="794"/>
        <v>https://www.udobaer.de/out/media/public/cust/others/s0000404-2021-ch_it.pdf</v>
      </c>
    </row>
    <row r="26477" spans="1:2" x14ac:dyDescent="0.2">
      <c r="A26477" s="1" t="s">
        <v>10082</v>
      </c>
      <c r="B26477" t="str">
        <f t="shared" si="794"/>
        <v>https://www.udobaer.de/out/media/public/cust/others/s0000404-2021-ch_it.pdf</v>
      </c>
    </row>
    <row r="26478" spans="1:2" x14ac:dyDescent="0.2">
      <c r="A26478" s="1" t="s">
        <v>10083</v>
      </c>
      <c r="B26478" t="str">
        <f t="shared" si="794"/>
        <v>https://www.udobaer.de/out/media/public/cust/others/s0000404-2021-ch_it.pdf</v>
      </c>
    </row>
    <row r="26479" spans="1:2" x14ac:dyDescent="0.2">
      <c r="A26479" s="1" t="s">
        <v>10084</v>
      </c>
      <c r="B26479" t="str">
        <f t="shared" si="794"/>
        <v>https://www.udobaer.de/out/media/public/cust/others/s0000404-2021-ch_it.pdf</v>
      </c>
    </row>
    <row r="26480" spans="1:2" x14ac:dyDescent="0.2">
      <c r="A26480" s="1" t="s">
        <v>10085</v>
      </c>
      <c r="B26480" t="str">
        <f t="shared" si="794"/>
        <v>https://www.udobaer.de/out/media/public/cust/others/s0000404-2021-ch_it.pdf</v>
      </c>
    </row>
    <row r="26481" spans="1:2" x14ac:dyDescent="0.2">
      <c r="A26481" s="1" t="s">
        <v>10086</v>
      </c>
      <c r="B26481" t="str">
        <f t="shared" si="794"/>
        <v>https://www.udobaer.de/out/media/public/cust/others/s0000404-2021-ch_it.pdf</v>
      </c>
    </row>
    <row r="26482" spans="1:2" x14ac:dyDescent="0.2">
      <c r="A26482" s="1" t="s">
        <v>10087</v>
      </c>
      <c r="B26482" t="str">
        <f t="shared" si="794"/>
        <v>https://www.udobaer.de/out/media/public/cust/others/s0000404-2021-ch_it.pdf</v>
      </c>
    </row>
    <row r="26483" spans="1:2" x14ac:dyDescent="0.2">
      <c r="A26483" s="1" t="s">
        <v>10088</v>
      </c>
      <c r="B26483" t="str">
        <f t="shared" si="794"/>
        <v>https://www.udobaer.de/out/media/public/cust/others/s0000404-2021-ch_it.pdf</v>
      </c>
    </row>
    <row r="26484" spans="1:2" x14ac:dyDescent="0.2">
      <c r="A26484" s="1" t="s">
        <v>10089</v>
      </c>
      <c r="B26484" t="str">
        <f t="shared" si="794"/>
        <v>https://www.udobaer.de/out/media/public/cust/others/s0000404-2021-ch_it.pdf</v>
      </c>
    </row>
    <row r="26485" spans="1:2" x14ac:dyDescent="0.2">
      <c r="A26485" s="1" t="s">
        <v>10090</v>
      </c>
      <c r="B26485" t="str">
        <f t="shared" si="794"/>
        <v>https://www.udobaer.de/out/media/public/cust/others/s0000404-2021-ch_it.pdf</v>
      </c>
    </row>
    <row r="26486" spans="1:2" x14ac:dyDescent="0.2">
      <c r="A26486" s="1" t="s">
        <v>10091</v>
      </c>
      <c r="B26486" t="str">
        <f t="shared" si="794"/>
        <v>https://www.udobaer.de/out/media/public/cust/others/s0000404-2021-ch_it.pdf</v>
      </c>
    </row>
    <row r="26487" spans="1:2" x14ac:dyDescent="0.2">
      <c r="A26487" s="1" t="s">
        <v>10092</v>
      </c>
      <c r="B26487" t="str">
        <f t="shared" si="794"/>
        <v>https://www.udobaer.de/out/media/public/cust/others/s0000404-2021-ch_it.pdf</v>
      </c>
    </row>
    <row r="26488" spans="1:2" x14ac:dyDescent="0.2">
      <c r="A26488" s="1" t="s">
        <v>10093</v>
      </c>
      <c r="B26488" t="str">
        <f t="shared" si="794"/>
        <v>https://www.udobaer.de/out/media/public/cust/others/s0000404-2021-ch_it.pdf</v>
      </c>
    </row>
    <row r="26489" spans="1:2" x14ac:dyDescent="0.2">
      <c r="A26489" s="1" t="s">
        <v>10094</v>
      </c>
      <c r="B26489" t="str">
        <f t="shared" si="794"/>
        <v>https://www.udobaer.de/out/media/public/cust/others/s0000404-2021-ch_it.pdf</v>
      </c>
    </row>
    <row r="26490" spans="1:2" x14ac:dyDescent="0.2">
      <c r="A26490" s="1" t="s">
        <v>10095</v>
      </c>
      <c r="B26490" t="str">
        <f t="shared" si="794"/>
        <v>https://www.udobaer.de/out/media/public/cust/others/s0000404-2021-ch_it.pdf</v>
      </c>
    </row>
    <row r="26491" spans="1:2" x14ac:dyDescent="0.2">
      <c r="A26491" s="1" t="s">
        <v>10096</v>
      </c>
      <c r="B26491" t="str">
        <f t="shared" si="794"/>
        <v>https://www.udobaer.de/out/media/public/cust/others/s0000404-2021-ch_it.pdf</v>
      </c>
    </row>
    <row r="26492" spans="1:2" x14ac:dyDescent="0.2">
      <c r="A26492" s="1" t="s">
        <v>10097</v>
      </c>
      <c r="B26492" t="str">
        <f t="shared" si="794"/>
        <v>https://www.udobaer.de/out/media/public/cust/others/s0000404-2021-ch_it.pdf</v>
      </c>
    </row>
    <row r="26493" spans="1:2" x14ac:dyDescent="0.2">
      <c r="A26493" s="1" t="s">
        <v>10100</v>
      </c>
      <c r="B26493" t="str">
        <f t="shared" si="794"/>
        <v>https://www.udobaer.de/out/media/public/cust/others/s0000404-2021-ch_it.pdf</v>
      </c>
    </row>
    <row r="26494" spans="1:2" x14ac:dyDescent="0.2">
      <c r="A26494" s="1" t="s">
        <v>10148</v>
      </c>
      <c r="B26494" t="str">
        <f t="shared" si="794"/>
        <v>https://www.udobaer.de/out/media/public/cust/others/s0000404-2021-ch_it.pdf</v>
      </c>
    </row>
    <row r="26495" spans="1:2" x14ac:dyDescent="0.2">
      <c r="A26495" s="1" t="s">
        <v>10149</v>
      </c>
      <c r="B26495" t="str">
        <f t="shared" si="794"/>
        <v>https://www.udobaer.de/out/media/public/cust/others/s0000404-2021-ch_it.pdf</v>
      </c>
    </row>
    <row r="26496" spans="1:2" x14ac:dyDescent="0.2">
      <c r="A26496" s="1" t="s">
        <v>10150</v>
      </c>
      <c r="B26496" t="str">
        <f t="shared" ref="B26496:B26526" si="795">HYPERLINK("https://www.udobaer.de/out/media/public/cust/others/s0000404-2021-ch_it.pdf")</f>
        <v>https://www.udobaer.de/out/media/public/cust/others/s0000404-2021-ch_it.pdf</v>
      </c>
    </row>
    <row r="26497" spans="1:2" x14ac:dyDescent="0.2">
      <c r="A26497" s="1" t="s">
        <v>10151</v>
      </c>
      <c r="B26497" t="str">
        <f t="shared" si="795"/>
        <v>https://www.udobaer.de/out/media/public/cust/others/s0000404-2021-ch_it.pdf</v>
      </c>
    </row>
    <row r="26498" spans="1:2" x14ac:dyDescent="0.2">
      <c r="A26498" s="1" t="s">
        <v>10152</v>
      </c>
      <c r="B26498" t="str">
        <f t="shared" si="795"/>
        <v>https://www.udobaer.de/out/media/public/cust/others/s0000404-2021-ch_it.pdf</v>
      </c>
    </row>
    <row r="26499" spans="1:2" x14ac:dyDescent="0.2">
      <c r="A26499" s="1" t="s">
        <v>10153</v>
      </c>
      <c r="B26499" t="str">
        <f t="shared" si="795"/>
        <v>https://www.udobaer.de/out/media/public/cust/others/s0000404-2021-ch_it.pdf</v>
      </c>
    </row>
    <row r="26500" spans="1:2" x14ac:dyDescent="0.2">
      <c r="A26500" s="1" t="s">
        <v>10154</v>
      </c>
      <c r="B26500" t="str">
        <f t="shared" si="795"/>
        <v>https://www.udobaer.de/out/media/public/cust/others/s0000404-2021-ch_it.pdf</v>
      </c>
    </row>
    <row r="26501" spans="1:2" x14ac:dyDescent="0.2">
      <c r="A26501" s="1" t="s">
        <v>10155</v>
      </c>
      <c r="B26501" t="str">
        <f t="shared" si="795"/>
        <v>https://www.udobaer.de/out/media/public/cust/others/s0000404-2021-ch_it.pdf</v>
      </c>
    </row>
    <row r="26502" spans="1:2" x14ac:dyDescent="0.2">
      <c r="A26502" s="1" t="s">
        <v>10156</v>
      </c>
      <c r="B26502" t="str">
        <f t="shared" si="795"/>
        <v>https://www.udobaer.de/out/media/public/cust/others/s0000404-2021-ch_it.pdf</v>
      </c>
    </row>
    <row r="26503" spans="1:2" x14ac:dyDescent="0.2">
      <c r="A26503" s="1" t="s">
        <v>10157</v>
      </c>
      <c r="B26503" t="str">
        <f t="shared" si="795"/>
        <v>https://www.udobaer.de/out/media/public/cust/others/s0000404-2021-ch_it.pdf</v>
      </c>
    </row>
    <row r="26504" spans="1:2" x14ac:dyDescent="0.2">
      <c r="A26504" s="1" t="s">
        <v>10158</v>
      </c>
      <c r="B26504" t="str">
        <f t="shared" si="795"/>
        <v>https://www.udobaer.de/out/media/public/cust/others/s0000404-2021-ch_it.pdf</v>
      </c>
    </row>
    <row r="26505" spans="1:2" x14ac:dyDescent="0.2">
      <c r="A26505" s="1" t="s">
        <v>11328</v>
      </c>
      <c r="B26505" t="str">
        <f t="shared" si="795"/>
        <v>https://www.udobaer.de/out/media/public/cust/others/s0000404-2021-ch_it.pdf</v>
      </c>
    </row>
    <row r="26506" spans="1:2" x14ac:dyDescent="0.2">
      <c r="A26506" s="1" t="s">
        <v>11329</v>
      </c>
      <c r="B26506" t="str">
        <f t="shared" si="795"/>
        <v>https://www.udobaer.de/out/media/public/cust/others/s0000404-2021-ch_it.pdf</v>
      </c>
    </row>
    <row r="26507" spans="1:2" x14ac:dyDescent="0.2">
      <c r="A26507" s="1" t="s">
        <v>11330</v>
      </c>
      <c r="B26507" t="str">
        <f t="shared" si="795"/>
        <v>https://www.udobaer.de/out/media/public/cust/others/s0000404-2021-ch_it.pdf</v>
      </c>
    </row>
    <row r="26508" spans="1:2" x14ac:dyDescent="0.2">
      <c r="A26508" s="1" t="s">
        <v>11331</v>
      </c>
      <c r="B26508" t="str">
        <f t="shared" si="795"/>
        <v>https://www.udobaer.de/out/media/public/cust/others/s0000404-2021-ch_it.pdf</v>
      </c>
    </row>
    <row r="26509" spans="1:2" x14ac:dyDescent="0.2">
      <c r="A26509" s="1" t="s">
        <v>11333</v>
      </c>
      <c r="B26509" t="str">
        <f t="shared" si="795"/>
        <v>https://www.udobaer.de/out/media/public/cust/others/s0000404-2021-ch_it.pdf</v>
      </c>
    </row>
    <row r="26510" spans="1:2" x14ac:dyDescent="0.2">
      <c r="A26510" s="1" t="s">
        <v>11334</v>
      </c>
      <c r="B26510" t="str">
        <f t="shared" si="795"/>
        <v>https://www.udobaer.de/out/media/public/cust/others/s0000404-2021-ch_it.pdf</v>
      </c>
    </row>
    <row r="26511" spans="1:2" x14ac:dyDescent="0.2">
      <c r="A26511" s="1" t="s">
        <v>11335</v>
      </c>
      <c r="B26511" t="str">
        <f t="shared" si="795"/>
        <v>https://www.udobaer.de/out/media/public/cust/others/s0000404-2021-ch_it.pdf</v>
      </c>
    </row>
    <row r="26512" spans="1:2" x14ac:dyDescent="0.2">
      <c r="A26512" s="1" t="s">
        <v>11336</v>
      </c>
      <c r="B26512" t="str">
        <f t="shared" si="795"/>
        <v>https://www.udobaer.de/out/media/public/cust/others/s0000404-2021-ch_it.pdf</v>
      </c>
    </row>
    <row r="26513" spans="1:2" x14ac:dyDescent="0.2">
      <c r="A26513" s="1" t="s">
        <v>11337</v>
      </c>
      <c r="B26513" t="str">
        <f t="shared" si="795"/>
        <v>https://www.udobaer.de/out/media/public/cust/others/s0000404-2021-ch_it.pdf</v>
      </c>
    </row>
    <row r="26514" spans="1:2" x14ac:dyDescent="0.2">
      <c r="A26514" s="1" t="s">
        <v>11338</v>
      </c>
      <c r="B26514" t="str">
        <f t="shared" si="795"/>
        <v>https://www.udobaer.de/out/media/public/cust/others/s0000404-2021-ch_it.pdf</v>
      </c>
    </row>
    <row r="26515" spans="1:2" x14ac:dyDescent="0.2">
      <c r="A26515" s="1" t="s">
        <v>11339</v>
      </c>
      <c r="B26515" t="str">
        <f t="shared" si="795"/>
        <v>https://www.udobaer.de/out/media/public/cust/others/s0000404-2021-ch_it.pdf</v>
      </c>
    </row>
    <row r="26516" spans="1:2" x14ac:dyDescent="0.2">
      <c r="A26516" s="1" t="s">
        <v>11340</v>
      </c>
      <c r="B26516" t="str">
        <f t="shared" si="795"/>
        <v>https://www.udobaer.de/out/media/public/cust/others/s0000404-2021-ch_it.pdf</v>
      </c>
    </row>
    <row r="26517" spans="1:2" x14ac:dyDescent="0.2">
      <c r="A26517" s="1" t="s">
        <v>11341</v>
      </c>
      <c r="B26517" t="str">
        <f t="shared" si="795"/>
        <v>https://www.udobaer.de/out/media/public/cust/others/s0000404-2021-ch_it.pdf</v>
      </c>
    </row>
    <row r="26518" spans="1:2" x14ac:dyDescent="0.2">
      <c r="A26518" s="1" t="s">
        <v>11342</v>
      </c>
      <c r="B26518" t="str">
        <f t="shared" si="795"/>
        <v>https://www.udobaer.de/out/media/public/cust/others/s0000404-2021-ch_it.pdf</v>
      </c>
    </row>
    <row r="26519" spans="1:2" x14ac:dyDescent="0.2">
      <c r="A26519" s="1" t="s">
        <v>11343</v>
      </c>
      <c r="B26519" t="str">
        <f t="shared" si="795"/>
        <v>https://www.udobaer.de/out/media/public/cust/others/s0000404-2021-ch_it.pdf</v>
      </c>
    </row>
    <row r="26520" spans="1:2" x14ac:dyDescent="0.2">
      <c r="A26520" s="1" t="s">
        <v>11344</v>
      </c>
      <c r="B26520" t="str">
        <f t="shared" si="795"/>
        <v>https://www.udobaer.de/out/media/public/cust/others/s0000404-2021-ch_it.pdf</v>
      </c>
    </row>
    <row r="26521" spans="1:2" x14ac:dyDescent="0.2">
      <c r="A26521" s="1" t="s">
        <v>11345</v>
      </c>
      <c r="B26521" t="str">
        <f t="shared" si="795"/>
        <v>https://www.udobaer.de/out/media/public/cust/others/s0000404-2021-ch_it.pdf</v>
      </c>
    </row>
    <row r="26522" spans="1:2" x14ac:dyDescent="0.2">
      <c r="A26522" s="1" t="s">
        <v>11346</v>
      </c>
      <c r="B26522" t="str">
        <f t="shared" si="795"/>
        <v>https://www.udobaer.de/out/media/public/cust/others/s0000404-2021-ch_it.pdf</v>
      </c>
    </row>
    <row r="26523" spans="1:2" x14ac:dyDescent="0.2">
      <c r="A26523" s="1" t="s">
        <v>11347</v>
      </c>
      <c r="B26523" t="str">
        <f t="shared" si="795"/>
        <v>https://www.udobaer.de/out/media/public/cust/others/s0000404-2021-ch_it.pdf</v>
      </c>
    </row>
    <row r="26524" spans="1:2" x14ac:dyDescent="0.2">
      <c r="A26524" s="1" t="s">
        <v>11348</v>
      </c>
      <c r="B26524" t="str">
        <f t="shared" si="795"/>
        <v>https://www.udobaer.de/out/media/public/cust/others/s0000404-2021-ch_it.pdf</v>
      </c>
    </row>
    <row r="26525" spans="1:2" x14ac:dyDescent="0.2">
      <c r="A26525" s="1" t="s">
        <v>11560</v>
      </c>
      <c r="B26525" t="str">
        <f t="shared" si="795"/>
        <v>https://www.udobaer.de/out/media/public/cust/others/s0000404-2021-ch_it.pdf</v>
      </c>
    </row>
    <row r="26526" spans="1:2" x14ac:dyDescent="0.2">
      <c r="A26526" s="1" t="s">
        <v>11563</v>
      </c>
      <c r="B26526" t="str">
        <f t="shared" si="795"/>
        <v>https://www.udobaer.de/out/media/public/cust/others/s0000404-2021-ch_it.pdf</v>
      </c>
    </row>
    <row r="26527" spans="1:2" x14ac:dyDescent="0.2">
      <c r="A26527" s="1" t="s">
        <v>9464</v>
      </c>
      <c r="B26527" t="str">
        <f t="shared" ref="B26527:B26550" si="796">HYPERLINK("https://www.udobaer.de/out/media/public/cust/others/s0000405-2021-ch_it.pdf")</f>
        <v>https://www.udobaer.de/out/media/public/cust/others/s0000405-2021-ch_it.pdf</v>
      </c>
    </row>
    <row r="26528" spans="1:2" x14ac:dyDescent="0.2">
      <c r="A26528" s="1" t="s">
        <v>9465</v>
      </c>
      <c r="B26528" t="str">
        <f t="shared" si="796"/>
        <v>https://www.udobaer.de/out/media/public/cust/others/s0000405-2021-ch_it.pdf</v>
      </c>
    </row>
    <row r="26529" spans="1:2" x14ac:dyDescent="0.2">
      <c r="A26529" s="1" t="s">
        <v>9466</v>
      </c>
      <c r="B26529" t="str">
        <f t="shared" si="796"/>
        <v>https://www.udobaer.de/out/media/public/cust/others/s0000405-2021-ch_it.pdf</v>
      </c>
    </row>
    <row r="26530" spans="1:2" x14ac:dyDescent="0.2">
      <c r="A26530" s="1" t="s">
        <v>9467</v>
      </c>
      <c r="B26530" t="str">
        <f t="shared" si="796"/>
        <v>https://www.udobaer.de/out/media/public/cust/others/s0000405-2021-ch_it.pdf</v>
      </c>
    </row>
    <row r="26531" spans="1:2" x14ac:dyDescent="0.2">
      <c r="A26531" s="1" t="s">
        <v>9468</v>
      </c>
      <c r="B26531" t="str">
        <f t="shared" si="796"/>
        <v>https://www.udobaer.de/out/media/public/cust/others/s0000405-2021-ch_it.pdf</v>
      </c>
    </row>
    <row r="26532" spans="1:2" x14ac:dyDescent="0.2">
      <c r="A26532" s="1" t="s">
        <v>9469</v>
      </c>
      <c r="B26532" t="str">
        <f t="shared" si="796"/>
        <v>https://www.udobaer.de/out/media/public/cust/others/s0000405-2021-ch_it.pdf</v>
      </c>
    </row>
    <row r="26533" spans="1:2" x14ac:dyDescent="0.2">
      <c r="A26533" s="1" t="s">
        <v>9471</v>
      </c>
      <c r="B26533" t="str">
        <f t="shared" si="796"/>
        <v>https://www.udobaer.de/out/media/public/cust/others/s0000405-2021-ch_it.pdf</v>
      </c>
    </row>
    <row r="26534" spans="1:2" x14ac:dyDescent="0.2">
      <c r="A26534" s="1" t="s">
        <v>9472</v>
      </c>
      <c r="B26534" t="str">
        <f t="shared" si="796"/>
        <v>https://www.udobaer.de/out/media/public/cust/others/s0000405-2021-ch_it.pdf</v>
      </c>
    </row>
    <row r="26535" spans="1:2" x14ac:dyDescent="0.2">
      <c r="A26535" s="1" t="s">
        <v>9473</v>
      </c>
      <c r="B26535" t="str">
        <f t="shared" si="796"/>
        <v>https://www.udobaer.de/out/media/public/cust/others/s0000405-2021-ch_it.pdf</v>
      </c>
    </row>
    <row r="26536" spans="1:2" x14ac:dyDescent="0.2">
      <c r="A26536" s="1" t="s">
        <v>9474</v>
      </c>
      <c r="B26536" t="str">
        <f t="shared" si="796"/>
        <v>https://www.udobaer.de/out/media/public/cust/others/s0000405-2021-ch_it.pdf</v>
      </c>
    </row>
    <row r="26537" spans="1:2" x14ac:dyDescent="0.2">
      <c r="A26537" s="1" t="s">
        <v>9475</v>
      </c>
      <c r="B26537" t="str">
        <f t="shared" si="796"/>
        <v>https://www.udobaer.de/out/media/public/cust/others/s0000405-2021-ch_it.pdf</v>
      </c>
    </row>
    <row r="26538" spans="1:2" x14ac:dyDescent="0.2">
      <c r="A26538" s="1" t="s">
        <v>9476</v>
      </c>
      <c r="B26538" t="str">
        <f t="shared" si="796"/>
        <v>https://www.udobaer.de/out/media/public/cust/others/s0000405-2021-ch_it.pdf</v>
      </c>
    </row>
    <row r="26539" spans="1:2" x14ac:dyDescent="0.2">
      <c r="A26539" s="1" t="s">
        <v>9477</v>
      </c>
      <c r="B26539" t="str">
        <f t="shared" si="796"/>
        <v>https://www.udobaer.de/out/media/public/cust/others/s0000405-2021-ch_it.pdf</v>
      </c>
    </row>
    <row r="26540" spans="1:2" x14ac:dyDescent="0.2">
      <c r="A26540" s="1" t="s">
        <v>9478</v>
      </c>
      <c r="B26540" t="str">
        <f t="shared" si="796"/>
        <v>https://www.udobaer.de/out/media/public/cust/others/s0000405-2021-ch_it.pdf</v>
      </c>
    </row>
    <row r="26541" spans="1:2" x14ac:dyDescent="0.2">
      <c r="A26541" s="1" t="s">
        <v>9479</v>
      </c>
      <c r="B26541" t="str">
        <f t="shared" si="796"/>
        <v>https://www.udobaer.de/out/media/public/cust/others/s0000405-2021-ch_it.pdf</v>
      </c>
    </row>
    <row r="26542" spans="1:2" x14ac:dyDescent="0.2">
      <c r="A26542" s="1" t="s">
        <v>9480</v>
      </c>
      <c r="B26542" t="str">
        <f t="shared" si="796"/>
        <v>https://www.udobaer.de/out/media/public/cust/others/s0000405-2021-ch_it.pdf</v>
      </c>
    </row>
    <row r="26543" spans="1:2" x14ac:dyDescent="0.2">
      <c r="A26543" s="1" t="s">
        <v>11099</v>
      </c>
      <c r="B26543" t="str">
        <f t="shared" si="796"/>
        <v>https://www.udobaer.de/out/media/public/cust/others/s0000405-2021-ch_it.pdf</v>
      </c>
    </row>
    <row r="26544" spans="1:2" x14ac:dyDescent="0.2">
      <c r="A26544" s="1" t="s">
        <v>11101</v>
      </c>
      <c r="B26544" t="str">
        <f t="shared" si="796"/>
        <v>https://www.udobaer.de/out/media/public/cust/others/s0000405-2021-ch_it.pdf</v>
      </c>
    </row>
    <row r="26545" spans="1:2" x14ac:dyDescent="0.2">
      <c r="A26545" s="1" t="s">
        <v>11102</v>
      </c>
      <c r="B26545" t="str">
        <f t="shared" si="796"/>
        <v>https://www.udobaer.de/out/media/public/cust/others/s0000405-2021-ch_it.pdf</v>
      </c>
    </row>
    <row r="26546" spans="1:2" x14ac:dyDescent="0.2">
      <c r="A26546" s="1" t="s">
        <v>11103</v>
      </c>
      <c r="B26546" t="str">
        <f t="shared" si="796"/>
        <v>https://www.udobaer.de/out/media/public/cust/others/s0000405-2021-ch_it.pdf</v>
      </c>
    </row>
    <row r="26547" spans="1:2" x14ac:dyDescent="0.2">
      <c r="A26547" s="1" t="s">
        <v>11517</v>
      </c>
      <c r="B26547" t="str">
        <f t="shared" si="796"/>
        <v>https://www.udobaer.de/out/media/public/cust/others/s0000405-2021-ch_it.pdf</v>
      </c>
    </row>
    <row r="26548" spans="1:2" x14ac:dyDescent="0.2">
      <c r="A26548" s="1" t="s">
        <v>11518</v>
      </c>
      <c r="B26548" t="str">
        <f t="shared" si="796"/>
        <v>https://www.udobaer.de/out/media/public/cust/others/s0000405-2021-ch_it.pdf</v>
      </c>
    </row>
    <row r="26549" spans="1:2" x14ac:dyDescent="0.2">
      <c r="A26549" s="1" t="s">
        <v>11519</v>
      </c>
      <c r="B26549" t="str">
        <f t="shared" si="796"/>
        <v>https://www.udobaer.de/out/media/public/cust/others/s0000405-2021-ch_it.pdf</v>
      </c>
    </row>
    <row r="26550" spans="1:2" x14ac:dyDescent="0.2">
      <c r="A26550" s="1" t="s">
        <v>11520</v>
      </c>
      <c r="B26550" t="str">
        <f t="shared" si="796"/>
        <v>https://www.udobaer.de/out/media/public/cust/others/s0000405-2021-ch_it.pdf</v>
      </c>
    </row>
    <row r="26551" spans="1:2" x14ac:dyDescent="0.2">
      <c r="A26551" s="1" t="s">
        <v>170</v>
      </c>
      <c r="B26551" t="str">
        <f t="shared" ref="B26551:B26582" si="797">HYPERLINK("https://www.udobaer.de/out/media/public/cust/others/s0000406-2021-ch_it.pdf")</f>
        <v>https://www.udobaer.de/out/media/public/cust/others/s0000406-2021-ch_it.pdf</v>
      </c>
    </row>
    <row r="26552" spans="1:2" x14ac:dyDescent="0.2">
      <c r="A26552" s="1" t="s">
        <v>10098</v>
      </c>
      <c r="B26552" t="str">
        <f t="shared" si="797"/>
        <v>https://www.udobaer.de/out/media/public/cust/others/s0000406-2021-ch_it.pdf</v>
      </c>
    </row>
    <row r="26553" spans="1:2" x14ac:dyDescent="0.2">
      <c r="A26553" s="1" t="s">
        <v>10099</v>
      </c>
      <c r="B26553" t="str">
        <f t="shared" si="797"/>
        <v>https://www.udobaer.de/out/media/public/cust/others/s0000406-2021-ch_it.pdf</v>
      </c>
    </row>
    <row r="26554" spans="1:2" x14ac:dyDescent="0.2">
      <c r="A26554" s="1" t="s">
        <v>10101</v>
      </c>
      <c r="B26554" t="str">
        <f t="shared" si="797"/>
        <v>https://www.udobaer.de/out/media/public/cust/others/s0000406-2021-ch_it.pdf</v>
      </c>
    </row>
    <row r="26555" spans="1:2" x14ac:dyDescent="0.2">
      <c r="A26555" s="1" t="s">
        <v>10102</v>
      </c>
      <c r="B26555" t="str">
        <f t="shared" si="797"/>
        <v>https://www.udobaer.de/out/media/public/cust/others/s0000406-2021-ch_it.pdf</v>
      </c>
    </row>
    <row r="26556" spans="1:2" x14ac:dyDescent="0.2">
      <c r="A26556" s="1" t="s">
        <v>10103</v>
      </c>
      <c r="B26556" t="str">
        <f t="shared" si="797"/>
        <v>https://www.udobaer.de/out/media/public/cust/others/s0000406-2021-ch_it.pdf</v>
      </c>
    </row>
    <row r="26557" spans="1:2" x14ac:dyDescent="0.2">
      <c r="A26557" s="1" t="s">
        <v>10104</v>
      </c>
      <c r="B26557" t="str">
        <f t="shared" si="797"/>
        <v>https://www.udobaer.de/out/media/public/cust/others/s0000406-2021-ch_it.pdf</v>
      </c>
    </row>
    <row r="26558" spans="1:2" x14ac:dyDescent="0.2">
      <c r="A26558" s="1" t="s">
        <v>10105</v>
      </c>
      <c r="B26558" t="str">
        <f t="shared" si="797"/>
        <v>https://www.udobaer.de/out/media/public/cust/others/s0000406-2021-ch_it.pdf</v>
      </c>
    </row>
    <row r="26559" spans="1:2" x14ac:dyDescent="0.2">
      <c r="A26559" s="1" t="s">
        <v>10106</v>
      </c>
      <c r="B26559" t="str">
        <f t="shared" si="797"/>
        <v>https://www.udobaer.de/out/media/public/cust/others/s0000406-2021-ch_it.pdf</v>
      </c>
    </row>
    <row r="26560" spans="1:2" x14ac:dyDescent="0.2">
      <c r="A26560" s="1" t="s">
        <v>10107</v>
      </c>
      <c r="B26560" t="str">
        <f t="shared" si="797"/>
        <v>https://www.udobaer.de/out/media/public/cust/others/s0000406-2021-ch_it.pdf</v>
      </c>
    </row>
    <row r="26561" spans="1:2" x14ac:dyDescent="0.2">
      <c r="A26561" s="1" t="s">
        <v>10108</v>
      </c>
      <c r="B26561" t="str">
        <f t="shared" si="797"/>
        <v>https://www.udobaer.de/out/media/public/cust/others/s0000406-2021-ch_it.pdf</v>
      </c>
    </row>
    <row r="26562" spans="1:2" x14ac:dyDescent="0.2">
      <c r="A26562" s="1" t="s">
        <v>10109</v>
      </c>
      <c r="B26562" t="str">
        <f t="shared" si="797"/>
        <v>https://www.udobaer.de/out/media/public/cust/others/s0000406-2021-ch_it.pdf</v>
      </c>
    </row>
    <row r="26563" spans="1:2" x14ac:dyDescent="0.2">
      <c r="A26563" s="1" t="s">
        <v>10110</v>
      </c>
      <c r="B26563" t="str">
        <f t="shared" si="797"/>
        <v>https://www.udobaer.de/out/media/public/cust/others/s0000406-2021-ch_it.pdf</v>
      </c>
    </row>
    <row r="26564" spans="1:2" x14ac:dyDescent="0.2">
      <c r="A26564" s="1" t="s">
        <v>10111</v>
      </c>
      <c r="B26564" t="str">
        <f t="shared" si="797"/>
        <v>https://www.udobaer.de/out/media/public/cust/others/s0000406-2021-ch_it.pdf</v>
      </c>
    </row>
    <row r="26565" spans="1:2" x14ac:dyDescent="0.2">
      <c r="A26565" s="1" t="s">
        <v>10112</v>
      </c>
      <c r="B26565" t="str">
        <f t="shared" si="797"/>
        <v>https://www.udobaer.de/out/media/public/cust/others/s0000406-2021-ch_it.pdf</v>
      </c>
    </row>
    <row r="26566" spans="1:2" x14ac:dyDescent="0.2">
      <c r="A26566" s="1" t="s">
        <v>10113</v>
      </c>
      <c r="B26566" t="str">
        <f t="shared" si="797"/>
        <v>https://www.udobaer.de/out/media/public/cust/others/s0000406-2021-ch_it.pdf</v>
      </c>
    </row>
    <row r="26567" spans="1:2" x14ac:dyDescent="0.2">
      <c r="A26567" s="1" t="s">
        <v>10114</v>
      </c>
      <c r="B26567" t="str">
        <f t="shared" si="797"/>
        <v>https://www.udobaer.de/out/media/public/cust/others/s0000406-2021-ch_it.pdf</v>
      </c>
    </row>
    <row r="26568" spans="1:2" x14ac:dyDescent="0.2">
      <c r="A26568" s="1" t="s">
        <v>10115</v>
      </c>
      <c r="B26568" t="str">
        <f t="shared" si="797"/>
        <v>https://www.udobaer.de/out/media/public/cust/others/s0000406-2021-ch_it.pdf</v>
      </c>
    </row>
    <row r="26569" spans="1:2" x14ac:dyDescent="0.2">
      <c r="A26569" s="1" t="s">
        <v>10116</v>
      </c>
      <c r="B26569" t="str">
        <f t="shared" si="797"/>
        <v>https://www.udobaer.de/out/media/public/cust/others/s0000406-2021-ch_it.pdf</v>
      </c>
    </row>
    <row r="26570" spans="1:2" x14ac:dyDescent="0.2">
      <c r="A26570" s="1" t="s">
        <v>10117</v>
      </c>
      <c r="B26570" t="str">
        <f t="shared" si="797"/>
        <v>https://www.udobaer.de/out/media/public/cust/others/s0000406-2021-ch_it.pdf</v>
      </c>
    </row>
    <row r="26571" spans="1:2" x14ac:dyDescent="0.2">
      <c r="A26571" s="1" t="s">
        <v>10118</v>
      </c>
      <c r="B26571" t="str">
        <f t="shared" si="797"/>
        <v>https://www.udobaer.de/out/media/public/cust/others/s0000406-2021-ch_it.pdf</v>
      </c>
    </row>
    <row r="26572" spans="1:2" x14ac:dyDescent="0.2">
      <c r="A26572" s="1" t="s">
        <v>10119</v>
      </c>
      <c r="B26572" t="str">
        <f t="shared" si="797"/>
        <v>https://www.udobaer.de/out/media/public/cust/others/s0000406-2021-ch_it.pdf</v>
      </c>
    </row>
    <row r="26573" spans="1:2" x14ac:dyDescent="0.2">
      <c r="A26573" s="1" t="s">
        <v>10120</v>
      </c>
      <c r="B26573" t="str">
        <f t="shared" si="797"/>
        <v>https://www.udobaer.de/out/media/public/cust/others/s0000406-2021-ch_it.pdf</v>
      </c>
    </row>
    <row r="26574" spans="1:2" x14ac:dyDescent="0.2">
      <c r="A26574" s="1" t="s">
        <v>10121</v>
      </c>
      <c r="B26574" t="str">
        <f t="shared" si="797"/>
        <v>https://www.udobaer.de/out/media/public/cust/others/s0000406-2021-ch_it.pdf</v>
      </c>
    </row>
    <row r="26575" spans="1:2" x14ac:dyDescent="0.2">
      <c r="A26575" s="1" t="s">
        <v>10122</v>
      </c>
      <c r="B26575" t="str">
        <f t="shared" si="797"/>
        <v>https://www.udobaer.de/out/media/public/cust/others/s0000406-2021-ch_it.pdf</v>
      </c>
    </row>
    <row r="26576" spans="1:2" x14ac:dyDescent="0.2">
      <c r="A26576" s="1" t="s">
        <v>10123</v>
      </c>
      <c r="B26576" t="str">
        <f t="shared" si="797"/>
        <v>https://www.udobaer.de/out/media/public/cust/others/s0000406-2021-ch_it.pdf</v>
      </c>
    </row>
    <row r="26577" spans="1:2" x14ac:dyDescent="0.2">
      <c r="A26577" s="1" t="s">
        <v>10124</v>
      </c>
      <c r="B26577" t="str">
        <f t="shared" si="797"/>
        <v>https://www.udobaer.de/out/media/public/cust/others/s0000406-2021-ch_it.pdf</v>
      </c>
    </row>
    <row r="26578" spans="1:2" x14ac:dyDescent="0.2">
      <c r="A26578" s="1" t="s">
        <v>10125</v>
      </c>
      <c r="B26578" t="str">
        <f t="shared" si="797"/>
        <v>https://www.udobaer.de/out/media/public/cust/others/s0000406-2021-ch_it.pdf</v>
      </c>
    </row>
    <row r="26579" spans="1:2" x14ac:dyDescent="0.2">
      <c r="A26579" s="1" t="s">
        <v>10126</v>
      </c>
      <c r="B26579" t="str">
        <f t="shared" si="797"/>
        <v>https://www.udobaer.de/out/media/public/cust/others/s0000406-2021-ch_it.pdf</v>
      </c>
    </row>
    <row r="26580" spans="1:2" x14ac:dyDescent="0.2">
      <c r="A26580" s="1" t="s">
        <v>10127</v>
      </c>
      <c r="B26580" t="str">
        <f t="shared" si="797"/>
        <v>https://www.udobaer.de/out/media/public/cust/others/s0000406-2021-ch_it.pdf</v>
      </c>
    </row>
    <row r="26581" spans="1:2" x14ac:dyDescent="0.2">
      <c r="A26581" s="1" t="s">
        <v>10129</v>
      </c>
      <c r="B26581" t="str">
        <f t="shared" si="797"/>
        <v>https://www.udobaer.de/out/media/public/cust/others/s0000406-2021-ch_it.pdf</v>
      </c>
    </row>
    <row r="26582" spans="1:2" x14ac:dyDescent="0.2">
      <c r="A26582" s="1" t="s">
        <v>10130</v>
      </c>
      <c r="B26582" t="str">
        <f t="shared" si="797"/>
        <v>https://www.udobaer.de/out/media/public/cust/others/s0000406-2021-ch_it.pdf</v>
      </c>
    </row>
    <row r="26583" spans="1:2" x14ac:dyDescent="0.2">
      <c r="A26583" s="1" t="s">
        <v>175</v>
      </c>
      <c r="B26583" t="str">
        <f t="shared" ref="B26583:B26614" si="798">HYPERLINK("https://www.udobaer.de/out/media/public/cust/others/s0000407-2021-ch_it.pdf")</f>
        <v>https://www.udobaer.de/out/media/public/cust/others/s0000407-2021-ch_it.pdf</v>
      </c>
    </row>
    <row r="26584" spans="1:2" x14ac:dyDescent="0.2">
      <c r="A26584" s="1" t="s">
        <v>9713</v>
      </c>
      <c r="B26584" t="str">
        <f t="shared" si="798"/>
        <v>https://www.udobaer.de/out/media/public/cust/others/s0000407-2021-ch_it.pdf</v>
      </c>
    </row>
    <row r="26585" spans="1:2" x14ac:dyDescent="0.2">
      <c r="A26585" s="1" t="s">
        <v>9714</v>
      </c>
      <c r="B26585" t="str">
        <f t="shared" si="798"/>
        <v>https://www.udobaer.de/out/media/public/cust/others/s0000407-2021-ch_it.pdf</v>
      </c>
    </row>
    <row r="26586" spans="1:2" x14ac:dyDescent="0.2">
      <c r="A26586" s="1" t="s">
        <v>9715</v>
      </c>
      <c r="B26586" t="str">
        <f t="shared" si="798"/>
        <v>https://www.udobaer.de/out/media/public/cust/others/s0000407-2021-ch_it.pdf</v>
      </c>
    </row>
    <row r="26587" spans="1:2" x14ac:dyDescent="0.2">
      <c r="A26587" s="1" t="s">
        <v>9716</v>
      </c>
      <c r="B26587" t="str">
        <f t="shared" si="798"/>
        <v>https://www.udobaer.de/out/media/public/cust/others/s0000407-2021-ch_it.pdf</v>
      </c>
    </row>
    <row r="26588" spans="1:2" x14ac:dyDescent="0.2">
      <c r="A26588" s="1" t="s">
        <v>9718</v>
      </c>
      <c r="B26588" t="str">
        <f t="shared" si="798"/>
        <v>https://www.udobaer.de/out/media/public/cust/others/s0000407-2021-ch_it.pdf</v>
      </c>
    </row>
    <row r="26589" spans="1:2" x14ac:dyDescent="0.2">
      <c r="A26589" s="1" t="s">
        <v>9721</v>
      </c>
      <c r="B26589" t="str">
        <f t="shared" si="798"/>
        <v>https://www.udobaer.de/out/media/public/cust/others/s0000407-2021-ch_it.pdf</v>
      </c>
    </row>
    <row r="26590" spans="1:2" x14ac:dyDescent="0.2">
      <c r="A26590" s="1" t="s">
        <v>9723</v>
      </c>
      <c r="B26590" t="str">
        <f t="shared" si="798"/>
        <v>https://www.udobaer.de/out/media/public/cust/others/s0000407-2021-ch_it.pdf</v>
      </c>
    </row>
    <row r="26591" spans="1:2" x14ac:dyDescent="0.2">
      <c r="A26591" s="1" t="s">
        <v>9724</v>
      </c>
      <c r="B26591" t="str">
        <f t="shared" si="798"/>
        <v>https://www.udobaer.de/out/media/public/cust/others/s0000407-2021-ch_it.pdf</v>
      </c>
    </row>
    <row r="26592" spans="1:2" x14ac:dyDescent="0.2">
      <c r="A26592" s="1" t="s">
        <v>9726</v>
      </c>
      <c r="B26592" t="str">
        <f t="shared" si="798"/>
        <v>https://www.udobaer.de/out/media/public/cust/others/s0000407-2021-ch_it.pdf</v>
      </c>
    </row>
    <row r="26593" spans="1:2" x14ac:dyDescent="0.2">
      <c r="A26593" s="1" t="s">
        <v>9728</v>
      </c>
      <c r="B26593" t="str">
        <f t="shared" si="798"/>
        <v>https://www.udobaer.de/out/media/public/cust/others/s0000407-2021-ch_it.pdf</v>
      </c>
    </row>
    <row r="26594" spans="1:2" x14ac:dyDescent="0.2">
      <c r="A26594" s="1" t="s">
        <v>9729</v>
      </c>
      <c r="B26594" t="str">
        <f t="shared" si="798"/>
        <v>https://www.udobaer.de/out/media/public/cust/others/s0000407-2021-ch_it.pdf</v>
      </c>
    </row>
    <row r="26595" spans="1:2" x14ac:dyDescent="0.2">
      <c r="A26595" s="1" t="s">
        <v>9730</v>
      </c>
      <c r="B26595" t="str">
        <f t="shared" si="798"/>
        <v>https://www.udobaer.de/out/media/public/cust/others/s0000407-2021-ch_it.pdf</v>
      </c>
    </row>
    <row r="26596" spans="1:2" x14ac:dyDescent="0.2">
      <c r="A26596" s="1" t="s">
        <v>10128</v>
      </c>
      <c r="B26596" t="str">
        <f t="shared" si="798"/>
        <v>https://www.udobaer.de/out/media/public/cust/others/s0000407-2021-ch_it.pdf</v>
      </c>
    </row>
    <row r="26597" spans="1:2" x14ac:dyDescent="0.2">
      <c r="A26597" s="1" t="s">
        <v>10131</v>
      </c>
      <c r="B26597" t="str">
        <f t="shared" si="798"/>
        <v>https://www.udobaer.de/out/media/public/cust/others/s0000407-2021-ch_it.pdf</v>
      </c>
    </row>
    <row r="26598" spans="1:2" x14ac:dyDescent="0.2">
      <c r="A26598" s="1" t="s">
        <v>10132</v>
      </c>
      <c r="B26598" t="str">
        <f t="shared" si="798"/>
        <v>https://www.udobaer.de/out/media/public/cust/others/s0000407-2021-ch_it.pdf</v>
      </c>
    </row>
    <row r="26599" spans="1:2" x14ac:dyDescent="0.2">
      <c r="A26599" s="1" t="s">
        <v>10133</v>
      </c>
      <c r="B26599" t="str">
        <f t="shared" si="798"/>
        <v>https://www.udobaer.de/out/media/public/cust/others/s0000407-2021-ch_it.pdf</v>
      </c>
    </row>
    <row r="26600" spans="1:2" x14ac:dyDescent="0.2">
      <c r="A26600" s="1" t="s">
        <v>10134</v>
      </c>
      <c r="B26600" t="str">
        <f t="shared" si="798"/>
        <v>https://www.udobaer.de/out/media/public/cust/others/s0000407-2021-ch_it.pdf</v>
      </c>
    </row>
    <row r="26601" spans="1:2" x14ac:dyDescent="0.2">
      <c r="A26601" s="1" t="s">
        <v>10135</v>
      </c>
      <c r="B26601" t="str">
        <f t="shared" si="798"/>
        <v>https://www.udobaer.de/out/media/public/cust/others/s0000407-2021-ch_it.pdf</v>
      </c>
    </row>
    <row r="26602" spans="1:2" x14ac:dyDescent="0.2">
      <c r="A26602" s="1" t="s">
        <v>10136</v>
      </c>
      <c r="B26602" t="str">
        <f t="shared" si="798"/>
        <v>https://www.udobaer.de/out/media/public/cust/others/s0000407-2021-ch_it.pdf</v>
      </c>
    </row>
    <row r="26603" spans="1:2" x14ac:dyDescent="0.2">
      <c r="A26603" s="1" t="s">
        <v>10137</v>
      </c>
      <c r="B26603" t="str">
        <f t="shared" si="798"/>
        <v>https://www.udobaer.de/out/media/public/cust/others/s0000407-2021-ch_it.pdf</v>
      </c>
    </row>
    <row r="26604" spans="1:2" x14ac:dyDescent="0.2">
      <c r="A26604" s="1" t="s">
        <v>10138</v>
      </c>
      <c r="B26604" t="str">
        <f t="shared" si="798"/>
        <v>https://www.udobaer.de/out/media/public/cust/others/s0000407-2021-ch_it.pdf</v>
      </c>
    </row>
    <row r="26605" spans="1:2" x14ac:dyDescent="0.2">
      <c r="A26605" s="1" t="s">
        <v>10139</v>
      </c>
      <c r="B26605" t="str">
        <f t="shared" si="798"/>
        <v>https://www.udobaer.de/out/media/public/cust/others/s0000407-2021-ch_it.pdf</v>
      </c>
    </row>
    <row r="26606" spans="1:2" x14ac:dyDescent="0.2">
      <c r="A26606" s="1" t="s">
        <v>10140</v>
      </c>
      <c r="B26606" t="str">
        <f t="shared" si="798"/>
        <v>https://www.udobaer.de/out/media/public/cust/others/s0000407-2021-ch_it.pdf</v>
      </c>
    </row>
    <row r="26607" spans="1:2" x14ac:dyDescent="0.2">
      <c r="A26607" s="1" t="s">
        <v>10141</v>
      </c>
      <c r="B26607" t="str">
        <f t="shared" si="798"/>
        <v>https://www.udobaer.de/out/media/public/cust/others/s0000407-2021-ch_it.pdf</v>
      </c>
    </row>
    <row r="26608" spans="1:2" x14ac:dyDescent="0.2">
      <c r="A26608" s="1" t="s">
        <v>10142</v>
      </c>
      <c r="B26608" t="str">
        <f t="shared" si="798"/>
        <v>https://www.udobaer.de/out/media/public/cust/others/s0000407-2021-ch_it.pdf</v>
      </c>
    </row>
    <row r="26609" spans="1:2" x14ac:dyDescent="0.2">
      <c r="A26609" s="1" t="s">
        <v>10143</v>
      </c>
      <c r="B26609" t="str">
        <f t="shared" si="798"/>
        <v>https://www.udobaer.de/out/media/public/cust/others/s0000407-2021-ch_it.pdf</v>
      </c>
    </row>
    <row r="26610" spans="1:2" x14ac:dyDescent="0.2">
      <c r="A26610" s="1" t="s">
        <v>10144</v>
      </c>
      <c r="B26610" t="str">
        <f t="shared" si="798"/>
        <v>https://www.udobaer.de/out/media/public/cust/others/s0000407-2021-ch_it.pdf</v>
      </c>
    </row>
    <row r="26611" spans="1:2" x14ac:dyDescent="0.2">
      <c r="A26611" s="1" t="s">
        <v>10145</v>
      </c>
      <c r="B26611" t="str">
        <f t="shared" si="798"/>
        <v>https://www.udobaer.de/out/media/public/cust/others/s0000407-2021-ch_it.pdf</v>
      </c>
    </row>
    <row r="26612" spans="1:2" x14ac:dyDescent="0.2">
      <c r="A26612" s="1" t="s">
        <v>10146</v>
      </c>
      <c r="B26612" t="str">
        <f t="shared" si="798"/>
        <v>https://www.udobaer.de/out/media/public/cust/others/s0000407-2021-ch_it.pdf</v>
      </c>
    </row>
    <row r="26613" spans="1:2" x14ac:dyDescent="0.2">
      <c r="A26613" s="1" t="s">
        <v>10147</v>
      </c>
      <c r="B26613" t="str">
        <f t="shared" si="798"/>
        <v>https://www.udobaer.de/out/media/public/cust/others/s0000407-2021-ch_it.pdf</v>
      </c>
    </row>
    <row r="26614" spans="1:2" x14ac:dyDescent="0.2">
      <c r="A26614" s="1" t="s">
        <v>11505</v>
      </c>
      <c r="B26614" t="str">
        <f t="shared" si="798"/>
        <v>https://www.udobaer.de/out/media/public/cust/others/s0000407-2021-ch_it.pdf</v>
      </c>
    </row>
    <row r="26615" spans="1:2" x14ac:dyDescent="0.2">
      <c r="A26615" s="1" t="s">
        <v>9393</v>
      </c>
      <c r="B26615" t="str">
        <f t="shared" ref="B26615:B26653" si="799">HYPERLINK("https://www.udobaer.de/out/media/public/cust/others/s0000408-2021-ch_it.pdf")</f>
        <v>https://www.udobaer.de/out/media/public/cust/others/s0000408-2021-ch_it.pdf</v>
      </c>
    </row>
    <row r="26616" spans="1:2" x14ac:dyDescent="0.2">
      <c r="A26616" s="1" t="s">
        <v>9394</v>
      </c>
      <c r="B26616" t="str">
        <f t="shared" si="799"/>
        <v>https://www.udobaer.de/out/media/public/cust/others/s0000408-2021-ch_it.pdf</v>
      </c>
    </row>
    <row r="26617" spans="1:2" x14ac:dyDescent="0.2">
      <c r="A26617" s="1" t="s">
        <v>9395</v>
      </c>
      <c r="B26617" t="str">
        <f t="shared" si="799"/>
        <v>https://www.udobaer.de/out/media/public/cust/others/s0000408-2021-ch_it.pdf</v>
      </c>
    </row>
    <row r="26618" spans="1:2" x14ac:dyDescent="0.2">
      <c r="A26618" s="1" t="s">
        <v>9397</v>
      </c>
      <c r="B26618" t="str">
        <f t="shared" si="799"/>
        <v>https://www.udobaer.de/out/media/public/cust/others/s0000408-2021-ch_it.pdf</v>
      </c>
    </row>
    <row r="26619" spans="1:2" x14ac:dyDescent="0.2">
      <c r="A26619" s="1" t="s">
        <v>9398</v>
      </c>
      <c r="B26619" t="str">
        <f t="shared" si="799"/>
        <v>https://www.udobaer.de/out/media/public/cust/others/s0000408-2021-ch_it.pdf</v>
      </c>
    </row>
    <row r="26620" spans="1:2" x14ac:dyDescent="0.2">
      <c r="A26620" s="1" t="s">
        <v>9399</v>
      </c>
      <c r="B26620" t="str">
        <f t="shared" si="799"/>
        <v>https://www.udobaer.de/out/media/public/cust/others/s0000408-2021-ch_it.pdf</v>
      </c>
    </row>
    <row r="26621" spans="1:2" x14ac:dyDescent="0.2">
      <c r="A26621" s="1" t="s">
        <v>9400</v>
      </c>
      <c r="B26621" t="str">
        <f t="shared" si="799"/>
        <v>https://www.udobaer.de/out/media/public/cust/others/s0000408-2021-ch_it.pdf</v>
      </c>
    </row>
    <row r="26622" spans="1:2" x14ac:dyDescent="0.2">
      <c r="A26622" s="1" t="s">
        <v>9401</v>
      </c>
      <c r="B26622" t="str">
        <f t="shared" si="799"/>
        <v>https://www.udobaer.de/out/media/public/cust/others/s0000408-2021-ch_it.pdf</v>
      </c>
    </row>
    <row r="26623" spans="1:2" x14ac:dyDescent="0.2">
      <c r="A26623" s="1" t="s">
        <v>9402</v>
      </c>
      <c r="B26623" t="str">
        <f t="shared" si="799"/>
        <v>https://www.udobaer.de/out/media/public/cust/others/s0000408-2021-ch_it.pdf</v>
      </c>
    </row>
    <row r="26624" spans="1:2" x14ac:dyDescent="0.2">
      <c r="A26624" s="1" t="s">
        <v>9403</v>
      </c>
      <c r="B26624" t="str">
        <f t="shared" si="799"/>
        <v>https://www.udobaer.de/out/media/public/cust/others/s0000408-2021-ch_it.pdf</v>
      </c>
    </row>
    <row r="26625" spans="1:2" x14ac:dyDescent="0.2">
      <c r="A26625" s="1" t="s">
        <v>9404</v>
      </c>
      <c r="B26625" t="str">
        <f t="shared" si="799"/>
        <v>https://www.udobaer.de/out/media/public/cust/others/s0000408-2021-ch_it.pdf</v>
      </c>
    </row>
    <row r="26626" spans="1:2" x14ac:dyDescent="0.2">
      <c r="A26626" s="1" t="s">
        <v>9405</v>
      </c>
      <c r="B26626" t="str">
        <f t="shared" si="799"/>
        <v>https://www.udobaer.de/out/media/public/cust/others/s0000408-2021-ch_it.pdf</v>
      </c>
    </row>
    <row r="26627" spans="1:2" x14ac:dyDescent="0.2">
      <c r="A26627" s="1" t="s">
        <v>9406</v>
      </c>
      <c r="B26627" t="str">
        <f t="shared" si="799"/>
        <v>https://www.udobaer.de/out/media/public/cust/others/s0000408-2021-ch_it.pdf</v>
      </c>
    </row>
    <row r="26628" spans="1:2" x14ac:dyDescent="0.2">
      <c r="A26628" s="1" t="s">
        <v>9407</v>
      </c>
      <c r="B26628" t="str">
        <f t="shared" si="799"/>
        <v>https://www.udobaer.de/out/media/public/cust/others/s0000408-2021-ch_it.pdf</v>
      </c>
    </row>
    <row r="26629" spans="1:2" x14ac:dyDescent="0.2">
      <c r="A26629" s="1" t="s">
        <v>9408</v>
      </c>
      <c r="B26629" t="str">
        <f t="shared" si="799"/>
        <v>https://www.udobaer.de/out/media/public/cust/others/s0000408-2021-ch_it.pdf</v>
      </c>
    </row>
    <row r="26630" spans="1:2" x14ac:dyDescent="0.2">
      <c r="A26630" s="1" t="s">
        <v>9409</v>
      </c>
      <c r="B26630" t="str">
        <f t="shared" si="799"/>
        <v>https://www.udobaer.de/out/media/public/cust/others/s0000408-2021-ch_it.pdf</v>
      </c>
    </row>
    <row r="26631" spans="1:2" x14ac:dyDescent="0.2">
      <c r="A26631" s="1" t="s">
        <v>9717</v>
      </c>
      <c r="B26631" t="str">
        <f t="shared" si="799"/>
        <v>https://www.udobaer.de/out/media/public/cust/others/s0000408-2021-ch_it.pdf</v>
      </c>
    </row>
    <row r="26632" spans="1:2" x14ac:dyDescent="0.2">
      <c r="A26632" s="1" t="s">
        <v>9719</v>
      </c>
      <c r="B26632" t="str">
        <f t="shared" si="799"/>
        <v>https://www.udobaer.de/out/media/public/cust/others/s0000408-2021-ch_it.pdf</v>
      </c>
    </row>
    <row r="26633" spans="1:2" x14ac:dyDescent="0.2">
      <c r="A26633" s="1" t="s">
        <v>9720</v>
      </c>
      <c r="B26633" t="str">
        <f t="shared" si="799"/>
        <v>https://www.udobaer.de/out/media/public/cust/others/s0000408-2021-ch_it.pdf</v>
      </c>
    </row>
    <row r="26634" spans="1:2" x14ac:dyDescent="0.2">
      <c r="A26634" s="1" t="s">
        <v>9722</v>
      </c>
      <c r="B26634" t="str">
        <f t="shared" si="799"/>
        <v>https://www.udobaer.de/out/media/public/cust/others/s0000408-2021-ch_it.pdf</v>
      </c>
    </row>
    <row r="26635" spans="1:2" x14ac:dyDescent="0.2">
      <c r="A26635" s="1" t="s">
        <v>9811</v>
      </c>
      <c r="B26635" t="str">
        <f t="shared" si="799"/>
        <v>https://www.udobaer.de/out/media/public/cust/others/s0000408-2021-ch_it.pdf</v>
      </c>
    </row>
    <row r="26636" spans="1:2" x14ac:dyDescent="0.2">
      <c r="A26636" s="1" t="s">
        <v>9812</v>
      </c>
      <c r="B26636" t="str">
        <f t="shared" si="799"/>
        <v>https://www.udobaer.de/out/media/public/cust/others/s0000408-2021-ch_it.pdf</v>
      </c>
    </row>
    <row r="26637" spans="1:2" x14ac:dyDescent="0.2">
      <c r="A26637" s="1" t="s">
        <v>9817</v>
      </c>
      <c r="B26637" t="str">
        <f t="shared" si="799"/>
        <v>https://www.udobaer.de/out/media/public/cust/others/s0000408-2021-ch_it.pdf</v>
      </c>
    </row>
    <row r="26638" spans="1:2" x14ac:dyDescent="0.2">
      <c r="A26638" s="1" t="s">
        <v>11119</v>
      </c>
      <c r="B26638" t="str">
        <f t="shared" si="799"/>
        <v>https://www.udobaer.de/out/media/public/cust/others/s0000408-2021-ch_it.pdf</v>
      </c>
    </row>
    <row r="26639" spans="1:2" x14ac:dyDescent="0.2">
      <c r="A26639" s="1" t="s">
        <v>11120</v>
      </c>
      <c r="B26639" t="str">
        <f t="shared" si="799"/>
        <v>https://www.udobaer.de/out/media/public/cust/others/s0000408-2021-ch_it.pdf</v>
      </c>
    </row>
    <row r="26640" spans="1:2" x14ac:dyDescent="0.2">
      <c r="A26640" s="1" t="s">
        <v>11123</v>
      </c>
      <c r="B26640" t="str">
        <f t="shared" si="799"/>
        <v>https://www.udobaer.de/out/media/public/cust/others/s0000408-2021-ch_it.pdf</v>
      </c>
    </row>
    <row r="26641" spans="1:2" x14ac:dyDescent="0.2">
      <c r="A26641" s="1" t="s">
        <v>11129</v>
      </c>
      <c r="B26641" t="str">
        <f t="shared" si="799"/>
        <v>https://www.udobaer.de/out/media/public/cust/others/s0000408-2021-ch_it.pdf</v>
      </c>
    </row>
    <row r="26642" spans="1:2" x14ac:dyDescent="0.2">
      <c r="A26642" s="1" t="s">
        <v>11313</v>
      </c>
      <c r="B26642" t="str">
        <f t="shared" si="799"/>
        <v>https://www.udobaer.de/out/media/public/cust/others/s0000408-2021-ch_it.pdf</v>
      </c>
    </row>
    <row r="26643" spans="1:2" x14ac:dyDescent="0.2">
      <c r="A26643" s="1" t="s">
        <v>11314</v>
      </c>
      <c r="B26643" t="str">
        <f t="shared" si="799"/>
        <v>https://www.udobaer.de/out/media/public/cust/others/s0000408-2021-ch_it.pdf</v>
      </c>
    </row>
    <row r="26644" spans="1:2" x14ac:dyDescent="0.2">
      <c r="A26644" s="1" t="s">
        <v>11349</v>
      </c>
      <c r="B26644" t="str">
        <f t="shared" si="799"/>
        <v>https://www.udobaer.de/out/media/public/cust/others/s0000408-2021-ch_it.pdf</v>
      </c>
    </row>
    <row r="26645" spans="1:2" x14ac:dyDescent="0.2">
      <c r="A26645" s="1" t="s">
        <v>11351</v>
      </c>
      <c r="B26645" t="str">
        <f t="shared" si="799"/>
        <v>https://www.udobaer.de/out/media/public/cust/others/s0000408-2021-ch_it.pdf</v>
      </c>
    </row>
    <row r="26646" spans="1:2" x14ac:dyDescent="0.2">
      <c r="A26646" s="1" t="s">
        <v>11562</v>
      </c>
      <c r="B26646" t="str">
        <f t="shared" si="799"/>
        <v>https://www.udobaer.de/out/media/public/cust/others/s0000408-2021-ch_it.pdf</v>
      </c>
    </row>
    <row r="26647" spans="1:2" x14ac:dyDescent="0.2">
      <c r="A26647" s="1" t="s">
        <v>11564</v>
      </c>
      <c r="B26647" t="str">
        <f t="shared" si="799"/>
        <v>https://www.udobaer.de/out/media/public/cust/others/s0000408-2021-ch_it.pdf</v>
      </c>
    </row>
    <row r="26648" spans="1:2" x14ac:dyDescent="0.2">
      <c r="A26648" s="1" t="s">
        <v>11565</v>
      </c>
      <c r="B26648" t="str">
        <f t="shared" si="799"/>
        <v>https://www.udobaer.de/out/media/public/cust/others/s0000408-2021-ch_it.pdf</v>
      </c>
    </row>
    <row r="26649" spans="1:2" x14ac:dyDescent="0.2">
      <c r="A26649" s="1" t="s">
        <v>11566</v>
      </c>
      <c r="B26649" t="str">
        <f t="shared" si="799"/>
        <v>https://www.udobaer.de/out/media/public/cust/others/s0000408-2021-ch_it.pdf</v>
      </c>
    </row>
    <row r="26650" spans="1:2" x14ac:dyDescent="0.2">
      <c r="A26650" s="1" t="s">
        <v>11567</v>
      </c>
      <c r="B26650" t="str">
        <f t="shared" si="799"/>
        <v>https://www.udobaer.de/out/media/public/cust/others/s0000408-2021-ch_it.pdf</v>
      </c>
    </row>
    <row r="26651" spans="1:2" x14ac:dyDescent="0.2">
      <c r="A26651" s="1" t="s">
        <v>11568</v>
      </c>
      <c r="B26651" t="str">
        <f t="shared" si="799"/>
        <v>https://www.udobaer.de/out/media/public/cust/others/s0000408-2021-ch_it.pdf</v>
      </c>
    </row>
    <row r="26652" spans="1:2" x14ac:dyDescent="0.2">
      <c r="A26652" s="1" t="s">
        <v>11569</v>
      </c>
      <c r="B26652" t="str">
        <f t="shared" si="799"/>
        <v>https://www.udobaer.de/out/media/public/cust/others/s0000408-2021-ch_it.pdf</v>
      </c>
    </row>
    <row r="26653" spans="1:2" x14ac:dyDescent="0.2">
      <c r="A26653" s="1" t="s">
        <v>11570</v>
      </c>
      <c r="B26653" t="str">
        <f t="shared" si="799"/>
        <v>https://www.udobaer.de/out/media/public/cust/others/s0000408-2021-ch_it.pdf</v>
      </c>
    </row>
    <row r="26654" spans="1:2" x14ac:dyDescent="0.2">
      <c r="A26654" s="1" t="s">
        <v>9845</v>
      </c>
      <c r="B26654" t="str">
        <f t="shared" ref="B26654:B26685" si="800">HYPERLINK("https://www.udobaer.de/out/media/public/cust/others/s0000409-2021-ch_it.pdf")</f>
        <v>https://www.udobaer.de/out/media/public/cust/others/s0000409-2021-ch_it.pdf</v>
      </c>
    </row>
    <row r="26655" spans="1:2" x14ac:dyDescent="0.2">
      <c r="A26655" s="1" t="s">
        <v>9846</v>
      </c>
      <c r="B26655" t="str">
        <f t="shared" si="800"/>
        <v>https://www.udobaer.de/out/media/public/cust/others/s0000409-2021-ch_it.pdf</v>
      </c>
    </row>
    <row r="26656" spans="1:2" x14ac:dyDescent="0.2">
      <c r="A26656" s="1" t="s">
        <v>9848</v>
      </c>
      <c r="B26656" t="str">
        <f t="shared" si="800"/>
        <v>https://www.udobaer.de/out/media/public/cust/others/s0000409-2021-ch_it.pdf</v>
      </c>
    </row>
    <row r="26657" spans="1:2" x14ac:dyDescent="0.2">
      <c r="A26657" s="1" t="s">
        <v>9849</v>
      </c>
      <c r="B26657" t="str">
        <f t="shared" si="800"/>
        <v>https://www.udobaer.de/out/media/public/cust/others/s0000409-2021-ch_it.pdf</v>
      </c>
    </row>
    <row r="26658" spans="1:2" x14ac:dyDescent="0.2">
      <c r="A26658" s="1" t="s">
        <v>9850</v>
      </c>
      <c r="B26658" t="str">
        <f t="shared" si="800"/>
        <v>https://www.udobaer.de/out/media/public/cust/others/s0000409-2021-ch_it.pdf</v>
      </c>
    </row>
    <row r="26659" spans="1:2" x14ac:dyDescent="0.2">
      <c r="A26659" s="1" t="s">
        <v>9851</v>
      </c>
      <c r="B26659" t="str">
        <f t="shared" si="800"/>
        <v>https://www.udobaer.de/out/media/public/cust/others/s0000409-2021-ch_it.pdf</v>
      </c>
    </row>
    <row r="26660" spans="1:2" x14ac:dyDescent="0.2">
      <c r="A26660" s="1" t="s">
        <v>9852</v>
      </c>
      <c r="B26660" t="str">
        <f t="shared" si="800"/>
        <v>https://www.udobaer.de/out/media/public/cust/others/s0000409-2021-ch_it.pdf</v>
      </c>
    </row>
    <row r="26661" spans="1:2" x14ac:dyDescent="0.2">
      <c r="A26661" s="1" t="s">
        <v>9853</v>
      </c>
      <c r="B26661" t="str">
        <f t="shared" si="800"/>
        <v>https://www.udobaer.de/out/media/public/cust/others/s0000409-2021-ch_it.pdf</v>
      </c>
    </row>
    <row r="26662" spans="1:2" x14ac:dyDescent="0.2">
      <c r="A26662" s="1" t="s">
        <v>9854</v>
      </c>
      <c r="B26662" t="str">
        <f t="shared" si="800"/>
        <v>https://www.udobaer.de/out/media/public/cust/others/s0000409-2021-ch_it.pdf</v>
      </c>
    </row>
    <row r="26663" spans="1:2" x14ac:dyDescent="0.2">
      <c r="A26663" s="1" t="s">
        <v>9855</v>
      </c>
      <c r="B26663" t="str">
        <f t="shared" si="800"/>
        <v>https://www.udobaer.de/out/media/public/cust/others/s0000409-2021-ch_it.pdf</v>
      </c>
    </row>
    <row r="26664" spans="1:2" x14ac:dyDescent="0.2">
      <c r="A26664" s="1" t="s">
        <v>9856</v>
      </c>
      <c r="B26664" t="str">
        <f t="shared" si="800"/>
        <v>https://www.udobaer.de/out/media/public/cust/others/s0000409-2021-ch_it.pdf</v>
      </c>
    </row>
    <row r="26665" spans="1:2" x14ac:dyDescent="0.2">
      <c r="A26665" s="1" t="s">
        <v>9857</v>
      </c>
      <c r="B26665" t="str">
        <f t="shared" si="800"/>
        <v>https://www.udobaer.de/out/media/public/cust/others/s0000409-2021-ch_it.pdf</v>
      </c>
    </row>
    <row r="26666" spans="1:2" x14ac:dyDescent="0.2">
      <c r="A26666" s="1" t="s">
        <v>9858</v>
      </c>
      <c r="B26666" t="str">
        <f t="shared" si="800"/>
        <v>https://www.udobaer.de/out/media/public/cust/others/s0000409-2021-ch_it.pdf</v>
      </c>
    </row>
    <row r="26667" spans="1:2" x14ac:dyDescent="0.2">
      <c r="A26667" s="1" t="s">
        <v>9859</v>
      </c>
      <c r="B26667" t="str">
        <f t="shared" si="800"/>
        <v>https://www.udobaer.de/out/media/public/cust/others/s0000409-2021-ch_it.pdf</v>
      </c>
    </row>
    <row r="26668" spans="1:2" x14ac:dyDescent="0.2">
      <c r="A26668" s="1" t="s">
        <v>9860</v>
      </c>
      <c r="B26668" t="str">
        <f t="shared" si="800"/>
        <v>https://www.udobaer.de/out/media/public/cust/others/s0000409-2021-ch_it.pdf</v>
      </c>
    </row>
    <row r="26669" spans="1:2" x14ac:dyDescent="0.2">
      <c r="A26669" s="1" t="s">
        <v>9861</v>
      </c>
      <c r="B26669" t="str">
        <f t="shared" si="800"/>
        <v>https://www.udobaer.de/out/media/public/cust/others/s0000409-2021-ch_it.pdf</v>
      </c>
    </row>
    <row r="26670" spans="1:2" x14ac:dyDescent="0.2">
      <c r="A26670" s="1" t="s">
        <v>9862</v>
      </c>
      <c r="B26670" t="str">
        <f t="shared" si="800"/>
        <v>https://www.udobaer.de/out/media/public/cust/others/s0000409-2021-ch_it.pdf</v>
      </c>
    </row>
    <row r="26671" spans="1:2" x14ac:dyDescent="0.2">
      <c r="A26671" s="1" t="s">
        <v>9863</v>
      </c>
      <c r="B26671" t="str">
        <f t="shared" si="800"/>
        <v>https://www.udobaer.de/out/media/public/cust/others/s0000409-2021-ch_it.pdf</v>
      </c>
    </row>
    <row r="26672" spans="1:2" x14ac:dyDescent="0.2">
      <c r="A26672" s="1" t="s">
        <v>9864</v>
      </c>
      <c r="B26672" t="str">
        <f t="shared" si="800"/>
        <v>https://www.udobaer.de/out/media/public/cust/others/s0000409-2021-ch_it.pdf</v>
      </c>
    </row>
    <row r="26673" spans="1:2" x14ac:dyDescent="0.2">
      <c r="A26673" s="1" t="s">
        <v>9865</v>
      </c>
      <c r="B26673" t="str">
        <f t="shared" si="800"/>
        <v>https://www.udobaer.de/out/media/public/cust/others/s0000409-2021-ch_it.pdf</v>
      </c>
    </row>
    <row r="26674" spans="1:2" x14ac:dyDescent="0.2">
      <c r="A26674" s="1" t="s">
        <v>9866</v>
      </c>
      <c r="B26674" t="str">
        <f t="shared" si="800"/>
        <v>https://www.udobaer.de/out/media/public/cust/others/s0000409-2021-ch_it.pdf</v>
      </c>
    </row>
    <row r="26675" spans="1:2" x14ac:dyDescent="0.2">
      <c r="A26675" s="1" t="s">
        <v>9867</v>
      </c>
      <c r="B26675" t="str">
        <f t="shared" si="800"/>
        <v>https://www.udobaer.de/out/media/public/cust/others/s0000409-2021-ch_it.pdf</v>
      </c>
    </row>
    <row r="26676" spans="1:2" x14ac:dyDescent="0.2">
      <c r="A26676" s="1" t="s">
        <v>9868</v>
      </c>
      <c r="B26676" t="str">
        <f t="shared" si="800"/>
        <v>https://www.udobaer.de/out/media/public/cust/others/s0000409-2021-ch_it.pdf</v>
      </c>
    </row>
    <row r="26677" spans="1:2" x14ac:dyDescent="0.2">
      <c r="A26677" s="1" t="s">
        <v>9869</v>
      </c>
      <c r="B26677" t="str">
        <f t="shared" si="800"/>
        <v>https://www.udobaer.de/out/media/public/cust/others/s0000409-2021-ch_it.pdf</v>
      </c>
    </row>
    <row r="26678" spans="1:2" x14ac:dyDescent="0.2">
      <c r="A26678" s="1" t="s">
        <v>9870</v>
      </c>
      <c r="B26678" t="str">
        <f t="shared" si="800"/>
        <v>https://www.udobaer.de/out/media/public/cust/others/s0000409-2021-ch_it.pdf</v>
      </c>
    </row>
    <row r="26679" spans="1:2" x14ac:dyDescent="0.2">
      <c r="A26679" s="1" t="s">
        <v>9871</v>
      </c>
      <c r="B26679" t="str">
        <f t="shared" si="800"/>
        <v>https://www.udobaer.de/out/media/public/cust/others/s0000409-2021-ch_it.pdf</v>
      </c>
    </row>
    <row r="26680" spans="1:2" x14ac:dyDescent="0.2">
      <c r="A26680" s="1" t="s">
        <v>9872</v>
      </c>
      <c r="B26680" t="str">
        <f t="shared" si="800"/>
        <v>https://www.udobaer.de/out/media/public/cust/others/s0000409-2021-ch_it.pdf</v>
      </c>
    </row>
    <row r="26681" spans="1:2" x14ac:dyDescent="0.2">
      <c r="A26681" s="1" t="s">
        <v>9873</v>
      </c>
      <c r="B26681" t="str">
        <f t="shared" si="800"/>
        <v>https://www.udobaer.de/out/media/public/cust/others/s0000409-2021-ch_it.pdf</v>
      </c>
    </row>
    <row r="26682" spans="1:2" x14ac:dyDescent="0.2">
      <c r="A26682" s="1" t="s">
        <v>9874</v>
      </c>
      <c r="B26682" t="str">
        <f t="shared" si="800"/>
        <v>https://www.udobaer.de/out/media/public/cust/others/s0000409-2021-ch_it.pdf</v>
      </c>
    </row>
    <row r="26683" spans="1:2" x14ac:dyDescent="0.2">
      <c r="A26683" s="1" t="s">
        <v>9875</v>
      </c>
      <c r="B26683" t="str">
        <f t="shared" si="800"/>
        <v>https://www.udobaer.de/out/media/public/cust/others/s0000409-2021-ch_it.pdf</v>
      </c>
    </row>
    <row r="26684" spans="1:2" x14ac:dyDescent="0.2">
      <c r="A26684" s="1" t="s">
        <v>9876</v>
      </c>
      <c r="B26684" t="str">
        <f t="shared" si="800"/>
        <v>https://www.udobaer.de/out/media/public/cust/others/s0000409-2021-ch_it.pdf</v>
      </c>
    </row>
    <row r="26685" spans="1:2" x14ac:dyDescent="0.2">
      <c r="A26685" s="1" t="s">
        <v>9877</v>
      </c>
      <c r="B26685" t="str">
        <f t="shared" si="800"/>
        <v>https://www.udobaer.de/out/media/public/cust/others/s0000409-2021-ch_it.pdf</v>
      </c>
    </row>
    <row r="26686" spans="1:2" x14ac:dyDescent="0.2">
      <c r="A26686" s="1" t="s">
        <v>9878</v>
      </c>
      <c r="B26686" t="str">
        <f t="shared" ref="B26686:B26717" si="801">HYPERLINK("https://www.udobaer.de/out/media/public/cust/others/s0000409-2021-ch_it.pdf")</f>
        <v>https://www.udobaer.de/out/media/public/cust/others/s0000409-2021-ch_it.pdf</v>
      </c>
    </row>
    <row r="26687" spans="1:2" x14ac:dyDescent="0.2">
      <c r="A26687" s="1" t="s">
        <v>9879</v>
      </c>
      <c r="B26687" t="str">
        <f t="shared" si="801"/>
        <v>https://www.udobaer.de/out/media/public/cust/others/s0000409-2021-ch_it.pdf</v>
      </c>
    </row>
    <row r="26688" spans="1:2" x14ac:dyDescent="0.2">
      <c r="A26688" s="1" t="s">
        <v>9880</v>
      </c>
      <c r="B26688" t="str">
        <f t="shared" si="801"/>
        <v>https://www.udobaer.de/out/media/public/cust/others/s0000409-2021-ch_it.pdf</v>
      </c>
    </row>
    <row r="26689" spans="1:2" x14ac:dyDescent="0.2">
      <c r="A26689" s="1" t="s">
        <v>9881</v>
      </c>
      <c r="B26689" t="str">
        <f t="shared" si="801"/>
        <v>https://www.udobaer.de/out/media/public/cust/others/s0000409-2021-ch_it.pdf</v>
      </c>
    </row>
    <row r="26690" spans="1:2" x14ac:dyDescent="0.2">
      <c r="A26690" s="1" t="s">
        <v>9882</v>
      </c>
      <c r="B26690" t="str">
        <f t="shared" si="801"/>
        <v>https://www.udobaer.de/out/media/public/cust/others/s0000409-2021-ch_it.pdf</v>
      </c>
    </row>
    <row r="26691" spans="1:2" x14ac:dyDescent="0.2">
      <c r="A26691" s="1" t="s">
        <v>9883</v>
      </c>
      <c r="B26691" t="str">
        <f t="shared" si="801"/>
        <v>https://www.udobaer.de/out/media/public/cust/others/s0000409-2021-ch_it.pdf</v>
      </c>
    </row>
    <row r="26692" spans="1:2" x14ac:dyDescent="0.2">
      <c r="A26692" s="1" t="s">
        <v>9884</v>
      </c>
      <c r="B26692" t="str">
        <f t="shared" si="801"/>
        <v>https://www.udobaer.de/out/media/public/cust/others/s0000409-2021-ch_it.pdf</v>
      </c>
    </row>
    <row r="26693" spans="1:2" x14ac:dyDescent="0.2">
      <c r="A26693" s="1" t="s">
        <v>9885</v>
      </c>
      <c r="B26693" t="str">
        <f t="shared" si="801"/>
        <v>https://www.udobaer.de/out/media/public/cust/others/s0000409-2021-ch_it.pdf</v>
      </c>
    </row>
    <row r="26694" spans="1:2" x14ac:dyDescent="0.2">
      <c r="A26694" s="1" t="s">
        <v>9886</v>
      </c>
      <c r="B26694" t="str">
        <f t="shared" si="801"/>
        <v>https://www.udobaer.de/out/media/public/cust/others/s0000409-2021-ch_it.pdf</v>
      </c>
    </row>
    <row r="26695" spans="1:2" x14ac:dyDescent="0.2">
      <c r="A26695" s="1" t="s">
        <v>9887</v>
      </c>
      <c r="B26695" t="str">
        <f t="shared" si="801"/>
        <v>https://www.udobaer.de/out/media/public/cust/others/s0000409-2021-ch_it.pdf</v>
      </c>
    </row>
    <row r="26696" spans="1:2" x14ac:dyDescent="0.2">
      <c r="A26696" s="1" t="s">
        <v>9888</v>
      </c>
      <c r="B26696" t="str">
        <f t="shared" si="801"/>
        <v>https://www.udobaer.de/out/media/public/cust/others/s0000409-2021-ch_it.pdf</v>
      </c>
    </row>
    <row r="26697" spans="1:2" x14ac:dyDescent="0.2">
      <c r="A26697" s="1" t="s">
        <v>9889</v>
      </c>
      <c r="B26697" t="str">
        <f t="shared" si="801"/>
        <v>https://www.udobaer.de/out/media/public/cust/others/s0000409-2021-ch_it.pdf</v>
      </c>
    </row>
    <row r="26698" spans="1:2" x14ac:dyDescent="0.2">
      <c r="A26698" s="1" t="s">
        <v>9890</v>
      </c>
      <c r="B26698" t="str">
        <f t="shared" si="801"/>
        <v>https://www.udobaer.de/out/media/public/cust/others/s0000409-2021-ch_it.pdf</v>
      </c>
    </row>
    <row r="26699" spans="1:2" x14ac:dyDescent="0.2">
      <c r="A26699" s="1" t="s">
        <v>9891</v>
      </c>
      <c r="B26699" t="str">
        <f t="shared" si="801"/>
        <v>https://www.udobaer.de/out/media/public/cust/others/s0000409-2021-ch_it.pdf</v>
      </c>
    </row>
    <row r="26700" spans="1:2" x14ac:dyDescent="0.2">
      <c r="A26700" s="1" t="s">
        <v>9892</v>
      </c>
      <c r="B26700" t="str">
        <f t="shared" si="801"/>
        <v>https://www.udobaer.de/out/media/public/cust/others/s0000409-2021-ch_it.pdf</v>
      </c>
    </row>
    <row r="26701" spans="1:2" x14ac:dyDescent="0.2">
      <c r="A26701" s="1" t="s">
        <v>9893</v>
      </c>
      <c r="B26701" t="str">
        <f t="shared" si="801"/>
        <v>https://www.udobaer.de/out/media/public/cust/others/s0000409-2021-ch_it.pdf</v>
      </c>
    </row>
    <row r="26702" spans="1:2" x14ac:dyDescent="0.2">
      <c r="A26702" s="1" t="s">
        <v>9894</v>
      </c>
      <c r="B26702" t="str">
        <f t="shared" si="801"/>
        <v>https://www.udobaer.de/out/media/public/cust/others/s0000409-2021-ch_it.pdf</v>
      </c>
    </row>
    <row r="26703" spans="1:2" x14ac:dyDescent="0.2">
      <c r="A26703" s="1" t="s">
        <v>9895</v>
      </c>
      <c r="B26703" t="str">
        <f t="shared" si="801"/>
        <v>https://www.udobaer.de/out/media/public/cust/others/s0000409-2021-ch_it.pdf</v>
      </c>
    </row>
    <row r="26704" spans="1:2" x14ac:dyDescent="0.2">
      <c r="A26704" s="1" t="s">
        <v>9896</v>
      </c>
      <c r="B26704" t="str">
        <f t="shared" si="801"/>
        <v>https://www.udobaer.de/out/media/public/cust/others/s0000409-2021-ch_it.pdf</v>
      </c>
    </row>
    <row r="26705" spans="1:2" x14ac:dyDescent="0.2">
      <c r="A26705" s="1" t="s">
        <v>9897</v>
      </c>
      <c r="B26705" t="str">
        <f t="shared" si="801"/>
        <v>https://www.udobaer.de/out/media/public/cust/others/s0000409-2021-ch_it.pdf</v>
      </c>
    </row>
    <row r="26706" spans="1:2" x14ac:dyDescent="0.2">
      <c r="A26706" s="1" t="s">
        <v>9898</v>
      </c>
      <c r="B26706" t="str">
        <f t="shared" si="801"/>
        <v>https://www.udobaer.de/out/media/public/cust/others/s0000409-2021-ch_it.pdf</v>
      </c>
    </row>
    <row r="26707" spans="1:2" x14ac:dyDescent="0.2">
      <c r="A26707" s="1" t="s">
        <v>9899</v>
      </c>
      <c r="B26707" t="str">
        <f t="shared" si="801"/>
        <v>https://www.udobaer.de/out/media/public/cust/others/s0000409-2021-ch_it.pdf</v>
      </c>
    </row>
    <row r="26708" spans="1:2" x14ac:dyDescent="0.2">
      <c r="A26708" s="1" t="s">
        <v>9900</v>
      </c>
      <c r="B26708" t="str">
        <f t="shared" si="801"/>
        <v>https://www.udobaer.de/out/media/public/cust/others/s0000409-2021-ch_it.pdf</v>
      </c>
    </row>
    <row r="26709" spans="1:2" x14ac:dyDescent="0.2">
      <c r="A26709" s="1" t="s">
        <v>9901</v>
      </c>
      <c r="B26709" t="str">
        <f t="shared" si="801"/>
        <v>https://www.udobaer.de/out/media/public/cust/others/s0000409-2021-ch_it.pdf</v>
      </c>
    </row>
    <row r="26710" spans="1:2" x14ac:dyDescent="0.2">
      <c r="A26710" s="1" t="s">
        <v>9902</v>
      </c>
      <c r="B26710" t="str">
        <f t="shared" si="801"/>
        <v>https://www.udobaer.de/out/media/public/cust/others/s0000409-2021-ch_it.pdf</v>
      </c>
    </row>
    <row r="26711" spans="1:2" x14ac:dyDescent="0.2">
      <c r="A26711" s="1" t="s">
        <v>9903</v>
      </c>
      <c r="B26711" t="str">
        <f t="shared" si="801"/>
        <v>https://www.udobaer.de/out/media/public/cust/others/s0000409-2021-ch_it.pdf</v>
      </c>
    </row>
    <row r="26712" spans="1:2" x14ac:dyDescent="0.2">
      <c r="A26712" s="1" t="s">
        <v>9904</v>
      </c>
      <c r="B26712" t="str">
        <f t="shared" si="801"/>
        <v>https://www.udobaer.de/out/media/public/cust/others/s0000409-2021-ch_it.pdf</v>
      </c>
    </row>
    <row r="26713" spans="1:2" x14ac:dyDescent="0.2">
      <c r="A26713" s="1" t="s">
        <v>9905</v>
      </c>
      <c r="B26713" t="str">
        <f t="shared" si="801"/>
        <v>https://www.udobaer.de/out/media/public/cust/others/s0000409-2021-ch_it.pdf</v>
      </c>
    </row>
    <row r="26714" spans="1:2" x14ac:dyDescent="0.2">
      <c r="A26714" s="1" t="s">
        <v>9906</v>
      </c>
      <c r="B26714" t="str">
        <f t="shared" si="801"/>
        <v>https://www.udobaer.de/out/media/public/cust/others/s0000409-2021-ch_it.pdf</v>
      </c>
    </row>
    <row r="26715" spans="1:2" x14ac:dyDescent="0.2">
      <c r="A26715" s="1" t="s">
        <v>9907</v>
      </c>
      <c r="B26715" t="str">
        <f t="shared" si="801"/>
        <v>https://www.udobaer.de/out/media/public/cust/others/s0000409-2021-ch_it.pdf</v>
      </c>
    </row>
    <row r="26716" spans="1:2" x14ac:dyDescent="0.2">
      <c r="A26716" s="1" t="s">
        <v>9908</v>
      </c>
      <c r="B26716" t="str">
        <f t="shared" si="801"/>
        <v>https://www.udobaer.de/out/media/public/cust/others/s0000409-2021-ch_it.pdf</v>
      </c>
    </row>
    <row r="26717" spans="1:2" x14ac:dyDescent="0.2">
      <c r="A26717" s="1" t="s">
        <v>9909</v>
      </c>
      <c r="B26717" t="str">
        <f t="shared" si="801"/>
        <v>https://www.udobaer.de/out/media/public/cust/others/s0000409-2021-ch_it.pdf</v>
      </c>
    </row>
    <row r="26718" spans="1:2" x14ac:dyDescent="0.2">
      <c r="A26718" s="1" t="s">
        <v>9910</v>
      </c>
      <c r="B26718" t="str">
        <f t="shared" ref="B26718:B26749" si="802">HYPERLINK("https://www.udobaer.de/out/media/public/cust/others/s0000409-2021-ch_it.pdf")</f>
        <v>https://www.udobaer.de/out/media/public/cust/others/s0000409-2021-ch_it.pdf</v>
      </c>
    </row>
    <row r="26719" spans="1:2" x14ac:dyDescent="0.2">
      <c r="A26719" s="1" t="s">
        <v>9911</v>
      </c>
      <c r="B26719" t="str">
        <f t="shared" si="802"/>
        <v>https://www.udobaer.de/out/media/public/cust/others/s0000409-2021-ch_it.pdf</v>
      </c>
    </row>
    <row r="26720" spans="1:2" x14ac:dyDescent="0.2">
      <c r="A26720" s="1" t="s">
        <v>9912</v>
      </c>
      <c r="B26720" t="str">
        <f t="shared" si="802"/>
        <v>https://www.udobaer.de/out/media/public/cust/others/s0000409-2021-ch_it.pdf</v>
      </c>
    </row>
    <row r="26721" spans="1:2" x14ac:dyDescent="0.2">
      <c r="A26721" s="1" t="s">
        <v>9913</v>
      </c>
      <c r="B26721" t="str">
        <f t="shared" si="802"/>
        <v>https://www.udobaer.de/out/media/public/cust/others/s0000409-2021-ch_it.pdf</v>
      </c>
    </row>
    <row r="26722" spans="1:2" x14ac:dyDescent="0.2">
      <c r="A26722" s="1" t="s">
        <v>9914</v>
      </c>
      <c r="B26722" t="str">
        <f t="shared" si="802"/>
        <v>https://www.udobaer.de/out/media/public/cust/others/s0000409-2021-ch_it.pdf</v>
      </c>
    </row>
    <row r="26723" spans="1:2" x14ac:dyDescent="0.2">
      <c r="A26723" s="1" t="s">
        <v>9915</v>
      </c>
      <c r="B26723" t="str">
        <f t="shared" si="802"/>
        <v>https://www.udobaer.de/out/media/public/cust/others/s0000409-2021-ch_it.pdf</v>
      </c>
    </row>
    <row r="26724" spans="1:2" x14ac:dyDescent="0.2">
      <c r="A26724" s="1" t="s">
        <v>9916</v>
      </c>
      <c r="B26724" t="str">
        <f t="shared" si="802"/>
        <v>https://www.udobaer.de/out/media/public/cust/others/s0000409-2021-ch_it.pdf</v>
      </c>
    </row>
    <row r="26725" spans="1:2" x14ac:dyDescent="0.2">
      <c r="A26725" s="1" t="s">
        <v>9917</v>
      </c>
      <c r="B26725" t="str">
        <f t="shared" si="802"/>
        <v>https://www.udobaer.de/out/media/public/cust/others/s0000409-2021-ch_it.pdf</v>
      </c>
    </row>
    <row r="26726" spans="1:2" x14ac:dyDescent="0.2">
      <c r="A26726" s="1" t="s">
        <v>9918</v>
      </c>
      <c r="B26726" t="str">
        <f t="shared" si="802"/>
        <v>https://www.udobaer.de/out/media/public/cust/others/s0000409-2021-ch_it.pdf</v>
      </c>
    </row>
    <row r="26727" spans="1:2" x14ac:dyDescent="0.2">
      <c r="A26727" s="1" t="s">
        <v>9919</v>
      </c>
      <c r="B26727" t="str">
        <f t="shared" si="802"/>
        <v>https://www.udobaer.de/out/media/public/cust/others/s0000409-2021-ch_it.pdf</v>
      </c>
    </row>
    <row r="26728" spans="1:2" x14ac:dyDescent="0.2">
      <c r="A26728" s="1" t="s">
        <v>9920</v>
      </c>
      <c r="B26728" t="str">
        <f t="shared" si="802"/>
        <v>https://www.udobaer.de/out/media/public/cust/others/s0000409-2021-ch_it.pdf</v>
      </c>
    </row>
    <row r="26729" spans="1:2" x14ac:dyDescent="0.2">
      <c r="A26729" s="1" t="s">
        <v>9921</v>
      </c>
      <c r="B26729" t="str">
        <f t="shared" si="802"/>
        <v>https://www.udobaer.de/out/media/public/cust/others/s0000409-2021-ch_it.pdf</v>
      </c>
    </row>
    <row r="26730" spans="1:2" x14ac:dyDescent="0.2">
      <c r="A26730" s="1" t="s">
        <v>11220</v>
      </c>
      <c r="B26730" t="str">
        <f t="shared" si="802"/>
        <v>https://www.udobaer.de/out/media/public/cust/others/s0000409-2021-ch_it.pdf</v>
      </c>
    </row>
    <row r="26731" spans="1:2" x14ac:dyDescent="0.2">
      <c r="A26731" s="1" t="s">
        <v>11221</v>
      </c>
      <c r="B26731" t="str">
        <f t="shared" si="802"/>
        <v>https://www.udobaer.de/out/media/public/cust/others/s0000409-2021-ch_it.pdf</v>
      </c>
    </row>
    <row r="26732" spans="1:2" x14ac:dyDescent="0.2">
      <c r="A26732" s="1" t="s">
        <v>11222</v>
      </c>
      <c r="B26732" t="str">
        <f t="shared" si="802"/>
        <v>https://www.udobaer.de/out/media/public/cust/others/s0000409-2021-ch_it.pdf</v>
      </c>
    </row>
    <row r="26733" spans="1:2" x14ac:dyDescent="0.2">
      <c r="A26733" s="1" t="s">
        <v>11223</v>
      </c>
      <c r="B26733" t="str">
        <f t="shared" si="802"/>
        <v>https://www.udobaer.de/out/media/public/cust/others/s0000409-2021-ch_it.pdf</v>
      </c>
    </row>
    <row r="26734" spans="1:2" x14ac:dyDescent="0.2">
      <c r="A26734" s="1" t="s">
        <v>11224</v>
      </c>
      <c r="B26734" t="str">
        <f t="shared" si="802"/>
        <v>https://www.udobaer.de/out/media/public/cust/others/s0000409-2021-ch_it.pdf</v>
      </c>
    </row>
    <row r="26735" spans="1:2" x14ac:dyDescent="0.2">
      <c r="A26735" s="1" t="s">
        <v>11225</v>
      </c>
      <c r="B26735" t="str">
        <f t="shared" si="802"/>
        <v>https://www.udobaer.de/out/media/public/cust/others/s0000409-2021-ch_it.pdf</v>
      </c>
    </row>
    <row r="26736" spans="1:2" x14ac:dyDescent="0.2">
      <c r="A26736" s="1" t="s">
        <v>11226</v>
      </c>
      <c r="B26736" t="str">
        <f t="shared" si="802"/>
        <v>https://www.udobaer.de/out/media/public/cust/others/s0000409-2021-ch_it.pdf</v>
      </c>
    </row>
    <row r="26737" spans="1:2" x14ac:dyDescent="0.2">
      <c r="A26737" s="1" t="s">
        <v>11227</v>
      </c>
      <c r="B26737" t="str">
        <f t="shared" si="802"/>
        <v>https://www.udobaer.de/out/media/public/cust/others/s0000409-2021-ch_it.pdf</v>
      </c>
    </row>
    <row r="26738" spans="1:2" x14ac:dyDescent="0.2">
      <c r="A26738" s="1" t="s">
        <v>11228</v>
      </c>
      <c r="B26738" t="str">
        <f t="shared" si="802"/>
        <v>https://www.udobaer.de/out/media/public/cust/others/s0000409-2021-ch_it.pdf</v>
      </c>
    </row>
    <row r="26739" spans="1:2" x14ac:dyDescent="0.2">
      <c r="A26739" s="1" t="s">
        <v>11229</v>
      </c>
      <c r="B26739" t="str">
        <f t="shared" si="802"/>
        <v>https://www.udobaer.de/out/media/public/cust/others/s0000409-2021-ch_it.pdf</v>
      </c>
    </row>
    <row r="26740" spans="1:2" x14ac:dyDescent="0.2">
      <c r="A26740" s="1" t="s">
        <v>11230</v>
      </c>
      <c r="B26740" t="str">
        <f t="shared" si="802"/>
        <v>https://www.udobaer.de/out/media/public/cust/others/s0000409-2021-ch_it.pdf</v>
      </c>
    </row>
    <row r="26741" spans="1:2" x14ac:dyDescent="0.2">
      <c r="A26741" s="1" t="s">
        <v>11231</v>
      </c>
      <c r="B26741" t="str">
        <f t="shared" si="802"/>
        <v>https://www.udobaer.de/out/media/public/cust/others/s0000409-2021-ch_it.pdf</v>
      </c>
    </row>
    <row r="26742" spans="1:2" x14ac:dyDescent="0.2">
      <c r="A26742" s="1" t="s">
        <v>11232</v>
      </c>
      <c r="B26742" t="str">
        <f t="shared" si="802"/>
        <v>https://www.udobaer.de/out/media/public/cust/others/s0000409-2021-ch_it.pdf</v>
      </c>
    </row>
    <row r="26743" spans="1:2" x14ac:dyDescent="0.2">
      <c r="A26743" s="1" t="s">
        <v>11233</v>
      </c>
      <c r="B26743" t="str">
        <f t="shared" si="802"/>
        <v>https://www.udobaer.de/out/media/public/cust/others/s0000409-2021-ch_it.pdf</v>
      </c>
    </row>
    <row r="26744" spans="1:2" x14ac:dyDescent="0.2">
      <c r="A26744" s="1" t="s">
        <v>11234</v>
      </c>
      <c r="B26744" t="str">
        <f t="shared" si="802"/>
        <v>https://www.udobaer.de/out/media/public/cust/others/s0000409-2021-ch_it.pdf</v>
      </c>
    </row>
    <row r="26745" spans="1:2" x14ac:dyDescent="0.2">
      <c r="A26745" s="1" t="s">
        <v>11235</v>
      </c>
      <c r="B26745" t="str">
        <f t="shared" si="802"/>
        <v>https://www.udobaer.de/out/media/public/cust/others/s0000409-2021-ch_it.pdf</v>
      </c>
    </row>
    <row r="26746" spans="1:2" x14ac:dyDescent="0.2">
      <c r="A26746" s="1" t="s">
        <v>11236</v>
      </c>
      <c r="B26746" t="str">
        <f t="shared" si="802"/>
        <v>https://www.udobaer.de/out/media/public/cust/others/s0000409-2021-ch_it.pdf</v>
      </c>
    </row>
    <row r="26747" spans="1:2" x14ac:dyDescent="0.2">
      <c r="A26747" s="1" t="s">
        <v>11237</v>
      </c>
      <c r="B26747" t="str">
        <f t="shared" si="802"/>
        <v>https://www.udobaer.de/out/media/public/cust/others/s0000409-2021-ch_it.pdf</v>
      </c>
    </row>
    <row r="26748" spans="1:2" x14ac:dyDescent="0.2">
      <c r="A26748" s="1" t="s">
        <v>11238</v>
      </c>
      <c r="B26748" t="str">
        <f t="shared" si="802"/>
        <v>https://www.udobaer.de/out/media/public/cust/others/s0000409-2021-ch_it.pdf</v>
      </c>
    </row>
    <row r="26749" spans="1:2" x14ac:dyDescent="0.2">
      <c r="A26749" s="1" t="s">
        <v>11239</v>
      </c>
      <c r="B26749" t="str">
        <f t="shared" si="802"/>
        <v>https://www.udobaer.de/out/media/public/cust/others/s0000409-2021-ch_it.pdf</v>
      </c>
    </row>
    <row r="26750" spans="1:2" x14ac:dyDescent="0.2">
      <c r="A26750" s="1" t="s">
        <v>11240</v>
      </c>
      <c r="B26750" t="str">
        <f t="shared" ref="B26750:B26767" si="803">HYPERLINK("https://www.udobaer.de/out/media/public/cust/others/s0000409-2021-ch_it.pdf")</f>
        <v>https://www.udobaer.de/out/media/public/cust/others/s0000409-2021-ch_it.pdf</v>
      </c>
    </row>
    <row r="26751" spans="1:2" x14ac:dyDescent="0.2">
      <c r="A26751" s="1" t="s">
        <v>11241</v>
      </c>
      <c r="B26751" t="str">
        <f t="shared" si="803"/>
        <v>https://www.udobaer.de/out/media/public/cust/others/s0000409-2021-ch_it.pdf</v>
      </c>
    </row>
    <row r="26752" spans="1:2" x14ac:dyDescent="0.2">
      <c r="A26752" s="1" t="s">
        <v>11242</v>
      </c>
      <c r="B26752" t="str">
        <f t="shared" si="803"/>
        <v>https://www.udobaer.de/out/media/public/cust/others/s0000409-2021-ch_it.pdf</v>
      </c>
    </row>
    <row r="26753" spans="1:2" x14ac:dyDescent="0.2">
      <c r="A26753" s="1" t="s">
        <v>11243</v>
      </c>
      <c r="B26753" t="str">
        <f t="shared" si="803"/>
        <v>https://www.udobaer.de/out/media/public/cust/others/s0000409-2021-ch_it.pdf</v>
      </c>
    </row>
    <row r="26754" spans="1:2" x14ac:dyDescent="0.2">
      <c r="A26754" s="1" t="s">
        <v>11246</v>
      </c>
      <c r="B26754" t="str">
        <f t="shared" si="803"/>
        <v>https://www.udobaer.de/out/media/public/cust/others/s0000409-2021-ch_it.pdf</v>
      </c>
    </row>
    <row r="26755" spans="1:2" x14ac:dyDescent="0.2">
      <c r="A26755" s="1" t="s">
        <v>11247</v>
      </c>
      <c r="B26755" t="str">
        <f t="shared" si="803"/>
        <v>https://www.udobaer.de/out/media/public/cust/others/s0000409-2021-ch_it.pdf</v>
      </c>
    </row>
    <row r="26756" spans="1:2" x14ac:dyDescent="0.2">
      <c r="A26756" s="1" t="s">
        <v>11248</v>
      </c>
      <c r="B26756" t="str">
        <f t="shared" si="803"/>
        <v>https://www.udobaer.de/out/media/public/cust/others/s0000409-2021-ch_it.pdf</v>
      </c>
    </row>
    <row r="26757" spans="1:2" x14ac:dyDescent="0.2">
      <c r="A26757" s="1" t="s">
        <v>11249</v>
      </c>
      <c r="B26757" t="str">
        <f t="shared" si="803"/>
        <v>https://www.udobaer.de/out/media/public/cust/others/s0000409-2021-ch_it.pdf</v>
      </c>
    </row>
    <row r="26758" spans="1:2" x14ac:dyDescent="0.2">
      <c r="A26758" s="1" t="s">
        <v>11250</v>
      </c>
      <c r="B26758" t="str">
        <f t="shared" si="803"/>
        <v>https://www.udobaer.de/out/media/public/cust/others/s0000409-2021-ch_it.pdf</v>
      </c>
    </row>
    <row r="26759" spans="1:2" x14ac:dyDescent="0.2">
      <c r="A26759" s="1" t="s">
        <v>11251</v>
      </c>
      <c r="B26759" t="str">
        <f t="shared" si="803"/>
        <v>https://www.udobaer.de/out/media/public/cust/others/s0000409-2021-ch_it.pdf</v>
      </c>
    </row>
    <row r="26760" spans="1:2" x14ac:dyDescent="0.2">
      <c r="A26760" s="1" t="s">
        <v>11252</v>
      </c>
      <c r="B26760" t="str">
        <f t="shared" si="803"/>
        <v>https://www.udobaer.de/out/media/public/cust/others/s0000409-2021-ch_it.pdf</v>
      </c>
    </row>
    <row r="26761" spans="1:2" x14ac:dyDescent="0.2">
      <c r="A26761" s="1" t="s">
        <v>11253</v>
      </c>
      <c r="B26761" t="str">
        <f t="shared" si="803"/>
        <v>https://www.udobaer.de/out/media/public/cust/others/s0000409-2021-ch_it.pdf</v>
      </c>
    </row>
    <row r="26762" spans="1:2" x14ac:dyDescent="0.2">
      <c r="A26762" s="1" t="s">
        <v>11254</v>
      </c>
      <c r="B26762" t="str">
        <f t="shared" si="803"/>
        <v>https://www.udobaer.de/out/media/public/cust/others/s0000409-2021-ch_it.pdf</v>
      </c>
    </row>
    <row r="26763" spans="1:2" x14ac:dyDescent="0.2">
      <c r="A26763" s="1" t="s">
        <v>11255</v>
      </c>
      <c r="B26763" t="str">
        <f t="shared" si="803"/>
        <v>https://www.udobaer.de/out/media/public/cust/others/s0000409-2021-ch_it.pdf</v>
      </c>
    </row>
    <row r="26764" spans="1:2" x14ac:dyDescent="0.2">
      <c r="A26764" s="1" t="s">
        <v>11256</v>
      </c>
      <c r="B26764" t="str">
        <f t="shared" si="803"/>
        <v>https://www.udobaer.de/out/media/public/cust/others/s0000409-2021-ch_it.pdf</v>
      </c>
    </row>
    <row r="26765" spans="1:2" x14ac:dyDescent="0.2">
      <c r="A26765" s="1" t="s">
        <v>11257</v>
      </c>
      <c r="B26765" t="str">
        <f t="shared" si="803"/>
        <v>https://www.udobaer.de/out/media/public/cust/others/s0000409-2021-ch_it.pdf</v>
      </c>
    </row>
    <row r="26766" spans="1:2" x14ac:dyDescent="0.2">
      <c r="A26766" s="1" t="s">
        <v>34414</v>
      </c>
      <c r="B26766" t="str">
        <f t="shared" si="803"/>
        <v>https://www.udobaer.de/out/media/public/cust/others/s0000409-2021-ch_it.pdf</v>
      </c>
    </row>
    <row r="26767" spans="1:2" x14ac:dyDescent="0.2">
      <c r="A26767" s="1" t="s">
        <v>34416</v>
      </c>
      <c r="B26767" t="str">
        <f t="shared" si="803"/>
        <v>https://www.udobaer.de/out/media/public/cust/others/s0000409-2021-ch_it.pdf</v>
      </c>
    </row>
    <row r="26768" spans="1:2" x14ac:dyDescent="0.2">
      <c r="A26768" s="1" t="s">
        <v>164</v>
      </c>
      <c r="B26768" t="str">
        <f t="shared" ref="B26768:B26815" si="804">HYPERLINK("https://www.udobaer.de/out/media/public/cust/others/s0000410-2021-ch_it.pdf")</f>
        <v>https://www.udobaer.de/out/media/public/cust/others/s0000410-2021-ch_it.pdf</v>
      </c>
    </row>
    <row r="26769" spans="1:2" x14ac:dyDescent="0.2">
      <c r="A26769" s="1" t="s">
        <v>9814</v>
      </c>
      <c r="B26769" t="str">
        <f t="shared" si="804"/>
        <v>https://www.udobaer.de/out/media/public/cust/others/s0000410-2021-ch_it.pdf</v>
      </c>
    </row>
    <row r="26770" spans="1:2" x14ac:dyDescent="0.2">
      <c r="A26770" s="1" t="s">
        <v>9815</v>
      </c>
      <c r="B26770" t="str">
        <f t="shared" si="804"/>
        <v>https://www.udobaer.de/out/media/public/cust/others/s0000410-2021-ch_it.pdf</v>
      </c>
    </row>
    <row r="26771" spans="1:2" x14ac:dyDescent="0.2">
      <c r="A26771" s="1" t="s">
        <v>9818</v>
      </c>
      <c r="B26771" t="str">
        <f t="shared" si="804"/>
        <v>https://www.udobaer.de/out/media/public/cust/others/s0000410-2021-ch_it.pdf</v>
      </c>
    </row>
    <row r="26772" spans="1:2" x14ac:dyDescent="0.2">
      <c r="A26772" s="1" t="s">
        <v>9819</v>
      </c>
      <c r="B26772" t="str">
        <f t="shared" si="804"/>
        <v>https://www.udobaer.de/out/media/public/cust/others/s0000410-2021-ch_it.pdf</v>
      </c>
    </row>
    <row r="26773" spans="1:2" x14ac:dyDescent="0.2">
      <c r="A26773" s="1" t="s">
        <v>9820</v>
      </c>
      <c r="B26773" t="str">
        <f t="shared" si="804"/>
        <v>https://www.udobaer.de/out/media/public/cust/others/s0000410-2021-ch_it.pdf</v>
      </c>
    </row>
    <row r="26774" spans="1:2" x14ac:dyDescent="0.2">
      <c r="A26774" s="1" t="s">
        <v>9821</v>
      </c>
      <c r="B26774" t="str">
        <f t="shared" si="804"/>
        <v>https://www.udobaer.de/out/media/public/cust/others/s0000410-2021-ch_it.pdf</v>
      </c>
    </row>
    <row r="26775" spans="1:2" x14ac:dyDescent="0.2">
      <c r="A26775" s="1" t="s">
        <v>9822</v>
      </c>
      <c r="B26775" t="str">
        <f t="shared" si="804"/>
        <v>https://www.udobaer.de/out/media/public/cust/others/s0000410-2021-ch_it.pdf</v>
      </c>
    </row>
    <row r="26776" spans="1:2" x14ac:dyDescent="0.2">
      <c r="A26776" s="1" t="s">
        <v>9823</v>
      </c>
      <c r="B26776" t="str">
        <f t="shared" si="804"/>
        <v>https://www.udobaer.de/out/media/public/cust/others/s0000410-2021-ch_it.pdf</v>
      </c>
    </row>
    <row r="26777" spans="1:2" x14ac:dyDescent="0.2">
      <c r="A26777" s="1" t="s">
        <v>9824</v>
      </c>
      <c r="B26777" t="str">
        <f t="shared" si="804"/>
        <v>https://www.udobaer.de/out/media/public/cust/others/s0000410-2021-ch_it.pdf</v>
      </c>
    </row>
    <row r="26778" spans="1:2" x14ac:dyDescent="0.2">
      <c r="A26778" s="1" t="s">
        <v>9825</v>
      </c>
      <c r="B26778" t="str">
        <f t="shared" si="804"/>
        <v>https://www.udobaer.de/out/media/public/cust/others/s0000410-2021-ch_it.pdf</v>
      </c>
    </row>
    <row r="26779" spans="1:2" x14ac:dyDescent="0.2">
      <c r="A26779" s="1" t="s">
        <v>9826</v>
      </c>
      <c r="B26779" t="str">
        <f t="shared" si="804"/>
        <v>https://www.udobaer.de/out/media/public/cust/others/s0000410-2021-ch_it.pdf</v>
      </c>
    </row>
    <row r="26780" spans="1:2" x14ac:dyDescent="0.2">
      <c r="A26780" s="1" t="s">
        <v>9827</v>
      </c>
      <c r="B26780" t="str">
        <f t="shared" si="804"/>
        <v>https://www.udobaer.de/out/media/public/cust/others/s0000410-2021-ch_it.pdf</v>
      </c>
    </row>
    <row r="26781" spans="1:2" x14ac:dyDescent="0.2">
      <c r="A26781" s="1" t="s">
        <v>9828</v>
      </c>
      <c r="B26781" t="str">
        <f t="shared" si="804"/>
        <v>https://www.udobaer.de/out/media/public/cust/others/s0000410-2021-ch_it.pdf</v>
      </c>
    </row>
    <row r="26782" spans="1:2" x14ac:dyDescent="0.2">
      <c r="A26782" s="1" t="s">
        <v>9829</v>
      </c>
      <c r="B26782" t="str">
        <f t="shared" si="804"/>
        <v>https://www.udobaer.de/out/media/public/cust/others/s0000410-2021-ch_it.pdf</v>
      </c>
    </row>
    <row r="26783" spans="1:2" x14ac:dyDescent="0.2">
      <c r="A26783" s="1" t="s">
        <v>9830</v>
      </c>
      <c r="B26783" t="str">
        <f t="shared" si="804"/>
        <v>https://www.udobaer.de/out/media/public/cust/others/s0000410-2021-ch_it.pdf</v>
      </c>
    </row>
    <row r="26784" spans="1:2" x14ac:dyDescent="0.2">
      <c r="A26784" s="1" t="s">
        <v>9831</v>
      </c>
      <c r="B26784" t="str">
        <f t="shared" si="804"/>
        <v>https://www.udobaer.de/out/media/public/cust/others/s0000410-2021-ch_it.pdf</v>
      </c>
    </row>
    <row r="26785" spans="1:2" x14ac:dyDescent="0.2">
      <c r="A26785" s="1" t="s">
        <v>9832</v>
      </c>
      <c r="B26785" t="str">
        <f t="shared" si="804"/>
        <v>https://www.udobaer.de/out/media/public/cust/others/s0000410-2021-ch_it.pdf</v>
      </c>
    </row>
    <row r="26786" spans="1:2" x14ac:dyDescent="0.2">
      <c r="A26786" s="1" t="s">
        <v>9833</v>
      </c>
      <c r="B26786" t="str">
        <f t="shared" si="804"/>
        <v>https://www.udobaer.de/out/media/public/cust/others/s0000410-2021-ch_it.pdf</v>
      </c>
    </row>
    <row r="26787" spans="1:2" x14ac:dyDescent="0.2">
      <c r="A26787" s="1" t="s">
        <v>9834</v>
      </c>
      <c r="B26787" t="str">
        <f t="shared" si="804"/>
        <v>https://www.udobaer.de/out/media/public/cust/others/s0000410-2021-ch_it.pdf</v>
      </c>
    </row>
    <row r="26788" spans="1:2" x14ac:dyDescent="0.2">
      <c r="A26788" s="1" t="s">
        <v>9835</v>
      </c>
      <c r="B26788" t="str">
        <f t="shared" si="804"/>
        <v>https://www.udobaer.de/out/media/public/cust/others/s0000410-2021-ch_it.pdf</v>
      </c>
    </row>
    <row r="26789" spans="1:2" x14ac:dyDescent="0.2">
      <c r="A26789" s="1" t="s">
        <v>9836</v>
      </c>
      <c r="B26789" t="str">
        <f t="shared" si="804"/>
        <v>https://www.udobaer.de/out/media/public/cust/others/s0000410-2021-ch_it.pdf</v>
      </c>
    </row>
    <row r="26790" spans="1:2" x14ac:dyDescent="0.2">
      <c r="A26790" s="1" t="s">
        <v>9837</v>
      </c>
      <c r="B26790" t="str">
        <f t="shared" si="804"/>
        <v>https://www.udobaer.de/out/media/public/cust/others/s0000410-2021-ch_it.pdf</v>
      </c>
    </row>
    <row r="26791" spans="1:2" x14ac:dyDescent="0.2">
      <c r="A26791" s="1" t="s">
        <v>9838</v>
      </c>
      <c r="B26791" t="str">
        <f t="shared" si="804"/>
        <v>https://www.udobaer.de/out/media/public/cust/others/s0000410-2021-ch_it.pdf</v>
      </c>
    </row>
    <row r="26792" spans="1:2" x14ac:dyDescent="0.2">
      <c r="A26792" s="1" t="s">
        <v>9839</v>
      </c>
      <c r="B26792" t="str">
        <f t="shared" si="804"/>
        <v>https://www.udobaer.de/out/media/public/cust/others/s0000410-2021-ch_it.pdf</v>
      </c>
    </row>
    <row r="26793" spans="1:2" x14ac:dyDescent="0.2">
      <c r="A26793" s="1" t="s">
        <v>9840</v>
      </c>
      <c r="B26793" t="str">
        <f t="shared" si="804"/>
        <v>https://www.udobaer.de/out/media/public/cust/others/s0000410-2021-ch_it.pdf</v>
      </c>
    </row>
    <row r="26794" spans="1:2" x14ac:dyDescent="0.2">
      <c r="A26794" s="1" t="s">
        <v>9841</v>
      </c>
      <c r="B26794" t="str">
        <f t="shared" si="804"/>
        <v>https://www.udobaer.de/out/media/public/cust/others/s0000410-2021-ch_it.pdf</v>
      </c>
    </row>
    <row r="26795" spans="1:2" x14ac:dyDescent="0.2">
      <c r="A26795" s="1" t="s">
        <v>9842</v>
      </c>
      <c r="B26795" t="str">
        <f t="shared" si="804"/>
        <v>https://www.udobaer.de/out/media/public/cust/others/s0000410-2021-ch_it.pdf</v>
      </c>
    </row>
    <row r="26796" spans="1:2" x14ac:dyDescent="0.2">
      <c r="A26796" s="1" t="s">
        <v>9843</v>
      </c>
      <c r="B26796" t="str">
        <f t="shared" si="804"/>
        <v>https://www.udobaer.de/out/media/public/cust/others/s0000410-2021-ch_it.pdf</v>
      </c>
    </row>
    <row r="26797" spans="1:2" x14ac:dyDescent="0.2">
      <c r="A26797" s="1" t="s">
        <v>9844</v>
      </c>
      <c r="B26797" t="str">
        <f t="shared" si="804"/>
        <v>https://www.udobaer.de/out/media/public/cust/others/s0000410-2021-ch_it.pdf</v>
      </c>
    </row>
    <row r="26798" spans="1:2" x14ac:dyDescent="0.2">
      <c r="A26798" s="1" t="s">
        <v>9847</v>
      </c>
      <c r="B26798" t="str">
        <f t="shared" si="804"/>
        <v>https://www.udobaer.de/out/media/public/cust/others/s0000410-2021-ch_it.pdf</v>
      </c>
    </row>
    <row r="26799" spans="1:2" x14ac:dyDescent="0.2">
      <c r="A26799" s="1" t="s">
        <v>10026</v>
      </c>
      <c r="B26799" t="str">
        <f t="shared" si="804"/>
        <v>https://www.udobaer.de/out/media/public/cust/others/s0000410-2021-ch_it.pdf</v>
      </c>
    </row>
    <row r="26800" spans="1:2" x14ac:dyDescent="0.2">
      <c r="A26800" s="1" t="s">
        <v>10027</v>
      </c>
      <c r="B26800" t="str">
        <f t="shared" si="804"/>
        <v>https://www.udobaer.de/out/media/public/cust/others/s0000410-2021-ch_it.pdf</v>
      </c>
    </row>
    <row r="26801" spans="1:2" x14ac:dyDescent="0.2">
      <c r="A26801" s="1" t="s">
        <v>10029</v>
      </c>
      <c r="B26801" t="str">
        <f t="shared" si="804"/>
        <v>https://www.udobaer.de/out/media/public/cust/others/s0000410-2021-ch_it.pdf</v>
      </c>
    </row>
    <row r="26802" spans="1:2" x14ac:dyDescent="0.2">
      <c r="A26802" s="1" t="s">
        <v>10030</v>
      </c>
      <c r="B26802" t="str">
        <f t="shared" si="804"/>
        <v>https://www.udobaer.de/out/media/public/cust/others/s0000410-2021-ch_it.pdf</v>
      </c>
    </row>
    <row r="26803" spans="1:2" x14ac:dyDescent="0.2">
      <c r="A26803" s="1" t="s">
        <v>10031</v>
      </c>
      <c r="B26803" t="str">
        <f t="shared" si="804"/>
        <v>https://www.udobaer.de/out/media/public/cust/others/s0000410-2021-ch_it.pdf</v>
      </c>
    </row>
    <row r="26804" spans="1:2" x14ac:dyDescent="0.2">
      <c r="A26804" s="1" t="s">
        <v>10032</v>
      </c>
      <c r="B26804" t="str">
        <f t="shared" si="804"/>
        <v>https://www.udobaer.de/out/media/public/cust/others/s0000410-2021-ch_it.pdf</v>
      </c>
    </row>
    <row r="26805" spans="1:2" x14ac:dyDescent="0.2">
      <c r="A26805" s="1" t="s">
        <v>10033</v>
      </c>
      <c r="B26805" t="str">
        <f t="shared" si="804"/>
        <v>https://www.udobaer.de/out/media/public/cust/others/s0000410-2021-ch_it.pdf</v>
      </c>
    </row>
    <row r="26806" spans="1:2" x14ac:dyDescent="0.2">
      <c r="A26806" s="1" t="s">
        <v>10034</v>
      </c>
      <c r="B26806" t="str">
        <f t="shared" si="804"/>
        <v>https://www.udobaer.de/out/media/public/cust/others/s0000410-2021-ch_it.pdf</v>
      </c>
    </row>
    <row r="26807" spans="1:2" x14ac:dyDescent="0.2">
      <c r="A26807" s="1" t="s">
        <v>10035</v>
      </c>
      <c r="B26807" t="str">
        <f t="shared" si="804"/>
        <v>https://www.udobaer.de/out/media/public/cust/others/s0000410-2021-ch_it.pdf</v>
      </c>
    </row>
    <row r="26808" spans="1:2" x14ac:dyDescent="0.2">
      <c r="A26808" s="1" t="s">
        <v>10036</v>
      </c>
      <c r="B26808" t="str">
        <f t="shared" si="804"/>
        <v>https://www.udobaer.de/out/media/public/cust/others/s0000410-2021-ch_it.pdf</v>
      </c>
    </row>
    <row r="26809" spans="1:2" x14ac:dyDescent="0.2">
      <c r="A26809" s="1" t="s">
        <v>10037</v>
      </c>
      <c r="B26809" t="str">
        <f t="shared" si="804"/>
        <v>https://www.udobaer.de/out/media/public/cust/others/s0000410-2021-ch_it.pdf</v>
      </c>
    </row>
    <row r="26810" spans="1:2" x14ac:dyDescent="0.2">
      <c r="A26810" s="1" t="s">
        <v>10038</v>
      </c>
      <c r="B26810" t="str">
        <f t="shared" si="804"/>
        <v>https://www.udobaer.de/out/media/public/cust/others/s0000410-2021-ch_it.pdf</v>
      </c>
    </row>
    <row r="26811" spans="1:2" x14ac:dyDescent="0.2">
      <c r="A26811" s="1" t="s">
        <v>10039</v>
      </c>
      <c r="B26811" t="str">
        <f t="shared" si="804"/>
        <v>https://www.udobaer.de/out/media/public/cust/others/s0000410-2021-ch_it.pdf</v>
      </c>
    </row>
    <row r="26812" spans="1:2" x14ac:dyDescent="0.2">
      <c r="A26812" s="1" t="s">
        <v>10040</v>
      </c>
      <c r="B26812" t="str">
        <f t="shared" si="804"/>
        <v>https://www.udobaer.de/out/media/public/cust/others/s0000410-2021-ch_it.pdf</v>
      </c>
    </row>
    <row r="26813" spans="1:2" x14ac:dyDescent="0.2">
      <c r="A26813" s="1" t="s">
        <v>10041</v>
      </c>
      <c r="B26813" t="str">
        <f t="shared" si="804"/>
        <v>https://www.udobaer.de/out/media/public/cust/others/s0000410-2021-ch_it.pdf</v>
      </c>
    </row>
    <row r="26814" spans="1:2" x14ac:dyDescent="0.2">
      <c r="A26814" s="1" t="s">
        <v>11500</v>
      </c>
      <c r="B26814" t="str">
        <f t="shared" si="804"/>
        <v>https://www.udobaer.de/out/media/public/cust/others/s0000410-2021-ch_it.pdf</v>
      </c>
    </row>
    <row r="26815" spans="1:2" x14ac:dyDescent="0.2">
      <c r="A26815" s="1" t="s">
        <v>11561</v>
      </c>
      <c r="B26815" t="str">
        <f t="shared" si="804"/>
        <v>https://www.udobaer.de/out/media/public/cust/others/s0000410-2021-ch_it.pdf</v>
      </c>
    </row>
    <row r="26816" spans="1:2" x14ac:dyDescent="0.2">
      <c r="A26816" s="1" t="s">
        <v>9922</v>
      </c>
      <c r="B26816" t="str">
        <f t="shared" ref="B26816:B26858" si="805">HYPERLINK("https://www.udobaer.de/out/media/public/cust/others/s0000411-2021-ch_it.pdf")</f>
        <v>https://www.udobaer.de/out/media/public/cust/others/s0000411-2021-ch_it.pdf</v>
      </c>
    </row>
    <row r="26817" spans="1:2" x14ac:dyDescent="0.2">
      <c r="A26817" s="1" t="s">
        <v>9923</v>
      </c>
      <c r="B26817" t="str">
        <f t="shared" si="805"/>
        <v>https://www.udobaer.de/out/media/public/cust/others/s0000411-2021-ch_it.pdf</v>
      </c>
    </row>
    <row r="26818" spans="1:2" x14ac:dyDescent="0.2">
      <c r="A26818" s="1" t="s">
        <v>9924</v>
      </c>
      <c r="B26818" t="str">
        <f t="shared" si="805"/>
        <v>https://www.udobaer.de/out/media/public/cust/others/s0000411-2021-ch_it.pdf</v>
      </c>
    </row>
    <row r="26819" spans="1:2" x14ac:dyDescent="0.2">
      <c r="A26819" s="1" t="s">
        <v>9925</v>
      </c>
      <c r="B26819" t="str">
        <f t="shared" si="805"/>
        <v>https://www.udobaer.de/out/media/public/cust/others/s0000411-2021-ch_it.pdf</v>
      </c>
    </row>
    <row r="26820" spans="1:2" x14ac:dyDescent="0.2">
      <c r="A26820" s="1" t="s">
        <v>9926</v>
      </c>
      <c r="B26820" t="str">
        <f t="shared" si="805"/>
        <v>https://www.udobaer.de/out/media/public/cust/others/s0000411-2021-ch_it.pdf</v>
      </c>
    </row>
    <row r="26821" spans="1:2" x14ac:dyDescent="0.2">
      <c r="A26821" s="1" t="s">
        <v>9927</v>
      </c>
      <c r="B26821" t="str">
        <f t="shared" si="805"/>
        <v>https://www.udobaer.de/out/media/public/cust/others/s0000411-2021-ch_it.pdf</v>
      </c>
    </row>
    <row r="26822" spans="1:2" x14ac:dyDescent="0.2">
      <c r="A26822" s="1" t="s">
        <v>9928</v>
      </c>
      <c r="B26822" t="str">
        <f t="shared" si="805"/>
        <v>https://www.udobaer.de/out/media/public/cust/others/s0000411-2021-ch_it.pdf</v>
      </c>
    </row>
    <row r="26823" spans="1:2" x14ac:dyDescent="0.2">
      <c r="A26823" s="1" t="s">
        <v>9929</v>
      </c>
      <c r="B26823" t="str">
        <f t="shared" si="805"/>
        <v>https://www.udobaer.de/out/media/public/cust/others/s0000411-2021-ch_it.pdf</v>
      </c>
    </row>
    <row r="26824" spans="1:2" x14ac:dyDescent="0.2">
      <c r="A26824" s="1" t="s">
        <v>9930</v>
      </c>
      <c r="B26824" t="str">
        <f t="shared" si="805"/>
        <v>https://www.udobaer.de/out/media/public/cust/others/s0000411-2021-ch_it.pdf</v>
      </c>
    </row>
    <row r="26825" spans="1:2" x14ac:dyDescent="0.2">
      <c r="A26825" s="1" t="s">
        <v>9931</v>
      </c>
      <c r="B26825" t="str">
        <f t="shared" si="805"/>
        <v>https://www.udobaer.de/out/media/public/cust/others/s0000411-2021-ch_it.pdf</v>
      </c>
    </row>
    <row r="26826" spans="1:2" x14ac:dyDescent="0.2">
      <c r="A26826" s="1" t="s">
        <v>9932</v>
      </c>
      <c r="B26826" t="str">
        <f t="shared" si="805"/>
        <v>https://www.udobaer.de/out/media/public/cust/others/s0000411-2021-ch_it.pdf</v>
      </c>
    </row>
    <row r="26827" spans="1:2" x14ac:dyDescent="0.2">
      <c r="A26827" s="1" t="s">
        <v>9933</v>
      </c>
      <c r="B26827" t="str">
        <f t="shared" si="805"/>
        <v>https://www.udobaer.de/out/media/public/cust/others/s0000411-2021-ch_it.pdf</v>
      </c>
    </row>
    <row r="26828" spans="1:2" x14ac:dyDescent="0.2">
      <c r="A26828" s="1" t="s">
        <v>9934</v>
      </c>
      <c r="B26828" t="str">
        <f t="shared" si="805"/>
        <v>https://www.udobaer.de/out/media/public/cust/others/s0000411-2021-ch_it.pdf</v>
      </c>
    </row>
    <row r="26829" spans="1:2" x14ac:dyDescent="0.2">
      <c r="A26829" s="1" t="s">
        <v>9935</v>
      </c>
      <c r="B26829" t="str">
        <f t="shared" si="805"/>
        <v>https://www.udobaer.de/out/media/public/cust/others/s0000411-2021-ch_it.pdf</v>
      </c>
    </row>
    <row r="26830" spans="1:2" x14ac:dyDescent="0.2">
      <c r="A26830" s="1" t="s">
        <v>9936</v>
      </c>
      <c r="B26830" t="str">
        <f t="shared" si="805"/>
        <v>https://www.udobaer.de/out/media/public/cust/others/s0000411-2021-ch_it.pdf</v>
      </c>
    </row>
    <row r="26831" spans="1:2" x14ac:dyDescent="0.2">
      <c r="A26831" s="1" t="s">
        <v>9937</v>
      </c>
      <c r="B26831" t="str">
        <f t="shared" si="805"/>
        <v>https://www.udobaer.de/out/media/public/cust/others/s0000411-2021-ch_it.pdf</v>
      </c>
    </row>
    <row r="26832" spans="1:2" x14ac:dyDescent="0.2">
      <c r="A26832" s="1" t="s">
        <v>9938</v>
      </c>
      <c r="B26832" t="str">
        <f t="shared" si="805"/>
        <v>https://www.udobaer.de/out/media/public/cust/others/s0000411-2021-ch_it.pdf</v>
      </c>
    </row>
    <row r="26833" spans="1:2" x14ac:dyDescent="0.2">
      <c r="A26833" s="1" t="s">
        <v>9939</v>
      </c>
      <c r="B26833" t="str">
        <f t="shared" si="805"/>
        <v>https://www.udobaer.de/out/media/public/cust/others/s0000411-2021-ch_it.pdf</v>
      </c>
    </row>
    <row r="26834" spans="1:2" x14ac:dyDescent="0.2">
      <c r="A26834" s="1" t="s">
        <v>9940</v>
      </c>
      <c r="B26834" t="str">
        <f t="shared" si="805"/>
        <v>https://www.udobaer.de/out/media/public/cust/others/s0000411-2021-ch_it.pdf</v>
      </c>
    </row>
    <row r="26835" spans="1:2" x14ac:dyDescent="0.2">
      <c r="A26835" s="1" t="s">
        <v>9941</v>
      </c>
      <c r="B26835" t="str">
        <f t="shared" si="805"/>
        <v>https://www.udobaer.de/out/media/public/cust/others/s0000411-2021-ch_it.pdf</v>
      </c>
    </row>
    <row r="26836" spans="1:2" x14ac:dyDescent="0.2">
      <c r="A26836" s="1" t="s">
        <v>9942</v>
      </c>
      <c r="B26836" t="str">
        <f t="shared" si="805"/>
        <v>https://www.udobaer.de/out/media/public/cust/others/s0000411-2021-ch_it.pdf</v>
      </c>
    </row>
    <row r="26837" spans="1:2" x14ac:dyDescent="0.2">
      <c r="A26837" s="1" t="s">
        <v>9943</v>
      </c>
      <c r="B26837" t="str">
        <f t="shared" si="805"/>
        <v>https://www.udobaer.de/out/media/public/cust/others/s0000411-2021-ch_it.pdf</v>
      </c>
    </row>
    <row r="26838" spans="1:2" x14ac:dyDescent="0.2">
      <c r="A26838" s="1" t="s">
        <v>9944</v>
      </c>
      <c r="B26838" t="str">
        <f t="shared" si="805"/>
        <v>https://www.udobaer.de/out/media/public/cust/others/s0000411-2021-ch_it.pdf</v>
      </c>
    </row>
    <row r="26839" spans="1:2" x14ac:dyDescent="0.2">
      <c r="A26839" s="1" t="s">
        <v>9945</v>
      </c>
      <c r="B26839" t="str">
        <f t="shared" si="805"/>
        <v>https://www.udobaer.de/out/media/public/cust/others/s0000411-2021-ch_it.pdf</v>
      </c>
    </row>
    <row r="26840" spans="1:2" x14ac:dyDescent="0.2">
      <c r="A26840" s="1" t="s">
        <v>9946</v>
      </c>
      <c r="B26840" t="str">
        <f t="shared" si="805"/>
        <v>https://www.udobaer.de/out/media/public/cust/others/s0000411-2021-ch_it.pdf</v>
      </c>
    </row>
    <row r="26841" spans="1:2" x14ac:dyDescent="0.2">
      <c r="A26841" s="1" t="s">
        <v>9947</v>
      </c>
      <c r="B26841" t="str">
        <f t="shared" si="805"/>
        <v>https://www.udobaer.de/out/media/public/cust/others/s0000411-2021-ch_it.pdf</v>
      </c>
    </row>
    <row r="26842" spans="1:2" x14ac:dyDescent="0.2">
      <c r="A26842" s="1" t="s">
        <v>9948</v>
      </c>
      <c r="B26842" t="str">
        <f t="shared" si="805"/>
        <v>https://www.udobaer.de/out/media/public/cust/others/s0000411-2021-ch_it.pdf</v>
      </c>
    </row>
    <row r="26843" spans="1:2" x14ac:dyDescent="0.2">
      <c r="A26843" s="1" t="s">
        <v>9949</v>
      </c>
      <c r="B26843" t="str">
        <f t="shared" si="805"/>
        <v>https://www.udobaer.de/out/media/public/cust/others/s0000411-2021-ch_it.pdf</v>
      </c>
    </row>
    <row r="26844" spans="1:2" x14ac:dyDescent="0.2">
      <c r="A26844" s="1" t="s">
        <v>9950</v>
      </c>
      <c r="B26844" t="str">
        <f t="shared" si="805"/>
        <v>https://www.udobaer.de/out/media/public/cust/others/s0000411-2021-ch_it.pdf</v>
      </c>
    </row>
    <row r="26845" spans="1:2" x14ac:dyDescent="0.2">
      <c r="A26845" s="1" t="s">
        <v>9951</v>
      </c>
      <c r="B26845" t="str">
        <f t="shared" si="805"/>
        <v>https://www.udobaer.de/out/media/public/cust/others/s0000411-2021-ch_it.pdf</v>
      </c>
    </row>
    <row r="26846" spans="1:2" x14ac:dyDescent="0.2">
      <c r="A26846" s="1" t="s">
        <v>9952</v>
      </c>
      <c r="B26846" t="str">
        <f t="shared" si="805"/>
        <v>https://www.udobaer.de/out/media/public/cust/others/s0000411-2021-ch_it.pdf</v>
      </c>
    </row>
    <row r="26847" spans="1:2" x14ac:dyDescent="0.2">
      <c r="A26847" s="1" t="s">
        <v>9953</v>
      </c>
      <c r="B26847" t="str">
        <f t="shared" si="805"/>
        <v>https://www.udobaer.de/out/media/public/cust/others/s0000411-2021-ch_it.pdf</v>
      </c>
    </row>
    <row r="26848" spans="1:2" x14ac:dyDescent="0.2">
      <c r="A26848" s="1" t="s">
        <v>9954</v>
      </c>
      <c r="B26848" t="str">
        <f t="shared" si="805"/>
        <v>https://www.udobaer.de/out/media/public/cust/others/s0000411-2021-ch_it.pdf</v>
      </c>
    </row>
    <row r="26849" spans="1:2" x14ac:dyDescent="0.2">
      <c r="A26849" s="1" t="s">
        <v>11271</v>
      </c>
      <c r="B26849" t="str">
        <f t="shared" si="805"/>
        <v>https://www.udobaer.de/out/media/public/cust/others/s0000411-2021-ch_it.pdf</v>
      </c>
    </row>
    <row r="26850" spans="1:2" x14ac:dyDescent="0.2">
      <c r="A26850" s="1" t="s">
        <v>11272</v>
      </c>
      <c r="B26850" t="str">
        <f t="shared" si="805"/>
        <v>https://www.udobaer.de/out/media/public/cust/others/s0000411-2021-ch_it.pdf</v>
      </c>
    </row>
    <row r="26851" spans="1:2" x14ac:dyDescent="0.2">
      <c r="A26851" s="1" t="s">
        <v>11273</v>
      </c>
      <c r="B26851" t="str">
        <f t="shared" si="805"/>
        <v>https://www.udobaer.de/out/media/public/cust/others/s0000411-2021-ch_it.pdf</v>
      </c>
    </row>
    <row r="26852" spans="1:2" x14ac:dyDescent="0.2">
      <c r="A26852" s="1" t="s">
        <v>11274</v>
      </c>
      <c r="B26852" t="str">
        <f t="shared" si="805"/>
        <v>https://www.udobaer.de/out/media/public/cust/others/s0000411-2021-ch_it.pdf</v>
      </c>
    </row>
    <row r="26853" spans="1:2" x14ac:dyDescent="0.2">
      <c r="A26853" s="1" t="s">
        <v>11275</v>
      </c>
      <c r="B26853" t="str">
        <f t="shared" si="805"/>
        <v>https://www.udobaer.de/out/media/public/cust/others/s0000411-2021-ch_it.pdf</v>
      </c>
    </row>
    <row r="26854" spans="1:2" x14ac:dyDescent="0.2">
      <c r="A26854" s="1" t="s">
        <v>11276</v>
      </c>
      <c r="B26854" t="str">
        <f t="shared" si="805"/>
        <v>https://www.udobaer.de/out/media/public/cust/others/s0000411-2021-ch_it.pdf</v>
      </c>
    </row>
    <row r="26855" spans="1:2" x14ac:dyDescent="0.2">
      <c r="A26855" s="1" t="s">
        <v>11277</v>
      </c>
      <c r="B26855" t="str">
        <f t="shared" si="805"/>
        <v>https://www.udobaer.de/out/media/public/cust/others/s0000411-2021-ch_it.pdf</v>
      </c>
    </row>
    <row r="26856" spans="1:2" x14ac:dyDescent="0.2">
      <c r="A26856" s="1" t="s">
        <v>11282</v>
      </c>
      <c r="B26856" t="str">
        <f t="shared" si="805"/>
        <v>https://www.udobaer.de/out/media/public/cust/others/s0000411-2021-ch_it.pdf</v>
      </c>
    </row>
    <row r="26857" spans="1:2" x14ac:dyDescent="0.2">
      <c r="A26857" s="1" t="s">
        <v>11452</v>
      </c>
      <c r="B26857" t="str">
        <f t="shared" si="805"/>
        <v>https://www.udobaer.de/out/media/public/cust/others/s0000411-2021-ch_it.pdf</v>
      </c>
    </row>
    <row r="26858" spans="1:2" x14ac:dyDescent="0.2">
      <c r="A26858" s="1" t="s">
        <v>11453</v>
      </c>
      <c r="B26858" t="str">
        <f t="shared" si="805"/>
        <v>https://www.udobaer.de/out/media/public/cust/others/s0000411-2021-ch_it.pdf</v>
      </c>
    </row>
    <row r="26859" spans="1:2" x14ac:dyDescent="0.2">
      <c r="A26859" s="1" t="s">
        <v>9410</v>
      </c>
      <c r="B26859" t="str">
        <f t="shared" ref="B26859:B26890" si="806">HYPERLINK("https://www.udobaer.de/out/media/public/cust/others/s0000412-2021-ch_it.pdf")</f>
        <v>https://www.udobaer.de/out/media/public/cust/others/s0000412-2021-ch_it.pdf</v>
      </c>
    </row>
    <row r="26860" spans="1:2" x14ac:dyDescent="0.2">
      <c r="A26860" s="1" t="s">
        <v>9411</v>
      </c>
      <c r="B26860" t="str">
        <f t="shared" si="806"/>
        <v>https://www.udobaer.de/out/media/public/cust/others/s0000412-2021-ch_it.pdf</v>
      </c>
    </row>
    <row r="26861" spans="1:2" x14ac:dyDescent="0.2">
      <c r="A26861" s="1" t="s">
        <v>9412</v>
      </c>
      <c r="B26861" t="str">
        <f t="shared" si="806"/>
        <v>https://www.udobaer.de/out/media/public/cust/others/s0000412-2021-ch_it.pdf</v>
      </c>
    </row>
    <row r="26862" spans="1:2" x14ac:dyDescent="0.2">
      <c r="A26862" s="1" t="s">
        <v>9413</v>
      </c>
      <c r="B26862" t="str">
        <f t="shared" si="806"/>
        <v>https://www.udobaer.de/out/media/public/cust/others/s0000412-2021-ch_it.pdf</v>
      </c>
    </row>
    <row r="26863" spans="1:2" x14ac:dyDescent="0.2">
      <c r="A26863" s="1" t="s">
        <v>9414</v>
      </c>
      <c r="B26863" t="str">
        <f t="shared" si="806"/>
        <v>https://www.udobaer.de/out/media/public/cust/others/s0000412-2021-ch_it.pdf</v>
      </c>
    </row>
    <row r="26864" spans="1:2" x14ac:dyDescent="0.2">
      <c r="A26864" s="1" t="s">
        <v>9415</v>
      </c>
      <c r="B26864" t="str">
        <f t="shared" si="806"/>
        <v>https://www.udobaer.de/out/media/public/cust/others/s0000412-2021-ch_it.pdf</v>
      </c>
    </row>
    <row r="26865" spans="1:2" x14ac:dyDescent="0.2">
      <c r="A26865" s="1" t="s">
        <v>9416</v>
      </c>
      <c r="B26865" t="str">
        <f t="shared" si="806"/>
        <v>https://www.udobaer.de/out/media/public/cust/others/s0000412-2021-ch_it.pdf</v>
      </c>
    </row>
    <row r="26866" spans="1:2" x14ac:dyDescent="0.2">
      <c r="A26866" s="1" t="s">
        <v>9417</v>
      </c>
      <c r="B26866" t="str">
        <f t="shared" si="806"/>
        <v>https://www.udobaer.de/out/media/public/cust/others/s0000412-2021-ch_it.pdf</v>
      </c>
    </row>
    <row r="26867" spans="1:2" x14ac:dyDescent="0.2">
      <c r="A26867" s="1" t="s">
        <v>9418</v>
      </c>
      <c r="B26867" t="str">
        <f t="shared" si="806"/>
        <v>https://www.udobaer.de/out/media/public/cust/others/s0000412-2021-ch_it.pdf</v>
      </c>
    </row>
    <row r="26868" spans="1:2" x14ac:dyDescent="0.2">
      <c r="A26868" s="1" t="s">
        <v>9419</v>
      </c>
      <c r="B26868" t="str">
        <f t="shared" si="806"/>
        <v>https://www.udobaer.de/out/media/public/cust/others/s0000412-2021-ch_it.pdf</v>
      </c>
    </row>
    <row r="26869" spans="1:2" x14ac:dyDescent="0.2">
      <c r="A26869" s="1" t="s">
        <v>9420</v>
      </c>
      <c r="B26869" t="str">
        <f t="shared" si="806"/>
        <v>https://www.udobaer.de/out/media/public/cust/others/s0000412-2021-ch_it.pdf</v>
      </c>
    </row>
    <row r="26870" spans="1:2" x14ac:dyDescent="0.2">
      <c r="A26870" s="1" t="s">
        <v>9421</v>
      </c>
      <c r="B26870" t="str">
        <f t="shared" si="806"/>
        <v>https://www.udobaer.de/out/media/public/cust/others/s0000412-2021-ch_it.pdf</v>
      </c>
    </row>
    <row r="26871" spans="1:2" x14ac:dyDescent="0.2">
      <c r="A26871" s="1" t="s">
        <v>9422</v>
      </c>
      <c r="B26871" t="str">
        <f t="shared" si="806"/>
        <v>https://www.udobaer.de/out/media/public/cust/others/s0000412-2021-ch_it.pdf</v>
      </c>
    </row>
    <row r="26872" spans="1:2" x14ac:dyDescent="0.2">
      <c r="A26872" s="1" t="s">
        <v>9423</v>
      </c>
      <c r="B26872" t="str">
        <f t="shared" si="806"/>
        <v>https://www.udobaer.de/out/media/public/cust/others/s0000412-2021-ch_it.pdf</v>
      </c>
    </row>
    <row r="26873" spans="1:2" x14ac:dyDescent="0.2">
      <c r="A26873" s="1" t="s">
        <v>9424</v>
      </c>
      <c r="B26873" t="str">
        <f t="shared" si="806"/>
        <v>https://www.udobaer.de/out/media/public/cust/others/s0000412-2021-ch_it.pdf</v>
      </c>
    </row>
    <row r="26874" spans="1:2" x14ac:dyDescent="0.2">
      <c r="A26874" s="1" t="s">
        <v>9425</v>
      </c>
      <c r="B26874" t="str">
        <f t="shared" si="806"/>
        <v>https://www.udobaer.de/out/media/public/cust/others/s0000412-2021-ch_it.pdf</v>
      </c>
    </row>
    <row r="26875" spans="1:2" x14ac:dyDescent="0.2">
      <c r="A26875" s="1" t="s">
        <v>9426</v>
      </c>
      <c r="B26875" t="str">
        <f t="shared" si="806"/>
        <v>https://www.udobaer.de/out/media/public/cust/others/s0000412-2021-ch_it.pdf</v>
      </c>
    </row>
    <row r="26876" spans="1:2" x14ac:dyDescent="0.2">
      <c r="A26876" s="1" t="s">
        <v>9427</v>
      </c>
      <c r="B26876" t="str">
        <f t="shared" si="806"/>
        <v>https://www.udobaer.de/out/media/public/cust/others/s0000412-2021-ch_it.pdf</v>
      </c>
    </row>
    <row r="26877" spans="1:2" x14ac:dyDescent="0.2">
      <c r="A26877" s="1" t="s">
        <v>9428</v>
      </c>
      <c r="B26877" t="str">
        <f t="shared" si="806"/>
        <v>https://www.udobaer.de/out/media/public/cust/others/s0000412-2021-ch_it.pdf</v>
      </c>
    </row>
    <row r="26878" spans="1:2" x14ac:dyDescent="0.2">
      <c r="A26878" s="1" t="s">
        <v>9429</v>
      </c>
      <c r="B26878" t="str">
        <f t="shared" si="806"/>
        <v>https://www.udobaer.de/out/media/public/cust/others/s0000412-2021-ch_it.pdf</v>
      </c>
    </row>
    <row r="26879" spans="1:2" x14ac:dyDescent="0.2">
      <c r="A26879" s="1" t="s">
        <v>9430</v>
      </c>
      <c r="B26879" t="str">
        <f t="shared" si="806"/>
        <v>https://www.udobaer.de/out/media/public/cust/others/s0000412-2021-ch_it.pdf</v>
      </c>
    </row>
    <row r="26880" spans="1:2" x14ac:dyDescent="0.2">
      <c r="A26880" s="1" t="s">
        <v>9431</v>
      </c>
      <c r="B26880" t="str">
        <f t="shared" si="806"/>
        <v>https://www.udobaer.de/out/media/public/cust/others/s0000412-2021-ch_it.pdf</v>
      </c>
    </row>
    <row r="26881" spans="1:2" x14ac:dyDescent="0.2">
      <c r="A26881" s="1" t="s">
        <v>9432</v>
      </c>
      <c r="B26881" t="str">
        <f t="shared" si="806"/>
        <v>https://www.udobaer.de/out/media/public/cust/others/s0000412-2021-ch_it.pdf</v>
      </c>
    </row>
    <row r="26882" spans="1:2" x14ac:dyDescent="0.2">
      <c r="A26882" s="1" t="s">
        <v>9433</v>
      </c>
      <c r="B26882" t="str">
        <f t="shared" si="806"/>
        <v>https://www.udobaer.de/out/media/public/cust/others/s0000412-2021-ch_it.pdf</v>
      </c>
    </row>
    <row r="26883" spans="1:2" x14ac:dyDescent="0.2">
      <c r="A26883" s="1" t="s">
        <v>9434</v>
      </c>
      <c r="B26883" t="str">
        <f t="shared" si="806"/>
        <v>https://www.udobaer.de/out/media/public/cust/others/s0000412-2021-ch_it.pdf</v>
      </c>
    </row>
    <row r="26884" spans="1:2" x14ac:dyDescent="0.2">
      <c r="A26884" s="1" t="s">
        <v>9435</v>
      </c>
      <c r="B26884" t="str">
        <f t="shared" si="806"/>
        <v>https://www.udobaer.de/out/media/public/cust/others/s0000412-2021-ch_it.pdf</v>
      </c>
    </row>
    <row r="26885" spans="1:2" x14ac:dyDescent="0.2">
      <c r="A26885" s="1" t="s">
        <v>9436</v>
      </c>
      <c r="B26885" t="str">
        <f t="shared" si="806"/>
        <v>https://www.udobaer.de/out/media/public/cust/others/s0000412-2021-ch_it.pdf</v>
      </c>
    </row>
    <row r="26886" spans="1:2" x14ac:dyDescent="0.2">
      <c r="A26886" s="1" t="s">
        <v>9437</v>
      </c>
      <c r="B26886" t="str">
        <f t="shared" si="806"/>
        <v>https://www.udobaer.de/out/media/public/cust/others/s0000412-2021-ch_it.pdf</v>
      </c>
    </row>
    <row r="26887" spans="1:2" x14ac:dyDescent="0.2">
      <c r="A26887" s="1" t="s">
        <v>9438</v>
      </c>
      <c r="B26887" t="str">
        <f t="shared" si="806"/>
        <v>https://www.udobaer.de/out/media/public/cust/others/s0000412-2021-ch_it.pdf</v>
      </c>
    </row>
    <row r="26888" spans="1:2" x14ac:dyDescent="0.2">
      <c r="A26888" s="1" t="s">
        <v>9439</v>
      </c>
      <c r="B26888" t="str">
        <f t="shared" si="806"/>
        <v>https://www.udobaer.de/out/media/public/cust/others/s0000412-2021-ch_it.pdf</v>
      </c>
    </row>
    <row r="26889" spans="1:2" x14ac:dyDescent="0.2">
      <c r="A26889" s="1" t="s">
        <v>9440</v>
      </c>
      <c r="B26889" t="str">
        <f t="shared" si="806"/>
        <v>https://www.udobaer.de/out/media/public/cust/others/s0000412-2021-ch_it.pdf</v>
      </c>
    </row>
    <row r="26890" spans="1:2" x14ac:dyDescent="0.2">
      <c r="A26890" s="1" t="s">
        <v>9441</v>
      </c>
      <c r="B26890" t="str">
        <f t="shared" si="806"/>
        <v>https://www.udobaer.de/out/media/public/cust/others/s0000412-2021-ch_it.pdf</v>
      </c>
    </row>
    <row r="26891" spans="1:2" x14ac:dyDescent="0.2">
      <c r="A26891" s="1" t="s">
        <v>9442</v>
      </c>
      <c r="B26891" t="str">
        <f t="shared" ref="B26891:B26908" si="807">HYPERLINK("https://www.udobaer.de/out/media/public/cust/others/s0000412-2021-ch_it.pdf")</f>
        <v>https://www.udobaer.de/out/media/public/cust/others/s0000412-2021-ch_it.pdf</v>
      </c>
    </row>
    <row r="26892" spans="1:2" x14ac:dyDescent="0.2">
      <c r="A26892" s="1" t="s">
        <v>9443</v>
      </c>
      <c r="B26892" t="str">
        <f t="shared" si="807"/>
        <v>https://www.udobaer.de/out/media/public/cust/others/s0000412-2021-ch_it.pdf</v>
      </c>
    </row>
    <row r="26893" spans="1:2" x14ac:dyDescent="0.2">
      <c r="A26893" s="1" t="s">
        <v>9444</v>
      </c>
      <c r="B26893" t="str">
        <f t="shared" si="807"/>
        <v>https://www.udobaer.de/out/media/public/cust/others/s0000412-2021-ch_it.pdf</v>
      </c>
    </row>
    <row r="26894" spans="1:2" x14ac:dyDescent="0.2">
      <c r="A26894" s="1" t="s">
        <v>9445</v>
      </c>
      <c r="B26894" t="str">
        <f t="shared" si="807"/>
        <v>https://www.udobaer.de/out/media/public/cust/others/s0000412-2021-ch_it.pdf</v>
      </c>
    </row>
    <row r="26895" spans="1:2" x14ac:dyDescent="0.2">
      <c r="A26895" s="1" t="s">
        <v>9446</v>
      </c>
      <c r="B26895" t="str">
        <f t="shared" si="807"/>
        <v>https://www.udobaer.de/out/media/public/cust/others/s0000412-2021-ch_it.pdf</v>
      </c>
    </row>
    <row r="26896" spans="1:2" x14ac:dyDescent="0.2">
      <c r="A26896" s="1" t="s">
        <v>9447</v>
      </c>
      <c r="B26896" t="str">
        <f t="shared" si="807"/>
        <v>https://www.udobaer.de/out/media/public/cust/others/s0000412-2021-ch_it.pdf</v>
      </c>
    </row>
    <row r="26897" spans="1:2" x14ac:dyDescent="0.2">
      <c r="A26897" s="1" t="s">
        <v>9448</v>
      </c>
      <c r="B26897" t="str">
        <f t="shared" si="807"/>
        <v>https://www.udobaer.de/out/media/public/cust/others/s0000412-2021-ch_it.pdf</v>
      </c>
    </row>
    <row r="26898" spans="1:2" x14ac:dyDescent="0.2">
      <c r="A26898" s="1" t="s">
        <v>9449</v>
      </c>
      <c r="B26898" t="str">
        <f t="shared" si="807"/>
        <v>https://www.udobaer.de/out/media/public/cust/others/s0000412-2021-ch_it.pdf</v>
      </c>
    </row>
    <row r="26899" spans="1:2" x14ac:dyDescent="0.2">
      <c r="A26899" s="1" t="s">
        <v>9450</v>
      </c>
      <c r="B26899" t="str">
        <f t="shared" si="807"/>
        <v>https://www.udobaer.de/out/media/public/cust/others/s0000412-2021-ch_it.pdf</v>
      </c>
    </row>
    <row r="26900" spans="1:2" x14ac:dyDescent="0.2">
      <c r="A26900" s="1" t="s">
        <v>9450</v>
      </c>
      <c r="B26900" t="str">
        <f t="shared" si="807"/>
        <v>https://www.udobaer.de/out/media/public/cust/others/s0000412-2021-ch_it.pdf</v>
      </c>
    </row>
    <row r="26901" spans="1:2" x14ac:dyDescent="0.2">
      <c r="A26901" s="1" t="s">
        <v>9451</v>
      </c>
      <c r="B26901" t="str">
        <f t="shared" si="807"/>
        <v>https://www.udobaer.de/out/media/public/cust/others/s0000412-2021-ch_it.pdf</v>
      </c>
    </row>
    <row r="26902" spans="1:2" x14ac:dyDescent="0.2">
      <c r="A26902" s="1" t="s">
        <v>9452</v>
      </c>
      <c r="B26902" t="str">
        <f t="shared" si="807"/>
        <v>https://www.udobaer.de/out/media/public/cust/others/s0000412-2021-ch_it.pdf</v>
      </c>
    </row>
    <row r="26903" spans="1:2" x14ac:dyDescent="0.2">
      <c r="A26903" s="1" t="s">
        <v>9453</v>
      </c>
      <c r="B26903" t="str">
        <f t="shared" si="807"/>
        <v>https://www.udobaer.de/out/media/public/cust/others/s0000412-2021-ch_it.pdf</v>
      </c>
    </row>
    <row r="26904" spans="1:2" x14ac:dyDescent="0.2">
      <c r="A26904" s="1" t="s">
        <v>9454</v>
      </c>
      <c r="B26904" t="str">
        <f t="shared" si="807"/>
        <v>https://www.udobaer.de/out/media/public/cust/others/s0000412-2021-ch_it.pdf</v>
      </c>
    </row>
    <row r="26905" spans="1:2" x14ac:dyDescent="0.2">
      <c r="A26905" s="1" t="s">
        <v>9455</v>
      </c>
      <c r="B26905" t="str">
        <f t="shared" si="807"/>
        <v>https://www.udobaer.de/out/media/public/cust/others/s0000412-2021-ch_it.pdf</v>
      </c>
    </row>
    <row r="26906" spans="1:2" x14ac:dyDescent="0.2">
      <c r="A26906" s="1" t="s">
        <v>9456</v>
      </c>
      <c r="B26906" t="str">
        <f t="shared" si="807"/>
        <v>https://www.udobaer.de/out/media/public/cust/others/s0000412-2021-ch_it.pdf</v>
      </c>
    </row>
    <row r="26907" spans="1:2" x14ac:dyDescent="0.2">
      <c r="A26907" s="1" t="s">
        <v>9457</v>
      </c>
      <c r="B26907" t="str">
        <f t="shared" si="807"/>
        <v>https://www.udobaer.de/out/media/public/cust/others/s0000412-2021-ch_it.pdf</v>
      </c>
    </row>
    <row r="26908" spans="1:2" x14ac:dyDescent="0.2">
      <c r="A26908" s="1" t="s">
        <v>9459</v>
      </c>
      <c r="B26908" t="str">
        <f t="shared" si="807"/>
        <v>https://www.udobaer.de/out/media/public/cust/others/s0000412-2021-ch_it.pdf</v>
      </c>
    </row>
    <row r="26909" spans="1:2" x14ac:dyDescent="0.2">
      <c r="A26909" s="1" t="s">
        <v>158</v>
      </c>
      <c r="B26909" t="str">
        <f t="shared" ref="B26909:B26949" si="808">HYPERLINK("https://www.udobaer.de/out/media/public/cust/others/s0000413-2021-ch_it.pdf")</f>
        <v>https://www.udobaer.de/out/media/public/cust/others/s0000413-2021-ch_it.pdf</v>
      </c>
    </row>
    <row r="26910" spans="1:2" x14ac:dyDescent="0.2">
      <c r="A26910" s="1" t="s">
        <v>172</v>
      </c>
      <c r="B26910" t="str">
        <f t="shared" si="808"/>
        <v>https://www.udobaer.de/out/media/public/cust/others/s0000413-2021-ch_it.pdf</v>
      </c>
    </row>
    <row r="26911" spans="1:2" x14ac:dyDescent="0.2">
      <c r="A26911" s="1" t="s">
        <v>9458</v>
      </c>
      <c r="B26911" t="str">
        <f t="shared" si="808"/>
        <v>https://www.udobaer.de/out/media/public/cust/others/s0000413-2021-ch_it.pdf</v>
      </c>
    </row>
    <row r="26912" spans="1:2" x14ac:dyDescent="0.2">
      <c r="A26912" s="1" t="s">
        <v>9460</v>
      </c>
      <c r="B26912" t="str">
        <f t="shared" si="808"/>
        <v>https://www.udobaer.de/out/media/public/cust/others/s0000413-2021-ch_it.pdf</v>
      </c>
    </row>
    <row r="26913" spans="1:2" x14ac:dyDescent="0.2">
      <c r="A26913" s="1" t="s">
        <v>9461</v>
      </c>
      <c r="B26913" t="str">
        <f t="shared" si="808"/>
        <v>https://www.udobaer.de/out/media/public/cust/others/s0000413-2021-ch_it.pdf</v>
      </c>
    </row>
    <row r="26914" spans="1:2" x14ac:dyDescent="0.2">
      <c r="A26914" s="1" t="s">
        <v>9462</v>
      </c>
      <c r="B26914" t="str">
        <f t="shared" si="808"/>
        <v>https://www.udobaer.de/out/media/public/cust/others/s0000413-2021-ch_it.pdf</v>
      </c>
    </row>
    <row r="26915" spans="1:2" x14ac:dyDescent="0.2">
      <c r="A26915" s="1" t="s">
        <v>9463</v>
      </c>
      <c r="B26915" t="str">
        <f t="shared" si="808"/>
        <v>https://www.udobaer.de/out/media/public/cust/others/s0000413-2021-ch_it.pdf</v>
      </c>
    </row>
    <row r="26916" spans="1:2" x14ac:dyDescent="0.2">
      <c r="A26916" s="1" t="s">
        <v>10248</v>
      </c>
      <c r="B26916" t="str">
        <f t="shared" si="808"/>
        <v>https://www.udobaer.de/out/media/public/cust/others/s0000413-2021-ch_it.pdf</v>
      </c>
    </row>
    <row r="26917" spans="1:2" x14ac:dyDescent="0.2">
      <c r="A26917" s="1" t="s">
        <v>10249</v>
      </c>
      <c r="B26917" t="str">
        <f t="shared" si="808"/>
        <v>https://www.udobaer.de/out/media/public/cust/others/s0000413-2021-ch_it.pdf</v>
      </c>
    </row>
    <row r="26918" spans="1:2" x14ac:dyDescent="0.2">
      <c r="A26918" s="1" t="s">
        <v>10251</v>
      </c>
      <c r="B26918" t="str">
        <f t="shared" si="808"/>
        <v>https://www.udobaer.de/out/media/public/cust/others/s0000413-2021-ch_it.pdf</v>
      </c>
    </row>
    <row r="26919" spans="1:2" x14ac:dyDescent="0.2">
      <c r="A26919" s="1" t="s">
        <v>10252</v>
      </c>
      <c r="B26919" t="str">
        <f t="shared" si="808"/>
        <v>https://www.udobaer.de/out/media/public/cust/others/s0000413-2021-ch_it.pdf</v>
      </c>
    </row>
    <row r="26920" spans="1:2" x14ac:dyDescent="0.2">
      <c r="A26920" s="1" t="s">
        <v>10482</v>
      </c>
      <c r="B26920" t="str">
        <f t="shared" si="808"/>
        <v>https://www.udobaer.de/out/media/public/cust/others/s0000413-2021-ch_it.pdf</v>
      </c>
    </row>
    <row r="26921" spans="1:2" x14ac:dyDescent="0.2">
      <c r="A26921" s="1" t="s">
        <v>10483</v>
      </c>
      <c r="B26921" t="str">
        <f t="shared" si="808"/>
        <v>https://www.udobaer.de/out/media/public/cust/others/s0000413-2021-ch_it.pdf</v>
      </c>
    </row>
    <row r="26922" spans="1:2" x14ac:dyDescent="0.2">
      <c r="A26922" s="1" t="s">
        <v>10485</v>
      </c>
      <c r="B26922" t="str">
        <f t="shared" si="808"/>
        <v>https://www.udobaer.de/out/media/public/cust/others/s0000413-2021-ch_it.pdf</v>
      </c>
    </row>
    <row r="26923" spans="1:2" x14ac:dyDescent="0.2">
      <c r="A26923" s="1" t="s">
        <v>10486</v>
      </c>
      <c r="B26923" t="str">
        <f t="shared" si="808"/>
        <v>https://www.udobaer.de/out/media/public/cust/others/s0000413-2021-ch_it.pdf</v>
      </c>
    </row>
    <row r="26924" spans="1:2" x14ac:dyDescent="0.2">
      <c r="A26924" s="1" t="s">
        <v>10487</v>
      </c>
      <c r="B26924" t="str">
        <f t="shared" si="808"/>
        <v>https://www.udobaer.de/out/media/public/cust/others/s0000413-2021-ch_it.pdf</v>
      </c>
    </row>
    <row r="26925" spans="1:2" x14ac:dyDescent="0.2">
      <c r="A26925" s="1" t="s">
        <v>10488</v>
      </c>
      <c r="B26925" t="str">
        <f t="shared" si="808"/>
        <v>https://www.udobaer.de/out/media/public/cust/others/s0000413-2021-ch_it.pdf</v>
      </c>
    </row>
    <row r="26926" spans="1:2" x14ac:dyDescent="0.2">
      <c r="A26926" s="1" t="s">
        <v>10489</v>
      </c>
      <c r="B26926" t="str">
        <f t="shared" si="808"/>
        <v>https://www.udobaer.de/out/media/public/cust/others/s0000413-2021-ch_it.pdf</v>
      </c>
    </row>
    <row r="26927" spans="1:2" x14ac:dyDescent="0.2">
      <c r="A26927" s="1" t="s">
        <v>10490</v>
      </c>
      <c r="B26927" t="str">
        <f t="shared" si="808"/>
        <v>https://www.udobaer.de/out/media/public/cust/others/s0000413-2021-ch_it.pdf</v>
      </c>
    </row>
    <row r="26928" spans="1:2" x14ac:dyDescent="0.2">
      <c r="A26928" s="1" t="s">
        <v>10491</v>
      </c>
      <c r="B26928" t="str">
        <f t="shared" si="808"/>
        <v>https://www.udobaer.de/out/media/public/cust/others/s0000413-2021-ch_it.pdf</v>
      </c>
    </row>
    <row r="26929" spans="1:2" x14ac:dyDescent="0.2">
      <c r="A26929" s="1" t="s">
        <v>10492</v>
      </c>
      <c r="B26929" t="str">
        <f t="shared" si="808"/>
        <v>https://www.udobaer.de/out/media/public/cust/others/s0000413-2021-ch_it.pdf</v>
      </c>
    </row>
    <row r="26930" spans="1:2" x14ac:dyDescent="0.2">
      <c r="A26930" s="1" t="s">
        <v>11278</v>
      </c>
      <c r="B26930" t="str">
        <f t="shared" si="808"/>
        <v>https://www.udobaer.de/out/media/public/cust/others/s0000413-2021-ch_it.pdf</v>
      </c>
    </row>
    <row r="26931" spans="1:2" x14ac:dyDescent="0.2">
      <c r="A26931" s="1" t="s">
        <v>11279</v>
      </c>
      <c r="B26931" t="str">
        <f t="shared" si="808"/>
        <v>https://www.udobaer.de/out/media/public/cust/others/s0000413-2021-ch_it.pdf</v>
      </c>
    </row>
    <row r="26932" spans="1:2" x14ac:dyDescent="0.2">
      <c r="A26932" s="1" t="s">
        <v>11280</v>
      </c>
      <c r="B26932" t="str">
        <f t="shared" si="808"/>
        <v>https://www.udobaer.de/out/media/public/cust/others/s0000413-2021-ch_it.pdf</v>
      </c>
    </row>
    <row r="26933" spans="1:2" x14ac:dyDescent="0.2">
      <c r="A26933" s="1" t="s">
        <v>11281</v>
      </c>
      <c r="B26933" t="str">
        <f t="shared" si="808"/>
        <v>https://www.udobaer.de/out/media/public/cust/others/s0000413-2021-ch_it.pdf</v>
      </c>
    </row>
    <row r="26934" spans="1:2" x14ac:dyDescent="0.2">
      <c r="A26934" s="1" t="s">
        <v>11283</v>
      </c>
      <c r="B26934" t="str">
        <f t="shared" si="808"/>
        <v>https://www.udobaer.de/out/media/public/cust/others/s0000413-2021-ch_it.pdf</v>
      </c>
    </row>
    <row r="26935" spans="1:2" x14ac:dyDescent="0.2">
      <c r="A26935" s="1" t="s">
        <v>11284</v>
      </c>
      <c r="B26935" t="str">
        <f t="shared" si="808"/>
        <v>https://www.udobaer.de/out/media/public/cust/others/s0000413-2021-ch_it.pdf</v>
      </c>
    </row>
    <row r="26936" spans="1:2" x14ac:dyDescent="0.2">
      <c r="A26936" s="1" t="s">
        <v>11285</v>
      </c>
      <c r="B26936" t="str">
        <f t="shared" si="808"/>
        <v>https://www.udobaer.de/out/media/public/cust/others/s0000413-2021-ch_it.pdf</v>
      </c>
    </row>
    <row r="26937" spans="1:2" x14ac:dyDescent="0.2">
      <c r="A26937" s="1" t="s">
        <v>11286</v>
      </c>
      <c r="B26937" t="str">
        <f t="shared" si="808"/>
        <v>https://www.udobaer.de/out/media/public/cust/others/s0000413-2021-ch_it.pdf</v>
      </c>
    </row>
    <row r="26938" spans="1:2" x14ac:dyDescent="0.2">
      <c r="A26938" s="1" t="s">
        <v>11287</v>
      </c>
      <c r="B26938" t="str">
        <f t="shared" si="808"/>
        <v>https://www.udobaer.de/out/media/public/cust/others/s0000413-2021-ch_it.pdf</v>
      </c>
    </row>
    <row r="26939" spans="1:2" x14ac:dyDescent="0.2">
      <c r="A26939" s="1" t="s">
        <v>11289</v>
      </c>
      <c r="B26939" t="str">
        <f t="shared" si="808"/>
        <v>https://www.udobaer.de/out/media/public/cust/others/s0000413-2021-ch_it.pdf</v>
      </c>
    </row>
    <row r="26940" spans="1:2" x14ac:dyDescent="0.2">
      <c r="A26940" s="1" t="s">
        <v>11411</v>
      </c>
      <c r="B26940" t="str">
        <f t="shared" si="808"/>
        <v>https://www.udobaer.de/out/media/public/cust/others/s0000413-2021-ch_it.pdf</v>
      </c>
    </row>
    <row r="26941" spans="1:2" x14ac:dyDescent="0.2">
      <c r="A26941" s="1" t="s">
        <v>11412</v>
      </c>
      <c r="B26941" t="str">
        <f t="shared" si="808"/>
        <v>https://www.udobaer.de/out/media/public/cust/others/s0000413-2021-ch_it.pdf</v>
      </c>
    </row>
    <row r="26942" spans="1:2" x14ac:dyDescent="0.2">
      <c r="A26942" s="1" t="s">
        <v>11413</v>
      </c>
      <c r="B26942" t="str">
        <f t="shared" si="808"/>
        <v>https://www.udobaer.de/out/media/public/cust/others/s0000413-2021-ch_it.pdf</v>
      </c>
    </row>
    <row r="26943" spans="1:2" x14ac:dyDescent="0.2">
      <c r="A26943" s="1" t="s">
        <v>11414</v>
      </c>
      <c r="B26943" t="str">
        <f t="shared" si="808"/>
        <v>https://www.udobaer.de/out/media/public/cust/others/s0000413-2021-ch_it.pdf</v>
      </c>
    </row>
    <row r="26944" spans="1:2" x14ac:dyDescent="0.2">
      <c r="A26944" s="1" t="s">
        <v>11415</v>
      </c>
      <c r="B26944" t="str">
        <f t="shared" si="808"/>
        <v>https://www.udobaer.de/out/media/public/cust/others/s0000413-2021-ch_it.pdf</v>
      </c>
    </row>
    <row r="26945" spans="1:2" x14ac:dyDescent="0.2">
      <c r="A26945" s="1" t="s">
        <v>11416</v>
      </c>
      <c r="B26945" t="str">
        <f t="shared" si="808"/>
        <v>https://www.udobaer.de/out/media/public/cust/others/s0000413-2021-ch_it.pdf</v>
      </c>
    </row>
    <row r="26946" spans="1:2" x14ac:dyDescent="0.2">
      <c r="A26946" s="1" t="s">
        <v>11417</v>
      </c>
      <c r="B26946" t="str">
        <f t="shared" si="808"/>
        <v>https://www.udobaer.de/out/media/public/cust/others/s0000413-2021-ch_it.pdf</v>
      </c>
    </row>
    <row r="26947" spans="1:2" x14ac:dyDescent="0.2">
      <c r="A26947" s="1" t="s">
        <v>11418</v>
      </c>
      <c r="B26947" t="str">
        <f t="shared" si="808"/>
        <v>https://www.udobaer.de/out/media/public/cust/others/s0000413-2021-ch_it.pdf</v>
      </c>
    </row>
    <row r="26948" spans="1:2" x14ac:dyDescent="0.2">
      <c r="A26948" s="1" t="s">
        <v>11420</v>
      </c>
      <c r="B26948" t="str">
        <f t="shared" si="808"/>
        <v>https://www.udobaer.de/out/media/public/cust/others/s0000413-2021-ch_it.pdf</v>
      </c>
    </row>
    <row r="26949" spans="1:2" x14ac:dyDescent="0.2">
      <c r="A26949" s="1" t="s">
        <v>11421</v>
      </c>
      <c r="B26949" t="str">
        <f t="shared" si="808"/>
        <v>https://www.udobaer.de/out/media/public/cust/others/s0000413-2021-ch_it.pdf</v>
      </c>
    </row>
    <row r="26950" spans="1:2" x14ac:dyDescent="0.2">
      <c r="A26950" s="1" t="s">
        <v>9725</v>
      </c>
      <c r="B26950" t="str">
        <f t="shared" ref="B26950:B26976" si="809">HYPERLINK("https://www.udobaer.de/out/media/public/cust/others/s0000414-2021-ch_it.pdf")</f>
        <v>https://www.udobaer.de/out/media/public/cust/others/s0000414-2021-ch_it.pdf</v>
      </c>
    </row>
    <row r="26951" spans="1:2" x14ac:dyDescent="0.2">
      <c r="A26951" s="1" t="s">
        <v>9727</v>
      </c>
      <c r="B26951" t="str">
        <f t="shared" si="809"/>
        <v>https://www.udobaer.de/out/media/public/cust/others/s0000414-2021-ch_it.pdf</v>
      </c>
    </row>
    <row r="26952" spans="1:2" x14ac:dyDescent="0.2">
      <c r="A26952" s="1" t="s">
        <v>9733</v>
      </c>
      <c r="B26952" t="str">
        <f t="shared" si="809"/>
        <v>https://www.udobaer.de/out/media/public/cust/others/s0000414-2021-ch_it.pdf</v>
      </c>
    </row>
    <row r="26953" spans="1:2" x14ac:dyDescent="0.2">
      <c r="A26953" s="1" t="s">
        <v>9734</v>
      </c>
      <c r="B26953" t="str">
        <f t="shared" si="809"/>
        <v>https://www.udobaer.de/out/media/public/cust/others/s0000414-2021-ch_it.pdf</v>
      </c>
    </row>
    <row r="26954" spans="1:2" x14ac:dyDescent="0.2">
      <c r="A26954" s="1" t="s">
        <v>9735</v>
      </c>
      <c r="B26954" t="str">
        <f t="shared" si="809"/>
        <v>https://www.udobaer.de/out/media/public/cust/others/s0000414-2021-ch_it.pdf</v>
      </c>
    </row>
    <row r="26955" spans="1:2" x14ac:dyDescent="0.2">
      <c r="A26955" s="1" t="s">
        <v>9737</v>
      </c>
      <c r="B26955" t="str">
        <f t="shared" si="809"/>
        <v>https://www.udobaer.de/out/media/public/cust/others/s0000414-2021-ch_it.pdf</v>
      </c>
    </row>
    <row r="26956" spans="1:2" x14ac:dyDescent="0.2">
      <c r="A26956" s="1" t="s">
        <v>9738</v>
      </c>
      <c r="B26956" t="str">
        <f t="shared" si="809"/>
        <v>https://www.udobaer.de/out/media/public/cust/others/s0000414-2021-ch_it.pdf</v>
      </c>
    </row>
    <row r="26957" spans="1:2" x14ac:dyDescent="0.2">
      <c r="A26957" s="1" t="s">
        <v>9739</v>
      </c>
      <c r="B26957" t="str">
        <f t="shared" si="809"/>
        <v>https://www.udobaer.de/out/media/public/cust/others/s0000414-2021-ch_it.pdf</v>
      </c>
    </row>
    <row r="26958" spans="1:2" x14ac:dyDescent="0.2">
      <c r="A26958" s="1" t="s">
        <v>9740</v>
      </c>
      <c r="B26958" t="str">
        <f t="shared" si="809"/>
        <v>https://www.udobaer.de/out/media/public/cust/others/s0000414-2021-ch_it.pdf</v>
      </c>
    </row>
    <row r="26959" spans="1:2" x14ac:dyDescent="0.2">
      <c r="A26959" s="1" t="s">
        <v>9747</v>
      </c>
      <c r="B26959" t="str">
        <f t="shared" si="809"/>
        <v>https://www.udobaer.de/out/media/public/cust/others/s0000414-2021-ch_it.pdf</v>
      </c>
    </row>
    <row r="26960" spans="1:2" x14ac:dyDescent="0.2">
      <c r="A26960" s="1" t="s">
        <v>9753</v>
      </c>
      <c r="B26960" t="str">
        <f t="shared" si="809"/>
        <v>https://www.udobaer.de/out/media/public/cust/others/s0000414-2021-ch_it.pdf</v>
      </c>
    </row>
    <row r="26961" spans="1:2" x14ac:dyDescent="0.2">
      <c r="A26961" s="1" t="s">
        <v>9754</v>
      </c>
      <c r="B26961" t="str">
        <f t="shared" si="809"/>
        <v>https://www.udobaer.de/out/media/public/cust/others/s0000414-2021-ch_it.pdf</v>
      </c>
    </row>
    <row r="26962" spans="1:2" x14ac:dyDescent="0.2">
      <c r="A26962" s="1" t="s">
        <v>9755</v>
      </c>
      <c r="B26962" t="str">
        <f t="shared" si="809"/>
        <v>https://www.udobaer.de/out/media/public/cust/others/s0000414-2021-ch_it.pdf</v>
      </c>
    </row>
    <row r="26963" spans="1:2" x14ac:dyDescent="0.2">
      <c r="A26963" s="1" t="s">
        <v>9756</v>
      </c>
      <c r="B26963" t="str">
        <f t="shared" si="809"/>
        <v>https://www.udobaer.de/out/media/public/cust/others/s0000414-2021-ch_it.pdf</v>
      </c>
    </row>
    <row r="26964" spans="1:2" x14ac:dyDescent="0.2">
      <c r="A26964" s="1" t="s">
        <v>9758</v>
      </c>
      <c r="B26964" t="str">
        <f t="shared" si="809"/>
        <v>https://www.udobaer.de/out/media/public/cust/others/s0000414-2021-ch_it.pdf</v>
      </c>
    </row>
    <row r="26965" spans="1:2" x14ac:dyDescent="0.2">
      <c r="A26965" s="1" t="s">
        <v>9759</v>
      </c>
      <c r="B26965" t="str">
        <f t="shared" si="809"/>
        <v>https://www.udobaer.de/out/media/public/cust/others/s0000414-2021-ch_it.pdf</v>
      </c>
    </row>
    <row r="26966" spans="1:2" x14ac:dyDescent="0.2">
      <c r="A26966" s="1" t="s">
        <v>11121</v>
      </c>
      <c r="B26966" t="str">
        <f t="shared" si="809"/>
        <v>https://www.udobaer.de/out/media/public/cust/others/s0000414-2021-ch_it.pdf</v>
      </c>
    </row>
    <row r="26967" spans="1:2" x14ac:dyDescent="0.2">
      <c r="A26967" s="1" t="s">
        <v>11124</v>
      </c>
      <c r="B26967" t="str">
        <f t="shared" si="809"/>
        <v>https://www.udobaer.de/out/media/public/cust/others/s0000414-2021-ch_it.pdf</v>
      </c>
    </row>
    <row r="26968" spans="1:2" x14ac:dyDescent="0.2">
      <c r="A26968" s="1" t="s">
        <v>11125</v>
      </c>
      <c r="B26968" t="str">
        <f t="shared" si="809"/>
        <v>https://www.udobaer.de/out/media/public/cust/others/s0000414-2021-ch_it.pdf</v>
      </c>
    </row>
    <row r="26969" spans="1:2" x14ac:dyDescent="0.2">
      <c r="A26969" s="1" t="s">
        <v>11126</v>
      </c>
      <c r="B26969" t="str">
        <f t="shared" si="809"/>
        <v>https://www.udobaer.de/out/media/public/cust/others/s0000414-2021-ch_it.pdf</v>
      </c>
    </row>
    <row r="26970" spans="1:2" x14ac:dyDescent="0.2">
      <c r="A26970" s="1" t="s">
        <v>11131</v>
      </c>
      <c r="B26970" t="str">
        <f t="shared" si="809"/>
        <v>https://www.udobaer.de/out/media/public/cust/others/s0000414-2021-ch_it.pdf</v>
      </c>
    </row>
    <row r="26971" spans="1:2" x14ac:dyDescent="0.2">
      <c r="A26971" s="1" t="s">
        <v>11132</v>
      </c>
      <c r="B26971" t="str">
        <f t="shared" si="809"/>
        <v>https://www.udobaer.de/out/media/public/cust/others/s0000414-2021-ch_it.pdf</v>
      </c>
    </row>
    <row r="26972" spans="1:2" x14ac:dyDescent="0.2">
      <c r="A26972" s="1" t="s">
        <v>11133</v>
      </c>
      <c r="B26972" t="str">
        <f t="shared" si="809"/>
        <v>https://www.udobaer.de/out/media/public/cust/others/s0000414-2021-ch_it.pdf</v>
      </c>
    </row>
    <row r="26973" spans="1:2" x14ac:dyDescent="0.2">
      <c r="A26973" s="1" t="s">
        <v>11134</v>
      </c>
      <c r="B26973" t="str">
        <f t="shared" si="809"/>
        <v>https://www.udobaer.de/out/media/public/cust/others/s0000414-2021-ch_it.pdf</v>
      </c>
    </row>
    <row r="26974" spans="1:2" x14ac:dyDescent="0.2">
      <c r="A26974" s="1" t="s">
        <v>11140</v>
      </c>
      <c r="B26974" t="str">
        <f t="shared" si="809"/>
        <v>https://www.udobaer.de/out/media/public/cust/others/s0000414-2021-ch_it.pdf</v>
      </c>
    </row>
    <row r="26975" spans="1:2" x14ac:dyDescent="0.2">
      <c r="A26975" s="1" t="s">
        <v>11142</v>
      </c>
      <c r="B26975" t="str">
        <f t="shared" si="809"/>
        <v>https://www.udobaer.de/out/media/public/cust/others/s0000414-2021-ch_it.pdf</v>
      </c>
    </row>
    <row r="26976" spans="1:2" x14ac:dyDescent="0.2">
      <c r="A26976" s="1" t="s">
        <v>11143</v>
      </c>
      <c r="B26976" t="str">
        <f t="shared" si="809"/>
        <v>https://www.udobaer.de/out/media/public/cust/others/s0000414-2021-ch_it.pdf</v>
      </c>
    </row>
    <row r="26977" spans="1:2" x14ac:dyDescent="0.2">
      <c r="A26977" s="1" t="s">
        <v>9731</v>
      </c>
      <c r="B26977" t="str">
        <f t="shared" ref="B26977:B27014" si="810">HYPERLINK("https://www.udobaer.de/out/media/public/cust/others/s0000415-2021-ch_it.pdf")</f>
        <v>https://www.udobaer.de/out/media/public/cust/others/s0000415-2021-ch_it.pdf</v>
      </c>
    </row>
    <row r="26978" spans="1:2" x14ac:dyDescent="0.2">
      <c r="A26978" s="1" t="s">
        <v>9732</v>
      </c>
      <c r="B26978" t="str">
        <f t="shared" si="810"/>
        <v>https://www.udobaer.de/out/media/public/cust/others/s0000415-2021-ch_it.pdf</v>
      </c>
    </row>
    <row r="26979" spans="1:2" x14ac:dyDescent="0.2">
      <c r="A26979" s="1" t="s">
        <v>9736</v>
      </c>
      <c r="B26979" t="str">
        <f t="shared" si="810"/>
        <v>https://www.udobaer.de/out/media/public/cust/others/s0000415-2021-ch_it.pdf</v>
      </c>
    </row>
    <row r="26980" spans="1:2" x14ac:dyDescent="0.2">
      <c r="A26980" s="1" t="s">
        <v>9741</v>
      </c>
      <c r="B26980" t="str">
        <f t="shared" si="810"/>
        <v>https://www.udobaer.de/out/media/public/cust/others/s0000415-2021-ch_it.pdf</v>
      </c>
    </row>
    <row r="26981" spans="1:2" x14ac:dyDescent="0.2">
      <c r="A26981" s="1" t="s">
        <v>9742</v>
      </c>
      <c r="B26981" t="str">
        <f t="shared" si="810"/>
        <v>https://www.udobaer.de/out/media/public/cust/others/s0000415-2021-ch_it.pdf</v>
      </c>
    </row>
    <row r="26982" spans="1:2" x14ac:dyDescent="0.2">
      <c r="A26982" s="1" t="s">
        <v>9743</v>
      </c>
      <c r="B26982" t="str">
        <f t="shared" si="810"/>
        <v>https://www.udobaer.de/out/media/public/cust/others/s0000415-2021-ch_it.pdf</v>
      </c>
    </row>
    <row r="26983" spans="1:2" x14ac:dyDescent="0.2">
      <c r="A26983" s="1" t="s">
        <v>9744</v>
      </c>
      <c r="B26983" t="str">
        <f t="shared" si="810"/>
        <v>https://www.udobaer.de/out/media/public/cust/others/s0000415-2021-ch_it.pdf</v>
      </c>
    </row>
    <row r="26984" spans="1:2" x14ac:dyDescent="0.2">
      <c r="A26984" s="1" t="s">
        <v>9745</v>
      </c>
      <c r="B26984" t="str">
        <f t="shared" si="810"/>
        <v>https://www.udobaer.de/out/media/public/cust/others/s0000415-2021-ch_it.pdf</v>
      </c>
    </row>
    <row r="26985" spans="1:2" x14ac:dyDescent="0.2">
      <c r="A26985" s="1" t="s">
        <v>9746</v>
      </c>
      <c r="B26985" t="str">
        <f t="shared" si="810"/>
        <v>https://www.udobaer.de/out/media/public/cust/others/s0000415-2021-ch_it.pdf</v>
      </c>
    </row>
    <row r="26986" spans="1:2" x14ac:dyDescent="0.2">
      <c r="A26986" s="1" t="s">
        <v>9748</v>
      </c>
      <c r="B26986" t="str">
        <f t="shared" si="810"/>
        <v>https://www.udobaer.de/out/media/public/cust/others/s0000415-2021-ch_it.pdf</v>
      </c>
    </row>
    <row r="26987" spans="1:2" x14ac:dyDescent="0.2">
      <c r="A26987" s="1" t="s">
        <v>9749</v>
      </c>
      <c r="B26987" t="str">
        <f t="shared" si="810"/>
        <v>https://www.udobaer.de/out/media/public/cust/others/s0000415-2021-ch_it.pdf</v>
      </c>
    </row>
    <row r="26988" spans="1:2" x14ac:dyDescent="0.2">
      <c r="A26988" s="1" t="s">
        <v>9750</v>
      </c>
      <c r="B26988" t="str">
        <f t="shared" si="810"/>
        <v>https://www.udobaer.de/out/media/public/cust/others/s0000415-2021-ch_it.pdf</v>
      </c>
    </row>
    <row r="26989" spans="1:2" x14ac:dyDescent="0.2">
      <c r="A26989" s="1" t="s">
        <v>9751</v>
      </c>
      <c r="B26989" t="str">
        <f t="shared" si="810"/>
        <v>https://www.udobaer.de/out/media/public/cust/others/s0000415-2021-ch_it.pdf</v>
      </c>
    </row>
    <row r="26990" spans="1:2" x14ac:dyDescent="0.2">
      <c r="A26990" s="1" t="s">
        <v>9752</v>
      </c>
      <c r="B26990" t="str">
        <f t="shared" si="810"/>
        <v>https://www.udobaer.de/out/media/public/cust/others/s0000415-2021-ch_it.pdf</v>
      </c>
    </row>
    <row r="26991" spans="1:2" x14ac:dyDescent="0.2">
      <c r="A26991" s="1" t="s">
        <v>9757</v>
      </c>
      <c r="B26991" t="str">
        <f t="shared" si="810"/>
        <v>https://www.udobaer.de/out/media/public/cust/others/s0000415-2021-ch_it.pdf</v>
      </c>
    </row>
    <row r="26992" spans="1:2" x14ac:dyDescent="0.2">
      <c r="A26992" s="1" t="s">
        <v>9760</v>
      </c>
      <c r="B26992" t="str">
        <f t="shared" si="810"/>
        <v>https://www.udobaer.de/out/media/public/cust/others/s0000415-2021-ch_it.pdf</v>
      </c>
    </row>
    <row r="26993" spans="1:2" x14ac:dyDescent="0.2">
      <c r="A26993" s="1" t="s">
        <v>9761</v>
      </c>
      <c r="B26993" t="str">
        <f t="shared" si="810"/>
        <v>https://www.udobaer.de/out/media/public/cust/others/s0000415-2021-ch_it.pdf</v>
      </c>
    </row>
    <row r="26994" spans="1:2" x14ac:dyDescent="0.2">
      <c r="A26994" s="1" t="s">
        <v>9762</v>
      </c>
      <c r="B26994" t="str">
        <f t="shared" si="810"/>
        <v>https://www.udobaer.de/out/media/public/cust/others/s0000415-2021-ch_it.pdf</v>
      </c>
    </row>
    <row r="26995" spans="1:2" x14ac:dyDescent="0.2">
      <c r="A26995" s="1" t="s">
        <v>9763</v>
      </c>
      <c r="B26995" t="str">
        <f t="shared" si="810"/>
        <v>https://www.udobaer.de/out/media/public/cust/others/s0000415-2021-ch_it.pdf</v>
      </c>
    </row>
    <row r="26996" spans="1:2" x14ac:dyDescent="0.2">
      <c r="A26996" s="1" t="s">
        <v>9764</v>
      </c>
      <c r="B26996" t="str">
        <f t="shared" si="810"/>
        <v>https://www.udobaer.de/out/media/public/cust/others/s0000415-2021-ch_it.pdf</v>
      </c>
    </row>
    <row r="26997" spans="1:2" x14ac:dyDescent="0.2">
      <c r="A26997" s="1" t="s">
        <v>9765</v>
      </c>
      <c r="B26997" t="str">
        <f t="shared" si="810"/>
        <v>https://www.udobaer.de/out/media/public/cust/others/s0000415-2021-ch_it.pdf</v>
      </c>
    </row>
    <row r="26998" spans="1:2" x14ac:dyDescent="0.2">
      <c r="A26998" s="1" t="s">
        <v>9772</v>
      </c>
      <c r="B26998" t="str">
        <f t="shared" si="810"/>
        <v>https://www.udobaer.de/out/media/public/cust/others/s0000415-2021-ch_it.pdf</v>
      </c>
    </row>
    <row r="26999" spans="1:2" x14ac:dyDescent="0.2">
      <c r="A26999" s="1" t="s">
        <v>11127</v>
      </c>
      <c r="B26999" t="str">
        <f t="shared" si="810"/>
        <v>https://www.udobaer.de/out/media/public/cust/others/s0000415-2021-ch_it.pdf</v>
      </c>
    </row>
    <row r="27000" spans="1:2" x14ac:dyDescent="0.2">
      <c r="A27000" s="1" t="s">
        <v>11128</v>
      </c>
      <c r="B27000" t="str">
        <f t="shared" si="810"/>
        <v>https://www.udobaer.de/out/media/public/cust/others/s0000415-2021-ch_it.pdf</v>
      </c>
    </row>
    <row r="27001" spans="1:2" x14ac:dyDescent="0.2">
      <c r="A27001" s="1" t="s">
        <v>11130</v>
      </c>
      <c r="B27001" t="str">
        <f t="shared" si="810"/>
        <v>https://www.udobaer.de/out/media/public/cust/others/s0000415-2021-ch_it.pdf</v>
      </c>
    </row>
    <row r="27002" spans="1:2" x14ac:dyDescent="0.2">
      <c r="A27002" s="1" t="s">
        <v>11135</v>
      </c>
      <c r="B27002" t="str">
        <f t="shared" si="810"/>
        <v>https://www.udobaer.de/out/media/public/cust/others/s0000415-2021-ch_it.pdf</v>
      </c>
    </row>
    <row r="27003" spans="1:2" x14ac:dyDescent="0.2">
      <c r="A27003" s="1" t="s">
        <v>11136</v>
      </c>
      <c r="B27003" t="str">
        <f t="shared" si="810"/>
        <v>https://www.udobaer.de/out/media/public/cust/others/s0000415-2021-ch_it.pdf</v>
      </c>
    </row>
    <row r="27004" spans="1:2" x14ac:dyDescent="0.2">
      <c r="A27004" s="1" t="s">
        <v>11137</v>
      </c>
      <c r="B27004" t="str">
        <f t="shared" si="810"/>
        <v>https://www.udobaer.de/out/media/public/cust/others/s0000415-2021-ch_it.pdf</v>
      </c>
    </row>
    <row r="27005" spans="1:2" x14ac:dyDescent="0.2">
      <c r="A27005" s="1" t="s">
        <v>11138</v>
      </c>
      <c r="B27005" t="str">
        <f t="shared" si="810"/>
        <v>https://www.udobaer.de/out/media/public/cust/others/s0000415-2021-ch_it.pdf</v>
      </c>
    </row>
    <row r="27006" spans="1:2" x14ac:dyDescent="0.2">
      <c r="A27006" s="1" t="s">
        <v>11139</v>
      </c>
      <c r="B27006" t="str">
        <f t="shared" si="810"/>
        <v>https://www.udobaer.de/out/media/public/cust/others/s0000415-2021-ch_it.pdf</v>
      </c>
    </row>
    <row r="27007" spans="1:2" x14ac:dyDescent="0.2">
      <c r="A27007" s="1" t="s">
        <v>11141</v>
      </c>
      <c r="B27007" t="str">
        <f t="shared" si="810"/>
        <v>https://www.udobaer.de/out/media/public/cust/others/s0000415-2021-ch_it.pdf</v>
      </c>
    </row>
    <row r="27008" spans="1:2" x14ac:dyDescent="0.2">
      <c r="A27008" s="1" t="s">
        <v>11144</v>
      </c>
      <c r="B27008" t="str">
        <f t="shared" si="810"/>
        <v>https://www.udobaer.de/out/media/public/cust/others/s0000415-2021-ch_it.pdf</v>
      </c>
    </row>
    <row r="27009" spans="1:2" x14ac:dyDescent="0.2">
      <c r="A27009" s="1" t="s">
        <v>11145</v>
      </c>
      <c r="B27009" t="str">
        <f t="shared" si="810"/>
        <v>https://www.udobaer.de/out/media/public/cust/others/s0000415-2021-ch_it.pdf</v>
      </c>
    </row>
    <row r="27010" spans="1:2" x14ac:dyDescent="0.2">
      <c r="A27010" s="1" t="s">
        <v>11146</v>
      </c>
      <c r="B27010" t="str">
        <f t="shared" si="810"/>
        <v>https://www.udobaer.de/out/media/public/cust/others/s0000415-2021-ch_it.pdf</v>
      </c>
    </row>
    <row r="27011" spans="1:2" x14ac:dyDescent="0.2">
      <c r="A27011" s="1" t="s">
        <v>11147</v>
      </c>
      <c r="B27011" t="str">
        <f t="shared" si="810"/>
        <v>https://www.udobaer.de/out/media/public/cust/others/s0000415-2021-ch_it.pdf</v>
      </c>
    </row>
    <row r="27012" spans="1:2" x14ac:dyDescent="0.2">
      <c r="A27012" s="1" t="s">
        <v>11148</v>
      </c>
      <c r="B27012" t="str">
        <f t="shared" si="810"/>
        <v>https://www.udobaer.de/out/media/public/cust/others/s0000415-2021-ch_it.pdf</v>
      </c>
    </row>
    <row r="27013" spans="1:2" x14ac:dyDescent="0.2">
      <c r="A27013" s="1" t="s">
        <v>11149</v>
      </c>
      <c r="B27013" t="str">
        <f t="shared" si="810"/>
        <v>https://www.udobaer.de/out/media/public/cust/others/s0000415-2021-ch_it.pdf</v>
      </c>
    </row>
    <row r="27014" spans="1:2" x14ac:dyDescent="0.2">
      <c r="A27014" s="1" t="s">
        <v>11151</v>
      </c>
      <c r="B27014" t="str">
        <f t="shared" si="810"/>
        <v>https://www.udobaer.de/out/media/public/cust/others/s0000415-2021-ch_it.pdf</v>
      </c>
    </row>
    <row r="27015" spans="1:2" x14ac:dyDescent="0.2">
      <c r="A27015" s="1" t="s">
        <v>145</v>
      </c>
      <c r="B27015" t="str">
        <f t="shared" ref="B27015:B27041" si="811">HYPERLINK("https://www.udobaer.de/out/media/public/cust/others/s0000416-2021-ch_it.pdf")</f>
        <v>https://www.udobaer.de/out/media/public/cust/others/s0000416-2021-ch_it.pdf</v>
      </c>
    </row>
    <row r="27016" spans="1:2" x14ac:dyDescent="0.2">
      <c r="A27016" s="1" t="s">
        <v>9955</v>
      </c>
      <c r="B27016" t="str">
        <f t="shared" si="811"/>
        <v>https://www.udobaer.de/out/media/public/cust/others/s0000416-2021-ch_it.pdf</v>
      </c>
    </row>
    <row r="27017" spans="1:2" x14ac:dyDescent="0.2">
      <c r="A27017" s="1" t="s">
        <v>9956</v>
      </c>
      <c r="B27017" t="str">
        <f t="shared" si="811"/>
        <v>https://www.udobaer.de/out/media/public/cust/others/s0000416-2021-ch_it.pdf</v>
      </c>
    </row>
    <row r="27018" spans="1:2" x14ac:dyDescent="0.2">
      <c r="A27018" s="1" t="s">
        <v>9957</v>
      </c>
      <c r="B27018" t="str">
        <f t="shared" si="811"/>
        <v>https://www.udobaer.de/out/media/public/cust/others/s0000416-2021-ch_it.pdf</v>
      </c>
    </row>
    <row r="27019" spans="1:2" x14ac:dyDescent="0.2">
      <c r="A27019" s="1" t="s">
        <v>9958</v>
      </c>
      <c r="B27019" t="str">
        <f t="shared" si="811"/>
        <v>https://www.udobaer.de/out/media/public/cust/others/s0000416-2021-ch_it.pdf</v>
      </c>
    </row>
    <row r="27020" spans="1:2" x14ac:dyDescent="0.2">
      <c r="A27020" s="1" t="s">
        <v>9959</v>
      </c>
      <c r="B27020" t="str">
        <f t="shared" si="811"/>
        <v>https://www.udobaer.de/out/media/public/cust/others/s0000416-2021-ch_it.pdf</v>
      </c>
    </row>
    <row r="27021" spans="1:2" x14ac:dyDescent="0.2">
      <c r="A27021" s="1" t="s">
        <v>9960</v>
      </c>
      <c r="B27021" t="str">
        <f t="shared" si="811"/>
        <v>https://www.udobaer.de/out/media/public/cust/others/s0000416-2021-ch_it.pdf</v>
      </c>
    </row>
    <row r="27022" spans="1:2" x14ac:dyDescent="0.2">
      <c r="A27022" s="1" t="s">
        <v>9961</v>
      </c>
      <c r="B27022" t="str">
        <f t="shared" si="811"/>
        <v>https://www.udobaer.de/out/media/public/cust/others/s0000416-2021-ch_it.pdf</v>
      </c>
    </row>
    <row r="27023" spans="1:2" x14ac:dyDescent="0.2">
      <c r="A27023" s="1" t="s">
        <v>9962</v>
      </c>
      <c r="B27023" t="str">
        <f t="shared" si="811"/>
        <v>https://www.udobaer.de/out/media/public/cust/others/s0000416-2021-ch_it.pdf</v>
      </c>
    </row>
    <row r="27024" spans="1:2" x14ac:dyDescent="0.2">
      <c r="A27024" s="1" t="s">
        <v>9963</v>
      </c>
      <c r="B27024" t="str">
        <f t="shared" si="811"/>
        <v>https://www.udobaer.de/out/media/public/cust/others/s0000416-2021-ch_it.pdf</v>
      </c>
    </row>
    <row r="27025" spans="1:2" x14ac:dyDescent="0.2">
      <c r="A27025" s="1" t="s">
        <v>9964</v>
      </c>
      <c r="B27025" t="str">
        <f t="shared" si="811"/>
        <v>https://www.udobaer.de/out/media/public/cust/others/s0000416-2021-ch_it.pdf</v>
      </c>
    </row>
    <row r="27026" spans="1:2" x14ac:dyDescent="0.2">
      <c r="A27026" s="1" t="s">
        <v>9966</v>
      </c>
      <c r="B27026" t="str">
        <f t="shared" si="811"/>
        <v>https://www.udobaer.de/out/media/public/cust/others/s0000416-2021-ch_it.pdf</v>
      </c>
    </row>
    <row r="27027" spans="1:2" x14ac:dyDescent="0.2">
      <c r="A27027" s="1" t="s">
        <v>9972</v>
      </c>
      <c r="B27027" t="str">
        <f t="shared" si="811"/>
        <v>https://www.udobaer.de/out/media/public/cust/others/s0000416-2021-ch_it.pdf</v>
      </c>
    </row>
    <row r="27028" spans="1:2" x14ac:dyDescent="0.2">
      <c r="A27028" s="1" t="s">
        <v>10459</v>
      </c>
      <c r="B27028" t="str">
        <f t="shared" si="811"/>
        <v>https://www.udobaer.de/out/media/public/cust/others/s0000416-2021-ch_it.pdf</v>
      </c>
    </row>
    <row r="27029" spans="1:2" x14ac:dyDescent="0.2">
      <c r="A27029" s="1" t="s">
        <v>10460</v>
      </c>
      <c r="B27029" t="str">
        <f t="shared" si="811"/>
        <v>https://www.udobaer.de/out/media/public/cust/others/s0000416-2021-ch_it.pdf</v>
      </c>
    </row>
    <row r="27030" spans="1:2" x14ac:dyDescent="0.2">
      <c r="A27030" s="1" t="s">
        <v>10461</v>
      </c>
      <c r="B27030" t="str">
        <f t="shared" si="811"/>
        <v>https://www.udobaer.de/out/media/public/cust/others/s0000416-2021-ch_it.pdf</v>
      </c>
    </row>
    <row r="27031" spans="1:2" x14ac:dyDescent="0.2">
      <c r="A27031" s="1" t="s">
        <v>10463</v>
      </c>
      <c r="B27031" t="str">
        <f t="shared" si="811"/>
        <v>https://www.udobaer.de/out/media/public/cust/others/s0000416-2021-ch_it.pdf</v>
      </c>
    </row>
    <row r="27032" spans="1:2" x14ac:dyDescent="0.2">
      <c r="A27032" s="1" t="s">
        <v>10465</v>
      </c>
      <c r="B27032" t="str">
        <f t="shared" si="811"/>
        <v>https://www.udobaer.de/out/media/public/cust/others/s0000416-2021-ch_it.pdf</v>
      </c>
    </row>
    <row r="27033" spans="1:2" x14ac:dyDescent="0.2">
      <c r="A27033" s="1" t="s">
        <v>10466</v>
      </c>
      <c r="B27033" t="str">
        <f t="shared" si="811"/>
        <v>https://www.udobaer.de/out/media/public/cust/others/s0000416-2021-ch_it.pdf</v>
      </c>
    </row>
    <row r="27034" spans="1:2" x14ac:dyDescent="0.2">
      <c r="A27034" s="1" t="s">
        <v>10467</v>
      </c>
      <c r="B27034" t="str">
        <f t="shared" si="811"/>
        <v>https://www.udobaer.de/out/media/public/cust/others/s0000416-2021-ch_it.pdf</v>
      </c>
    </row>
    <row r="27035" spans="1:2" x14ac:dyDescent="0.2">
      <c r="A27035" s="1" t="s">
        <v>10468</v>
      </c>
      <c r="B27035" t="str">
        <f t="shared" si="811"/>
        <v>https://www.udobaer.de/out/media/public/cust/others/s0000416-2021-ch_it.pdf</v>
      </c>
    </row>
    <row r="27036" spans="1:2" x14ac:dyDescent="0.2">
      <c r="A27036" s="1" t="s">
        <v>10469</v>
      </c>
      <c r="B27036" t="str">
        <f t="shared" si="811"/>
        <v>https://www.udobaer.de/out/media/public/cust/others/s0000416-2021-ch_it.pdf</v>
      </c>
    </row>
    <row r="27037" spans="1:2" x14ac:dyDescent="0.2">
      <c r="A27037" s="1" t="s">
        <v>10470</v>
      </c>
      <c r="B27037" t="str">
        <f t="shared" si="811"/>
        <v>https://www.udobaer.de/out/media/public/cust/others/s0000416-2021-ch_it.pdf</v>
      </c>
    </row>
    <row r="27038" spans="1:2" x14ac:dyDescent="0.2">
      <c r="A27038" s="1" t="s">
        <v>10471</v>
      </c>
      <c r="B27038" t="str">
        <f t="shared" si="811"/>
        <v>https://www.udobaer.de/out/media/public/cust/others/s0000416-2021-ch_it.pdf</v>
      </c>
    </row>
    <row r="27039" spans="1:2" x14ac:dyDescent="0.2">
      <c r="A27039" s="1" t="s">
        <v>10472</v>
      </c>
      <c r="B27039" t="str">
        <f t="shared" si="811"/>
        <v>https://www.udobaer.de/out/media/public/cust/others/s0000416-2021-ch_it.pdf</v>
      </c>
    </row>
    <row r="27040" spans="1:2" x14ac:dyDescent="0.2">
      <c r="A27040" s="1" t="s">
        <v>10473</v>
      </c>
      <c r="B27040" t="str">
        <f t="shared" si="811"/>
        <v>https://www.udobaer.de/out/media/public/cust/others/s0000416-2021-ch_it.pdf</v>
      </c>
    </row>
    <row r="27041" spans="1:2" x14ac:dyDescent="0.2">
      <c r="A27041" s="1" t="s">
        <v>10474</v>
      </c>
      <c r="B27041" t="str">
        <f t="shared" si="811"/>
        <v>https://www.udobaer.de/out/media/public/cust/others/s0000416-2021-ch_it.pdf</v>
      </c>
    </row>
    <row r="27042" spans="1:2" x14ac:dyDescent="0.2">
      <c r="A27042" s="1" t="s">
        <v>147</v>
      </c>
      <c r="B27042" t="str">
        <f t="shared" ref="B27042:B27073" si="812">HYPERLINK("https://www.udobaer.de/out/media/public/cust/others/s0000417-2021-ch_it.pdf")</f>
        <v>https://www.udobaer.de/out/media/public/cust/others/s0000417-2021-ch_it.pdf</v>
      </c>
    </row>
    <row r="27043" spans="1:2" x14ac:dyDescent="0.2">
      <c r="A27043" s="1" t="s">
        <v>151</v>
      </c>
      <c r="B27043" t="str">
        <f t="shared" si="812"/>
        <v>https://www.udobaer.de/out/media/public/cust/others/s0000417-2021-ch_it.pdf</v>
      </c>
    </row>
    <row r="27044" spans="1:2" x14ac:dyDescent="0.2">
      <c r="A27044" s="1" t="s">
        <v>10253</v>
      </c>
      <c r="B27044" t="str">
        <f t="shared" si="812"/>
        <v>https://www.udobaer.de/out/media/public/cust/others/s0000417-2021-ch_it.pdf</v>
      </c>
    </row>
    <row r="27045" spans="1:2" x14ac:dyDescent="0.2">
      <c r="A27045" s="1" t="s">
        <v>10254</v>
      </c>
      <c r="B27045" t="str">
        <f t="shared" si="812"/>
        <v>https://www.udobaer.de/out/media/public/cust/others/s0000417-2021-ch_it.pdf</v>
      </c>
    </row>
    <row r="27046" spans="1:2" x14ac:dyDescent="0.2">
      <c r="A27046" s="1" t="s">
        <v>10255</v>
      </c>
      <c r="B27046" t="str">
        <f t="shared" si="812"/>
        <v>https://www.udobaer.de/out/media/public/cust/others/s0000417-2021-ch_it.pdf</v>
      </c>
    </row>
    <row r="27047" spans="1:2" x14ac:dyDescent="0.2">
      <c r="A27047" s="1" t="s">
        <v>10257</v>
      </c>
      <c r="B27047" t="str">
        <f t="shared" si="812"/>
        <v>https://www.udobaer.de/out/media/public/cust/others/s0000417-2021-ch_it.pdf</v>
      </c>
    </row>
    <row r="27048" spans="1:2" x14ac:dyDescent="0.2">
      <c r="A27048" s="1" t="s">
        <v>10258</v>
      </c>
      <c r="B27048" t="str">
        <f t="shared" si="812"/>
        <v>https://www.udobaer.de/out/media/public/cust/others/s0000417-2021-ch_it.pdf</v>
      </c>
    </row>
    <row r="27049" spans="1:2" x14ac:dyDescent="0.2">
      <c r="A27049" s="1" t="s">
        <v>10259</v>
      </c>
      <c r="B27049" t="str">
        <f t="shared" si="812"/>
        <v>https://www.udobaer.de/out/media/public/cust/others/s0000417-2021-ch_it.pdf</v>
      </c>
    </row>
    <row r="27050" spans="1:2" x14ac:dyDescent="0.2">
      <c r="A27050" s="1" t="s">
        <v>10260</v>
      </c>
      <c r="B27050" t="str">
        <f t="shared" si="812"/>
        <v>https://www.udobaer.de/out/media/public/cust/others/s0000417-2021-ch_it.pdf</v>
      </c>
    </row>
    <row r="27051" spans="1:2" x14ac:dyDescent="0.2">
      <c r="A27051" s="1" t="s">
        <v>10261</v>
      </c>
      <c r="B27051" t="str">
        <f t="shared" si="812"/>
        <v>https://www.udobaer.de/out/media/public/cust/others/s0000417-2021-ch_it.pdf</v>
      </c>
    </row>
    <row r="27052" spans="1:2" x14ac:dyDescent="0.2">
      <c r="A27052" s="1" t="s">
        <v>10262</v>
      </c>
      <c r="B27052" t="str">
        <f t="shared" si="812"/>
        <v>https://www.udobaer.de/out/media/public/cust/others/s0000417-2021-ch_it.pdf</v>
      </c>
    </row>
    <row r="27053" spans="1:2" x14ac:dyDescent="0.2">
      <c r="A27053" s="1" t="s">
        <v>10263</v>
      </c>
      <c r="B27053" t="str">
        <f t="shared" si="812"/>
        <v>https://www.udobaer.de/out/media/public/cust/others/s0000417-2021-ch_it.pdf</v>
      </c>
    </row>
    <row r="27054" spans="1:2" x14ac:dyDescent="0.2">
      <c r="A27054" s="1" t="s">
        <v>10264</v>
      </c>
      <c r="B27054" t="str">
        <f t="shared" si="812"/>
        <v>https://www.udobaer.de/out/media/public/cust/others/s0000417-2021-ch_it.pdf</v>
      </c>
    </row>
    <row r="27055" spans="1:2" x14ac:dyDescent="0.2">
      <c r="A27055" s="1" t="s">
        <v>10265</v>
      </c>
      <c r="B27055" t="str">
        <f t="shared" si="812"/>
        <v>https://www.udobaer.de/out/media/public/cust/others/s0000417-2021-ch_it.pdf</v>
      </c>
    </row>
    <row r="27056" spans="1:2" x14ac:dyDescent="0.2">
      <c r="A27056" s="1" t="s">
        <v>10266</v>
      </c>
      <c r="B27056" t="str">
        <f t="shared" si="812"/>
        <v>https://www.udobaer.de/out/media/public/cust/others/s0000417-2021-ch_it.pdf</v>
      </c>
    </row>
    <row r="27057" spans="1:2" x14ac:dyDescent="0.2">
      <c r="A27057" s="1" t="s">
        <v>10267</v>
      </c>
      <c r="B27057" t="str">
        <f t="shared" si="812"/>
        <v>https://www.udobaer.de/out/media/public/cust/others/s0000417-2021-ch_it.pdf</v>
      </c>
    </row>
    <row r="27058" spans="1:2" x14ac:dyDescent="0.2">
      <c r="A27058" s="1" t="s">
        <v>10268</v>
      </c>
      <c r="B27058" t="str">
        <f t="shared" si="812"/>
        <v>https://www.udobaer.de/out/media/public/cust/others/s0000417-2021-ch_it.pdf</v>
      </c>
    </row>
    <row r="27059" spans="1:2" x14ac:dyDescent="0.2">
      <c r="A27059" s="1" t="s">
        <v>10269</v>
      </c>
      <c r="B27059" t="str">
        <f t="shared" si="812"/>
        <v>https://www.udobaer.de/out/media/public/cust/others/s0000417-2021-ch_it.pdf</v>
      </c>
    </row>
    <row r="27060" spans="1:2" x14ac:dyDescent="0.2">
      <c r="A27060" s="1" t="s">
        <v>10270</v>
      </c>
      <c r="B27060" t="str">
        <f t="shared" si="812"/>
        <v>https://www.udobaer.de/out/media/public/cust/others/s0000417-2021-ch_it.pdf</v>
      </c>
    </row>
    <row r="27061" spans="1:2" x14ac:dyDescent="0.2">
      <c r="A27061" s="1" t="s">
        <v>10271</v>
      </c>
      <c r="B27061" t="str">
        <f t="shared" si="812"/>
        <v>https://www.udobaer.de/out/media/public/cust/others/s0000417-2021-ch_it.pdf</v>
      </c>
    </row>
    <row r="27062" spans="1:2" x14ac:dyDescent="0.2">
      <c r="A27062" s="1" t="s">
        <v>10272</v>
      </c>
      <c r="B27062" t="str">
        <f t="shared" si="812"/>
        <v>https://www.udobaer.de/out/media/public/cust/others/s0000417-2021-ch_it.pdf</v>
      </c>
    </row>
    <row r="27063" spans="1:2" x14ac:dyDescent="0.2">
      <c r="A27063" s="1" t="s">
        <v>10273</v>
      </c>
      <c r="B27063" t="str">
        <f t="shared" si="812"/>
        <v>https://www.udobaer.de/out/media/public/cust/others/s0000417-2021-ch_it.pdf</v>
      </c>
    </row>
    <row r="27064" spans="1:2" x14ac:dyDescent="0.2">
      <c r="A27064" s="1" t="s">
        <v>10274</v>
      </c>
      <c r="B27064" t="str">
        <f t="shared" si="812"/>
        <v>https://www.udobaer.de/out/media/public/cust/others/s0000417-2021-ch_it.pdf</v>
      </c>
    </row>
    <row r="27065" spans="1:2" x14ac:dyDescent="0.2">
      <c r="A27065" s="1" t="s">
        <v>10275</v>
      </c>
      <c r="B27065" t="str">
        <f t="shared" si="812"/>
        <v>https://www.udobaer.de/out/media/public/cust/others/s0000417-2021-ch_it.pdf</v>
      </c>
    </row>
    <row r="27066" spans="1:2" x14ac:dyDescent="0.2">
      <c r="A27066" s="1" t="s">
        <v>10276</v>
      </c>
      <c r="B27066" t="str">
        <f t="shared" si="812"/>
        <v>https://www.udobaer.de/out/media/public/cust/others/s0000417-2021-ch_it.pdf</v>
      </c>
    </row>
    <row r="27067" spans="1:2" x14ac:dyDescent="0.2">
      <c r="A27067" s="1" t="s">
        <v>10277</v>
      </c>
      <c r="B27067" t="str">
        <f t="shared" si="812"/>
        <v>https://www.udobaer.de/out/media/public/cust/others/s0000417-2021-ch_it.pdf</v>
      </c>
    </row>
    <row r="27068" spans="1:2" x14ac:dyDescent="0.2">
      <c r="A27068" s="1" t="s">
        <v>10278</v>
      </c>
      <c r="B27068" t="str">
        <f t="shared" si="812"/>
        <v>https://www.udobaer.de/out/media/public/cust/others/s0000417-2021-ch_it.pdf</v>
      </c>
    </row>
    <row r="27069" spans="1:2" x14ac:dyDescent="0.2">
      <c r="A27069" s="1" t="s">
        <v>10279</v>
      </c>
      <c r="B27069" t="str">
        <f t="shared" si="812"/>
        <v>https://www.udobaer.de/out/media/public/cust/others/s0000417-2021-ch_it.pdf</v>
      </c>
    </row>
    <row r="27070" spans="1:2" x14ac:dyDescent="0.2">
      <c r="A27070" s="1" t="s">
        <v>10282</v>
      </c>
      <c r="B27070" t="str">
        <f t="shared" si="812"/>
        <v>https://www.udobaer.de/out/media/public/cust/others/s0000417-2021-ch_it.pdf</v>
      </c>
    </row>
    <row r="27071" spans="1:2" x14ac:dyDescent="0.2">
      <c r="A27071" s="1" t="s">
        <v>11108</v>
      </c>
      <c r="B27071" t="str">
        <f t="shared" si="812"/>
        <v>https://www.udobaer.de/out/media/public/cust/others/s0000417-2021-ch_it.pdf</v>
      </c>
    </row>
    <row r="27072" spans="1:2" x14ac:dyDescent="0.2">
      <c r="A27072" s="1" t="s">
        <v>11188</v>
      </c>
      <c r="B27072" t="str">
        <f t="shared" si="812"/>
        <v>https://www.udobaer.de/out/media/public/cust/others/s0000417-2021-ch_it.pdf</v>
      </c>
    </row>
    <row r="27073" spans="1:2" x14ac:dyDescent="0.2">
      <c r="A27073" s="1" t="s">
        <v>11266</v>
      </c>
      <c r="B27073" t="str">
        <f t="shared" si="812"/>
        <v>https://www.udobaer.de/out/media/public/cust/others/s0000417-2021-ch_it.pdf</v>
      </c>
    </row>
    <row r="27074" spans="1:2" x14ac:dyDescent="0.2">
      <c r="A27074" s="1" t="s">
        <v>162</v>
      </c>
      <c r="B27074" t="str">
        <f t="shared" ref="B27074:B27105" si="813">HYPERLINK("https://www.udobaer.de/out/media/public/cust/others/s0000418-2021-ch_it.pdf")</f>
        <v>https://www.udobaer.de/out/media/public/cust/others/s0000418-2021-ch_it.pdf</v>
      </c>
    </row>
    <row r="27075" spans="1:2" x14ac:dyDescent="0.2">
      <c r="A27075" s="1" t="s">
        <v>10185</v>
      </c>
      <c r="B27075" t="str">
        <f t="shared" si="813"/>
        <v>https://www.udobaer.de/out/media/public/cust/others/s0000418-2021-ch_it.pdf</v>
      </c>
    </row>
    <row r="27076" spans="1:2" x14ac:dyDescent="0.2">
      <c r="A27076" s="1" t="s">
        <v>10186</v>
      </c>
      <c r="B27076" t="str">
        <f t="shared" si="813"/>
        <v>https://www.udobaer.de/out/media/public/cust/others/s0000418-2021-ch_it.pdf</v>
      </c>
    </row>
    <row r="27077" spans="1:2" x14ac:dyDescent="0.2">
      <c r="A27077" s="1" t="s">
        <v>10187</v>
      </c>
      <c r="B27077" t="str">
        <f t="shared" si="813"/>
        <v>https://www.udobaer.de/out/media/public/cust/others/s0000418-2021-ch_it.pdf</v>
      </c>
    </row>
    <row r="27078" spans="1:2" x14ac:dyDescent="0.2">
      <c r="A27078" s="1" t="s">
        <v>10188</v>
      </c>
      <c r="B27078" t="str">
        <f t="shared" si="813"/>
        <v>https://www.udobaer.de/out/media/public/cust/others/s0000418-2021-ch_it.pdf</v>
      </c>
    </row>
    <row r="27079" spans="1:2" x14ac:dyDescent="0.2">
      <c r="A27079" s="1" t="s">
        <v>10189</v>
      </c>
      <c r="B27079" t="str">
        <f t="shared" si="813"/>
        <v>https://www.udobaer.de/out/media/public/cust/others/s0000418-2021-ch_it.pdf</v>
      </c>
    </row>
    <row r="27080" spans="1:2" x14ac:dyDescent="0.2">
      <c r="A27080" s="1" t="s">
        <v>10190</v>
      </c>
      <c r="B27080" t="str">
        <f t="shared" si="813"/>
        <v>https://www.udobaer.de/out/media/public/cust/others/s0000418-2021-ch_it.pdf</v>
      </c>
    </row>
    <row r="27081" spans="1:2" x14ac:dyDescent="0.2">
      <c r="A27081" s="1" t="s">
        <v>10191</v>
      </c>
      <c r="B27081" t="str">
        <f t="shared" si="813"/>
        <v>https://www.udobaer.de/out/media/public/cust/others/s0000418-2021-ch_it.pdf</v>
      </c>
    </row>
    <row r="27082" spans="1:2" x14ac:dyDescent="0.2">
      <c r="A27082" s="1" t="s">
        <v>10192</v>
      </c>
      <c r="B27082" t="str">
        <f t="shared" si="813"/>
        <v>https://www.udobaer.de/out/media/public/cust/others/s0000418-2021-ch_it.pdf</v>
      </c>
    </row>
    <row r="27083" spans="1:2" x14ac:dyDescent="0.2">
      <c r="A27083" s="1" t="s">
        <v>10193</v>
      </c>
      <c r="B27083" t="str">
        <f t="shared" si="813"/>
        <v>https://www.udobaer.de/out/media/public/cust/others/s0000418-2021-ch_it.pdf</v>
      </c>
    </row>
    <row r="27084" spans="1:2" x14ac:dyDescent="0.2">
      <c r="A27084" s="1" t="s">
        <v>10194</v>
      </c>
      <c r="B27084" t="str">
        <f t="shared" si="813"/>
        <v>https://www.udobaer.de/out/media/public/cust/others/s0000418-2021-ch_it.pdf</v>
      </c>
    </row>
    <row r="27085" spans="1:2" x14ac:dyDescent="0.2">
      <c r="A27085" s="1" t="s">
        <v>10195</v>
      </c>
      <c r="B27085" t="str">
        <f t="shared" si="813"/>
        <v>https://www.udobaer.de/out/media/public/cust/others/s0000418-2021-ch_it.pdf</v>
      </c>
    </row>
    <row r="27086" spans="1:2" x14ac:dyDescent="0.2">
      <c r="A27086" s="1" t="s">
        <v>10196</v>
      </c>
      <c r="B27086" t="str">
        <f t="shared" si="813"/>
        <v>https://www.udobaer.de/out/media/public/cust/others/s0000418-2021-ch_it.pdf</v>
      </c>
    </row>
    <row r="27087" spans="1:2" x14ac:dyDescent="0.2">
      <c r="A27087" s="1" t="s">
        <v>10197</v>
      </c>
      <c r="B27087" t="str">
        <f t="shared" si="813"/>
        <v>https://www.udobaer.de/out/media/public/cust/others/s0000418-2021-ch_it.pdf</v>
      </c>
    </row>
    <row r="27088" spans="1:2" x14ac:dyDescent="0.2">
      <c r="A27088" s="1" t="s">
        <v>10198</v>
      </c>
      <c r="B27088" t="str">
        <f t="shared" si="813"/>
        <v>https://www.udobaer.de/out/media/public/cust/others/s0000418-2021-ch_it.pdf</v>
      </c>
    </row>
    <row r="27089" spans="1:2" x14ac:dyDescent="0.2">
      <c r="A27089" s="1" t="s">
        <v>10199</v>
      </c>
      <c r="B27089" t="str">
        <f t="shared" si="813"/>
        <v>https://www.udobaer.de/out/media/public/cust/others/s0000418-2021-ch_it.pdf</v>
      </c>
    </row>
    <row r="27090" spans="1:2" x14ac:dyDescent="0.2">
      <c r="A27090" s="1" t="s">
        <v>10200</v>
      </c>
      <c r="B27090" t="str">
        <f t="shared" si="813"/>
        <v>https://www.udobaer.de/out/media/public/cust/others/s0000418-2021-ch_it.pdf</v>
      </c>
    </row>
    <row r="27091" spans="1:2" x14ac:dyDescent="0.2">
      <c r="A27091" s="1" t="s">
        <v>10203</v>
      </c>
      <c r="B27091" t="str">
        <f t="shared" si="813"/>
        <v>https://www.udobaer.de/out/media/public/cust/others/s0000418-2021-ch_it.pdf</v>
      </c>
    </row>
    <row r="27092" spans="1:2" x14ac:dyDescent="0.2">
      <c r="A27092" s="1" t="s">
        <v>10205</v>
      </c>
      <c r="B27092" t="str">
        <f t="shared" si="813"/>
        <v>https://www.udobaer.de/out/media/public/cust/others/s0000418-2021-ch_it.pdf</v>
      </c>
    </row>
    <row r="27093" spans="1:2" x14ac:dyDescent="0.2">
      <c r="A27093" s="1" t="s">
        <v>10220</v>
      </c>
      <c r="B27093" t="str">
        <f t="shared" si="813"/>
        <v>https://www.udobaer.de/out/media/public/cust/others/s0000418-2021-ch_it.pdf</v>
      </c>
    </row>
    <row r="27094" spans="1:2" x14ac:dyDescent="0.2">
      <c r="A27094" s="1" t="s">
        <v>10222</v>
      </c>
      <c r="B27094" t="str">
        <f t="shared" si="813"/>
        <v>https://www.udobaer.de/out/media/public/cust/others/s0000418-2021-ch_it.pdf</v>
      </c>
    </row>
    <row r="27095" spans="1:2" x14ac:dyDescent="0.2">
      <c r="A27095" s="1" t="s">
        <v>10224</v>
      </c>
      <c r="B27095" t="str">
        <f t="shared" si="813"/>
        <v>https://www.udobaer.de/out/media/public/cust/others/s0000418-2021-ch_it.pdf</v>
      </c>
    </row>
    <row r="27096" spans="1:2" x14ac:dyDescent="0.2">
      <c r="A27096" s="1" t="s">
        <v>10225</v>
      </c>
      <c r="B27096" t="str">
        <f t="shared" si="813"/>
        <v>https://www.udobaer.de/out/media/public/cust/others/s0000418-2021-ch_it.pdf</v>
      </c>
    </row>
    <row r="27097" spans="1:2" x14ac:dyDescent="0.2">
      <c r="A27097" s="1" t="s">
        <v>10226</v>
      </c>
      <c r="B27097" t="str">
        <f t="shared" si="813"/>
        <v>https://www.udobaer.de/out/media/public/cust/others/s0000418-2021-ch_it.pdf</v>
      </c>
    </row>
    <row r="27098" spans="1:2" x14ac:dyDescent="0.2">
      <c r="A27098" s="1" t="s">
        <v>10227</v>
      </c>
      <c r="B27098" t="str">
        <f t="shared" si="813"/>
        <v>https://www.udobaer.de/out/media/public/cust/others/s0000418-2021-ch_it.pdf</v>
      </c>
    </row>
    <row r="27099" spans="1:2" x14ac:dyDescent="0.2">
      <c r="A27099" s="1" t="s">
        <v>10228</v>
      </c>
      <c r="B27099" t="str">
        <f t="shared" si="813"/>
        <v>https://www.udobaer.de/out/media/public/cust/others/s0000418-2021-ch_it.pdf</v>
      </c>
    </row>
    <row r="27100" spans="1:2" x14ac:dyDescent="0.2">
      <c r="A27100" s="1" t="s">
        <v>10229</v>
      </c>
      <c r="B27100" t="str">
        <f t="shared" si="813"/>
        <v>https://www.udobaer.de/out/media/public/cust/others/s0000418-2021-ch_it.pdf</v>
      </c>
    </row>
    <row r="27101" spans="1:2" x14ac:dyDescent="0.2">
      <c r="A27101" s="1" t="s">
        <v>10230</v>
      </c>
      <c r="B27101" t="str">
        <f t="shared" si="813"/>
        <v>https://www.udobaer.de/out/media/public/cust/others/s0000418-2021-ch_it.pdf</v>
      </c>
    </row>
    <row r="27102" spans="1:2" x14ac:dyDescent="0.2">
      <c r="A27102" s="1" t="s">
        <v>10231</v>
      </c>
      <c r="B27102" t="str">
        <f t="shared" si="813"/>
        <v>https://www.udobaer.de/out/media/public/cust/others/s0000418-2021-ch_it.pdf</v>
      </c>
    </row>
    <row r="27103" spans="1:2" x14ac:dyDescent="0.2">
      <c r="A27103" s="1" t="s">
        <v>10232</v>
      </c>
      <c r="B27103" t="str">
        <f t="shared" si="813"/>
        <v>https://www.udobaer.de/out/media/public/cust/others/s0000418-2021-ch_it.pdf</v>
      </c>
    </row>
    <row r="27104" spans="1:2" x14ac:dyDescent="0.2">
      <c r="A27104" s="1" t="s">
        <v>10233</v>
      </c>
      <c r="B27104" t="str">
        <f t="shared" si="813"/>
        <v>https://www.udobaer.de/out/media/public/cust/others/s0000418-2021-ch_it.pdf</v>
      </c>
    </row>
    <row r="27105" spans="1:2" x14ac:dyDescent="0.2">
      <c r="A27105" s="1" t="s">
        <v>10234</v>
      </c>
      <c r="B27105" t="str">
        <f t="shared" si="813"/>
        <v>https://www.udobaer.de/out/media/public/cust/others/s0000418-2021-ch_it.pdf</v>
      </c>
    </row>
    <row r="27106" spans="1:2" x14ac:dyDescent="0.2">
      <c r="A27106" s="1" t="s">
        <v>10235</v>
      </c>
      <c r="B27106" t="str">
        <f t="shared" ref="B27106:B27127" si="814">HYPERLINK("https://www.udobaer.de/out/media/public/cust/others/s0000418-2021-ch_it.pdf")</f>
        <v>https://www.udobaer.de/out/media/public/cust/others/s0000418-2021-ch_it.pdf</v>
      </c>
    </row>
    <row r="27107" spans="1:2" x14ac:dyDescent="0.2">
      <c r="A27107" s="1" t="s">
        <v>10236</v>
      </c>
      <c r="B27107" t="str">
        <f t="shared" si="814"/>
        <v>https://www.udobaer.de/out/media/public/cust/others/s0000418-2021-ch_it.pdf</v>
      </c>
    </row>
    <row r="27108" spans="1:2" x14ac:dyDescent="0.2">
      <c r="A27108" s="1" t="s">
        <v>10237</v>
      </c>
      <c r="B27108" t="str">
        <f t="shared" si="814"/>
        <v>https://www.udobaer.de/out/media/public/cust/others/s0000418-2021-ch_it.pdf</v>
      </c>
    </row>
    <row r="27109" spans="1:2" x14ac:dyDescent="0.2">
      <c r="A27109" s="1" t="s">
        <v>10238</v>
      </c>
      <c r="B27109" t="str">
        <f t="shared" si="814"/>
        <v>https://www.udobaer.de/out/media/public/cust/others/s0000418-2021-ch_it.pdf</v>
      </c>
    </row>
    <row r="27110" spans="1:2" x14ac:dyDescent="0.2">
      <c r="A27110" s="1" t="s">
        <v>10239</v>
      </c>
      <c r="B27110" t="str">
        <f t="shared" si="814"/>
        <v>https://www.udobaer.de/out/media/public/cust/others/s0000418-2021-ch_it.pdf</v>
      </c>
    </row>
    <row r="27111" spans="1:2" x14ac:dyDescent="0.2">
      <c r="A27111" s="1" t="s">
        <v>10240</v>
      </c>
      <c r="B27111" t="str">
        <f t="shared" si="814"/>
        <v>https://www.udobaer.de/out/media/public/cust/others/s0000418-2021-ch_it.pdf</v>
      </c>
    </row>
    <row r="27112" spans="1:2" x14ac:dyDescent="0.2">
      <c r="A27112" s="1" t="s">
        <v>10241</v>
      </c>
      <c r="B27112" t="str">
        <f t="shared" si="814"/>
        <v>https://www.udobaer.de/out/media/public/cust/others/s0000418-2021-ch_it.pdf</v>
      </c>
    </row>
    <row r="27113" spans="1:2" x14ac:dyDescent="0.2">
      <c r="A27113" s="1" t="s">
        <v>10242</v>
      </c>
      <c r="B27113" t="str">
        <f t="shared" si="814"/>
        <v>https://www.udobaer.de/out/media/public/cust/others/s0000418-2021-ch_it.pdf</v>
      </c>
    </row>
    <row r="27114" spans="1:2" x14ac:dyDescent="0.2">
      <c r="A27114" s="1" t="s">
        <v>10243</v>
      </c>
      <c r="B27114" t="str">
        <f t="shared" si="814"/>
        <v>https://www.udobaer.de/out/media/public/cust/others/s0000418-2021-ch_it.pdf</v>
      </c>
    </row>
    <row r="27115" spans="1:2" x14ac:dyDescent="0.2">
      <c r="A27115" s="1" t="s">
        <v>10244</v>
      </c>
      <c r="B27115" t="str">
        <f t="shared" si="814"/>
        <v>https://www.udobaer.de/out/media/public/cust/others/s0000418-2021-ch_it.pdf</v>
      </c>
    </row>
    <row r="27116" spans="1:2" x14ac:dyDescent="0.2">
      <c r="A27116" s="1" t="s">
        <v>10245</v>
      </c>
      <c r="B27116" t="str">
        <f t="shared" si="814"/>
        <v>https://www.udobaer.de/out/media/public/cust/others/s0000418-2021-ch_it.pdf</v>
      </c>
    </row>
    <row r="27117" spans="1:2" x14ac:dyDescent="0.2">
      <c r="A27117" s="1" t="s">
        <v>10246</v>
      </c>
      <c r="B27117" t="str">
        <f t="shared" si="814"/>
        <v>https://www.udobaer.de/out/media/public/cust/others/s0000418-2021-ch_it.pdf</v>
      </c>
    </row>
    <row r="27118" spans="1:2" x14ac:dyDescent="0.2">
      <c r="A27118" s="1" t="s">
        <v>10247</v>
      </c>
      <c r="B27118" t="str">
        <f t="shared" si="814"/>
        <v>https://www.udobaer.de/out/media/public/cust/others/s0000418-2021-ch_it.pdf</v>
      </c>
    </row>
    <row r="27119" spans="1:2" x14ac:dyDescent="0.2">
      <c r="A27119" s="1" t="s">
        <v>10250</v>
      </c>
      <c r="B27119" t="str">
        <f t="shared" si="814"/>
        <v>https://www.udobaer.de/out/media/public/cust/others/s0000418-2021-ch_it.pdf</v>
      </c>
    </row>
    <row r="27120" spans="1:2" x14ac:dyDescent="0.2">
      <c r="A27120" s="1" t="s">
        <v>11245</v>
      </c>
      <c r="B27120" t="str">
        <f t="shared" si="814"/>
        <v>https://www.udobaer.de/out/media/public/cust/others/s0000418-2021-ch_it.pdf</v>
      </c>
    </row>
    <row r="27121" spans="1:2" x14ac:dyDescent="0.2">
      <c r="A27121" s="1" t="s">
        <v>11315</v>
      </c>
      <c r="B27121" t="str">
        <f t="shared" si="814"/>
        <v>https://www.udobaer.de/out/media/public/cust/others/s0000418-2021-ch_it.pdf</v>
      </c>
    </row>
    <row r="27122" spans="1:2" x14ac:dyDescent="0.2">
      <c r="A27122" s="1" t="s">
        <v>11327</v>
      </c>
      <c r="B27122" t="str">
        <f t="shared" si="814"/>
        <v>https://www.udobaer.de/out/media/public/cust/others/s0000418-2021-ch_it.pdf</v>
      </c>
    </row>
    <row r="27123" spans="1:2" x14ac:dyDescent="0.2">
      <c r="A27123" s="1" t="s">
        <v>11332</v>
      </c>
      <c r="B27123" t="str">
        <f t="shared" si="814"/>
        <v>https://www.udobaer.de/out/media/public/cust/others/s0000418-2021-ch_it.pdf</v>
      </c>
    </row>
    <row r="27124" spans="1:2" x14ac:dyDescent="0.2">
      <c r="A27124" s="1" t="s">
        <v>11503</v>
      </c>
      <c r="B27124" t="str">
        <f t="shared" si="814"/>
        <v>https://www.udobaer.de/out/media/public/cust/others/s0000418-2021-ch_it.pdf</v>
      </c>
    </row>
    <row r="27125" spans="1:2" x14ac:dyDescent="0.2">
      <c r="A27125" s="1" t="s">
        <v>34415</v>
      </c>
      <c r="B27125" t="str">
        <f t="shared" si="814"/>
        <v>https://www.udobaer.de/out/media/public/cust/others/s0000418-2021-ch_it.pdf</v>
      </c>
    </row>
    <row r="27126" spans="1:2" x14ac:dyDescent="0.2">
      <c r="A27126" s="1" t="s">
        <v>34419</v>
      </c>
      <c r="B27126" t="str">
        <f t="shared" si="814"/>
        <v>https://www.udobaer.de/out/media/public/cust/others/s0000418-2021-ch_it.pdf</v>
      </c>
    </row>
    <row r="27127" spans="1:2" x14ac:dyDescent="0.2">
      <c r="A27127" s="1" t="s">
        <v>34420</v>
      </c>
      <c r="B27127" t="str">
        <f t="shared" si="814"/>
        <v>https://www.udobaer.de/out/media/public/cust/others/s0000418-2021-ch_it.pdf</v>
      </c>
    </row>
    <row r="27128" spans="1:2" x14ac:dyDescent="0.2">
      <c r="A27128" s="1" t="s">
        <v>10159</v>
      </c>
      <c r="B27128" t="str">
        <f t="shared" ref="B27128:B27159" si="815">HYPERLINK("https://www.udobaer.de/out/media/public/cust/others/s0000419-2021-ch_it.pdf")</f>
        <v>https://www.udobaer.de/out/media/public/cust/others/s0000419-2021-ch_it.pdf</v>
      </c>
    </row>
    <row r="27129" spans="1:2" x14ac:dyDescent="0.2">
      <c r="A27129" s="1" t="s">
        <v>10160</v>
      </c>
      <c r="B27129" t="str">
        <f t="shared" si="815"/>
        <v>https://www.udobaer.de/out/media/public/cust/others/s0000419-2021-ch_it.pdf</v>
      </c>
    </row>
    <row r="27130" spans="1:2" x14ac:dyDescent="0.2">
      <c r="A27130" s="1" t="s">
        <v>10161</v>
      </c>
      <c r="B27130" t="str">
        <f t="shared" si="815"/>
        <v>https://www.udobaer.de/out/media/public/cust/others/s0000419-2021-ch_it.pdf</v>
      </c>
    </row>
    <row r="27131" spans="1:2" x14ac:dyDescent="0.2">
      <c r="A27131" s="1" t="s">
        <v>10162</v>
      </c>
      <c r="B27131" t="str">
        <f t="shared" si="815"/>
        <v>https://www.udobaer.de/out/media/public/cust/others/s0000419-2021-ch_it.pdf</v>
      </c>
    </row>
    <row r="27132" spans="1:2" x14ac:dyDescent="0.2">
      <c r="A27132" s="1" t="s">
        <v>10163</v>
      </c>
      <c r="B27132" t="str">
        <f t="shared" si="815"/>
        <v>https://www.udobaer.de/out/media/public/cust/others/s0000419-2021-ch_it.pdf</v>
      </c>
    </row>
    <row r="27133" spans="1:2" x14ac:dyDescent="0.2">
      <c r="A27133" s="1" t="s">
        <v>10164</v>
      </c>
      <c r="B27133" t="str">
        <f t="shared" si="815"/>
        <v>https://www.udobaer.de/out/media/public/cust/others/s0000419-2021-ch_it.pdf</v>
      </c>
    </row>
    <row r="27134" spans="1:2" x14ac:dyDescent="0.2">
      <c r="A27134" s="1" t="s">
        <v>10165</v>
      </c>
      <c r="B27134" t="str">
        <f t="shared" si="815"/>
        <v>https://www.udobaer.de/out/media/public/cust/others/s0000419-2021-ch_it.pdf</v>
      </c>
    </row>
    <row r="27135" spans="1:2" x14ac:dyDescent="0.2">
      <c r="A27135" s="1" t="s">
        <v>10166</v>
      </c>
      <c r="B27135" t="str">
        <f t="shared" si="815"/>
        <v>https://www.udobaer.de/out/media/public/cust/others/s0000419-2021-ch_it.pdf</v>
      </c>
    </row>
    <row r="27136" spans="1:2" x14ac:dyDescent="0.2">
      <c r="A27136" s="1" t="s">
        <v>10167</v>
      </c>
      <c r="B27136" t="str">
        <f t="shared" si="815"/>
        <v>https://www.udobaer.de/out/media/public/cust/others/s0000419-2021-ch_it.pdf</v>
      </c>
    </row>
    <row r="27137" spans="1:2" x14ac:dyDescent="0.2">
      <c r="A27137" s="1" t="s">
        <v>10168</v>
      </c>
      <c r="B27137" t="str">
        <f t="shared" si="815"/>
        <v>https://www.udobaer.de/out/media/public/cust/others/s0000419-2021-ch_it.pdf</v>
      </c>
    </row>
    <row r="27138" spans="1:2" x14ac:dyDescent="0.2">
      <c r="A27138" s="1" t="s">
        <v>10169</v>
      </c>
      <c r="B27138" t="str">
        <f t="shared" si="815"/>
        <v>https://www.udobaer.de/out/media/public/cust/others/s0000419-2021-ch_it.pdf</v>
      </c>
    </row>
    <row r="27139" spans="1:2" x14ac:dyDescent="0.2">
      <c r="A27139" s="1" t="s">
        <v>10170</v>
      </c>
      <c r="B27139" t="str">
        <f t="shared" si="815"/>
        <v>https://www.udobaer.de/out/media/public/cust/others/s0000419-2021-ch_it.pdf</v>
      </c>
    </row>
    <row r="27140" spans="1:2" x14ac:dyDescent="0.2">
      <c r="A27140" s="1" t="s">
        <v>10171</v>
      </c>
      <c r="B27140" t="str">
        <f t="shared" si="815"/>
        <v>https://www.udobaer.de/out/media/public/cust/others/s0000419-2021-ch_it.pdf</v>
      </c>
    </row>
    <row r="27141" spans="1:2" x14ac:dyDescent="0.2">
      <c r="A27141" s="1" t="s">
        <v>10172</v>
      </c>
      <c r="B27141" t="str">
        <f t="shared" si="815"/>
        <v>https://www.udobaer.de/out/media/public/cust/others/s0000419-2021-ch_it.pdf</v>
      </c>
    </row>
    <row r="27142" spans="1:2" x14ac:dyDescent="0.2">
      <c r="A27142" s="1" t="s">
        <v>10173</v>
      </c>
      <c r="B27142" t="str">
        <f t="shared" si="815"/>
        <v>https://www.udobaer.de/out/media/public/cust/others/s0000419-2021-ch_it.pdf</v>
      </c>
    </row>
    <row r="27143" spans="1:2" x14ac:dyDescent="0.2">
      <c r="A27143" s="1" t="s">
        <v>10174</v>
      </c>
      <c r="B27143" t="str">
        <f t="shared" si="815"/>
        <v>https://www.udobaer.de/out/media/public/cust/others/s0000419-2021-ch_it.pdf</v>
      </c>
    </row>
    <row r="27144" spans="1:2" x14ac:dyDescent="0.2">
      <c r="A27144" s="1" t="s">
        <v>10175</v>
      </c>
      <c r="B27144" t="str">
        <f t="shared" si="815"/>
        <v>https://www.udobaer.de/out/media/public/cust/others/s0000419-2021-ch_it.pdf</v>
      </c>
    </row>
    <row r="27145" spans="1:2" x14ac:dyDescent="0.2">
      <c r="A27145" s="1" t="s">
        <v>10176</v>
      </c>
      <c r="B27145" t="str">
        <f t="shared" si="815"/>
        <v>https://www.udobaer.de/out/media/public/cust/others/s0000419-2021-ch_it.pdf</v>
      </c>
    </row>
    <row r="27146" spans="1:2" x14ac:dyDescent="0.2">
      <c r="A27146" s="1" t="s">
        <v>10177</v>
      </c>
      <c r="B27146" t="str">
        <f t="shared" si="815"/>
        <v>https://www.udobaer.de/out/media/public/cust/others/s0000419-2021-ch_it.pdf</v>
      </c>
    </row>
    <row r="27147" spans="1:2" x14ac:dyDescent="0.2">
      <c r="A27147" s="1" t="s">
        <v>10178</v>
      </c>
      <c r="B27147" t="str">
        <f t="shared" si="815"/>
        <v>https://www.udobaer.de/out/media/public/cust/others/s0000419-2021-ch_it.pdf</v>
      </c>
    </row>
    <row r="27148" spans="1:2" x14ac:dyDescent="0.2">
      <c r="A27148" s="1" t="s">
        <v>10179</v>
      </c>
      <c r="B27148" t="str">
        <f t="shared" si="815"/>
        <v>https://www.udobaer.de/out/media/public/cust/others/s0000419-2021-ch_it.pdf</v>
      </c>
    </row>
    <row r="27149" spans="1:2" x14ac:dyDescent="0.2">
      <c r="A27149" s="1" t="s">
        <v>10180</v>
      </c>
      <c r="B27149" t="str">
        <f t="shared" si="815"/>
        <v>https://www.udobaer.de/out/media/public/cust/others/s0000419-2021-ch_it.pdf</v>
      </c>
    </row>
    <row r="27150" spans="1:2" x14ac:dyDescent="0.2">
      <c r="A27150" s="1" t="s">
        <v>10181</v>
      </c>
      <c r="B27150" t="str">
        <f t="shared" si="815"/>
        <v>https://www.udobaer.de/out/media/public/cust/others/s0000419-2021-ch_it.pdf</v>
      </c>
    </row>
    <row r="27151" spans="1:2" x14ac:dyDescent="0.2">
      <c r="A27151" s="1" t="s">
        <v>10182</v>
      </c>
      <c r="B27151" t="str">
        <f t="shared" si="815"/>
        <v>https://www.udobaer.de/out/media/public/cust/others/s0000419-2021-ch_it.pdf</v>
      </c>
    </row>
    <row r="27152" spans="1:2" x14ac:dyDescent="0.2">
      <c r="A27152" s="1" t="s">
        <v>10183</v>
      </c>
      <c r="B27152" t="str">
        <f t="shared" si="815"/>
        <v>https://www.udobaer.de/out/media/public/cust/others/s0000419-2021-ch_it.pdf</v>
      </c>
    </row>
    <row r="27153" spans="1:2" x14ac:dyDescent="0.2">
      <c r="A27153" s="1" t="s">
        <v>10184</v>
      </c>
      <c r="B27153" t="str">
        <f t="shared" si="815"/>
        <v>https://www.udobaer.de/out/media/public/cust/others/s0000419-2021-ch_it.pdf</v>
      </c>
    </row>
    <row r="27154" spans="1:2" x14ac:dyDescent="0.2">
      <c r="A27154" s="1" t="s">
        <v>10201</v>
      </c>
      <c r="B27154" t="str">
        <f t="shared" si="815"/>
        <v>https://www.udobaer.de/out/media/public/cust/others/s0000419-2021-ch_it.pdf</v>
      </c>
    </row>
    <row r="27155" spans="1:2" x14ac:dyDescent="0.2">
      <c r="A27155" s="1" t="s">
        <v>10202</v>
      </c>
      <c r="B27155" t="str">
        <f t="shared" si="815"/>
        <v>https://www.udobaer.de/out/media/public/cust/others/s0000419-2021-ch_it.pdf</v>
      </c>
    </row>
    <row r="27156" spans="1:2" x14ac:dyDescent="0.2">
      <c r="A27156" s="1" t="s">
        <v>10204</v>
      </c>
      <c r="B27156" t="str">
        <f t="shared" si="815"/>
        <v>https://www.udobaer.de/out/media/public/cust/others/s0000419-2021-ch_it.pdf</v>
      </c>
    </row>
    <row r="27157" spans="1:2" x14ac:dyDescent="0.2">
      <c r="A27157" s="1" t="s">
        <v>10206</v>
      </c>
      <c r="B27157" t="str">
        <f t="shared" si="815"/>
        <v>https://www.udobaer.de/out/media/public/cust/others/s0000419-2021-ch_it.pdf</v>
      </c>
    </row>
    <row r="27158" spans="1:2" x14ac:dyDescent="0.2">
      <c r="A27158" s="1" t="s">
        <v>10207</v>
      </c>
      <c r="B27158" t="str">
        <f t="shared" si="815"/>
        <v>https://www.udobaer.de/out/media/public/cust/others/s0000419-2021-ch_it.pdf</v>
      </c>
    </row>
    <row r="27159" spans="1:2" x14ac:dyDescent="0.2">
      <c r="A27159" s="1" t="s">
        <v>10208</v>
      </c>
      <c r="B27159" t="str">
        <f t="shared" si="815"/>
        <v>https://www.udobaer.de/out/media/public/cust/others/s0000419-2021-ch_it.pdf</v>
      </c>
    </row>
    <row r="27160" spans="1:2" x14ac:dyDescent="0.2">
      <c r="A27160" s="1" t="s">
        <v>10209</v>
      </c>
      <c r="B27160" t="str">
        <f t="shared" ref="B27160:B27179" si="816">HYPERLINK("https://www.udobaer.de/out/media/public/cust/others/s0000419-2021-ch_it.pdf")</f>
        <v>https://www.udobaer.de/out/media/public/cust/others/s0000419-2021-ch_it.pdf</v>
      </c>
    </row>
    <row r="27161" spans="1:2" x14ac:dyDescent="0.2">
      <c r="A27161" s="1" t="s">
        <v>10210</v>
      </c>
      <c r="B27161" t="str">
        <f t="shared" si="816"/>
        <v>https://www.udobaer.de/out/media/public/cust/others/s0000419-2021-ch_it.pdf</v>
      </c>
    </row>
    <row r="27162" spans="1:2" x14ac:dyDescent="0.2">
      <c r="A27162" s="1" t="s">
        <v>10211</v>
      </c>
      <c r="B27162" t="str">
        <f t="shared" si="816"/>
        <v>https://www.udobaer.de/out/media/public/cust/others/s0000419-2021-ch_it.pdf</v>
      </c>
    </row>
    <row r="27163" spans="1:2" x14ac:dyDescent="0.2">
      <c r="A27163" s="1" t="s">
        <v>10212</v>
      </c>
      <c r="B27163" t="str">
        <f t="shared" si="816"/>
        <v>https://www.udobaer.de/out/media/public/cust/others/s0000419-2021-ch_it.pdf</v>
      </c>
    </row>
    <row r="27164" spans="1:2" x14ac:dyDescent="0.2">
      <c r="A27164" s="1" t="s">
        <v>10213</v>
      </c>
      <c r="B27164" t="str">
        <f t="shared" si="816"/>
        <v>https://www.udobaer.de/out/media/public/cust/others/s0000419-2021-ch_it.pdf</v>
      </c>
    </row>
    <row r="27165" spans="1:2" x14ac:dyDescent="0.2">
      <c r="A27165" s="1" t="s">
        <v>10214</v>
      </c>
      <c r="B27165" t="str">
        <f t="shared" si="816"/>
        <v>https://www.udobaer.de/out/media/public/cust/others/s0000419-2021-ch_it.pdf</v>
      </c>
    </row>
    <row r="27166" spans="1:2" x14ac:dyDescent="0.2">
      <c r="A27166" s="1" t="s">
        <v>10215</v>
      </c>
      <c r="B27166" t="str">
        <f t="shared" si="816"/>
        <v>https://www.udobaer.de/out/media/public/cust/others/s0000419-2021-ch_it.pdf</v>
      </c>
    </row>
    <row r="27167" spans="1:2" x14ac:dyDescent="0.2">
      <c r="A27167" s="1" t="s">
        <v>10216</v>
      </c>
      <c r="B27167" t="str">
        <f t="shared" si="816"/>
        <v>https://www.udobaer.de/out/media/public/cust/others/s0000419-2021-ch_it.pdf</v>
      </c>
    </row>
    <row r="27168" spans="1:2" x14ac:dyDescent="0.2">
      <c r="A27168" s="1" t="s">
        <v>10217</v>
      </c>
      <c r="B27168" t="str">
        <f t="shared" si="816"/>
        <v>https://www.udobaer.de/out/media/public/cust/others/s0000419-2021-ch_it.pdf</v>
      </c>
    </row>
    <row r="27169" spans="1:2" x14ac:dyDescent="0.2">
      <c r="A27169" s="1" t="s">
        <v>10218</v>
      </c>
      <c r="B27169" t="str">
        <f t="shared" si="816"/>
        <v>https://www.udobaer.de/out/media/public/cust/others/s0000419-2021-ch_it.pdf</v>
      </c>
    </row>
    <row r="27170" spans="1:2" x14ac:dyDescent="0.2">
      <c r="A27170" s="1" t="s">
        <v>10219</v>
      </c>
      <c r="B27170" t="str">
        <f t="shared" si="816"/>
        <v>https://www.udobaer.de/out/media/public/cust/others/s0000419-2021-ch_it.pdf</v>
      </c>
    </row>
    <row r="27171" spans="1:2" x14ac:dyDescent="0.2">
      <c r="A27171" s="1" t="s">
        <v>10221</v>
      </c>
      <c r="B27171" t="str">
        <f t="shared" si="816"/>
        <v>https://www.udobaer.de/out/media/public/cust/others/s0000419-2021-ch_it.pdf</v>
      </c>
    </row>
    <row r="27172" spans="1:2" x14ac:dyDescent="0.2">
      <c r="A27172" s="1" t="s">
        <v>10223</v>
      </c>
      <c r="B27172" t="str">
        <f t="shared" si="816"/>
        <v>https://www.udobaer.de/out/media/public/cust/others/s0000419-2021-ch_it.pdf</v>
      </c>
    </row>
    <row r="27173" spans="1:2" x14ac:dyDescent="0.2">
      <c r="A27173" s="1" t="s">
        <v>11112</v>
      </c>
      <c r="B27173" t="str">
        <f t="shared" si="816"/>
        <v>https://www.udobaer.de/out/media/public/cust/others/s0000419-2021-ch_it.pdf</v>
      </c>
    </row>
    <row r="27174" spans="1:2" x14ac:dyDescent="0.2">
      <c r="A27174" s="1" t="s">
        <v>11113</v>
      </c>
      <c r="B27174" t="str">
        <f t="shared" si="816"/>
        <v>https://www.udobaer.de/out/media/public/cust/others/s0000419-2021-ch_it.pdf</v>
      </c>
    </row>
    <row r="27175" spans="1:2" x14ac:dyDescent="0.2">
      <c r="A27175" s="1" t="s">
        <v>11114</v>
      </c>
      <c r="B27175" t="str">
        <f t="shared" si="816"/>
        <v>https://www.udobaer.de/out/media/public/cust/others/s0000419-2021-ch_it.pdf</v>
      </c>
    </row>
    <row r="27176" spans="1:2" x14ac:dyDescent="0.2">
      <c r="A27176" s="1" t="s">
        <v>11117</v>
      </c>
      <c r="B27176" t="str">
        <f t="shared" si="816"/>
        <v>https://www.udobaer.de/out/media/public/cust/others/s0000419-2021-ch_it.pdf</v>
      </c>
    </row>
    <row r="27177" spans="1:2" x14ac:dyDescent="0.2">
      <c r="A27177" s="1" t="s">
        <v>11122</v>
      </c>
      <c r="B27177" t="str">
        <f t="shared" si="816"/>
        <v>https://www.udobaer.de/out/media/public/cust/others/s0000419-2021-ch_it.pdf</v>
      </c>
    </row>
    <row r="27178" spans="1:2" x14ac:dyDescent="0.2">
      <c r="A27178" s="1" t="s">
        <v>11316</v>
      </c>
      <c r="B27178" t="str">
        <f t="shared" si="816"/>
        <v>https://www.udobaer.de/out/media/public/cust/others/s0000419-2021-ch_it.pdf</v>
      </c>
    </row>
    <row r="27179" spans="1:2" x14ac:dyDescent="0.2">
      <c r="A27179" s="1" t="s">
        <v>11318</v>
      </c>
      <c r="B27179" t="str">
        <f t="shared" si="816"/>
        <v>https://www.udobaer.de/out/media/public/cust/others/s0000419-2021-ch_it.pdf</v>
      </c>
    </row>
    <row r="27180" spans="1:2" x14ac:dyDescent="0.2">
      <c r="A27180" s="1" t="s">
        <v>9774</v>
      </c>
      <c r="B27180" t="str">
        <f t="shared" ref="B27180:B27216" si="817">HYPERLINK("https://www.udobaer.de/out/media/public/cust/others/s0000420-2021-ch_it.pdf")</f>
        <v>https://www.udobaer.de/out/media/public/cust/others/s0000420-2021-ch_it.pdf</v>
      </c>
    </row>
    <row r="27181" spans="1:2" x14ac:dyDescent="0.2">
      <c r="A27181" s="1" t="s">
        <v>9775</v>
      </c>
      <c r="B27181" t="str">
        <f t="shared" si="817"/>
        <v>https://www.udobaer.de/out/media/public/cust/others/s0000420-2021-ch_it.pdf</v>
      </c>
    </row>
    <row r="27182" spans="1:2" x14ac:dyDescent="0.2">
      <c r="A27182" s="1" t="s">
        <v>9777</v>
      </c>
      <c r="B27182" t="str">
        <f t="shared" si="817"/>
        <v>https://www.udobaer.de/out/media/public/cust/others/s0000420-2021-ch_it.pdf</v>
      </c>
    </row>
    <row r="27183" spans="1:2" x14ac:dyDescent="0.2">
      <c r="A27183" s="1" t="s">
        <v>9778</v>
      </c>
      <c r="B27183" t="str">
        <f t="shared" si="817"/>
        <v>https://www.udobaer.de/out/media/public/cust/others/s0000420-2021-ch_it.pdf</v>
      </c>
    </row>
    <row r="27184" spans="1:2" x14ac:dyDescent="0.2">
      <c r="A27184" s="1" t="s">
        <v>9779</v>
      </c>
      <c r="B27184" t="str">
        <f t="shared" si="817"/>
        <v>https://www.udobaer.de/out/media/public/cust/others/s0000420-2021-ch_it.pdf</v>
      </c>
    </row>
    <row r="27185" spans="1:2" x14ac:dyDescent="0.2">
      <c r="A27185" s="1" t="s">
        <v>9780</v>
      </c>
      <c r="B27185" t="str">
        <f t="shared" si="817"/>
        <v>https://www.udobaer.de/out/media/public/cust/others/s0000420-2021-ch_it.pdf</v>
      </c>
    </row>
    <row r="27186" spans="1:2" x14ac:dyDescent="0.2">
      <c r="A27186" s="1" t="s">
        <v>9781</v>
      </c>
      <c r="B27186" t="str">
        <f t="shared" si="817"/>
        <v>https://www.udobaer.de/out/media/public/cust/others/s0000420-2021-ch_it.pdf</v>
      </c>
    </row>
    <row r="27187" spans="1:2" x14ac:dyDescent="0.2">
      <c r="A27187" s="1" t="s">
        <v>9782</v>
      </c>
      <c r="B27187" t="str">
        <f t="shared" si="817"/>
        <v>https://www.udobaer.de/out/media/public/cust/others/s0000420-2021-ch_it.pdf</v>
      </c>
    </row>
    <row r="27188" spans="1:2" x14ac:dyDescent="0.2">
      <c r="A27188" s="1" t="s">
        <v>9783</v>
      </c>
      <c r="B27188" t="str">
        <f t="shared" si="817"/>
        <v>https://www.udobaer.de/out/media/public/cust/others/s0000420-2021-ch_it.pdf</v>
      </c>
    </row>
    <row r="27189" spans="1:2" x14ac:dyDescent="0.2">
      <c r="A27189" s="1" t="s">
        <v>9784</v>
      </c>
      <c r="B27189" t="str">
        <f t="shared" si="817"/>
        <v>https://www.udobaer.de/out/media/public/cust/others/s0000420-2021-ch_it.pdf</v>
      </c>
    </row>
    <row r="27190" spans="1:2" x14ac:dyDescent="0.2">
      <c r="A27190" s="1" t="s">
        <v>9785</v>
      </c>
      <c r="B27190" t="str">
        <f t="shared" si="817"/>
        <v>https://www.udobaer.de/out/media/public/cust/others/s0000420-2021-ch_it.pdf</v>
      </c>
    </row>
    <row r="27191" spans="1:2" x14ac:dyDescent="0.2">
      <c r="A27191" s="1" t="s">
        <v>9786</v>
      </c>
      <c r="B27191" t="str">
        <f t="shared" si="817"/>
        <v>https://www.udobaer.de/out/media/public/cust/others/s0000420-2021-ch_it.pdf</v>
      </c>
    </row>
    <row r="27192" spans="1:2" x14ac:dyDescent="0.2">
      <c r="A27192" s="1" t="s">
        <v>9787</v>
      </c>
      <c r="B27192" t="str">
        <f t="shared" si="817"/>
        <v>https://www.udobaer.de/out/media/public/cust/others/s0000420-2021-ch_it.pdf</v>
      </c>
    </row>
    <row r="27193" spans="1:2" x14ac:dyDescent="0.2">
      <c r="A27193" s="1" t="s">
        <v>9788</v>
      </c>
      <c r="B27193" t="str">
        <f t="shared" si="817"/>
        <v>https://www.udobaer.de/out/media/public/cust/others/s0000420-2021-ch_it.pdf</v>
      </c>
    </row>
    <row r="27194" spans="1:2" x14ac:dyDescent="0.2">
      <c r="A27194" s="1" t="s">
        <v>9789</v>
      </c>
      <c r="B27194" t="str">
        <f t="shared" si="817"/>
        <v>https://www.udobaer.de/out/media/public/cust/others/s0000420-2021-ch_it.pdf</v>
      </c>
    </row>
    <row r="27195" spans="1:2" x14ac:dyDescent="0.2">
      <c r="A27195" s="1" t="s">
        <v>9790</v>
      </c>
      <c r="B27195" t="str">
        <f t="shared" si="817"/>
        <v>https://www.udobaer.de/out/media/public/cust/others/s0000420-2021-ch_it.pdf</v>
      </c>
    </row>
    <row r="27196" spans="1:2" x14ac:dyDescent="0.2">
      <c r="A27196" s="1" t="s">
        <v>9791</v>
      </c>
      <c r="B27196" t="str">
        <f t="shared" si="817"/>
        <v>https://www.udobaer.de/out/media/public/cust/others/s0000420-2021-ch_it.pdf</v>
      </c>
    </row>
    <row r="27197" spans="1:2" x14ac:dyDescent="0.2">
      <c r="A27197" s="1" t="s">
        <v>9792</v>
      </c>
      <c r="B27197" t="str">
        <f t="shared" si="817"/>
        <v>https://www.udobaer.de/out/media/public/cust/others/s0000420-2021-ch_it.pdf</v>
      </c>
    </row>
    <row r="27198" spans="1:2" x14ac:dyDescent="0.2">
      <c r="A27198" s="1" t="s">
        <v>9793</v>
      </c>
      <c r="B27198" t="str">
        <f t="shared" si="817"/>
        <v>https://www.udobaer.de/out/media/public/cust/others/s0000420-2021-ch_it.pdf</v>
      </c>
    </row>
    <row r="27199" spans="1:2" x14ac:dyDescent="0.2">
      <c r="A27199" s="1" t="s">
        <v>9794</v>
      </c>
      <c r="B27199" t="str">
        <f t="shared" si="817"/>
        <v>https://www.udobaer.de/out/media/public/cust/others/s0000420-2021-ch_it.pdf</v>
      </c>
    </row>
    <row r="27200" spans="1:2" x14ac:dyDescent="0.2">
      <c r="A27200" s="1" t="s">
        <v>9795</v>
      </c>
      <c r="B27200" t="str">
        <f t="shared" si="817"/>
        <v>https://www.udobaer.de/out/media/public/cust/others/s0000420-2021-ch_it.pdf</v>
      </c>
    </row>
    <row r="27201" spans="1:2" x14ac:dyDescent="0.2">
      <c r="A27201" s="1" t="s">
        <v>9796</v>
      </c>
      <c r="B27201" t="str">
        <f t="shared" si="817"/>
        <v>https://www.udobaer.de/out/media/public/cust/others/s0000420-2021-ch_it.pdf</v>
      </c>
    </row>
    <row r="27202" spans="1:2" x14ac:dyDescent="0.2">
      <c r="A27202" s="1" t="s">
        <v>9797</v>
      </c>
      <c r="B27202" t="str">
        <f t="shared" si="817"/>
        <v>https://www.udobaer.de/out/media/public/cust/others/s0000420-2021-ch_it.pdf</v>
      </c>
    </row>
    <row r="27203" spans="1:2" x14ac:dyDescent="0.2">
      <c r="A27203" s="1" t="s">
        <v>9798</v>
      </c>
      <c r="B27203" t="str">
        <f t="shared" si="817"/>
        <v>https://www.udobaer.de/out/media/public/cust/others/s0000420-2021-ch_it.pdf</v>
      </c>
    </row>
    <row r="27204" spans="1:2" x14ac:dyDescent="0.2">
      <c r="A27204" s="1" t="s">
        <v>9799</v>
      </c>
      <c r="B27204" t="str">
        <f t="shared" si="817"/>
        <v>https://www.udobaer.de/out/media/public/cust/others/s0000420-2021-ch_it.pdf</v>
      </c>
    </row>
    <row r="27205" spans="1:2" x14ac:dyDescent="0.2">
      <c r="A27205" s="1" t="s">
        <v>9800</v>
      </c>
      <c r="B27205" t="str">
        <f t="shared" si="817"/>
        <v>https://www.udobaer.de/out/media/public/cust/others/s0000420-2021-ch_it.pdf</v>
      </c>
    </row>
    <row r="27206" spans="1:2" x14ac:dyDescent="0.2">
      <c r="A27206" s="1" t="s">
        <v>9801</v>
      </c>
      <c r="B27206" t="str">
        <f t="shared" si="817"/>
        <v>https://www.udobaer.de/out/media/public/cust/others/s0000420-2021-ch_it.pdf</v>
      </c>
    </row>
    <row r="27207" spans="1:2" x14ac:dyDescent="0.2">
      <c r="A27207" s="1" t="s">
        <v>9802</v>
      </c>
      <c r="B27207" t="str">
        <f t="shared" si="817"/>
        <v>https://www.udobaer.de/out/media/public/cust/others/s0000420-2021-ch_it.pdf</v>
      </c>
    </row>
    <row r="27208" spans="1:2" x14ac:dyDescent="0.2">
      <c r="A27208" s="1" t="s">
        <v>9803</v>
      </c>
      <c r="B27208" t="str">
        <f t="shared" si="817"/>
        <v>https://www.udobaer.de/out/media/public/cust/others/s0000420-2021-ch_it.pdf</v>
      </c>
    </row>
    <row r="27209" spans="1:2" x14ac:dyDescent="0.2">
      <c r="A27209" s="1" t="s">
        <v>9804</v>
      </c>
      <c r="B27209" t="str">
        <f t="shared" si="817"/>
        <v>https://www.udobaer.de/out/media/public/cust/others/s0000420-2021-ch_it.pdf</v>
      </c>
    </row>
    <row r="27210" spans="1:2" x14ac:dyDescent="0.2">
      <c r="A27210" s="1" t="s">
        <v>9805</v>
      </c>
      <c r="B27210" t="str">
        <f t="shared" si="817"/>
        <v>https://www.udobaer.de/out/media/public/cust/others/s0000420-2021-ch_it.pdf</v>
      </c>
    </row>
    <row r="27211" spans="1:2" x14ac:dyDescent="0.2">
      <c r="A27211" s="1" t="s">
        <v>9806</v>
      </c>
      <c r="B27211" t="str">
        <f t="shared" si="817"/>
        <v>https://www.udobaer.de/out/media/public/cust/others/s0000420-2021-ch_it.pdf</v>
      </c>
    </row>
    <row r="27212" spans="1:2" x14ac:dyDescent="0.2">
      <c r="A27212" s="1" t="s">
        <v>9807</v>
      </c>
      <c r="B27212" t="str">
        <f t="shared" si="817"/>
        <v>https://www.udobaer.de/out/media/public/cust/others/s0000420-2021-ch_it.pdf</v>
      </c>
    </row>
    <row r="27213" spans="1:2" x14ac:dyDescent="0.2">
      <c r="A27213" s="1" t="s">
        <v>9808</v>
      </c>
      <c r="B27213" t="str">
        <f t="shared" si="817"/>
        <v>https://www.udobaer.de/out/media/public/cust/others/s0000420-2021-ch_it.pdf</v>
      </c>
    </row>
    <row r="27214" spans="1:2" x14ac:dyDescent="0.2">
      <c r="A27214" s="1" t="s">
        <v>9809</v>
      </c>
      <c r="B27214" t="str">
        <f t="shared" si="817"/>
        <v>https://www.udobaer.de/out/media/public/cust/others/s0000420-2021-ch_it.pdf</v>
      </c>
    </row>
    <row r="27215" spans="1:2" x14ac:dyDescent="0.2">
      <c r="A27215" s="1" t="s">
        <v>9810</v>
      </c>
      <c r="B27215" t="str">
        <f t="shared" si="817"/>
        <v>https://www.udobaer.de/out/media/public/cust/others/s0000420-2021-ch_it.pdf</v>
      </c>
    </row>
    <row r="27216" spans="1:2" x14ac:dyDescent="0.2">
      <c r="A27216" s="1" t="s">
        <v>34228</v>
      </c>
      <c r="B27216" t="str">
        <f t="shared" si="817"/>
        <v>https://www.udobaer.de/out/media/public/cust/others/s0000420-2021-ch_it.pdf</v>
      </c>
    </row>
    <row r="27217" spans="1:2" x14ac:dyDescent="0.2">
      <c r="A27217" s="1" t="s">
        <v>9766</v>
      </c>
      <c r="B27217" t="str">
        <f t="shared" ref="B27217:B27224" si="818">HYPERLINK("https://www.udobaer.de/out/media/public/cust/others/s0000421-2021-ch_it.pdf")</f>
        <v>https://www.udobaer.de/out/media/public/cust/others/s0000421-2021-ch_it.pdf</v>
      </c>
    </row>
    <row r="27218" spans="1:2" x14ac:dyDescent="0.2">
      <c r="A27218" s="1" t="s">
        <v>9767</v>
      </c>
      <c r="B27218" t="str">
        <f t="shared" si="818"/>
        <v>https://www.udobaer.de/out/media/public/cust/others/s0000421-2021-ch_it.pdf</v>
      </c>
    </row>
    <row r="27219" spans="1:2" x14ac:dyDescent="0.2">
      <c r="A27219" s="1" t="s">
        <v>9768</v>
      </c>
      <c r="B27219" t="str">
        <f t="shared" si="818"/>
        <v>https://www.udobaer.de/out/media/public/cust/others/s0000421-2021-ch_it.pdf</v>
      </c>
    </row>
    <row r="27220" spans="1:2" x14ac:dyDescent="0.2">
      <c r="A27220" s="1" t="s">
        <v>9769</v>
      </c>
      <c r="B27220" t="str">
        <f t="shared" si="818"/>
        <v>https://www.udobaer.de/out/media/public/cust/others/s0000421-2021-ch_it.pdf</v>
      </c>
    </row>
    <row r="27221" spans="1:2" x14ac:dyDescent="0.2">
      <c r="A27221" s="1" t="s">
        <v>9770</v>
      </c>
      <c r="B27221" t="str">
        <f t="shared" si="818"/>
        <v>https://www.udobaer.de/out/media/public/cust/others/s0000421-2021-ch_it.pdf</v>
      </c>
    </row>
    <row r="27222" spans="1:2" x14ac:dyDescent="0.2">
      <c r="A27222" s="1" t="s">
        <v>9771</v>
      </c>
      <c r="B27222" t="str">
        <f t="shared" si="818"/>
        <v>https://www.udobaer.de/out/media/public/cust/others/s0000421-2021-ch_it.pdf</v>
      </c>
    </row>
    <row r="27223" spans="1:2" x14ac:dyDescent="0.2">
      <c r="A27223" s="1" t="s">
        <v>9773</v>
      </c>
      <c r="B27223" t="str">
        <f t="shared" si="818"/>
        <v>https://www.udobaer.de/out/media/public/cust/others/s0000421-2021-ch_it.pdf</v>
      </c>
    </row>
    <row r="27224" spans="1:2" x14ac:dyDescent="0.2">
      <c r="A27224" s="1" t="s">
        <v>9776</v>
      </c>
      <c r="B27224" t="str">
        <f t="shared" si="818"/>
        <v>https://www.udobaer.de/out/media/public/cust/others/s0000421-2021-ch_it.pdf</v>
      </c>
    </row>
    <row r="27225" spans="1:2" x14ac:dyDescent="0.2">
      <c r="A27225" s="1" t="s">
        <v>10302</v>
      </c>
      <c r="B27225" t="str">
        <f t="shared" ref="B27225:B27270" si="819">HYPERLINK("https://www.udobaer.de/out/media/public/cust/others/s0000422-2021-ch_it.pdf")</f>
        <v>https://www.udobaer.de/out/media/public/cust/others/s0000422-2021-ch_it.pdf</v>
      </c>
    </row>
    <row r="27226" spans="1:2" x14ac:dyDescent="0.2">
      <c r="A27226" s="1" t="s">
        <v>10302</v>
      </c>
      <c r="B27226" t="str">
        <f t="shared" si="819"/>
        <v>https://www.udobaer.de/out/media/public/cust/others/s0000422-2021-ch_it.pdf</v>
      </c>
    </row>
    <row r="27227" spans="1:2" x14ac:dyDescent="0.2">
      <c r="A27227" s="1" t="s">
        <v>10304</v>
      </c>
      <c r="B27227" t="str">
        <f t="shared" si="819"/>
        <v>https://www.udobaer.de/out/media/public/cust/others/s0000422-2021-ch_it.pdf</v>
      </c>
    </row>
    <row r="27228" spans="1:2" x14ac:dyDescent="0.2">
      <c r="A27228" s="1" t="s">
        <v>10304</v>
      </c>
      <c r="B27228" t="str">
        <f t="shared" si="819"/>
        <v>https://www.udobaer.de/out/media/public/cust/others/s0000422-2021-ch_it.pdf</v>
      </c>
    </row>
    <row r="27229" spans="1:2" x14ac:dyDescent="0.2">
      <c r="A27229" s="1" t="s">
        <v>10305</v>
      </c>
      <c r="B27229" t="str">
        <f t="shared" si="819"/>
        <v>https://www.udobaer.de/out/media/public/cust/others/s0000422-2021-ch_it.pdf</v>
      </c>
    </row>
    <row r="27230" spans="1:2" x14ac:dyDescent="0.2">
      <c r="A27230" s="1" t="s">
        <v>10305</v>
      </c>
      <c r="B27230" t="str">
        <f t="shared" si="819"/>
        <v>https://www.udobaer.de/out/media/public/cust/others/s0000422-2021-ch_it.pdf</v>
      </c>
    </row>
    <row r="27231" spans="1:2" x14ac:dyDescent="0.2">
      <c r="A27231" s="1" t="s">
        <v>10307</v>
      </c>
      <c r="B27231" t="str">
        <f t="shared" si="819"/>
        <v>https://www.udobaer.de/out/media/public/cust/others/s0000422-2021-ch_it.pdf</v>
      </c>
    </row>
    <row r="27232" spans="1:2" x14ac:dyDescent="0.2">
      <c r="A27232" s="1" t="s">
        <v>10307</v>
      </c>
      <c r="B27232" t="str">
        <f t="shared" si="819"/>
        <v>https://www.udobaer.de/out/media/public/cust/others/s0000422-2021-ch_it.pdf</v>
      </c>
    </row>
    <row r="27233" spans="1:2" x14ac:dyDescent="0.2">
      <c r="A27233" s="1" t="s">
        <v>10308</v>
      </c>
      <c r="B27233" t="str">
        <f t="shared" si="819"/>
        <v>https://www.udobaer.de/out/media/public/cust/others/s0000422-2021-ch_it.pdf</v>
      </c>
    </row>
    <row r="27234" spans="1:2" x14ac:dyDescent="0.2">
      <c r="A27234" s="1" t="s">
        <v>10308</v>
      </c>
      <c r="B27234" t="str">
        <f t="shared" si="819"/>
        <v>https://www.udobaer.de/out/media/public/cust/others/s0000422-2021-ch_it.pdf</v>
      </c>
    </row>
    <row r="27235" spans="1:2" x14ac:dyDescent="0.2">
      <c r="A27235" s="1" t="s">
        <v>10309</v>
      </c>
      <c r="B27235" t="str">
        <f t="shared" si="819"/>
        <v>https://www.udobaer.de/out/media/public/cust/others/s0000422-2021-ch_it.pdf</v>
      </c>
    </row>
    <row r="27236" spans="1:2" x14ac:dyDescent="0.2">
      <c r="A27236" s="1" t="s">
        <v>10309</v>
      </c>
      <c r="B27236" t="str">
        <f t="shared" si="819"/>
        <v>https://www.udobaer.de/out/media/public/cust/others/s0000422-2021-ch_it.pdf</v>
      </c>
    </row>
    <row r="27237" spans="1:2" x14ac:dyDescent="0.2">
      <c r="A27237" s="1" t="s">
        <v>10310</v>
      </c>
      <c r="B27237" t="str">
        <f t="shared" si="819"/>
        <v>https://www.udobaer.de/out/media/public/cust/others/s0000422-2021-ch_it.pdf</v>
      </c>
    </row>
    <row r="27238" spans="1:2" x14ac:dyDescent="0.2">
      <c r="A27238" s="1" t="s">
        <v>10310</v>
      </c>
      <c r="B27238" t="str">
        <f t="shared" si="819"/>
        <v>https://www.udobaer.de/out/media/public/cust/others/s0000422-2021-ch_it.pdf</v>
      </c>
    </row>
    <row r="27239" spans="1:2" x14ac:dyDescent="0.2">
      <c r="A27239" s="1" t="s">
        <v>10311</v>
      </c>
      <c r="B27239" t="str">
        <f t="shared" si="819"/>
        <v>https://www.udobaer.de/out/media/public/cust/others/s0000422-2021-ch_it.pdf</v>
      </c>
    </row>
    <row r="27240" spans="1:2" x14ac:dyDescent="0.2">
      <c r="A27240" s="1" t="s">
        <v>10311</v>
      </c>
      <c r="B27240" t="str">
        <f t="shared" si="819"/>
        <v>https://www.udobaer.de/out/media/public/cust/others/s0000422-2021-ch_it.pdf</v>
      </c>
    </row>
    <row r="27241" spans="1:2" x14ac:dyDescent="0.2">
      <c r="A27241" s="1" t="s">
        <v>10312</v>
      </c>
      <c r="B27241" t="str">
        <f t="shared" si="819"/>
        <v>https://www.udobaer.de/out/media/public/cust/others/s0000422-2021-ch_it.pdf</v>
      </c>
    </row>
    <row r="27242" spans="1:2" x14ac:dyDescent="0.2">
      <c r="A27242" s="1" t="s">
        <v>10312</v>
      </c>
      <c r="B27242" t="str">
        <f t="shared" si="819"/>
        <v>https://www.udobaer.de/out/media/public/cust/others/s0000422-2021-ch_it.pdf</v>
      </c>
    </row>
    <row r="27243" spans="1:2" x14ac:dyDescent="0.2">
      <c r="A27243" s="1" t="s">
        <v>10313</v>
      </c>
      <c r="B27243" t="str">
        <f t="shared" si="819"/>
        <v>https://www.udobaer.de/out/media/public/cust/others/s0000422-2021-ch_it.pdf</v>
      </c>
    </row>
    <row r="27244" spans="1:2" x14ac:dyDescent="0.2">
      <c r="A27244" s="1" t="s">
        <v>10313</v>
      </c>
      <c r="B27244" t="str">
        <f t="shared" si="819"/>
        <v>https://www.udobaer.de/out/media/public/cust/others/s0000422-2021-ch_it.pdf</v>
      </c>
    </row>
    <row r="27245" spans="1:2" x14ac:dyDescent="0.2">
      <c r="A27245" s="1" t="s">
        <v>10314</v>
      </c>
      <c r="B27245" t="str">
        <f t="shared" si="819"/>
        <v>https://www.udobaer.de/out/media/public/cust/others/s0000422-2021-ch_it.pdf</v>
      </c>
    </row>
    <row r="27246" spans="1:2" x14ac:dyDescent="0.2">
      <c r="A27246" s="1" t="s">
        <v>10314</v>
      </c>
      <c r="B27246" t="str">
        <f t="shared" si="819"/>
        <v>https://www.udobaer.de/out/media/public/cust/others/s0000422-2021-ch_it.pdf</v>
      </c>
    </row>
    <row r="27247" spans="1:2" x14ac:dyDescent="0.2">
      <c r="A27247" s="1" t="s">
        <v>10315</v>
      </c>
      <c r="B27247" t="str">
        <f t="shared" si="819"/>
        <v>https://www.udobaer.de/out/media/public/cust/others/s0000422-2021-ch_it.pdf</v>
      </c>
    </row>
    <row r="27248" spans="1:2" x14ac:dyDescent="0.2">
      <c r="A27248" s="1" t="s">
        <v>10315</v>
      </c>
      <c r="B27248" t="str">
        <f t="shared" si="819"/>
        <v>https://www.udobaer.de/out/media/public/cust/others/s0000422-2021-ch_it.pdf</v>
      </c>
    </row>
    <row r="27249" spans="1:2" x14ac:dyDescent="0.2">
      <c r="A27249" s="1" t="s">
        <v>10316</v>
      </c>
      <c r="B27249" t="str">
        <f t="shared" si="819"/>
        <v>https://www.udobaer.de/out/media/public/cust/others/s0000422-2021-ch_it.pdf</v>
      </c>
    </row>
    <row r="27250" spans="1:2" x14ac:dyDescent="0.2">
      <c r="A27250" s="1" t="s">
        <v>10317</v>
      </c>
      <c r="B27250" t="str">
        <f t="shared" si="819"/>
        <v>https://www.udobaer.de/out/media/public/cust/others/s0000422-2021-ch_it.pdf</v>
      </c>
    </row>
    <row r="27251" spans="1:2" x14ac:dyDescent="0.2">
      <c r="A27251" s="1" t="s">
        <v>10318</v>
      </c>
      <c r="B27251" t="str">
        <f t="shared" si="819"/>
        <v>https://www.udobaer.de/out/media/public/cust/others/s0000422-2021-ch_it.pdf</v>
      </c>
    </row>
    <row r="27252" spans="1:2" x14ac:dyDescent="0.2">
      <c r="A27252" s="1" t="s">
        <v>10319</v>
      </c>
      <c r="B27252" t="str">
        <f t="shared" si="819"/>
        <v>https://www.udobaer.de/out/media/public/cust/others/s0000422-2021-ch_it.pdf</v>
      </c>
    </row>
    <row r="27253" spans="1:2" x14ac:dyDescent="0.2">
      <c r="A27253" s="1" t="s">
        <v>10320</v>
      </c>
      <c r="B27253" t="str">
        <f t="shared" si="819"/>
        <v>https://www.udobaer.de/out/media/public/cust/others/s0000422-2021-ch_it.pdf</v>
      </c>
    </row>
    <row r="27254" spans="1:2" x14ac:dyDescent="0.2">
      <c r="A27254" s="1" t="s">
        <v>10321</v>
      </c>
      <c r="B27254" t="str">
        <f t="shared" si="819"/>
        <v>https://www.udobaer.de/out/media/public/cust/others/s0000422-2021-ch_it.pdf</v>
      </c>
    </row>
    <row r="27255" spans="1:2" x14ac:dyDescent="0.2">
      <c r="A27255" s="1" t="s">
        <v>10322</v>
      </c>
      <c r="B27255" t="str">
        <f t="shared" si="819"/>
        <v>https://www.udobaer.de/out/media/public/cust/others/s0000422-2021-ch_it.pdf</v>
      </c>
    </row>
    <row r="27256" spans="1:2" x14ac:dyDescent="0.2">
      <c r="A27256" s="1" t="s">
        <v>10323</v>
      </c>
      <c r="B27256" t="str">
        <f t="shared" si="819"/>
        <v>https://www.udobaer.de/out/media/public/cust/others/s0000422-2021-ch_it.pdf</v>
      </c>
    </row>
    <row r="27257" spans="1:2" x14ac:dyDescent="0.2">
      <c r="A27257" s="1" t="s">
        <v>10324</v>
      </c>
      <c r="B27257" t="str">
        <f t="shared" si="819"/>
        <v>https://www.udobaer.de/out/media/public/cust/others/s0000422-2021-ch_it.pdf</v>
      </c>
    </row>
    <row r="27258" spans="1:2" x14ac:dyDescent="0.2">
      <c r="A27258" s="1" t="s">
        <v>10325</v>
      </c>
      <c r="B27258" t="str">
        <f t="shared" si="819"/>
        <v>https://www.udobaer.de/out/media/public/cust/others/s0000422-2021-ch_it.pdf</v>
      </c>
    </row>
    <row r="27259" spans="1:2" x14ac:dyDescent="0.2">
      <c r="A27259" s="1" t="s">
        <v>10326</v>
      </c>
      <c r="B27259" t="str">
        <f t="shared" si="819"/>
        <v>https://www.udobaer.de/out/media/public/cust/others/s0000422-2021-ch_it.pdf</v>
      </c>
    </row>
    <row r="27260" spans="1:2" x14ac:dyDescent="0.2">
      <c r="A27260" s="1" t="s">
        <v>10327</v>
      </c>
      <c r="B27260" t="str">
        <f t="shared" si="819"/>
        <v>https://www.udobaer.de/out/media/public/cust/others/s0000422-2021-ch_it.pdf</v>
      </c>
    </row>
    <row r="27261" spans="1:2" x14ac:dyDescent="0.2">
      <c r="A27261" s="1" t="s">
        <v>10328</v>
      </c>
      <c r="B27261" t="str">
        <f t="shared" si="819"/>
        <v>https://www.udobaer.de/out/media/public/cust/others/s0000422-2021-ch_it.pdf</v>
      </c>
    </row>
    <row r="27262" spans="1:2" x14ac:dyDescent="0.2">
      <c r="A27262" s="1" t="s">
        <v>10329</v>
      </c>
      <c r="B27262" t="str">
        <f t="shared" si="819"/>
        <v>https://www.udobaer.de/out/media/public/cust/others/s0000422-2021-ch_it.pdf</v>
      </c>
    </row>
    <row r="27263" spans="1:2" x14ac:dyDescent="0.2">
      <c r="A27263" s="1" t="s">
        <v>10330</v>
      </c>
      <c r="B27263" t="str">
        <f t="shared" si="819"/>
        <v>https://www.udobaer.de/out/media/public/cust/others/s0000422-2021-ch_it.pdf</v>
      </c>
    </row>
    <row r="27264" spans="1:2" x14ac:dyDescent="0.2">
      <c r="A27264" s="1" t="s">
        <v>10331</v>
      </c>
      <c r="B27264" t="str">
        <f t="shared" si="819"/>
        <v>https://www.udobaer.de/out/media/public/cust/others/s0000422-2021-ch_it.pdf</v>
      </c>
    </row>
    <row r="27265" spans="1:2" x14ac:dyDescent="0.2">
      <c r="A27265" s="1" t="s">
        <v>10332</v>
      </c>
      <c r="B27265" t="str">
        <f t="shared" si="819"/>
        <v>https://www.udobaer.de/out/media/public/cust/others/s0000422-2021-ch_it.pdf</v>
      </c>
    </row>
    <row r="27266" spans="1:2" x14ac:dyDescent="0.2">
      <c r="A27266" s="1" t="s">
        <v>10333</v>
      </c>
      <c r="B27266" t="str">
        <f t="shared" si="819"/>
        <v>https://www.udobaer.de/out/media/public/cust/others/s0000422-2021-ch_it.pdf</v>
      </c>
    </row>
    <row r="27267" spans="1:2" x14ac:dyDescent="0.2">
      <c r="A27267" s="1" t="s">
        <v>10335</v>
      </c>
      <c r="B27267" t="str">
        <f t="shared" si="819"/>
        <v>https://www.udobaer.de/out/media/public/cust/others/s0000422-2021-ch_it.pdf</v>
      </c>
    </row>
    <row r="27268" spans="1:2" x14ac:dyDescent="0.2">
      <c r="A27268" s="1" t="s">
        <v>10337</v>
      </c>
      <c r="B27268" t="str">
        <f t="shared" si="819"/>
        <v>https://www.udobaer.de/out/media/public/cust/others/s0000422-2021-ch_it.pdf</v>
      </c>
    </row>
    <row r="27269" spans="1:2" x14ac:dyDescent="0.2">
      <c r="A27269" s="1" t="s">
        <v>11498</v>
      </c>
      <c r="B27269" t="str">
        <f t="shared" si="819"/>
        <v>https://www.udobaer.de/out/media/public/cust/others/s0000422-2021-ch_it.pdf</v>
      </c>
    </row>
    <row r="27270" spans="1:2" x14ac:dyDescent="0.2">
      <c r="A27270" s="1" t="s">
        <v>34399</v>
      </c>
      <c r="B27270" t="str">
        <f t="shared" si="819"/>
        <v>https://www.udobaer.de/out/media/public/cust/others/s0000422-2021-ch_it.pdf</v>
      </c>
    </row>
    <row r="27271" spans="1:2" x14ac:dyDescent="0.2">
      <c r="A27271" s="1" t="s">
        <v>134</v>
      </c>
      <c r="B27271" t="str">
        <f t="shared" ref="B27271:B27302" si="820">HYPERLINK("https://www.udobaer.de/out/media/public/cust/others/s0000423-2021-ch_it.pdf")</f>
        <v>https://www.udobaer.de/out/media/public/cust/others/s0000423-2021-ch_it.pdf</v>
      </c>
    </row>
    <row r="27272" spans="1:2" x14ac:dyDescent="0.2">
      <c r="A27272" s="1" t="s">
        <v>135</v>
      </c>
      <c r="B27272" t="str">
        <f t="shared" si="820"/>
        <v>https://www.udobaer.de/out/media/public/cust/others/s0000423-2021-ch_it.pdf</v>
      </c>
    </row>
    <row r="27273" spans="1:2" x14ac:dyDescent="0.2">
      <c r="A27273" s="1" t="s">
        <v>138</v>
      </c>
      <c r="B27273" t="str">
        <f t="shared" si="820"/>
        <v>https://www.udobaer.de/out/media/public/cust/others/s0000423-2021-ch_it.pdf</v>
      </c>
    </row>
    <row r="27274" spans="1:2" x14ac:dyDescent="0.2">
      <c r="A27274" s="1" t="s">
        <v>140</v>
      </c>
      <c r="B27274" t="str">
        <f t="shared" si="820"/>
        <v>https://www.udobaer.de/out/media/public/cust/others/s0000423-2021-ch_it.pdf</v>
      </c>
    </row>
    <row r="27275" spans="1:2" x14ac:dyDescent="0.2">
      <c r="A27275" s="1" t="s">
        <v>143</v>
      </c>
      <c r="B27275" t="str">
        <f t="shared" si="820"/>
        <v>https://www.udobaer.de/out/media/public/cust/others/s0000423-2021-ch_it.pdf</v>
      </c>
    </row>
    <row r="27276" spans="1:2" x14ac:dyDescent="0.2">
      <c r="A27276" s="1" t="s">
        <v>144</v>
      </c>
      <c r="B27276" t="str">
        <f t="shared" si="820"/>
        <v>https://www.udobaer.de/out/media/public/cust/others/s0000423-2021-ch_it.pdf</v>
      </c>
    </row>
    <row r="27277" spans="1:2" x14ac:dyDescent="0.2">
      <c r="A27277" s="1" t="s">
        <v>146</v>
      </c>
      <c r="B27277" t="str">
        <f t="shared" si="820"/>
        <v>https://www.udobaer.de/out/media/public/cust/others/s0000423-2021-ch_it.pdf</v>
      </c>
    </row>
    <row r="27278" spans="1:2" x14ac:dyDescent="0.2">
      <c r="A27278" s="1" t="s">
        <v>148</v>
      </c>
      <c r="B27278" t="str">
        <f t="shared" si="820"/>
        <v>https://www.udobaer.de/out/media/public/cust/others/s0000423-2021-ch_it.pdf</v>
      </c>
    </row>
    <row r="27279" spans="1:2" x14ac:dyDescent="0.2">
      <c r="A27279" s="1" t="s">
        <v>150</v>
      </c>
      <c r="B27279" t="str">
        <f t="shared" si="820"/>
        <v>https://www.udobaer.de/out/media/public/cust/others/s0000423-2021-ch_it.pdf</v>
      </c>
    </row>
    <row r="27280" spans="1:2" x14ac:dyDescent="0.2">
      <c r="A27280" s="1" t="s">
        <v>152</v>
      </c>
      <c r="B27280" t="str">
        <f t="shared" si="820"/>
        <v>https://www.udobaer.de/out/media/public/cust/others/s0000423-2021-ch_it.pdf</v>
      </c>
    </row>
    <row r="27281" spans="1:2" x14ac:dyDescent="0.2">
      <c r="A27281" s="1" t="s">
        <v>10417</v>
      </c>
      <c r="B27281" t="str">
        <f t="shared" si="820"/>
        <v>https://www.udobaer.de/out/media/public/cust/others/s0000423-2021-ch_it.pdf</v>
      </c>
    </row>
    <row r="27282" spans="1:2" x14ac:dyDescent="0.2">
      <c r="A27282" s="1" t="s">
        <v>10418</v>
      </c>
      <c r="B27282" t="str">
        <f t="shared" si="820"/>
        <v>https://www.udobaer.de/out/media/public/cust/others/s0000423-2021-ch_it.pdf</v>
      </c>
    </row>
    <row r="27283" spans="1:2" x14ac:dyDescent="0.2">
      <c r="A27283" s="1" t="s">
        <v>10419</v>
      </c>
      <c r="B27283" t="str">
        <f t="shared" si="820"/>
        <v>https://www.udobaer.de/out/media/public/cust/others/s0000423-2021-ch_it.pdf</v>
      </c>
    </row>
    <row r="27284" spans="1:2" x14ac:dyDescent="0.2">
      <c r="A27284" s="1" t="s">
        <v>10420</v>
      </c>
      <c r="B27284" t="str">
        <f t="shared" si="820"/>
        <v>https://www.udobaer.de/out/media/public/cust/others/s0000423-2021-ch_it.pdf</v>
      </c>
    </row>
    <row r="27285" spans="1:2" x14ac:dyDescent="0.2">
      <c r="A27285" s="1" t="s">
        <v>10421</v>
      </c>
      <c r="B27285" t="str">
        <f t="shared" si="820"/>
        <v>https://www.udobaer.de/out/media/public/cust/others/s0000423-2021-ch_it.pdf</v>
      </c>
    </row>
    <row r="27286" spans="1:2" x14ac:dyDescent="0.2">
      <c r="A27286" s="1" t="s">
        <v>10422</v>
      </c>
      <c r="B27286" t="str">
        <f t="shared" si="820"/>
        <v>https://www.udobaer.de/out/media/public/cust/others/s0000423-2021-ch_it.pdf</v>
      </c>
    </row>
    <row r="27287" spans="1:2" x14ac:dyDescent="0.2">
      <c r="A27287" s="1" t="s">
        <v>10423</v>
      </c>
      <c r="B27287" t="str">
        <f t="shared" si="820"/>
        <v>https://www.udobaer.de/out/media/public/cust/others/s0000423-2021-ch_it.pdf</v>
      </c>
    </row>
    <row r="27288" spans="1:2" x14ac:dyDescent="0.2">
      <c r="A27288" s="1" t="s">
        <v>10424</v>
      </c>
      <c r="B27288" t="str">
        <f t="shared" si="820"/>
        <v>https://www.udobaer.de/out/media/public/cust/others/s0000423-2021-ch_it.pdf</v>
      </c>
    </row>
    <row r="27289" spans="1:2" x14ac:dyDescent="0.2">
      <c r="A27289" s="1" t="s">
        <v>10425</v>
      </c>
      <c r="B27289" t="str">
        <f t="shared" si="820"/>
        <v>https://www.udobaer.de/out/media/public/cust/others/s0000423-2021-ch_it.pdf</v>
      </c>
    </row>
    <row r="27290" spans="1:2" x14ac:dyDescent="0.2">
      <c r="A27290" s="1" t="s">
        <v>10426</v>
      </c>
      <c r="B27290" t="str">
        <f t="shared" si="820"/>
        <v>https://www.udobaer.de/out/media/public/cust/others/s0000423-2021-ch_it.pdf</v>
      </c>
    </row>
    <row r="27291" spans="1:2" x14ac:dyDescent="0.2">
      <c r="A27291" s="1" t="s">
        <v>10427</v>
      </c>
      <c r="B27291" t="str">
        <f t="shared" si="820"/>
        <v>https://www.udobaer.de/out/media/public/cust/others/s0000423-2021-ch_it.pdf</v>
      </c>
    </row>
    <row r="27292" spans="1:2" x14ac:dyDescent="0.2">
      <c r="A27292" s="1" t="s">
        <v>10428</v>
      </c>
      <c r="B27292" t="str">
        <f t="shared" si="820"/>
        <v>https://www.udobaer.de/out/media/public/cust/others/s0000423-2021-ch_it.pdf</v>
      </c>
    </row>
    <row r="27293" spans="1:2" x14ac:dyDescent="0.2">
      <c r="A27293" s="1" t="s">
        <v>10429</v>
      </c>
      <c r="B27293" t="str">
        <f t="shared" si="820"/>
        <v>https://www.udobaer.de/out/media/public/cust/others/s0000423-2021-ch_it.pdf</v>
      </c>
    </row>
    <row r="27294" spans="1:2" x14ac:dyDescent="0.2">
      <c r="A27294" s="1" t="s">
        <v>10430</v>
      </c>
      <c r="B27294" t="str">
        <f t="shared" si="820"/>
        <v>https://www.udobaer.de/out/media/public/cust/others/s0000423-2021-ch_it.pdf</v>
      </c>
    </row>
    <row r="27295" spans="1:2" x14ac:dyDescent="0.2">
      <c r="A27295" s="1" t="s">
        <v>10431</v>
      </c>
      <c r="B27295" t="str">
        <f t="shared" si="820"/>
        <v>https://www.udobaer.de/out/media/public/cust/others/s0000423-2021-ch_it.pdf</v>
      </c>
    </row>
    <row r="27296" spans="1:2" x14ac:dyDescent="0.2">
      <c r="A27296" s="1" t="s">
        <v>10432</v>
      </c>
      <c r="B27296" t="str">
        <f t="shared" si="820"/>
        <v>https://www.udobaer.de/out/media/public/cust/others/s0000423-2021-ch_it.pdf</v>
      </c>
    </row>
    <row r="27297" spans="1:2" x14ac:dyDescent="0.2">
      <c r="A27297" s="1" t="s">
        <v>10433</v>
      </c>
      <c r="B27297" t="str">
        <f t="shared" si="820"/>
        <v>https://www.udobaer.de/out/media/public/cust/others/s0000423-2021-ch_it.pdf</v>
      </c>
    </row>
    <row r="27298" spans="1:2" x14ac:dyDescent="0.2">
      <c r="A27298" s="1" t="s">
        <v>10434</v>
      </c>
      <c r="B27298" t="str">
        <f t="shared" si="820"/>
        <v>https://www.udobaer.de/out/media/public/cust/others/s0000423-2021-ch_it.pdf</v>
      </c>
    </row>
    <row r="27299" spans="1:2" x14ac:dyDescent="0.2">
      <c r="A27299" s="1" t="s">
        <v>10435</v>
      </c>
      <c r="B27299" t="str">
        <f t="shared" si="820"/>
        <v>https://www.udobaer.de/out/media/public/cust/others/s0000423-2021-ch_it.pdf</v>
      </c>
    </row>
    <row r="27300" spans="1:2" x14ac:dyDescent="0.2">
      <c r="A27300" s="1" t="s">
        <v>10436</v>
      </c>
      <c r="B27300" t="str">
        <f t="shared" si="820"/>
        <v>https://www.udobaer.de/out/media/public/cust/others/s0000423-2021-ch_it.pdf</v>
      </c>
    </row>
    <row r="27301" spans="1:2" x14ac:dyDescent="0.2">
      <c r="A27301" s="1" t="s">
        <v>10437</v>
      </c>
      <c r="B27301" t="str">
        <f t="shared" si="820"/>
        <v>https://www.udobaer.de/out/media/public/cust/others/s0000423-2021-ch_it.pdf</v>
      </c>
    </row>
    <row r="27302" spans="1:2" x14ac:dyDescent="0.2">
      <c r="A27302" s="1" t="s">
        <v>10438</v>
      </c>
      <c r="B27302" t="str">
        <f t="shared" si="820"/>
        <v>https://www.udobaer.de/out/media/public/cust/others/s0000423-2021-ch_it.pdf</v>
      </c>
    </row>
    <row r="27303" spans="1:2" x14ac:dyDescent="0.2">
      <c r="A27303" s="1" t="s">
        <v>10439</v>
      </c>
      <c r="B27303" t="str">
        <f t="shared" ref="B27303:B27334" si="821">HYPERLINK("https://www.udobaer.de/out/media/public/cust/others/s0000423-2021-ch_it.pdf")</f>
        <v>https://www.udobaer.de/out/media/public/cust/others/s0000423-2021-ch_it.pdf</v>
      </c>
    </row>
    <row r="27304" spans="1:2" x14ac:dyDescent="0.2">
      <c r="A27304" s="1" t="s">
        <v>10440</v>
      </c>
      <c r="B27304" t="str">
        <f t="shared" si="821"/>
        <v>https://www.udobaer.de/out/media/public/cust/others/s0000423-2021-ch_it.pdf</v>
      </c>
    </row>
    <row r="27305" spans="1:2" x14ac:dyDescent="0.2">
      <c r="A27305" s="1" t="s">
        <v>10441</v>
      </c>
      <c r="B27305" t="str">
        <f t="shared" si="821"/>
        <v>https://www.udobaer.de/out/media/public/cust/others/s0000423-2021-ch_it.pdf</v>
      </c>
    </row>
    <row r="27306" spans="1:2" x14ac:dyDescent="0.2">
      <c r="A27306" s="1" t="s">
        <v>10442</v>
      </c>
      <c r="B27306" t="str">
        <f t="shared" si="821"/>
        <v>https://www.udobaer.de/out/media/public/cust/others/s0000423-2021-ch_it.pdf</v>
      </c>
    </row>
    <row r="27307" spans="1:2" x14ac:dyDescent="0.2">
      <c r="A27307" s="1" t="s">
        <v>10443</v>
      </c>
      <c r="B27307" t="str">
        <f t="shared" si="821"/>
        <v>https://www.udobaer.de/out/media/public/cust/others/s0000423-2021-ch_it.pdf</v>
      </c>
    </row>
    <row r="27308" spans="1:2" x14ac:dyDescent="0.2">
      <c r="A27308" s="1" t="s">
        <v>10444</v>
      </c>
      <c r="B27308" t="str">
        <f t="shared" si="821"/>
        <v>https://www.udobaer.de/out/media/public/cust/others/s0000423-2021-ch_it.pdf</v>
      </c>
    </row>
    <row r="27309" spans="1:2" x14ac:dyDescent="0.2">
      <c r="A27309" s="1" t="s">
        <v>10445</v>
      </c>
      <c r="B27309" t="str">
        <f t="shared" si="821"/>
        <v>https://www.udobaer.de/out/media/public/cust/others/s0000423-2021-ch_it.pdf</v>
      </c>
    </row>
    <row r="27310" spans="1:2" x14ac:dyDescent="0.2">
      <c r="A27310" s="1" t="s">
        <v>10446</v>
      </c>
      <c r="B27310" t="str">
        <f t="shared" si="821"/>
        <v>https://www.udobaer.de/out/media/public/cust/others/s0000423-2021-ch_it.pdf</v>
      </c>
    </row>
    <row r="27311" spans="1:2" x14ac:dyDescent="0.2">
      <c r="A27311" s="1" t="s">
        <v>10447</v>
      </c>
      <c r="B27311" t="str">
        <f t="shared" si="821"/>
        <v>https://www.udobaer.de/out/media/public/cust/others/s0000423-2021-ch_it.pdf</v>
      </c>
    </row>
    <row r="27312" spans="1:2" x14ac:dyDescent="0.2">
      <c r="A27312" s="1" t="s">
        <v>10448</v>
      </c>
      <c r="B27312" t="str">
        <f t="shared" si="821"/>
        <v>https://www.udobaer.de/out/media/public/cust/others/s0000423-2021-ch_it.pdf</v>
      </c>
    </row>
    <row r="27313" spans="1:2" x14ac:dyDescent="0.2">
      <c r="A27313" s="1" t="s">
        <v>10449</v>
      </c>
      <c r="B27313" t="str">
        <f t="shared" si="821"/>
        <v>https://www.udobaer.de/out/media/public/cust/others/s0000423-2021-ch_it.pdf</v>
      </c>
    </row>
    <row r="27314" spans="1:2" x14ac:dyDescent="0.2">
      <c r="A27314" s="1" t="s">
        <v>10450</v>
      </c>
      <c r="B27314" t="str">
        <f t="shared" si="821"/>
        <v>https://www.udobaer.de/out/media/public/cust/others/s0000423-2021-ch_it.pdf</v>
      </c>
    </row>
    <row r="27315" spans="1:2" x14ac:dyDescent="0.2">
      <c r="A27315" s="1" t="s">
        <v>10451</v>
      </c>
      <c r="B27315" t="str">
        <f t="shared" si="821"/>
        <v>https://www.udobaer.de/out/media/public/cust/others/s0000423-2021-ch_it.pdf</v>
      </c>
    </row>
    <row r="27316" spans="1:2" x14ac:dyDescent="0.2">
      <c r="A27316" s="1" t="s">
        <v>10452</v>
      </c>
      <c r="B27316" t="str">
        <f t="shared" si="821"/>
        <v>https://www.udobaer.de/out/media/public/cust/others/s0000423-2021-ch_it.pdf</v>
      </c>
    </row>
    <row r="27317" spans="1:2" x14ac:dyDescent="0.2">
      <c r="A27317" s="1" t="s">
        <v>10453</v>
      </c>
      <c r="B27317" t="str">
        <f t="shared" si="821"/>
        <v>https://www.udobaer.de/out/media/public/cust/others/s0000423-2021-ch_it.pdf</v>
      </c>
    </row>
    <row r="27318" spans="1:2" x14ac:dyDescent="0.2">
      <c r="A27318" s="1" t="s">
        <v>10454</v>
      </c>
      <c r="B27318" t="str">
        <f t="shared" si="821"/>
        <v>https://www.udobaer.de/out/media/public/cust/others/s0000423-2021-ch_it.pdf</v>
      </c>
    </row>
    <row r="27319" spans="1:2" x14ac:dyDescent="0.2">
      <c r="A27319" s="1" t="s">
        <v>10455</v>
      </c>
      <c r="B27319" t="str">
        <f t="shared" si="821"/>
        <v>https://www.udobaer.de/out/media/public/cust/others/s0000423-2021-ch_it.pdf</v>
      </c>
    </row>
    <row r="27320" spans="1:2" x14ac:dyDescent="0.2">
      <c r="A27320" s="1" t="s">
        <v>10456</v>
      </c>
      <c r="B27320" t="str">
        <f t="shared" si="821"/>
        <v>https://www.udobaer.de/out/media/public/cust/others/s0000423-2021-ch_it.pdf</v>
      </c>
    </row>
    <row r="27321" spans="1:2" x14ac:dyDescent="0.2">
      <c r="A27321" s="1" t="s">
        <v>10457</v>
      </c>
      <c r="B27321" t="str">
        <f t="shared" si="821"/>
        <v>https://www.udobaer.de/out/media/public/cust/others/s0000423-2021-ch_it.pdf</v>
      </c>
    </row>
    <row r="27322" spans="1:2" x14ac:dyDescent="0.2">
      <c r="A27322" s="1" t="s">
        <v>10458</v>
      </c>
      <c r="B27322" t="str">
        <f t="shared" si="821"/>
        <v>https://www.udobaer.de/out/media/public/cust/others/s0000423-2021-ch_it.pdf</v>
      </c>
    </row>
    <row r="27323" spans="1:2" x14ac:dyDescent="0.2">
      <c r="A27323" s="1" t="s">
        <v>10462</v>
      </c>
      <c r="B27323" t="str">
        <f t="shared" si="821"/>
        <v>https://www.udobaer.de/out/media/public/cust/others/s0000423-2021-ch_it.pdf</v>
      </c>
    </row>
    <row r="27324" spans="1:2" x14ac:dyDescent="0.2">
      <c r="A27324" s="1" t="s">
        <v>10464</v>
      </c>
      <c r="B27324" t="str">
        <f t="shared" si="821"/>
        <v>https://www.udobaer.de/out/media/public/cust/others/s0000423-2021-ch_it.pdf</v>
      </c>
    </row>
    <row r="27325" spans="1:2" x14ac:dyDescent="0.2">
      <c r="A27325" s="1" t="s">
        <v>11116</v>
      </c>
      <c r="B27325" t="str">
        <f t="shared" si="821"/>
        <v>https://www.udobaer.de/out/media/public/cust/others/s0000423-2021-ch_it.pdf</v>
      </c>
    </row>
    <row r="27326" spans="1:2" x14ac:dyDescent="0.2">
      <c r="A27326" s="1" t="s">
        <v>11118</v>
      </c>
      <c r="B27326" t="str">
        <f t="shared" si="821"/>
        <v>https://www.udobaer.de/out/media/public/cust/others/s0000423-2021-ch_it.pdf</v>
      </c>
    </row>
    <row r="27327" spans="1:2" x14ac:dyDescent="0.2">
      <c r="A27327" s="1" t="s">
        <v>11317</v>
      </c>
      <c r="B27327" t="str">
        <f t="shared" si="821"/>
        <v>https://www.udobaer.de/out/media/public/cust/others/s0000423-2021-ch_it.pdf</v>
      </c>
    </row>
    <row r="27328" spans="1:2" x14ac:dyDescent="0.2">
      <c r="A27328" s="1" t="s">
        <v>11319</v>
      </c>
      <c r="B27328" t="str">
        <f t="shared" si="821"/>
        <v>https://www.udobaer.de/out/media/public/cust/others/s0000423-2021-ch_it.pdf</v>
      </c>
    </row>
    <row r="27329" spans="1:2" x14ac:dyDescent="0.2">
      <c r="A27329" s="1" t="s">
        <v>11320</v>
      </c>
      <c r="B27329" t="str">
        <f t="shared" si="821"/>
        <v>https://www.udobaer.de/out/media/public/cust/others/s0000423-2021-ch_it.pdf</v>
      </c>
    </row>
    <row r="27330" spans="1:2" x14ac:dyDescent="0.2">
      <c r="A27330" s="1" t="s">
        <v>11321</v>
      </c>
      <c r="B27330" t="str">
        <f t="shared" si="821"/>
        <v>https://www.udobaer.de/out/media/public/cust/others/s0000423-2021-ch_it.pdf</v>
      </c>
    </row>
    <row r="27331" spans="1:2" x14ac:dyDescent="0.2">
      <c r="A27331" s="1" t="s">
        <v>11322</v>
      </c>
      <c r="B27331" t="str">
        <f t="shared" si="821"/>
        <v>https://www.udobaer.de/out/media/public/cust/others/s0000423-2021-ch_it.pdf</v>
      </c>
    </row>
    <row r="27332" spans="1:2" x14ac:dyDescent="0.2">
      <c r="A27332" s="1" t="s">
        <v>11323</v>
      </c>
      <c r="B27332" t="str">
        <f t="shared" si="821"/>
        <v>https://www.udobaer.de/out/media/public/cust/others/s0000423-2021-ch_it.pdf</v>
      </c>
    </row>
    <row r="27333" spans="1:2" x14ac:dyDescent="0.2">
      <c r="A27333" s="1" t="s">
        <v>11324</v>
      </c>
      <c r="B27333" t="str">
        <f t="shared" si="821"/>
        <v>https://www.udobaer.de/out/media/public/cust/others/s0000423-2021-ch_it.pdf</v>
      </c>
    </row>
    <row r="27334" spans="1:2" x14ac:dyDescent="0.2">
      <c r="A27334" s="1" t="s">
        <v>11325</v>
      </c>
      <c r="B27334" t="str">
        <f t="shared" si="821"/>
        <v>https://www.udobaer.de/out/media/public/cust/others/s0000423-2021-ch_it.pdf</v>
      </c>
    </row>
    <row r="27335" spans="1:2" x14ac:dyDescent="0.2">
      <c r="A27335" s="1" t="s">
        <v>11326</v>
      </c>
      <c r="B27335" t="str">
        <f t="shared" ref="B27335:B27345" si="822">HYPERLINK("https://www.udobaer.de/out/media/public/cust/others/s0000423-2021-ch_it.pdf")</f>
        <v>https://www.udobaer.de/out/media/public/cust/others/s0000423-2021-ch_it.pdf</v>
      </c>
    </row>
    <row r="27336" spans="1:2" x14ac:dyDescent="0.2">
      <c r="A27336" s="1" t="s">
        <v>11477</v>
      </c>
      <c r="B27336" t="str">
        <f t="shared" si="822"/>
        <v>https://www.udobaer.de/out/media/public/cust/others/s0000423-2021-ch_it.pdf</v>
      </c>
    </row>
    <row r="27337" spans="1:2" x14ac:dyDescent="0.2">
      <c r="A27337" s="1" t="s">
        <v>11478</v>
      </c>
      <c r="B27337" t="str">
        <f t="shared" si="822"/>
        <v>https://www.udobaer.de/out/media/public/cust/others/s0000423-2021-ch_it.pdf</v>
      </c>
    </row>
    <row r="27338" spans="1:2" x14ac:dyDescent="0.2">
      <c r="A27338" s="1" t="s">
        <v>11479</v>
      </c>
      <c r="B27338" t="str">
        <f t="shared" si="822"/>
        <v>https://www.udobaer.de/out/media/public/cust/others/s0000423-2021-ch_it.pdf</v>
      </c>
    </row>
    <row r="27339" spans="1:2" x14ac:dyDescent="0.2">
      <c r="A27339" s="1" t="s">
        <v>11480</v>
      </c>
      <c r="B27339" t="str">
        <f t="shared" si="822"/>
        <v>https://www.udobaer.de/out/media/public/cust/others/s0000423-2021-ch_it.pdf</v>
      </c>
    </row>
    <row r="27340" spans="1:2" x14ac:dyDescent="0.2">
      <c r="A27340" s="1" t="s">
        <v>11481</v>
      </c>
      <c r="B27340" t="str">
        <f t="shared" si="822"/>
        <v>https://www.udobaer.de/out/media/public/cust/others/s0000423-2021-ch_it.pdf</v>
      </c>
    </row>
    <row r="27341" spans="1:2" x14ac:dyDescent="0.2">
      <c r="A27341" s="1" t="s">
        <v>11482</v>
      </c>
      <c r="B27341" t="str">
        <f t="shared" si="822"/>
        <v>https://www.udobaer.de/out/media/public/cust/others/s0000423-2021-ch_it.pdf</v>
      </c>
    </row>
    <row r="27342" spans="1:2" x14ac:dyDescent="0.2">
      <c r="A27342" s="1" t="s">
        <v>11483</v>
      </c>
      <c r="B27342" t="str">
        <f t="shared" si="822"/>
        <v>https://www.udobaer.de/out/media/public/cust/others/s0000423-2021-ch_it.pdf</v>
      </c>
    </row>
    <row r="27343" spans="1:2" x14ac:dyDescent="0.2">
      <c r="A27343" s="1" t="s">
        <v>11484</v>
      </c>
      <c r="B27343" t="str">
        <f t="shared" si="822"/>
        <v>https://www.udobaer.de/out/media/public/cust/others/s0000423-2021-ch_it.pdf</v>
      </c>
    </row>
    <row r="27344" spans="1:2" x14ac:dyDescent="0.2">
      <c r="A27344" s="1" t="s">
        <v>11486</v>
      </c>
      <c r="B27344" t="str">
        <f t="shared" si="822"/>
        <v>https://www.udobaer.de/out/media/public/cust/others/s0000423-2021-ch_it.pdf</v>
      </c>
    </row>
    <row r="27345" spans="1:2" x14ac:dyDescent="0.2">
      <c r="A27345" s="1" t="s">
        <v>11487</v>
      </c>
      <c r="B27345" t="str">
        <f t="shared" si="822"/>
        <v>https://www.udobaer.de/out/media/public/cust/others/s0000423-2021-ch_it.pdf</v>
      </c>
    </row>
    <row r="27346" spans="1:2" x14ac:dyDescent="0.2">
      <c r="A27346" s="1" t="s">
        <v>149</v>
      </c>
      <c r="B27346" t="str">
        <f t="shared" ref="B27346:B27359" si="823">HYPERLINK("https://www.udobaer.de/out/media/public/cust/others/s0000424-2021-ch_it.pdf")</f>
        <v>https://www.udobaer.de/out/media/public/cust/others/s0000424-2021-ch_it.pdf</v>
      </c>
    </row>
    <row r="27347" spans="1:2" x14ac:dyDescent="0.2">
      <c r="A27347" s="1" t="s">
        <v>155</v>
      </c>
      <c r="B27347" t="str">
        <f t="shared" si="823"/>
        <v>https://www.udobaer.de/out/media/public/cust/others/s0000424-2021-ch_it.pdf</v>
      </c>
    </row>
    <row r="27348" spans="1:2" x14ac:dyDescent="0.2">
      <c r="A27348" s="1" t="s">
        <v>10334</v>
      </c>
      <c r="B27348" t="str">
        <f t="shared" si="823"/>
        <v>https://www.udobaer.de/out/media/public/cust/others/s0000424-2021-ch_it.pdf</v>
      </c>
    </row>
    <row r="27349" spans="1:2" x14ac:dyDescent="0.2">
      <c r="A27349" s="1" t="s">
        <v>10336</v>
      </c>
      <c r="B27349" t="str">
        <f t="shared" si="823"/>
        <v>https://www.udobaer.de/out/media/public/cust/others/s0000424-2021-ch_it.pdf</v>
      </c>
    </row>
    <row r="27350" spans="1:2" x14ac:dyDescent="0.2">
      <c r="A27350" s="1" t="s">
        <v>10338</v>
      </c>
      <c r="B27350" t="str">
        <f t="shared" si="823"/>
        <v>https://www.udobaer.de/out/media/public/cust/others/s0000424-2021-ch_it.pdf</v>
      </c>
    </row>
    <row r="27351" spans="1:2" x14ac:dyDescent="0.2">
      <c r="A27351" s="1" t="s">
        <v>10339</v>
      </c>
      <c r="B27351" t="str">
        <f t="shared" si="823"/>
        <v>https://www.udobaer.de/out/media/public/cust/others/s0000424-2021-ch_it.pdf</v>
      </c>
    </row>
    <row r="27352" spans="1:2" x14ac:dyDescent="0.2">
      <c r="A27352" s="1" t="s">
        <v>10340</v>
      </c>
      <c r="B27352" t="str">
        <f t="shared" si="823"/>
        <v>https://www.udobaer.de/out/media/public/cust/others/s0000424-2021-ch_it.pdf</v>
      </c>
    </row>
    <row r="27353" spans="1:2" x14ac:dyDescent="0.2">
      <c r="A27353" s="1" t="s">
        <v>10341</v>
      </c>
      <c r="B27353" t="str">
        <f t="shared" si="823"/>
        <v>https://www.udobaer.de/out/media/public/cust/others/s0000424-2021-ch_it.pdf</v>
      </c>
    </row>
    <row r="27354" spans="1:2" x14ac:dyDescent="0.2">
      <c r="A27354" s="1" t="s">
        <v>10353</v>
      </c>
      <c r="B27354" t="str">
        <f t="shared" si="823"/>
        <v>https://www.udobaer.de/out/media/public/cust/others/s0000424-2021-ch_it.pdf</v>
      </c>
    </row>
    <row r="27355" spans="1:2" x14ac:dyDescent="0.2">
      <c r="A27355" s="1" t="s">
        <v>11089</v>
      </c>
      <c r="B27355" t="str">
        <f t="shared" si="823"/>
        <v>https://www.udobaer.de/out/media/public/cust/others/s0000424-2021-ch_it.pdf</v>
      </c>
    </row>
    <row r="27356" spans="1:2" x14ac:dyDescent="0.2">
      <c r="A27356" s="1" t="s">
        <v>11090</v>
      </c>
      <c r="B27356" t="str">
        <f t="shared" si="823"/>
        <v>https://www.udobaer.de/out/media/public/cust/others/s0000424-2021-ch_it.pdf</v>
      </c>
    </row>
    <row r="27357" spans="1:2" x14ac:dyDescent="0.2">
      <c r="A27357" s="1" t="s">
        <v>11198</v>
      </c>
      <c r="B27357" t="str">
        <f t="shared" si="823"/>
        <v>https://www.udobaer.de/out/media/public/cust/others/s0000424-2021-ch_it.pdf</v>
      </c>
    </row>
    <row r="27358" spans="1:2" x14ac:dyDescent="0.2">
      <c r="A27358" s="1" t="s">
        <v>11199</v>
      </c>
      <c r="B27358" t="str">
        <f t="shared" si="823"/>
        <v>https://www.udobaer.de/out/media/public/cust/others/s0000424-2021-ch_it.pdf</v>
      </c>
    </row>
    <row r="27359" spans="1:2" x14ac:dyDescent="0.2">
      <c r="A27359" s="1" t="s">
        <v>11203</v>
      </c>
      <c r="B27359" t="str">
        <f t="shared" si="823"/>
        <v>https://www.udobaer.de/out/media/public/cust/others/s0000424-2021-ch_it.pdf</v>
      </c>
    </row>
    <row r="27360" spans="1:2" x14ac:dyDescent="0.2">
      <c r="A27360" s="1" t="s">
        <v>10342</v>
      </c>
      <c r="B27360" t="str">
        <f t="shared" ref="B27360:B27403" si="824">HYPERLINK("https://www.udobaer.de/out/media/public/cust/others/s0000425-2021-ch_it.pdf")</f>
        <v>https://www.udobaer.de/out/media/public/cust/others/s0000425-2021-ch_it.pdf</v>
      </c>
    </row>
    <row r="27361" spans="1:2" x14ac:dyDescent="0.2">
      <c r="A27361" s="1" t="s">
        <v>10343</v>
      </c>
      <c r="B27361" t="str">
        <f t="shared" si="824"/>
        <v>https://www.udobaer.de/out/media/public/cust/others/s0000425-2021-ch_it.pdf</v>
      </c>
    </row>
    <row r="27362" spans="1:2" x14ac:dyDescent="0.2">
      <c r="A27362" s="1" t="s">
        <v>10344</v>
      </c>
      <c r="B27362" t="str">
        <f t="shared" si="824"/>
        <v>https://www.udobaer.de/out/media/public/cust/others/s0000425-2021-ch_it.pdf</v>
      </c>
    </row>
    <row r="27363" spans="1:2" x14ac:dyDescent="0.2">
      <c r="A27363" s="1" t="s">
        <v>10345</v>
      </c>
      <c r="B27363" t="str">
        <f t="shared" si="824"/>
        <v>https://www.udobaer.de/out/media/public/cust/others/s0000425-2021-ch_it.pdf</v>
      </c>
    </row>
    <row r="27364" spans="1:2" x14ac:dyDescent="0.2">
      <c r="A27364" s="1" t="s">
        <v>10346</v>
      </c>
      <c r="B27364" t="str">
        <f t="shared" si="824"/>
        <v>https://www.udobaer.de/out/media/public/cust/others/s0000425-2021-ch_it.pdf</v>
      </c>
    </row>
    <row r="27365" spans="1:2" x14ac:dyDescent="0.2">
      <c r="A27365" s="1" t="s">
        <v>10347</v>
      </c>
      <c r="B27365" t="str">
        <f t="shared" si="824"/>
        <v>https://www.udobaer.de/out/media/public/cust/others/s0000425-2021-ch_it.pdf</v>
      </c>
    </row>
    <row r="27366" spans="1:2" x14ac:dyDescent="0.2">
      <c r="A27366" s="1" t="s">
        <v>10348</v>
      </c>
      <c r="B27366" t="str">
        <f t="shared" si="824"/>
        <v>https://www.udobaer.de/out/media/public/cust/others/s0000425-2021-ch_it.pdf</v>
      </c>
    </row>
    <row r="27367" spans="1:2" x14ac:dyDescent="0.2">
      <c r="A27367" s="1" t="s">
        <v>10349</v>
      </c>
      <c r="B27367" t="str">
        <f t="shared" si="824"/>
        <v>https://www.udobaer.de/out/media/public/cust/others/s0000425-2021-ch_it.pdf</v>
      </c>
    </row>
    <row r="27368" spans="1:2" x14ac:dyDescent="0.2">
      <c r="A27368" s="1" t="s">
        <v>10350</v>
      </c>
      <c r="B27368" t="str">
        <f t="shared" si="824"/>
        <v>https://www.udobaer.de/out/media/public/cust/others/s0000425-2021-ch_it.pdf</v>
      </c>
    </row>
    <row r="27369" spans="1:2" x14ac:dyDescent="0.2">
      <c r="A27369" s="1" t="s">
        <v>10351</v>
      </c>
      <c r="B27369" t="str">
        <f t="shared" si="824"/>
        <v>https://www.udobaer.de/out/media/public/cust/others/s0000425-2021-ch_it.pdf</v>
      </c>
    </row>
    <row r="27370" spans="1:2" x14ac:dyDescent="0.2">
      <c r="A27370" s="1" t="s">
        <v>10352</v>
      </c>
      <c r="B27370" t="str">
        <f t="shared" si="824"/>
        <v>https://www.udobaer.de/out/media/public/cust/others/s0000425-2021-ch_it.pdf</v>
      </c>
    </row>
    <row r="27371" spans="1:2" x14ac:dyDescent="0.2">
      <c r="A27371" s="1" t="s">
        <v>10354</v>
      </c>
      <c r="B27371" t="str">
        <f t="shared" si="824"/>
        <v>https://www.udobaer.de/out/media/public/cust/others/s0000425-2021-ch_it.pdf</v>
      </c>
    </row>
    <row r="27372" spans="1:2" x14ac:dyDescent="0.2">
      <c r="A27372" s="1" t="s">
        <v>10355</v>
      </c>
      <c r="B27372" t="str">
        <f t="shared" si="824"/>
        <v>https://www.udobaer.de/out/media/public/cust/others/s0000425-2021-ch_it.pdf</v>
      </c>
    </row>
    <row r="27373" spans="1:2" x14ac:dyDescent="0.2">
      <c r="A27373" s="1" t="s">
        <v>10356</v>
      </c>
      <c r="B27373" t="str">
        <f t="shared" si="824"/>
        <v>https://www.udobaer.de/out/media/public/cust/others/s0000425-2021-ch_it.pdf</v>
      </c>
    </row>
    <row r="27374" spans="1:2" x14ac:dyDescent="0.2">
      <c r="A27374" s="1" t="s">
        <v>10357</v>
      </c>
      <c r="B27374" t="str">
        <f t="shared" si="824"/>
        <v>https://www.udobaer.de/out/media/public/cust/others/s0000425-2021-ch_it.pdf</v>
      </c>
    </row>
    <row r="27375" spans="1:2" x14ac:dyDescent="0.2">
      <c r="A27375" s="1" t="s">
        <v>10358</v>
      </c>
      <c r="B27375" t="str">
        <f t="shared" si="824"/>
        <v>https://www.udobaer.de/out/media/public/cust/others/s0000425-2021-ch_it.pdf</v>
      </c>
    </row>
    <row r="27376" spans="1:2" x14ac:dyDescent="0.2">
      <c r="A27376" s="1" t="s">
        <v>10359</v>
      </c>
      <c r="B27376" t="str">
        <f t="shared" si="824"/>
        <v>https://www.udobaer.de/out/media/public/cust/others/s0000425-2021-ch_it.pdf</v>
      </c>
    </row>
    <row r="27377" spans="1:2" x14ac:dyDescent="0.2">
      <c r="A27377" s="1" t="s">
        <v>10360</v>
      </c>
      <c r="B27377" t="str">
        <f t="shared" si="824"/>
        <v>https://www.udobaer.de/out/media/public/cust/others/s0000425-2021-ch_it.pdf</v>
      </c>
    </row>
    <row r="27378" spans="1:2" x14ac:dyDescent="0.2">
      <c r="A27378" s="1" t="s">
        <v>10361</v>
      </c>
      <c r="B27378" t="str">
        <f t="shared" si="824"/>
        <v>https://www.udobaer.de/out/media/public/cust/others/s0000425-2021-ch_it.pdf</v>
      </c>
    </row>
    <row r="27379" spans="1:2" x14ac:dyDescent="0.2">
      <c r="A27379" s="1" t="s">
        <v>10362</v>
      </c>
      <c r="B27379" t="str">
        <f t="shared" si="824"/>
        <v>https://www.udobaer.de/out/media/public/cust/others/s0000425-2021-ch_it.pdf</v>
      </c>
    </row>
    <row r="27380" spans="1:2" x14ac:dyDescent="0.2">
      <c r="A27380" s="1" t="s">
        <v>10363</v>
      </c>
      <c r="B27380" t="str">
        <f t="shared" si="824"/>
        <v>https://www.udobaer.de/out/media/public/cust/others/s0000425-2021-ch_it.pdf</v>
      </c>
    </row>
    <row r="27381" spans="1:2" x14ac:dyDescent="0.2">
      <c r="A27381" s="1" t="s">
        <v>10364</v>
      </c>
      <c r="B27381" t="str">
        <f t="shared" si="824"/>
        <v>https://www.udobaer.de/out/media/public/cust/others/s0000425-2021-ch_it.pdf</v>
      </c>
    </row>
    <row r="27382" spans="1:2" x14ac:dyDescent="0.2">
      <c r="A27382" s="1" t="s">
        <v>10365</v>
      </c>
      <c r="B27382" t="str">
        <f t="shared" si="824"/>
        <v>https://www.udobaer.de/out/media/public/cust/others/s0000425-2021-ch_it.pdf</v>
      </c>
    </row>
    <row r="27383" spans="1:2" x14ac:dyDescent="0.2">
      <c r="A27383" s="1" t="s">
        <v>10366</v>
      </c>
      <c r="B27383" t="str">
        <f t="shared" si="824"/>
        <v>https://www.udobaer.de/out/media/public/cust/others/s0000425-2021-ch_it.pdf</v>
      </c>
    </row>
    <row r="27384" spans="1:2" x14ac:dyDescent="0.2">
      <c r="A27384" s="1" t="s">
        <v>11186</v>
      </c>
      <c r="B27384" t="str">
        <f t="shared" si="824"/>
        <v>https://www.udobaer.de/out/media/public/cust/others/s0000425-2021-ch_it.pdf</v>
      </c>
    </row>
    <row r="27385" spans="1:2" x14ac:dyDescent="0.2">
      <c r="A27385" s="1" t="s">
        <v>11187</v>
      </c>
      <c r="B27385" t="str">
        <f t="shared" si="824"/>
        <v>https://www.udobaer.de/out/media/public/cust/others/s0000425-2021-ch_it.pdf</v>
      </c>
    </row>
    <row r="27386" spans="1:2" x14ac:dyDescent="0.2">
      <c r="A27386" s="1" t="s">
        <v>11189</v>
      </c>
      <c r="B27386" t="str">
        <f t="shared" si="824"/>
        <v>https://www.udobaer.de/out/media/public/cust/others/s0000425-2021-ch_it.pdf</v>
      </c>
    </row>
    <row r="27387" spans="1:2" x14ac:dyDescent="0.2">
      <c r="A27387" s="1" t="s">
        <v>11190</v>
      </c>
      <c r="B27387" t="str">
        <f t="shared" si="824"/>
        <v>https://www.udobaer.de/out/media/public/cust/others/s0000425-2021-ch_it.pdf</v>
      </c>
    </row>
    <row r="27388" spans="1:2" x14ac:dyDescent="0.2">
      <c r="A27388" s="1" t="s">
        <v>11297</v>
      </c>
      <c r="B27388" t="str">
        <f t="shared" si="824"/>
        <v>https://www.udobaer.de/out/media/public/cust/others/s0000425-2021-ch_it.pdf</v>
      </c>
    </row>
    <row r="27389" spans="1:2" x14ac:dyDescent="0.2">
      <c r="A27389" s="1" t="s">
        <v>11298</v>
      </c>
      <c r="B27389" t="str">
        <f t="shared" si="824"/>
        <v>https://www.udobaer.de/out/media/public/cust/others/s0000425-2021-ch_it.pdf</v>
      </c>
    </row>
    <row r="27390" spans="1:2" x14ac:dyDescent="0.2">
      <c r="A27390" s="1" t="s">
        <v>11299</v>
      </c>
      <c r="B27390" t="str">
        <f t="shared" si="824"/>
        <v>https://www.udobaer.de/out/media/public/cust/others/s0000425-2021-ch_it.pdf</v>
      </c>
    </row>
    <row r="27391" spans="1:2" x14ac:dyDescent="0.2">
      <c r="A27391" s="1" t="s">
        <v>11300</v>
      </c>
      <c r="B27391" t="str">
        <f t="shared" si="824"/>
        <v>https://www.udobaer.de/out/media/public/cust/others/s0000425-2021-ch_it.pdf</v>
      </c>
    </row>
    <row r="27392" spans="1:2" x14ac:dyDescent="0.2">
      <c r="A27392" s="1" t="s">
        <v>11301</v>
      </c>
      <c r="B27392" t="str">
        <f t="shared" si="824"/>
        <v>https://www.udobaer.de/out/media/public/cust/others/s0000425-2021-ch_it.pdf</v>
      </c>
    </row>
    <row r="27393" spans="1:2" x14ac:dyDescent="0.2">
      <c r="A27393" s="1" t="s">
        <v>11302</v>
      </c>
      <c r="B27393" t="str">
        <f t="shared" si="824"/>
        <v>https://www.udobaer.de/out/media/public/cust/others/s0000425-2021-ch_it.pdf</v>
      </c>
    </row>
    <row r="27394" spans="1:2" x14ac:dyDescent="0.2">
      <c r="A27394" s="1" t="s">
        <v>11303</v>
      </c>
      <c r="B27394" t="str">
        <f t="shared" si="824"/>
        <v>https://www.udobaer.de/out/media/public/cust/others/s0000425-2021-ch_it.pdf</v>
      </c>
    </row>
    <row r="27395" spans="1:2" x14ac:dyDescent="0.2">
      <c r="A27395" s="1" t="s">
        <v>11304</v>
      </c>
      <c r="B27395" t="str">
        <f t="shared" si="824"/>
        <v>https://www.udobaer.de/out/media/public/cust/others/s0000425-2021-ch_it.pdf</v>
      </c>
    </row>
    <row r="27396" spans="1:2" x14ac:dyDescent="0.2">
      <c r="A27396" s="1" t="s">
        <v>11305</v>
      </c>
      <c r="B27396" t="str">
        <f t="shared" si="824"/>
        <v>https://www.udobaer.de/out/media/public/cust/others/s0000425-2021-ch_it.pdf</v>
      </c>
    </row>
    <row r="27397" spans="1:2" x14ac:dyDescent="0.2">
      <c r="A27397" s="1" t="s">
        <v>11306</v>
      </c>
      <c r="B27397" t="str">
        <f t="shared" si="824"/>
        <v>https://www.udobaer.de/out/media/public/cust/others/s0000425-2021-ch_it.pdf</v>
      </c>
    </row>
    <row r="27398" spans="1:2" x14ac:dyDescent="0.2">
      <c r="A27398" s="1" t="s">
        <v>11307</v>
      </c>
      <c r="B27398" t="str">
        <f t="shared" si="824"/>
        <v>https://www.udobaer.de/out/media/public/cust/others/s0000425-2021-ch_it.pdf</v>
      </c>
    </row>
    <row r="27399" spans="1:2" x14ac:dyDescent="0.2">
      <c r="A27399" s="1" t="s">
        <v>11308</v>
      </c>
      <c r="B27399" t="str">
        <f t="shared" si="824"/>
        <v>https://www.udobaer.de/out/media/public/cust/others/s0000425-2021-ch_it.pdf</v>
      </c>
    </row>
    <row r="27400" spans="1:2" x14ac:dyDescent="0.2">
      <c r="A27400" s="1" t="s">
        <v>11309</v>
      </c>
      <c r="B27400" t="str">
        <f t="shared" si="824"/>
        <v>https://www.udobaer.de/out/media/public/cust/others/s0000425-2021-ch_it.pdf</v>
      </c>
    </row>
    <row r="27401" spans="1:2" x14ac:dyDescent="0.2">
      <c r="A27401" s="1" t="s">
        <v>11310</v>
      </c>
      <c r="B27401" t="str">
        <f t="shared" si="824"/>
        <v>https://www.udobaer.de/out/media/public/cust/others/s0000425-2021-ch_it.pdf</v>
      </c>
    </row>
    <row r="27402" spans="1:2" x14ac:dyDescent="0.2">
      <c r="A27402" s="1" t="s">
        <v>11311</v>
      </c>
      <c r="B27402" t="str">
        <f t="shared" si="824"/>
        <v>https://www.udobaer.de/out/media/public/cust/others/s0000425-2021-ch_it.pdf</v>
      </c>
    </row>
    <row r="27403" spans="1:2" x14ac:dyDescent="0.2">
      <c r="A27403" s="1" t="s">
        <v>11312</v>
      </c>
      <c r="B27403" t="str">
        <f t="shared" si="824"/>
        <v>https://www.udobaer.de/out/media/public/cust/others/s0000425-2021-ch_it.pdf</v>
      </c>
    </row>
    <row r="27404" spans="1:2" x14ac:dyDescent="0.2">
      <c r="A27404" s="1" t="s">
        <v>10500</v>
      </c>
      <c r="B27404" t="str">
        <f t="shared" ref="B27404:B27427" si="825">HYPERLINK("https://www.udobaer.de/out/media/public/cust/others/s0000426-2021-ch_it.pdf")</f>
        <v>https://www.udobaer.de/out/media/public/cust/others/s0000426-2021-ch_it.pdf</v>
      </c>
    </row>
    <row r="27405" spans="1:2" x14ac:dyDescent="0.2">
      <c r="A27405" s="1" t="s">
        <v>10500</v>
      </c>
      <c r="B27405" t="str">
        <f t="shared" si="825"/>
        <v>https://www.udobaer.de/out/media/public/cust/others/s0000426-2021-ch_it.pdf</v>
      </c>
    </row>
    <row r="27406" spans="1:2" x14ac:dyDescent="0.2">
      <c r="A27406" s="1" t="s">
        <v>10501</v>
      </c>
      <c r="B27406" t="str">
        <f t="shared" si="825"/>
        <v>https://www.udobaer.de/out/media/public/cust/others/s0000426-2021-ch_it.pdf</v>
      </c>
    </row>
    <row r="27407" spans="1:2" x14ac:dyDescent="0.2">
      <c r="A27407" s="1" t="s">
        <v>10501</v>
      </c>
      <c r="B27407" t="str">
        <f t="shared" si="825"/>
        <v>https://www.udobaer.de/out/media/public/cust/others/s0000426-2021-ch_it.pdf</v>
      </c>
    </row>
    <row r="27408" spans="1:2" x14ac:dyDescent="0.2">
      <c r="A27408" s="1" t="s">
        <v>10503</v>
      </c>
      <c r="B27408" t="str">
        <f t="shared" si="825"/>
        <v>https://www.udobaer.de/out/media/public/cust/others/s0000426-2021-ch_it.pdf</v>
      </c>
    </row>
    <row r="27409" spans="1:2" x14ac:dyDescent="0.2">
      <c r="A27409" s="1" t="s">
        <v>10503</v>
      </c>
      <c r="B27409" t="str">
        <f t="shared" si="825"/>
        <v>https://www.udobaer.de/out/media/public/cust/others/s0000426-2021-ch_it.pdf</v>
      </c>
    </row>
    <row r="27410" spans="1:2" x14ac:dyDescent="0.2">
      <c r="A27410" s="1" t="s">
        <v>10505</v>
      </c>
      <c r="B27410" t="str">
        <f t="shared" si="825"/>
        <v>https://www.udobaer.de/out/media/public/cust/others/s0000426-2021-ch_it.pdf</v>
      </c>
    </row>
    <row r="27411" spans="1:2" x14ac:dyDescent="0.2">
      <c r="A27411" s="1" t="s">
        <v>10505</v>
      </c>
      <c r="B27411" t="str">
        <f t="shared" si="825"/>
        <v>https://www.udobaer.de/out/media/public/cust/others/s0000426-2021-ch_it.pdf</v>
      </c>
    </row>
    <row r="27412" spans="1:2" x14ac:dyDescent="0.2">
      <c r="A27412" s="1" t="s">
        <v>10506</v>
      </c>
      <c r="B27412" t="str">
        <f t="shared" si="825"/>
        <v>https://www.udobaer.de/out/media/public/cust/others/s0000426-2021-ch_it.pdf</v>
      </c>
    </row>
    <row r="27413" spans="1:2" x14ac:dyDescent="0.2">
      <c r="A27413" s="1" t="s">
        <v>10506</v>
      </c>
      <c r="B27413" t="str">
        <f t="shared" si="825"/>
        <v>https://www.udobaer.de/out/media/public/cust/others/s0000426-2021-ch_it.pdf</v>
      </c>
    </row>
    <row r="27414" spans="1:2" x14ac:dyDescent="0.2">
      <c r="A27414" s="1" t="s">
        <v>10507</v>
      </c>
      <c r="B27414" t="str">
        <f t="shared" si="825"/>
        <v>https://www.udobaer.de/out/media/public/cust/others/s0000426-2021-ch_it.pdf</v>
      </c>
    </row>
    <row r="27415" spans="1:2" x14ac:dyDescent="0.2">
      <c r="A27415" s="1" t="s">
        <v>10507</v>
      </c>
      <c r="B27415" t="str">
        <f t="shared" si="825"/>
        <v>https://www.udobaer.de/out/media/public/cust/others/s0000426-2021-ch_it.pdf</v>
      </c>
    </row>
    <row r="27416" spans="1:2" x14ac:dyDescent="0.2">
      <c r="A27416" s="1" t="s">
        <v>10508</v>
      </c>
      <c r="B27416" t="str">
        <f t="shared" si="825"/>
        <v>https://www.udobaer.de/out/media/public/cust/others/s0000426-2021-ch_it.pdf</v>
      </c>
    </row>
    <row r="27417" spans="1:2" x14ac:dyDescent="0.2">
      <c r="A27417" s="1" t="s">
        <v>10508</v>
      </c>
      <c r="B27417" t="str">
        <f t="shared" si="825"/>
        <v>https://www.udobaer.de/out/media/public/cust/others/s0000426-2021-ch_it.pdf</v>
      </c>
    </row>
    <row r="27418" spans="1:2" x14ac:dyDescent="0.2">
      <c r="A27418" s="1" t="s">
        <v>10509</v>
      </c>
      <c r="B27418" t="str">
        <f t="shared" si="825"/>
        <v>https://www.udobaer.de/out/media/public/cust/others/s0000426-2021-ch_it.pdf</v>
      </c>
    </row>
    <row r="27419" spans="1:2" x14ac:dyDescent="0.2">
      <c r="A27419" s="1" t="s">
        <v>10509</v>
      </c>
      <c r="B27419" t="str">
        <f t="shared" si="825"/>
        <v>https://www.udobaer.de/out/media/public/cust/others/s0000426-2021-ch_it.pdf</v>
      </c>
    </row>
    <row r="27420" spans="1:2" x14ac:dyDescent="0.2">
      <c r="A27420" s="1" t="s">
        <v>10510</v>
      </c>
      <c r="B27420" t="str">
        <f t="shared" si="825"/>
        <v>https://www.udobaer.de/out/media/public/cust/others/s0000426-2021-ch_it.pdf</v>
      </c>
    </row>
    <row r="27421" spans="1:2" x14ac:dyDescent="0.2">
      <c r="A27421" s="1" t="s">
        <v>10511</v>
      </c>
      <c r="B27421" t="str">
        <f t="shared" si="825"/>
        <v>https://www.udobaer.de/out/media/public/cust/others/s0000426-2021-ch_it.pdf</v>
      </c>
    </row>
    <row r="27422" spans="1:2" x14ac:dyDescent="0.2">
      <c r="A27422" s="1" t="s">
        <v>10510</v>
      </c>
      <c r="B27422" t="str">
        <f t="shared" si="825"/>
        <v>https://www.udobaer.de/out/media/public/cust/others/s0000426-2021-ch_it.pdf</v>
      </c>
    </row>
    <row r="27423" spans="1:2" x14ac:dyDescent="0.2">
      <c r="A27423" s="1" t="s">
        <v>10511</v>
      </c>
      <c r="B27423" t="str">
        <f t="shared" si="825"/>
        <v>https://www.udobaer.de/out/media/public/cust/others/s0000426-2021-ch_it.pdf</v>
      </c>
    </row>
    <row r="27424" spans="1:2" x14ac:dyDescent="0.2">
      <c r="A27424" s="1" t="s">
        <v>10512</v>
      </c>
      <c r="B27424" t="str">
        <f t="shared" si="825"/>
        <v>https://www.udobaer.de/out/media/public/cust/others/s0000426-2021-ch_it.pdf</v>
      </c>
    </row>
    <row r="27425" spans="1:2" x14ac:dyDescent="0.2">
      <c r="A27425" s="1" t="s">
        <v>10512</v>
      </c>
      <c r="B27425" t="str">
        <f t="shared" si="825"/>
        <v>https://www.udobaer.de/out/media/public/cust/others/s0000426-2021-ch_it.pdf</v>
      </c>
    </row>
    <row r="27426" spans="1:2" x14ac:dyDescent="0.2">
      <c r="A27426" s="1" t="s">
        <v>10514</v>
      </c>
      <c r="B27426" t="str">
        <f t="shared" si="825"/>
        <v>https://www.udobaer.de/out/media/public/cust/others/s0000426-2021-ch_it.pdf</v>
      </c>
    </row>
    <row r="27427" spans="1:2" x14ac:dyDescent="0.2">
      <c r="A27427" s="1" t="s">
        <v>10514</v>
      </c>
      <c r="B27427" t="str">
        <f t="shared" si="825"/>
        <v>https://www.udobaer.de/out/media/public/cust/others/s0000426-2021-ch_it.pdf</v>
      </c>
    </row>
    <row r="27428" spans="1:2" x14ac:dyDescent="0.2">
      <c r="A27428" s="1" t="s">
        <v>10502</v>
      </c>
      <c r="B27428" t="str">
        <f>HYPERLINK("https://www.udobaer.de/out/media/public/cust/others/s0000427-2021-ch_it.pdf")</f>
        <v>https://www.udobaer.de/out/media/public/cust/others/s0000427-2021-ch_it.pdf</v>
      </c>
    </row>
    <row r="27429" spans="1:2" x14ac:dyDescent="0.2">
      <c r="A27429" s="1" t="s">
        <v>10502</v>
      </c>
      <c r="B27429" t="str">
        <f>HYPERLINK("https://www.udobaer.de/out/media/public/cust/others/s0000427-2021-ch_it.pdf")</f>
        <v>https://www.udobaer.de/out/media/public/cust/others/s0000427-2021-ch_it.pdf</v>
      </c>
    </row>
    <row r="27430" spans="1:2" x14ac:dyDescent="0.2">
      <c r="A27430" s="1" t="s">
        <v>10502</v>
      </c>
      <c r="B27430" t="str">
        <f>HYPERLINK("https://www.udobaer.de/out/media/public/cust/others/s0000427-2021-ch_it.pdf")</f>
        <v>https://www.udobaer.de/out/media/public/cust/others/s0000427-2021-ch_it.pdf</v>
      </c>
    </row>
    <row r="27431" spans="1:2" x14ac:dyDescent="0.2">
      <c r="A27431" s="1" t="s">
        <v>10513</v>
      </c>
      <c r="B27431" t="str">
        <f t="shared" ref="B27431:B27462" si="826">HYPERLINK("https://www.udobaer.de/out/media/public/cust/others/s0000428-2021-ch_it.pdf")</f>
        <v>https://www.udobaer.de/out/media/public/cust/others/s0000428-2021-ch_it.pdf</v>
      </c>
    </row>
    <row r="27432" spans="1:2" x14ac:dyDescent="0.2">
      <c r="A27432" s="1" t="s">
        <v>10515</v>
      </c>
      <c r="B27432" t="str">
        <f t="shared" si="826"/>
        <v>https://www.udobaer.de/out/media/public/cust/others/s0000428-2021-ch_it.pdf</v>
      </c>
    </row>
    <row r="27433" spans="1:2" x14ac:dyDescent="0.2">
      <c r="A27433" s="1" t="s">
        <v>10516</v>
      </c>
      <c r="B27433" t="str">
        <f t="shared" si="826"/>
        <v>https://www.udobaer.de/out/media/public/cust/others/s0000428-2021-ch_it.pdf</v>
      </c>
    </row>
    <row r="27434" spans="1:2" x14ac:dyDescent="0.2">
      <c r="A27434" s="1" t="s">
        <v>10517</v>
      </c>
      <c r="B27434" t="str">
        <f t="shared" si="826"/>
        <v>https://www.udobaer.de/out/media/public/cust/others/s0000428-2021-ch_it.pdf</v>
      </c>
    </row>
    <row r="27435" spans="1:2" x14ac:dyDescent="0.2">
      <c r="A27435" s="1" t="s">
        <v>10518</v>
      </c>
      <c r="B27435" t="str">
        <f t="shared" si="826"/>
        <v>https://www.udobaer.de/out/media/public/cust/others/s0000428-2021-ch_it.pdf</v>
      </c>
    </row>
    <row r="27436" spans="1:2" x14ac:dyDescent="0.2">
      <c r="A27436" s="1" t="s">
        <v>10519</v>
      </c>
      <c r="B27436" t="str">
        <f t="shared" si="826"/>
        <v>https://www.udobaer.de/out/media/public/cust/others/s0000428-2021-ch_it.pdf</v>
      </c>
    </row>
    <row r="27437" spans="1:2" x14ac:dyDescent="0.2">
      <c r="A27437" s="1" t="s">
        <v>10520</v>
      </c>
      <c r="B27437" t="str">
        <f t="shared" si="826"/>
        <v>https://www.udobaer.de/out/media/public/cust/others/s0000428-2021-ch_it.pdf</v>
      </c>
    </row>
    <row r="27438" spans="1:2" x14ac:dyDescent="0.2">
      <c r="A27438" s="1" t="s">
        <v>10521</v>
      </c>
      <c r="B27438" t="str">
        <f t="shared" si="826"/>
        <v>https://www.udobaer.de/out/media/public/cust/others/s0000428-2021-ch_it.pdf</v>
      </c>
    </row>
    <row r="27439" spans="1:2" x14ac:dyDescent="0.2">
      <c r="A27439" s="1" t="s">
        <v>10522</v>
      </c>
      <c r="B27439" t="str">
        <f t="shared" si="826"/>
        <v>https://www.udobaer.de/out/media/public/cust/others/s0000428-2021-ch_it.pdf</v>
      </c>
    </row>
    <row r="27440" spans="1:2" x14ac:dyDescent="0.2">
      <c r="A27440" s="1" t="s">
        <v>10523</v>
      </c>
      <c r="B27440" t="str">
        <f t="shared" si="826"/>
        <v>https://www.udobaer.de/out/media/public/cust/others/s0000428-2021-ch_it.pdf</v>
      </c>
    </row>
    <row r="27441" spans="1:2" x14ac:dyDescent="0.2">
      <c r="A27441" s="1" t="s">
        <v>10524</v>
      </c>
      <c r="B27441" t="str">
        <f t="shared" si="826"/>
        <v>https://www.udobaer.de/out/media/public/cust/others/s0000428-2021-ch_it.pdf</v>
      </c>
    </row>
    <row r="27442" spans="1:2" x14ac:dyDescent="0.2">
      <c r="A27442" s="1" t="s">
        <v>10525</v>
      </c>
      <c r="B27442" t="str">
        <f t="shared" si="826"/>
        <v>https://www.udobaer.de/out/media/public/cust/others/s0000428-2021-ch_it.pdf</v>
      </c>
    </row>
    <row r="27443" spans="1:2" x14ac:dyDescent="0.2">
      <c r="A27443" s="1" t="s">
        <v>10527</v>
      </c>
      <c r="B27443" t="str">
        <f t="shared" si="826"/>
        <v>https://www.udobaer.de/out/media/public/cust/others/s0000428-2021-ch_it.pdf</v>
      </c>
    </row>
    <row r="27444" spans="1:2" x14ac:dyDescent="0.2">
      <c r="A27444" s="1" t="s">
        <v>10531</v>
      </c>
      <c r="B27444" t="str">
        <f t="shared" si="826"/>
        <v>https://www.udobaer.de/out/media/public/cust/others/s0000428-2021-ch_it.pdf</v>
      </c>
    </row>
    <row r="27445" spans="1:2" x14ac:dyDescent="0.2">
      <c r="A27445" s="1" t="s">
        <v>10532</v>
      </c>
      <c r="B27445" t="str">
        <f t="shared" si="826"/>
        <v>https://www.udobaer.de/out/media/public/cust/others/s0000428-2021-ch_it.pdf</v>
      </c>
    </row>
    <row r="27446" spans="1:2" x14ac:dyDescent="0.2">
      <c r="A27446" s="1" t="s">
        <v>10533</v>
      </c>
      <c r="B27446" t="str">
        <f t="shared" si="826"/>
        <v>https://www.udobaer.de/out/media/public/cust/others/s0000428-2021-ch_it.pdf</v>
      </c>
    </row>
    <row r="27447" spans="1:2" x14ac:dyDescent="0.2">
      <c r="A27447" s="1" t="s">
        <v>10534</v>
      </c>
      <c r="B27447" t="str">
        <f t="shared" si="826"/>
        <v>https://www.udobaer.de/out/media/public/cust/others/s0000428-2021-ch_it.pdf</v>
      </c>
    </row>
    <row r="27448" spans="1:2" x14ac:dyDescent="0.2">
      <c r="A27448" s="1" t="s">
        <v>10535</v>
      </c>
      <c r="B27448" t="str">
        <f t="shared" si="826"/>
        <v>https://www.udobaer.de/out/media/public/cust/others/s0000428-2021-ch_it.pdf</v>
      </c>
    </row>
    <row r="27449" spans="1:2" x14ac:dyDescent="0.2">
      <c r="A27449" s="1" t="s">
        <v>10536</v>
      </c>
      <c r="B27449" t="str">
        <f t="shared" si="826"/>
        <v>https://www.udobaer.de/out/media/public/cust/others/s0000428-2021-ch_it.pdf</v>
      </c>
    </row>
    <row r="27450" spans="1:2" x14ac:dyDescent="0.2">
      <c r="A27450" s="1" t="s">
        <v>10537</v>
      </c>
      <c r="B27450" t="str">
        <f t="shared" si="826"/>
        <v>https://www.udobaer.de/out/media/public/cust/others/s0000428-2021-ch_it.pdf</v>
      </c>
    </row>
    <row r="27451" spans="1:2" x14ac:dyDescent="0.2">
      <c r="A27451" s="1" t="s">
        <v>10538</v>
      </c>
      <c r="B27451" t="str">
        <f t="shared" si="826"/>
        <v>https://www.udobaer.de/out/media/public/cust/others/s0000428-2021-ch_it.pdf</v>
      </c>
    </row>
    <row r="27452" spans="1:2" x14ac:dyDescent="0.2">
      <c r="A27452" s="1" t="s">
        <v>10539</v>
      </c>
      <c r="B27452" t="str">
        <f t="shared" si="826"/>
        <v>https://www.udobaer.de/out/media/public/cust/others/s0000428-2021-ch_it.pdf</v>
      </c>
    </row>
    <row r="27453" spans="1:2" x14ac:dyDescent="0.2">
      <c r="A27453" s="1" t="s">
        <v>10540</v>
      </c>
      <c r="B27453" t="str">
        <f t="shared" si="826"/>
        <v>https://www.udobaer.de/out/media/public/cust/others/s0000428-2021-ch_it.pdf</v>
      </c>
    </row>
    <row r="27454" spans="1:2" x14ac:dyDescent="0.2">
      <c r="A27454" s="1" t="s">
        <v>10541</v>
      </c>
      <c r="B27454" t="str">
        <f t="shared" si="826"/>
        <v>https://www.udobaer.de/out/media/public/cust/others/s0000428-2021-ch_it.pdf</v>
      </c>
    </row>
    <row r="27455" spans="1:2" x14ac:dyDescent="0.2">
      <c r="A27455" s="1" t="s">
        <v>11502</v>
      </c>
      <c r="B27455" t="str">
        <f t="shared" si="826"/>
        <v>https://www.udobaer.de/out/media/public/cust/others/s0000428-2021-ch_it.pdf</v>
      </c>
    </row>
    <row r="27456" spans="1:2" x14ac:dyDescent="0.2">
      <c r="A27456" s="1" t="s">
        <v>11507</v>
      </c>
      <c r="B27456" t="str">
        <f t="shared" si="826"/>
        <v>https://www.udobaer.de/out/media/public/cust/others/s0000428-2021-ch_it.pdf</v>
      </c>
    </row>
    <row r="27457" spans="1:2" x14ac:dyDescent="0.2">
      <c r="A27457" s="1" t="s">
        <v>11508</v>
      </c>
      <c r="B27457" t="str">
        <f t="shared" si="826"/>
        <v>https://www.udobaer.de/out/media/public/cust/others/s0000428-2021-ch_it.pdf</v>
      </c>
    </row>
    <row r="27458" spans="1:2" x14ac:dyDescent="0.2">
      <c r="A27458" s="1" t="s">
        <v>11510</v>
      </c>
      <c r="B27458" t="str">
        <f t="shared" si="826"/>
        <v>https://www.udobaer.de/out/media/public/cust/others/s0000428-2021-ch_it.pdf</v>
      </c>
    </row>
    <row r="27459" spans="1:2" x14ac:dyDescent="0.2">
      <c r="A27459" s="1" t="s">
        <v>11511</v>
      </c>
      <c r="B27459" t="str">
        <f t="shared" si="826"/>
        <v>https://www.udobaer.de/out/media/public/cust/others/s0000428-2021-ch_it.pdf</v>
      </c>
    </row>
    <row r="27460" spans="1:2" x14ac:dyDescent="0.2">
      <c r="A27460" s="1" t="s">
        <v>11512</v>
      </c>
      <c r="B27460" t="str">
        <f t="shared" si="826"/>
        <v>https://www.udobaer.de/out/media/public/cust/others/s0000428-2021-ch_it.pdf</v>
      </c>
    </row>
    <row r="27461" spans="1:2" x14ac:dyDescent="0.2">
      <c r="A27461" s="1" t="s">
        <v>11513</v>
      </c>
      <c r="B27461" t="str">
        <f t="shared" si="826"/>
        <v>https://www.udobaer.de/out/media/public/cust/others/s0000428-2021-ch_it.pdf</v>
      </c>
    </row>
    <row r="27462" spans="1:2" x14ac:dyDescent="0.2">
      <c r="A27462" s="1" t="s">
        <v>11514</v>
      </c>
      <c r="B27462" t="str">
        <f t="shared" si="826"/>
        <v>https://www.udobaer.de/out/media/public/cust/others/s0000428-2021-ch_it.pdf</v>
      </c>
    </row>
    <row r="27463" spans="1:2" x14ac:dyDescent="0.2">
      <c r="A27463" s="1" t="s">
        <v>10526</v>
      </c>
      <c r="B27463" t="str">
        <f>HYPERLINK("https://www.udobaer.de/out/media/public/cust/others/s0000429-2021-ch_it.pdf")</f>
        <v>https://www.udobaer.de/out/media/public/cust/others/s0000429-2021-ch_it.pdf</v>
      </c>
    </row>
    <row r="27464" spans="1:2" x14ac:dyDescent="0.2">
      <c r="A27464" s="1" t="s">
        <v>10528</v>
      </c>
      <c r="B27464" t="str">
        <f>HYPERLINK("https://www.udobaer.de/out/media/public/cust/others/s0000429-2021-ch_it.pdf")</f>
        <v>https://www.udobaer.de/out/media/public/cust/others/s0000429-2021-ch_it.pdf</v>
      </c>
    </row>
    <row r="27465" spans="1:2" x14ac:dyDescent="0.2">
      <c r="A27465" s="1" t="s">
        <v>10529</v>
      </c>
      <c r="B27465" t="str">
        <f>HYPERLINK("https://www.udobaer.de/out/media/public/cust/others/s0000429-2021-ch_it.pdf")</f>
        <v>https://www.udobaer.de/out/media/public/cust/others/s0000429-2021-ch_it.pdf</v>
      </c>
    </row>
    <row r="27466" spans="1:2" x14ac:dyDescent="0.2">
      <c r="A27466" s="1" t="s">
        <v>10530</v>
      </c>
      <c r="B27466" t="str">
        <f>HYPERLINK("https://www.udobaer.de/out/media/public/cust/others/s0000429-2021-ch_it.pdf")</f>
        <v>https://www.udobaer.de/out/media/public/cust/others/s0000429-2021-ch_it.pdf</v>
      </c>
    </row>
    <row r="27467" spans="1:2" x14ac:dyDescent="0.2">
      <c r="A27467" s="1" t="s">
        <v>141</v>
      </c>
      <c r="B27467" t="str">
        <f t="shared" ref="B27467:B27493" si="827">HYPERLINK("https://www.udobaer.de/out/media/public/cust/others/s0000430-2021-ch_it.pdf")</f>
        <v>https://www.udobaer.de/out/media/public/cust/others/s0000430-2021-ch_it.pdf</v>
      </c>
    </row>
    <row r="27468" spans="1:2" x14ac:dyDescent="0.2">
      <c r="A27468" s="1" t="s">
        <v>154</v>
      </c>
      <c r="B27468" t="str">
        <f t="shared" si="827"/>
        <v>https://www.udobaer.de/out/media/public/cust/others/s0000430-2021-ch_it.pdf</v>
      </c>
    </row>
    <row r="27469" spans="1:2" x14ac:dyDescent="0.2">
      <c r="A27469" s="1" t="s">
        <v>160</v>
      </c>
      <c r="B27469" t="str">
        <f t="shared" si="827"/>
        <v>https://www.udobaer.de/out/media/public/cust/others/s0000430-2021-ch_it.pdf</v>
      </c>
    </row>
    <row r="27470" spans="1:2" x14ac:dyDescent="0.2">
      <c r="A27470" s="1" t="s">
        <v>10475</v>
      </c>
      <c r="B27470" t="str">
        <f t="shared" si="827"/>
        <v>https://www.udobaer.de/out/media/public/cust/others/s0000430-2021-ch_it.pdf</v>
      </c>
    </row>
    <row r="27471" spans="1:2" x14ac:dyDescent="0.2">
      <c r="A27471" s="1" t="s">
        <v>10476</v>
      </c>
      <c r="B27471" t="str">
        <f t="shared" si="827"/>
        <v>https://www.udobaer.de/out/media/public/cust/others/s0000430-2021-ch_it.pdf</v>
      </c>
    </row>
    <row r="27472" spans="1:2" x14ac:dyDescent="0.2">
      <c r="A27472" s="1" t="s">
        <v>10477</v>
      </c>
      <c r="B27472" t="str">
        <f t="shared" si="827"/>
        <v>https://www.udobaer.de/out/media/public/cust/others/s0000430-2021-ch_it.pdf</v>
      </c>
    </row>
    <row r="27473" spans="1:2" x14ac:dyDescent="0.2">
      <c r="A27473" s="1" t="s">
        <v>10478</v>
      </c>
      <c r="B27473" t="str">
        <f t="shared" si="827"/>
        <v>https://www.udobaer.de/out/media/public/cust/others/s0000430-2021-ch_it.pdf</v>
      </c>
    </row>
    <row r="27474" spans="1:2" x14ac:dyDescent="0.2">
      <c r="A27474" s="1" t="s">
        <v>10479</v>
      </c>
      <c r="B27474" t="str">
        <f t="shared" si="827"/>
        <v>https://www.udobaer.de/out/media/public/cust/others/s0000430-2021-ch_it.pdf</v>
      </c>
    </row>
    <row r="27475" spans="1:2" x14ac:dyDescent="0.2">
      <c r="A27475" s="1" t="s">
        <v>10480</v>
      </c>
      <c r="B27475" t="str">
        <f t="shared" si="827"/>
        <v>https://www.udobaer.de/out/media/public/cust/others/s0000430-2021-ch_it.pdf</v>
      </c>
    </row>
    <row r="27476" spans="1:2" x14ac:dyDescent="0.2">
      <c r="A27476" s="1" t="s">
        <v>10481</v>
      </c>
      <c r="B27476" t="str">
        <f t="shared" si="827"/>
        <v>https://www.udobaer.de/out/media/public/cust/others/s0000430-2021-ch_it.pdf</v>
      </c>
    </row>
    <row r="27477" spans="1:2" x14ac:dyDescent="0.2">
      <c r="A27477" s="1" t="s">
        <v>10484</v>
      </c>
      <c r="B27477" t="str">
        <f t="shared" si="827"/>
        <v>https://www.udobaer.de/out/media/public/cust/others/s0000430-2021-ch_it.pdf</v>
      </c>
    </row>
    <row r="27478" spans="1:2" x14ac:dyDescent="0.2">
      <c r="A27478" s="1" t="s">
        <v>10493</v>
      </c>
      <c r="B27478" t="str">
        <f t="shared" si="827"/>
        <v>https://www.udobaer.de/out/media/public/cust/others/s0000430-2021-ch_it.pdf</v>
      </c>
    </row>
    <row r="27479" spans="1:2" x14ac:dyDescent="0.2">
      <c r="A27479" s="1" t="s">
        <v>10494</v>
      </c>
      <c r="B27479" t="str">
        <f t="shared" si="827"/>
        <v>https://www.udobaer.de/out/media/public/cust/others/s0000430-2021-ch_it.pdf</v>
      </c>
    </row>
    <row r="27480" spans="1:2" x14ac:dyDescent="0.2">
      <c r="A27480" s="1" t="s">
        <v>10495</v>
      </c>
      <c r="B27480" t="str">
        <f t="shared" si="827"/>
        <v>https://www.udobaer.de/out/media/public/cust/others/s0000430-2021-ch_it.pdf</v>
      </c>
    </row>
    <row r="27481" spans="1:2" x14ac:dyDescent="0.2">
      <c r="A27481" s="1" t="s">
        <v>10496</v>
      </c>
      <c r="B27481" t="str">
        <f t="shared" si="827"/>
        <v>https://www.udobaer.de/out/media/public/cust/others/s0000430-2021-ch_it.pdf</v>
      </c>
    </row>
    <row r="27482" spans="1:2" x14ac:dyDescent="0.2">
      <c r="A27482" s="1" t="s">
        <v>11156</v>
      </c>
      <c r="B27482" t="str">
        <f t="shared" si="827"/>
        <v>https://www.udobaer.de/out/media/public/cust/others/s0000430-2021-ch_it.pdf</v>
      </c>
    </row>
    <row r="27483" spans="1:2" x14ac:dyDescent="0.2">
      <c r="A27483" s="1" t="s">
        <v>11158</v>
      </c>
      <c r="B27483" t="str">
        <f t="shared" si="827"/>
        <v>https://www.udobaer.de/out/media/public/cust/others/s0000430-2021-ch_it.pdf</v>
      </c>
    </row>
    <row r="27484" spans="1:2" x14ac:dyDescent="0.2">
      <c r="A27484" s="1" t="s">
        <v>11160</v>
      </c>
      <c r="B27484" t="str">
        <f t="shared" si="827"/>
        <v>https://www.udobaer.de/out/media/public/cust/others/s0000430-2021-ch_it.pdf</v>
      </c>
    </row>
    <row r="27485" spans="1:2" x14ac:dyDescent="0.2">
      <c r="A27485" s="1" t="s">
        <v>11161</v>
      </c>
      <c r="B27485" t="str">
        <f t="shared" si="827"/>
        <v>https://www.udobaer.de/out/media/public/cust/others/s0000430-2021-ch_it.pdf</v>
      </c>
    </row>
    <row r="27486" spans="1:2" x14ac:dyDescent="0.2">
      <c r="A27486" s="1" t="s">
        <v>11162</v>
      </c>
      <c r="B27486" t="str">
        <f t="shared" si="827"/>
        <v>https://www.udobaer.de/out/media/public/cust/others/s0000430-2021-ch_it.pdf</v>
      </c>
    </row>
    <row r="27487" spans="1:2" x14ac:dyDescent="0.2">
      <c r="A27487" s="1" t="s">
        <v>11163</v>
      </c>
      <c r="B27487" t="str">
        <f t="shared" si="827"/>
        <v>https://www.udobaer.de/out/media/public/cust/others/s0000430-2021-ch_it.pdf</v>
      </c>
    </row>
    <row r="27488" spans="1:2" x14ac:dyDescent="0.2">
      <c r="A27488" s="1" t="s">
        <v>11192</v>
      </c>
      <c r="B27488" t="str">
        <f t="shared" si="827"/>
        <v>https://www.udobaer.de/out/media/public/cust/others/s0000430-2021-ch_it.pdf</v>
      </c>
    </row>
    <row r="27489" spans="1:2" x14ac:dyDescent="0.2">
      <c r="A27489" s="1" t="s">
        <v>11193</v>
      </c>
      <c r="B27489" t="str">
        <f t="shared" si="827"/>
        <v>https://www.udobaer.de/out/media/public/cust/others/s0000430-2021-ch_it.pdf</v>
      </c>
    </row>
    <row r="27490" spans="1:2" x14ac:dyDescent="0.2">
      <c r="A27490" s="1" t="s">
        <v>11194</v>
      </c>
      <c r="B27490" t="str">
        <f t="shared" si="827"/>
        <v>https://www.udobaer.de/out/media/public/cust/others/s0000430-2021-ch_it.pdf</v>
      </c>
    </row>
    <row r="27491" spans="1:2" x14ac:dyDescent="0.2">
      <c r="A27491" s="1" t="s">
        <v>11196</v>
      </c>
      <c r="B27491" t="str">
        <f t="shared" si="827"/>
        <v>https://www.udobaer.de/out/media/public/cust/others/s0000430-2021-ch_it.pdf</v>
      </c>
    </row>
    <row r="27492" spans="1:2" x14ac:dyDescent="0.2">
      <c r="A27492" s="1" t="s">
        <v>11202</v>
      </c>
      <c r="B27492" t="str">
        <f t="shared" si="827"/>
        <v>https://www.udobaer.de/out/media/public/cust/others/s0000430-2021-ch_it.pdf</v>
      </c>
    </row>
    <row r="27493" spans="1:2" x14ac:dyDescent="0.2">
      <c r="A27493" s="1" t="s">
        <v>11262</v>
      </c>
      <c r="B27493" t="str">
        <f t="shared" si="827"/>
        <v>https://www.udobaer.de/out/media/public/cust/others/s0000430-2021-ch_it.pdf</v>
      </c>
    </row>
    <row r="27494" spans="1:2" x14ac:dyDescent="0.2">
      <c r="A27494" s="1" t="s">
        <v>10403</v>
      </c>
      <c r="B27494" t="str">
        <f>HYPERLINK("https://www.udobaer.de/out/media/public/cust/others/s0000431-2021-ch_it.pdf")</f>
        <v>https://www.udobaer.de/out/media/public/cust/others/s0000431-2021-ch_it.pdf</v>
      </c>
    </row>
    <row r="27495" spans="1:2" x14ac:dyDescent="0.2">
      <c r="A27495" s="1" t="s">
        <v>10403</v>
      </c>
      <c r="B27495" t="str">
        <f>HYPERLINK("https://www.udobaer.de/out/media/public/cust/others/s0000431-2021-ch_it.pdf")</f>
        <v>https://www.udobaer.de/out/media/public/cust/others/s0000431-2021-ch_it.pdf</v>
      </c>
    </row>
    <row r="27496" spans="1:2" x14ac:dyDescent="0.2">
      <c r="A27496" s="1" t="s">
        <v>10367</v>
      </c>
      <c r="B27496" t="str">
        <f t="shared" ref="B27496:B27539" si="828">HYPERLINK("https://www.udobaer.de/out/media/public/cust/others/s0000432-2021-ch_it.pdf")</f>
        <v>https://www.udobaer.de/out/media/public/cust/others/s0000432-2021-ch_it.pdf</v>
      </c>
    </row>
    <row r="27497" spans="1:2" x14ac:dyDescent="0.2">
      <c r="A27497" s="1" t="s">
        <v>10367</v>
      </c>
      <c r="B27497" t="str">
        <f t="shared" si="828"/>
        <v>https://www.udobaer.de/out/media/public/cust/others/s0000432-2021-ch_it.pdf</v>
      </c>
    </row>
    <row r="27498" spans="1:2" x14ac:dyDescent="0.2">
      <c r="A27498" s="1" t="s">
        <v>10371</v>
      </c>
      <c r="B27498" t="str">
        <f t="shared" si="828"/>
        <v>https://www.udobaer.de/out/media/public/cust/others/s0000432-2021-ch_it.pdf</v>
      </c>
    </row>
    <row r="27499" spans="1:2" x14ac:dyDescent="0.2">
      <c r="A27499" s="1" t="s">
        <v>10371</v>
      </c>
      <c r="B27499" t="str">
        <f t="shared" si="828"/>
        <v>https://www.udobaer.de/out/media/public/cust/others/s0000432-2021-ch_it.pdf</v>
      </c>
    </row>
    <row r="27500" spans="1:2" x14ac:dyDescent="0.2">
      <c r="A27500" s="1" t="s">
        <v>10372</v>
      </c>
      <c r="B27500" t="str">
        <f t="shared" si="828"/>
        <v>https://www.udobaer.de/out/media/public/cust/others/s0000432-2021-ch_it.pdf</v>
      </c>
    </row>
    <row r="27501" spans="1:2" x14ac:dyDescent="0.2">
      <c r="A27501" s="1" t="s">
        <v>10372</v>
      </c>
      <c r="B27501" t="str">
        <f t="shared" si="828"/>
        <v>https://www.udobaer.de/out/media/public/cust/others/s0000432-2021-ch_it.pdf</v>
      </c>
    </row>
    <row r="27502" spans="1:2" x14ac:dyDescent="0.2">
      <c r="A27502" s="1" t="s">
        <v>10374</v>
      </c>
      <c r="B27502" t="str">
        <f t="shared" si="828"/>
        <v>https://www.udobaer.de/out/media/public/cust/others/s0000432-2021-ch_it.pdf</v>
      </c>
    </row>
    <row r="27503" spans="1:2" x14ac:dyDescent="0.2">
      <c r="A27503" s="1" t="s">
        <v>10374</v>
      </c>
      <c r="B27503" t="str">
        <f t="shared" si="828"/>
        <v>https://www.udobaer.de/out/media/public/cust/others/s0000432-2021-ch_it.pdf</v>
      </c>
    </row>
    <row r="27504" spans="1:2" x14ac:dyDescent="0.2">
      <c r="A27504" s="1" t="s">
        <v>10375</v>
      </c>
      <c r="B27504" t="str">
        <f t="shared" si="828"/>
        <v>https://www.udobaer.de/out/media/public/cust/others/s0000432-2021-ch_it.pdf</v>
      </c>
    </row>
    <row r="27505" spans="1:2" x14ac:dyDescent="0.2">
      <c r="A27505" s="1" t="s">
        <v>10375</v>
      </c>
      <c r="B27505" t="str">
        <f t="shared" si="828"/>
        <v>https://www.udobaer.de/out/media/public/cust/others/s0000432-2021-ch_it.pdf</v>
      </c>
    </row>
    <row r="27506" spans="1:2" x14ac:dyDescent="0.2">
      <c r="A27506" s="1" t="s">
        <v>10376</v>
      </c>
      <c r="B27506" t="str">
        <f t="shared" si="828"/>
        <v>https://www.udobaer.de/out/media/public/cust/others/s0000432-2021-ch_it.pdf</v>
      </c>
    </row>
    <row r="27507" spans="1:2" x14ac:dyDescent="0.2">
      <c r="A27507" s="1" t="s">
        <v>10376</v>
      </c>
      <c r="B27507" t="str">
        <f t="shared" si="828"/>
        <v>https://www.udobaer.de/out/media/public/cust/others/s0000432-2021-ch_it.pdf</v>
      </c>
    </row>
    <row r="27508" spans="1:2" x14ac:dyDescent="0.2">
      <c r="A27508" s="1" t="s">
        <v>10379</v>
      </c>
      <c r="B27508" t="str">
        <f t="shared" si="828"/>
        <v>https://www.udobaer.de/out/media/public/cust/others/s0000432-2021-ch_it.pdf</v>
      </c>
    </row>
    <row r="27509" spans="1:2" x14ac:dyDescent="0.2">
      <c r="A27509" s="1" t="s">
        <v>10379</v>
      </c>
      <c r="B27509" t="str">
        <f t="shared" si="828"/>
        <v>https://www.udobaer.de/out/media/public/cust/others/s0000432-2021-ch_it.pdf</v>
      </c>
    </row>
    <row r="27510" spans="1:2" x14ac:dyDescent="0.2">
      <c r="A27510" s="1" t="s">
        <v>10385</v>
      </c>
      <c r="B27510" t="str">
        <f t="shared" si="828"/>
        <v>https://www.udobaer.de/out/media/public/cust/others/s0000432-2021-ch_it.pdf</v>
      </c>
    </row>
    <row r="27511" spans="1:2" x14ac:dyDescent="0.2">
      <c r="A27511" s="1" t="s">
        <v>10385</v>
      </c>
      <c r="B27511" t="str">
        <f t="shared" si="828"/>
        <v>https://www.udobaer.de/out/media/public/cust/others/s0000432-2021-ch_it.pdf</v>
      </c>
    </row>
    <row r="27512" spans="1:2" x14ac:dyDescent="0.2">
      <c r="A27512" s="1" t="s">
        <v>10387</v>
      </c>
      <c r="B27512" t="str">
        <f t="shared" si="828"/>
        <v>https://www.udobaer.de/out/media/public/cust/others/s0000432-2021-ch_it.pdf</v>
      </c>
    </row>
    <row r="27513" spans="1:2" x14ac:dyDescent="0.2">
      <c r="A27513" s="1" t="s">
        <v>10387</v>
      </c>
      <c r="B27513" t="str">
        <f t="shared" si="828"/>
        <v>https://www.udobaer.de/out/media/public/cust/others/s0000432-2021-ch_it.pdf</v>
      </c>
    </row>
    <row r="27514" spans="1:2" x14ac:dyDescent="0.2">
      <c r="A27514" s="1" t="s">
        <v>10392</v>
      </c>
      <c r="B27514" t="str">
        <f t="shared" si="828"/>
        <v>https://www.udobaer.de/out/media/public/cust/others/s0000432-2021-ch_it.pdf</v>
      </c>
    </row>
    <row r="27515" spans="1:2" x14ac:dyDescent="0.2">
      <c r="A27515" s="1" t="s">
        <v>10392</v>
      </c>
      <c r="B27515" t="str">
        <f t="shared" si="828"/>
        <v>https://www.udobaer.de/out/media/public/cust/others/s0000432-2021-ch_it.pdf</v>
      </c>
    </row>
    <row r="27516" spans="1:2" x14ac:dyDescent="0.2">
      <c r="A27516" s="1" t="s">
        <v>10393</v>
      </c>
      <c r="B27516" t="str">
        <f t="shared" si="828"/>
        <v>https://www.udobaer.de/out/media/public/cust/others/s0000432-2021-ch_it.pdf</v>
      </c>
    </row>
    <row r="27517" spans="1:2" x14ac:dyDescent="0.2">
      <c r="A27517" s="1" t="s">
        <v>10393</v>
      </c>
      <c r="B27517" t="str">
        <f t="shared" si="828"/>
        <v>https://www.udobaer.de/out/media/public/cust/others/s0000432-2021-ch_it.pdf</v>
      </c>
    </row>
    <row r="27518" spans="1:2" x14ac:dyDescent="0.2">
      <c r="A27518" s="1" t="s">
        <v>10394</v>
      </c>
      <c r="B27518" t="str">
        <f t="shared" si="828"/>
        <v>https://www.udobaer.de/out/media/public/cust/others/s0000432-2021-ch_it.pdf</v>
      </c>
    </row>
    <row r="27519" spans="1:2" x14ac:dyDescent="0.2">
      <c r="A27519" s="1" t="s">
        <v>10394</v>
      </c>
      <c r="B27519" t="str">
        <f t="shared" si="828"/>
        <v>https://www.udobaer.de/out/media/public/cust/others/s0000432-2021-ch_it.pdf</v>
      </c>
    </row>
    <row r="27520" spans="1:2" x14ac:dyDescent="0.2">
      <c r="A27520" s="1" t="s">
        <v>10396</v>
      </c>
      <c r="B27520" t="str">
        <f t="shared" si="828"/>
        <v>https://www.udobaer.de/out/media/public/cust/others/s0000432-2021-ch_it.pdf</v>
      </c>
    </row>
    <row r="27521" spans="1:2" x14ac:dyDescent="0.2">
      <c r="A27521" s="1" t="s">
        <v>10396</v>
      </c>
      <c r="B27521" t="str">
        <f t="shared" si="828"/>
        <v>https://www.udobaer.de/out/media/public/cust/others/s0000432-2021-ch_it.pdf</v>
      </c>
    </row>
    <row r="27522" spans="1:2" x14ac:dyDescent="0.2">
      <c r="A27522" s="1" t="s">
        <v>10401</v>
      </c>
      <c r="B27522" t="str">
        <f t="shared" si="828"/>
        <v>https://www.udobaer.de/out/media/public/cust/others/s0000432-2021-ch_it.pdf</v>
      </c>
    </row>
    <row r="27523" spans="1:2" x14ac:dyDescent="0.2">
      <c r="A27523" s="1" t="s">
        <v>10401</v>
      </c>
      <c r="B27523" t="str">
        <f t="shared" si="828"/>
        <v>https://www.udobaer.de/out/media/public/cust/others/s0000432-2021-ch_it.pdf</v>
      </c>
    </row>
    <row r="27524" spans="1:2" x14ac:dyDescent="0.2">
      <c r="A27524" s="1" t="s">
        <v>10404</v>
      </c>
      <c r="B27524" t="str">
        <f t="shared" si="828"/>
        <v>https://www.udobaer.de/out/media/public/cust/others/s0000432-2021-ch_it.pdf</v>
      </c>
    </row>
    <row r="27525" spans="1:2" x14ac:dyDescent="0.2">
      <c r="A27525" s="1" t="s">
        <v>10404</v>
      </c>
      <c r="B27525" t="str">
        <f t="shared" si="828"/>
        <v>https://www.udobaer.de/out/media/public/cust/others/s0000432-2021-ch_it.pdf</v>
      </c>
    </row>
    <row r="27526" spans="1:2" x14ac:dyDescent="0.2">
      <c r="A27526" s="1" t="s">
        <v>10405</v>
      </c>
      <c r="B27526" t="str">
        <f t="shared" si="828"/>
        <v>https://www.udobaer.de/out/media/public/cust/others/s0000432-2021-ch_it.pdf</v>
      </c>
    </row>
    <row r="27527" spans="1:2" x14ac:dyDescent="0.2">
      <c r="A27527" s="1" t="s">
        <v>10405</v>
      </c>
      <c r="B27527" t="str">
        <f t="shared" si="828"/>
        <v>https://www.udobaer.de/out/media/public/cust/others/s0000432-2021-ch_it.pdf</v>
      </c>
    </row>
    <row r="27528" spans="1:2" x14ac:dyDescent="0.2">
      <c r="A27528" s="1" t="s">
        <v>10407</v>
      </c>
      <c r="B27528" t="str">
        <f t="shared" si="828"/>
        <v>https://www.udobaer.de/out/media/public/cust/others/s0000432-2021-ch_it.pdf</v>
      </c>
    </row>
    <row r="27529" spans="1:2" x14ac:dyDescent="0.2">
      <c r="A27529" s="1" t="s">
        <v>10407</v>
      </c>
      <c r="B27529" t="str">
        <f t="shared" si="828"/>
        <v>https://www.udobaer.de/out/media/public/cust/others/s0000432-2021-ch_it.pdf</v>
      </c>
    </row>
    <row r="27530" spans="1:2" x14ac:dyDescent="0.2">
      <c r="A27530" s="1" t="s">
        <v>10409</v>
      </c>
      <c r="B27530" t="str">
        <f t="shared" si="828"/>
        <v>https://www.udobaer.de/out/media/public/cust/others/s0000432-2021-ch_it.pdf</v>
      </c>
    </row>
    <row r="27531" spans="1:2" x14ac:dyDescent="0.2">
      <c r="A27531" s="1" t="s">
        <v>10409</v>
      </c>
      <c r="B27531" t="str">
        <f t="shared" si="828"/>
        <v>https://www.udobaer.de/out/media/public/cust/others/s0000432-2021-ch_it.pdf</v>
      </c>
    </row>
    <row r="27532" spans="1:2" x14ac:dyDescent="0.2">
      <c r="A27532" s="1" t="s">
        <v>10411</v>
      </c>
      <c r="B27532" t="str">
        <f t="shared" si="828"/>
        <v>https://www.udobaer.de/out/media/public/cust/others/s0000432-2021-ch_it.pdf</v>
      </c>
    </row>
    <row r="27533" spans="1:2" x14ac:dyDescent="0.2">
      <c r="A27533" s="1" t="s">
        <v>10411</v>
      </c>
      <c r="B27533" t="str">
        <f t="shared" si="828"/>
        <v>https://www.udobaer.de/out/media/public/cust/others/s0000432-2021-ch_it.pdf</v>
      </c>
    </row>
    <row r="27534" spans="1:2" x14ac:dyDescent="0.2">
      <c r="A27534" s="1" t="s">
        <v>10416</v>
      </c>
      <c r="B27534" t="str">
        <f t="shared" si="828"/>
        <v>https://www.udobaer.de/out/media/public/cust/others/s0000432-2021-ch_it.pdf</v>
      </c>
    </row>
    <row r="27535" spans="1:2" x14ac:dyDescent="0.2">
      <c r="A27535" s="1" t="s">
        <v>10416</v>
      </c>
      <c r="B27535" t="str">
        <f t="shared" si="828"/>
        <v>https://www.udobaer.de/out/media/public/cust/others/s0000432-2021-ch_it.pdf</v>
      </c>
    </row>
    <row r="27536" spans="1:2" x14ac:dyDescent="0.2">
      <c r="A27536" s="1" t="s">
        <v>11092</v>
      </c>
      <c r="B27536" t="str">
        <f t="shared" si="828"/>
        <v>https://www.udobaer.de/out/media/public/cust/others/s0000432-2021-ch_it.pdf</v>
      </c>
    </row>
    <row r="27537" spans="1:2" x14ac:dyDescent="0.2">
      <c r="A27537" s="1" t="s">
        <v>11152</v>
      </c>
      <c r="B27537" t="str">
        <f t="shared" si="828"/>
        <v>https://www.udobaer.de/out/media/public/cust/others/s0000432-2021-ch_it.pdf</v>
      </c>
    </row>
    <row r="27538" spans="1:2" x14ac:dyDescent="0.2">
      <c r="A27538" s="1" t="s">
        <v>11244</v>
      </c>
      <c r="B27538" t="str">
        <f t="shared" si="828"/>
        <v>https://www.udobaer.de/out/media/public/cust/others/s0000432-2021-ch_it.pdf</v>
      </c>
    </row>
    <row r="27539" spans="1:2" x14ac:dyDescent="0.2">
      <c r="A27539" s="1" t="s">
        <v>11506</v>
      </c>
      <c r="B27539" t="str">
        <f t="shared" si="828"/>
        <v>https://www.udobaer.de/out/media/public/cust/others/s0000432-2021-ch_it.pdf</v>
      </c>
    </row>
    <row r="27540" spans="1:2" x14ac:dyDescent="0.2">
      <c r="A27540" s="1" t="s">
        <v>10368</v>
      </c>
      <c r="B27540" t="str">
        <f t="shared" ref="B27540:B27577" si="829">HYPERLINK("https://www.udobaer.de/out/media/public/cust/others/s0000433-2021-ch_it.pdf")</f>
        <v>https://www.udobaer.de/out/media/public/cust/others/s0000433-2021-ch_it.pdf</v>
      </c>
    </row>
    <row r="27541" spans="1:2" x14ac:dyDescent="0.2">
      <c r="A27541" s="1" t="s">
        <v>10368</v>
      </c>
      <c r="B27541" t="str">
        <f t="shared" si="829"/>
        <v>https://www.udobaer.de/out/media/public/cust/others/s0000433-2021-ch_it.pdf</v>
      </c>
    </row>
    <row r="27542" spans="1:2" x14ac:dyDescent="0.2">
      <c r="A27542" s="1" t="s">
        <v>10369</v>
      </c>
      <c r="B27542" t="str">
        <f t="shared" si="829"/>
        <v>https://www.udobaer.de/out/media/public/cust/others/s0000433-2021-ch_it.pdf</v>
      </c>
    </row>
    <row r="27543" spans="1:2" x14ac:dyDescent="0.2">
      <c r="A27543" s="1" t="s">
        <v>10369</v>
      </c>
      <c r="B27543" t="str">
        <f t="shared" si="829"/>
        <v>https://www.udobaer.de/out/media/public/cust/others/s0000433-2021-ch_it.pdf</v>
      </c>
    </row>
    <row r="27544" spans="1:2" x14ac:dyDescent="0.2">
      <c r="A27544" s="1" t="s">
        <v>10373</v>
      </c>
      <c r="B27544" t="str">
        <f t="shared" si="829"/>
        <v>https://www.udobaer.de/out/media/public/cust/others/s0000433-2021-ch_it.pdf</v>
      </c>
    </row>
    <row r="27545" spans="1:2" x14ac:dyDescent="0.2">
      <c r="A27545" s="1" t="s">
        <v>10373</v>
      </c>
      <c r="B27545" t="str">
        <f t="shared" si="829"/>
        <v>https://www.udobaer.de/out/media/public/cust/others/s0000433-2021-ch_it.pdf</v>
      </c>
    </row>
    <row r="27546" spans="1:2" x14ac:dyDescent="0.2">
      <c r="A27546" s="1" t="s">
        <v>10381</v>
      </c>
      <c r="B27546" t="str">
        <f t="shared" si="829"/>
        <v>https://www.udobaer.de/out/media/public/cust/others/s0000433-2021-ch_it.pdf</v>
      </c>
    </row>
    <row r="27547" spans="1:2" x14ac:dyDescent="0.2">
      <c r="A27547" s="1" t="s">
        <v>10381</v>
      </c>
      <c r="B27547" t="str">
        <f t="shared" si="829"/>
        <v>https://www.udobaer.de/out/media/public/cust/others/s0000433-2021-ch_it.pdf</v>
      </c>
    </row>
    <row r="27548" spans="1:2" x14ac:dyDescent="0.2">
      <c r="A27548" s="1" t="s">
        <v>10384</v>
      </c>
      <c r="B27548" t="str">
        <f t="shared" si="829"/>
        <v>https://www.udobaer.de/out/media/public/cust/others/s0000433-2021-ch_it.pdf</v>
      </c>
    </row>
    <row r="27549" spans="1:2" x14ac:dyDescent="0.2">
      <c r="A27549" s="1" t="s">
        <v>10384</v>
      </c>
      <c r="B27549" t="str">
        <f t="shared" si="829"/>
        <v>https://www.udobaer.de/out/media/public/cust/others/s0000433-2021-ch_it.pdf</v>
      </c>
    </row>
    <row r="27550" spans="1:2" x14ac:dyDescent="0.2">
      <c r="A27550" s="1" t="s">
        <v>10386</v>
      </c>
      <c r="B27550" t="str">
        <f t="shared" si="829"/>
        <v>https://www.udobaer.de/out/media/public/cust/others/s0000433-2021-ch_it.pdf</v>
      </c>
    </row>
    <row r="27551" spans="1:2" x14ac:dyDescent="0.2">
      <c r="A27551" s="1" t="s">
        <v>10386</v>
      </c>
      <c r="B27551" t="str">
        <f t="shared" si="829"/>
        <v>https://www.udobaer.de/out/media/public/cust/others/s0000433-2021-ch_it.pdf</v>
      </c>
    </row>
    <row r="27552" spans="1:2" x14ac:dyDescent="0.2">
      <c r="A27552" s="1" t="s">
        <v>10388</v>
      </c>
      <c r="B27552" t="str">
        <f t="shared" si="829"/>
        <v>https://www.udobaer.de/out/media/public/cust/others/s0000433-2021-ch_it.pdf</v>
      </c>
    </row>
    <row r="27553" spans="1:2" x14ac:dyDescent="0.2">
      <c r="A27553" s="1" t="s">
        <v>10388</v>
      </c>
      <c r="B27553" t="str">
        <f t="shared" si="829"/>
        <v>https://www.udobaer.de/out/media/public/cust/others/s0000433-2021-ch_it.pdf</v>
      </c>
    </row>
    <row r="27554" spans="1:2" x14ac:dyDescent="0.2">
      <c r="A27554" s="1" t="s">
        <v>10390</v>
      </c>
      <c r="B27554" t="str">
        <f t="shared" si="829"/>
        <v>https://www.udobaer.de/out/media/public/cust/others/s0000433-2021-ch_it.pdf</v>
      </c>
    </row>
    <row r="27555" spans="1:2" x14ac:dyDescent="0.2">
      <c r="A27555" s="1" t="s">
        <v>10390</v>
      </c>
      <c r="B27555" t="str">
        <f t="shared" si="829"/>
        <v>https://www.udobaer.de/out/media/public/cust/others/s0000433-2021-ch_it.pdf</v>
      </c>
    </row>
    <row r="27556" spans="1:2" x14ac:dyDescent="0.2">
      <c r="A27556" s="1" t="s">
        <v>10391</v>
      </c>
      <c r="B27556" t="str">
        <f t="shared" si="829"/>
        <v>https://www.udobaer.de/out/media/public/cust/others/s0000433-2021-ch_it.pdf</v>
      </c>
    </row>
    <row r="27557" spans="1:2" x14ac:dyDescent="0.2">
      <c r="A27557" s="1" t="s">
        <v>10391</v>
      </c>
      <c r="B27557" t="str">
        <f t="shared" si="829"/>
        <v>https://www.udobaer.de/out/media/public/cust/others/s0000433-2021-ch_it.pdf</v>
      </c>
    </row>
    <row r="27558" spans="1:2" x14ac:dyDescent="0.2">
      <c r="A27558" s="1" t="s">
        <v>10395</v>
      </c>
      <c r="B27558" t="str">
        <f t="shared" si="829"/>
        <v>https://www.udobaer.de/out/media/public/cust/others/s0000433-2021-ch_it.pdf</v>
      </c>
    </row>
    <row r="27559" spans="1:2" x14ac:dyDescent="0.2">
      <c r="A27559" s="1" t="s">
        <v>10395</v>
      </c>
      <c r="B27559" t="str">
        <f t="shared" si="829"/>
        <v>https://www.udobaer.de/out/media/public/cust/others/s0000433-2021-ch_it.pdf</v>
      </c>
    </row>
    <row r="27560" spans="1:2" x14ac:dyDescent="0.2">
      <c r="A27560" s="1" t="s">
        <v>10397</v>
      </c>
      <c r="B27560" t="str">
        <f t="shared" si="829"/>
        <v>https://www.udobaer.de/out/media/public/cust/others/s0000433-2021-ch_it.pdf</v>
      </c>
    </row>
    <row r="27561" spans="1:2" x14ac:dyDescent="0.2">
      <c r="A27561" s="1" t="s">
        <v>10397</v>
      </c>
      <c r="B27561" t="str">
        <f t="shared" si="829"/>
        <v>https://www.udobaer.de/out/media/public/cust/others/s0000433-2021-ch_it.pdf</v>
      </c>
    </row>
    <row r="27562" spans="1:2" x14ac:dyDescent="0.2">
      <c r="A27562" s="1" t="s">
        <v>10398</v>
      </c>
      <c r="B27562" t="str">
        <f t="shared" si="829"/>
        <v>https://www.udobaer.de/out/media/public/cust/others/s0000433-2021-ch_it.pdf</v>
      </c>
    </row>
    <row r="27563" spans="1:2" x14ac:dyDescent="0.2">
      <c r="A27563" s="1" t="s">
        <v>10398</v>
      </c>
      <c r="B27563" t="str">
        <f t="shared" si="829"/>
        <v>https://www.udobaer.de/out/media/public/cust/others/s0000433-2021-ch_it.pdf</v>
      </c>
    </row>
    <row r="27564" spans="1:2" x14ac:dyDescent="0.2">
      <c r="A27564" s="1" t="s">
        <v>10399</v>
      </c>
      <c r="B27564" t="str">
        <f t="shared" si="829"/>
        <v>https://www.udobaer.de/out/media/public/cust/others/s0000433-2021-ch_it.pdf</v>
      </c>
    </row>
    <row r="27565" spans="1:2" x14ac:dyDescent="0.2">
      <c r="A27565" s="1" t="s">
        <v>10399</v>
      </c>
      <c r="B27565" t="str">
        <f t="shared" si="829"/>
        <v>https://www.udobaer.de/out/media/public/cust/others/s0000433-2021-ch_it.pdf</v>
      </c>
    </row>
    <row r="27566" spans="1:2" x14ac:dyDescent="0.2">
      <c r="A27566" s="1" t="s">
        <v>10402</v>
      </c>
      <c r="B27566" t="str">
        <f t="shared" si="829"/>
        <v>https://www.udobaer.de/out/media/public/cust/others/s0000433-2021-ch_it.pdf</v>
      </c>
    </row>
    <row r="27567" spans="1:2" x14ac:dyDescent="0.2">
      <c r="A27567" s="1" t="s">
        <v>10402</v>
      </c>
      <c r="B27567" t="str">
        <f t="shared" si="829"/>
        <v>https://www.udobaer.de/out/media/public/cust/others/s0000433-2021-ch_it.pdf</v>
      </c>
    </row>
    <row r="27568" spans="1:2" x14ac:dyDescent="0.2">
      <c r="A27568" s="1" t="s">
        <v>10406</v>
      </c>
      <c r="B27568" t="str">
        <f t="shared" si="829"/>
        <v>https://www.udobaer.de/out/media/public/cust/others/s0000433-2021-ch_it.pdf</v>
      </c>
    </row>
    <row r="27569" spans="1:2" x14ac:dyDescent="0.2">
      <c r="A27569" s="1" t="s">
        <v>10406</v>
      </c>
      <c r="B27569" t="str">
        <f t="shared" si="829"/>
        <v>https://www.udobaer.de/out/media/public/cust/others/s0000433-2021-ch_it.pdf</v>
      </c>
    </row>
    <row r="27570" spans="1:2" x14ac:dyDescent="0.2">
      <c r="A27570" s="1" t="s">
        <v>10412</v>
      </c>
      <c r="B27570" t="str">
        <f t="shared" si="829"/>
        <v>https://www.udobaer.de/out/media/public/cust/others/s0000433-2021-ch_it.pdf</v>
      </c>
    </row>
    <row r="27571" spans="1:2" x14ac:dyDescent="0.2">
      <c r="A27571" s="1" t="s">
        <v>10412</v>
      </c>
      <c r="B27571" t="str">
        <f t="shared" si="829"/>
        <v>https://www.udobaer.de/out/media/public/cust/others/s0000433-2021-ch_it.pdf</v>
      </c>
    </row>
    <row r="27572" spans="1:2" x14ac:dyDescent="0.2">
      <c r="A27572" s="1" t="s">
        <v>10414</v>
      </c>
      <c r="B27572" t="str">
        <f t="shared" si="829"/>
        <v>https://www.udobaer.de/out/media/public/cust/others/s0000433-2021-ch_it.pdf</v>
      </c>
    </row>
    <row r="27573" spans="1:2" x14ac:dyDescent="0.2">
      <c r="A27573" s="1" t="s">
        <v>10414</v>
      </c>
      <c r="B27573" t="str">
        <f t="shared" si="829"/>
        <v>https://www.udobaer.de/out/media/public/cust/others/s0000433-2021-ch_it.pdf</v>
      </c>
    </row>
    <row r="27574" spans="1:2" x14ac:dyDescent="0.2">
      <c r="A27574" s="1" t="s">
        <v>10415</v>
      </c>
      <c r="B27574" t="str">
        <f t="shared" si="829"/>
        <v>https://www.udobaer.de/out/media/public/cust/others/s0000433-2021-ch_it.pdf</v>
      </c>
    </row>
    <row r="27575" spans="1:2" x14ac:dyDescent="0.2">
      <c r="A27575" s="1" t="s">
        <v>10415</v>
      </c>
      <c r="B27575" t="str">
        <f t="shared" si="829"/>
        <v>https://www.udobaer.de/out/media/public/cust/others/s0000433-2021-ch_it.pdf</v>
      </c>
    </row>
    <row r="27576" spans="1:2" x14ac:dyDescent="0.2">
      <c r="A27576" s="1" t="s">
        <v>11214</v>
      </c>
      <c r="B27576" t="str">
        <f t="shared" si="829"/>
        <v>https://www.udobaer.de/out/media/public/cust/others/s0000433-2021-ch_it.pdf</v>
      </c>
    </row>
    <row r="27577" spans="1:2" x14ac:dyDescent="0.2">
      <c r="A27577" s="1" t="s">
        <v>11509</v>
      </c>
      <c r="B27577" t="str">
        <f t="shared" si="829"/>
        <v>https://www.udobaer.de/out/media/public/cust/others/s0000433-2021-ch_it.pdf</v>
      </c>
    </row>
    <row r="27578" spans="1:2" x14ac:dyDescent="0.2">
      <c r="A27578" s="1" t="s">
        <v>10378</v>
      </c>
      <c r="B27578" t="str">
        <f t="shared" ref="B27578:B27590" si="830">HYPERLINK("https://www.udobaer.de/out/media/public/cust/others/s0000434-2021-ch_it.pdf")</f>
        <v>https://www.udobaer.de/out/media/public/cust/others/s0000434-2021-ch_it.pdf</v>
      </c>
    </row>
    <row r="27579" spans="1:2" x14ac:dyDescent="0.2">
      <c r="A27579" s="1" t="s">
        <v>10378</v>
      </c>
      <c r="B27579" t="str">
        <f t="shared" si="830"/>
        <v>https://www.udobaer.de/out/media/public/cust/others/s0000434-2021-ch_it.pdf</v>
      </c>
    </row>
    <row r="27580" spans="1:2" x14ac:dyDescent="0.2">
      <c r="A27580" s="1" t="s">
        <v>10382</v>
      </c>
      <c r="B27580" t="str">
        <f t="shared" si="830"/>
        <v>https://www.udobaer.de/out/media/public/cust/others/s0000434-2021-ch_it.pdf</v>
      </c>
    </row>
    <row r="27581" spans="1:2" x14ac:dyDescent="0.2">
      <c r="A27581" s="1" t="s">
        <v>10382</v>
      </c>
      <c r="B27581" t="str">
        <f t="shared" si="830"/>
        <v>https://www.udobaer.de/out/media/public/cust/others/s0000434-2021-ch_it.pdf</v>
      </c>
    </row>
    <row r="27582" spans="1:2" x14ac:dyDescent="0.2">
      <c r="A27582" s="1" t="s">
        <v>10383</v>
      </c>
      <c r="B27582" t="str">
        <f t="shared" si="830"/>
        <v>https://www.udobaer.de/out/media/public/cust/others/s0000434-2021-ch_it.pdf</v>
      </c>
    </row>
    <row r="27583" spans="1:2" x14ac:dyDescent="0.2">
      <c r="A27583" s="1" t="s">
        <v>10383</v>
      </c>
      <c r="B27583" t="str">
        <f t="shared" si="830"/>
        <v>https://www.udobaer.de/out/media/public/cust/others/s0000434-2021-ch_it.pdf</v>
      </c>
    </row>
    <row r="27584" spans="1:2" x14ac:dyDescent="0.2">
      <c r="A27584" s="1" t="s">
        <v>10408</v>
      </c>
      <c r="B27584" t="str">
        <f t="shared" si="830"/>
        <v>https://www.udobaer.de/out/media/public/cust/others/s0000434-2021-ch_it.pdf</v>
      </c>
    </row>
    <row r="27585" spans="1:2" x14ac:dyDescent="0.2">
      <c r="A27585" s="1" t="s">
        <v>10408</v>
      </c>
      <c r="B27585" t="str">
        <f t="shared" si="830"/>
        <v>https://www.udobaer.de/out/media/public/cust/others/s0000434-2021-ch_it.pdf</v>
      </c>
    </row>
    <row r="27586" spans="1:2" x14ac:dyDescent="0.2">
      <c r="A27586" s="1" t="s">
        <v>10410</v>
      </c>
      <c r="B27586" t="str">
        <f t="shared" si="830"/>
        <v>https://www.udobaer.de/out/media/public/cust/others/s0000434-2021-ch_it.pdf</v>
      </c>
    </row>
    <row r="27587" spans="1:2" x14ac:dyDescent="0.2">
      <c r="A27587" s="1" t="s">
        <v>10410</v>
      </c>
      <c r="B27587" t="str">
        <f t="shared" si="830"/>
        <v>https://www.udobaer.de/out/media/public/cust/others/s0000434-2021-ch_it.pdf</v>
      </c>
    </row>
    <row r="27588" spans="1:2" x14ac:dyDescent="0.2">
      <c r="A27588" s="1" t="s">
        <v>10413</v>
      </c>
      <c r="B27588" t="str">
        <f t="shared" si="830"/>
        <v>https://www.udobaer.de/out/media/public/cust/others/s0000434-2021-ch_it.pdf</v>
      </c>
    </row>
    <row r="27589" spans="1:2" x14ac:dyDescent="0.2">
      <c r="A27589" s="1" t="s">
        <v>10413</v>
      </c>
      <c r="B27589" t="str">
        <f t="shared" si="830"/>
        <v>https://www.udobaer.de/out/media/public/cust/others/s0000434-2021-ch_it.pdf</v>
      </c>
    </row>
    <row r="27590" spans="1:2" x14ac:dyDescent="0.2">
      <c r="A27590" s="1" t="s">
        <v>11267</v>
      </c>
      <c r="B27590" t="str">
        <f t="shared" si="830"/>
        <v>https://www.udobaer.de/out/media/public/cust/others/s0000434-2021-ch_it.pdf</v>
      </c>
    </row>
    <row r="27591" spans="1:2" x14ac:dyDescent="0.2">
      <c r="A27591" s="1" t="s">
        <v>10370</v>
      </c>
      <c r="B27591" t="str">
        <f t="shared" ref="B27591:B27603" si="831">HYPERLINK("https://www.udobaer.de/out/media/public/cust/others/s0000435-2021-ch_it.pdf")</f>
        <v>https://www.udobaer.de/out/media/public/cust/others/s0000435-2021-ch_it.pdf</v>
      </c>
    </row>
    <row r="27592" spans="1:2" x14ac:dyDescent="0.2">
      <c r="A27592" s="1" t="s">
        <v>10370</v>
      </c>
      <c r="B27592" t="str">
        <f t="shared" si="831"/>
        <v>https://www.udobaer.de/out/media/public/cust/others/s0000435-2021-ch_it.pdf</v>
      </c>
    </row>
    <row r="27593" spans="1:2" x14ac:dyDescent="0.2">
      <c r="A27593" s="1" t="s">
        <v>10377</v>
      </c>
      <c r="B27593" t="str">
        <f t="shared" si="831"/>
        <v>https://www.udobaer.de/out/media/public/cust/others/s0000435-2021-ch_it.pdf</v>
      </c>
    </row>
    <row r="27594" spans="1:2" x14ac:dyDescent="0.2">
      <c r="A27594" s="1" t="s">
        <v>10377</v>
      </c>
      <c r="B27594" t="str">
        <f t="shared" si="831"/>
        <v>https://www.udobaer.de/out/media/public/cust/others/s0000435-2021-ch_it.pdf</v>
      </c>
    </row>
    <row r="27595" spans="1:2" x14ac:dyDescent="0.2">
      <c r="A27595" s="1" t="s">
        <v>10380</v>
      </c>
      <c r="B27595" t="str">
        <f t="shared" si="831"/>
        <v>https://www.udobaer.de/out/media/public/cust/others/s0000435-2021-ch_it.pdf</v>
      </c>
    </row>
    <row r="27596" spans="1:2" x14ac:dyDescent="0.2">
      <c r="A27596" s="1" t="s">
        <v>10380</v>
      </c>
      <c r="B27596" t="str">
        <f t="shared" si="831"/>
        <v>https://www.udobaer.de/out/media/public/cust/others/s0000435-2021-ch_it.pdf</v>
      </c>
    </row>
    <row r="27597" spans="1:2" x14ac:dyDescent="0.2">
      <c r="A27597" s="1" t="s">
        <v>10389</v>
      </c>
      <c r="B27597" t="str">
        <f t="shared" si="831"/>
        <v>https://www.udobaer.de/out/media/public/cust/others/s0000435-2021-ch_it.pdf</v>
      </c>
    </row>
    <row r="27598" spans="1:2" x14ac:dyDescent="0.2">
      <c r="A27598" s="1" t="s">
        <v>10389</v>
      </c>
      <c r="B27598" t="str">
        <f t="shared" si="831"/>
        <v>https://www.udobaer.de/out/media/public/cust/others/s0000435-2021-ch_it.pdf</v>
      </c>
    </row>
    <row r="27599" spans="1:2" x14ac:dyDescent="0.2">
      <c r="A27599" s="1" t="s">
        <v>10400</v>
      </c>
      <c r="B27599" t="str">
        <f t="shared" si="831"/>
        <v>https://www.udobaer.de/out/media/public/cust/others/s0000435-2021-ch_it.pdf</v>
      </c>
    </row>
    <row r="27600" spans="1:2" x14ac:dyDescent="0.2">
      <c r="A27600" s="1" t="s">
        <v>10400</v>
      </c>
      <c r="B27600" t="str">
        <f t="shared" si="831"/>
        <v>https://www.udobaer.de/out/media/public/cust/others/s0000435-2021-ch_it.pdf</v>
      </c>
    </row>
    <row r="27601" spans="1:2" x14ac:dyDescent="0.2">
      <c r="A27601" s="1" t="s">
        <v>11168</v>
      </c>
      <c r="B27601" t="str">
        <f t="shared" si="831"/>
        <v>https://www.udobaer.de/out/media/public/cust/others/s0000435-2021-ch_it.pdf</v>
      </c>
    </row>
    <row r="27602" spans="1:2" x14ac:dyDescent="0.2">
      <c r="A27602" s="1" t="s">
        <v>11268</v>
      </c>
      <c r="B27602" t="str">
        <f t="shared" si="831"/>
        <v>https://www.udobaer.de/out/media/public/cust/others/s0000435-2021-ch_it.pdf</v>
      </c>
    </row>
    <row r="27603" spans="1:2" x14ac:dyDescent="0.2">
      <c r="A27603" s="1" t="s">
        <v>11269</v>
      </c>
      <c r="B27603" t="str">
        <f t="shared" si="831"/>
        <v>https://www.udobaer.de/out/media/public/cust/others/s0000435-2021-ch_it.pdf</v>
      </c>
    </row>
    <row r="27604" spans="1:2" x14ac:dyDescent="0.2">
      <c r="A27604" s="1" t="s">
        <v>10280</v>
      </c>
      <c r="B27604" t="str">
        <f t="shared" ref="B27604:B27615" si="832">HYPERLINK("https://www.udobaer.de/out/media/public/cust/others/s0000436-2021-ch_it.pdf")</f>
        <v>https://www.udobaer.de/out/media/public/cust/others/s0000436-2021-ch_it.pdf</v>
      </c>
    </row>
    <row r="27605" spans="1:2" x14ac:dyDescent="0.2">
      <c r="A27605" s="1" t="s">
        <v>10281</v>
      </c>
      <c r="B27605" t="str">
        <f t="shared" si="832"/>
        <v>https://www.udobaer.de/out/media/public/cust/others/s0000436-2021-ch_it.pdf</v>
      </c>
    </row>
    <row r="27606" spans="1:2" x14ac:dyDescent="0.2">
      <c r="A27606" s="1" t="s">
        <v>10283</v>
      </c>
      <c r="B27606" t="str">
        <f t="shared" si="832"/>
        <v>https://www.udobaer.de/out/media/public/cust/others/s0000436-2021-ch_it.pdf</v>
      </c>
    </row>
    <row r="27607" spans="1:2" x14ac:dyDescent="0.2">
      <c r="A27607" s="1" t="s">
        <v>10284</v>
      </c>
      <c r="B27607" t="str">
        <f t="shared" si="832"/>
        <v>https://www.udobaer.de/out/media/public/cust/others/s0000436-2021-ch_it.pdf</v>
      </c>
    </row>
    <row r="27608" spans="1:2" x14ac:dyDescent="0.2">
      <c r="A27608" s="1" t="s">
        <v>10285</v>
      </c>
      <c r="B27608" t="str">
        <f t="shared" si="832"/>
        <v>https://www.udobaer.de/out/media/public/cust/others/s0000436-2021-ch_it.pdf</v>
      </c>
    </row>
    <row r="27609" spans="1:2" x14ac:dyDescent="0.2">
      <c r="A27609" s="1" t="s">
        <v>10286</v>
      </c>
      <c r="B27609" t="str">
        <f t="shared" si="832"/>
        <v>https://www.udobaer.de/out/media/public/cust/others/s0000436-2021-ch_it.pdf</v>
      </c>
    </row>
    <row r="27610" spans="1:2" x14ac:dyDescent="0.2">
      <c r="A27610" s="1" t="s">
        <v>10287</v>
      </c>
      <c r="B27610" t="str">
        <f t="shared" si="832"/>
        <v>https://www.udobaer.de/out/media/public/cust/others/s0000436-2021-ch_it.pdf</v>
      </c>
    </row>
    <row r="27611" spans="1:2" x14ac:dyDescent="0.2">
      <c r="A27611" s="1" t="s">
        <v>10288</v>
      </c>
      <c r="B27611" t="str">
        <f t="shared" si="832"/>
        <v>https://www.udobaer.de/out/media/public/cust/others/s0000436-2021-ch_it.pdf</v>
      </c>
    </row>
    <row r="27612" spans="1:2" x14ac:dyDescent="0.2">
      <c r="A27612" s="1" t="s">
        <v>10289</v>
      </c>
      <c r="B27612" t="str">
        <f t="shared" si="832"/>
        <v>https://www.udobaer.de/out/media/public/cust/others/s0000436-2021-ch_it.pdf</v>
      </c>
    </row>
    <row r="27613" spans="1:2" x14ac:dyDescent="0.2">
      <c r="A27613" s="1" t="s">
        <v>10290</v>
      </c>
      <c r="B27613" t="str">
        <f t="shared" si="832"/>
        <v>https://www.udobaer.de/out/media/public/cust/others/s0000436-2021-ch_it.pdf</v>
      </c>
    </row>
    <row r="27614" spans="1:2" x14ac:dyDescent="0.2">
      <c r="A27614" s="1" t="s">
        <v>10291</v>
      </c>
      <c r="B27614" t="str">
        <f t="shared" si="832"/>
        <v>https://www.udobaer.de/out/media/public/cust/others/s0000436-2021-ch_it.pdf</v>
      </c>
    </row>
    <row r="27615" spans="1:2" x14ac:dyDescent="0.2">
      <c r="A27615" s="1" t="s">
        <v>10293</v>
      </c>
      <c r="B27615" t="str">
        <f t="shared" si="832"/>
        <v>https://www.udobaer.de/out/media/public/cust/others/s0000436-2021-ch_it.pdf</v>
      </c>
    </row>
    <row r="27616" spans="1:2" x14ac:dyDescent="0.2">
      <c r="A27616" s="1" t="s">
        <v>10292</v>
      </c>
      <c r="B27616" t="str">
        <f t="shared" ref="B27616:B27645" si="833">HYPERLINK("https://www.udobaer.de/out/media/public/cust/others/s0000437-2021-ch_it.pdf")</f>
        <v>https://www.udobaer.de/out/media/public/cust/others/s0000437-2021-ch_it.pdf</v>
      </c>
    </row>
    <row r="27617" spans="1:2" x14ac:dyDescent="0.2">
      <c r="A27617" s="1" t="s">
        <v>10292</v>
      </c>
      <c r="B27617" t="str">
        <f t="shared" si="833"/>
        <v>https://www.udobaer.de/out/media/public/cust/others/s0000437-2021-ch_it.pdf</v>
      </c>
    </row>
    <row r="27618" spans="1:2" x14ac:dyDescent="0.2">
      <c r="A27618" s="1" t="s">
        <v>10292</v>
      </c>
      <c r="B27618" t="str">
        <f t="shared" si="833"/>
        <v>https://www.udobaer.de/out/media/public/cust/others/s0000437-2021-ch_it.pdf</v>
      </c>
    </row>
    <row r="27619" spans="1:2" x14ac:dyDescent="0.2">
      <c r="A27619" s="1" t="s">
        <v>10295</v>
      </c>
      <c r="B27619" t="str">
        <f t="shared" si="833"/>
        <v>https://www.udobaer.de/out/media/public/cust/others/s0000437-2021-ch_it.pdf</v>
      </c>
    </row>
    <row r="27620" spans="1:2" x14ac:dyDescent="0.2">
      <c r="A27620" s="1" t="s">
        <v>10295</v>
      </c>
      <c r="B27620" t="str">
        <f t="shared" si="833"/>
        <v>https://www.udobaer.de/out/media/public/cust/others/s0000437-2021-ch_it.pdf</v>
      </c>
    </row>
    <row r="27621" spans="1:2" x14ac:dyDescent="0.2">
      <c r="A27621" s="1" t="s">
        <v>10295</v>
      </c>
      <c r="B27621" t="str">
        <f t="shared" si="833"/>
        <v>https://www.udobaer.de/out/media/public/cust/others/s0000437-2021-ch_it.pdf</v>
      </c>
    </row>
    <row r="27622" spans="1:2" x14ac:dyDescent="0.2">
      <c r="A27622" s="1" t="s">
        <v>10296</v>
      </c>
      <c r="B27622" t="str">
        <f t="shared" si="833"/>
        <v>https://www.udobaer.de/out/media/public/cust/others/s0000437-2021-ch_it.pdf</v>
      </c>
    </row>
    <row r="27623" spans="1:2" x14ac:dyDescent="0.2">
      <c r="A27623" s="1" t="s">
        <v>10296</v>
      </c>
      <c r="B27623" t="str">
        <f t="shared" si="833"/>
        <v>https://www.udobaer.de/out/media/public/cust/others/s0000437-2021-ch_it.pdf</v>
      </c>
    </row>
    <row r="27624" spans="1:2" x14ac:dyDescent="0.2">
      <c r="A27624" s="1" t="s">
        <v>10296</v>
      </c>
      <c r="B27624" t="str">
        <f t="shared" si="833"/>
        <v>https://www.udobaer.de/out/media/public/cust/others/s0000437-2021-ch_it.pdf</v>
      </c>
    </row>
    <row r="27625" spans="1:2" x14ac:dyDescent="0.2">
      <c r="A27625" s="1" t="s">
        <v>10297</v>
      </c>
      <c r="B27625" t="str">
        <f t="shared" si="833"/>
        <v>https://www.udobaer.de/out/media/public/cust/others/s0000437-2021-ch_it.pdf</v>
      </c>
    </row>
    <row r="27626" spans="1:2" x14ac:dyDescent="0.2">
      <c r="A27626" s="1" t="s">
        <v>10297</v>
      </c>
      <c r="B27626" t="str">
        <f t="shared" si="833"/>
        <v>https://www.udobaer.de/out/media/public/cust/others/s0000437-2021-ch_it.pdf</v>
      </c>
    </row>
    <row r="27627" spans="1:2" x14ac:dyDescent="0.2">
      <c r="A27627" s="1" t="s">
        <v>10297</v>
      </c>
      <c r="B27627" t="str">
        <f t="shared" si="833"/>
        <v>https://www.udobaer.de/out/media/public/cust/others/s0000437-2021-ch_it.pdf</v>
      </c>
    </row>
    <row r="27628" spans="1:2" x14ac:dyDescent="0.2">
      <c r="A27628" s="1" t="s">
        <v>10298</v>
      </c>
      <c r="B27628" t="str">
        <f t="shared" si="833"/>
        <v>https://www.udobaer.de/out/media/public/cust/others/s0000437-2021-ch_it.pdf</v>
      </c>
    </row>
    <row r="27629" spans="1:2" x14ac:dyDescent="0.2">
      <c r="A27629" s="1" t="s">
        <v>10298</v>
      </c>
      <c r="B27629" t="str">
        <f t="shared" si="833"/>
        <v>https://www.udobaer.de/out/media/public/cust/others/s0000437-2021-ch_it.pdf</v>
      </c>
    </row>
    <row r="27630" spans="1:2" x14ac:dyDescent="0.2">
      <c r="A27630" s="1" t="s">
        <v>10298</v>
      </c>
      <c r="B27630" t="str">
        <f t="shared" si="833"/>
        <v>https://www.udobaer.de/out/media/public/cust/others/s0000437-2021-ch_it.pdf</v>
      </c>
    </row>
    <row r="27631" spans="1:2" x14ac:dyDescent="0.2">
      <c r="A27631" s="1" t="s">
        <v>10299</v>
      </c>
      <c r="B27631" t="str">
        <f t="shared" si="833"/>
        <v>https://www.udobaer.de/out/media/public/cust/others/s0000437-2021-ch_it.pdf</v>
      </c>
    </row>
    <row r="27632" spans="1:2" x14ac:dyDescent="0.2">
      <c r="A27632" s="1" t="s">
        <v>10299</v>
      </c>
      <c r="B27632" t="str">
        <f t="shared" si="833"/>
        <v>https://www.udobaer.de/out/media/public/cust/others/s0000437-2021-ch_it.pdf</v>
      </c>
    </row>
    <row r="27633" spans="1:2" x14ac:dyDescent="0.2">
      <c r="A27633" s="1" t="s">
        <v>10299</v>
      </c>
      <c r="B27633" t="str">
        <f t="shared" si="833"/>
        <v>https://www.udobaer.de/out/media/public/cust/others/s0000437-2021-ch_it.pdf</v>
      </c>
    </row>
    <row r="27634" spans="1:2" x14ac:dyDescent="0.2">
      <c r="A27634" s="1" t="s">
        <v>10300</v>
      </c>
      <c r="B27634" t="str">
        <f t="shared" si="833"/>
        <v>https://www.udobaer.de/out/media/public/cust/others/s0000437-2021-ch_it.pdf</v>
      </c>
    </row>
    <row r="27635" spans="1:2" x14ac:dyDescent="0.2">
      <c r="A27635" s="1" t="s">
        <v>10300</v>
      </c>
      <c r="B27635" t="str">
        <f t="shared" si="833"/>
        <v>https://www.udobaer.de/out/media/public/cust/others/s0000437-2021-ch_it.pdf</v>
      </c>
    </row>
    <row r="27636" spans="1:2" x14ac:dyDescent="0.2">
      <c r="A27636" s="1" t="s">
        <v>10300</v>
      </c>
      <c r="B27636" t="str">
        <f t="shared" si="833"/>
        <v>https://www.udobaer.de/out/media/public/cust/others/s0000437-2021-ch_it.pdf</v>
      </c>
    </row>
    <row r="27637" spans="1:2" x14ac:dyDescent="0.2">
      <c r="A27637" s="1" t="s">
        <v>10301</v>
      </c>
      <c r="B27637" t="str">
        <f t="shared" si="833"/>
        <v>https://www.udobaer.de/out/media/public/cust/others/s0000437-2021-ch_it.pdf</v>
      </c>
    </row>
    <row r="27638" spans="1:2" x14ac:dyDescent="0.2">
      <c r="A27638" s="1" t="s">
        <v>10301</v>
      </c>
      <c r="B27638" t="str">
        <f t="shared" si="833"/>
        <v>https://www.udobaer.de/out/media/public/cust/others/s0000437-2021-ch_it.pdf</v>
      </c>
    </row>
    <row r="27639" spans="1:2" x14ac:dyDescent="0.2">
      <c r="A27639" s="1" t="s">
        <v>10301</v>
      </c>
      <c r="B27639" t="str">
        <f t="shared" si="833"/>
        <v>https://www.udobaer.de/out/media/public/cust/others/s0000437-2021-ch_it.pdf</v>
      </c>
    </row>
    <row r="27640" spans="1:2" x14ac:dyDescent="0.2">
      <c r="A27640" s="1" t="s">
        <v>10303</v>
      </c>
      <c r="B27640" t="str">
        <f t="shared" si="833"/>
        <v>https://www.udobaer.de/out/media/public/cust/others/s0000437-2021-ch_it.pdf</v>
      </c>
    </row>
    <row r="27641" spans="1:2" x14ac:dyDescent="0.2">
      <c r="A27641" s="1" t="s">
        <v>10303</v>
      </c>
      <c r="B27641" t="str">
        <f t="shared" si="833"/>
        <v>https://www.udobaer.de/out/media/public/cust/others/s0000437-2021-ch_it.pdf</v>
      </c>
    </row>
    <row r="27642" spans="1:2" x14ac:dyDescent="0.2">
      <c r="A27642" s="1" t="s">
        <v>10303</v>
      </c>
      <c r="B27642" t="str">
        <f t="shared" si="833"/>
        <v>https://www.udobaer.de/out/media/public/cust/others/s0000437-2021-ch_it.pdf</v>
      </c>
    </row>
    <row r="27643" spans="1:2" x14ac:dyDescent="0.2">
      <c r="A27643" s="1" t="s">
        <v>10306</v>
      </c>
      <c r="B27643" t="str">
        <f t="shared" si="833"/>
        <v>https://www.udobaer.de/out/media/public/cust/others/s0000437-2021-ch_it.pdf</v>
      </c>
    </row>
    <row r="27644" spans="1:2" x14ac:dyDescent="0.2">
      <c r="A27644" s="1" t="s">
        <v>10306</v>
      </c>
      <c r="B27644" t="str">
        <f t="shared" si="833"/>
        <v>https://www.udobaer.de/out/media/public/cust/others/s0000437-2021-ch_it.pdf</v>
      </c>
    </row>
    <row r="27645" spans="1:2" x14ac:dyDescent="0.2">
      <c r="A27645" s="1" t="s">
        <v>10306</v>
      </c>
      <c r="B27645" t="str">
        <f t="shared" si="833"/>
        <v>https://www.udobaer.de/out/media/public/cust/others/s0000437-2021-ch_it.pdf</v>
      </c>
    </row>
    <row r="27646" spans="1:2" x14ac:dyDescent="0.2">
      <c r="A27646" s="1" t="s">
        <v>11085</v>
      </c>
      <c r="B27646" t="str">
        <f>HYPERLINK("https://www.udobaer.de/out/media/public/cust/others/s0000438-2021-ch_it.pdf")</f>
        <v>https://www.udobaer.de/out/media/public/cust/others/s0000438-2021-ch_it.pdf</v>
      </c>
    </row>
    <row r="27647" spans="1:2" x14ac:dyDescent="0.2">
      <c r="A27647" s="1" t="s">
        <v>11091</v>
      </c>
      <c r="B27647" t="str">
        <f>HYPERLINK("https://www.udobaer.de/out/media/public/cust/others/s0000438-2021-ch_it.pdf")</f>
        <v>https://www.udobaer.de/out/media/public/cust/others/s0000438-2021-ch_it.pdf</v>
      </c>
    </row>
    <row r="27648" spans="1:2" x14ac:dyDescent="0.2">
      <c r="A27648" s="1" t="s">
        <v>14517</v>
      </c>
      <c r="B27648" t="str">
        <f>HYPERLINK("https://www.udobaer.de/out/media/public/cust/others/s0000438-2021-ch_it.pdf")</f>
        <v>https://www.udobaer.de/out/media/public/cust/others/s0000438-2021-ch_it.pdf</v>
      </c>
    </row>
    <row r="27649" spans="1:2" x14ac:dyDescent="0.2">
      <c r="A27649" s="1" t="s">
        <v>11087</v>
      </c>
      <c r="B27649" t="str">
        <f>HYPERLINK("https://www.udobaer.de/out/media/public/cust/others/s0000439-2021-ch_it.pdf")</f>
        <v>https://www.udobaer.de/out/media/public/cust/others/s0000439-2021-ch_it.pdf</v>
      </c>
    </row>
    <row r="27650" spans="1:2" x14ac:dyDescent="0.2">
      <c r="A27650" s="1" t="s">
        <v>11088</v>
      </c>
      <c r="B27650" t="str">
        <f>HYPERLINK("https://www.udobaer.de/out/media/public/cust/others/s0000439-2021-ch_it.pdf")</f>
        <v>https://www.udobaer.de/out/media/public/cust/others/s0000439-2021-ch_it.pdf</v>
      </c>
    </row>
    <row r="27651" spans="1:2" x14ac:dyDescent="0.2">
      <c r="A27651" s="1" t="s">
        <v>10542</v>
      </c>
      <c r="B27651" t="str">
        <f t="shared" ref="B27651:B27669" si="834">HYPERLINK("https://www.udobaer.de/out/media/public/cust/others/s0000440-2021-ch_it.pdf")</f>
        <v>https://www.udobaer.de/out/media/public/cust/others/s0000440-2021-ch_it.pdf</v>
      </c>
    </row>
    <row r="27652" spans="1:2" x14ac:dyDescent="0.2">
      <c r="A27652" s="1" t="s">
        <v>10543</v>
      </c>
      <c r="B27652" t="str">
        <f t="shared" si="834"/>
        <v>https://www.udobaer.de/out/media/public/cust/others/s0000440-2021-ch_it.pdf</v>
      </c>
    </row>
    <row r="27653" spans="1:2" x14ac:dyDescent="0.2">
      <c r="A27653" s="1" t="s">
        <v>10544</v>
      </c>
      <c r="B27653" t="str">
        <f t="shared" si="834"/>
        <v>https://www.udobaer.de/out/media/public/cust/others/s0000440-2021-ch_it.pdf</v>
      </c>
    </row>
    <row r="27654" spans="1:2" x14ac:dyDescent="0.2">
      <c r="A27654" s="1" t="s">
        <v>10545</v>
      </c>
      <c r="B27654" t="str">
        <f t="shared" si="834"/>
        <v>https://www.udobaer.de/out/media/public/cust/others/s0000440-2021-ch_it.pdf</v>
      </c>
    </row>
    <row r="27655" spans="1:2" x14ac:dyDescent="0.2">
      <c r="A27655" s="1" t="s">
        <v>10548</v>
      </c>
      <c r="B27655" t="str">
        <f t="shared" si="834"/>
        <v>https://www.udobaer.de/out/media/public/cust/others/s0000440-2021-ch_it.pdf</v>
      </c>
    </row>
    <row r="27656" spans="1:2" x14ac:dyDescent="0.2">
      <c r="A27656" s="1" t="s">
        <v>10552</v>
      </c>
      <c r="B27656" t="str">
        <f t="shared" si="834"/>
        <v>https://www.udobaer.de/out/media/public/cust/others/s0000440-2021-ch_it.pdf</v>
      </c>
    </row>
    <row r="27657" spans="1:2" x14ac:dyDescent="0.2">
      <c r="A27657" s="1" t="s">
        <v>10553</v>
      </c>
      <c r="B27657" t="str">
        <f t="shared" si="834"/>
        <v>https://www.udobaer.de/out/media/public/cust/others/s0000440-2021-ch_it.pdf</v>
      </c>
    </row>
    <row r="27658" spans="1:2" x14ac:dyDescent="0.2">
      <c r="A27658" s="1" t="s">
        <v>10555</v>
      </c>
      <c r="B27658" t="str">
        <f t="shared" si="834"/>
        <v>https://www.udobaer.de/out/media/public/cust/others/s0000440-2021-ch_it.pdf</v>
      </c>
    </row>
    <row r="27659" spans="1:2" x14ac:dyDescent="0.2">
      <c r="A27659" s="1" t="s">
        <v>10556</v>
      </c>
      <c r="B27659" t="str">
        <f t="shared" si="834"/>
        <v>https://www.udobaer.de/out/media/public/cust/others/s0000440-2021-ch_it.pdf</v>
      </c>
    </row>
    <row r="27660" spans="1:2" x14ac:dyDescent="0.2">
      <c r="A27660" s="1" t="s">
        <v>10559</v>
      </c>
      <c r="B27660" t="str">
        <f t="shared" si="834"/>
        <v>https://www.udobaer.de/out/media/public/cust/others/s0000440-2021-ch_it.pdf</v>
      </c>
    </row>
    <row r="27661" spans="1:2" x14ac:dyDescent="0.2">
      <c r="A27661" s="1" t="s">
        <v>11400</v>
      </c>
      <c r="B27661" t="str">
        <f t="shared" si="834"/>
        <v>https://www.udobaer.de/out/media/public/cust/others/s0000440-2021-ch_it.pdf</v>
      </c>
    </row>
    <row r="27662" spans="1:2" x14ac:dyDescent="0.2">
      <c r="A27662" s="1" t="s">
        <v>11401</v>
      </c>
      <c r="B27662" t="str">
        <f t="shared" si="834"/>
        <v>https://www.udobaer.de/out/media/public/cust/others/s0000440-2021-ch_it.pdf</v>
      </c>
    </row>
    <row r="27663" spans="1:2" x14ac:dyDescent="0.2">
      <c r="A27663" s="1" t="s">
        <v>11402</v>
      </c>
      <c r="B27663" t="str">
        <f t="shared" si="834"/>
        <v>https://www.udobaer.de/out/media/public/cust/others/s0000440-2021-ch_it.pdf</v>
      </c>
    </row>
    <row r="27664" spans="1:2" x14ac:dyDescent="0.2">
      <c r="A27664" s="1" t="s">
        <v>11403</v>
      </c>
      <c r="B27664" t="str">
        <f t="shared" si="834"/>
        <v>https://www.udobaer.de/out/media/public/cust/others/s0000440-2021-ch_it.pdf</v>
      </c>
    </row>
    <row r="27665" spans="1:2" x14ac:dyDescent="0.2">
      <c r="A27665" s="1" t="s">
        <v>11404</v>
      </c>
      <c r="B27665" t="str">
        <f t="shared" si="834"/>
        <v>https://www.udobaer.de/out/media/public/cust/others/s0000440-2021-ch_it.pdf</v>
      </c>
    </row>
    <row r="27666" spans="1:2" x14ac:dyDescent="0.2">
      <c r="A27666" s="1" t="s">
        <v>11405</v>
      </c>
      <c r="B27666" t="str">
        <f t="shared" si="834"/>
        <v>https://www.udobaer.de/out/media/public/cust/others/s0000440-2021-ch_it.pdf</v>
      </c>
    </row>
    <row r="27667" spans="1:2" x14ac:dyDescent="0.2">
      <c r="A27667" s="1" t="s">
        <v>11428</v>
      </c>
      <c r="B27667" t="str">
        <f t="shared" si="834"/>
        <v>https://www.udobaer.de/out/media/public/cust/others/s0000440-2021-ch_it.pdf</v>
      </c>
    </row>
    <row r="27668" spans="1:2" x14ac:dyDescent="0.2">
      <c r="A27668" s="1" t="s">
        <v>11496</v>
      </c>
      <c r="B27668" t="str">
        <f t="shared" si="834"/>
        <v>https://www.udobaer.de/out/media/public/cust/others/s0000440-2021-ch_it.pdf</v>
      </c>
    </row>
    <row r="27669" spans="1:2" x14ac:dyDescent="0.2">
      <c r="A27669" s="1" t="s">
        <v>11499</v>
      </c>
      <c r="B27669" t="str">
        <f t="shared" si="834"/>
        <v>https://www.udobaer.de/out/media/public/cust/others/s0000440-2021-ch_it.pdf</v>
      </c>
    </row>
    <row r="27670" spans="1:2" x14ac:dyDescent="0.2">
      <c r="A27670" s="1" t="s">
        <v>10546</v>
      </c>
      <c r="B27670" t="str">
        <f t="shared" ref="B27670:B27687" si="835">HYPERLINK("https://www.udobaer.de/out/media/public/cust/others/s0000441-2021-ch_it.pdf")</f>
        <v>https://www.udobaer.de/out/media/public/cust/others/s0000441-2021-ch_it.pdf</v>
      </c>
    </row>
    <row r="27671" spans="1:2" x14ac:dyDescent="0.2">
      <c r="A27671" s="1" t="s">
        <v>10547</v>
      </c>
      <c r="B27671" t="str">
        <f t="shared" si="835"/>
        <v>https://www.udobaer.de/out/media/public/cust/others/s0000441-2021-ch_it.pdf</v>
      </c>
    </row>
    <row r="27672" spans="1:2" x14ac:dyDescent="0.2">
      <c r="A27672" s="1" t="s">
        <v>10549</v>
      </c>
      <c r="B27672" t="str">
        <f t="shared" si="835"/>
        <v>https://www.udobaer.de/out/media/public/cust/others/s0000441-2021-ch_it.pdf</v>
      </c>
    </row>
    <row r="27673" spans="1:2" x14ac:dyDescent="0.2">
      <c r="A27673" s="1" t="s">
        <v>10550</v>
      </c>
      <c r="B27673" t="str">
        <f t="shared" si="835"/>
        <v>https://www.udobaer.de/out/media/public/cust/others/s0000441-2021-ch_it.pdf</v>
      </c>
    </row>
    <row r="27674" spans="1:2" x14ac:dyDescent="0.2">
      <c r="A27674" s="1" t="s">
        <v>10551</v>
      </c>
      <c r="B27674" t="str">
        <f t="shared" si="835"/>
        <v>https://www.udobaer.de/out/media/public/cust/others/s0000441-2021-ch_it.pdf</v>
      </c>
    </row>
    <row r="27675" spans="1:2" x14ac:dyDescent="0.2">
      <c r="A27675" s="1" t="s">
        <v>10554</v>
      </c>
      <c r="B27675" t="str">
        <f t="shared" si="835"/>
        <v>https://www.udobaer.de/out/media/public/cust/others/s0000441-2021-ch_it.pdf</v>
      </c>
    </row>
    <row r="27676" spans="1:2" x14ac:dyDescent="0.2">
      <c r="A27676" s="1" t="s">
        <v>10557</v>
      </c>
      <c r="B27676" t="str">
        <f t="shared" si="835"/>
        <v>https://www.udobaer.de/out/media/public/cust/others/s0000441-2021-ch_it.pdf</v>
      </c>
    </row>
    <row r="27677" spans="1:2" x14ac:dyDescent="0.2">
      <c r="A27677" s="1" t="s">
        <v>10558</v>
      </c>
      <c r="B27677" t="str">
        <f t="shared" si="835"/>
        <v>https://www.udobaer.de/out/media/public/cust/others/s0000441-2021-ch_it.pdf</v>
      </c>
    </row>
    <row r="27678" spans="1:2" x14ac:dyDescent="0.2">
      <c r="A27678" s="1" t="s">
        <v>10560</v>
      </c>
      <c r="B27678" t="str">
        <f t="shared" si="835"/>
        <v>https://www.udobaer.de/out/media/public/cust/others/s0000441-2021-ch_it.pdf</v>
      </c>
    </row>
    <row r="27679" spans="1:2" x14ac:dyDescent="0.2">
      <c r="A27679" s="1" t="s">
        <v>10561</v>
      </c>
      <c r="B27679" t="str">
        <f t="shared" si="835"/>
        <v>https://www.udobaer.de/out/media/public/cust/others/s0000441-2021-ch_it.pdf</v>
      </c>
    </row>
    <row r="27680" spans="1:2" x14ac:dyDescent="0.2">
      <c r="A27680" s="1" t="s">
        <v>10562</v>
      </c>
      <c r="B27680" t="str">
        <f t="shared" si="835"/>
        <v>https://www.udobaer.de/out/media/public/cust/others/s0000441-2021-ch_it.pdf</v>
      </c>
    </row>
    <row r="27681" spans="1:2" x14ac:dyDescent="0.2">
      <c r="A27681" s="1" t="s">
        <v>10563</v>
      </c>
      <c r="B27681" t="str">
        <f t="shared" si="835"/>
        <v>https://www.udobaer.de/out/media/public/cust/others/s0000441-2021-ch_it.pdf</v>
      </c>
    </row>
    <row r="27682" spans="1:2" x14ac:dyDescent="0.2">
      <c r="A27682" s="1" t="s">
        <v>10564</v>
      </c>
      <c r="B27682" t="str">
        <f t="shared" si="835"/>
        <v>https://www.udobaer.de/out/media/public/cust/others/s0000441-2021-ch_it.pdf</v>
      </c>
    </row>
    <row r="27683" spans="1:2" x14ac:dyDescent="0.2">
      <c r="A27683" s="1" t="s">
        <v>11406</v>
      </c>
      <c r="B27683" t="str">
        <f t="shared" si="835"/>
        <v>https://www.udobaer.de/out/media/public/cust/others/s0000441-2021-ch_it.pdf</v>
      </c>
    </row>
    <row r="27684" spans="1:2" x14ac:dyDescent="0.2">
      <c r="A27684" s="1" t="s">
        <v>11407</v>
      </c>
      <c r="B27684" t="str">
        <f t="shared" si="835"/>
        <v>https://www.udobaer.de/out/media/public/cust/others/s0000441-2021-ch_it.pdf</v>
      </c>
    </row>
    <row r="27685" spans="1:2" x14ac:dyDescent="0.2">
      <c r="A27685" s="1" t="s">
        <v>11408</v>
      </c>
      <c r="B27685" t="str">
        <f t="shared" si="835"/>
        <v>https://www.udobaer.de/out/media/public/cust/others/s0000441-2021-ch_it.pdf</v>
      </c>
    </row>
    <row r="27686" spans="1:2" x14ac:dyDescent="0.2">
      <c r="A27686" s="1" t="s">
        <v>11409</v>
      </c>
      <c r="B27686" t="str">
        <f t="shared" si="835"/>
        <v>https://www.udobaer.de/out/media/public/cust/others/s0000441-2021-ch_it.pdf</v>
      </c>
    </row>
    <row r="27687" spans="1:2" x14ac:dyDescent="0.2">
      <c r="A27687" s="1" t="s">
        <v>11497</v>
      </c>
      <c r="B27687" t="str">
        <f t="shared" si="835"/>
        <v>https://www.udobaer.de/out/media/public/cust/others/s0000441-2021-ch_it.pdf</v>
      </c>
    </row>
    <row r="27688" spans="1:2" x14ac:dyDescent="0.2">
      <c r="A27688" s="1" t="s">
        <v>10565</v>
      </c>
      <c r="B27688" t="str">
        <f t="shared" ref="B27688:B27700" si="836">HYPERLINK("https://www.udobaer.de/out/media/public/cust/others/s0000442-2021-ch_it.pdf")</f>
        <v>https://www.udobaer.de/out/media/public/cust/others/s0000442-2021-ch_it.pdf</v>
      </c>
    </row>
    <row r="27689" spans="1:2" x14ac:dyDescent="0.2">
      <c r="A27689" s="1" t="s">
        <v>10566</v>
      </c>
      <c r="B27689" t="str">
        <f t="shared" si="836"/>
        <v>https://www.udobaer.de/out/media/public/cust/others/s0000442-2021-ch_it.pdf</v>
      </c>
    </row>
    <row r="27690" spans="1:2" x14ac:dyDescent="0.2">
      <c r="A27690" s="1" t="s">
        <v>10567</v>
      </c>
      <c r="B27690" t="str">
        <f t="shared" si="836"/>
        <v>https://www.udobaer.de/out/media/public/cust/others/s0000442-2021-ch_it.pdf</v>
      </c>
    </row>
    <row r="27691" spans="1:2" x14ac:dyDescent="0.2">
      <c r="A27691" s="1" t="s">
        <v>10568</v>
      </c>
      <c r="B27691" t="str">
        <f t="shared" si="836"/>
        <v>https://www.udobaer.de/out/media/public/cust/others/s0000442-2021-ch_it.pdf</v>
      </c>
    </row>
    <row r="27692" spans="1:2" x14ac:dyDescent="0.2">
      <c r="A27692" s="1" t="s">
        <v>10569</v>
      </c>
      <c r="B27692" t="str">
        <f t="shared" si="836"/>
        <v>https://www.udobaer.de/out/media/public/cust/others/s0000442-2021-ch_it.pdf</v>
      </c>
    </row>
    <row r="27693" spans="1:2" x14ac:dyDescent="0.2">
      <c r="A27693" s="1" t="s">
        <v>10570</v>
      </c>
      <c r="B27693" t="str">
        <f t="shared" si="836"/>
        <v>https://www.udobaer.de/out/media/public/cust/others/s0000442-2021-ch_it.pdf</v>
      </c>
    </row>
    <row r="27694" spans="1:2" x14ac:dyDescent="0.2">
      <c r="A27694" s="1" t="s">
        <v>10571</v>
      </c>
      <c r="B27694" t="str">
        <f t="shared" si="836"/>
        <v>https://www.udobaer.de/out/media/public/cust/others/s0000442-2021-ch_it.pdf</v>
      </c>
    </row>
    <row r="27695" spans="1:2" x14ac:dyDescent="0.2">
      <c r="A27695" s="1" t="s">
        <v>10572</v>
      </c>
      <c r="B27695" t="str">
        <f t="shared" si="836"/>
        <v>https://www.udobaer.de/out/media/public/cust/others/s0000442-2021-ch_it.pdf</v>
      </c>
    </row>
    <row r="27696" spans="1:2" x14ac:dyDescent="0.2">
      <c r="A27696" s="1" t="s">
        <v>10573</v>
      </c>
      <c r="B27696" t="str">
        <f t="shared" si="836"/>
        <v>https://www.udobaer.de/out/media/public/cust/others/s0000442-2021-ch_it.pdf</v>
      </c>
    </row>
    <row r="27697" spans="1:2" x14ac:dyDescent="0.2">
      <c r="A27697" s="1" t="s">
        <v>10574</v>
      </c>
      <c r="B27697" t="str">
        <f t="shared" si="836"/>
        <v>https://www.udobaer.de/out/media/public/cust/others/s0000442-2021-ch_it.pdf</v>
      </c>
    </row>
    <row r="27698" spans="1:2" x14ac:dyDescent="0.2">
      <c r="A27698" s="1" t="s">
        <v>10575</v>
      </c>
      <c r="B27698" t="str">
        <f t="shared" si="836"/>
        <v>https://www.udobaer.de/out/media/public/cust/others/s0000442-2021-ch_it.pdf</v>
      </c>
    </row>
    <row r="27699" spans="1:2" x14ac:dyDescent="0.2">
      <c r="A27699" s="1" t="s">
        <v>10576</v>
      </c>
      <c r="B27699" t="str">
        <f t="shared" si="836"/>
        <v>https://www.udobaer.de/out/media/public/cust/others/s0000442-2021-ch_it.pdf</v>
      </c>
    </row>
    <row r="27700" spans="1:2" x14ac:dyDescent="0.2">
      <c r="A27700" s="1" t="s">
        <v>10577</v>
      </c>
      <c r="B27700" t="str">
        <f t="shared" si="836"/>
        <v>https://www.udobaer.de/out/media/public/cust/others/s0000442-2021-ch_it.pdf</v>
      </c>
    </row>
    <row r="27701" spans="1:2" x14ac:dyDescent="0.2">
      <c r="A27701" s="1" t="s">
        <v>10583</v>
      </c>
      <c r="B27701" t="str">
        <f t="shared" ref="B27701:B27710" si="837">HYPERLINK("https://www.udobaer.de/out/media/public/cust/others/s0000443-2021-ch_it.pdf")</f>
        <v>https://www.udobaer.de/out/media/public/cust/others/s0000443-2021-ch_it.pdf</v>
      </c>
    </row>
    <row r="27702" spans="1:2" x14ac:dyDescent="0.2">
      <c r="A27702" s="1" t="s">
        <v>10584</v>
      </c>
      <c r="B27702" t="str">
        <f t="shared" si="837"/>
        <v>https://www.udobaer.de/out/media/public/cust/others/s0000443-2021-ch_it.pdf</v>
      </c>
    </row>
    <row r="27703" spans="1:2" x14ac:dyDescent="0.2">
      <c r="A27703" s="1" t="s">
        <v>10585</v>
      </c>
      <c r="B27703" t="str">
        <f t="shared" si="837"/>
        <v>https://www.udobaer.de/out/media/public/cust/others/s0000443-2021-ch_it.pdf</v>
      </c>
    </row>
    <row r="27704" spans="1:2" x14ac:dyDescent="0.2">
      <c r="A27704" s="1" t="s">
        <v>10586</v>
      </c>
      <c r="B27704" t="str">
        <f t="shared" si="837"/>
        <v>https://www.udobaer.de/out/media/public/cust/others/s0000443-2021-ch_it.pdf</v>
      </c>
    </row>
    <row r="27705" spans="1:2" x14ac:dyDescent="0.2">
      <c r="A27705" s="1" t="s">
        <v>10587</v>
      </c>
      <c r="B27705" t="str">
        <f t="shared" si="837"/>
        <v>https://www.udobaer.de/out/media/public/cust/others/s0000443-2021-ch_it.pdf</v>
      </c>
    </row>
    <row r="27706" spans="1:2" x14ac:dyDescent="0.2">
      <c r="A27706" s="1" t="s">
        <v>10592</v>
      </c>
      <c r="B27706" t="str">
        <f t="shared" si="837"/>
        <v>https://www.udobaer.de/out/media/public/cust/others/s0000443-2021-ch_it.pdf</v>
      </c>
    </row>
    <row r="27707" spans="1:2" x14ac:dyDescent="0.2">
      <c r="A27707" s="1" t="s">
        <v>11378</v>
      </c>
      <c r="B27707" t="str">
        <f t="shared" si="837"/>
        <v>https://www.udobaer.de/out/media/public/cust/others/s0000443-2021-ch_it.pdf</v>
      </c>
    </row>
    <row r="27708" spans="1:2" x14ac:dyDescent="0.2">
      <c r="A27708" s="1" t="s">
        <v>11379</v>
      </c>
      <c r="B27708" t="str">
        <f t="shared" si="837"/>
        <v>https://www.udobaer.de/out/media/public/cust/others/s0000443-2021-ch_it.pdf</v>
      </c>
    </row>
    <row r="27709" spans="1:2" x14ac:dyDescent="0.2">
      <c r="A27709" s="1" t="s">
        <v>11380</v>
      </c>
      <c r="B27709" t="str">
        <f t="shared" si="837"/>
        <v>https://www.udobaer.de/out/media/public/cust/others/s0000443-2021-ch_it.pdf</v>
      </c>
    </row>
    <row r="27710" spans="1:2" x14ac:dyDescent="0.2">
      <c r="A27710" s="1" t="s">
        <v>11381</v>
      </c>
      <c r="B27710" t="str">
        <f t="shared" si="837"/>
        <v>https://www.udobaer.de/out/media/public/cust/others/s0000443-2021-ch_it.pdf</v>
      </c>
    </row>
    <row r="27711" spans="1:2" x14ac:dyDescent="0.2">
      <c r="A27711" s="1" t="s">
        <v>2300</v>
      </c>
      <c r="B27711" t="str">
        <f t="shared" ref="B27711:B27727" si="838">HYPERLINK("https://www.udobaer.de/out/media/public/cust/others/s0000444-2021-ch_it.pdf")</f>
        <v>https://www.udobaer.de/out/media/public/cust/others/s0000444-2021-ch_it.pdf</v>
      </c>
    </row>
    <row r="27712" spans="1:2" x14ac:dyDescent="0.2">
      <c r="A27712" s="1" t="s">
        <v>2301</v>
      </c>
      <c r="B27712" t="str">
        <f t="shared" si="838"/>
        <v>https://www.udobaer.de/out/media/public/cust/others/s0000444-2021-ch_it.pdf</v>
      </c>
    </row>
    <row r="27713" spans="1:2" x14ac:dyDescent="0.2">
      <c r="A27713" s="1" t="s">
        <v>2302</v>
      </c>
      <c r="B27713" t="str">
        <f t="shared" si="838"/>
        <v>https://www.udobaer.de/out/media/public/cust/others/s0000444-2021-ch_it.pdf</v>
      </c>
    </row>
    <row r="27714" spans="1:2" x14ac:dyDescent="0.2">
      <c r="A27714" s="1" t="s">
        <v>2303</v>
      </c>
      <c r="B27714" t="str">
        <f t="shared" si="838"/>
        <v>https://www.udobaer.de/out/media/public/cust/others/s0000444-2021-ch_it.pdf</v>
      </c>
    </row>
    <row r="27715" spans="1:2" x14ac:dyDescent="0.2">
      <c r="A27715" s="1" t="s">
        <v>10578</v>
      </c>
      <c r="B27715" t="str">
        <f t="shared" si="838"/>
        <v>https://www.udobaer.de/out/media/public/cust/others/s0000444-2021-ch_it.pdf</v>
      </c>
    </row>
    <row r="27716" spans="1:2" x14ac:dyDescent="0.2">
      <c r="A27716" s="1" t="s">
        <v>10579</v>
      </c>
      <c r="B27716" t="str">
        <f t="shared" si="838"/>
        <v>https://www.udobaer.de/out/media/public/cust/others/s0000444-2021-ch_it.pdf</v>
      </c>
    </row>
    <row r="27717" spans="1:2" x14ac:dyDescent="0.2">
      <c r="A27717" s="1" t="s">
        <v>10580</v>
      </c>
      <c r="B27717" t="str">
        <f t="shared" si="838"/>
        <v>https://www.udobaer.de/out/media/public/cust/others/s0000444-2021-ch_it.pdf</v>
      </c>
    </row>
    <row r="27718" spans="1:2" x14ac:dyDescent="0.2">
      <c r="A27718" s="1" t="s">
        <v>10581</v>
      </c>
      <c r="B27718" t="str">
        <f t="shared" si="838"/>
        <v>https://www.udobaer.de/out/media/public/cust/others/s0000444-2021-ch_it.pdf</v>
      </c>
    </row>
    <row r="27719" spans="1:2" x14ac:dyDescent="0.2">
      <c r="A27719" s="1" t="s">
        <v>10582</v>
      </c>
      <c r="B27719" t="str">
        <f t="shared" si="838"/>
        <v>https://www.udobaer.de/out/media/public/cust/others/s0000444-2021-ch_it.pdf</v>
      </c>
    </row>
    <row r="27720" spans="1:2" x14ac:dyDescent="0.2">
      <c r="A27720" s="1" t="s">
        <v>10590</v>
      </c>
      <c r="B27720" t="str">
        <f t="shared" si="838"/>
        <v>https://www.udobaer.de/out/media/public/cust/others/s0000444-2021-ch_it.pdf</v>
      </c>
    </row>
    <row r="27721" spans="1:2" x14ac:dyDescent="0.2">
      <c r="A27721" s="1" t="s">
        <v>10591</v>
      </c>
      <c r="B27721" t="str">
        <f t="shared" si="838"/>
        <v>https://www.udobaer.de/out/media/public/cust/others/s0000444-2021-ch_it.pdf</v>
      </c>
    </row>
    <row r="27722" spans="1:2" x14ac:dyDescent="0.2">
      <c r="A27722" s="1" t="s">
        <v>11370</v>
      </c>
      <c r="B27722" t="str">
        <f t="shared" si="838"/>
        <v>https://www.udobaer.de/out/media/public/cust/others/s0000444-2021-ch_it.pdf</v>
      </c>
    </row>
    <row r="27723" spans="1:2" x14ac:dyDescent="0.2">
      <c r="A27723" s="1" t="s">
        <v>11371</v>
      </c>
      <c r="B27723" t="str">
        <f t="shared" si="838"/>
        <v>https://www.udobaer.de/out/media/public/cust/others/s0000444-2021-ch_it.pdf</v>
      </c>
    </row>
    <row r="27724" spans="1:2" x14ac:dyDescent="0.2">
      <c r="A27724" s="1" t="s">
        <v>11372</v>
      </c>
      <c r="B27724" t="str">
        <f t="shared" si="838"/>
        <v>https://www.udobaer.de/out/media/public/cust/others/s0000444-2021-ch_it.pdf</v>
      </c>
    </row>
    <row r="27725" spans="1:2" x14ac:dyDescent="0.2">
      <c r="A27725" s="1" t="s">
        <v>11373</v>
      </c>
      <c r="B27725" t="str">
        <f t="shared" si="838"/>
        <v>https://www.udobaer.de/out/media/public/cust/others/s0000444-2021-ch_it.pdf</v>
      </c>
    </row>
    <row r="27726" spans="1:2" x14ac:dyDescent="0.2">
      <c r="A27726" s="1" t="s">
        <v>11374</v>
      </c>
      <c r="B27726" t="str">
        <f t="shared" si="838"/>
        <v>https://www.udobaer.de/out/media/public/cust/others/s0000444-2021-ch_it.pdf</v>
      </c>
    </row>
    <row r="27727" spans="1:2" x14ac:dyDescent="0.2">
      <c r="A27727" s="1" t="s">
        <v>11504</v>
      </c>
      <c r="B27727" t="str">
        <f t="shared" si="838"/>
        <v>https://www.udobaer.de/out/media/public/cust/others/s0000444-2021-ch_it.pdf</v>
      </c>
    </row>
    <row r="27728" spans="1:2" x14ac:dyDescent="0.2">
      <c r="A27728" s="1" t="s">
        <v>10588</v>
      </c>
      <c r="B27728" t="str">
        <f t="shared" ref="B27728:B27734" si="839">HYPERLINK("https://www.udobaer.de/out/media/public/cust/others/s0000445-2021-ch_it.pdf")</f>
        <v>https://www.udobaer.de/out/media/public/cust/others/s0000445-2021-ch_it.pdf</v>
      </c>
    </row>
    <row r="27729" spans="1:2" x14ac:dyDescent="0.2">
      <c r="A27729" s="1" t="s">
        <v>10589</v>
      </c>
      <c r="B27729" t="str">
        <f t="shared" si="839"/>
        <v>https://www.udobaer.de/out/media/public/cust/others/s0000445-2021-ch_it.pdf</v>
      </c>
    </row>
    <row r="27730" spans="1:2" x14ac:dyDescent="0.2">
      <c r="A27730" s="1" t="s">
        <v>10593</v>
      </c>
      <c r="B27730" t="str">
        <f t="shared" si="839"/>
        <v>https://www.udobaer.de/out/media/public/cust/others/s0000445-2021-ch_it.pdf</v>
      </c>
    </row>
    <row r="27731" spans="1:2" x14ac:dyDescent="0.2">
      <c r="A27731" s="1" t="s">
        <v>10594</v>
      </c>
      <c r="B27731" t="str">
        <f t="shared" si="839"/>
        <v>https://www.udobaer.de/out/media/public/cust/others/s0000445-2021-ch_it.pdf</v>
      </c>
    </row>
    <row r="27732" spans="1:2" x14ac:dyDescent="0.2">
      <c r="A27732" s="1" t="s">
        <v>10595</v>
      </c>
      <c r="B27732" t="str">
        <f t="shared" si="839"/>
        <v>https://www.udobaer.de/out/media/public/cust/others/s0000445-2021-ch_it.pdf</v>
      </c>
    </row>
    <row r="27733" spans="1:2" x14ac:dyDescent="0.2">
      <c r="A27733" s="1" t="s">
        <v>42969</v>
      </c>
      <c r="B27733" t="str">
        <f t="shared" si="839"/>
        <v>https://www.udobaer.de/out/media/public/cust/others/s0000445-2021-ch_it.pdf</v>
      </c>
    </row>
    <row r="27734" spans="1:2" x14ac:dyDescent="0.2">
      <c r="A27734" s="1" t="s">
        <v>42972</v>
      </c>
      <c r="B27734" t="str">
        <f t="shared" si="839"/>
        <v>https://www.udobaer.de/out/media/public/cust/others/s0000445-2021-ch_it.pdf</v>
      </c>
    </row>
    <row r="27735" spans="1:2" x14ac:dyDescent="0.2">
      <c r="A27735" s="1" t="s">
        <v>10597</v>
      </c>
      <c r="B27735" t="str">
        <f t="shared" ref="B27735:B27743" si="840">HYPERLINK("https://www.udobaer.de/out/media/public/cust/others/s0000446-2021-ch_it.pdf")</f>
        <v>https://www.udobaer.de/out/media/public/cust/others/s0000446-2021-ch_it.pdf</v>
      </c>
    </row>
    <row r="27736" spans="1:2" x14ac:dyDescent="0.2">
      <c r="A27736" s="1" t="s">
        <v>10598</v>
      </c>
      <c r="B27736" t="str">
        <f t="shared" si="840"/>
        <v>https://www.udobaer.de/out/media/public/cust/others/s0000446-2021-ch_it.pdf</v>
      </c>
    </row>
    <row r="27737" spans="1:2" x14ac:dyDescent="0.2">
      <c r="A27737" s="1" t="s">
        <v>10599</v>
      </c>
      <c r="B27737" t="str">
        <f t="shared" si="840"/>
        <v>https://www.udobaer.de/out/media/public/cust/others/s0000446-2021-ch_it.pdf</v>
      </c>
    </row>
    <row r="27738" spans="1:2" x14ac:dyDescent="0.2">
      <c r="A27738" s="1" t="s">
        <v>10600</v>
      </c>
      <c r="B27738" t="str">
        <f t="shared" si="840"/>
        <v>https://www.udobaer.de/out/media/public/cust/others/s0000446-2021-ch_it.pdf</v>
      </c>
    </row>
    <row r="27739" spans="1:2" x14ac:dyDescent="0.2">
      <c r="A27739" s="1" t="s">
        <v>10601</v>
      </c>
      <c r="B27739" t="str">
        <f t="shared" si="840"/>
        <v>https://www.udobaer.de/out/media/public/cust/others/s0000446-2021-ch_it.pdf</v>
      </c>
    </row>
    <row r="27740" spans="1:2" x14ac:dyDescent="0.2">
      <c r="A27740" s="1" t="s">
        <v>11006</v>
      </c>
      <c r="B27740" t="str">
        <f t="shared" si="840"/>
        <v>https://www.udobaer.de/out/media/public/cust/others/s0000446-2021-ch_it.pdf</v>
      </c>
    </row>
    <row r="27741" spans="1:2" x14ac:dyDescent="0.2">
      <c r="A27741" s="1" t="s">
        <v>11008</v>
      </c>
      <c r="B27741" t="str">
        <f t="shared" si="840"/>
        <v>https://www.udobaer.de/out/media/public/cust/others/s0000446-2021-ch_it.pdf</v>
      </c>
    </row>
    <row r="27742" spans="1:2" x14ac:dyDescent="0.2">
      <c r="A27742" s="1" t="s">
        <v>11012</v>
      </c>
      <c r="B27742" t="str">
        <f t="shared" si="840"/>
        <v>https://www.udobaer.de/out/media/public/cust/others/s0000446-2021-ch_it.pdf</v>
      </c>
    </row>
    <row r="27743" spans="1:2" x14ac:dyDescent="0.2">
      <c r="A27743" s="1" t="s">
        <v>11016</v>
      </c>
      <c r="B27743" t="str">
        <f t="shared" si="840"/>
        <v>https://www.udobaer.de/out/media/public/cust/others/s0000446-2021-ch_it.pdf</v>
      </c>
    </row>
    <row r="27744" spans="1:2" x14ac:dyDescent="0.2">
      <c r="A27744" s="1" t="s">
        <v>10596</v>
      </c>
      <c r="B27744" t="str">
        <f t="shared" ref="B27744:B27750" si="841">HYPERLINK("https://www.udobaer.de/out/media/public/cust/others/s0000447-2021-ch_it.pdf")</f>
        <v>https://www.udobaer.de/out/media/public/cust/others/s0000447-2021-ch_it.pdf</v>
      </c>
    </row>
    <row r="27745" spans="1:2" x14ac:dyDescent="0.2">
      <c r="A27745" s="1" t="s">
        <v>10596</v>
      </c>
      <c r="B27745" t="str">
        <f t="shared" si="841"/>
        <v>https://www.udobaer.de/out/media/public/cust/others/s0000447-2021-ch_it.pdf</v>
      </c>
    </row>
    <row r="27746" spans="1:2" x14ac:dyDescent="0.2">
      <c r="A27746" s="1" t="s">
        <v>34229</v>
      </c>
      <c r="B27746" t="str">
        <f t="shared" si="841"/>
        <v>https://www.udobaer.de/out/media/public/cust/others/s0000447-2021-ch_it.pdf</v>
      </c>
    </row>
    <row r="27747" spans="1:2" x14ac:dyDescent="0.2">
      <c r="A27747" s="1" t="s">
        <v>34229</v>
      </c>
      <c r="B27747" t="str">
        <f t="shared" si="841"/>
        <v>https://www.udobaer.de/out/media/public/cust/others/s0000447-2021-ch_it.pdf</v>
      </c>
    </row>
    <row r="27748" spans="1:2" x14ac:dyDescent="0.2">
      <c r="A27748" s="1" t="s">
        <v>34234</v>
      </c>
      <c r="B27748" t="str">
        <f t="shared" si="841"/>
        <v>https://www.udobaer.de/out/media/public/cust/others/s0000447-2021-ch_it.pdf</v>
      </c>
    </row>
    <row r="27749" spans="1:2" x14ac:dyDescent="0.2">
      <c r="A27749" s="1" t="s">
        <v>34234</v>
      </c>
      <c r="B27749" t="str">
        <f t="shared" si="841"/>
        <v>https://www.udobaer.de/out/media/public/cust/others/s0000447-2021-ch_it.pdf</v>
      </c>
    </row>
    <row r="27750" spans="1:2" x14ac:dyDescent="0.2">
      <c r="A27750" s="1" t="s">
        <v>34423</v>
      </c>
      <c r="B27750" t="str">
        <f t="shared" si="841"/>
        <v>https://www.udobaer.de/out/media/public/cust/others/s0000447-2021-ch_it.pdf</v>
      </c>
    </row>
    <row r="27751" spans="1:2" x14ac:dyDescent="0.2">
      <c r="A27751" s="1" t="s">
        <v>10602</v>
      </c>
      <c r="B27751" t="str">
        <f t="shared" ref="B27751:B27782" si="842">HYPERLINK("https://www.udobaer.de/out/media/public/cust/others/s0000448-2021-ch_it.pdf")</f>
        <v>https://www.udobaer.de/out/media/public/cust/others/s0000448-2021-ch_it.pdf</v>
      </c>
    </row>
    <row r="27752" spans="1:2" x14ac:dyDescent="0.2">
      <c r="A27752" s="1" t="s">
        <v>10602</v>
      </c>
      <c r="B27752" t="str">
        <f t="shared" si="842"/>
        <v>https://www.udobaer.de/out/media/public/cust/others/s0000448-2021-ch_it.pdf</v>
      </c>
    </row>
    <row r="27753" spans="1:2" x14ac:dyDescent="0.2">
      <c r="A27753" s="1" t="s">
        <v>10602</v>
      </c>
      <c r="B27753" t="str">
        <f t="shared" si="842"/>
        <v>https://www.udobaer.de/out/media/public/cust/others/s0000448-2021-ch_it.pdf</v>
      </c>
    </row>
    <row r="27754" spans="1:2" x14ac:dyDescent="0.2">
      <c r="A27754" s="1" t="s">
        <v>10603</v>
      </c>
      <c r="B27754" t="str">
        <f t="shared" si="842"/>
        <v>https://www.udobaer.de/out/media/public/cust/others/s0000448-2021-ch_it.pdf</v>
      </c>
    </row>
    <row r="27755" spans="1:2" x14ac:dyDescent="0.2">
      <c r="A27755" s="1" t="s">
        <v>10603</v>
      </c>
      <c r="B27755" t="str">
        <f t="shared" si="842"/>
        <v>https://www.udobaer.de/out/media/public/cust/others/s0000448-2021-ch_it.pdf</v>
      </c>
    </row>
    <row r="27756" spans="1:2" x14ac:dyDescent="0.2">
      <c r="A27756" s="1" t="s">
        <v>10603</v>
      </c>
      <c r="B27756" t="str">
        <f t="shared" si="842"/>
        <v>https://www.udobaer.de/out/media/public/cust/others/s0000448-2021-ch_it.pdf</v>
      </c>
    </row>
    <row r="27757" spans="1:2" x14ac:dyDescent="0.2">
      <c r="A27757" s="1" t="s">
        <v>10604</v>
      </c>
      <c r="B27757" t="str">
        <f t="shared" si="842"/>
        <v>https://www.udobaer.de/out/media/public/cust/others/s0000448-2021-ch_it.pdf</v>
      </c>
    </row>
    <row r="27758" spans="1:2" x14ac:dyDescent="0.2">
      <c r="A27758" s="1" t="s">
        <v>10604</v>
      </c>
      <c r="B27758" t="str">
        <f t="shared" si="842"/>
        <v>https://www.udobaer.de/out/media/public/cust/others/s0000448-2021-ch_it.pdf</v>
      </c>
    </row>
    <row r="27759" spans="1:2" x14ac:dyDescent="0.2">
      <c r="A27759" s="1" t="s">
        <v>10604</v>
      </c>
      <c r="B27759" t="str">
        <f t="shared" si="842"/>
        <v>https://www.udobaer.de/out/media/public/cust/others/s0000448-2021-ch_it.pdf</v>
      </c>
    </row>
    <row r="27760" spans="1:2" x14ac:dyDescent="0.2">
      <c r="A27760" s="1" t="s">
        <v>10605</v>
      </c>
      <c r="B27760" t="str">
        <f t="shared" si="842"/>
        <v>https://www.udobaer.de/out/media/public/cust/others/s0000448-2021-ch_it.pdf</v>
      </c>
    </row>
    <row r="27761" spans="1:2" x14ac:dyDescent="0.2">
      <c r="A27761" s="1" t="s">
        <v>10605</v>
      </c>
      <c r="B27761" t="str">
        <f t="shared" si="842"/>
        <v>https://www.udobaer.de/out/media/public/cust/others/s0000448-2021-ch_it.pdf</v>
      </c>
    </row>
    <row r="27762" spans="1:2" x14ac:dyDescent="0.2">
      <c r="A27762" s="1" t="s">
        <v>10605</v>
      </c>
      <c r="B27762" t="str">
        <f t="shared" si="842"/>
        <v>https://www.udobaer.de/out/media/public/cust/others/s0000448-2021-ch_it.pdf</v>
      </c>
    </row>
    <row r="27763" spans="1:2" x14ac:dyDescent="0.2">
      <c r="A27763" s="1" t="s">
        <v>10606</v>
      </c>
      <c r="B27763" t="str">
        <f t="shared" si="842"/>
        <v>https://www.udobaer.de/out/media/public/cust/others/s0000448-2021-ch_it.pdf</v>
      </c>
    </row>
    <row r="27764" spans="1:2" x14ac:dyDescent="0.2">
      <c r="A27764" s="1" t="s">
        <v>10607</v>
      </c>
      <c r="B27764" t="str">
        <f t="shared" si="842"/>
        <v>https://www.udobaer.de/out/media/public/cust/others/s0000448-2021-ch_it.pdf</v>
      </c>
    </row>
    <row r="27765" spans="1:2" x14ac:dyDescent="0.2">
      <c r="A27765" s="1" t="s">
        <v>10607</v>
      </c>
      <c r="B27765" t="str">
        <f t="shared" si="842"/>
        <v>https://www.udobaer.de/out/media/public/cust/others/s0000448-2021-ch_it.pdf</v>
      </c>
    </row>
    <row r="27766" spans="1:2" x14ac:dyDescent="0.2">
      <c r="A27766" s="1" t="s">
        <v>10606</v>
      </c>
      <c r="B27766" t="str">
        <f t="shared" si="842"/>
        <v>https://www.udobaer.de/out/media/public/cust/others/s0000448-2021-ch_it.pdf</v>
      </c>
    </row>
    <row r="27767" spans="1:2" x14ac:dyDescent="0.2">
      <c r="A27767" s="1" t="s">
        <v>10606</v>
      </c>
      <c r="B27767" t="str">
        <f t="shared" si="842"/>
        <v>https://www.udobaer.de/out/media/public/cust/others/s0000448-2021-ch_it.pdf</v>
      </c>
    </row>
    <row r="27768" spans="1:2" x14ac:dyDescent="0.2">
      <c r="A27768" s="1" t="s">
        <v>10607</v>
      </c>
      <c r="B27768" t="str">
        <f t="shared" si="842"/>
        <v>https://www.udobaer.de/out/media/public/cust/others/s0000448-2021-ch_it.pdf</v>
      </c>
    </row>
    <row r="27769" spans="1:2" x14ac:dyDescent="0.2">
      <c r="A27769" s="1" t="s">
        <v>10608</v>
      </c>
      <c r="B27769" t="str">
        <f t="shared" si="842"/>
        <v>https://www.udobaer.de/out/media/public/cust/others/s0000448-2021-ch_it.pdf</v>
      </c>
    </row>
    <row r="27770" spans="1:2" x14ac:dyDescent="0.2">
      <c r="A27770" s="1" t="s">
        <v>10608</v>
      </c>
      <c r="B27770" t="str">
        <f t="shared" si="842"/>
        <v>https://www.udobaer.de/out/media/public/cust/others/s0000448-2021-ch_it.pdf</v>
      </c>
    </row>
    <row r="27771" spans="1:2" x14ac:dyDescent="0.2">
      <c r="A27771" s="1" t="s">
        <v>10608</v>
      </c>
      <c r="B27771" t="str">
        <f t="shared" si="842"/>
        <v>https://www.udobaer.de/out/media/public/cust/others/s0000448-2021-ch_it.pdf</v>
      </c>
    </row>
    <row r="27772" spans="1:2" x14ac:dyDescent="0.2">
      <c r="A27772" s="1" t="s">
        <v>10609</v>
      </c>
      <c r="B27772" t="str">
        <f t="shared" si="842"/>
        <v>https://www.udobaer.de/out/media/public/cust/others/s0000448-2021-ch_it.pdf</v>
      </c>
    </row>
    <row r="27773" spans="1:2" x14ac:dyDescent="0.2">
      <c r="A27773" s="1" t="s">
        <v>10610</v>
      </c>
      <c r="B27773" t="str">
        <f t="shared" si="842"/>
        <v>https://www.udobaer.de/out/media/public/cust/others/s0000448-2021-ch_it.pdf</v>
      </c>
    </row>
    <row r="27774" spans="1:2" x14ac:dyDescent="0.2">
      <c r="A27774" s="1" t="s">
        <v>10610</v>
      </c>
      <c r="B27774" t="str">
        <f t="shared" si="842"/>
        <v>https://www.udobaer.de/out/media/public/cust/others/s0000448-2021-ch_it.pdf</v>
      </c>
    </row>
    <row r="27775" spans="1:2" x14ac:dyDescent="0.2">
      <c r="A27775" s="1" t="s">
        <v>10610</v>
      </c>
      <c r="B27775" t="str">
        <f t="shared" si="842"/>
        <v>https://www.udobaer.de/out/media/public/cust/others/s0000448-2021-ch_it.pdf</v>
      </c>
    </row>
    <row r="27776" spans="1:2" x14ac:dyDescent="0.2">
      <c r="A27776" s="1" t="s">
        <v>10611</v>
      </c>
      <c r="B27776" t="str">
        <f t="shared" si="842"/>
        <v>https://www.udobaer.de/out/media/public/cust/others/s0000448-2021-ch_it.pdf</v>
      </c>
    </row>
    <row r="27777" spans="1:2" x14ac:dyDescent="0.2">
      <c r="A27777" s="1" t="s">
        <v>10612</v>
      </c>
      <c r="B27777" t="str">
        <f t="shared" si="842"/>
        <v>https://www.udobaer.de/out/media/public/cust/others/s0000448-2021-ch_it.pdf</v>
      </c>
    </row>
    <row r="27778" spans="1:2" x14ac:dyDescent="0.2">
      <c r="A27778" s="1" t="s">
        <v>10613</v>
      </c>
      <c r="B27778" t="str">
        <f t="shared" si="842"/>
        <v>https://www.udobaer.de/out/media/public/cust/others/s0000448-2021-ch_it.pdf</v>
      </c>
    </row>
    <row r="27779" spans="1:2" x14ac:dyDescent="0.2">
      <c r="A27779" s="1" t="s">
        <v>10613</v>
      </c>
      <c r="B27779" t="str">
        <f t="shared" si="842"/>
        <v>https://www.udobaer.de/out/media/public/cust/others/s0000448-2021-ch_it.pdf</v>
      </c>
    </row>
    <row r="27780" spans="1:2" x14ac:dyDescent="0.2">
      <c r="A27780" s="1" t="s">
        <v>10613</v>
      </c>
      <c r="B27780" t="str">
        <f t="shared" si="842"/>
        <v>https://www.udobaer.de/out/media/public/cust/others/s0000448-2021-ch_it.pdf</v>
      </c>
    </row>
    <row r="27781" spans="1:2" x14ac:dyDescent="0.2">
      <c r="A27781" s="1" t="s">
        <v>10611</v>
      </c>
      <c r="B27781" t="str">
        <f t="shared" si="842"/>
        <v>https://www.udobaer.de/out/media/public/cust/others/s0000448-2021-ch_it.pdf</v>
      </c>
    </row>
    <row r="27782" spans="1:2" x14ac:dyDescent="0.2">
      <c r="A27782" s="1" t="s">
        <v>10611</v>
      </c>
      <c r="B27782" t="str">
        <f t="shared" si="842"/>
        <v>https://www.udobaer.de/out/media/public/cust/others/s0000448-2021-ch_it.pdf</v>
      </c>
    </row>
    <row r="27783" spans="1:2" x14ac:dyDescent="0.2">
      <c r="A27783" s="1" t="s">
        <v>34213</v>
      </c>
      <c r="B27783" t="str">
        <f t="shared" ref="B27783:B27791" si="843">HYPERLINK("https://www.udobaer.de/out/media/public/cust/others/s0000449-2021-ch_it.pdf")</f>
        <v>https://www.udobaer.de/out/media/public/cust/others/s0000449-2021-ch_it.pdf</v>
      </c>
    </row>
    <row r="27784" spans="1:2" x14ac:dyDescent="0.2">
      <c r="A27784" s="1" t="s">
        <v>34214</v>
      </c>
      <c r="B27784" t="str">
        <f t="shared" si="843"/>
        <v>https://www.udobaer.de/out/media/public/cust/others/s0000449-2021-ch_it.pdf</v>
      </c>
    </row>
    <row r="27785" spans="1:2" x14ac:dyDescent="0.2">
      <c r="A27785" s="1" t="s">
        <v>34215</v>
      </c>
      <c r="B27785" t="str">
        <f t="shared" si="843"/>
        <v>https://www.udobaer.de/out/media/public/cust/others/s0000449-2021-ch_it.pdf</v>
      </c>
    </row>
    <row r="27786" spans="1:2" x14ac:dyDescent="0.2">
      <c r="A27786" s="1" t="s">
        <v>34217</v>
      </c>
      <c r="B27786" t="str">
        <f t="shared" si="843"/>
        <v>https://www.udobaer.de/out/media/public/cust/others/s0000449-2021-ch_it.pdf</v>
      </c>
    </row>
    <row r="27787" spans="1:2" x14ac:dyDescent="0.2">
      <c r="A27787" s="1" t="s">
        <v>34218</v>
      </c>
      <c r="B27787" t="str">
        <f t="shared" si="843"/>
        <v>https://www.udobaer.de/out/media/public/cust/others/s0000449-2021-ch_it.pdf</v>
      </c>
    </row>
    <row r="27788" spans="1:2" x14ac:dyDescent="0.2">
      <c r="A27788" s="1" t="s">
        <v>34219</v>
      </c>
      <c r="B27788" t="str">
        <f t="shared" si="843"/>
        <v>https://www.udobaer.de/out/media/public/cust/others/s0000449-2021-ch_it.pdf</v>
      </c>
    </row>
    <row r="27789" spans="1:2" x14ac:dyDescent="0.2">
      <c r="A27789" s="1" t="s">
        <v>34223</v>
      </c>
      <c r="B27789" t="str">
        <f t="shared" si="843"/>
        <v>https://www.udobaer.de/out/media/public/cust/others/s0000449-2021-ch_it.pdf</v>
      </c>
    </row>
    <row r="27790" spans="1:2" x14ac:dyDescent="0.2">
      <c r="A27790" s="1" t="s">
        <v>34226</v>
      </c>
      <c r="B27790" t="str">
        <f t="shared" si="843"/>
        <v>https://www.udobaer.de/out/media/public/cust/others/s0000449-2021-ch_it.pdf</v>
      </c>
    </row>
    <row r="27791" spans="1:2" x14ac:dyDescent="0.2">
      <c r="A27791" s="1" t="s">
        <v>34227</v>
      </c>
      <c r="B27791" t="str">
        <f t="shared" si="843"/>
        <v>https://www.udobaer.de/out/media/public/cust/others/s0000449-2021-ch_it.pdf</v>
      </c>
    </row>
    <row r="27792" spans="1:2" x14ac:dyDescent="0.2">
      <c r="A27792" s="1" t="s">
        <v>10914</v>
      </c>
      <c r="B27792" t="str">
        <f t="shared" ref="B27792:B27809" si="844">HYPERLINK("https://www.udobaer.de/out/media/public/cust/others/s0000450-2021-ch_it.pdf")</f>
        <v>https://www.udobaer.de/out/media/public/cust/others/s0000450-2021-ch_it.pdf</v>
      </c>
    </row>
    <row r="27793" spans="1:2" x14ac:dyDescent="0.2">
      <c r="A27793" s="1" t="s">
        <v>10915</v>
      </c>
      <c r="B27793" t="str">
        <f t="shared" si="844"/>
        <v>https://www.udobaer.de/out/media/public/cust/others/s0000450-2021-ch_it.pdf</v>
      </c>
    </row>
    <row r="27794" spans="1:2" x14ac:dyDescent="0.2">
      <c r="A27794" s="1" t="s">
        <v>10916</v>
      </c>
      <c r="B27794" t="str">
        <f t="shared" si="844"/>
        <v>https://www.udobaer.de/out/media/public/cust/others/s0000450-2021-ch_it.pdf</v>
      </c>
    </row>
    <row r="27795" spans="1:2" x14ac:dyDescent="0.2">
      <c r="A27795" s="1" t="s">
        <v>10917</v>
      </c>
      <c r="B27795" t="str">
        <f t="shared" si="844"/>
        <v>https://www.udobaer.de/out/media/public/cust/others/s0000450-2021-ch_it.pdf</v>
      </c>
    </row>
    <row r="27796" spans="1:2" x14ac:dyDescent="0.2">
      <c r="A27796" s="1" t="s">
        <v>10918</v>
      </c>
      <c r="B27796" t="str">
        <f t="shared" si="844"/>
        <v>https://www.udobaer.de/out/media/public/cust/others/s0000450-2021-ch_it.pdf</v>
      </c>
    </row>
    <row r="27797" spans="1:2" x14ac:dyDescent="0.2">
      <c r="A27797" s="1" t="s">
        <v>10919</v>
      </c>
      <c r="B27797" t="str">
        <f t="shared" si="844"/>
        <v>https://www.udobaer.de/out/media/public/cust/others/s0000450-2021-ch_it.pdf</v>
      </c>
    </row>
    <row r="27798" spans="1:2" x14ac:dyDescent="0.2">
      <c r="A27798" s="1" t="s">
        <v>10920</v>
      </c>
      <c r="B27798" t="str">
        <f t="shared" si="844"/>
        <v>https://www.udobaer.de/out/media/public/cust/others/s0000450-2021-ch_it.pdf</v>
      </c>
    </row>
    <row r="27799" spans="1:2" x14ac:dyDescent="0.2">
      <c r="A27799" s="1" t="s">
        <v>10921</v>
      </c>
      <c r="B27799" t="str">
        <f t="shared" si="844"/>
        <v>https://www.udobaer.de/out/media/public/cust/others/s0000450-2021-ch_it.pdf</v>
      </c>
    </row>
    <row r="27800" spans="1:2" x14ac:dyDescent="0.2">
      <c r="A27800" s="1" t="s">
        <v>10922</v>
      </c>
      <c r="B27800" t="str">
        <f t="shared" si="844"/>
        <v>https://www.udobaer.de/out/media/public/cust/others/s0000450-2021-ch_it.pdf</v>
      </c>
    </row>
    <row r="27801" spans="1:2" x14ac:dyDescent="0.2">
      <c r="A27801" s="1" t="s">
        <v>10923</v>
      </c>
      <c r="B27801" t="str">
        <f t="shared" si="844"/>
        <v>https://www.udobaer.de/out/media/public/cust/others/s0000450-2021-ch_it.pdf</v>
      </c>
    </row>
    <row r="27802" spans="1:2" x14ac:dyDescent="0.2">
      <c r="A27802" s="1" t="s">
        <v>10924</v>
      </c>
      <c r="B27802" t="str">
        <f t="shared" si="844"/>
        <v>https://www.udobaer.de/out/media/public/cust/others/s0000450-2021-ch_it.pdf</v>
      </c>
    </row>
    <row r="27803" spans="1:2" x14ac:dyDescent="0.2">
      <c r="A27803" s="1" t="s">
        <v>10925</v>
      </c>
      <c r="B27803" t="str">
        <f t="shared" si="844"/>
        <v>https://www.udobaer.de/out/media/public/cust/others/s0000450-2021-ch_it.pdf</v>
      </c>
    </row>
    <row r="27804" spans="1:2" x14ac:dyDescent="0.2">
      <c r="A27804" s="1" t="s">
        <v>10926</v>
      </c>
      <c r="B27804" t="str">
        <f t="shared" si="844"/>
        <v>https://www.udobaer.de/out/media/public/cust/others/s0000450-2021-ch_it.pdf</v>
      </c>
    </row>
    <row r="27805" spans="1:2" x14ac:dyDescent="0.2">
      <c r="A27805" s="1" t="s">
        <v>10927</v>
      </c>
      <c r="B27805" t="str">
        <f t="shared" si="844"/>
        <v>https://www.udobaer.de/out/media/public/cust/others/s0000450-2021-ch_it.pdf</v>
      </c>
    </row>
    <row r="27806" spans="1:2" x14ac:dyDescent="0.2">
      <c r="A27806" s="1" t="s">
        <v>10928</v>
      </c>
      <c r="B27806" t="str">
        <f t="shared" si="844"/>
        <v>https://www.udobaer.de/out/media/public/cust/others/s0000450-2021-ch_it.pdf</v>
      </c>
    </row>
    <row r="27807" spans="1:2" x14ac:dyDescent="0.2">
      <c r="A27807" s="1" t="s">
        <v>10929</v>
      </c>
      <c r="B27807" t="str">
        <f t="shared" si="844"/>
        <v>https://www.udobaer.de/out/media/public/cust/others/s0000450-2021-ch_it.pdf</v>
      </c>
    </row>
    <row r="27808" spans="1:2" x14ac:dyDescent="0.2">
      <c r="A27808" s="1" t="s">
        <v>10930</v>
      </c>
      <c r="B27808" t="str">
        <f t="shared" si="844"/>
        <v>https://www.udobaer.de/out/media/public/cust/others/s0000450-2021-ch_it.pdf</v>
      </c>
    </row>
    <row r="27809" spans="1:2" x14ac:dyDescent="0.2">
      <c r="A27809" s="1" t="s">
        <v>10931</v>
      </c>
      <c r="B27809" t="str">
        <f t="shared" si="844"/>
        <v>https://www.udobaer.de/out/media/public/cust/others/s0000450-2021-ch_it.pdf</v>
      </c>
    </row>
    <row r="27810" spans="1:2" x14ac:dyDescent="0.2">
      <c r="A27810" s="1" t="s">
        <v>2331</v>
      </c>
      <c r="B27810" t="str">
        <f t="shared" ref="B27810:B27841" si="845">HYPERLINK("https://www.udobaer.de/out/media/public/cust/others/s0000453-2021-ch_it.pdf")</f>
        <v>https://www.udobaer.de/out/media/public/cust/others/s0000453-2021-ch_it.pdf</v>
      </c>
    </row>
    <row r="27811" spans="1:2" x14ac:dyDescent="0.2">
      <c r="A27811" s="1" t="s">
        <v>10880</v>
      </c>
      <c r="B27811" t="str">
        <f t="shared" si="845"/>
        <v>https://www.udobaer.de/out/media/public/cust/others/s0000453-2021-ch_it.pdf</v>
      </c>
    </row>
    <row r="27812" spans="1:2" x14ac:dyDescent="0.2">
      <c r="A27812" s="1" t="s">
        <v>10881</v>
      </c>
      <c r="B27812" t="str">
        <f t="shared" si="845"/>
        <v>https://www.udobaer.de/out/media/public/cust/others/s0000453-2021-ch_it.pdf</v>
      </c>
    </row>
    <row r="27813" spans="1:2" x14ac:dyDescent="0.2">
      <c r="A27813" s="1" t="s">
        <v>10883</v>
      </c>
      <c r="B27813" t="str">
        <f t="shared" si="845"/>
        <v>https://www.udobaer.de/out/media/public/cust/others/s0000453-2021-ch_it.pdf</v>
      </c>
    </row>
    <row r="27814" spans="1:2" x14ac:dyDescent="0.2">
      <c r="A27814" s="1" t="s">
        <v>10884</v>
      </c>
      <c r="B27814" t="str">
        <f t="shared" si="845"/>
        <v>https://www.udobaer.de/out/media/public/cust/others/s0000453-2021-ch_it.pdf</v>
      </c>
    </row>
    <row r="27815" spans="1:2" x14ac:dyDescent="0.2">
      <c r="A27815" s="1" t="s">
        <v>10885</v>
      </c>
      <c r="B27815" t="str">
        <f t="shared" si="845"/>
        <v>https://www.udobaer.de/out/media/public/cust/others/s0000453-2021-ch_it.pdf</v>
      </c>
    </row>
    <row r="27816" spans="1:2" x14ac:dyDescent="0.2">
      <c r="A27816" s="1" t="s">
        <v>10886</v>
      </c>
      <c r="B27816" t="str">
        <f t="shared" si="845"/>
        <v>https://www.udobaer.de/out/media/public/cust/others/s0000453-2021-ch_it.pdf</v>
      </c>
    </row>
    <row r="27817" spans="1:2" x14ac:dyDescent="0.2">
      <c r="A27817" s="1" t="s">
        <v>10887</v>
      </c>
      <c r="B27817" t="str">
        <f t="shared" si="845"/>
        <v>https://www.udobaer.de/out/media/public/cust/others/s0000453-2021-ch_it.pdf</v>
      </c>
    </row>
    <row r="27818" spans="1:2" x14ac:dyDescent="0.2">
      <c r="A27818" s="1" t="s">
        <v>10888</v>
      </c>
      <c r="B27818" t="str">
        <f t="shared" si="845"/>
        <v>https://www.udobaer.de/out/media/public/cust/others/s0000453-2021-ch_it.pdf</v>
      </c>
    </row>
    <row r="27819" spans="1:2" x14ac:dyDescent="0.2">
      <c r="A27819" s="1" t="s">
        <v>10889</v>
      </c>
      <c r="B27819" t="str">
        <f t="shared" si="845"/>
        <v>https://www.udobaer.de/out/media/public/cust/others/s0000453-2021-ch_it.pdf</v>
      </c>
    </row>
    <row r="27820" spans="1:2" x14ac:dyDescent="0.2">
      <c r="A27820" s="1" t="s">
        <v>10890</v>
      </c>
      <c r="B27820" t="str">
        <f t="shared" si="845"/>
        <v>https://www.udobaer.de/out/media/public/cust/others/s0000453-2021-ch_it.pdf</v>
      </c>
    </row>
    <row r="27821" spans="1:2" x14ac:dyDescent="0.2">
      <c r="A27821" s="1" t="s">
        <v>10891</v>
      </c>
      <c r="B27821" t="str">
        <f t="shared" si="845"/>
        <v>https://www.udobaer.de/out/media/public/cust/others/s0000453-2021-ch_it.pdf</v>
      </c>
    </row>
    <row r="27822" spans="1:2" x14ac:dyDescent="0.2">
      <c r="A27822" s="1" t="s">
        <v>10892</v>
      </c>
      <c r="B27822" t="str">
        <f t="shared" si="845"/>
        <v>https://www.udobaer.de/out/media/public/cust/others/s0000453-2021-ch_it.pdf</v>
      </c>
    </row>
    <row r="27823" spans="1:2" x14ac:dyDescent="0.2">
      <c r="A27823" s="1" t="s">
        <v>10893</v>
      </c>
      <c r="B27823" t="str">
        <f t="shared" si="845"/>
        <v>https://www.udobaer.de/out/media/public/cust/others/s0000453-2021-ch_it.pdf</v>
      </c>
    </row>
    <row r="27824" spans="1:2" x14ac:dyDescent="0.2">
      <c r="A27824" s="1" t="s">
        <v>10894</v>
      </c>
      <c r="B27824" t="str">
        <f t="shared" si="845"/>
        <v>https://www.udobaer.de/out/media/public/cust/others/s0000453-2021-ch_it.pdf</v>
      </c>
    </row>
    <row r="27825" spans="1:2" x14ac:dyDescent="0.2">
      <c r="A27825" s="1" t="s">
        <v>10895</v>
      </c>
      <c r="B27825" t="str">
        <f t="shared" si="845"/>
        <v>https://www.udobaer.de/out/media/public/cust/others/s0000453-2021-ch_it.pdf</v>
      </c>
    </row>
    <row r="27826" spans="1:2" x14ac:dyDescent="0.2">
      <c r="A27826" s="1" t="s">
        <v>10896</v>
      </c>
      <c r="B27826" t="str">
        <f t="shared" si="845"/>
        <v>https://www.udobaer.de/out/media/public/cust/others/s0000453-2021-ch_it.pdf</v>
      </c>
    </row>
    <row r="27827" spans="1:2" x14ac:dyDescent="0.2">
      <c r="A27827" s="1" t="s">
        <v>10897</v>
      </c>
      <c r="B27827" t="str">
        <f t="shared" si="845"/>
        <v>https://www.udobaer.de/out/media/public/cust/others/s0000453-2021-ch_it.pdf</v>
      </c>
    </row>
    <row r="27828" spans="1:2" x14ac:dyDescent="0.2">
      <c r="A27828" s="1" t="s">
        <v>10898</v>
      </c>
      <c r="B27828" t="str">
        <f t="shared" si="845"/>
        <v>https://www.udobaer.de/out/media/public/cust/others/s0000453-2021-ch_it.pdf</v>
      </c>
    </row>
    <row r="27829" spans="1:2" x14ac:dyDescent="0.2">
      <c r="A27829" s="1" t="s">
        <v>10899</v>
      </c>
      <c r="B27829" t="str">
        <f t="shared" si="845"/>
        <v>https://www.udobaer.de/out/media/public/cust/others/s0000453-2021-ch_it.pdf</v>
      </c>
    </row>
    <row r="27830" spans="1:2" x14ac:dyDescent="0.2">
      <c r="A27830" s="1" t="s">
        <v>10900</v>
      </c>
      <c r="B27830" t="str">
        <f t="shared" si="845"/>
        <v>https://www.udobaer.de/out/media/public/cust/others/s0000453-2021-ch_it.pdf</v>
      </c>
    </row>
    <row r="27831" spans="1:2" x14ac:dyDescent="0.2">
      <c r="A27831" s="1" t="s">
        <v>10901</v>
      </c>
      <c r="B27831" t="str">
        <f t="shared" si="845"/>
        <v>https://www.udobaer.de/out/media/public/cust/others/s0000453-2021-ch_it.pdf</v>
      </c>
    </row>
    <row r="27832" spans="1:2" x14ac:dyDescent="0.2">
      <c r="A27832" s="1" t="s">
        <v>10902</v>
      </c>
      <c r="B27832" t="str">
        <f t="shared" si="845"/>
        <v>https://www.udobaer.de/out/media/public/cust/others/s0000453-2021-ch_it.pdf</v>
      </c>
    </row>
    <row r="27833" spans="1:2" x14ac:dyDescent="0.2">
      <c r="A27833" s="1" t="s">
        <v>10903</v>
      </c>
      <c r="B27833" t="str">
        <f t="shared" si="845"/>
        <v>https://www.udobaer.de/out/media/public/cust/others/s0000453-2021-ch_it.pdf</v>
      </c>
    </row>
    <row r="27834" spans="1:2" x14ac:dyDescent="0.2">
      <c r="A27834" s="1" t="s">
        <v>10904</v>
      </c>
      <c r="B27834" t="str">
        <f t="shared" si="845"/>
        <v>https://www.udobaer.de/out/media/public/cust/others/s0000453-2021-ch_it.pdf</v>
      </c>
    </row>
    <row r="27835" spans="1:2" x14ac:dyDescent="0.2">
      <c r="A27835" s="1" t="s">
        <v>11258</v>
      </c>
      <c r="B27835" t="str">
        <f t="shared" si="845"/>
        <v>https://www.udobaer.de/out/media/public/cust/others/s0000453-2021-ch_it.pdf</v>
      </c>
    </row>
    <row r="27836" spans="1:2" x14ac:dyDescent="0.2">
      <c r="A27836" s="1" t="s">
        <v>11259</v>
      </c>
      <c r="B27836" t="str">
        <f t="shared" si="845"/>
        <v>https://www.udobaer.de/out/media/public/cust/others/s0000453-2021-ch_it.pdf</v>
      </c>
    </row>
    <row r="27837" spans="1:2" x14ac:dyDescent="0.2">
      <c r="A27837" s="1" t="s">
        <v>11260</v>
      </c>
      <c r="B27837" t="str">
        <f t="shared" si="845"/>
        <v>https://www.udobaer.de/out/media/public/cust/others/s0000453-2021-ch_it.pdf</v>
      </c>
    </row>
    <row r="27838" spans="1:2" x14ac:dyDescent="0.2">
      <c r="A27838" s="1" t="s">
        <v>11261</v>
      </c>
      <c r="B27838" t="str">
        <f t="shared" si="845"/>
        <v>https://www.udobaer.de/out/media/public/cust/others/s0000453-2021-ch_it.pdf</v>
      </c>
    </row>
    <row r="27839" spans="1:2" x14ac:dyDescent="0.2">
      <c r="A27839" s="1" t="s">
        <v>11358</v>
      </c>
      <c r="B27839" t="str">
        <f t="shared" si="845"/>
        <v>https://www.udobaer.de/out/media/public/cust/others/s0000453-2021-ch_it.pdf</v>
      </c>
    </row>
    <row r="27840" spans="1:2" x14ac:dyDescent="0.2">
      <c r="A27840" s="1" t="s">
        <v>11360</v>
      </c>
      <c r="B27840" t="str">
        <f t="shared" si="845"/>
        <v>https://www.udobaer.de/out/media/public/cust/others/s0000453-2021-ch_it.pdf</v>
      </c>
    </row>
    <row r="27841" spans="1:2" x14ac:dyDescent="0.2">
      <c r="A27841" s="1" t="s">
        <v>11534</v>
      </c>
      <c r="B27841" t="str">
        <f t="shared" si="845"/>
        <v>https://www.udobaer.de/out/media/public/cust/others/s0000453-2021-ch_it.pdf</v>
      </c>
    </row>
    <row r="27842" spans="1:2" x14ac:dyDescent="0.2">
      <c r="A27842" s="1" t="s">
        <v>11583</v>
      </c>
      <c r="B27842" t="str">
        <f t="shared" ref="B27842:B27859" si="846">HYPERLINK("https://www.udobaer.de/out/media/public/cust/others/s0000453-2021-ch_it.pdf")</f>
        <v>https://www.udobaer.de/out/media/public/cust/others/s0000453-2021-ch_it.pdf</v>
      </c>
    </row>
    <row r="27843" spans="1:2" x14ac:dyDescent="0.2">
      <c r="A27843" s="1" t="s">
        <v>11584</v>
      </c>
      <c r="B27843" t="str">
        <f t="shared" si="846"/>
        <v>https://www.udobaer.de/out/media/public/cust/others/s0000453-2021-ch_it.pdf</v>
      </c>
    </row>
    <row r="27844" spans="1:2" x14ac:dyDescent="0.2">
      <c r="A27844" s="1" t="s">
        <v>11585</v>
      </c>
      <c r="B27844" t="str">
        <f t="shared" si="846"/>
        <v>https://www.udobaer.de/out/media/public/cust/others/s0000453-2021-ch_it.pdf</v>
      </c>
    </row>
    <row r="27845" spans="1:2" x14ac:dyDescent="0.2">
      <c r="A27845" s="1" t="s">
        <v>11586</v>
      </c>
      <c r="B27845" t="str">
        <f t="shared" si="846"/>
        <v>https://www.udobaer.de/out/media/public/cust/others/s0000453-2021-ch_it.pdf</v>
      </c>
    </row>
    <row r="27846" spans="1:2" x14ac:dyDescent="0.2">
      <c r="A27846" s="1" t="s">
        <v>11587</v>
      </c>
      <c r="B27846" t="str">
        <f t="shared" si="846"/>
        <v>https://www.udobaer.de/out/media/public/cust/others/s0000453-2021-ch_it.pdf</v>
      </c>
    </row>
    <row r="27847" spans="1:2" x14ac:dyDescent="0.2">
      <c r="A27847" s="1" t="s">
        <v>11588</v>
      </c>
      <c r="B27847" t="str">
        <f t="shared" si="846"/>
        <v>https://www.udobaer.de/out/media/public/cust/others/s0000453-2021-ch_it.pdf</v>
      </c>
    </row>
    <row r="27848" spans="1:2" x14ac:dyDescent="0.2">
      <c r="A27848" s="1" t="s">
        <v>11589</v>
      </c>
      <c r="B27848" t="str">
        <f t="shared" si="846"/>
        <v>https://www.udobaer.de/out/media/public/cust/others/s0000453-2021-ch_it.pdf</v>
      </c>
    </row>
    <row r="27849" spans="1:2" x14ac:dyDescent="0.2">
      <c r="A27849" s="1" t="s">
        <v>11590</v>
      </c>
      <c r="B27849" t="str">
        <f t="shared" si="846"/>
        <v>https://www.udobaer.de/out/media/public/cust/others/s0000453-2021-ch_it.pdf</v>
      </c>
    </row>
    <row r="27850" spans="1:2" x14ac:dyDescent="0.2">
      <c r="A27850" s="1" t="s">
        <v>11591</v>
      </c>
      <c r="B27850" t="str">
        <f t="shared" si="846"/>
        <v>https://www.udobaer.de/out/media/public/cust/others/s0000453-2021-ch_it.pdf</v>
      </c>
    </row>
    <row r="27851" spans="1:2" x14ac:dyDescent="0.2">
      <c r="A27851" s="1" t="s">
        <v>11592</v>
      </c>
      <c r="B27851" t="str">
        <f t="shared" si="846"/>
        <v>https://www.udobaer.de/out/media/public/cust/others/s0000453-2021-ch_it.pdf</v>
      </c>
    </row>
    <row r="27852" spans="1:2" x14ac:dyDescent="0.2">
      <c r="A27852" s="1" t="s">
        <v>11593</v>
      </c>
      <c r="B27852" t="str">
        <f t="shared" si="846"/>
        <v>https://www.udobaer.de/out/media/public/cust/others/s0000453-2021-ch_it.pdf</v>
      </c>
    </row>
    <row r="27853" spans="1:2" x14ac:dyDescent="0.2">
      <c r="A27853" s="1" t="s">
        <v>11594</v>
      </c>
      <c r="B27853" t="str">
        <f t="shared" si="846"/>
        <v>https://www.udobaer.de/out/media/public/cust/others/s0000453-2021-ch_it.pdf</v>
      </c>
    </row>
    <row r="27854" spans="1:2" x14ac:dyDescent="0.2">
      <c r="A27854" s="1" t="s">
        <v>11595</v>
      </c>
      <c r="B27854" t="str">
        <f t="shared" si="846"/>
        <v>https://www.udobaer.de/out/media/public/cust/others/s0000453-2021-ch_it.pdf</v>
      </c>
    </row>
    <row r="27855" spans="1:2" x14ac:dyDescent="0.2">
      <c r="A27855" s="1" t="s">
        <v>11596</v>
      </c>
      <c r="B27855" t="str">
        <f t="shared" si="846"/>
        <v>https://www.udobaer.de/out/media/public/cust/others/s0000453-2021-ch_it.pdf</v>
      </c>
    </row>
    <row r="27856" spans="1:2" x14ac:dyDescent="0.2">
      <c r="A27856" s="1" t="s">
        <v>11597</v>
      </c>
      <c r="B27856" t="str">
        <f t="shared" si="846"/>
        <v>https://www.udobaer.de/out/media/public/cust/others/s0000453-2021-ch_it.pdf</v>
      </c>
    </row>
    <row r="27857" spans="1:2" x14ac:dyDescent="0.2">
      <c r="A27857" s="1" t="s">
        <v>11598</v>
      </c>
      <c r="B27857" t="str">
        <f t="shared" si="846"/>
        <v>https://www.udobaer.de/out/media/public/cust/others/s0000453-2021-ch_it.pdf</v>
      </c>
    </row>
    <row r="27858" spans="1:2" x14ac:dyDescent="0.2">
      <c r="A27858" s="1" t="s">
        <v>11599</v>
      </c>
      <c r="B27858" t="str">
        <f t="shared" si="846"/>
        <v>https://www.udobaer.de/out/media/public/cust/others/s0000453-2021-ch_it.pdf</v>
      </c>
    </row>
    <row r="27859" spans="1:2" x14ac:dyDescent="0.2">
      <c r="A27859" s="1" t="s">
        <v>11600</v>
      </c>
      <c r="B27859" t="str">
        <f t="shared" si="846"/>
        <v>https://www.udobaer.de/out/media/public/cust/others/s0000453-2021-ch_it.pdf</v>
      </c>
    </row>
    <row r="27860" spans="1:2" x14ac:dyDescent="0.2">
      <c r="A27860" s="1" t="s">
        <v>2299</v>
      </c>
      <c r="B27860" t="str">
        <f t="shared" ref="B27860:B27882" si="847">HYPERLINK("https://www.udobaer.de/out/media/public/cust/others/s0000454-2021-ch_it.pdf")</f>
        <v>https://www.udobaer.de/out/media/public/cust/others/s0000454-2021-ch_it.pdf</v>
      </c>
    </row>
    <row r="27861" spans="1:2" x14ac:dyDescent="0.2">
      <c r="A27861" s="1" t="s">
        <v>10934</v>
      </c>
      <c r="B27861" t="str">
        <f t="shared" si="847"/>
        <v>https://www.udobaer.de/out/media/public/cust/others/s0000454-2021-ch_it.pdf</v>
      </c>
    </row>
    <row r="27862" spans="1:2" x14ac:dyDescent="0.2">
      <c r="A27862" s="1" t="s">
        <v>10935</v>
      </c>
      <c r="B27862" t="str">
        <f t="shared" si="847"/>
        <v>https://www.udobaer.de/out/media/public/cust/others/s0000454-2021-ch_it.pdf</v>
      </c>
    </row>
    <row r="27863" spans="1:2" x14ac:dyDescent="0.2">
      <c r="A27863" s="1" t="s">
        <v>10936</v>
      </c>
      <c r="B27863" t="str">
        <f t="shared" si="847"/>
        <v>https://www.udobaer.de/out/media/public/cust/others/s0000454-2021-ch_it.pdf</v>
      </c>
    </row>
    <row r="27864" spans="1:2" x14ac:dyDescent="0.2">
      <c r="A27864" s="1" t="s">
        <v>10937</v>
      </c>
      <c r="B27864" t="str">
        <f t="shared" si="847"/>
        <v>https://www.udobaer.de/out/media/public/cust/others/s0000454-2021-ch_it.pdf</v>
      </c>
    </row>
    <row r="27865" spans="1:2" x14ac:dyDescent="0.2">
      <c r="A27865" s="1" t="s">
        <v>10938</v>
      </c>
      <c r="B27865" t="str">
        <f t="shared" si="847"/>
        <v>https://www.udobaer.de/out/media/public/cust/others/s0000454-2021-ch_it.pdf</v>
      </c>
    </row>
    <row r="27866" spans="1:2" x14ac:dyDescent="0.2">
      <c r="A27866" s="1" t="s">
        <v>10939</v>
      </c>
      <c r="B27866" t="str">
        <f t="shared" si="847"/>
        <v>https://www.udobaer.de/out/media/public/cust/others/s0000454-2021-ch_it.pdf</v>
      </c>
    </row>
    <row r="27867" spans="1:2" x14ac:dyDescent="0.2">
      <c r="A27867" s="1" t="s">
        <v>10940</v>
      </c>
      <c r="B27867" t="str">
        <f t="shared" si="847"/>
        <v>https://www.udobaer.de/out/media/public/cust/others/s0000454-2021-ch_it.pdf</v>
      </c>
    </row>
    <row r="27868" spans="1:2" x14ac:dyDescent="0.2">
      <c r="A27868" s="1" t="s">
        <v>10941</v>
      </c>
      <c r="B27868" t="str">
        <f t="shared" si="847"/>
        <v>https://www.udobaer.de/out/media/public/cust/others/s0000454-2021-ch_it.pdf</v>
      </c>
    </row>
    <row r="27869" spans="1:2" x14ac:dyDescent="0.2">
      <c r="A27869" s="1" t="s">
        <v>10942</v>
      </c>
      <c r="B27869" t="str">
        <f t="shared" si="847"/>
        <v>https://www.udobaer.de/out/media/public/cust/others/s0000454-2021-ch_it.pdf</v>
      </c>
    </row>
    <row r="27870" spans="1:2" x14ac:dyDescent="0.2">
      <c r="A27870" s="1" t="s">
        <v>10943</v>
      </c>
      <c r="B27870" t="str">
        <f t="shared" si="847"/>
        <v>https://www.udobaer.de/out/media/public/cust/others/s0000454-2021-ch_it.pdf</v>
      </c>
    </row>
    <row r="27871" spans="1:2" x14ac:dyDescent="0.2">
      <c r="A27871" s="1" t="s">
        <v>10944</v>
      </c>
      <c r="B27871" t="str">
        <f t="shared" si="847"/>
        <v>https://www.udobaer.de/out/media/public/cust/others/s0000454-2021-ch_it.pdf</v>
      </c>
    </row>
    <row r="27872" spans="1:2" x14ac:dyDescent="0.2">
      <c r="A27872" s="1" t="s">
        <v>10945</v>
      </c>
      <c r="B27872" t="str">
        <f t="shared" si="847"/>
        <v>https://www.udobaer.de/out/media/public/cust/others/s0000454-2021-ch_it.pdf</v>
      </c>
    </row>
    <row r="27873" spans="1:2" x14ac:dyDescent="0.2">
      <c r="A27873" s="1" t="s">
        <v>10946</v>
      </c>
      <c r="B27873" t="str">
        <f t="shared" si="847"/>
        <v>https://www.udobaer.de/out/media/public/cust/others/s0000454-2021-ch_it.pdf</v>
      </c>
    </row>
    <row r="27874" spans="1:2" x14ac:dyDescent="0.2">
      <c r="A27874" s="1" t="s">
        <v>10947</v>
      </c>
      <c r="B27874" t="str">
        <f t="shared" si="847"/>
        <v>https://www.udobaer.de/out/media/public/cust/others/s0000454-2021-ch_it.pdf</v>
      </c>
    </row>
    <row r="27875" spans="1:2" x14ac:dyDescent="0.2">
      <c r="A27875" s="1" t="s">
        <v>10948</v>
      </c>
      <c r="B27875" t="str">
        <f t="shared" si="847"/>
        <v>https://www.udobaer.de/out/media/public/cust/others/s0000454-2021-ch_it.pdf</v>
      </c>
    </row>
    <row r="27876" spans="1:2" x14ac:dyDescent="0.2">
      <c r="A27876" s="1" t="s">
        <v>10949</v>
      </c>
      <c r="B27876" t="str">
        <f t="shared" si="847"/>
        <v>https://www.udobaer.de/out/media/public/cust/others/s0000454-2021-ch_it.pdf</v>
      </c>
    </row>
    <row r="27877" spans="1:2" x14ac:dyDescent="0.2">
      <c r="A27877" s="1" t="s">
        <v>10950</v>
      </c>
      <c r="B27877" t="str">
        <f t="shared" si="847"/>
        <v>https://www.udobaer.de/out/media/public/cust/others/s0000454-2021-ch_it.pdf</v>
      </c>
    </row>
    <row r="27878" spans="1:2" x14ac:dyDescent="0.2">
      <c r="A27878" s="1" t="s">
        <v>10951</v>
      </c>
      <c r="B27878" t="str">
        <f t="shared" si="847"/>
        <v>https://www.udobaer.de/out/media/public/cust/others/s0000454-2021-ch_it.pdf</v>
      </c>
    </row>
    <row r="27879" spans="1:2" x14ac:dyDescent="0.2">
      <c r="A27879" s="1" t="s">
        <v>10952</v>
      </c>
      <c r="B27879" t="str">
        <f t="shared" si="847"/>
        <v>https://www.udobaer.de/out/media/public/cust/others/s0000454-2021-ch_it.pdf</v>
      </c>
    </row>
    <row r="27880" spans="1:2" x14ac:dyDescent="0.2">
      <c r="A27880" s="1" t="s">
        <v>10953</v>
      </c>
      <c r="B27880" t="str">
        <f t="shared" si="847"/>
        <v>https://www.udobaer.de/out/media/public/cust/others/s0000454-2021-ch_it.pdf</v>
      </c>
    </row>
    <row r="27881" spans="1:2" x14ac:dyDescent="0.2">
      <c r="A27881" s="1" t="s">
        <v>11472</v>
      </c>
      <c r="B27881" t="str">
        <f t="shared" si="847"/>
        <v>https://www.udobaer.de/out/media/public/cust/others/s0000454-2021-ch_it.pdf</v>
      </c>
    </row>
    <row r="27882" spans="1:2" x14ac:dyDescent="0.2">
      <c r="A27882" s="1" t="s">
        <v>11473</v>
      </c>
      <c r="B27882" t="str">
        <f t="shared" si="847"/>
        <v>https://www.udobaer.de/out/media/public/cust/others/s0000454-2021-ch_it.pdf</v>
      </c>
    </row>
    <row r="27883" spans="1:2" x14ac:dyDescent="0.2">
      <c r="A27883" s="1" t="s">
        <v>2325</v>
      </c>
      <c r="B27883" t="str">
        <f t="shared" ref="B27883:B27926" si="848">HYPERLINK("https://www.udobaer.de/out/media/public/cust/others/s0000455-2021-ch_it.pdf")</f>
        <v>https://www.udobaer.de/out/media/public/cust/others/s0000455-2021-ch_it.pdf</v>
      </c>
    </row>
    <row r="27884" spans="1:2" x14ac:dyDescent="0.2">
      <c r="A27884" s="1" t="s">
        <v>2326</v>
      </c>
      <c r="B27884" t="str">
        <f t="shared" si="848"/>
        <v>https://www.udobaer.de/out/media/public/cust/others/s0000455-2021-ch_it.pdf</v>
      </c>
    </row>
    <row r="27885" spans="1:2" x14ac:dyDescent="0.2">
      <c r="A27885" s="1" t="s">
        <v>2327</v>
      </c>
      <c r="B27885" t="str">
        <f t="shared" si="848"/>
        <v>https://www.udobaer.de/out/media/public/cust/others/s0000455-2021-ch_it.pdf</v>
      </c>
    </row>
    <row r="27886" spans="1:2" x14ac:dyDescent="0.2">
      <c r="A27886" s="1" t="s">
        <v>2328</v>
      </c>
      <c r="B27886" t="str">
        <f t="shared" si="848"/>
        <v>https://www.udobaer.de/out/media/public/cust/others/s0000455-2021-ch_it.pdf</v>
      </c>
    </row>
    <row r="27887" spans="1:2" x14ac:dyDescent="0.2">
      <c r="A27887" s="1" t="s">
        <v>2330</v>
      </c>
      <c r="B27887" t="str">
        <f t="shared" si="848"/>
        <v>https://www.udobaer.de/out/media/public/cust/others/s0000455-2021-ch_it.pdf</v>
      </c>
    </row>
    <row r="27888" spans="1:2" x14ac:dyDescent="0.2">
      <c r="A27888" s="1" t="s">
        <v>10954</v>
      </c>
      <c r="B27888" t="str">
        <f t="shared" si="848"/>
        <v>https://www.udobaer.de/out/media/public/cust/others/s0000455-2021-ch_it.pdf</v>
      </c>
    </row>
    <row r="27889" spans="1:2" x14ac:dyDescent="0.2">
      <c r="A27889" s="1" t="s">
        <v>10955</v>
      </c>
      <c r="B27889" t="str">
        <f t="shared" si="848"/>
        <v>https://www.udobaer.de/out/media/public/cust/others/s0000455-2021-ch_it.pdf</v>
      </c>
    </row>
    <row r="27890" spans="1:2" x14ac:dyDescent="0.2">
      <c r="A27890" s="1" t="s">
        <v>10956</v>
      </c>
      <c r="B27890" t="str">
        <f t="shared" si="848"/>
        <v>https://www.udobaer.de/out/media/public/cust/others/s0000455-2021-ch_it.pdf</v>
      </c>
    </row>
    <row r="27891" spans="1:2" x14ac:dyDescent="0.2">
      <c r="A27891" s="1" t="s">
        <v>10957</v>
      </c>
      <c r="B27891" t="str">
        <f t="shared" si="848"/>
        <v>https://www.udobaer.de/out/media/public/cust/others/s0000455-2021-ch_it.pdf</v>
      </c>
    </row>
    <row r="27892" spans="1:2" x14ac:dyDescent="0.2">
      <c r="A27892" s="1" t="s">
        <v>10958</v>
      </c>
      <c r="B27892" t="str">
        <f t="shared" si="848"/>
        <v>https://www.udobaer.de/out/media/public/cust/others/s0000455-2021-ch_it.pdf</v>
      </c>
    </row>
    <row r="27893" spans="1:2" x14ac:dyDescent="0.2">
      <c r="A27893" s="1" t="s">
        <v>10959</v>
      </c>
      <c r="B27893" t="str">
        <f t="shared" si="848"/>
        <v>https://www.udobaer.de/out/media/public/cust/others/s0000455-2021-ch_it.pdf</v>
      </c>
    </row>
    <row r="27894" spans="1:2" x14ac:dyDescent="0.2">
      <c r="A27894" s="1" t="s">
        <v>10960</v>
      </c>
      <c r="B27894" t="str">
        <f t="shared" si="848"/>
        <v>https://www.udobaer.de/out/media/public/cust/others/s0000455-2021-ch_it.pdf</v>
      </c>
    </row>
    <row r="27895" spans="1:2" x14ac:dyDescent="0.2">
      <c r="A27895" s="1" t="s">
        <v>10961</v>
      </c>
      <c r="B27895" t="str">
        <f t="shared" si="848"/>
        <v>https://www.udobaer.de/out/media/public/cust/others/s0000455-2021-ch_it.pdf</v>
      </c>
    </row>
    <row r="27896" spans="1:2" x14ac:dyDescent="0.2">
      <c r="A27896" s="1" t="s">
        <v>10962</v>
      </c>
      <c r="B27896" t="str">
        <f t="shared" si="848"/>
        <v>https://www.udobaer.de/out/media/public/cust/others/s0000455-2021-ch_it.pdf</v>
      </c>
    </row>
    <row r="27897" spans="1:2" x14ac:dyDescent="0.2">
      <c r="A27897" s="1" t="s">
        <v>10963</v>
      </c>
      <c r="B27897" t="str">
        <f t="shared" si="848"/>
        <v>https://www.udobaer.de/out/media/public/cust/others/s0000455-2021-ch_it.pdf</v>
      </c>
    </row>
    <row r="27898" spans="1:2" x14ac:dyDescent="0.2">
      <c r="A27898" s="1" t="s">
        <v>10964</v>
      </c>
      <c r="B27898" t="str">
        <f t="shared" si="848"/>
        <v>https://www.udobaer.de/out/media/public/cust/others/s0000455-2021-ch_it.pdf</v>
      </c>
    </row>
    <row r="27899" spans="1:2" x14ac:dyDescent="0.2">
      <c r="A27899" s="1" t="s">
        <v>10965</v>
      </c>
      <c r="B27899" t="str">
        <f t="shared" si="848"/>
        <v>https://www.udobaer.de/out/media/public/cust/others/s0000455-2021-ch_it.pdf</v>
      </c>
    </row>
    <row r="27900" spans="1:2" x14ac:dyDescent="0.2">
      <c r="A27900" s="1" t="s">
        <v>10966</v>
      </c>
      <c r="B27900" t="str">
        <f t="shared" si="848"/>
        <v>https://www.udobaer.de/out/media/public/cust/others/s0000455-2021-ch_it.pdf</v>
      </c>
    </row>
    <row r="27901" spans="1:2" x14ac:dyDescent="0.2">
      <c r="A27901" s="1" t="s">
        <v>10967</v>
      </c>
      <c r="B27901" t="str">
        <f t="shared" si="848"/>
        <v>https://www.udobaer.de/out/media/public/cust/others/s0000455-2021-ch_it.pdf</v>
      </c>
    </row>
    <row r="27902" spans="1:2" x14ac:dyDescent="0.2">
      <c r="A27902" s="1" t="s">
        <v>10968</v>
      </c>
      <c r="B27902" t="str">
        <f t="shared" si="848"/>
        <v>https://www.udobaer.de/out/media/public/cust/others/s0000455-2021-ch_it.pdf</v>
      </c>
    </row>
    <row r="27903" spans="1:2" x14ac:dyDescent="0.2">
      <c r="A27903" s="1" t="s">
        <v>10969</v>
      </c>
      <c r="B27903" t="str">
        <f t="shared" si="848"/>
        <v>https://www.udobaer.de/out/media/public/cust/others/s0000455-2021-ch_it.pdf</v>
      </c>
    </row>
    <row r="27904" spans="1:2" x14ac:dyDescent="0.2">
      <c r="A27904" s="1" t="s">
        <v>10970</v>
      </c>
      <c r="B27904" t="str">
        <f t="shared" si="848"/>
        <v>https://www.udobaer.de/out/media/public/cust/others/s0000455-2021-ch_it.pdf</v>
      </c>
    </row>
    <row r="27905" spans="1:2" x14ac:dyDescent="0.2">
      <c r="A27905" s="1" t="s">
        <v>10971</v>
      </c>
      <c r="B27905" t="str">
        <f t="shared" si="848"/>
        <v>https://www.udobaer.de/out/media/public/cust/others/s0000455-2021-ch_it.pdf</v>
      </c>
    </row>
    <row r="27906" spans="1:2" x14ac:dyDescent="0.2">
      <c r="A27906" s="1" t="s">
        <v>10972</v>
      </c>
      <c r="B27906" t="str">
        <f t="shared" si="848"/>
        <v>https://www.udobaer.de/out/media/public/cust/others/s0000455-2021-ch_it.pdf</v>
      </c>
    </row>
    <row r="27907" spans="1:2" x14ac:dyDescent="0.2">
      <c r="A27907" s="1" t="s">
        <v>10973</v>
      </c>
      <c r="B27907" t="str">
        <f t="shared" si="848"/>
        <v>https://www.udobaer.de/out/media/public/cust/others/s0000455-2021-ch_it.pdf</v>
      </c>
    </row>
    <row r="27908" spans="1:2" x14ac:dyDescent="0.2">
      <c r="A27908" s="1" t="s">
        <v>10974</v>
      </c>
      <c r="B27908" t="str">
        <f t="shared" si="848"/>
        <v>https://www.udobaer.de/out/media/public/cust/others/s0000455-2021-ch_it.pdf</v>
      </c>
    </row>
    <row r="27909" spans="1:2" x14ac:dyDescent="0.2">
      <c r="A27909" s="1" t="s">
        <v>10975</v>
      </c>
      <c r="B27909" t="str">
        <f t="shared" si="848"/>
        <v>https://www.udobaer.de/out/media/public/cust/others/s0000455-2021-ch_it.pdf</v>
      </c>
    </row>
    <row r="27910" spans="1:2" x14ac:dyDescent="0.2">
      <c r="A27910" s="1" t="s">
        <v>10976</v>
      </c>
      <c r="B27910" t="str">
        <f t="shared" si="848"/>
        <v>https://www.udobaer.de/out/media/public/cust/others/s0000455-2021-ch_it.pdf</v>
      </c>
    </row>
    <row r="27911" spans="1:2" x14ac:dyDescent="0.2">
      <c r="A27911" s="1" t="s">
        <v>10977</v>
      </c>
      <c r="B27911" t="str">
        <f t="shared" si="848"/>
        <v>https://www.udobaer.de/out/media/public/cust/others/s0000455-2021-ch_it.pdf</v>
      </c>
    </row>
    <row r="27912" spans="1:2" x14ac:dyDescent="0.2">
      <c r="A27912" s="1" t="s">
        <v>10978</v>
      </c>
      <c r="B27912" t="str">
        <f t="shared" si="848"/>
        <v>https://www.udobaer.de/out/media/public/cust/others/s0000455-2021-ch_it.pdf</v>
      </c>
    </row>
    <row r="27913" spans="1:2" x14ac:dyDescent="0.2">
      <c r="A27913" s="1" t="s">
        <v>10979</v>
      </c>
      <c r="B27913" t="str">
        <f t="shared" si="848"/>
        <v>https://www.udobaer.de/out/media/public/cust/others/s0000455-2021-ch_it.pdf</v>
      </c>
    </row>
    <row r="27914" spans="1:2" x14ac:dyDescent="0.2">
      <c r="A27914" s="1" t="s">
        <v>10980</v>
      </c>
      <c r="B27914" t="str">
        <f t="shared" si="848"/>
        <v>https://www.udobaer.de/out/media/public/cust/others/s0000455-2021-ch_it.pdf</v>
      </c>
    </row>
    <row r="27915" spans="1:2" x14ac:dyDescent="0.2">
      <c r="A27915" s="1" t="s">
        <v>10981</v>
      </c>
      <c r="B27915" t="str">
        <f t="shared" si="848"/>
        <v>https://www.udobaer.de/out/media/public/cust/others/s0000455-2021-ch_it.pdf</v>
      </c>
    </row>
    <row r="27916" spans="1:2" x14ac:dyDescent="0.2">
      <c r="A27916" s="1" t="s">
        <v>10982</v>
      </c>
      <c r="B27916" t="str">
        <f t="shared" si="848"/>
        <v>https://www.udobaer.de/out/media/public/cust/others/s0000455-2021-ch_it.pdf</v>
      </c>
    </row>
    <row r="27917" spans="1:2" x14ac:dyDescent="0.2">
      <c r="A27917" s="1" t="s">
        <v>11206</v>
      </c>
      <c r="B27917" t="str">
        <f t="shared" si="848"/>
        <v>https://www.udobaer.de/out/media/public/cust/others/s0000455-2021-ch_it.pdf</v>
      </c>
    </row>
    <row r="27918" spans="1:2" x14ac:dyDescent="0.2">
      <c r="A27918" s="1" t="s">
        <v>11207</v>
      </c>
      <c r="B27918" t="str">
        <f t="shared" si="848"/>
        <v>https://www.udobaer.de/out/media/public/cust/others/s0000455-2021-ch_it.pdf</v>
      </c>
    </row>
    <row r="27919" spans="1:2" x14ac:dyDescent="0.2">
      <c r="A27919" s="1" t="s">
        <v>11208</v>
      </c>
      <c r="B27919" t="str">
        <f t="shared" si="848"/>
        <v>https://www.udobaer.de/out/media/public/cust/others/s0000455-2021-ch_it.pdf</v>
      </c>
    </row>
    <row r="27920" spans="1:2" x14ac:dyDescent="0.2">
      <c r="A27920" s="1" t="s">
        <v>11210</v>
      </c>
      <c r="B27920" t="str">
        <f t="shared" si="848"/>
        <v>https://www.udobaer.de/out/media/public/cust/others/s0000455-2021-ch_it.pdf</v>
      </c>
    </row>
    <row r="27921" spans="1:2" x14ac:dyDescent="0.2">
      <c r="A27921" s="1" t="s">
        <v>11211</v>
      </c>
      <c r="B27921" t="str">
        <f t="shared" si="848"/>
        <v>https://www.udobaer.de/out/media/public/cust/others/s0000455-2021-ch_it.pdf</v>
      </c>
    </row>
    <row r="27922" spans="1:2" x14ac:dyDescent="0.2">
      <c r="A27922" s="1" t="s">
        <v>11491</v>
      </c>
      <c r="B27922" t="str">
        <f t="shared" si="848"/>
        <v>https://www.udobaer.de/out/media/public/cust/others/s0000455-2021-ch_it.pdf</v>
      </c>
    </row>
    <row r="27923" spans="1:2" x14ac:dyDescent="0.2">
      <c r="A27923" s="1" t="s">
        <v>11492</v>
      </c>
      <c r="B27923" t="str">
        <f t="shared" si="848"/>
        <v>https://www.udobaer.de/out/media/public/cust/others/s0000455-2021-ch_it.pdf</v>
      </c>
    </row>
    <row r="27924" spans="1:2" x14ac:dyDescent="0.2">
      <c r="A27924" s="1" t="s">
        <v>11493</v>
      </c>
      <c r="B27924" t="str">
        <f t="shared" si="848"/>
        <v>https://www.udobaer.de/out/media/public/cust/others/s0000455-2021-ch_it.pdf</v>
      </c>
    </row>
    <row r="27925" spans="1:2" x14ac:dyDescent="0.2">
      <c r="A27925" s="1" t="s">
        <v>11494</v>
      </c>
      <c r="B27925" t="str">
        <f t="shared" si="848"/>
        <v>https://www.udobaer.de/out/media/public/cust/others/s0000455-2021-ch_it.pdf</v>
      </c>
    </row>
    <row r="27926" spans="1:2" x14ac:dyDescent="0.2">
      <c r="A27926" s="1" t="s">
        <v>11495</v>
      </c>
      <c r="B27926" t="str">
        <f t="shared" si="848"/>
        <v>https://www.udobaer.de/out/media/public/cust/others/s0000455-2021-ch_it.pdf</v>
      </c>
    </row>
    <row r="27927" spans="1:2" x14ac:dyDescent="0.2">
      <c r="A27927" s="1" t="s">
        <v>10811</v>
      </c>
      <c r="B27927" t="str">
        <f t="shared" ref="B27927:B27958" si="849">HYPERLINK("https://www.udobaer.de/out/media/public/cust/others/s0000456-2021-ch_it.pdf")</f>
        <v>https://www.udobaer.de/out/media/public/cust/others/s0000456-2021-ch_it.pdf</v>
      </c>
    </row>
    <row r="27928" spans="1:2" x14ac:dyDescent="0.2">
      <c r="A27928" s="1" t="s">
        <v>10812</v>
      </c>
      <c r="B27928" t="str">
        <f t="shared" si="849"/>
        <v>https://www.udobaer.de/out/media/public/cust/others/s0000456-2021-ch_it.pdf</v>
      </c>
    </row>
    <row r="27929" spans="1:2" x14ac:dyDescent="0.2">
      <c r="A27929" s="1" t="s">
        <v>10814</v>
      </c>
      <c r="B27929" t="str">
        <f t="shared" si="849"/>
        <v>https://www.udobaer.de/out/media/public/cust/others/s0000456-2021-ch_it.pdf</v>
      </c>
    </row>
    <row r="27930" spans="1:2" x14ac:dyDescent="0.2">
      <c r="A27930" s="1" t="s">
        <v>10815</v>
      </c>
      <c r="B27930" t="str">
        <f t="shared" si="849"/>
        <v>https://www.udobaer.de/out/media/public/cust/others/s0000456-2021-ch_it.pdf</v>
      </c>
    </row>
    <row r="27931" spans="1:2" x14ac:dyDescent="0.2">
      <c r="A27931" s="1" t="s">
        <v>10816</v>
      </c>
      <c r="B27931" t="str">
        <f t="shared" si="849"/>
        <v>https://www.udobaer.de/out/media/public/cust/others/s0000456-2021-ch_it.pdf</v>
      </c>
    </row>
    <row r="27932" spans="1:2" x14ac:dyDescent="0.2">
      <c r="A27932" s="1" t="s">
        <v>10817</v>
      </c>
      <c r="B27932" t="str">
        <f t="shared" si="849"/>
        <v>https://www.udobaer.de/out/media/public/cust/others/s0000456-2021-ch_it.pdf</v>
      </c>
    </row>
    <row r="27933" spans="1:2" x14ac:dyDescent="0.2">
      <c r="A27933" s="1" t="s">
        <v>10818</v>
      </c>
      <c r="B27933" t="str">
        <f t="shared" si="849"/>
        <v>https://www.udobaer.de/out/media/public/cust/others/s0000456-2021-ch_it.pdf</v>
      </c>
    </row>
    <row r="27934" spans="1:2" x14ac:dyDescent="0.2">
      <c r="A27934" s="1" t="s">
        <v>10819</v>
      </c>
      <c r="B27934" t="str">
        <f t="shared" si="849"/>
        <v>https://www.udobaer.de/out/media/public/cust/others/s0000456-2021-ch_it.pdf</v>
      </c>
    </row>
    <row r="27935" spans="1:2" x14ac:dyDescent="0.2">
      <c r="A27935" s="1" t="s">
        <v>10820</v>
      </c>
      <c r="B27935" t="str">
        <f t="shared" si="849"/>
        <v>https://www.udobaer.de/out/media/public/cust/others/s0000456-2021-ch_it.pdf</v>
      </c>
    </row>
    <row r="27936" spans="1:2" x14ac:dyDescent="0.2">
      <c r="A27936" s="1" t="s">
        <v>10821</v>
      </c>
      <c r="B27936" t="str">
        <f t="shared" si="849"/>
        <v>https://www.udobaer.de/out/media/public/cust/others/s0000456-2021-ch_it.pdf</v>
      </c>
    </row>
    <row r="27937" spans="1:2" x14ac:dyDescent="0.2">
      <c r="A27937" s="1" t="s">
        <v>10822</v>
      </c>
      <c r="B27937" t="str">
        <f t="shared" si="849"/>
        <v>https://www.udobaer.de/out/media/public/cust/others/s0000456-2021-ch_it.pdf</v>
      </c>
    </row>
    <row r="27938" spans="1:2" x14ac:dyDescent="0.2">
      <c r="A27938" s="1" t="s">
        <v>10823</v>
      </c>
      <c r="B27938" t="str">
        <f t="shared" si="849"/>
        <v>https://www.udobaer.de/out/media/public/cust/others/s0000456-2021-ch_it.pdf</v>
      </c>
    </row>
    <row r="27939" spans="1:2" x14ac:dyDescent="0.2">
      <c r="A27939" s="1" t="s">
        <v>10824</v>
      </c>
      <c r="B27939" t="str">
        <f t="shared" si="849"/>
        <v>https://www.udobaer.de/out/media/public/cust/others/s0000456-2021-ch_it.pdf</v>
      </c>
    </row>
    <row r="27940" spans="1:2" x14ac:dyDescent="0.2">
      <c r="A27940" s="1" t="s">
        <v>10825</v>
      </c>
      <c r="B27940" t="str">
        <f t="shared" si="849"/>
        <v>https://www.udobaer.de/out/media/public/cust/others/s0000456-2021-ch_it.pdf</v>
      </c>
    </row>
    <row r="27941" spans="1:2" x14ac:dyDescent="0.2">
      <c r="A27941" s="1" t="s">
        <v>10826</v>
      </c>
      <c r="B27941" t="str">
        <f t="shared" si="849"/>
        <v>https://www.udobaer.de/out/media/public/cust/others/s0000456-2021-ch_it.pdf</v>
      </c>
    </row>
    <row r="27942" spans="1:2" x14ac:dyDescent="0.2">
      <c r="A27942" s="1" t="s">
        <v>10827</v>
      </c>
      <c r="B27942" t="str">
        <f t="shared" si="849"/>
        <v>https://www.udobaer.de/out/media/public/cust/others/s0000456-2021-ch_it.pdf</v>
      </c>
    </row>
    <row r="27943" spans="1:2" x14ac:dyDescent="0.2">
      <c r="A27943" s="1" t="s">
        <v>10828</v>
      </c>
      <c r="B27943" t="str">
        <f t="shared" si="849"/>
        <v>https://www.udobaer.de/out/media/public/cust/others/s0000456-2021-ch_it.pdf</v>
      </c>
    </row>
    <row r="27944" spans="1:2" x14ac:dyDescent="0.2">
      <c r="A27944" s="1" t="s">
        <v>10829</v>
      </c>
      <c r="B27944" t="str">
        <f t="shared" si="849"/>
        <v>https://www.udobaer.de/out/media/public/cust/others/s0000456-2021-ch_it.pdf</v>
      </c>
    </row>
    <row r="27945" spans="1:2" x14ac:dyDescent="0.2">
      <c r="A27945" s="1" t="s">
        <v>10830</v>
      </c>
      <c r="B27945" t="str">
        <f t="shared" si="849"/>
        <v>https://www.udobaer.de/out/media/public/cust/others/s0000456-2021-ch_it.pdf</v>
      </c>
    </row>
    <row r="27946" spans="1:2" x14ac:dyDescent="0.2">
      <c r="A27946" s="1" t="s">
        <v>10831</v>
      </c>
      <c r="B27946" t="str">
        <f t="shared" si="849"/>
        <v>https://www.udobaer.de/out/media/public/cust/others/s0000456-2021-ch_it.pdf</v>
      </c>
    </row>
    <row r="27947" spans="1:2" x14ac:dyDescent="0.2">
      <c r="A27947" s="1" t="s">
        <v>10832</v>
      </c>
      <c r="B27947" t="str">
        <f t="shared" si="849"/>
        <v>https://www.udobaer.de/out/media/public/cust/others/s0000456-2021-ch_it.pdf</v>
      </c>
    </row>
    <row r="27948" spans="1:2" x14ac:dyDescent="0.2">
      <c r="A27948" s="1" t="s">
        <v>10833</v>
      </c>
      <c r="B27948" t="str">
        <f t="shared" si="849"/>
        <v>https://www.udobaer.de/out/media/public/cust/others/s0000456-2021-ch_it.pdf</v>
      </c>
    </row>
    <row r="27949" spans="1:2" x14ac:dyDescent="0.2">
      <c r="A27949" s="1" t="s">
        <v>10834</v>
      </c>
      <c r="B27949" t="str">
        <f t="shared" si="849"/>
        <v>https://www.udobaer.de/out/media/public/cust/others/s0000456-2021-ch_it.pdf</v>
      </c>
    </row>
    <row r="27950" spans="1:2" x14ac:dyDescent="0.2">
      <c r="A27950" s="1" t="s">
        <v>10835</v>
      </c>
      <c r="B27950" t="str">
        <f t="shared" si="849"/>
        <v>https://www.udobaer.de/out/media/public/cust/others/s0000456-2021-ch_it.pdf</v>
      </c>
    </row>
    <row r="27951" spans="1:2" x14ac:dyDescent="0.2">
      <c r="A27951" s="1" t="s">
        <v>10836</v>
      </c>
      <c r="B27951" t="str">
        <f t="shared" si="849"/>
        <v>https://www.udobaer.de/out/media/public/cust/others/s0000456-2021-ch_it.pdf</v>
      </c>
    </row>
    <row r="27952" spans="1:2" x14ac:dyDescent="0.2">
      <c r="A27952" s="1" t="s">
        <v>10837</v>
      </c>
      <c r="B27952" t="str">
        <f t="shared" si="849"/>
        <v>https://www.udobaer.de/out/media/public/cust/others/s0000456-2021-ch_it.pdf</v>
      </c>
    </row>
    <row r="27953" spans="1:2" x14ac:dyDescent="0.2">
      <c r="A27953" s="1" t="s">
        <v>10838</v>
      </c>
      <c r="B27953" t="str">
        <f t="shared" si="849"/>
        <v>https://www.udobaer.de/out/media/public/cust/others/s0000456-2021-ch_it.pdf</v>
      </c>
    </row>
    <row r="27954" spans="1:2" x14ac:dyDescent="0.2">
      <c r="A27954" s="1" t="s">
        <v>10839</v>
      </c>
      <c r="B27954" t="str">
        <f t="shared" si="849"/>
        <v>https://www.udobaer.de/out/media/public/cust/others/s0000456-2021-ch_it.pdf</v>
      </c>
    </row>
    <row r="27955" spans="1:2" x14ac:dyDescent="0.2">
      <c r="A27955" s="1" t="s">
        <v>10840</v>
      </c>
      <c r="B27955" t="str">
        <f t="shared" si="849"/>
        <v>https://www.udobaer.de/out/media/public/cust/others/s0000456-2021-ch_it.pdf</v>
      </c>
    </row>
    <row r="27956" spans="1:2" x14ac:dyDescent="0.2">
      <c r="A27956" s="1" t="s">
        <v>10841</v>
      </c>
      <c r="B27956" t="str">
        <f t="shared" si="849"/>
        <v>https://www.udobaer.de/out/media/public/cust/others/s0000456-2021-ch_it.pdf</v>
      </c>
    </row>
    <row r="27957" spans="1:2" x14ac:dyDescent="0.2">
      <c r="A27957" s="1" t="s">
        <v>10842</v>
      </c>
      <c r="B27957" t="str">
        <f t="shared" si="849"/>
        <v>https://www.udobaer.de/out/media/public/cust/others/s0000456-2021-ch_it.pdf</v>
      </c>
    </row>
    <row r="27958" spans="1:2" x14ac:dyDescent="0.2">
      <c r="A27958" s="1" t="s">
        <v>10843</v>
      </c>
      <c r="B27958" t="str">
        <f t="shared" si="849"/>
        <v>https://www.udobaer.de/out/media/public/cust/others/s0000456-2021-ch_it.pdf</v>
      </c>
    </row>
    <row r="27959" spans="1:2" x14ac:dyDescent="0.2">
      <c r="A27959" s="1" t="s">
        <v>10844</v>
      </c>
      <c r="B27959" t="str">
        <f t="shared" ref="B27959:B27987" si="850">HYPERLINK("https://www.udobaer.de/out/media/public/cust/others/s0000456-2021-ch_it.pdf")</f>
        <v>https://www.udobaer.de/out/media/public/cust/others/s0000456-2021-ch_it.pdf</v>
      </c>
    </row>
    <row r="27960" spans="1:2" x14ac:dyDescent="0.2">
      <c r="A27960" s="1" t="s">
        <v>10845</v>
      </c>
      <c r="B27960" t="str">
        <f t="shared" si="850"/>
        <v>https://www.udobaer.de/out/media/public/cust/others/s0000456-2021-ch_it.pdf</v>
      </c>
    </row>
    <row r="27961" spans="1:2" x14ac:dyDescent="0.2">
      <c r="A27961" s="1" t="s">
        <v>10846</v>
      </c>
      <c r="B27961" t="str">
        <f t="shared" si="850"/>
        <v>https://www.udobaer.de/out/media/public/cust/others/s0000456-2021-ch_it.pdf</v>
      </c>
    </row>
    <row r="27962" spans="1:2" x14ac:dyDescent="0.2">
      <c r="A27962" s="1" t="s">
        <v>10847</v>
      </c>
      <c r="B27962" t="str">
        <f t="shared" si="850"/>
        <v>https://www.udobaer.de/out/media/public/cust/others/s0000456-2021-ch_it.pdf</v>
      </c>
    </row>
    <row r="27963" spans="1:2" x14ac:dyDescent="0.2">
      <c r="A27963" s="1" t="s">
        <v>10848</v>
      </c>
      <c r="B27963" t="str">
        <f t="shared" si="850"/>
        <v>https://www.udobaer.de/out/media/public/cust/others/s0000456-2021-ch_it.pdf</v>
      </c>
    </row>
    <row r="27964" spans="1:2" x14ac:dyDescent="0.2">
      <c r="A27964" s="1" t="s">
        <v>10849</v>
      </c>
      <c r="B27964" t="str">
        <f t="shared" si="850"/>
        <v>https://www.udobaer.de/out/media/public/cust/others/s0000456-2021-ch_it.pdf</v>
      </c>
    </row>
    <row r="27965" spans="1:2" x14ac:dyDescent="0.2">
      <c r="A27965" s="1" t="s">
        <v>10850</v>
      </c>
      <c r="B27965" t="str">
        <f t="shared" si="850"/>
        <v>https://www.udobaer.de/out/media/public/cust/others/s0000456-2021-ch_it.pdf</v>
      </c>
    </row>
    <row r="27966" spans="1:2" x14ac:dyDescent="0.2">
      <c r="A27966" s="1" t="s">
        <v>10851</v>
      </c>
      <c r="B27966" t="str">
        <f t="shared" si="850"/>
        <v>https://www.udobaer.de/out/media/public/cust/others/s0000456-2021-ch_it.pdf</v>
      </c>
    </row>
    <row r="27967" spans="1:2" x14ac:dyDescent="0.2">
      <c r="A27967" s="1" t="s">
        <v>10852</v>
      </c>
      <c r="B27967" t="str">
        <f t="shared" si="850"/>
        <v>https://www.udobaer.de/out/media/public/cust/others/s0000456-2021-ch_it.pdf</v>
      </c>
    </row>
    <row r="27968" spans="1:2" x14ac:dyDescent="0.2">
      <c r="A27968" s="1" t="s">
        <v>10853</v>
      </c>
      <c r="B27968" t="str">
        <f t="shared" si="850"/>
        <v>https://www.udobaer.de/out/media/public/cust/others/s0000456-2021-ch_it.pdf</v>
      </c>
    </row>
    <row r="27969" spans="1:2" x14ac:dyDescent="0.2">
      <c r="A27969" s="1" t="s">
        <v>10854</v>
      </c>
      <c r="B27969" t="str">
        <f t="shared" si="850"/>
        <v>https://www.udobaer.de/out/media/public/cust/others/s0000456-2021-ch_it.pdf</v>
      </c>
    </row>
    <row r="27970" spans="1:2" x14ac:dyDescent="0.2">
      <c r="A27970" s="1" t="s">
        <v>10855</v>
      </c>
      <c r="B27970" t="str">
        <f t="shared" si="850"/>
        <v>https://www.udobaer.de/out/media/public/cust/others/s0000456-2021-ch_it.pdf</v>
      </c>
    </row>
    <row r="27971" spans="1:2" x14ac:dyDescent="0.2">
      <c r="A27971" s="1" t="s">
        <v>10856</v>
      </c>
      <c r="B27971" t="str">
        <f t="shared" si="850"/>
        <v>https://www.udobaer.de/out/media/public/cust/others/s0000456-2021-ch_it.pdf</v>
      </c>
    </row>
    <row r="27972" spans="1:2" x14ac:dyDescent="0.2">
      <c r="A27972" s="1" t="s">
        <v>10857</v>
      </c>
      <c r="B27972" t="str">
        <f t="shared" si="850"/>
        <v>https://www.udobaer.de/out/media/public/cust/others/s0000456-2021-ch_it.pdf</v>
      </c>
    </row>
    <row r="27973" spans="1:2" x14ac:dyDescent="0.2">
      <c r="A27973" s="1" t="s">
        <v>10858</v>
      </c>
      <c r="B27973" t="str">
        <f t="shared" si="850"/>
        <v>https://www.udobaer.de/out/media/public/cust/others/s0000456-2021-ch_it.pdf</v>
      </c>
    </row>
    <row r="27974" spans="1:2" x14ac:dyDescent="0.2">
      <c r="A27974" s="1" t="s">
        <v>10859</v>
      </c>
      <c r="B27974" t="str">
        <f t="shared" si="850"/>
        <v>https://www.udobaer.de/out/media/public/cust/others/s0000456-2021-ch_it.pdf</v>
      </c>
    </row>
    <row r="27975" spans="1:2" x14ac:dyDescent="0.2">
      <c r="A27975" s="1" t="s">
        <v>10932</v>
      </c>
      <c r="B27975" t="str">
        <f t="shared" si="850"/>
        <v>https://www.udobaer.de/out/media/public/cust/others/s0000456-2021-ch_it.pdf</v>
      </c>
    </row>
    <row r="27976" spans="1:2" x14ac:dyDescent="0.2">
      <c r="A27976" s="1" t="s">
        <v>10933</v>
      </c>
      <c r="B27976" t="str">
        <f t="shared" si="850"/>
        <v>https://www.udobaer.de/out/media/public/cust/others/s0000456-2021-ch_it.pdf</v>
      </c>
    </row>
    <row r="27977" spans="1:2" x14ac:dyDescent="0.2">
      <c r="A27977" s="1" t="s">
        <v>11288</v>
      </c>
      <c r="B27977" t="str">
        <f t="shared" si="850"/>
        <v>https://www.udobaer.de/out/media/public/cust/others/s0000456-2021-ch_it.pdf</v>
      </c>
    </row>
    <row r="27978" spans="1:2" x14ac:dyDescent="0.2">
      <c r="A27978" s="1" t="s">
        <v>11290</v>
      </c>
      <c r="B27978" t="str">
        <f t="shared" si="850"/>
        <v>https://www.udobaer.de/out/media/public/cust/others/s0000456-2021-ch_it.pdf</v>
      </c>
    </row>
    <row r="27979" spans="1:2" x14ac:dyDescent="0.2">
      <c r="A27979" s="1" t="s">
        <v>11291</v>
      </c>
      <c r="B27979" t="str">
        <f t="shared" si="850"/>
        <v>https://www.udobaer.de/out/media/public/cust/others/s0000456-2021-ch_it.pdf</v>
      </c>
    </row>
    <row r="27980" spans="1:2" x14ac:dyDescent="0.2">
      <c r="A27980" s="1" t="s">
        <v>11292</v>
      </c>
      <c r="B27980" t="str">
        <f t="shared" si="850"/>
        <v>https://www.udobaer.de/out/media/public/cust/others/s0000456-2021-ch_it.pdf</v>
      </c>
    </row>
    <row r="27981" spans="1:2" x14ac:dyDescent="0.2">
      <c r="A27981" s="1" t="s">
        <v>11293</v>
      </c>
      <c r="B27981" t="str">
        <f t="shared" si="850"/>
        <v>https://www.udobaer.de/out/media/public/cust/others/s0000456-2021-ch_it.pdf</v>
      </c>
    </row>
    <row r="27982" spans="1:2" x14ac:dyDescent="0.2">
      <c r="A27982" s="1" t="s">
        <v>11294</v>
      </c>
      <c r="B27982" t="str">
        <f t="shared" si="850"/>
        <v>https://www.udobaer.de/out/media/public/cust/others/s0000456-2021-ch_it.pdf</v>
      </c>
    </row>
    <row r="27983" spans="1:2" x14ac:dyDescent="0.2">
      <c r="A27983" s="1" t="s">
        <v>11295</v>
      </c>
      <c r="B27983" t="str">
        <f t="shared" si="850"/>
        <v>https://www.udobaer.de/out/media/public/cust/others/s0000456-2021-ch_it.pdf</v>
      </c>
    </row>
    <row r="27984" spans="1:2" x14ac:dyDescent="0.2">
      <c r="A27984" s="1" t="s">
        <v>11296</v>
      </c>
      <c r="B27984" t="str">
        <f t="shared" si="850"/>
        <v>https://www.udobaer.de/out/media/public/cust/others/s0000456-2021-ch_it.pdf</v>
      </c>
    </row>
    <row r="27985" spans="1:2" x14ac:dyDescent="0.2">
      <c r="A27985" s="1" t="s">
        <v>11545</v>
      </c>
      <c r="B27985" t="str">
        <f t="shared" si="850"/>
        <v>https://www.udobaer.de/out/media/public/cust/others/s0000456-2021-ch_it.pdf</v>
      </c>
    </row>
    <row r="27986" spans="1:2" x14ac:dyDescent="0.2">
      <c r="A27986" s="1" t="s">
        <v>11546</v>
      </c>
      <c r="B27986" t="str">
        <f t="shared" si="850"/>
        <v>https://www.udobaer.de/out/media/public/cust/others/s0000456-2021-ch_it.pdf</v>
      </c>
    </row>
    <row r="27987" spans="1:2" x14ac:dyDescent="0.2">
      <c r="A27987" s="1" t="s">
        <v>11547</v>
      </c>
      <c r="B27987" t="str">
        <f t="shared" si="850"/>
        <v>https://www.udobaer.de/out/media/public/cust/others/s0000456-2021-ch_it.pdf</v>
      </c>
    </row>
    <row r="27988" spans="1:2" x14ac:dyDescent="0.2">
      <c r="A27988" s="1" t="s">
        <v>10666</v>
      </c>
      <c r="B27988" t="str">
        <f t="shared" ref="B27988:B28007" si="851">HYPERLINK("https://www.udobaer.de/out/media/public/cust/others/s0000457-2021-ch_it.pdf")</f>
        <v>https://www.udobaer.de/out/media/public/cust/others/s0000457-2021-ch_it.pdf</v>
      </c>
    </row>
    <row r="27989" spans="1:2" x14ac:dyDescent="0.2">
      <c r="A27989" s="1" t="s">
        <v>10667</v>
      </c>
      <c r="B27989" t="str">
        <f t="shared" si="851"/>
        <v>https://www.udobaer.de/out/media/public/cust/others/s0000457-2021-ch_it.pdf</v>
      </c>
    </row>
    <row r="27990" spans="1:2" x14ac:dyDescent="0.2">
      <c r="A27990" s="1" t="s">
        <v>10860</v>
      </c>
      <c r="B27990" t="str">
        <f t="shared" si="851"/>
        <v>https://www.udobaer.de/out/media/public/cust/others/s0000457-2021-ch_it.pdf</v>
      </c>
    </row>
    <row r="27991" spans="1:2" x14ac:dyDescent="0.2">
      <c r="A27991" s="1" t="s">
        <v>10861</v>
      </c>
      <c r="B27991" t="str">
        <f t="shared" si="851"/>
        <v>https://www.udobaer.de/out/media/public/cust/others/s0000457-2021-ch_it.pdf</v>
      </c>
    </row>
    <row r="27992" spans="1:2" x14ac:dyDescent="0.2">
      <c r="A27992" s="1" t="s">
        <v>10862</v>
      </c>
      <c r="B27992" t="str">
        <f t="shared" si="851"/>
        <v>https://www.udobaer.de/out/media/public/cust/others/s0000457-2021-ch_it.pdf</v>
      </c>
    </row>
    <row r="27993" spans="1:2" x14ac:dyDescent="0.2">
      <c r="A27993" s="1" t="s">
        <v>10863</v>
      </c>
      <c r="B27993" t="str">
        <f t="shared" si="851"/>
        <v>https://www.udobaer.de/out/media/public/cust/others/s0000457-2021-ch_it.pdf</v>
      </c>
    </row>
    <row r="27994" spans="1:2" x14ac:dyDescent="0.2">
      <c r="A27994" s="1" t="s">
        <v>10864</v>
      </c>
      <c r="B27994" t="str">
        <f t="shared" si="851"/>
        <v>https://www.udobaer.de/out/media/public/cust/others/s0000457-2021-ch_it.pdf</v>
      </c>
    </row>
    <row r="27995" spans="1:2" x14ac:dyDescent="0.2">
      <c r="A27995" s="1" t="s">
        <v>10865</v>
      </c>
      <c r="B27995" t="str">
        <f t="shared" si="851"/>
        <v>https://www.udobaer.de/out/media/public/cust/others/s0000457-2021-ch_it.pdf</v>
      </c>
    </row>
    <row r="27996" spans="1:2" x14ac:dyDescent="0.2">
      <c r="A27996" s="1" t="s">
        <v>10866</v>
      </c>
      <c r="B27996" t="str">
        <f t="shared" si="851"/>
        <v>https://www.udobaer.de/out/media/public/cust/others/s0000457-2021-ch_it.pdf</v>
      </c>
    </row>
    <row r="27997" spans="1:2" x14ac:dyDescent="0.2">
      <c r="A27997" s="1" t="s">
        <v>10869</v>
      </c>
      <c r="B27997" t="str">
        <f t="shared" si="851"/>
        <v>https://www.udobaer.de/out/media/public/cust/others/s0000457-2021-ch_it.pdf</v>
      </c>
    </row>
    <row r="27998" spans="1:2" x14ac:dyDescent="0.2">
      <c r="A27998" s="1" t="s">
        <v>10870</v>
      </c>
      <c r="B27998" t="str">
        <f t="shared" si="851"/>
        <v>https://www.udobaer.de/out/media/public/cust/others/s0000457-2021-ch_it.pdf</v>
      </c>
    </row>
    <row r="27999" spans="1:2" x14ac:dyDescent="0.2">
      <c r="A27999" s="1" t="s">
        <v>10905</v>
      </c>
      <c r="B27999" t="str">
        <f t="shared" si="851"/>
        <v>https://www.udobaer.de/out/media/public/cust/others/s0000457-2021-ch_it.pdf</v>
      </c>
    </row>
    <row r="28000" spans="1:2" x14ac:dyDescent="0.2">
      <c r="A28000" s="1" t="s">
        <v>10906</v>
      </c>
      <c r="B28000" t="str">
        <f t="shared" si="851"/>
        <v>https://www.udobaer.de/out/media/public/cust/others/s0000457-2021-ch_it.pdf</v>
      </c>
    </row>
    <row r="28001" spans="1:2" x14ac:dyDescent="0.2">
      <c r="A28001" s="1" t="s">
        <v>10907</v>
      </c>
      <c r="B28001" t="str">
        <f t="shared" si="851"/>
        <v>https://www.udobaer.de/out/media/public/cust/others/s0000457-2021-ch_it.pdf</v>
      </c>
    </row>
    <row r="28002" spans="1:2" x14ac:dyDescent="0.2">
      <c r="A28002" s="1" t="s">
        <v>10908</v>
      </c>
      <c r="B28002" t="str">
        <f t="shared" si="851"/>
        <v>https://www.udobaer.de/out/media/public/cust/others/s0000457-2021-ch_it.pdf</v>
      </c>
    </row>
    <row r="28003" spans="1:2" x14ac:dyDescent="0.2">
      <c r="A28003" s="1" t="s">
        <v>10909</v>
      </c>
      <c r="B28003" t="str">
        <f t="shared" si="851"/>
        <v>https://www.udobaer.de/out/media/public/cust/others/s0000457-2021-ch_it.pdf</v>
      </c>
    </row>
    <row r="28004" spans="1:2" x14ac:dyDescent="0.2">
      <c r="A28004" s="1" t="s">
        <v>10910</v>
      </c>
      <c r="B28004" t="str">
        <f t="shared" si="851"/>
        <v>https://www.udobaer.de/out/media/public/cust/others/s0000457-2021-ch_it.pdf</v>
      </c>
    </row>
    <row r="28005" spans="1:2" x14ac:dyDescent="0.2">
      <c r="A28005" s="1" t="s">
        <v>10911</v>
      </c>
      <c r="B28005" t="str">
        <f t="shared" si="851"/>
        <v>https://www.udobaer.de/out/media/public/cust/others/s0000457-2021-ch_it.pdf</v>
      </c>
    </row>
    <row r="28006" spans="1:2" x14ac:dyDescent="0.2">
      <c r="A28006" s="1" t="s">
        <v>10912</v>
      </c>
      <c r="B28006" t="str">
        <f t="shared" si="851"/>
        <v>https://www.udobaer.de/out/media/public/cust/others/s0000457-2021-ch_it.pdf</v>
      </c>
    </row>
    <row r="28007" spans="1:2" x14ac:dyDescent="0.2">
      <c r="A28007" s="1" t="s">
        <v>10913</v>
      </c>
      <c r="B28007" t="str">
        <f t="shared" si="851"/>
        <v>https://www.udobaer.de/out/media/public/cust/others/s0000457-2021-ch_it.pdf</v>
      </c>
    </row>
    <row r="28008" spans="1:2" x14ac:dyDescent="0.2">
      <c r="A28008" s="1" t="s">
        <v>10621</v>
      </c>
      <c r="B28008" t="str">
        <f t="shared" ref="B28008:B28035" si="852">HYPERLINK("https://www.udobaer.de/out/media/public/cust/others/s0000458-2021-ch_it.pdf")</f>
        <v>https://www.udobaer.de/out/media/public/cust/others/s0000458-2021-ch_it.pdf</v>
      </c>
    </row>
    <row r="28009" spans="1:2" x14ac:dyDescent="0.2">
      <c r="A28009" s="1" t="s">
        <v>10623</v>
      </c>
      <c r="B28009" t="str">
        <f t="shared" si="852"/>
        <v>https://www.udobaer.de/out/media/public/cust/others/s0000458-2021-ch_it.pdf</v>
      </c>
    </row>
    <row r="28010" spans="1:2" x14ac:dyDescent="0.2">
      <c r="A28010" s="1" t="s">
        <v>10624</v>
      </c>
      <c r="B28010" t="str">
        <f t="shared" si="852"/>
        <v>https://www.udobaer.de/out/media/public/cust/others/s0000458-2021-ch_it.pdf</v>
      </c>
    </row>
    <row r="28011" spans="1:2" x14ac:dyDescent="0.2">
      <c r="A28011" s="1" t="s">
        <v>10625</v>
      </c>
      <c r="B28011" t="str">
        <f t="shared" si="852"/>
        <v>https://www.udobaer.de/out/media/public/cust/others/s0000458-2021-ch_it.pdf</v>
      </c>
    </row>
    <row r="28012" spans="1:2" x14ac:dyDescent="0.2">
      <c r="A28012" s="1" t="s">
        <v>10626</v>
      </c>
      <c r="B28012" t="str">
        <f t="shared" si="852"/>
        <v>https://www.udobaer.de/out/media/public/cust/others/s0000458-2021-ch_it.pdf</v>
      </c>
    </row>
    <row r="28013" spans="1:2" x14ac:dyDescent="0.2">
      <c r="A28013" s="1" t="s">
        <v>10627</v>
      </c>
      <c r="B28013" t="str">
        <f t="shared" si="852"/>
        <v>https://www.udobaer.de/out/media/public/cust/others/s0000458-2021-ch_it.pdf</v>
      </c>
    </row>
    <row r="28014" spans="1:2" x14ac:dyDescent="0.2">
      <c r="A28014" s="1" t="s">
        <v>10628</v>
      </c>
      <c r="B28014" t="str">
        <f t="shared" si="852"/>
        <v>https://www.udobaer.de/out/media/public/cust/others/s0000458-2021-ch_it.pdf</v>
      </c>
    </row>
    <row r="28015" spans="1:2" x14ac:dyDescent="0.2">
      <c r="A28015" s="1" t="s">
        <v>10629</v>
      </c>
      <c r="B28015" t="str">
        <f t="shared" si="852"/>
        <v>https://www.udobaer.de/out/media/public/cust/others/s0000458-2021-ch_it.pdf</v>
      </c>
    </row>
    <row r="28016" spans="1:2" x14ac:dyDescent="0.2">
      <c r="A28016" s="1" t="s">
        <v>10630</v>
      </c>
      <c r="B28016" t="str">
        <f t="shared" si="852"/>
        <v>https://www.udobaer.de/out/media/public/cust/others/s0000458-2021-ch_it.pdf</v>
      </c>
    </row>
    <row r="28017" spans="1:2" x14ac:dyDescent="0.2">
      <c r="A28017" s="1" t="s">
        <v>10631</v>
      </c>
      <c r="B28017" t="str">
        <f t="shared" si="852"/>
        <v>https://www.udobaer.de/out/media/public/cust/others/s0000458-2021-ch_it.pdf</v>
      </c>
    </row>
    <row r="28018" spans="1:2" x14ac:dyDescent="0.2">
      <c r="A28018" s="1" t="s">
        <v>10632</v>
      </c>
      <c r="B28018" t="str">
        <f t="shared" si="852"/>
        <v>https://www.udobaer.de/out/media/public/cust/others/s0000458-2021-ch_it.pdf</v>
      </c>
    </row>
    <row r="28019" spans="1:2" x14ac:dyDescent="0.2">
      <c r="A28019" s="1" t="s">
        <v>10633</v>
      </c>
      <c r="B28019" t="str">
        <f t="shared" si="852"/>
        <v>https://www.udobaer.de/out/media/public/cust/others/s0000458-2021-ch_it.pdf</v>
      </c>
    </row>
    <row r="28020" spans="1:2" x14ac:dyDescent="0.2">
      <c r="A28020" s="1" t="s">
        <v>10634</v>
      </c>
      <c r="B28020" t="str">
        <f t="shared" si="852"/>
        <v>https://www.udobaer.de/out/media/public/cust/others/s0000458-2021-ch_it.pdf</v>
      </c>
    </row>
    <row r="28021" spans="1:2" x14ac:dyDescent="0.2">
      <c r="A28021" s="1" t="s">
        <v>10635</v>
      </c>
      <c r="B28021" t="str">
        <f t="shared" si="852"/>
        <v>https://www.udobaer.de/out/media/public/cust/others/s0000458-2021-ch_it.pdf</v>
      </c>
    </row>
    <row r="28022" spans="1:2" x14ac:dyDescent="0.2">
      <c r="A28022" s="1" t="s">
        <v>10636</v>
      </c>
      <c r="B28022" t="str">
        <f t="shared" si="852"/>
        <v>https://www.udobaer.de/out/media/public/cust/others/s0000458-2021-ch_it.pdf</v>
      </c>
    </row>
    <row r="28023" spans="1:2" x14ac:dyDescent="0.2">
      <c r="A28023" s="1" t="s">
        <v>10638</v>
      </c>
      <c r="B28023" t="str">
        <f t="shared" si="852"/>
        <v>https://www.udobaer.de/out/media/public/cust/others/s0000458-2021-ch_it.pdf</v>
      </c>
    </row>
    <row r="28024" spans="1:2" x14ac:dyDescent="0.2">
      <c r="A28024" s="1" t="s">
        <v>10668</v>
      </c>
      <c r="B28024" t="str">
        <f t="shared" si="852"/>
        <v>https://www.udobaer.de/out/media/public/cust/others/s0000458-2021-ch_it.pdf</v>
      </c>
    </row>
    <row r="28025" spans="1:2" x14ac:dyDescent="0.2">
      <c r="A28025" s="1" t="s">
        <v>10669</v>
      </c>
      <c r="B28025" t="str">
        <f t="shared" si="852"/>
        <v>https://www.udobaer.de/out/media/public/cust/others/s0000458-2021-ch_it.pdf</v>
      </c>
    </row>
    <row r="28026" spans="1:2" x14ac:dyDescent="0.2">
      <c r="A28026" s="1" t="s">
        <v>10670</v>
      </c>
      <c r="B28026" t="str">
        <f t="shared" si="852"/>
        <v>https://www.udobaer.de/out/media/public/cust/others/s0000458-2021-ch_it.pdf</v>
      </c>
    </row>
    <row r="28027" spans="1:2" x14ac:dyDescent="0.2">
      <c r="A28027" s="1" t="s">
        <v>10671</v>
      </c>
      <c r="B28027" t="str">
        <f t="shared" si="852"/>
        <v>https://www.udobaer.de/out/media/public/cust/others/s0000458-2021-ch_it.pdf</v>
      </c>
    </row>
    <row r="28028" spans="1:2" x14ac:dyDescent="0.2">
      <c r="A28028" s="1" t="s">
        <v>10672</v>
      </c>
      <c r="B28028" t="str">
        <f t="shared" si="852"/>
        <v>https://www.udobaer.de/out/media/public/cust/others/s0000458-2021-ch_it.pdf</v>
      </c>
    </row>
    <row r="28029" spans="1:2" x14ac:dyDescent="0.2">
      <c r="A28029" s="1" t="s">
        <v>10673</v>
      </c>
      <c r="B28029" t="str">
        <f t="shared" si="852"/>
        <v>https://www.udobaer.de/out/media/public/cust/others/s0000458-2021-ch_it.pdf</v>
      </c>
    </row>
    <row r="28030" spans="1:2" x14ac:dyDescent="0.2">
      <c r="A28030" s="1" t="s">
        <v>10674</v>
      </c>
      <c r="B28030" t="str">
        <f t="shared" si="852"/>
        <v>https://www.udobaer.de/out/media/public/cust/others/s0000458-2021-ch_it.pdf</v>
      </c>
    </row>
    <row r="28031" spans="1:2" x14ac:dyDescent="0.2">
      <c r="A28031" s="1" t="s">
        <v>10675</v>
      </c>
      <c r="B28031" t="str">
        <f t="shared" si="852"/>
        <v>https://www.udobaer.de/out/media/public/cust/others/s0000458-2021-ch_it.pdf</v>
      </c>
    </row>
    <row r="28032" spans="1:2" x14ac:dyDescent="0.2">
      <c r="A28032" s="1" t="s">
        <v>11200</v>
      </c>
      <c r="B28032" t="str">
        <f t="shared" si="852"/>
        <v>https://www.udobaer.de/out/media/public/cust/others/s0000458-2021-ch_it.pdf</v>
      </c>
    </row>
    <row r="28033" spans="1:2" x14ac:dyDescent="0.2">
      <c r="A28033" s="1" t="s">
        <v>11201</v>
      </c>
      <c r="B28033" t="str">
        <f t="shared" si="852"/>
        <v>https://www.udobaer.de/out/media/public/cust/others/s0000458-2021-ch_it.pdf</v>
      </c>
    </row>
    <row r="28034" spans="1:2" x14ac:dyDescent="0.2">
      <c r="A28034" s="1" t="s">
        <v>11204</v>
      </c>
      <c r="B28034" t="str">
        <f t="shared" si="852"/>
        <v>https://www.udobaer.de/out/media/public/cust/others/s0000458-2021-ch_it.pdf</v>
      </c>
    </row>
    <row r="28035" spans="1:2" x14ac:dyDescent="0.2">
      <c r="A28035" s="1" t="s">
        <v>11205</v>
      </c>
      <c r="B28035" t="str">
        <f t="shared" si="852"/>
        <v>https://www.udobaer.de/out/media/public/cust/others/s0000458-2021-ch_it.pdf</v>
      </c>
    </row>
    <row r="28036" spans="1:2" x14ac:dyDescent="0.2">
      <c r="A28036" s="1" t="s">
        <v>2333</v>
      </c>
      <c r="B28036" t="str">
        <f t="shared" ref="B28036:B28064" si="853">HYPERLINK("https://www.udobaer.de/out/media/public/cust/others/s0000459-2021-ch_it.pdf")</f>
        <v>https://www.udobaer.de/out/media/public/cust/others/s0000459-2021-ch_it.pdf</v>
      </c>
    </row>
    <row r="28037" spans="1:2" x14ac:dyDescent="0.2">
      <c r="A28037" s="1" t="s">
        <v>10637</v>
      </c>
      <c r="B28037" t="str">
        <f t="shared" si="853"/>
        <v>https://www.udobaer.de/out/media/public/cust/others/s0000459-2021-ch_it.pdf</v>
      </c>
    </row>
    <row r="28038" spans="1:2" x14ac:dyDescent="0.2">
      <c r="A28038" s="1" t="s">
        <v>10639</v>
      </c>
      <c r="B28038" t="str">
        <f t="shared" si="853"/>
        <v>https://www.udobaer.de/out/media/public/cust/others/s0000459-2021-ch_it.pdf</v>
      </c>
    </row>
    <row r="28039" spans="1:2" x14ac:dyDescent="0.2">
      <c r="A28039" s="1" t="s">
        <v>10640</v>
      </c>
      <c r="B28039" t="str">
        <f t="shared" si="853"/>
        <v>https://www.udobaer.de/out/media/public/cust/others/s0000459-2021-ch_it.pdf</v>
      </c>
    </row>
    <row r="28040" spans="1:2" x14ac:dyDescent="0.2">
      <c r="A28040" s="1" t="s">
        <v>10641</v>
      </c>
      <c r="B28040" t="str">
        <f t="shared" si="853"/>
        <v>https://www.udobaer.de/out/media/public/cust/others/s0000459-2021-ch_it.pdf</v>
      </c>
    </row>
    <row r="28041" spans="1:2" x14ac:dyDescent="0.2">
      <c r="A28041" s="1" t="s">
        <v>10642</v>
      </c>
      <c r="B28041" t="str">
        <f t="shared" si="853"/>
        <v>https://www.udobaer.de/out/media/public/cust/others/s0000459-2021-ch_it.pdf</v>
      </c>
    </row>
    <row r="28042" spans="1:2" x14ac:dyDescent="0.2">
      <c r="A28042" s="1" t="s">
        <v>10643</v>
      </c>
      <c r="B28042" t="str">
        <f t="shared" si="853"/>
        <v>https://www.udobaer.de/out/media/public/cust/others/s0000459-2021-ch_it.pdf</v>
      </c>
    </row>
    <row r="28043" spans="1:2" x14ac:dyDescent="0.2">
      <c r="A28043" s="1" t="s">
        <v>10644</v>
      </c>
      <c r="B28043" t="str">
        <f t="shared" si="853"/>
        <v>https://www.udobaer.de/out/media/public/cust/others/s0000459-2021-ch_it.pdf</v>
      </c>
    </row>
    <row r="28044" spans="1:2" x14ac:dyDescent="0.2">
      <c r="A28044" s="1" t="s">
        <v>10645</v>
      </c>
      <c r="B28044" t="str">
        <f t="shared" si="853"/>
        <v>https://www.udobaer.de/out/media/public/cust/others/s0000459-2021-ch_it.pdf</v>
      </c>
    </row>
    <row r="28045" spans="1:2" x14ac:dyDescent="0.2">
      <c r="A28045" s="1" t="s">
        <v>10646</v>
      </c>
      <c r="B28045" t="str">
        <f t="shared" si="853"/>
        <v>https://www.udobaer.de/out/media/public/cust/others/s0000459-2021-ch_it.pdf</v>
      </c>
    </row>
    <row r="28046" spans="1:2" x14ac:dyDescent="0.2">
      <c r="A28046" s="1" t="s">
        <v>10647</v>
      </c>
      <c r="B28046" t="str">
        <f t="shared" si="853"/>
        <v>https://www.udobaer.de/out/media/public/cust/others/s0000459-2021-ch_it.pdf</v>
      </c>
    </row>
    <row r="28047" spans="1:2" x14ac:dyDescent="0.2">
      <c r="A28047" s="1" t="s">
        <v>10648</v>
      </c>
      <c r="B28047" t="str">
        <f t="shared" si="853"/>
        <v>https://www.udobaer.de/out/media/public/cust/others/s0000459-2021-ch_it.pdf</v>
      </c>
    </row>
    <row r="28048" spans="1:2" x14ac:dyDescent="0.2">
      <c r="A28048" s="1" t="s">
        <v>10649</v>
      </c>
      <c r="B28048" t="str">
        <f t="shared" si="853"/>
        <v>https://www.udobaer.de/out/media/public/cust/others/s0000459-2021-ch_it.pdf</v>
      </c>
    </row>
    <row r="28049" spans="1:2" x14ac:dyDescent="0.2">
      <c r="A28049" s="1" t="s">
        <v>10650</v>
      </c>
      <c r="B28049" t="str">
        <f t="shared" si="853"/>
        <v>https://www.udobaer.de/out/media/public/cust/others/s0000459-2021-ch_it.pdf</v>
      </c>
    </row>
    <row r="28050" spans="1:2" x14ac:dyDescent="0.2">
      <c r="A28050" s="1" t="s">
        <v>10651</v>
      </c>
      <c r="B28050" t="str">
        <f t="shared" si="853"/>
        <v>https://www.udobaer.de/out/media/public/cust/others/s0000459-2021-ch_it.pdf</v>
      </c>
    </row>
    <row r="28051" spans="1:2" x14ac:dyDescent="0.2">
      <c r="A28051" s="1" t="s">
        <v>10652</v>
      </c>
      <c r="B28051" t="str">
        <f t="shared" si="853"/>
        <v>https://www.udobaer.de/out/media/public/cust/others/s0000459-2021-ch_it.pdf</v>
      </c>
    </row>
    <row r="28052" spans="1:2" x14ac:dyDescent="0.2">
      <c r="A28052" s="1" t="s">
        <v>10653</v>
      </c>
      <c r="B28052" t="str">
        <f t="shared" si="853"/>
        <v>https://www.udobaer.de/out/media/public/cust/others/s0000459-2021-ch_it.pdf</v>
      </c>
    </row>
    <row r="28053" spans="1:2" x14ac:dyDescent="0.2">
      <c r="A28053" s="1" t="s">
        <v>10654</v>
      </c>
      <c r="B28053" t="str">
        <f t="shared" si="853"/>
        <v>https://www.udobaer.de/out/media/public/cust/others/s0000459-2021-ch_it.pdf</v>
      </c>
    </row>
    <row r="28054" spans="1:2" x14ac:dyDescent="0.2">
      <c r="A28054" s="1" t="s">
        <v>10655</v>
      </c>
      <c r="B28054" t="str">
        <f t="shared" si="853"/>
        <v>https://www.udobaer.de/out/media/public/cust/others/s0000459-2021-ch_it.pdf</v>
      </c>
    </row>
    <row r="28055" spans="1:2" x14ac:dyDescent="0.2">
      <c r="A28055" s="1" t="s">
        <v>10656</v>
      </c>
      <c r="B28055" t="str">
        <f t="shared" si="853"/>
        <v>https://www.udobaer.de/out/media/public/cust/others/s0000459-2021-ch_it.pdf</v>
      </c>
    </row>
    <row r="28056" spans="1:2" x14ac:dyDescent="0.2">
      <c r="A28056" s="1" t="s">
        <v>10657</v>
      </c>
      <c r="B28056" t="str">
        <f t="shared" si="853"/>
        <v>https://www.udobaer.de/out/media/public/cust/others/s0000459-2021-ch_it.pdf</v>
      </c>
    </row>
    <row r="28057" spans="1:2" x14ac:dyDescent="0.2">
      <c r="A28057" s="1" t="s">
        <v>10658</v>
      </c>
      <c r="B28057" t="str">
        <f t="shared" si="853"/>
        <v>https://www.udobaer.de/out/media/public/cust/others/s0000459-2021-ch_it.pdf</v>
      </c>
    </row>
    <row r="28058" spans="1:2" x14ac:dyDescent="0.2">
      <c r="A28058" s="1" t="s">
        <v>10659</v>
      </c>
      <c r="B28058" t="str">
        <f t="shared" si="853"/>
        <v>https://www.udobaer.de/out/media/public/cust/others/s0000459-2021-ch_it.pdf</v>
      </c>
    </row>
    <row r="28059" spans="1:2" x14ac:dyDescent="0.2">
      <c r="A28059" s="1" t="s">
        <v>10660</v>
      </c>
      <c r="B28059" t="str">
        <f t="shared" si="853"/>
        <v>https://www.udobaer.de/out/media/public/cust/others/s0000459-2021-ch_it.pdf</v>
      </c>
    </row>
    <row r="28060" spans="1:2" x14ac:dyDescent="0.2">
      <c r="A28060" s="1" t="s">
        <v>10661</v>
      </c>
      <c r="B28060" t="str">
        <f t="shared" si="853"/>
        <v>https://www.udobaer.de/out/media/public/cust/others/s0000459-2021-ch_it.pdf</v>
      </c>
    </row>
    <row r="28061" spans="1:2" x14ac:dyDescent="0.2">
      <c r="A28061" s="1" t="s">
        <v>10662</v>
      </c>
      <c r="B28061" t="str">
        <f t="shared" si="853"/>
        <v>https://www.udobaer.de/out/media/public/cust/others/s0000459-2021-ch_it.pdf</v>
      </c>
    </row>
    <row r="28062" spans="1:2" x14ac:dyDescent="0.2">
      <c r="A28062" s="1" t="s">
        <v>10663</v>
      </c>
      <c r="B28062" t="str">
        <f t="shared" si="853"/>
        <v>https://www.udobaer.de/out/media/public/cust/others/s0000459-2021-ch_it.pdf</v>
      </c>
    </row>
    <row r="28063" spans="1:2" x14ac:dyDescent="0.2">
      <c r="A28063" s="1" t="s">
        <v>10664</v>
      </c>
      <c r="B28063" t="str">
        <f t="shared" si="853"/>
        <v>https://www.udobaer.de/out/media/public/cust/others/s0000459-2021-ch_it.pdf</v>
      </c>
    </row>
    <row r="28064" spans="1:2" x14ac:dyDescent="0.2">
      <c r="A28064" s="1" t="s">
        <v>10665</v>
      </c>
      <c r="B28064" t="str">
        <f t="shared" si="853"/>
        <v>https://www.udobaer.de/out/media/public/cust/others/s0000459-2021-ch_it.pdf</v>
      </c>
    </row>
    <row r="28065" spans="1:2" x14ac:dyDescent="0.2">
      <c r="A28065" s="1" t="s">
        <v>10730</v>
      </c>
      <c r="B28065" t="str">
        <f t="shared" ref="B28065:B28096" si="854">HYPERLINK("https://www.udobaer.de/out/media/public/cust/others/s0000460-2021-ch_it.pdf")</f>
        <v>https://www.udobaer.de/out/media/public/cust/others/s0000460-2021-ch_it.pdf</v>
      </c>
    </row>
    <row r="28066" spans="1:2" x14ac:dyDescent="0.2">
      <c r="A28066" s="1" t="s">
        <v>10731</v>
      </c>
      <c r="B28066" t="str">
        <f t="shared" si="854"/>
        <v>https://www.udobaer.de/out/media/public/cust/others/s0000460-2021-ch_it.pdf</v>
      </c>
    </row>
    <row r="28067" spans="1:2" x14ac:dyDescent="0.2">
      <c r="A28067" s="1" t="s">
        <v>10732</v>
      </c>
      <c r="B28067" t="str">
        <f t="shared" si="854"/>
        <v>https://www.udobaer.de/out/media/public/cust/others/s0000460-2021-ch_it.pdf</v>
      </c>
    </row>
    <row r="28068" spans="1:2" x14ac:dyDescent="0.2">
      <c r="A28068" s="1" t="s">
        <v>10733</v>
      </c>
      <c r="B28068" t="str">
        <f t="shared" si="854"/>
        <v>https://www.udobaer.de/out/media/public/cust/others/s0000460-2021-ch_it.pdf</v>
      </c>
    </row>
    <row r="28069" spans="1:2" x14ac:dyDescent="0.2">
      <c r="A28069" s="1" t="s">
        <v>10734</v>
      </c>
      <c r="B28069" t="str">
        <f t="shared" si="854"/>
        <v>https://www.udobaer.de/out/media/public/cust/others/s0000460-2021-ch_it.pdf</v>
      </c>
    </row>
    <row r="28070" spans="1:2" x14ac:dyDescent="0.2">
      <c r="A28070" s="1" t="s">
        <v>10735</v>
      </c>
      <c r="B28070" t="str">
        <f t="shared" si="854"/>
        <v>https://www.udobaer.de/out/media/public/cust/others/s0000460-2021-ch_it.pdf</v>
      </c>
    </row>
    <row r="28071" spans="1:2" x14ac:dyDescent="0.2">
      <c r="A28071" s="1" t="s">
        <v>10736</v>
      </c>
      <c r="B28071" t="str">
        <f t="shared" si="854"/>
        <v>https://www.udobaer.de/out/media/public/cust/others/s0000460-2021-ch_it.pdf</v>
      </c>
    </row>
    <row r="28072" spans="1:2" x14ac:dyDescent="0.2">
      <c r="A28072" s="1" t="s">
        <v>10737</v>
      </c>
      <c r="B28072" t="str">
        <f t="shared" si="854"/>
        <v>https://www.udobaer.de/out/media/public/cust/others/s0000460-2021-ch_it.pdf</v>
      </c>
    </row>
    <row r="28073" spans="1:2" x14ac:dyDescent="0.2">
      <c r="A28073" s="1" t="s">
        <v>10738</v>
      </c>
      <c r="B28073" t="str">
        <f t="shared" si="854"/>
        <v>https://www.udobaer.de/out/media/public/cust/others/s0000460-2021-ch_it.pdf</v>
      </c>
    </row>
    <row r="28074" spans="1:2" x14ac:dyDescent="0.2">
      <c r="A28074" s="1" t="s">
        <v>10739</v>
      </c>
      <c r="B28074" t="str">
        <f t="shared" si="854"/>
        <v>https://www.udobaer.de/out/media/public/cust/others/s0000460-2021-ch_it.pdf</v>
      </c>
    </row>
    <row r="28075" spans="1:2" x14ac:dyDescent="0.2">
      <c r="A28075" s="1" t="s">
        <v>10740</v>
      </c>
      <c r="B28075" t="str">
        <f t="shared" si="854"/>
        <v>https://www.udobaer.de/out/media/public/cust/others/s0000460-2021-ch_it.pdf</v>
      </c>
    </row>
    <row r="28076" spans="1:2" x14ac:dyDescent="0.2">
      <c r="A28076" s="1" t="s">
        <v>10741</v>
      </c>
      <c r="B28076" t="str">
        <f t="shared" si="854"/>
        <v>https://www.udobaer.de/out/media/public/cust/others/s0000460-2021-ch_it.pdf</v>
      </c>
    </row>
    <row r="28077" spans="1:2" x14ac:dyDescent="0.2">
      <c r="A28077" s="1" t="s">
        <v>10742</v>
      </c>
      <c r="B28077" t="str">
        <f t="shared" si="854"/>
        <v>https://www.udobaer.de/out/media/public/cust/others/s0000460-2021-ch_it.pdf</v>
      </c>
    </row>
    <row r="28078" spans="1:2" x14ac:dyDescent="0.2">
      <c r="A28078" s="1" t="s">
        <v>10743</v>
      </c>
      <c r="B28078" t="str">
        <f t="shared" si="854"/>
        <v>https://www.udobaer.de/out/media/public/cust/others/s0000460-2021-ch_it.pdf</v>
      </c>
    </row>
    <row r="28079" spans="1:2" x14ac:dyDescent="0.2">
      <c r="A28079" s="1" t="s">
        <v>10744</v>
      </c>
      <c r="B28079" t="str">
        <f t="shared" si="854"/>
        <v>https://www.udobaer.de/out/media/public/cust/others/s0000460-2021-ch_it.pdf</v>
      </c>
    </row>
    <row r="28080" spans="1:2" x14ac:dyDescent="0.2">
      <c r="A28080" s="1" t="s">
        <v>10745</v>
      </c>
      <c r="B28080" t="str">
        <f t="shared" si="854"/>
        <v>https://www.udobaer.de/out/media/public/cust/others/s0000460-2021-ch_it.pdf</v>
      </c>
    </row>
    <row r="28081" spans="1:2" x14ac:dyDescent="0.2">
      <c r="A28081" s="1" t="s">
        <v>10746</v>
      </c>
      <c r="B28081" t="str">
        <f t="shared" si="854"/>
        <v>https://www.udobaer.de/out/media/public/cust/others/s0000460-2021-ch_it.pdf</v>
      </c>
    </row>
    <row r="28082" spans="1:2" x14ac:dyDescent="0.2">
      <c r="A28082" s="1" t="s">
        <v>10747</v>
      </c>
      <c r="B28082" t="str">
        <f t="shared" si="854"/>
        <v>https://www.udobaer.de/out/media/public/cust/others/s0000460-2021-ch_it.pdf</v>
      </c>
    </row>
    <row r="28083" spans="1:2" x14ac:dyDescent="0.2">
      <c r="A28083" s="1" t="s">
        <v>10748</v>
      </c>
      <c r="B28083" t="str">
        <f t="shared" si="854"/>
        <v>https://www.udobaer.de/out/media/public/cust/others/s0000460-2021-ch_it.pdf</v>
      </c>
    </row>
    <row r="28084" spans="1:2" x14ac:dyDescent="0.2">
      <c r="A28084" s="1" t="s">
        <v>10749</v>
      </c>
      <c r="B28084" t="str">
        <f t="shared" si="854"/>
        <v>https://www.udobaer.de/out/media/public/cust/others/s0000460-2021-ch_it.pdf</v>
      </c>
    </row>
    <row r="28085" spans="1:2" x14ac:dyDescent="0.2">
      <c r="A28085" s="1" t="s">
        <v>10750</v>
      </c>
      <c r="B28085" t="str">
        <f t="shared" si="854"/>
        <v>https://www.udobaer.de/out/media/public/cust/others/s0000460-2021-ch_it.pdf</v>
      </c>
    </row>
    <row r="28086" spans="1:2" x14ac:dyDescent="0.2">
      <c r="A28086" s="1" t="s">
        <v>10789</v>
      </c>
      <c r="B28086" t="str">
        <f t="shared" si="854"/>
        <v>https://www.udobaer.de/out/media/public/cust/others/s0000460-2021-ch_it.pdf</v>
      </c>
    </row>
    <row r="28087" spans="1:2" x14ac:dyDescent="0.2">
      <c r="A28087" s="1" t="s">
        <v>10792</v>
      </c>
      <c r="B28087" t="str">
        <f t="shared" si="854"/>
        <v>https://www.udobaer.de/out/media/public/cust/others/s0000460-2021-ch_it.pdf</v>
      </c>
    </row>
    <row r="28088" spans="1:2" x14ac:dyDescent="0.2">
      <c r="A28088" s="1" t="s">
        <v>10793</v>
      </c>
      <c r="B28088" t="str">
        <f t="shared" si="854"/>
        <v>https://www.udobaer.de/out/media/public/cust/others/s0000460-2021-ch_it.pdf</v>
      </c>
    </row>
    <row r="28089" spans="1:2" x14ac:dyDescent="0.2">
      <c r="A28089" s="1" t="s">
        <v>10794</v>
      </c>
      <c r="B28089" t="str">
        <f t="shared" si="854"/>
        <v>https://www.udobaer.de/out/media/public/cust/others/s0000460-2021-ch_it.pdf</v>
      </c>
    </row>
    <row r="28090" spans="1:2" x14ac:dyDescent="0.2">
      <c r="A28090" s="1" t="s">
        <v>10795</v>
      </c>
      <c r="B28090" t="str">
        <f t="shared" si="854"/>
        <v>https://www.udobaer.de/out/media/public/cust/others/s0000460-2021-ch_it.pdf</v>
      </c>
    </row>
    <row r="28091" spans="1:2" x14ac:dyDescent="0.2">
      <c r="A28091" s="1" t="s">
        <v>10797</v>
      </c>
      <c r="B28091" t="str">
        <f t="shared" si="854"/>
        <v>https://www.udobaer.de/out/media/public/cust/others/s0000460-2021-ch_it.pdf</v>
      </c>
    </row>
    <row r="28092" spans="1:2" x14ac:dyDescent="0.2">
      <c r="A28092" s="1" t="s">
        <v>10798</v>
      </c>
      <c r="B28092" t="str">
        <f t="shared" si="854"/>
        <v>https://www.udobaer.de/out/media/public/cust/others/s0000460-2021-ch_it.pdf</v>
      </c>
    </row>
    <row r="28093" spans="1:2" x14ac:dyDescent="0.2">
      <c r="A28093" s="1" t="s">
        <v>10799</v>
      </c>
      <c r="B28093" t="str">
        <f t="shared" si="854"/>
        <v>https://www.udobaer.de/out/media/public/cust/others/s0000460-2021-ch_it.pdf</v>
      </c>
    </row>
    <row r="28094" spans="1:2" x14ac:dyDescent="0.2">
      <c r="A28094" s="1" t="s">
        <v>10800</v>
      </c>
      <c r="B28094" t="str">
        <f t="shared" si="854"/>
        <v>https://www.udobaer.de/out/media/public/cust/others/s0000460-2021-ch_it.pdf</v>
      </c>
    </row>
    <row r="28095" spans="1:2" x14ac:dyDescent="0.2">
      <c r="A28095" s="1" t="s">
        <v>10801</v>
      </c>
      <c r="B28095" t="str">
        <f t="shared" si="854"/>
        <v>https://www.udobaer.de/out/media/public/cust/others/s0000460-2021-ch_it.pdf</v>
      </c>
    </row>
    <row r="28096" spans="1:2" x14ac:dyDescent="0.2">
      <c r="A28096" s="1" t="s">
        <v>10802</v>
      </c>
      <c r="B28096" t="str">
        <f t="shared" si="854"/>
        <v>https://www.udobaer.de/out/media/public/cust/others/s0000460-2021-ch_it.pdf</v>
      </c>
    </row>
    <row r="28097" spans="1:2" x14ac:dyDescent="0.2">
      <c r="A28097" s="1" t="s">
        <v>10803</v>
      </c>
      <c r="B28097" t="str">
        <f t="shared" ref="B28097:B28113" si="855">HYPERLINK("https://www.udobaer.de/out/media/public/cust/others/s0000460-2021-ch_it.pdf")</f>
        <v>https://www.udobaer.de/out/media/public/cust/others/s0000460-2021-ch_it.pdf</v>
      </c>
    </row>
    <row r="28098" spans="1:2" x14ac:dyDescent="0.2">
      <c r="A28098" s="1" t="s">
        <v>10804</v>
      </c>
      <c r="B28098" t="str">
        <f t="shared" si="855"/>
        <v>https://www.udobaer.de/out/media/public/cust/others/s0000460-2021-ch_it.pdf</v>
      </c>
    </row>
    <row r="28099" spans="1:2" x14ac:dyDescent="0.2">
      <c r="A28099" s="1" t="s">
        <v>10807</v>
      </c>
      <c r="B28099" t="str">
        <f t="shared" si="855"/>
        <v>https://www.udobaer.de/out/media/public/cust/others/s0000460-2021-ch_it.pdf</v>
      </c>
    </row>
    <row r="28100" spans="1:2" x14ac:dyDescent="0.2">
      <c r="A28100" s="1" t="s">
        <v>10872</v>
      </c>
      <c r="B28100" t="str">
        <f t="shared" si="855"/>
        <v>https://www.udobaer.de/out/media/public/cust/others/s0000460-2021-ch_it.pdf</v>
      </c>
    </row>
    <row r="28101" spans="1:2" x14ac:dyDescent="0.2">
      <c r="A28101" s="1" t="s">
        <v>10873</v>
      </c>
      <c r="B28101" t="str">
        <f t="shared" si="855"/>
        <v>https://www.udobaer.de/out/media/public/cust/others/s0000460-2021-ch_it.pdf</v>
      </c>
    </row>
    <row r="28102" spans="1:2" x14ac:dyDescent="0.2">
      <c r="A28102" s="1" t="s">
        <v>10874</v>
      </c>
      <c r="B28102" t="str">
        <f t="shared" si="855"/>
        <v>https://www.udobaer.de/out/media/public/cust/others/s0000460-2021-ch_it.pdf</v>
      </c>
    </row>
    <row r="28103" spans="1:2" x14ac:dyDescent="0.2">
      <c r="A28103" s="1" t="s">
        <v>10876</v>
      </c>
      <c r="B28103" t="str">
        <f t="shared" si="855"/>
        <v>https://www.udobaer.de/out/media/public/cust/others/s0000460-2021-ch_it.pdf</v>
      </c>
    </row>
    <row r="28104" spans="1:2" x14ac:dyDescent="0.2">
      <c r="A28104" s="1" t="s">
        <v>10878</v>
      </c>
      <c r="B28104" t="str">
        <f t="shared" si="855"/>
        <v>https://www.udobaer.de/out/media/public/cust/others/s0000460-2021-ch_it.pdf</v>
      </c>
    </row>
    <row r="28105" spans="1:2" x14ac:dyDescent="0.2">
      <c r="A28105" s="1" t="s">
        <v>10879</v>
      </c>
      <c r="B28105" t="str">
        <f t="shared" si="855"/>
        <v>https://www.udobaer.de/out/media/public/cust/others/s0000460-2021-ch_it.pdf</v>
      </c>
    </row>
    <row r="28106" spans="1:2" x14ac:dyDescent="0.2">
      <c r="A28106" s="1" t="s">
        <v>10882</v>
      </c>
      <c r="B28106" t="str">
        <f t="shared" si="855"/>
        <v>https://www.udobaer.de/out/media/public/cust/others/s0000460-2021-ch_it.pdf</v>
      </c>
    </row>
    <row r="28107" spans="1:2" x14ac:dyDescent="0.2">
      <c r="A28107" s="1" t="s">
        <v>11179</v>
      </c>
      <c r="B28107" t="str">
        <f t="shared" si="855"/>
        <v>https://www.udobaer.de/out/media/public/cust/others/s0000460-2021-ch_it.pdf</v>
      </c>
    </row>
    <row r="28108" spans="1:2" x14ac:dyDescent="0.2">
      <c r="A28108" s="1" t="s">
        <v>11180</v>
      </c>
      <c r="B28108" t="str">
        <f t="shared" si="855"/>
        <v>https://www.udobaer.de/out/media/public/cust/others/s0000460-2021-ch_it.pdf</v>
      </c>
    </row>
    <row r="28109" spans="1:2" x14ac:dyDescent="0.2">
      <c r="A28109" s="1" t="s">
        <v>11181</v>
      </c>
      <c r="B28109" t="str">
        <f t="shared" si="855"/>
        <v>https://www.udobaer.de/out/media/public/cust/others/s0000460-2021-ch_it.pdf</v>
      </c>
    </row>
    <row r="28110" spans="1:2" x14ac:dyDescent="0.2">
      <c r="A28110" s="1" t="s">
        <v>11182</v>
      </c>
      <c r="B28110" t="str">
        <f t="shared" si="855"/>
        <v>https://www.udobaer.de/out/media/public/cust/others/s0000460-2021-ch_it.pdf</v>
      </c>
    </row>
    <row r="28111" spans="1:2" x14ac:dyDescent="0.2">
      <c r="A28111" s="1" t="s">
        <v>11183</v>
      </c>
      <c r="B28111" t="str">
        <f t="shared" si="855"/>
        <v>https://www.udobaer.de/out/media/public/cust/others/s0000460-2021-ch_it.pdf</v>
      </c>
    </row>
    <row r="28112" spans="1:2" x14ac:dyDescent="0.2">
      <c r="A28112" s="1" t="s">
        <v>11184</v>
      </c>
      <c r="B28112" t="str">
        <f t="shared" si="855"/>
        <v>https://www.udobaer.de/out/media/public/cust/others/s0000460-2021-ch_it.pdf</v>
      </c>
    </row>
    <row r="28113" spans="1:2" x14ac:dyDescent="0.2">
      <c r="A28113" s="1" t="s">
        <v>11185</v>
      </c>
      <c r="B28113" t="str">
        <f t="shared" si="855"/>
        <v>https://www.udobaer.de/out/media/public/cust/others/s0000460-2021-ch_it.pdf</v>
      </c>
    </row>
    <row r="28114" spans="1:2" x14ac:dyDescent="0.2">
      <c r="A28114" s="1" t="s">
        <v>10676</v>
      </c>
      <c r="B28114" t="str">
        <f t="shared" ref="B28114:B28134" si="856">HYPERLINK("https://www.udobaer.de/out/media/public/cust/others/s0000461-2021-ch_it.pdf")</f>
        <v>https://www.udobaer.de/out/media/public/cust/others/s0000461-2021-ch_it.pdf</v>
      </c>
    </row>
    <row r="28115" spans="1:2" x14ac:dyDescent="0.2">
      <c r="A28115" s="1" t="s">
        <v>10677</v>
      </c>
      <c r="B28115" t="str">
        <f t="shared" si="856"/>
        <v>https://www.udobaer.de/out/media/public/cust/others/s0000461-2021-ch_it.pdf</v>
      </c>
    </row>
    <row r="28116" spans="1:2" x14ac:dyDescent="0.2">
      <c r="A28116" s="1" t="s">
        <v>10678</v>
      </c>
      <c r="B28116" t="str">
        <f t="shared" si="856"/>
        <v>https://www.udobaer.de/out/media/public/cust/others/s0000461-2021-ch_it.pdf</v>
      </c>
    </row>
    <row r="28117" spans="1:2" x14ac:dyDescent="0.2">
      <c r="A28117" s="1" t="s">
        <v>10679</v>
      </c>
      <c r="B28117" t="str">
        <f t="shared" si="856"/>
        <v>https://www.udobaer.de/out/media/public/cust/others/s0000461-2021-ch_it.pdf</v>
      </c>
    </row>
    <row r="28118" spans="1:2" x14ac:dyDescent="0.2">
      <c r="A28118" s="1" t="s">
        <v>10680</v>
      </c>
      <c r="B28118" t="str">
        <f t="shared" si="856"/>
        <v>https://www.udobaer.de/out/media/public/cust/others/s0000461-2021-ch_it.pdf</v>
      </c>
    </row>
    <row r="28119" spans="1:2" x14ac:dyDescent="0.2">
      <c r="A28119" s="1" t="s">
        <v>10681</v>
      </c>
      <c r="B28119" t="str">
        <f t="shared" si="856"/>
        <v>https://www.udobaer.de/out/media/public/cust/others/s0000461-2021-ch_it.pdf</v>
      </c>
    </row>
    <row r="28120" spans="1:2" x14ac:dyDescent="0.2">
      <c r="A28120" s="1" t="s">
        <v>10682</v>
      </c>
      <c r="B28120" t="str">
        <f t="shared" si="856"/>
        <v>https://www.udobaer.de/out/media/public/cust/others/s0000461-2021-ch_it.pdf</v>
      </c>
    </row>
    <row r="28121" spans="1:2" x14ac:dyDescent="0.2">
      <c r="A28121" s="1" t="s">
        <v>10683</v>
      </c>
      <c r="B28121" t="str">
        <f t="shared" si="856"/>
        <v>https://www.udobaer.de/out/media/public/cust/others/s0000461-2021-ch_it.pdf</v>
      </c>
    </row>
    <row r="28122" spans="1:2" x14ac:dyDescent="0.2">
      <c r="A28122" s="1" t="s">
        <v>10684</v>
      </c>
      <c r="B28122" t="str">
        <f t="shared" si="856"/>
        <v>https://www.udobaer.de/out/media/public/cust/others/s0000461-2021-ch_it.pdf</v>
      </c>
    </row>
    <row r="28123" spans="1:2" x14ac:dyDescent="0.2">
      <c r="A28123" s="1" t="s">
        <v>10685</v>
      </c>
      <c r="B28123" t="str">
        <f t="shared" si="856"/>
        <v>https://www.udobaer.de/out/media/public/cust/others/s0000461-2021-ch_it.pdf</v>
      </c>
    </row>
    <row r="28124" spans="1:2" x14ac:dyDescent="0.2">
      <c r="A28124" s="1" t="s">
        <v>10686</v>
      </c>
      <c r="B28124" t="str">
        <f t="shared" si="856"/>
        <v>https://www.udobaer.de/out/media/public/cust/others/s0000461-2021-ch_it.pdf</v>
      </c>
    </row>
    <row r="28125" spans="1:2" x14ac:dyDescent="0.2">
      <c r="A28125" s="1" t="s">
        <v>10687</v>
      </c>
      <c r="B28125" t="str">
        <f t="shared" si="856"/>
        <v>https://www.udobaer.de/out/media/public/cust/others/s0000461-2021-ch_it.pdf</v>
      </c>
    </row>
    <row r="28126" spans="1:2" x14ac:dyDescent="0.2">
      <c r="A28126" s="1" t="s">
        <v>10688</v>
      </c>
      <c r="B28126" t="str">
        <f t="shared" si="856"/>
        <v>https://www.udobaer.de/out/media/public/cust/others/s0000461-2021-ch_it.pdf</v>
      </c>
    </row>
    <row r="28127" spans="1:2" x14ac:dyDescent="0.2">
      <c r="A28127" s="1" t="s">
        <v>10689</v>
      </c>
      <c r="B28127" t="str">
        <f t="shared" si="856"/>
        <v>https://www.udobaer.de/out/media/public/cust/others/s0000461-2021-ch_it.pdf</v>
      </c>
    </row>
    <row r="28128" spans="1:2" x14ac:dyDescent="0.2">
      <c r="A28128" s="1" t="s">
        <v>10690</v>
      </c>
      <c r="B28128" t="str">
        <f t="shared" si="856"/>
        <v>https://www.udobaer.de/out/media/public/cust/others/s0000461-2021-ch_it.pdf</v>
      </c>
    </row>
    <row r="28129" spans="1:2" x14ac:dyDescent="0.2">
      <c r="A28129" s="1" t="s">
        <v>10691</v>
      </c>
      <c r="B28129" t="str">
        <f t="shared" si="856"/>
        <v>https://www.udobaer.de/out/media/public/cust/others/s0000461-2021-ch_it.pdf</v>
      </c>
    </row>
    <row r="28130" spans="1:2" x14ac:dyDescent="0.2">
      <c r="A28130" s="1" t="s">
        <v>10692</v>
      </c>
      <c r="B28130" t="str">
        <f t="shared" si="856"/>
        <v>https://www.udobaer.de/out/media/public/cust/others/s0000461-2021-ch_it.pdf</v>
      </c>
    </row>
    <row r="28131" spans="1:2" x14ac:dyDescent="0.2">
      <c r="A28131" s="1" t="s">
        <v>10693</v>
      </c>
      <c r="B28131" t="str">
        <f t="shared" si="856"/>
        <v>https://www.udobaer.de/out/media/public/cust/others/s0000461-2021-ch_it.pdf</v>
      </c>
    </row>
    <row r="28132" spans="1:2" x14ac:dyDescent="0.2">
      <c r="A28132" s="1" t="s">
        <v>11110</v>
      </c>
      <c r="B28132" t="str">
        <f t="shared" si="856"/>
        <v>https://www.udobaer.de/out/media/public/cust/others/s0000461-2021-ch_it.pdf</v>
      </c>
    </row>
    <row r="28133" spans="1:2" x14ac:dyDescent="0.2">
      <c r="A28133" s="1" t="s">
        <v>11111</v>
      </c>
      <c r="B28133" t="str">
        <f t="shared" si="856"/>
        <v>https://www.udobaer.de/out/media/public/cust/others/s0000461-2021-ch_it.pdf</v>
      </c>
    </row>
    <row r="28134" spans="1:2" x14ac:dyDescent="0.2">
      <c r="A28134" s="1" t="s">
        <v>11115</v>
      </c>
      <c r="B28134" t="str">
        <f t="shared" si="856"/>
        <v>https://www.udobaer.de/out/media/public/cust/others/s0000461-2021-ch_it.pdf</v>
      </c>
    </row>
    <row r="28135" spans="1:2" x14ac:dyDescent="0.2">
      <c r="A28135" s="1" t="s">
        <v>2317</v>
      </c>
      <c r="B28135" t="str">
        <f t="shared" ref="B28135:B28166" si="857">HYPERLINK("https://www.udobaer.de/out/media/public/cust/others/s0000462-2021-ch_it.pdf")</f>
        <v>https://www.udobaer.de/out/media/public/cust/others/s0000462-2021-ch_it.pdf</v>
      </c>
    </row>
    <row r="28136" spans="1:2" x14ac:dyDescent="0.2">
      <c r="A28136" s="1" t="s">
        <v>10751</v>
      </c>
      <c r="B28136" t="str">
        <f t="shared" si="857"/>
        <v>https://www.udobaer.de/out/media/public/cust/others/s0000462-2021-ch_it.pdf</v>
      </c>
    </row>
    <row r="28137" spans="1:2" x14ac:dyDescent="0.2">
      <c r="A28137" s="1" t="s">
        <v>10752</v>
      </c>
      <c r="B28137" t="str">
        <f t="shared" si="857"/>
        <v>https://www.udobaer.de/out/media/public/cust/others/s0000462-2021-ch_it.pdf</v>
      </c>
    </row>
    <row r="28138" spans="1:2" x14ac:dyDescent="0.2">
      <c r="A28138" s="1" t="s">
        <v>10753</v>
      </c>
      <c r="B28138" t="str">
        <f t="shared" si="857"/>
        <v>https://www.udobaer.de/out/media/public/cust/others/s0000462-2021-ch_it.pdf</v>
      </c>
    </row>
    <row r="28139" spans="1:2" x14ac:dyDescent="0.2">
      <c r="A28139" s="1" t="s">
        <v>10754</v>
      </c>
      <c r="B28139" t="str">
        <f t="shared" si="857"/>
        <v>https://www.udobaer.de/out/media/public/cust/others/s0000462-2021-ch_it.pdf</v>
      </c>
    </row>
    <row r="28140" spans="1:2" x14ac:dyDescent="0.2">
      <c r="A28140" s="1" t="s">
        <v>10755</v>
      </c>
      <c r="B28140" t="str">
        <f t="shared" si="857"/>
        <v>https://www.udobaer.de/out/media/public/cust/others/s0000462-2021-ch_it.pdf</v>
      </c>
    </row>
    <row r="28141" spans="1:2" x14ac:dyDescent="0.2">
      <c r="A28141" s="1" t="s">
        <v>10756</v>
      </c>
      <c r="B28141" t="str">
        <f t="shared" si="857"/>
        <v>https://www.udobaer.de/out/media/public/cust/others/s0000462-2021-ch_it.pdf</v>
      </c>
    </row>
    <row r="28142" spans="1:2" x14ac:dyDescent="0.2">
      <c r="A28142" s="1" t="s">
        <v>10757</v>
      </c>
      <c r="B28142" t="str">
        <f t="shared" si="857"/>
        <v>https://www.udobaer.de/out/media/public/cust/others/s0000462-2021-ch_it.pdf</v>
      </c>
    </row>
    <row r="28143" spans="1:2" x14ac:dyDescent="0.2">
      <c r="A28143" s="1" t="s">
        <v>10758</v>
      </c>
      <c r="B28143" t="str">
        <f t="shared" si="857"/>
        <v>https://www.udobaer.de/out/media/public/cust/others/s0000462-2021-ch_it.pdf</v>
      </c>
    </row>
    <row r="28144" spans="1:2" x14ac:dyDescent="0.2">
      <c r="A28144" s="1" t="s">
        <v>10759</v>
      </c>
      <c r="B28144" t="str">
        <f t="shared" si="857"/>
        <v>https://www.udobaer.de/out/media/public/cust/others/s0000462-2021-ch_it.pdf</v>
      </c>
    </row>
    <row r="28145" spans="1:2" x14ac:dyDescent="0.2">
      <c r="A28145" s="1" t="s">
        <v>10760</v>
      </c>
      <c r="B28145" t="str">
        <f t="shared" si="857"/>
        <v>https://www.udobaer.de/out/media/public/cust/others/s0000462-2021-ch_it.pdf</v>
      </c>
    </row>
    <row r="28146" spans="1:2" x14ac:dyDescent="0.2">
      <c r="A28146" s="1" t="s">
        <v>10761</v>
      </c>
      <c r="B28146" t="str">
        <f t="shared" si="857"/>
        <v>https://www.udobaer.de/out/media/public/cust/others/s0000462-2021-ch_it.pdf</v>
      </c>
    </row>
    <row r="28147" spans="1:2" x14ac:dyDescent="0.2">
      <c r="A28147" s="1" t="s">
        <v>10762</v>
      </c>
      <c r="B28147" t="str">
        <f t="shared" si="857"/>
        <v>https://www.udobaer.de/out/media/public/cust/others/s0000462-2021-ch_it.pdf</v>
      </c>
    </row>
    <row r="28148" spans="1:2" x14ac:dyDescent="0.2">
      <c r="A28148" s="1" t="s">
        <v>10763</v>
      </c>
      <c r="B28148" t="str">
        <f t="shared" si="857"/>
        <v>https://www.udobaer.de/out/media/public/cust/others/s0000462-2021-ch_it.pdf</v>
      </c>
    </row>
    <row r="28149" spans="1:2" x14ac:dyDescent="0.2">
      <c r="A28149" s="1" t="s">
        <v>10764</v>
      </c>
      <c r="B28149" t="str">
        <f t="shared" si="857"/>
        <v>https://www.udobaer.de/out/media/public/cust/others/s0000462-2021-ch_it.pdf</v>
      </c>
    </row>
    <row r="28150" spans="1:2" x14ac:dyDescent="0.2">
      <c r="A28150" s="1" t="s">
        <v>10765</v>
      </c>
      <c r="B28150" t="str">
        <f t="shared" si="857"/>
        <v>https://www.udobaer.de/out/media/public/cust/others/s0000462-2021-ch_it.pdf</v>
      </c>
    </row>
    <row r="28151" spans="1:2" x14ac:dyDescent="0.2">
      <c r="A28151" s="1" t="s">
        <v>10766</v>
      </c>
      <c r="B28151" t="str">
        <f t="shared" si="857"/>
        <v>https://www.udobaer.de/out/media/public/cust/others/s0000462-2021-ch_it.pdf</v>
      </c>
    </row>
    <row r="28152" spans="1:2" x14ac:dyDescent="0.2">
      <c r="A28152" s="1" t="s">
        <v>10767</v>
      </c>
      <c r="B28152" t="str">
        <f t="shared" si="857"/>
        <v>https://www.udobaer.de/out/media/public/cust/others/s0000462-2021-ch_it.pdf</v>
      </c>
    </row>
    <row r="28153" spans="1:2" x14ac:dyDescent="0.2">
      <c r="A28153" s="1" t="s">
        <v>10768</v>
      </c>
      <c r="B28153" t="str">
        <f t="shared" si="857"/>
        <v>https://www.udobaer.de/out/media/public/cust/others/s0000462-2021-ch_it.pdf</v>
      </c>
    </row>
    <row r="28154" spans="1:2" x14ac:dyDescent="0.2">
      <c r="A28154" s="1" t="s">
        <v>10769</v>
      </c>
      <c r="B28154" t="str">
        <f t="shared" si="857"/>
        <v>https://www.udobaer.de/out/media/public/cust/others/s0000462-2021-ch_it.pdf</v>
      </c>
    </row>
    <row r="28155" spans="1:2" x14ac:dyDescent="0.2">
      <c r="A28155" s="1" t="s">
        <v>10770</v>
      </c>
      <c r="B28155" t="str">
        <f t="shared" si="857"/>
        <v>https://www.udobaer.de/out/media/public/cust/others/s0000462-2021-ch_it.pdf</v>
      </c>
    </row>
    <row r="28156" spans="1:2" x14ac:dyDescent="0.2">
      <c r="A28156" s="1" t="s">
        <v>10771</v>
      </c>
      <c r="B28156" t="str">
        <f t="shared" si="857"/>
        <v>https://www.udobaer.de/out/media/public/cust/others/s0000462-2021-ch_it.pdf</v>
      </c>
    </row>
    <row r="28157" spans="1:2" x14ac:dyDescent="0.2">
      <c r="A28157" s="1" t="s">
        <v>10772</v>
      </c>
      <c r="B28157" t="str">
        <f t="shared" si="857"/>
        <v>https://www.udobaer.de/out/media/public/cust/others/s0000462-2021-ch_it.pdf</v>
      </c>
    </row>
    <row r="28158" spans="1:2" x14ac:dyDescent="0.2">
      <c r="A28158" s="1" t="s">
        <v>10773</v>
      </c>
      <c r="B28158" t="str">
        <f t="shared" si="857"/>
        <v>https://www.udobaer.de/out/media/public/cust/others/s0000462-2021-ch_it.pdf</v>
      </c>
    </row>
    <row r="28159" spans="1:2" x14ac:dyDescent="0.2">
      <c r="A28159" s="1" t="s">
        <v>10774</v>
      </c>
      <c r="B28159" t="str">
        <f t="shared" si="857"/>
        <v>https://www.udobaer.de/out/media/public/cust/others/s0000462-2021-ch_it.pdf</v>
      </c>
    </row>
    <row r="28160" spans="1:2" x14ac:dyDescent="0.2">
      <c r="A28160" s="1" t="s">
        <v>10775</v>
      </c>
      <c r="B28160" t="str">
        <f t="shared" si="857"/>
        <v>https://www.udobaer.de/out/media/public/cust/others/s0000462-2021-ch_it.pdf</v>
      </c>
    </row>
    <row r="28161" spans="1:2" x14ac:dyDescent="0.2">
      <c r="A28161" s="1" t="s">
        <v>10776</v>
      </c>
      <c r="B28161" t="str">
        <f t="shared" si="857"/>
        <v>https://www.udobaer.de/out/media/public/cust/others/s0000462-2021-ch_it.pdf</v>
      </c>
    </row>
    <row r="28162" spans="1:2" x14ac:dyDescent="0.2">
      <c r="A28162" s="1" t="s">
        <v>10777</v>
      </c>
      <c r="B28162" t="str">
        <f t="shared" si="857"/>
        <v>https://www.udobaer.de/out/media/public/cust/others/s0000462-2021-ch_it.pdf</v>
      </c>
    </row>
    <row r="28163" spans="1:2" x14ac:dyDescent="0.2">
      <c r="A28163" s="1" t="s">
        <v>10778</v>
      </c>
      <c r="B28163" t="str">
        <f t="shared" si="857"/>
        <v>https://www.udobaer.de/out/media/public/cust/others/s0000462-2021-ch_it.pdf</v>
      </c>
    </row>
    <row r="28164" spans="1:2" x14ac:dyDescent="0.2">
      <c r="A28164" s="1" t="s">
        <v>10779</v>
      </c>
      <c r="B28164" t="str">
        <f t="shared" si="857"/>
        <v>https://www.udobaer.de/out/media/public/cust/others/s0000462-2021-ch_it.pdf</v>
      </c>
    </row>
    <row r="28165" spans="1:2" x14ac:dyDescent="0.2">
      <c r="A28165" s="1" t="s">
        <v>10780</v>
      </c>
      <c r="B28165" t="str">
        <f t="shared" si="857"/>
        <v>https://www.udobaer.de/out/media/public/cust/others/s0000462-2021-ch_it.pdf</v>
      </c>
    </row>
    <row r="28166" spans="1:2" x14ac:dyDescent="0.2">
      <c r="A28166" s="1" t="s">
        <v>10781</v>
      </c>
      <c r="B28166" t="str">
        <f t="shared" si="857"/>
        <v>https://www.udobaer.de/out/media/public/cust/others/s0000462-2021-ch_it.pdf</v>
      </c>
    </row>
    <row r="28167" spans="1:2" x14ac:dyDescent="0.2">
      <c r="A28167" s="1" t="s">
        <v>10782</v>
      </c>
      <c r="B28167" t="str">
        <f t="shared" ref="B28167:B28190" si="858">HYPERLINK("https://www.udobaer.de/out/media/public/cust/others/s0000462-2021-ch_it.pdf")</f>
        <v>https://www.udobaer.de/out/media/public/cust/others/s0000462-2021-ch_it.pdf</v>
      </c>
    </row>
    <row r="28168" spans="1:2" x14ac:dyDescent="0.2">
      <c r="A28168" s="1" t="s">
        <v>10783</v>
      </c>
      <c r="B28168" t="str">
        <f t="shared" si="858"/>
        <v>https://www.udobaer.de/out/media/public/cust/others/s0000462-2021-ch_it.pdf</v>
      </c>
    </row>
    <row r="28169" spans="1:2" x14ac:dyDescent="0.2">
      <c r="A28169" s="1" t="s">
        <v>10784</v>
      </c>
      <c r="B28169" t="str">
        <f t="shared" si="858"/>
        <v>https://www.udobaer.de/out/media/public/cust/others/s0000462-2021-ch_it.pdf</v>
      </c>
    </row>
    <row r="28170" spans="1:2" x14ac:dyDescent="0.2">
      <c r="A28170" s="1" t="s">
        <v>10785</v>
      </c>
      <c r="B28170" t="str">
        <f t="shared" si="858"/>
        <v>https://www.udobaer.de/out/media/public/cust/others/s0000462-2021-ch_it.pdf</v>
      </c>
    </row>
    <row r="28171" spans="1:2" x14ac:dyDescent="0.2">
      <c r="A28171" s="1" t="s">
        <v>10786</v>
      </c>
      <c r="B28171" t="str">
        <f t="shared" si="858"/>
        <v>https://www.udobaer.de/out/media/public/cust/others/s0000462-2021-ch_it.pdf</v>
      </c>
    </row>
    <row r="28172" spans="1:2" x14ac:dyDescent="0.2">
      <c r="A28172" s="1" t="s">
        <v>10787</v>
      </c>
      <c r="B28172" t="str">
        <f t="shared" si="858"/>
        <v>https://www.udobaer.de/out/media/public/cust/others/s0000462-2021-ch_it.pdf</v>
      </c>
    </row>
    <row r="28173" spans="1:2" x14ac:dyDescent="0.2">
      <c r="A28173" s="1" t="s">
        <v>10788</v>
      </c>
      <c r="B28173" t="str">
        <f t="shared" si="858"/>
        <v>https://www.udobaer.de/out/media/public/cust/others/s0000462-2021-ch_it.pdf</v>
      </c>
    </row>
    <row r="28174" spans="1:2" x14ac:dyDescent="0.2">
      <c r="A28174" s="1" t="s">
        <v>10790</v>
      </c>
      <c r="B28174" t="str">
        <f t="shared" si="858"/>
        <v>https://www.udobaer.de/out/media/public/cust/others/s0000462-2021-ch_it.pdf</v>
      </c>
    </row>
    <row r="28175" spans="1:2" x14ac:dyDescent="0.2">
      <c r="A28175" s="1" t="s">
        <v>10791</v>
      </c>
      <c r="B28175" t="str">
        <f t="shared" si="858"/>
        <v>https://www.udobaer.de/out/media/public/cust/others/s0000462-2021-ch_it.pdf</v>
      </c>
    </row>
    <row r="28176" spans="1:2" x14ac:dyDescent="0.2">
      <c r="A28176" s="1" t="s">
        <v>10796</v>
      </c>
      <c r="B28176" t="str">
        <f t="shared" si="858"/>
        <v>https://www.udobaer.de/out/media/public/cust/others/s0000462-2021-ch_it.pdf</v>
      </c>
    </row>
    <row r="28177" spans="1:2" x14ac:dyDescent="0.2">
      <c r="A28177" s="1" t="s">
        <v>10867</v>
      </c>
      <c r="B28177" t="str">
        <f t="shared" si="858"/>
        <v>https://www.udobaer.de/out/media/public/cust/others/s0000462-2021-ch_it.pdf</v>
      </c>
    </row>
    <row r="28178" spans="1:2" x14ac:dyDescent="0.2">
      <c r="A28178" s="1" t="s">
        <v>10868</v>
      </c>
      <c r="B28178" t="str">
        <f t="shared" si="858"/>
        <v>https://www.udobaer.de/out/media/public/cust/others/s0000462-2021-ch_it.pdf</v>
      </c>
    </row>
    <row r="28179" spans="1:2" x14ac:dyDescent="0.2">
      <c r="A28179" s="1" t="s">
        <v>10871</v>
      </c>
      <c r="B28179" t="str">
        <f t="shared" si="858"/>
        <v>https://www.udobaer.de/out/media/public/cust/others/s0000462-2021-ch_it.pdf</v>
      </c>
    </row>
    <row r="28180" spans="1:2" x14ac:dyDescent="0.2">
      <c r="A28180" s="1" t="s">
        <v>10875</v>
      </c>
      <c r="B28180" t="str">
        <f t="shared" si="858"/>
        <v>https://www.udobaer.de/out/media/public/cust/others/s0000462-2021-ch_it.pdf</v>
      </c>
    </row>
    <row r="28181" spans="1:2" x14ac:dyDescent="0.2">
      <c r="A28181" s="1" t="s">
        <v>10877</v>
      </c>
      <c r="B28181" t="str">
        <f t="shared" si="858"/>
        <v>https://www.udobaer.de/out/media/public/cust/others/s0000462-2021-ch_it.pdf</v>
      </c>
    </row>
    <row r="28182" spans="1:2" x14ac:dyDescent="0.2">
      <c r="A28182" s="1" t="s">
        <v>11154</v>
      </c>
      <c r="B28182" t="str">
        <f t="shared" si="858"/>
        <v>https://www.udobaer.de/out/media/public/cust/others/s0000462-2021-ch_it.pdf</v>
      </c>
    </row>
    <row r="28183" spans="1:2" x14ac:dyDescent="0.2">
      <c r="A28183" s="1" t="s">
        <v>11155</v>
      </c>
      <c r="B28183" t="str">
        <f t="shared" si="858"/>
        <v>https://www.udobaer.de/out/media/public/cust/others/s0000462-2021-ch_it.pdf</v>
      </c>
    </row>
    <row r="28184" spans="1:2" x14ac:dyDescent="0.2">
      <c r="A28184" s="1" t="s">
        <v>11157</v>
      </c>
      <c r="B28184" t="str">
        <f t="shared" si="858"/>
        <v>https://www.udobaer.de/out/media/public/cust/others/s0000462-2021-ch_it.pdf</v>
      </c>
    </row>
    <row r="28185" spans="1:2" x14ac:dyDescent="0.2">
      <c r="A28185" s="1" t="s">
        <v>11159</v>
      </c>
      <c r="B28185" t="str">
        <f t="shared" si="858"/>
        <v>https://www.udobaer.de/out/media/public/cust/others/s0000462-2021-ch_it.pdf</v>
      </c>
    </row>
    <row r="28186" spans="1:2" x14ac:dyDescent="0.2">
      <c r="A28186" s="1" t="s">
        <v>11174</v>
      </c>
      <c r="B28186" t="str">
        <f t="shared" si="858"/>
        <v>https://www.udobaer.de/out/media/public/cust/others/s0000462-2021-ch_it.pdf</v>
      </c>
    </row>
    <row r="28187" spans="1:2" x14ac:dyDescent="0.2">
      <c r="A28187" s="1" t="s">
        <v>11175</v>
      </c>
      <c r="B28187" t="str">
        <f t="shared" si="858"/>
        <v>https://www.udobaer.de/out/media/public/cust/others/s0000462-2021-ch_it.pdf</v>
      </c>
    </row>
    <row r="28188" spans="1:2" x14ac:dyDescent="0.2">
      <c r="A28188" s="1" t="s">
        <v>11176</v>
      </c>
      <c r="B28188" t="str">
        <f t="shared" si="858"/>
        <v>https://www.udobaer.de/out/media/public/cust/others/s0000462-2021-ch_it.pdf</v>
      </c>
    </row>
    <row r="28189" spans="1:2" x14ac:dyDescent="0.2">
      <c r="A28189" s="1" t="s">
        <v>11177</v>
      </c>
      <c r="B28189" t="str">
        <f t="shared" si="858"/>
        <v>https://www.udobaer.de/out/media/public/cust/others/s0000462-2021-ch_it.pdf</v>
      </c>
    </row>
    <row r="28190" spans="1:2" x14ac:dyDescent="0.2">
      <c r="A28190" s="1" t="s">
        <v>11178</v>
      </c>
      <c r="B28190" t="str">
        <f t="shared" si="858"/>
        <v>https://www.udobaer.de/out/media/public/cust/others/s0000462-2021-ch_it.pdf</v>
      </c>
    </row>
    <row r="28191" spans="1:2" x14ac:dyDescent="0.2">
      <c r="A28191" s="1" t="s">
        <v>10694</v>
      </c>
      <c r="B28191" t="str">
        <f t="shared" ref="B28191:B28232" si="859">HYPERLINK("https://www.udobaer.de/out/media/public/cust/others/s0000463-2021-ch_it.pdf")</f>
        <v>https://www.udobaer.de/out/media/public/cust/others/s0000463-2021-ch_it.pdf</v>
      </c>
    </row>
    <row r="28192" spans="1:2" x14ac:dyDescent="0.2">
      <c r="A28192" s="1" t="s">
        <v>10695</v>
      </c>
      <c r="B28192" t="str">
        <f t="shared" si="859"/>
        <v>https://www.udobaer.de/out/media/public/cust/others/s0000463-2021-ch_it.pdf</v>
      </c>
    </row>
    <row r="28193" spans="1:2" x14ac:dyDescent="0.2">
      <c r="A28193" s="1" t="s">
        <v>10696</v>
      </c>
      <c r="B28193" t="str">
        <f t="shared" si="859"/>
        <v>https://www.udobaer.de/out/media/public/cust/others/s0000463-2021-ch_it.pdf</v>
      </c>
    </row>
    <row r="28194" spans="1:2" x14ac:dyDescent="0.2">
      <c r="A28194" s="1" t="s">
        <v>10697</v>
      </c>
      <c r="B28194" t="str">
        <f t="shared" si="859"/>
        <v>https://www.udobaer.de/out/media/public/cust/others/s0000463-2021-ch_it.pdf</v>
      </c>
    </row>
    <row r="28195" spans="1:2" x14ac:dyDescent="0.2">
      <c r="A28195" s="1" t="s">
        <v>10698</v>
      </c>
      <c r="B28195" t="str">
        <f t="shared" si="859"/>
        <v>https://www.udobaer.de/out/media/public/cust/others/s0000463-2021-ch_it.pdf</v>
      </c>
    </row>
    <row r="28196" spans="1:2" x14ac:dyDescent="0.2">
      <c r="A28196" s="1" t="s">
        <v>10699</v>
      </c>
      <c r="B28196" t="str">
        <f t="shared" si="859"/>
        <v>https://www.udobaer.de/out/media/public/cust/others/s0000463-2021-ch_it.pdf</v>
      </c>
    </row>
    <row r="28197" spans="1:2" x14ac:dyDescent="0.2">
      <c r="A28197" s="1" t="s">
        <v>10700</v>
      </c>
      <c r="B28197" t="str">
        <f t="shared" si="859"/>
        <v>https://www.udobaer.de/out/media/public/cust/others/s0000463-2021-ch_it.pdf</v>
      </c>
    </row>
    <row r="28198" spans="1:2" x14ac:dyDescent="0.2">
      <c r="A28198" s="1" t="s">
        <v>10701</v>
      </c>
      <c r="B28198" t="str">
        <f t="shared" si="859"/>
        <v>https://www.udobaer.de/out/media/public/cust/others/s0000463-2021-ch_it.pdf</v>
      </c>
    </row>
    <row r="28199" spans="1:2" x14ac:dyDescent="0.2">
      <c r="A28199" s="1" t="s">
        <v>10702</v>
      </c>
      <c r="B28199" t="str">
        <f t="shared" si="859"/>
        <v>https://www.udobaer.de/out/media/public/cust/others/s0000463-2021-ch_it.pdf</v>
      </c>
    </row>
    <row r="28200" spans="1:2" x14ac:dyDescent="0.2">
      <c r="A28200" s="1" t="s">
        <v>10703</v>
      </c>
      <c r="B28200" t="str">
        <f t="shared" si="859"/>
        <v>https://www.udobaer.de/out/media/public/cust/others/s0000463-2021-ch_it.pdf</v>
      </c>
    </row>
    <row r="28201" spans="1:2" x14ac:dyDescent="0.2">
      <c r="A28201" s="1" t="s">
        <v>10704</v>
      </c>
      <c r="B28201" t="str">
        <f t="shared" si="859"/>
        <v>https://www.udobaer.de/out/media/public/cust/others/s0000463-2021-ch_it.pdf</v>
      </c>
    </row>
    <row r="28202" spans="1:2" x14ac:dyDescent="0.2">
      <c r="A28202" s="1" t="s">
        <v>10705</v>
      </c>
      <c r="B28202" t="str">
        <f t="shared" si="859"/>
        <v>https://www.udobaer.de/out/media/public/cust/others/s0000463-2021-ch_it.pdf</v>
      </c>
    </row>
    <row r="28203" spans="1:2" x14ac:dyDescent="0.2">
      <c r="A28203" s="1" t="s">
        <v>10706</v>
      </c>
      <c r="B28203" t="str">
        <f t="shared" si="859"/>
        <v>https://www.udobaer.de/out/media/public/cust/others/s0000463-2021-ch_it.pdf</v>
      </c>
    </row>
    <row r="28204" spans="1:2" x14ac:dyDescent="0.2">
      <c r="A28204" s="1" t="s">
        <v>10707</v>
      </c>
      <c r="B28204" t="str">
        <f t="shared" si="859"/>
        <v>https://www.udobaer.de/out/media/public/cust/others/s0000463-2021-ch_it.pdf</v>
      </c>
    </row>
    <row r="28205" spans="1:2" x14ac:dyDescent="0.2">
      <c r="A28205" s="1" t="s">
        <v>10708</v>
      </c>
      <c r="B28205" t="str">
        <f t="shared" si="859"/>
        <v>https://www.udobaer.de/out/media/public/cust/others/s0000463-2021-ch_it.pdf</v>
      </c>
    </row>
    <row r="28206" spans="1:2" x14ac:dyDescent="0.2">
      <c r="A28206" s="1" t="s">
        <v>10709</v>
      </c>
      <c r="B28206" t="str">
        <f t="shared" si="859"/>
        <v>https://www.udobaer.de/out/media/public/cust/others/s0000463-2021-ch_it.pdf</v>
      </c>
    </row>
    <row r="28207" spans="1:2" x14ac:dyDescent="0.2">
      <c r="A28207" s="1" t="s">
        <v>10710</v>
      </c>
      <c r="B28207" t="str">
        <f t="shared" si="859"/>
        <v>https://www.udobaer.de/out/media/public/cust/others/s0000463-2021-ch_it.pdf</v>
      </c>
    </row>
    <row r="28208" spans="1:2" x14ac:dyDescent="0.2">
      <c r="A28208" s="1" t="s">
        <v>10711</v>
      </c>
      <c r="B28208" t="str">
        <f t="shared" si="859"/>
        <v>https://www.udobaer.de/out/media/public/cust/others/s0000463-2021-ch_it.pdf</v>
      </c>
    </row>
    <row r="28209" spans="1:2" x14ac:dyDescent="0.2">
      <c r="A28209" s="1" t="s">
        <v>10712</v>
      </c>
      <c r="B28209" t="str">
        <f t="shared" si="859"/>
        <v>https://www.udobaer.de/out/media/public/cust/others/s0000463-2021-ch_it.pdf</v>
      </c>
    </row>
    <row r="28210" spans="1:2" x14ac:dyDescent="0.2">
      <c r="A28210" s="1" t="s">
        <v>10713</v>
      </c>
      <c r="B28210" t="str">
        <f t="shared" si="859"/>
        <v>https://www.udobaer.de/out/media/public/cust/others/s0000463-2021-ch_it.pdf</v>
      </c>
    </row>
    <row r="28211" spans="1:2" x14ac:dyDescent="0.2">
      <c r="A28211" s="1" t="s">
        <v>10714</v>
      </c>
      <c r="B28211" t="str">
        <f t="shared" si="859"/>
        <v>https://www.udobaer.de/out/media/public/cust/others/s0000463-2021-ch_it.pdf</v>
      </c>
    </row>
    <row r="28212" spans="1:2" x14ac:dyDescent="0.2">
      <c r="A28212" s="1" t="s">
        <v>10715</v>
      </c>
      <c r="B28212" t="str">
        <f t="shared" si="859"/>
        <v>https://www.udobaer.de/out/media/public/cust/others/s0000463-2021-ch_it.pdf</v>
      </c>
    </row>
    <row r="28213" spans="1:2" x14ac:dyDescent="0.2">
      <c r="A28213" s="1" t="s">
        <v>10716</v>
      </c>
      <c r="B28213" t="str">
        <f t="shared" si="859"/>
        <v>https://www.udobaer.de/out/media/public/cust/others/s0000463-2021-ch_it.pdf</v>
      </c>
    </row>
    <row r="28214" spans="1:2" x14ac:dyDescent="0.2">
      <c r="A28214" s="1" t="s">
        <v>10717</v>
      </c>
      <c r="B28214" t="str">
        <f t="shared" si="859"/>
        <v>https://www.udobaer.de/out/media/public/cust/others/s0000463-2021-ch_it.pdf</v>
      </c>
    </row>
    <row r="28215" spans="1:2" x14ac:dyDescent="0.2">
      <c r="A28215" s="1" t="s">
        <v>10718</v>
      </c>
      <c r="B28215" t="str">
        <f t="shared" si="859"/>
        <v>https://www.udobaer.de/out/media/public/cust/others/s0000463-2021-ch_it.pdf</v>
      </c>
    </row>
    <row r="28216" spans="1:2" x14ac:dyDescent="0.2">
      <c r="A28216" s="1" t="s">
        <v>10719</v>
      </c>
      <c r="B28216" t="str">
        <f t="shared" si="859"/>
        <v>https://www.udobaer.de/out/media/public/cust/others/s0000463-2021-ch_it.pdf</v>
      </c>
    </row>
    <row r="28217" spans="1:2" x14ac:dyDescent="0.2">
      <c r="A28217" s="1" t="s">
        <v>10720</v>
      </c>
      <c r="B28217" t="str">
        <f t="shared" si="859"/>
        <v>https://www.udobaer.de/out/media/public/cust/others/s0000463-2021-ch_it.pdf</v>
      </c>
    </row>
    <row r="28218" spans="1:2" x14ac:dyDescent="0.2">
      <c r="A28218" s="1" t="s">
        <v>10721</v>
      </c>
      <c r="B28218" t="str">
        <f t="shared" si="859"/>
        <v>https://www.udobaer.de/out/media/public/cust/others/s0000463-2021-ch_it.pdf</v>
      </c>
    </row>
    <row r="28219" spans="1:2" x14ac:dyDescent="0.2">
      <c r="A28219" s="1" t="s">
        <v>10722</v>
      </c>
      <c r="B28219" t="str">
        <f t="shared" si="859"/>
        <v>https://www.udobaer.de/out/media/public/cust/others/s0000463-2021-ch_it.pdf</v>
      </c>
    </row>
    <row r="28220" spans="1:2" x14ac:dyDescent="0.2">
      <c r="A28220" s="1" t="s">
        <v>10723</v>
      </c>
      <c r="B28220" t="str">
        <f t="shared" si="859"/>
        <v>https://www.udobaer.de/out/media/public/cust/others/s0000463-2021-ch_it.pdf</v>
      </c>
    </row>
    <row r="28221" spans="1:2" x14ac:dyDescent="0.2">
      <c r="A28221" s="1" t="s">
        <v>10724</v>
      </c>
      <c r="B28221" t="str">
        <f t="shared" si="859"/>
        <v>https://www.udobaer.de/out/media/public/cust/others/s0000463-2021-ch_it.pdf</v>
      </c>
    </row>
    <row r="28222" spans="1:2" x14ac:dyDescent="0.2">
      <c r="A28222" s="1" t="s">
        <v>10725</v>
      </c>
      <c r="B28222" t="str">
        <f t="shared" si="859"/>
        <v>https://www.udobaer.de/out/media/public/cust/others/s0000463-2021-ch_it.pdf</v>
      </c>
    </row>
    <row r="28223" spans="1:2" x14ac:dyDescent="0.2">
      <c r="A28223" s="1" t="s">
        <v>10726</v>
      </c>
      <c r="B28223" t="str">
        <f t="shared" si="859"/>
        <v>https://www.udobaer.de/out/media/public/cust/others/s0000463-2021-ch_it.pdf</v>
      </c>
    </row>
    <row r="28224" spans="1:2" x14ac:dyDescent="0.2">
      <c r="A28224" s="1" t="s">
        <v>10727</v>
      </c>
      <c r="B28224" t="str">
        <f t="shared" si="859"/>
        <v>https://www.udobaer.de/out/media/public/cust/others/s0000463-2021-ch_it.pdf</v>
      </c>
    </row>
    <row r="28225" spans="1:2" x14ac:dyDescent="0.2">
      <c r="A28225" s="1" t="s">
        <v>10728</v>
      </c>
      <c r="B28225" t="str">
        <f t="shared" si="859"/>
        <v>https://www.udobaer.de/out/media/public/cust/others/s0000463-2021-ch_it.pdf</v>
      </c>
    </row>
    <row r="28226" spans="1:2" x14ac:dyDescent="0.2">
      <c r="A28226" s="1" t="s">
        <v>10729</v>
      </c>
      <c r="B28226" t="str">
        <f t="shared" si="859"/>
        <v>https://www.udobaer.de/out/media/public/cust/others/s0000463-2021-ch_it.pdf</v>
      </c>
    </row>
    <row r="28227" spans="1:2" x14ac:dyDescent="0.2">
      <c r="A28227" s="1" t="s">
        <v>10805</v>
      </c>
      <c r="B28227" t="str">
        <f t="shared" si="859"/>
        <v>https://www.udobaer.de/out/media/public/cust/others/s0000463-2021-ch_it.pdf</v>
      </c>
    </row>
    <row r="28228" spans="1:2" x14ac:dyDescent="0.2">
      <c r="A28228" s="1" t="s">
        <v>10806</v>
      </c>
      <c r="B28228" t="str">
        <f t="shared" si="859"/>
        <v>https://www.udobaer.de/out/media/public/cust/others/s0000463-2021-ch_it.pdf</v>
      </c>
    </row>
    <row r="28229" spans="1:2" x14ac:dyDescent="0.2">
      <c r="A28229" s="1" t="s">
        <v>10808</v>
      </c>
      <c r="B28229" t="str">
        <f t="shared" si="859"/>
        <v>https://www.udobaer.de/out/media/public/cust/others/s0000463-2021-ch_it.pdf</v>
      </c>
    </row>
    <row r="28230" spans="1:2" x14ac:dyDescent="0.2">
      <c r="A28230" s="1" t="s">
        <v>10809</v>
      </c>
      <c r="B28230" t="str">
        <f t="shared" si="859"/>
        <v>https://www.udobaer.de/out/media/public/cust/others/s0000463-2021-ch_it.pdf</v>
      </c>
    </row>
    <row r="28231" spans="1:2" x14ac:dyDescent="0.2">
      <c r="A28231" s="1" t="s">
        <v>10810</v>
      </c>
      <c r="B28231" t="str">
        <f t="shared" si="859"/>
        <v>https://www.udobaer.de/out/media/public/cust/others/s0000463-2021-ch_it.pdf</v>
      </c>
    </row>
    <row r="28232" spans="1:2" x14ac:dyDescent="0.2">
      <c r="A28232" s="1" t="s">
        <v>10813</v>
      </c>
      <c r="B28232" t="str">
        <f t="shared" si="859"/>
        <v>https://www.udobaer.de/out/media/public/cust/others/s0000463-2021-ch_it.pdf</v>
      </c>
    </row>
    <row r="28233" spans="1:2" x14ac:dyDescent="0.2">
      <c r="A28233" s="1" t="s">
        <v>24230</v>
      </c>
      <c r="B28233" t="str">
        <f>HYPERLINK("https://www.udobaer.de/out/media/public/cust/others/s0000465-2021-ch_it.pdf")</f>
        <v>https://www.udobaer.de/out/media/public/cust/others/s0000465-2021-ch_it.pdf</v>
      </c>
    </row>
    <row r="28234" spans="1:2" x14ac:dyDescent="0.2">
      <c r="A28234" s="1" t="s">
        <v>11735</v>
      </c>
      <c r="B28234" t="str">
        <f>HYPERLINK("https://www.udobaer.de/out/media/public/cust/others/s0000467-2021-ch_it.pdf")</f>
        <v>https://www.udobaer.de/out/media/public/cust/others/s0000467-2021-ch_it.pdf</v>
      </c>
    </row>
    <row r="28235" spans="1:2" x14ac:dyDescent="0.2">
      <c r="A28235" s="1" t="s">
        <v>11738</v>
      </c>
      <c r="B28235" t="str">
        <f>HYPERLINK("https://www.udobaer.de/out/media/public/cust/others/s0000467-2021-ch_it.pdf")</f>
        <v>https://www.udobaer.de/out/media/public/cust/others/s0000467-2021-ch_it.pdf</v>
      </c>
    </row>
    <row r="28236" spans="1:2" x14ac:dyDescent="0.2">
      <c r="A28236" s="1" t="s">
        <v>2313</v>
      </c>
      <c r="B28236" t="str">
        <f t="shared" ref="B28236:B28282" si="860">HYPERLINK("https://www.udobaer.de/out/media/public/cust/others/s0000470-2021-ch_it.pdf")</f>
        <v>https://www.udobaer.de/out/media/public/cust/others/s0000470-2021-ch_it.pdf</v>
      </c>
    </row>
    <row r="28237" spans="1:2" x14ac:dyDescent="0.2">
      <c r="A28237" s="1" t="s">
        <v>11601</v>
      </c>
      <c r="B28237" t="str">
        <f t="shared" si="860"/>
        <v>https://www.udobaer.de/out/media/public/cust/others/s0000470-2021-ch_it.pdf</v>
      </c>
    </row>
    <row r="28238" spans="1:2" x14ac:dyDescent="0.2">
      <c r="A28238" s="1" t="s">
        <v>11602</v>
      </c>
      <c r="B28238" t="str">
        <f t="shared" si="860"/>
        <v>https://www.udobaer.de/out/media/public/cust/others/s0000470-2021-ch_it.pdf</v>
      </c>
    </row>
    <row r="28239" spans="1:2" x14ac:dyDescent="0.2">
      <c r="A28239" s="1" t="s">
        <v>11603</v>
      </c>
      <c r="B28239" t="str">
        <f t="shared" si="860"/>
        <v>https://www.udobaer.de/out/media/public/cust/others/s0000470-2021-ch_it.pdf</v>
      </c>
    </row>
    <row r="28240" spans="1:2" x14ac:dyDescent="0.2">
      <c r="A28240" s="1" t="s">
        <v>11604</v>
      </c>
      <c r="B28240" t="str">
        <f t="shared" si="860"/>
        <v>https://www.udobaer.de/out/media/public/cust/others/s0000470-2021-ch_it.pdf</v>
      </c>
    </row>
    <row r="28241" spans="1:2" x14ac:dyDescent="0.2">
      <c r="A28241" s="1" t="s">
        <v>11605</v>
      </c>
      <c r="B28241" t="str">
        <f t="shared" si="860"/>
        <v>https://www.udobaer.de/out/media/public/cust/others/s0000470-2021-ch_it.pdf</v>
      </c>
    </row>
    <row r="28242" spans="1:2" x14ac:dyDescent="0.2">
      <c r="A28242" s="1" t="s">
        <v>11606</v>
      </c>
      <c r="B28242" t="str">
        <f t="shared" si="860"/>
        <v>https://www.udobaer.de/out/media/public/cust/others/s0000470-2021-ch_it.pdf</v>
      </c>
    </row>
    <row r="28243" spans="1:2" x14ac:dyDescent="0.2">
      <c r="A28243" s="1" t="s">
        <v>11607</v>
      </c>
      <c r="B28243" t="str">
        <f t="shared" si="860"/>
        <v>https://www.udobaer.de/out/media/public/cust/others/s0000470-2021-ch_it.pdf</v>
      </c>
    </row>
    <row r="28244" spans="1:2" x14ac:dyDescent="0.2">
      <c r="A28244" s="1" t="s">
        <v>11608</v>
      </c>
      <c r="B28244" t="str">
        <f t="shared" si="860"/>
        <v>https://www.udobaer.de/out/media/public/cust/others/s0000470-2021-ch_it.pdf</v>
      </c>
    </row>
    <row r="28245" spans="1:2" x14ac:dyDescent="0.2">
      <c r="A28245" s="1" t="s">
        <v>11609</v>
      </c>
      <c r="B28245" t="str">
        <f t="shared" si="860"/>
        <v>https://www.udobaer.de/out/media/public/cust/others/s0000470-2021-ch_it.pdf</v>
      </c>
    </row>
    <row r="28246" spans="1:2" x14ac:dyDescent="0.2">
      <c r="A28246" s="1" t="s">
        <v>11610</v>
      </c>
      <c r="B28246" t="str">
        <f t="shared" si="860"/>
        <v>https://www.udobaer.de/out/media/public/cust/others/s0000470-2021-ch_it.pdf</v>
      </c>
    </row>
    <row r="28247" spans="1:2" x14ac:dyDescent="0.2">
      <c r="A28247" s="1" t="s">
        <v>11611</v>
      </c>
      <c r="B28247" t="str">
        <f t="shared" si="860"/>
        <v>https://www.udobaer.de/out/media/public/cust/others/s0000470-2021-ch_it.pdf</v>
      </c>
    </row>
    <row r="28248" spans="1:2" x14ac:dyDescent="0.2">
      <c r="A28248" s="1" t="s">
        <v>11612</v>
      </c>
      <c r="B28248" t="str">
        <f t="shared" si="860"/>
        <v>https://www.udobaer.de/out/media/public/cust/others/s0000470-2021-ch_it.pdf</v>
      </c>
    </row>
    <row r="28249" spans="1:2" x14ac:dyDescent="0.2">
      <c r="A28249" s="1" t="s">
        <v>11613</v>
      </c>
      <c r="B28249" t="str">
        <f t="shared" si="860"/>
        <v>https://www.udobaer.de/out/media/public/cust/others/s0000470-2021-ch_it.pdf</v>
      </c>
    </row>
    <row r="28250" spans="1:2" x14ac:dyDescent="0.2">
      <c r="A28250" s="1" t="s">
        <v>11614</v>
      </c>
      <c r="B28250" t="str">
        <f t="shared" si="860"/>
        <v>https://www.udobaer.de/out/media/public/cust/others/s0000470-2021-ch_it.pdf</v>
      </c>
    </row>
    <row r="28251" spans="1:2" x14ac:dyDescent="0.2">
      <c r="A28251" s="1" t="s">
        <v>11615</v>
      </c>
      <c r="B28251" t="str">
        <f t="shared" si="860"/>
        <v>https://www.udobaer.de/out/media/public/cust/others/s0000470-2021-ch_it.pdf</v>
      </c>
    </row>
    <row r="28252" spans="1:2" x14ac:dyDescent="0.2">
      <c r="A28252" s="1" t="s">
        <v>11616</v>
      </c>
      <c r="B28252" t="str">
        <f t="shared" si="860"/>
        <v>https://www.udobaer.de/out/media/public/cust/others/s0000470-2021-ch_it.pdf</v>
      </c>
    </row>
    <row r="28253" spans="1:2" x14ac:dyDescent="0.2">
      <c r="A28253" s="1" t="s">
        <v>11617</v>
      </c>
      <c r="B28253" t="str">
        <f t="shared" si="860"/>
        <v>https://www.udobaer.de/out/media/public/cust/others/s0000470-2021-ch_it.pdf</v>
      </c>
    </row>
    <row r="28254" spans="1:2" x14ac:dyDescent="0.2">
      <c r="A28254" s="1" t="s">
        <v>11618</v>
      </c>
      <c r="B28254" t="str">
        <f t="shared" si="860"/>
        <v>https://www.udobaer.de/out/media/public/cust/others/s0000470-2021-ch_it.pdf</v>
      </c>
    </row>
    <row r="28255" spans="1:2" x14ac:dyDescent="0.2">
      <c r="A28255" s="1" t="s">
        <v>11619</v>
      </c>
      <c r="B28255" t="str">
        <f t="shared" si="860"/>
        <v>https://www.udobaer.de/out/media/public/cust/others/s0000470-2021-ch_it.pdf</v>
      </c>
    </row>
    <row r="28256" spans="1:2" x14ac:dyDescent="0.2">
      <c r="A28256" s="1" t="s">
        <v>11620</v>
      </c>
      <c r="B28256" t="str">
        <f t="shared" si="860"/>
        <v>https://www.udobaer.de/out/media/public/cust/others/s0000470-2021-ch_it.pdf</v>
      </c>
    </row>
    <row r="28257" spans="1:2" x14ac:dyDescent="0.2">
      <c r="A28257" s="1" t="s">
        <v>11621</v>
      </c>
      <c r="B28257" t="str">
        <f t="shared" si="860"/>
        <v>https://www.udobaer.de/out/media/public/cust/others/s0000470-2021-ch_it.pdf</v>
      </c>
    </row>
    <row r="28258" spans="1:2" x14ac:dyDescent="0.2">
      <c r="A28258" s="1" t="s">
        <v>11622</v>
      </c>
      <c r="B28258" t="str">
        <f t="shared" si="860"/>
        <v>https://www.udobaer.de/out/media/public/cust/others/s0000470-2021-ch_it.pdf</v>
      </c>
    </row>
    <row r="28259" spans="1:2" x14ac:dyDescent="0.2">
      <c r="A28259" s="1" t="s">
        <v>11623</v>
      </c>
      <c r="B28259" t="str">
        <f t="shared" si="860"/>
        <v>https://www.udobaer.de/out/media/public/cust/others/s0000470-2021-ch_it.pdf</v>
      </c>
    </row>
    <row r="28260" spans="1:2" x14ac:dyDescent="0.2">
      <c r="A28260" s="1" t="s">
        <v>11624</v>
      </c>
      <c r="B28260" t="str">
        <f t="shared" si="860"/>
        <v>https://www.udobaer.de/out/media/public/cust/others/s0000470-2021-ch_it.pdf</v>
      </c>
    </row>
    <row r="28261" spans="1:2" x14ac:dyDescent="0.2">
      <c r="A28261" s="1" t="s">
        <v>11625</v>
      </c>
      <c r="B28261" t="str">
        <f t="shared" si="860"/>
        <v>https://www.udobaer.de/out/media/public/cust/others/s0000470-2021-ch_it.pdf</v>
      </c>
    </row>
    <row r="28262" spans="1:2" x14ac:dyDescent="0.2">
      <c r="A28262" s="1" t="s">
        <v>11626</v>
      </c>
      <c r="B28262" t="str">
        <f t="shared" si="860"/>
        <v>https://www.udobaer.de/out/media/public/cust/others/s0000470-2021-ch_it.pdf</v>
      </c>
    </row>
    <row r="28263" spans="1:2" x14ac:dyDescent="0.2">
      <c r="A28263" s="1" t="s">
        <v>11627</v>
      </c>
      <c r="B28263" t="str">
        <f t="shared" si="860"/>
        <v>https://www.udobaer.de/out/media/public/cust/others/s0000470-2021-ch_it.pdf</v>
      </c>
    </row>
    <row r="28264" spans="1:2" x14ac:dyDescent="0.2">
      <c r="A28264" s="1" t="s">
        <v>11628</v>
      </c>
      <c r="B28264" t="str">
        <f t="shared" si="860"/>
        <v>https://www.udobaer.de/out/media/public/cust/others/s0000470-2021-ch_it.pdf</v>
      </c>
    </row>
    <row r="28265" spans="1:2" x14ac:dyDescent="0.2">
      <c r="A28265" s="1" t="s">
        <v>11629</v>
      </c>
      <c r="B28265" t="str">
        <f t="shared" si="860"/>
        <v>https://www.udobaer.de/out/media/public/cust/others/s0000470-2021-ch_it.pdf</v>
      </c>
    </row>
    <row r="28266" spans="1:2" x14ac:dyDescent="0.2">
      <c r="A28266" s="1" t="s">
        <v>11731</v>
      </c>
      <c r="B28266" t="str">
        <f t="shared" si="860"/>
        <v>https://www.udobaer.de/out/media/public/cust/others/s0000470-2021-ch_it.pdf</v>
      </c>
    </row>
    <row r="28267" spans="1:2" x14ac:dyDescent="0.2">
      <c r="A28267" s="1" t="s">
        <v>11732</v>
      </c>
      <c r="B28267" t="str">
        <f t="shared" si="860"/>
        <v>https://www.udobaer.de/out/media/public/cust/others/s0000470-2021-ch_it.pdf</v>
      </c>
    </row>
    <row r="28268" spans="1:2" x14ac:dyDescent="0.2">
      <c r="A28268" s="1" t="s">
        <v>11840</v>
      </c>
      <c r="B28268" t="str">
        <f t="shared" si="860"/>
        <v>https://www.udobaer.de/out/media/public/cust/others/s0000470-2021-ch_it.pdf</v>
      </c>
    </row>
    <row r="28269" spans="1:2" x14ac:dyDescent="0.2">
      <c r="A28269" s="1" t="s">
        <v>11842</v>
      </c>
      <c r="B28269" t="str">
        <f t="shared" si="860"/>
        <v>https://www.udobaer.de/out/media/public/cust/others/s0000470-2021-ch_it.pdf</v>
      </c>
    </row>
    <row r="28270" spans="1:2" x14ac:dyDescent="0.2">
      <c r="A28270" s="1" t="s">
        <v>11844</v>
      </c>
      <c r="B28270" t="str">
        <f t="shared" si="860"/>
        <v>https://www.udobaer.de/out/media/public/cust/others/s0000470-2021-ch_it.pdf</v>
      </c>
    </row>
    <row r="28271" spans="1:2" x14ac:dyDescent="0.2">
      <c r="A28271" s="1" t="s">
        <v>11845</v>
      </c>
      <c r="B28271" t="str">
        <f t="shared" si="860"/>
        <v>https://www.udobaer.de/out/media/public/cust/others/s0000470-2021-ch_it.pdf</v>
      </c>
    </row>
    <row r="28272" spans="1:2" x14ac:dyDescent="0.2">
      <c r="A28272" s="1" t="s">
        <v>11848</v>
      </c>
      <c r="B28272" t="str">
        <f t="shared" si="860"/>
        <v>https://www.udobaer.de/out/media/public/cust/others/s0000470-2021-ch_it.pdf</v>
      </c>
    </row>
    <row r="28273" spans="1:2" x14ac:dyDescent="0.2">
      <c r="A28273" s="1" t="s">
        <v>11983</v>
      </c>
      <c r="B28273" t="str">
        <f t="shared" si="860"/>
        <v>https://www.udobaer.de/out/media/public/cust/others/s0000470-2021-ch_it.pdf</v>
      </c>
    </row>
    <row r="28274" spans="1:2" x14ac:dyDescent="0.2">
      <c r="A28274" s="1" t="s">
        <v>11984</v>
      </c>
      <c r="B28274" t="str">
        <f t="shared" si="860"/>
        <v>https://www.udobaer.de/out/media/public/cust/others/s0000470-2021-ch_it.pdf</v>
      </c>
    </row>
    <row r="28275" spans="1:2" x14ac:dyDescent="0.2">
      <c r="A28275" s="1" t="s">
        <v>11985</v>
      </c>
      <c r="B28275" t="str">
        <f t="shared" si="860"/>
        <v>https://www.udobaer.de/out/media/public/cust/others/s0000470-2021-ch_it.pdf</v>
      </c>
    </row>
    <row r="28276" spans="1:2" x14ac:dyDescent="0.2">
      <c r="A28276" s="1" t="s">
        <v>11986</v>
      </c>
      <c r="B28276" t="str">
        <f t="shared" si="860"/>
        <v>https://www.udobaer.de/out/media/public/cust/others/s0000470-2021-ch_it.pdf</v>
      </c>
    </row>
    <row r="28277" spans="1:2" x14ac:dyDescent="0.2">
      <c r="A28277" s="1" t="s">
        <v>11987</v>
      </c>
      <c r="B28277" t="str">
        <f t="shared" si="860"/>
        <v>https://www.udobaer.de/out/media/public/cust/others/s0000470-2021-ch_it.pdf</v>
      </c>
    </row>
    <row r="28278" spans="1:2" x14ac:dyDescent="0.2">
      <c r="A28278" s="1" t="s">
        <v>11988</v>
      </c>
      <c r="B28278" t="str">
        <f t="shared" si="860"/>
        <v>https://www.udobaer.de/out/media/public/cust/others/s0000470-2021-ch_it.pdf</v>
      </c>
    </row>
    <row r="28279" spans="1:2" x14ac:dyDescent="0.2">
      <c r="A28279" s="1" t="s">
        <v>11989</v>
      </c>
      <c r="B28279" t="str">
        <f t="shared" si="860"/>
        <v>https://www.udobaer.de/out/media/public/cust/others/s0000470-2021-ch_it.pdf</v>
      </c>
    </row>
    <row r="28280" spans="1:2" x14ac:dyDescent="0.2">
      <c r="A28280" s="1" t="s">
        <v>11990</v>
      </c>
      <c r="B28280" t="str">
        <f t="shared" si="860"/>
        <v>https://www.udobaer.de/out/media/public/cust/others/s0000470-2021-ch_it.pdf</v>
      </c>
    </row>
    <row r="28281" spans="1:2" x14ac:dyDescent="0.2">
      <c r="A28281" s="1" t="s">
        <v>11991</v>
      </c>
      <c r="B28281" t="str">
        <f t="shared" si="860"/>
        <v>https://www.udobaer.de/out/media/public/cust/others/s0000470-2021-ch_it.pdf</v>
      </c>
    </row>
    <row r="28282" spans="1:2" x14ac:dyDescent="0.2">
      <c r="A28282" s="1" t="s">
        <v>11992</v>
      </c>
      <c r="B28282" t="str">
        <f t="shared" si="860"/>
        <v>https://www.udobaer.de/out/media/public/cust/others/s0000470-2021-ch_it.pdf</v>
      </c>
    </row>
    <row r="28283" spans="1:2" x14ac:dyDescent="0.2">
      <c r="A28283" s="1" t="s">
        <v>11630</v>
      </c>
      <c r="B28283" t="str">
        <f t="shared" ref="B28283:B28314" si="861">HYPERLINK("https://www.udobaer.de/out/media/public/cust/others/s0000471-2021-ch_it.pdf")</f>
        <v>https://www.udobaer.de/out/media/public/cust/others/s0000471-2021-ch_it.pdf</v>
      </c>
    </row>
    <row r="28284" spans="1:2" x14ac:dyDescent="0.2">
      <c r="A28284" s="1" t="s">
        <v>11631</v>
      </c>
      <c r="B28284" t="str">
        <f t="shared" si="861"/>
        <v>https://www.udobaer.de/out/media/public/cust/others/s0000471-2021-ch_it.pdf</v>
      </c>
    </row>
    <row r="28285" spans="1:2" x14ac:dyDescent="0.2">
      <c r="A28285" s="1" t="s">
        <v>11632</v>
      </c>
      <c r="B28285" t="str">
        <f t="shared" si="861"/>
        <v>https://www.udobaer.de/out/media/public/cust/others/s0000471-2021-ch_it.pdf</v>
      </c>
    </row>
    <row r="28286" spans="1:2" x14ac:dyDescent="0.2">
      <c r="A28286" s="1" t="s">
        <v>11633</v>
      </c>
      <c r="B28286" t="str">
        <f t="shared" si="861"/>
        <v>https://www.udobaer.de/out/media/public/cust/others/s0000471-2021-ch_it.pdf</v>
      </c>
    </row>
    <row r="28287" spans="1:2" x14ac:dyDescent="0.2">
      <c r="A28287" s="1" t="s">
        <v>11634</v>
      </c>
      <c r="B28287" t="str">
        <f t="shared" si="861"/>
        <v>https://www.udobaer.de/out/media/public/cust/others/s0000471-2021-ch_it.pdf</v>
      </c>
    </row>
    <row r="28288" spans="1:2" x14ac:dyDescent="0.2">
      <c r="A28288" s="1" t="s">
        <v>11635</v>
      </c>
      <c r="B28288" t="str">
        <f t="shared" si="861"/>
        <v>https://www.udobaer.de/out/media/public/cust/others/s0000471-2021-ch_it.pdf</v>
      </c>
    </row>
    <row r="28289" spans="1:2" x14ac:dyDescent="0.2">
      <c r="A28289" s="1" t="s">
        <v>11636</v>
      </c>
      <c r="B28289" t="str">
        <f t="shared" si="861"/>
        <v>https://www.udobaer.de/out/media/public/cust/others/s0000471-2021-ch_it.pdf</v>
      </c>
    </row>
    <row r="28290" spans="1:2" x14ac:dyDescent="0.2">
      <c r="A28290" s="1" t="s">
        <v>11637</v>
      </c>
      <c r="B28290" t="str">
        <f t="shared" si="861"/>
        <v>https://www.udobaer.de/out/media/public/cust/others/s0000471-2021-ch_it.pdf</v>
      </c>
    </row>
    <row r="28291" spans="1:2" x14ac:dyDescent="0.2">
      <c r="A28291" s="1" t="s">
        <v>11638</v>
      </c>
      <c r="B28291" t="str">
        <f t="shared" si="861"/>
        <v>https://www.udobaer.de/out/media/public/cust/others/s0000471-2021-ch_it.pdf</v>
      </c>
    </row>
    <row r="28292" spans="1:2" x14ac:dyDescent="0.2">
      <c r="A28292" s="1" t="s">
        <v>11639</v>
      </c>
      <c r="B28292" t="str">
        <f t="shared" si="861"/>
        <v>https://www.udobaer.de/out/media/public/cust/others/s0000471-2021-ch_it.pdf</v>
      </c>
    </row>
    <row r="28293" spans="1:2" x14ac:dyDescent="0.2">
      <c r="A28293" s="1" t="s">
        <v>11640</v>
      </c>
      <c r="B28293" t="str">
        <f t="shared" si="861"/>
        <v>https://www.udobaer.de/out/media/public/cust/others/s0000471-2021-ch_it.pdf</v>
      </c>
    </row>
    <row r="28294" spans="1:2" x14ac:dyDescent="0.2">
      <c r="A28294" s="1" t="s">
        <v>11641</v>
      </c>
      <c r="B28294" t="str">
        <f t="shared" si="861"/>
        <v>https://www.udobaer.de/out/media/public/cust/others/s0000471-2021-ch_it.pdf</v>
      </c>
    </row>
    <row r="28295" spans="1:2" x14ac:dyDescent="0.2">
      <c r="A28295" s="1" t="s">
        <v>11642</v>
      </c>
      <c r="B28295" t="str">
        <f t="shared" si="861"/>
        <v>https://www.udobaer.de/out/media/public/cust/others/s0000471-2021-ch_it.pdf</v>
      </c>
    </row>
    <row r="28296" spans="1:2" x14ac:dyDescent="0.2">
      <c r="A28296" s="1" t="s">
        <v>11643</v>
      </c>
      <c r="B28296" t="str">
        <f t="shared" si="861"/>
        <v>https://www.udobaer.de/out/media/public/cust/others/s0000471-2021-ch_it.pdf</v>
      </c>
    </row>
    <row r="28297" spans="1:2" x14ac:dyDescent="0.2">
      <c r="A28297" s="1" t="s">
        <v>11644</v>
      </c>
      <c r="B28297" t="str">
        <f t="shared" si="861"/>
        <v>https://www.udobaer.de/out/media/public/cust/others/s0000471-2021-ch_it.pdf</v>
      </c>
    </row>
    <row r="28298" spans="1:2" x14ac:dyDescent="0.2">
      <c r="A28298" s="1" t="s">
        <v>11645</v>
      </c>
      <c r="B28298" t="str">
        <f t="shared" si="861"/>
        <v>https://www.udobaer.de/out/media/public/cust/others/s0000471-2021-ch_it.pdf</v>
      </c>
    </row>
    <row r="28299" spans="1:2" x14ac:dyDescent="0.2">
      <c r="A28299" s="1" t="s">
        <v>11646</v>
      </c>
      <c r="B28299" t="str">
        <f t="shared" si="861"/>
        <v>https://www.udobaer.de/out/media/public/cust/others/s0000471-2021-ch_it.pdf</v>
      </c>
    </row>
    <row r="28300" spans="1:2" x14ac:dyDescent="0.2">
      <c r="A28300" s="1" t="s">
        <v>11647</v>
      </c>
      <c r="B28300" t="str">
        <f t="shared" si="861"/>
        <v>https://www.udobaer.de/out/media/public/cust/others/s0000471-2021-ch_it.pdf</v>
      </c>
    </row>
    <row r="28301" spans="1:2" x14ac:dyDescent="0.2">
      <c r="A28301" s="1" t="s">
        <v>11648</v>
      </c>
      <c r="B28301" t="str">
        <f t="shared" si="861"/>
        <v>https://www.udobaer.de/out/media/public/cust/others/s0000471-2021-ch_it.pdf</v>
      </c>
    </row>
    <row r="28302" spans="1:2" x14ac:dyDescent="0.2">
      <c r="A28302" s="1" t="s">
        <v>11649</v>
      </c>
      <c r="B28302" t="str">
        <f t="shared" si="861"/>
        <v>https://www.udobaer.de/out/media/public/cust/others/s0000471-2021-ch_it.pdf</v>
      </c>
    </row>
    <row r="28303" spans="1:2" x14ac:dyDescent="0.2">
      <c r="A28303" s="1" t="s">
        <v>11650</v>
      </c>
      <c r="B28303" t="str">
        <f t="shared" si="861"/>
        <v>https://www.udobaer.de/out/media/public/cust/others/s0000471-2021-ch_it.pdf</v>
      </c>
    </row>
    <row r="28304" spans="1:2" x14ac:dyDescent="0.2">
      <c r="A28304" s="1" t="s">
        <v>11651</v>
      </c>
      <c r="B28304" t="str">
        <f t="shared" si="861"/>
        <v>https://www.udobaer.de/out/media/public/cust/others/s0000471-2021-ch_it.pdf</v>
      </c>
    </row>
    <row r="28305" spans="1:2" x14ac:dyDescent="0.2">
      <c r="A28305" s="1" t="s">
        <v>11652</v>
      </c>
      <c r="B28305" t="str">
        <f t="shared" si="861"/>
        <v>https://www.udobaer.de/out/media/public/cust/others/s0000471-2021-ch_it.pdf</v>
      </c>
    </row>
    <row r="28306" spans="1:2" x14ac:dyDescent="0.2">
      <c r="A28306" s="1" t="s">
        <v>11653</v>
      </c>
      <c r="B28306" t="str">
        <f t="shared" si="861"/>
        <v>https://www.udobaer.de/out/media/public/cust/others/s0000471-2021-ch_it.pdf</v>
      </c>
    </row>
    <row r="28307" spans="1:2" x14ac:dyDescent="0.2">
      <c r="A28307" s="1" t="s">
        <v>11654</v>
      </c>
      <c r="B28307" t="str">
        <f t="shared" si="861"/>
        <v>https://www.udobaer.de/out/media/public/cust/others/s0000471-2021-ch_it.pdf</v>
      </c>
    </row>
    <row r="28308" spans="1:2" x14ac:dyDescent="0.2">
      <c r="A28308" s="1" t="s">
        <v>11655</v>
      </c>
      <c r="B28308" t="str">
        <f t="shared" si="861"/>
        <v>https://www.udobaer.de/out/media/public/cust/others/s0000471-2021-ch_it.pdf</v>
      </c>
    </row>
    <row r="28309" spans="1:2" x14ac:dyDescent="0.2">
      <c r="A28309" s="1" t="s">
        <v>11656</v>
      </c>
      <c r="B28309" t="str">
        <f t="shared" si="861"/>
        <v>https://www.udobaer.de/out/media/public/cust/others/s0000471-2021-ch_it.pdf</v>
      </c>
    </row>
    <row r="28310" spans="1:2" x14ac:dyDescent="0.2">
      <c r="A28310" s="1" t="s">
        <v>11657</v>
      </c>
      <c r="B28310" t="str">
        <f t="shared" si="861"/>
        <v>https://www.udobaer.de/out/media/public/cust/others/s0000471-2021-ch_it.pdf</v>
      </c>
    </row>
    <row r="28311" spans="1:2" x14ac:dyDescent="0.2">
      <c r="A28311" s="1" t="s">
        <v>11658</v>
      </c>
      <c r="B28311" t="str">
        <f t="shared" si="861"/>
        <v>https://www.udobaer.de/out/media/public/cust/others/s0000471-2021-ch_it.pdf</v>
      </c>
    </row>
    <row r="28312" spans="1:2" x14ac:dyDescent="0.2">
      <c r="A28312" s="1" t="s">
        <v>11659</v>
      </c>
      <c r="B28312" t="str">
        <f t="shared" si="861"/>
        <v>https://www.udobaer.de/out/media/public/cust/others/s0000471-2021-ch_it.pdf</v>
      </c>
    </row>
    <row r="28313" spans="1:2" x14ac:dyDescent="0.2">
      <c r="A28313" s="1" t="s">
        <v>11660</v>
      </c>
      <c r="B28313" t="str">
        <f t="shared" si="861"/>
        <v>https://www.udobaer.de/out/media/public/cust/others/s0000471-2021-ch_it.pdf</v>
      </c>
    </row>
    <row r="28314" spans="1:2" x14ac:dyDescent="0.2">
      <c r="A28314" s="1" t="s">
        <v>11661</v>
      </c>
      <c r="B28314" t="str">
        <f t="shared" si="861"/>
        <v>https://www.udobaer.de/out/media/public/cust/others/s0000471-2021-ch_it.pdf</v>
      </c>
    </row>
    <row r="28315" spans="1:2" x14ac:dyDescent="0.2">
      <c r="A28315" s="1" t="s">
        <v>11662</v>
      </c>
      <c r="B28315" t="str">
        <f t="shared" ref="B28315:B28346" si="862">HYPERLINK("https://www.udobaer.de/out/media/public/cust/others/s0000471-2021-ch_it.pdf")</f>
        <v>https://www.udobaer.de/out/media/public/cust/others/s0000471-2021-ch_it.pdf</v>
      </c>
    </row>
    <row r="28316" spans="1:2" x14ac:dyDescent="0.2">
      <c r="A28316" s="1" t="s">
        <v>11663</v>
      </c>
      <c r="B28316" t="str">
        <f t="shared" si="862"/>
        <v>https://www.udobaer.de/out/media/public/cust/others/s0000471-2021-ch_it.pdf</v>
      </c>
    </row>
    <row r="28317" spans="1:2" x14ac:dyDescent="0.2">
      <c r="A28317" s="1" t="s">
        <v>11664</v>
      </c>
      <c r="B28317" t="str">
        <f t="shared" si="862"/>
        <v>https://www.udobaer.de/out/media/public/cust/others/s0000471-2021-ch_it.pdf</v>
      </c>
    </row>
    <row r="28318" spans="1:2" x14ac:dyDescent="0.2">
      <c r="A28318" s="1" t="s">
        <v>11665</v>
      </c>
      <c r="B28318" t="str">
        <f t="shared" si="862"/>
        <v>https://www.udobaer.de/out/media/public/cust/others/s0000471-2021-ch_it.pdf</v>
      </c>
    </row>
    <row r="28319" spans="1:2" x14ac:dyDescent="0.2">
      <c r="A28319" s="1" t="s">
        <v>11666</v>
      </c>
      <c r="B28319" t="str">
        <f t="shared" si="862"/>
        <v>https://www.udobaer.de/out/media/public/cust/others/s0000471-2021-ch_it.pdf</v>
      </c>
    </row>
    <row r="28320" spans="1:2" x14ac:dyDescent="0.2">
      <c r="A28320" s="1" t="s">
        <v>11667</v>
      </c>
      <c r="B28320" t="str">
        <f t="shared" si="862"/>
        <v>https://www.udobaer.de/out/media/public/cust/others/s0000471-2021-ch_it.pdf</v>
      </c>
    </row>
    <row r="28321" spans="1:2" x14ac:dyDescent="0.2">
      <c r="A28321" s="1" t="s">
        <v>11668</v>
      </c>
      <c r="B28321" t="str">
        <f t="shared" si="862"/>
        <v>https://www.udobaer.de/out/media/public/cust/others/s0000471-2021-ch_it.pdf</v>
      </c>
    </row>
    <row r="28322" spans="1:2" x14ac:dyDescent="0.2">
      <c r="A28322" s="1" t="s">
        <v>11670</v>
      </c>
      <c r="B28322" t="str">
        <f t="shared" si="862"/>
        <v>https://www.udobaer.de/out/media/public/cust/others/s0000471-2021-ch_it.pdf</v>
      </c>
    </row>
    <row r="28323" spans="1:2" x14ac:dyDescent="0.2">
      <c r="A28323" s="1" t="s">
        <v>11733</v>
      </c>
      <c r="B28323" t="str">
        <f t="shared" si="862"/>
        <v>https://www.udobaer.de/out/media/public/cust/others/s0000471-2021-ch_it.pdf</v>
      </c>
    </row>
    <row r="28324" spans="1:2" x14ac:dyDescent="0.2">
      <c r="A28324" s="1" t="s">
        <v>11734</v>
      </c>
      <c r="B28324" t="str">
        <f t="shared" si="862"/>
        <v>https://www.udobaer.de/out/media/public/cust/others/s0000471-2021-ch_it.pdf</v>
      </c>
    </row>
    <row r="28325" spans="1:2" x14ac:dyDescent="0.2">
      <c r="A28325" s="1" t="s">
        <v>11736</v>
      </c>
      <c r="B28325" t="str">
        <f t="shared" si="862"/>
        <v>https://www.udobaer.de/out/media/public/cust/others/s0000471-2021-ch_it.pdf</v>
      </c>
    </row>
    <row r="28326" spans="1:2" x14ac:dyDescent="0.2">
      <c r="A28326" s="1" t="s">
        <v>11737</v>
      </c>
      <c r="B28326" t="str">
        <f t="shared" si="862"/>
        <v>https://www.udobaer.de/out/media/public/cust/others/s0000471-2021-ch_it.pdf</v>
      </c>
    </row>
    <row r="28327" spans="1:2" x14ac:dyDescent="0.2">
      <c r="A28327" s="1" t="s">
        <v>11739</v>
      </c>
      <c r="B28327" t="str">
        <f t="shared" si="862"/>
        <v>https://www.udobaer.de/out/media/public/cust/others/s0000471-2021-ch_it.pdf</v>
      </c>
    </row>
    <row r="28328" spans="1:2" x14ac:dyDescent="0.2">
      <c r="A28328" s="1" t="s">
        <v>11740</v>
      </c>
      <c r="B28328" t="str">
        <f t="shared" si="862"/>
        <v>https://www.udobaer.de/out/media/public/cust/others/s0000471-2021-ch_it.pdf</v>
      </c>
    </row>
    <row r="28329" spans="1:2" x14ac:dyDescent="0.2">
      <c r="A28329" s="1" t="s">
        <v>11741</v>
      </c>
      <c r="B28329" t="str">
        <f t="shared" si="862"/>
        <v>https://www.udobaer.de/out/media/public/cust/others/s0000471-2021-ch_it.pdf</v>
      </c>
    </row>
    <row r="28330" spans="1:2" x14ac:dyDescent="0.2">
      <c r="A28330" s="1" t="s">
        <v>11742</v>
      </c>
      <c r="B28330" t="str">
        <f t="shared" si="862"/>
        <v>https://www.udobaer.de/out/media/public/cust/others/s0000471-2021-ch_it.pdf</v>
      </c>
    </row>
    <row r="28331" spans="1:2" x14ac:dyDescent="0.2">
      <c r="A28331" s="1" t="s">
        <v>11743</v>
      </c>
      <c r="B28331" t="str">
        <f t="shared" si="862"/>
        <v>https://www.udobaer.de/out/media/public/cust/others/s0000471-2021-ch_it.pdf</v>
      </c>
    </row>
    <row r="28332" spans="1:2" x14ac:dyDescent="0.2">
      <c r="A28332" s="1" t="s">
        <v>11744</v>
      </c>
      <c r="B28332" t="str">
        <f t="shared" si="862"/>
        <v>https://www.udobaer.de/out/media/public/cust/others/s0000471-2021-ch_it.pdf</v>
      </c>
    </row>
    <row r="28333" spans="1:2" x14ac:dyDescent="0.2">
      <c r="A28333" s="1" t="s">
        <v>11745</v>
      </c>
      <c r="B28333" t="str">
        <f t="shared" si="862"/>
        <v>https://www.udobaer.de/out/media/public/cust/others/s0000471-2021-ch_it.pdf</v>
      </c>
    </row>
    <row r="28334" spans="1:2" x14ac:dyDescent="0.2">
      <c r="A28334" s="1" t="s">
        <v>11746</v>
      </c>
      <c r="B28334" t="str">
        <f t="shared" si="862"/>
        <v>https://www.udobaer.de/out/media/public/cust/others/s0000471-2021-ch_it.pdf</v>
      </c>
    </row>
    <row r="28335" spans="1:2" x14ac:dyDescent="0.2">
      <c r="A28335" s="1" t="s">
        <v>11747</v>
      </c>
      <c r="B28335" t="str">
        <f t="shared" si="862"/>
        <v>https://www.udobaer.de/out/media/public/cust/others/s0000471-2021-ch_it.pdf</v>
      </c>
    </row>
    <row r="28336" spans="1:2" x14ac:dyDescent="0.2">
      <c r="A28336" s="1" t="s">
        <v>11748</v>
      </c>
      <c r="B28336" t="str">
        <f t="shared" si="862"/>
        <v>https://www.udobaer.de/out/media/public/cust/others/s0000471-2021-ch_it.pdf</v>
      </c>
    </row>
    <row r="28337" spans="1:2" x14ac:dyDescent="0.2">
      <c r="A28337" s="1" t="s">
        <v>11749</v>
      </c>
      <c r="B28337" t="str">
        <f t="shared" si="862"/>
        <v>https://www.udobaer.de/out/media/public/cust/others/s0000471-2021-ch_it.pdf</v>
      </c>
    </row>
    <row r="28338" spans="1:2" x14ac:dyDescent="0.2">
      <c r="A28338" s="1" t="s">
        <v>11750</v>
      </c>
      <c r="B28338" t="str">
        <f t="shared" si="862"/>
        <v>https://www.udobaer.de/out/media/public/cust/others/s0000471-2021-ch_it.pdf</v>
      </c>
    </row>
    <row r="28339" spans="1:2" x14ac:dyDescent="0.2">
      <c r="A28339" s="1" t="s">
        <v>11751</v>
      </c>
      <c r="B28339" t="str">
        <f t="shared" si="862"/>
        <v>https://www.udobaer.de/out/media/public/cust/others/s0000471-2021-ch_it.pdf</v>
      </c>
    </row>
    <row r="28340" spans="1:2" x14ac:dyDescent="0.2">
      <c r="A28340" s="1" t="s">
        <v>11752</v>
      </c>
      <c r="B28340" t="str">
        <f t="shared" si="862"/>
        <v>https://www.udobaer.de/out/media/public/cust/others/s0000471-2021-ch_it.pdf</v>
      </c>
    </row>
    <row r="28341" spans="1:2" x14ac:dyDescent="0.2">
      <c r="A28341" s="1" t="s">
        <v>11753</v>
      </c>
      <c r="B28341" t="str">
        <f t="shared" si="862"/>
        <v>https://www.udobaer.de/out/media/public/cust/others/s0000471-2021-ch_it.pdf</v>
      </c>
    </row>
    <row r="28342" spans="1:2" x14ac:dyDescent="0.2">
      <c r="A28342" s="1" t="s">
        <v>11754</v>
      </c>
      <c r="B28342" t="str">
        <f t="shared" si="862"/>
        <v>https://www.udobaer.de/out/media/public/cust/others/s0000471-2021-ch_it.pdf</v>
      </c>
    </row>
    <row r="28343" spans="1:2" x14ac:dyDescent="0.2">
      <c r="A28343" s="1" t="s">
        <v>11755</v>
      </c>
      <c r="B28343" t="str">
        <f t="shared" si="862"/>
        <v>https://www.udobaer.de/out/media/public/cust/others/s0000471-2021-ch_it.pdf</v>
      </c>
    </row>
    <row r="28344" spans="1:2" x14ac:dyDescent="0.2">
      <c r="A28344" s="1" t="s">
        <v>11756</v>
      </c>
      <c r="B28344" t="str">
        <f t="shared" si="862"/>
        <v>https://www.udobaer.de/out/media/public/cust/others/s0000471-2021-ch_it.pdf</v>
      </c>
    </row>
    <row r="28345" spans="1:2" x14ac:dyDescent="0.2">
      <c r="A28345" s="1" t="s">
        <v>11757</v>
      </c>
      <c r="B28345" t="str">
        <f t="shared" si="862"/>
        <v>https://www.udobaer.de/out/media/public/cust/others/s0000471-2021-ch_it.pdf</v>
      </c>
    </row>
    <row r="28346" spans="1:2" x14ac:dyDescent="0.2">
      <c r="A28346" s="1" t="s">
        <v>11758</v>
      </c>
      <c r="B28346" t="str">
        <f t="shared" si="862"/>
        <v>https://www.udobaer.de/out/media/public/cust/others/s0000471-2021-ch_it.pdf</v>
      </c>
    </row>
    <row r="28347" spans="1:2" x14ac:dyDescent="0.2">
      <c r="A28347" s="1" t="s">
        <v>11759</v>
      </c>
      <c r="B28347" t="str">
        <f t="shared" ref="B28347:B28360" si="863">HYPERLINK("https://www.udobaer.de/out/media/public/cust/others/s0000471-2021-ch_it.pdf")</f>
        <v>https://www.udobaer.de/out/media/public/cust/others/s0000471-2021-ch_it.pdf</v>
      </c>
    </row>
    <row r="28348" spans="1:2" x14ac:dyDescent="0.2">
      <c r="A28348" s="1" t="s">
        <v>11760</v>
      </c>
      <c r="B28348" t="str">
        <f t="shared" si="863"/>
        <v>https://www.udobaer.de/out/media/public/cust/others/s0000471-2021-ch_it.pdf</v>
      </c>
    </row>
    <row r="28349" spans="1:2" x14ac:dyDescent="0.2">
      <c r="A28349" s="1" t="s">
        <v>11761</v>
      </c>
      <c r="B28349" t="str">
        <f t="shared" si="863"/>
        <v>https://www.udobaer.de/out/media/public/cust/others/s0000471-2021-ch_it.pdf</v>
      </c>
    </row>
    <row r="28350" spans="1:2" x14ac:dyDescent="0.2">
      <c r="A28350" s="1" t="s">
        <v>11762</v>
      </c>
      <c r="B28350" t="str">
        <f t="shared" si="863"/>
        <v>https://www.udobaer.de/out/media/public/cust/others/s0000471-2021-ch_it.pdf</v>
      </c>
    </row>
    <row r="28351" spans="1:2" x14ac:dyDescent="0.2">
      <c r="A28351" s="1" t="s">
        <v>11962</v>
      </c>
      <c r="B28351" t="str">
        <f t="shared" si="863"/>
        <v>https://www.udobaer.de/out/media/public/cust/others/s0000471-2021-ch_it.pdf</v>
      </c>
    </row>
    <row r="28352" spans="1:2" x14ac:dyDescent="0.2">
      <c r="A28352" s="1" t="s">
        <v>11963</v>
      </c>
      <c r="B28352" t="str">
        <f t="shared" si="863"/>
        <v>https://www.udobaer.de/out/media/public/cust/others/s0000471-2021-ch_it.pdf</v>
      </c>
    </row>
    <row r="28353" spans="1:2" x14ac:dyDescent="0.2">
      <c r="A28353" s="1" t="s">
        <v>11964</v>
      </c>
      <c r="B28353" t="str">
        <f t="shared" si="863"/>
        <v>https://www.udobaer.de/out/media/public/cust/others/s0000471-2021-ch_it.pdf</v>
      </c>
    </row>
    <row r="28354" spans="1:2" x14ac:dyDescent="0.2">
      <c r="A28354" s="1" t="s">
        <v>11965</v>
      </c>
      <c r="B28354" t="str">
        <f t="shared" si="863"/>
        <v>https://www.udobaer.de/out/media/public/cust/others/s0000471-2021-ch_it.pdf</v>
      </c>
    </row>
    <row r="28355" spans="1:2" x14ac:dyDescent="0.2">
      <c r="A28355" s="1" t="s">
        <v>11967</v>
      </c>
      <c r="B28355" t="str">
        <f t="shared" si="863"/>
        <v>https://www.udobaer.de/out/media/public/cust/others/s0000471-2021-ch_it.pdf</v>
      </c>
    </row>
    <row r="28356" spans="1:2" x14ac:dyDescent="0.2">
      <c r="A28356" s="1" t="s">
        <v>12006</v>
      </c>
      <c r="B28356" t="str">
        <f t="shared" si="863"/>
        <v>https://www.udobaer.de/out/media/public/cust/others/s0000471-2021-ch_it.pdf</v>
      </c>
    </row>
    <row r="28357" spans="1:2" x14ac:dyDescent="0.2">
      <c r="A28357" s="1" t="s">
        <v>12008</v>
      </c>
      <c r="B28357" t="str">
        <f t="shared" si="863"/>
        <v>https://www.udobaer.de/out/media/public/cust/others/s0000471-2021-ch_it.pdf</v>
      </c>
    </row>
    <row r="28358" spans="1:2" x14ac:dyDescent="0.2">
      <c r="A28358" s="1" t="s">
        <v>12009</v>
      </c>
      <c r="B28358" t="str">
        <f t="shared" si="863"/>
        <v>https://www.udobaer.de/out/media/public/cust/others/s0000471-2021-ch_it.pdf</v>
      </c>
    </row>
    <row r="28359" spans="1:2" x14ac:dyDescent="0.2">
      <c r="A28359" s="1" t="s">
        <v>12010</v>
      </c>
      <c r="B28359" t="str">
        <f t="shared" si="863"/>
        <v>https://www.udobaer.de/out/media/public/cust/others/s0000471-2021-ch_it.pdf</v>
      </c>
    </row>
    <row r="28360" spans="1:2" x14ac:dyDescent="0.2">
      <c r="A28360" s="1" t="s">
        <v>12012</v>
      </c>
      <c r="B28360" t="str">
        <f t="shared" si="863"/>
        <v>https://www.udobaer.de/out/media/public/cust/others/s0000471-2021-ch_it.pdf</v>
      </c>
    </row>
    <row r="28361" spans="1:2" x14ac:dyDescent="0.2">
      <c r="A28361" s="1" t="s">
        <v>11698</v>
      </c>
      <c r="B28361" t="str">
        <f t="shared" ref="B28361:B28396" si="864">HYPERLINK("https://www.udobaer.de/out/media/public/cust/others/s0000472-2021-ch_it.pdf")</f>
        <v>https://www.udobaer.de/out/media/public/cust/others/s0000472-2021-ch_it.pdf</v>
      </c>
    </row>
    <row r="28362" spans="1:2" x14ac:dyDescent="0.2">
      <c r="A28362" s="1" t="s">
        <v>11699</v>
      </c>
      <c r="B28362" t="str">
        <f t="shared" si="864"/>
        <v>https://www.udobaer.de/out/media/public/cust/others/s0000472-2021-ch_it.pdf</v>
      </c>
    </row>
    <row r="28363" spans="1:2" x14ac:dyDescent="0.2">
      <c r="A28363" s="1" t="s">
        <v>11700</v>
      </c>
      <c r="B28363" t="str">
        <f t="shared" si="864"/>
        <v>https://www.udobaer.de/out/media/public/cust/others/s0000472-2021-ch_it.pdf</v>
      </c>
    </row>
    <row r="28364" spans="1:2" x14ac:dyDescent="0.2">
      <c r="A28364" s="1" t="s">
        <v>11702</v>
      </c>
      <c r="B28364" t="str">
        <f t="shared" si="864"/>
        <v>https://www.udobaer.de/out/media/public/cust/others/s0000472-2021-ch_it.pdf</v>
      </c>
    </row>
    <row r="28365" spans="1:2" x14ac:dyDescent="0.2">
      <c r="A28365" s="1" t="s">
        <v>11703</v>
      </c>
      <c r="B28365" t="str">
        <f t="shared" si="864"/>
        <v>https://www.udobaer.de/out/media/public/cust/others/s0000472-2021-ch_it.pdf</v>
      </c>
    </row>
    <row r="28366" spans="1:2" x14ac:dyDescent="0.2">
      <c r="A28366" s="1" t="s">
        <v>11704</v>
      </c>
      <c r="B28366" t="str">
        <f t="shared" si="864"/>
        <v>https://www.udobaer.de/out/media/public/cust/others/s0000472-2021-ch_it.pdf</v>
      </c>
    </row>
    <row r="28367" spans="1:2" x14ac:dyDescent="0.2">
      <c r="A28367" s="1" t="s">
        <v>11705</v>
      </c>
      <c r="B28367" t="str">
        <f t="shared" si="864"/>
        <v>https://www.udobaer.de/out/media/public/cust/others/s0000472-2021-ch_it.pdf</v>
      </c>
    </row>
    <row r="28368" spans="1:2" x14ac:dyDescent="0.2">
      <c r="A28368" s="1" t="s">
        <v>11706</v>
      </c>
      <c r="B28368" t="str">
        <f t="shared" si="864"/>
        <v>https://www.udobaer.de/out/media/public/cust/others/s0000472-2021-ch_it.pdf</v>
      </c>
    </row>
    <row r="28369" spans="1:2" x14ac:dyDescent="0.2">
      <c r="A28369" s="1" t="s">
        <v>11707</v>
      </c>
      <c r="B28369" t="str">
        <f t="shared" si="864"/>
        <v>https://www.udobaer.de/out/media/public/cust/others/s0000472-2021-ch_it.pdf</v>
      </c>
    </row>
    <row r="28370" spans="1:2" x14ac:dyDescent="0.2">
      <c r="A28370" s="1" t="s">
        <v>11708</v>
      </c>
      <c r="B28370" t="str">
        <f t="shared" si="864"/>
        <v>https://www.udobaer.de/out/media/public/cust/others/s0000472-2021-ch_it.pdf</v>
      </c>
    </row>
    <row r="28371" spans="1:2" x14ac:dyDescent="0.2">
      <c r="A28371" s="1" t="s">
        <v>11709</v>
      </c>
      <c r="B28371" t="str">
        <f t="shared" si="864"/>
        <v>https://www.udobaer.de/out/media/public/cust/others/s0000472-2021-ch_it.pdf</v>
      </c>
    </row>
    <row r="28372" spans="1:2" x14ac:dyDescent="0.2">
      <c r="A28372" s="1" t="s">
        <v>11710</v>
      </c>
      <c r="B28372" t="str">
        <f t="shared" si="864"/>
        <v>https://www.udobaer.de/out/media/public/cust/others/s0000472-2021-ch_it.pdf</v>
      </c>
    </row>
    <row r="28373" spans="1:2" x14ac:dyDescent="0.2">
      <c r="A28373" s="1" t="s">
        <v>11711</v>
      </c>
      <c r="B28373" t="str">
        <f t="shared" si="864"/>
        <v>https://www.udobaer.de/out/media/public/cust/others/s0000472-2021-ch_it.pdf</v>
      </c>
    </row>
    <row r="28374" spans="1:2" x14ac:dyDescent="0.2">
      <c r="A28374" s="1" t="s">
        <v>11712</v>
      </c>
      <c r="B28374" t="str">
        <f t="shared" si="864"/>
        <v>https://www.udobaer.de/out/media/public/cust/others/s0000472-2021-ch_it.pdf</v>
      </c>
    </row>
    <row r="28375" spans="1:2" x14ac:dyDescent="0.2">
      <c r="A28375" s="1" t="s">
        <v>11713</v>
      </c>
      <c r="B28375" t="str">
        <f t="shared" si="864"/>
        <v>https://www.udobaer.de/out/media/public/cust/others/s0000472-2021-ch_it.pdf</v>
      </c>
    </row>
    <row r="28376" spans="1:2" x14ac:dyDescent="0.2">
      <c r="A28376" s="1" t="s">
        <v>11714</v>
      </c>
      <c r="B28376" t="str">
        <f t="shared" si="864"/>
        <v>https://www.udobaer.de/out/media/public/cust/others/s0000472-2021-ch_it.pdf</v>
      </c>
    </row>
    <row r="28377" spans="1:2" x14ac:dyDescent="0.2">
      <c r="A28377" s="1" t="s">
        <v>11715</v>
      </c>
      <c r="B28377" t="str">
        <f t="shared" si="864"/>
        <v>https://www.udobaer.de/out/media/public/cust/others/s0000472-2021-ch_it.pdf</v>
      </c>
    </row>
    <row r="28378" spans="1:2" x14ac:dyDescent="0.2">
      <c r="A28378" s="1" t="s">
        <v>11716</v>
      </c>
      <c r="B28378" t="str">
        <f t="shared" si="864"/>
        <v>https://www.udobaer.de/out/media/public/cust/others/s0000472-2021-ch_it.pdf</v>
      </c>
    </row>
    <row r="28379" spans="1:2" x14ac:dyDescent="0.2">
      <c r="A28379" s="1" t="s">
        <v>11717</v>
      </c>
      <c r="B28379" t="str">
        <f t="shared" si="864"/>
        <v>https://www.udobaer.de/out/media/public/cust/others/s0000472-2021-ch_it.pdf</v>
      </c>
    </row>
    <row r="28380" spans="1:2" x14ac:dyDescent="0.2">
      <c r="A28380" s="1" t="s">
        <v>11718</v>
      </c>
      <c r="B28380" t="str">
        <f t="shared" si="864"/>
        <v>https://www.udobaer.de/out/media/public/cust/others/s0000472-2021-ch_it.pdf</v>
      </c>
    </row>
    <row r="28381" spans="1:2" x14ac:dyDescent="0.2">
      <c r="A28381" s="1" t="s">
        <v>11787</v>
      </c>
      <c r="B28381" t="str">
        <f t="shared" si="864"/>
        <v>https://www.udobaer.de/out/media/public/cust/others/s0000472-2021-ch_it.pdf</v>
      </c>
    </row>
    <row r="28382" spans="1:2" x14ac:dyDescent="0.2">
      <c r="A28382" s="1" t="s">
        <v>11788</v>
      </c>
      <c r="B28382" t="str">
        <f t="shared" si="864"/>
        <v>https://www.udobaer.de/out/media/public/cust/others/s0000472-2021-ch_it.pdf</v>
      </c>
    </row>
    <row r="28383" spans="1:2" x14ac:dyDescent="0.2">
      <c r="A28383" s="1" t="s">
        <v>11789</v>
      </c>
      <c r="B28383" t="str">
        <f t="shared" si="864"/>
        <v>https://www.udobaer.de/out/media/public/cust/others/s0000472-2021-ch_it.pdf</v>
      </c>
    </row>
    <row r="28384" spans="1:2" x14ac:dyDescent="0.2">
      <c r="A28384" s="1" t="s">
        <v>11790</v>
      </c>
      <c r="B28384" t="str">
        <f t="shared" si="864"/>
        <v>https://www.udobaer.de/out/media/public/cust/others/s0000472-2021-ch_it.pdf</v>
      </c>
    </row>
    <row r="28385" spans="1:2" x14ac:dyDescent="0.2">
      <c r="A28385" s="1" t="s">
        <v>11956</v>
      </c>
      <c r="B28385" t="str">
        <f t="shared" si="864"/>
        <v>https://www.udobaer.de/out/media/public/cust/others/s0000472-2021-ch_it.pdf</v>
      </c>
    </row>
    <row r="28386" spans="1:2" x14ac:dyDescent="0.2">
      <c r="A28386" s="1" t="s">
        <v>11957</v>
      </c>
      <c r="B28386" t="str">
        <f t="shared" si="864"/>
        <v>https://www.udobaer.de/out/media/public/cust/others/s0000472-2021-ch_it.pdf</v>
      </c>
    </row>
    <row r="28387" spans="1:2" x14ac:dyDescent="0.2">
      <c r="A28387" s="1" t="s">
        <v>11958</v>
      </c>
      <c r="B28387" t="str">
        <f t="shared" si="864"/>
        <v>https://www.udobaer.de/out/media/public/cust/others/s0000472-2021-ch_it.pdf</v>
      </c>
    </row>
    <row r="28388" spans="1:2" x14ac:dyDescent="0.2">
      <c r="A28388" s="1" t="s">
        <v>11959</v>
      </c>
      <c r="B28388" t="str">
        <f t="shared" si="864"/>
        <v>https://www.udobaer.de/out/media/public/cust/others/s0000472-2021-ch_it.pdf</v>
      </c>
    </row>
    <row r="28389" spans="1:2" x14ac:dyDescent="0.2">
      <c r="A28389" s="1" t="s">
        <v>11960</v>
      </c>
      <c r="B28389" t="str">
        <f t="shared" si="864"/>
        <v>https://www.udobaer.de/out/media/public/cust/others/s0000472-2021-ch_it.pdf</v>
      </c>
    </row>
    <row r="28390" spans="1:2" x14ac:dyDescent="0.2">
      <c r="A28390" s="1" t="s">
        <v>11961</v>
      </c>
      <c r="B28390" t="str">
        <f t="shared" si="864"/>
        <v>https://www.udobaer.de/out/media/public/cust/others/s0000472-2021-ch_it.pdf</v>
      </c>
    </row>
    <row r="28391" spans="1:2" x14ac:dyDescent="0.2">
      <c r="A28391" s="1" t="s">
        <v>11969</v>
      </c>
      <c r="B28391" t="str">
        <f t="shared" si="864"/>
        <v>https://www.udobaer.de/out/media/public/cust/others/s0000472-2021-ch_it.pdf</v>
      </c>
    </row>
    <row r="28392" spans="1:2" x14ac:dyDescent="0.2">
      <c r="A28392" s="1" t="s">
        <v>11970</v>
      </c>
      <c r="B28392" t="str">
        <f t="shared" si="864"/>
        <v>https://www.udobaer.de/out/media/public/cust/others/s0000472-2021-ch_it.pdf</v>
      </c>
    </row>
    <row r="28393" spans="1:2" x14ac:dyDescent="0.2">
      <c r="A28393" s="1" t="s">
        <v>11971</v>
      </c>
      <c r="B28393" t="str">
        <f t="shared" si="864"/>
        <v>https://www.udobaer.de/out/media/public/cust/others/s0000472-2021-ch_it.pdf</v>
      </c>
    </row>
    <row r="28394" spans="1:2" x14ac:dyDescent="0.2">
      <c r="A28394" s="1" t="s">
        <v>11974</v>
      </c>
      <c r="B28394" t="str">
        <f t="shared" si="864"/>
        <v>https://www.udobaer.de/out/media/public/cust/others/s0000472-2021-ch_it.pdf</v>
      </c>
    </row>
    <row r="28395" spans="1:2" x14ac:dyDescent="0.2">
      <c r="A28395" s="1" t="s">
        <v>11976</v>
      </c>
      <c r="B28395" t="str">
        <f t="shared" si="864"/>
        <v>https://www.udobaer.de/out/media/public/cust/others/s0000472-2021-ch_it.pdf</v>
      </c>
    </row>
    <row r="28396" spans="1:2" x14ac:dyDescent="0.2">
      <c r="A28396" s="1" t="s">
        <v>12023</v>
      </c>
      <c r="B28396" t="str">
        <f t="shared" si="864"/>
        <v>https://www.udobaer.de/out/media/public/cust/others/s0000472-2021-ch_it.pdf</v>
      </c>
    </row>
    <row r="28397" spans="1:2" x14ac:dyDescent="0.2">
      <c r="A28397" s="1" t="s">
        <v>11669</v>
      </c>
      <c r="B28397" t="str">
        <f t="shared" ref="B28397:B28444" si="865">HYPERLINK("https://www.udobaer.de/out/media/public/cust/others/s0000473-2021-ch_it.pdf")</f>
        <v>https://www.udobaer.de/out/media/public/cust/others/s0000473-2021-ch_it.pdf</v>
      </c>
    </row>
    <row r="28398" spans="1:2" x14ac:dyDescent="0.2">
      <c r="A28398" s="1" t="s">
        <v>11671</v>
      </c>
      <c r="B28398" t="str">
        <f t="shared" si="865"/>
        <v>https://www.udobaer.de/out/media/public/cust/others/s0000473-2021-ch_it.pdf</v>
      </c>
    </row>
    <row r="28399" spans="1:2" x14ac:dyDescent="0.2">
      <c r="A28399" s="1" t="s">
        <v>11672</v>
      </c>
      <c r="B28399" t="str">
        <f t="shared" si="865"/>
        <v>https://www.udobaer.de/out/media/public/cust/others/s0000473-2021-ch_it.pdf</v>
      </c>
    </row>
    <row r="28400" spans="1:2" x14ac:dyDescent="0.2">
      <c r="A28400" s="1" t="s">
        <v>11673</v>
      </c>
      <c r="B28400" t="str">
        <f t="shared" si="865"/>
        <v>https://www.udobaer.de/out/media/public/cust/others/s0000473-2021-ch_it.pdf</v>
      </c>
    </row>
    <row r="28401" spans="1:2" x14ac:dyDescent="0.2">
      <c r="A28401" s="1" t="s">
        <v>11674</v>
      </c>
      <c r="B28401" t="str">
        <f t="shared" si="865"/>
        <v>https://www.udobaer.de/out/media/public/cust/others/s0000473-2021-ch_it.pdf</v>
      </c>
    </row>
    <row r="28402" spans="1:2" x14ac:dyDescent="0.2">
      <c r="A28402" s="1" t="s">
        <v>11675</v>
      </c>
      <c r="B28402" t="str">
        <f t="shared" si="865"/>
        <v>https://www.udobaer.de/out/media/public/cust/others/s0000473-2021-ch_it.pdf</v>
      </c>
    </row>
    <row r="28403" spans="1:2" x14ac:dyDescent="0.2">
      <c r="A28403" s="1" t="s">
        <v>11676</v>
      </c>
      <c r="B28403" t="str">
        <f t="shared" si="865"/>
        <v>https://www.udobaer.de/out/media/public/cust/others/s0000473-2021-ch_it.pdf</v>
      </c>
    </row>
    <row r="28404" spans="1:2" x14ac:dyDescent="0.2">
      <c r="A28404" s="1" t="s">
        <v>11677</v>
      </c>
      <c r="B28404" t="str">
        <f t="shared" si="865"/>
        <v>https://www.udobaer.de/out/media/public/cust/others/s0000473-2021-ch_it.pdf</v>
      </c>
    </row>
    <row r="28405" spans="1:2" x14ac:dyDescent="0.2">
      <c r="A28405" s="1" t="s">
        <v>11678</v>
      </c>
      <c r="B28405" t="str">
        <f t="shared" si="865"/>
        <v>https://www.udobaer.de/out/media/public/cust/others/s0000473-2021-ch_it.pdf</v>
      </c>
    </row>
    <row r="28406" spans="1:2" x14ac:dyDescent="0.2">
      <c r="A28406" s="1" t="s">
        <v>11679</v>
      </c>
      <c r="B28406" t="str">
        <f t="shared" si="865"/>
        <v>https://www.udobaer.de/out/media/public/cust/others/s0000473-2021-ch_it.pdf</v>
      </c>
    </row>
    <row r="28407" spans="1:2" x14ac:dyDescent="0.2">
      <c r="A28407" s="1" t="s">
        <v>11680</v>
      </c>
      <c r="B28407" t="str">
        <f t="shared" si="865"/>
        <v>https://www.udobaer.de/out/media/public/cust/others/s0000473-2021-ch_it.pdf</v>
      </c>
    </row>
    <row r="28408" spans="1:2" x14ac:dyDescent="0.2">
      <c r="A28408" s="1" t="s">
        <v>11681</v>
      </c>
      <c r="B28408" t="str">
        <f t="shared" si="865"/>
        <v>https://www.udobaer.de/out/media/public/cust/others/s0000473-2021-ch_it.pdf</v>
      </c>
    </row>
    <row r="28409" spans="1:2" x14ac:dyDescent="0.2">
      <c r="A28409" s="1" t="s">
        <v>11682</v>
      </c>
      <c r="B28409" t="str">
        <f t="shared" si="865"/>
        <v>https://www.udobaer.de/out/media/public/cust/others/s0000473-2021-ch_it.pdf</v>
      </c>
    </row>
    <row r="28410" spans="1:2" x14ac:dyDescent="0.2">
      <c r="A28410" s="1" t="s">
        <v>11683</v>
      </c>
      <c r="B28410" t="str">
        <f t="shared" si="865"/>
        <v>https://www.udobaer.de/out/media/public/cust/others/s0000473-2021-ch_it.pdf</v>
      </c>
    </row>
    <row r="28411" spans="1:2" x14ac:dyDescent="0.2">
      <c r="A28411" s="1" t="s">
        <v>11684</v>
      </c>
      <c r="B28411" t="str">
        <f t="shared" si="865"/>
        <v>https://www.udobaer.de/out/media/public/cust/others/s0000473-2021-ch_it.pdf</v>
      </c>
    </row>
    <row r="28412" spans="1:2" x14ac:dyDescent="0.2">
      <c r="A28412" s="1" t="s">
        <v>11685</v>
      </c>
      <c r="B28412" t="str">
        <f t="shared" si="865"/>
        <v>https://www.udobaer.de/out/media/public/cust/others/s0000473-2021-ch_it.pdf</v>
      </c>
    </row>
    <row r="28413" spans="1:2" x14ac:dyDescent="0.2">
      <c r="A28413" s="1" t="s">
        <v>11803</v>
      </c>
      <c r="B28413" t="str">
        <f t="shared" si="865"/>
        <v>https://www.udobaer.de/out/media/public/cust/others/s0000473-2021-ch_it.pdf</v>
      </c>
    </row>
    <row r="28414" spans="1:2" x14ac:dyDescent="0.2">
      <c r="A28414" s="1" t="s">
        <v>11804</v>
      </c>
      <c r="B28414" t="str">
        <f t="shared" si="865"/>
        <v>https://www.udobaer.de/out/media/public/cust/others/s0000473-2021-ch_it.pdf</v>
      </c>
    </row>
    <row r="28415" spans="1:2" x14ac:dyDescent="0.2">
      <c r="A28415" s="1" t="s">
        <v>11805</v>
      </c>
      <c r="B28415" t="str">
        <f t="shared" si="865"/>
        <v>https://www.udobaer.de/out/media/public/cust/others/s0000473-2021-ch_it.pdf</v>
      </c>
    </row>
    <row r="28416" spans="1:2" x14ac:dyDescent="0.2">
      <c r="A28416" s="1" t="s">
        <v>11806</v>
      </c>
      <c r="B28416" t="str">
        <f t="shared" si="865"/>
        <v>https://www.udobaer.de/out/media/public/cust/others/s0000473-2021-ch_it.pdf</v>
      </c>
    </row>
    <row r="28417" spans="1:2" x14ac:dyDescent="0.2">
      <c r="A28417" s="1" t="s">
        <v>11807</v>
      </c>
      <c r="B28417" t="str">
        <f t="shared" si="865"/>
        <v>https://www.udobaer.de/out/media/public/cust/others/s0000473-2021-ch_it.pdf</v>
      </c>
    </row>
    <row r="28418" spans="1:2" x14ac:dyDescent="0.2">
      <c r="A28418" s="1" t="s">
        <v>11808</v>
      </c>
      <c r="B28418" t="str">
        <f t="shared" si="865"/>
        <v>https://www.udobaer.de/out/media/public/cust/others/s0000473-2021-ch_it.pdf</v>
      </c>
    </row>
    <row r="28419" spans="1:2" x14ac:dyDescent="0.2">
      <c r="A28419" s="1" t="s">
        <v>11809</v>
      </c>
      <c r="B28419" t="str">
        <f t="shared" si="865"/>
        <v>https://www.udobaer.de/out/media/public/cust/others/s0000473-2021-ch_it.pdf</v>
      </c>
    </row>
    <row r="28420" spans="1:2" x14ac:dyDescent="0.2">
      <c r="A28420" s="1" t="s">
        <v>11810</v>
      </c>
      <c r="B28420" t="str">
        <f t="shared" si="865"/>
        <v>https://www.udobaer.de/out/media/public/cust/others/s0000473-2021-ch_it.pdf</v>
      </c>
    </row>
    <row r="28421" spans="1:2" x14ac:dyDescent="0.2">
      <c r="A28421" s="1" t="s">
        <v>11811</v>
      </c>
      <c r="B28421" t="str">
        <f t="shared" si="865"/>
        <v>https://www.udobaer.de/out/media/public/cust/others/s0000473-2021-ch_it.pdf</v>
      </c>
    </row>
    <row r="28422" spans="1:2" x14ac:dyDescent="0.2">
      <c r="A28422" s="1" t="s">
        <v>11812</v>
      </c>
      <c r="B28422" t="str">
        <f t="shared" si="865"/>
        <v>https://www.udobaer.de/out/media/public/cust/others/s0000473-2021-ch_it.pdf</v>
      </c>
    </row>
    <row r="28423" spans="1:2" x14ac:dyDescent="0.2">
      <c r="A28423" s="1" t="s">
        <v>11813</v>
      </c>
      <c r="B28423" t="str">
        <f t="shared" si="865"/>
        <v>https://www.udobaer.de/out/media/public/cust/others/s0000473-2021-ch_it.pdf</v>
      </c>
    </row>
    <row r="28424" spans="1:2" x14ac:dyDescent="0.2">
      <c r="A28424" s="1" t="s">
        <v>11814</v>
      </c>
      <c r="B28424" t="str">
        <f t="shared" si="865"/>
        <v>https://www.udobaer.de/out/media/public/cust/others/s0000473-2021-ch_it.pdf</v>
      </c>
    </row>
    <row r="28425" spans="1:2" x14ac:dyDescent="0.2">
      <c r="A28425" s="1" t="s">
        <v>11815</v>
      </c>
      <c r="B28425" t="str">
        <f t="shared" si="865"/>
        <v>https://www.udobaer.de/out/media/public/cust/others/s0000473-2021-ch_it.pdf</v>
      </c>
    </row>
    <row r="28426" spans="1:2" x14ac:dyDescent="0.2">
      <c r="A28426" s="1" t="s">
        <v>11816</v>
      </c>
      <c r="B28426" t="str">
        <f t="shared" si="865"/>
        <v>https://www.udobaer.de/out/media/public/cust/others/s0000473-2021-ch_it.pdf</v>
      </c>
    </row>
    <row r="28427" spans="1:2" x14ac:dyDescent="0.2">
      <c r="A28427" s="1" t="s">
        <v>11817</v>
      </c>
      <c r="B28427" t="str">
        <f t="shared" si="865"/>
        <v>https://www.udobaer.de/out/media/public/cust/others/s0000473-2021-ch_it.pdf</v>
      </c>
    </row>
    <row r="28428" spans="1:2" x14ac:dyDescent="0.2">
      <c r="A28428" s="1" t="s">
        <v>11818</v>
      </c>
      <c r="B28428" t="str">
        <f t="shared" si="865"/>
        <v>https://www.udobaer.de/out/media/public/cust/others/s0000473-2021-ch_it.pdf</v>
      </c>
    </row>
    <row r="28429" spans="1:2" x14ac:dyDescent="0.2">
      <c r="A28429" s="1" t="s">
        <v>11819</v>
      </c>
      <c r="B28429" t="str">
        <f t="shared" si="865"/>
        <v>https://www.udobaer.de/out/media/public/cust/others/s0000473-2021-ch_it.pdf</v>
      </c>
    </row>
    <row r="28430" spans="1:2" x14ac:dyDescent="0.2">
      <c r="A28430" s="1" t="s">
        <v>11820</v>
      </c>
      <c r="B28430" t="str">
        <f t="shared" si="865"/>
        <v>https://www.udobaer.de/out/media/public/cust/others/s0000473-2021-ch_it.pdf</v>
      </c>
    </row>
    <row r="28431" spans="1:2" x14ac:dyDescent="0.2">
      <c r="A28431" s="1" t="s">
        <v>11821</v>
      </c>
      <c r="B28431" t="str">
        <f t="shared" si="865"/>
        <v>https://www.udobaer.de/out/media/public/cust/others/s0000473-2021-ch_it.pdf</v>
      </c>
    </row>
    <row r="28432" spans="1:2" x14ac:dyDescent="0.2">
      <c r="A28432" s="1" t="s">
        <v>11822</v>
      </c>
      <c r="B28432" t="str">
        <f t="shared" si="865"/>
        <v>https://www.udobaer.de/out/media/public/cust/others/s0000473-2021-ch_it.pdf</v>
      </c>
    </row>
    <row r="28433" spans="1:2" x14ac:dyDescent="0.2">
      <c r="A28433" s="1" t="s">
        <v>11823</v>
      </c>
      <c r="B28433" t="str">
        <f t="shared" si="865"/>
        <v>https://www.udobaer.de/out/media/public/cust/others/s0000473-2021-ch_it.pdf</v>
      </c>
    </row>
    <row r="28434" spans="1:2" x14ac:dyDescent="0.2">
      <c r="A28434" s="1" t="s">
        <v>11824</v>
      </c>
      <c r="B28434" t="str">
        <f t="shared" si="865"/>
        <v>https://www.udobaer.de/out/media/public/cust/others/s0000473-2021-ch_it.pdf</v>
      </c>
    </row>
    <row r="28435" spans="1:2" x14ac:dyDescent="0.2">
      <c r="A28435" s="1" t="s">
        <v>11825</v>
      </c>
      <c r="B28435" t="str">
        <f t="shared" si="865"/>
        <v>https://www.udobaer.de/out/media/public/cust/others/s0000473-2021-ch_it.pdf</v>
      </c>
    </row>
    <row r="28436" spans="1:2" x14ac:dyDescent="0.2">
      <c r="A28436" s="1" t="s">
        <v>11826</v>
      </c>
      <c r="B28436" t="str">
        <f t="shared" si="865"/>
        <v>https://www.udobaer.de/out/media/public/cust/others/s0000473-2021-ch_it.pdf</v>
      </c>
    </row>
    <row r="28437" spans="1:2" x14ac:dyDescent="0.2">
      <c r="A28437" s="1" t="s">
        <v>11827</v>
      </c>
      <c r="B28437" t="str">
        <f t="shared" si="865"/>
        <v>https://www.udobaer.de/out/media/public/cust/others/s0000473-2021-ch_it.pdf</v>
      </c>
    </row>
    <row r="28438" spans="1:2" x14ac:dyDescent="0.2">
      <c r="A28438" s="1" t="s">
        <v>11828</v>
      </c>
      <c r="B28438" t="str">
        <f t="shared" si="865"/>
        <v>https://www.udobaer.de/out/media/public/cust/others/s0000473-2021-ch_it.pdf</v>
      </c>
    </row>
    <row r="28439" spans="1:2" x14ac:dyDescent="0.2">
      <c r="A28439" s="1" t="s">
        <v>11829</v>
      </c>
      <c r="B28439" t="str">
        <f t="shared" si="865"/>
        <v>https://www.udobaer.de/out/media/public/cust/others/s0000473-2021-ch_it.pdf</v>
      </c>
    </row>
    <row r="28440" spans="1:2" x14ac:dyDescent="0.2">
      <c r="A28440" s="1" t="s">
        <v>11830</v>
      </c>
      <c r="B28440" t="str">
        <f t="shared" si="865"/>
        <v>https://www.udobaer.de/out/media/public/cust/others/s0000473-2021-ch_it.pdf</v>
      </c>
    </row>
    <row r="28441" spans="1:2" x14ac:dyDescent="0.2">
      <c r="A28441" s="1" t="s">
        <v>11831</v>
      </c>
      <c r="B28441" t="str">
        <f t="shared" si="865"/>
        <v>https://www.udobaer.de/out/media/public/cust/others/s0000473-2021-ch_it.pdf</v>
      </c>
    </row>
    <row r="28442" spans="1:2" x14ac:dyDescent="0.2">
      <c r="A28442" s="1" t="s">
        <v>11832</v>
      </c>
      <c r="B28442" t="str">
        <f t="shared" si="865"/>
        <v>https://www.udobaer.de/out/media/public/cust/others/s0000473-2021-ch_it.pdf</v>
      </c>
    </row>
    <row r="28443" spans="1:2" x14ac:dyDescent="0.2">
      <c r="A28443" s="1" t="s">
        <v>11833</v>
      </c>
      <c r="B28443" t="str">
        <f t="shared" si="865"/>
        <v>https://www.udobaer.de/out/media/public/cust/others/s0000473-2021-ch_it.pdf</v>
      </c>
    </row>
    <row r="28444" spans="1:2" x14ac:dyDescent="0.2">
      <c r="A28444" s="1" t="s">
        <v>11837</v>
      </c>
      <c r="B28444" t="str">
        <f t="shared" si="865"/>
        <v>https://www.udobaer.de/out/media/public/cust/others/s0000473-2021-ch_it.pdf</v>
      </c>
    </row>
    <row r="28445" spans="1:2" x14ac:dyDescent="0.2">
      <c r="A28445" s="1" t="s">
        <v>11719</v>
      </c>
      <c r="B28445" t="str">
        <f t="shared" ref="B28445:B28472" si="866">HYPERLINK("https://www.udobaer.de/out/media/public/cust/others/s0000474-2021-ch_it.pdf")</f>
        <v>https://www.udobaer.de/out/media/public/cust/others/s0000474-2021-ch_it.pdf</v>
      </c>
    </row>
    <row r="28446" spans="1:2" x14ac:dyDescent="0.2">
      <c r="A28446" s="1" t="s">
        <v>11720</v>
      </c>
      <c r="B28446" t="str">
        <f t="shared" si="866"/>
        <v>https://www.udobaer.de/out/media/public/cust/others/s0000474-2021-ch_it.pdf</v>
      </c>
    </row>
    <row r="28447" spans="1:2" x14ac:dyDescent="0.2">
      <c r="A28447" s="1" t="s">
        <v>11721</v>
      </c>
      <c r="B28447" t="str">
        <f t="shared" si="866"/>
        <v>https://www.udobaer.de/out/media/public/cust/others/s0000474-2021-ch_it.pdf</v>
      </c>
    </row>
    <row r="28448" spans="1:2" x14ac:dyDescent="0.2">
      <c r="A28448" s="1" t="s">
        <v>11722</v>
      </c>
      <c r="B28448" t="str">
        <f t="shared" si="866"/>
        <v>https://www.udobaer.de/out/media/public/cust/others/s0000474-2021-ch_it.pdf</v>
      </c>
    </row>
    <row r="28449" spans="1:2" x14ac:dyDescent="0.2">
      <c r="A28449" s="1" t="s">
        <v>11723</v>
      </c>
      <c r="B28449" t="str">
        <f t="shared" si="866"/>
        <v>https://www.udobaer.de/out/media/public/cust/others/s0000474-2021-ch_it.pdf</v>
      </c>
    </row>
    <row r="28450" spans="1:2" x14ac:dyDescent="0.2">
      <c r="A28450" s="1" t="s">
        <v>11724</v>
      </c>
      <c r="B28450" t="str">
        <f t="shared" si="866"/>
        <v>https://www.udobaer.de/out/media/public/cust/others/s0000474-2021-ch_it.pdf</v>
      </c>
    </row>
    <row r="28451" spans="1:2" x14ac:dyDescent="0.2">
      <c r="A28451" s="1" t="s">
        <v>11725</v>
      </c>
      <c r="B28451" t="str">
        <f t="shared" si="866"/>
        <v>https://www.udobaer.de/out/media/public/cust/others/s0000474-2021-ch_it.pdf</v>
      </c>
    </row>
    <row r="28452" spans="1:2" x14ac:dyDescent="0.2">
      <c r="A28452" s="1" t="s">
        <v>11726</v>
      </c>
      <c r="B28452" t="str">
        <f t="shared" si="866"/>
        <v>https://www.udobaer.de/out/media/public/cust/others/s0000474-2021-ch_it.pdf</v>
      </c>
    </row>
    <row r="28453" spans="1:2" x14ac:dyDescent="0.2">
      <c r="A28453" s="1" t="s">
        <v>11727</v>
      </c>
      <c r="B28453" t="str">
        <f t="shared" si="866"/>
        <v>https://www.udobaer.de/out/media/public/cust/others/s0000474-2021-ch_it.pdf</v>
      </c>
    </row>
    <row r="28454" spans="1:2" x14ac:dyDescent="0.2">
      <c r="A28454" s="1" t="s">
        <v>11728</v>
      </c>
      <c r="B28454" t="str">
        <f t="shared" si="866"/>
        <v>https://www.udobaer.de/out/media/public/cust/others/s0000474-2021-ch_it.pdf</v>
      </c>
    </row>
    <row r="28455" spans="1:2" x14ac:dyDescent="0.2">
      <c r="A28455" s="1" t="s">
        <v>11729</v>
      </c>
      <c r="B28455" t="str">
        <f t="shared" si="866"/>
        <v>https://www.udobaer.de/out/media/public/cust/others/s0000474-2021-ch_it.pdf</v>
      </c>
    </row>
    <row r="28456" spans="1:2" x14ac:dyDescent="0.2">
      <c r="A28456" s="1" t="s">
        <v>11730</v>
      </c>
      <c r="B28456" t="str">
        <f t="shared" si="866"/>
        <v>https://www.udobaer.de/out/media/public/cust/others/s0000474-2021-ch_it.pdf</v>
      </c>
    </row>
    <row r="28457" spans="1:2" x14ac:dyDescent="0.2">
      <c r="A28457" s="1" t="s">
        <v>11791</v>
      </c>
      <c r="B28457" t="str">
        <f t="shared" si="866"/>
        <v>https://www.udobaer.de/out/media/public/cust/others/s0000474-2021-ch_it.pdf</v>
      </c>
    </row>
    <row r="28458" spans="1:2" x14ac:dyDescent="0.2">
      <c r="A28458" s="1" t="s">
        <v>11792</v>
      </c>
      <c r="B28458" t="str">
        <f t="shared" si="866"/>
        <v>https://www.udobaer.de/out/media/public/cust/others/s0000474-2021-ch_it.pdf</v>
      </c>
    </row>
    <row r="28459" spans="1:2" x14ac:dyDescent="0.2">
      <c r="A28459" s="1" t="s">
        <v>11793</v>
      </c>
      <c r="B28459" t="str">
        <f t="shared" si="866"/>
        <v>https://www.udobaer.de/out/media/public/cust/others/s0000474-2021-ch_it.pdf</v>
      </c>
    </row>
    <row r="28460" spans="1:2" x14ac:dyDescent="0.2">
      <c r="A28460" s="1" t="s">
        <v>11794</v>
      </c>
      <c r="B28460" t="str">
        <f t="shared" si="866"/>
        <v>https://www.udobaer.de/out/media/public/cust/others/s0000474-2021-ch_it.pdf</v>
      </c>
    </row>
    <row r="28461" spans="1:2" x14ac:dyDescent="0.2">
      <c r="A28461" s="1" t="s">
        <v>11795</v>
      </c>
      <c r="B28461" t="str">
        <f t="shared" si="866"/>
        <v>https://www.udobaer.de/out/media/public/cust/others/s0000474-2021-ch_it.pdf</v>
      </c>
    </row>
    <row r="28462" spans="1:2" x14ac:dyDescent="0.2">
      <c r="A28462" s="1" t="s">
        <v>11796</v>
      </c>
      <c r="B28462" t="str">
        <f t="shared" si="866"/>
        <v>https://www.udobaer.de/out/media/public/cust/others/s0000474-2021-ch_it.pdf</v>
      </c>
    </row>
    <row r="28463" spans="1:2" x14ac:dyDescent="0.2">
      <c r="A28463" s="1" t="s">
        <v>11797</v>
      </c>
      <c r="B28463" t="str">
        <f t="shared" si="866"/>
        <v>https://www.udobaer.de/out/media/public/cust/others/s0000474-2021-ch_it.pdf</v>
      </c>
    </row>
    <row r="28464" spans="1:2" x14ac:dyDescent="0.2">
      <c r="A28464" s="1" t="s">
        <v>11798</v>
      </c>
      <c r="B28464" t="str">
        <f t="shared" si="866"/>
        <v>https://www.udobaer.de/out/media/public/cust/others/s0000474-2021-ch_it.pdf</v>
      </c>
    </row>
    <row r="28465" spans="1:2" x14ac:dyDescent="0.2">
      <c r="A28465" s="1" t="s">
        <v>11799</v>
      </c>
      <c r="B28465" t="str">
        <f t="shared" si="866"/>
        <v>https://www.udobaer.de/out/media/public/cust/others/s0000474-2021-ch_it.pdf</v>
      </c>
    </row>
    <row r="28466" spans="1:2" x14ac:dyDescent="0.2">
      <c r="A28466" s="1" t="s">
        <v>11800</v>
      </c>
      <c r="B28466" t="str">
        <f t="shared" si="866"/>
        <v>https://www.udobaer.de/out/media/public/cust/others/s0000474-2021-ch_it.pdf</v>
      </c>
    </row>
    <row r="28467" spans="1:2" x14ac:dyDescent="0.2">
      <c r="A28467" s="1" t="s">
        <v>11801</v>
      </c>
      <c r="B28467" t="str">
        <f t="shared" si="866"/>
        <v>https://www.udobaer.de/out/media/public/cust/others/s0000474-2021-ch_it.pdf</v>
      </c>
    </row>
    <row r="28468" spans="1:2" x14ac:dyDescent="0.2">
      <c r="A28468" s="1" t="s">
        <v>11802</v>
      </c>
      <c r="B28468" t="str">
        <f t="shared" si="866"/>
        <v>https://www.udobaer.de/out/media/public/cust/others/s0000474-2021-ch_it.pdf</v>
      </c>
    </row>
    <row r="28469" spans="1:2" x14ac:dyDescent="0.2">
      <c r="A28469" s="1" t="s">
        <v>11972</v>
      </c>
      <c r="B28469" t="str">
        <f t="shared" si="866"/>
        <v>https://www.udobaer.de/out/media/public/cust/others/s0000474-2021-ch_it.pdf</v>
      </c>
    </row>
    <row r="28470" spans="1:2" x14ac:dyDescent="0.2">
      <c r="A28470" s="1" t="s">
        <v>11973</v>
      </c>
      <c r="B28470" t="str">
        <f t="shared" si="866"/>
        <v>https://www.udobaer.de/out/media/public/cust/others/s0000474-2021-ch_it.pdf</v>
      </c>
    </row>
    <row r="28471" spans="1:2" x14ac:dyDescent="0.2">
      <c r="A28471" s="1" t="s">
        <v>11975</v>
      </c>
      <c r="B28471" t="str">
        <f t="shared" si="866"/>
        <v>https://www.udobaer.de/out/media/public/cust/others/s0000474-2021-ch_it.pdf</v>
      </c>
    </row>
    <row r="28472" spans="1:2" x14ac:dyDescent="0.2">
      <c r="A28472" s="1" t="s">
        <v>12013</v>
      </c>
      <c r="B28472" t="str">
        <f t="shared" si="866"/>
        <v>https://www.udobaer.de/out/media/public/cust/others/s0000474-2021-ch_it.pdf</v>
      </c>
    </row>
    <row r="28473" spans="1:2" x14ac:dyDescent="0.2">
      <c r="A28473" s="1" t="s">
        <v>11763</v>
      </c>
      <c r="B28473" t="str">
        <f t="shared" ref="B28473:B28496" si="867">HYPERLINK("https://www.udobaer.de/out/media/public/cust/others/s0000475-2021-ch_it.pdf")</f>
        <v>https://www.udobaer.de/out/media/public/cust/others/s0000475-2021-ch_it.pdf</v>
      </c>
    </row>
    <row r="28474" spans="1:2" x14ac:dyDescent="0.2">
      <c r="A28474" s="1" t="s">
        <v>11764</v>
      </c>
      <c r="B28474" t="str">
        <f t="shared" si="867"/>
        <v>https://www.udobaer.de/out/media/public/cust/others/s0000475-2021-ch_it.pdf</v>
      </c>
    </row>
    <row r="28475" spans="1:2" x14ac:dyDescent="0.2">
      <c r="A28475" s="1" t="s">
        <v>11765</v>
      </c>
      <c r="B28475" t="str">
        <f t="shared" si="867"/>
        <v>https://www.udobaer.de/out/media/public/cust/others/s0000475-2021-ch_it.pdf</v>
      </c>
    </row>
    <row r="28476" spans="1:2" x14ac:dyDescent="0.2">
      <c r="A28476" s="1" t="s">
        <v>11766</v>
      </c>
      <c r="B28476" t="str">
        <f t="shared" si="867"/>
        <v>https://www.udobaer.de/out/media/public/cust/others/s0000475-2021-ch_it.pdf</v>
      </c>
    </row>
    <row r="28477" spans="1:2" x14ac:dyDescent="0.2">
      <c r="A28477" s="1" t="s">
        <v>11767</v>
      </c>
      <c r="B28477" t="str">
        <f t="shared" si="867"/>
        <v>https://www.udobaer.de/out/media/public/cust/others/s0000475-2021-ch_it.pdf</v>
      </c>
    </row>
    <row r="28478" spans="1:2" x14ac:dyDescent="0.2">
      <c r="A28478" s="1" t="s">
        <v>11768</v>
      </c>
      <c r="B28478" t="str">
        <f t="shared" si="867"/>
        <v>https://www.udobaer.de/out/media/public/cust/others/s0000475-2021-ch_it.pdf</v>
      </c>
    </row>
    <row r="28479" spans="1:2" x14ac:dyDescent="0.2">
      <c r="A28479" s="1" t="s">
        <v>11769</v>
      </c>
      <c r="B28479" t="str">
        <f t="shared" si="867"/>
        <v>https://www.udobaer.de/out/media/public/cust/others/s0000475-2021-ch_it.pdf</v>
      </c>
    </row>
    <row r="28480" spans="1:2" x14ac:dyDescent="0.2">
      <c r="A28480" s="1" t="s">
        <v>11770</v>
      </c>
      <c r="B28480" t="str">
        <f t="shared" si="867"/>
        <v>https://www.udobaer.de/out/media/public/cust/others/s0000475-2021-ch_it.pdf</v>
      </c>
    </row>
    <row r="28481" spans="1:2" x14ac:dyDescent="0.2">
      <c r="A28481" s="1" t="s">
        <v>11771</v>
      </c>
      <c r="B28481" t="str">
        <f t="shared" si="867"/>
        <v>https://www.udobaer.de/out/media/public/cust/others/s0000475-2021-ch_it.pdf</v>
      </c>
    </row>
    <row r="28482" spans="1:2" x14ac:dyDescent="0.2">
      <c r="A28482" s="1" t="s">
        <v>11772</v>
      </c>
      <c r="B28482" t="str">
        <f t="shared" si="867"/>
        <v>https://www.udobaer.de/out/media/public/cust/others/s0000475-2021-ch_it.pdf</v>
      </c>
    </row>
    <row r="28483" spans="1:2" x14ac:dyDescent="0.2">
      <c r="A28483" s="1" t="s">
        <v>11773</v>
      </c>
      <c r="B28483" t="str">
        <f t="shared" si="867"/>
        <v>https://www.udobaer.de/out/media/public/cust/others/s0000475-2021-ch_it.pdf</v>
      </c>
    </row>
    <row r="28484" spans="1:2" x14ac:dyDescent="0.2">
      <c r="A28484" s="1" t="s">
        <v>11774</v>
      </c>
      <c r="B28484" t="str">
        <f t="shared" si="867"/>
        <v>https://www.udobaer.de/out/media/public/cust/others/s0000475-2021-ch_it.pdf</v>
      </c>
    </row>
    <row r="28485" spans="1:2" x14ac:dyDescent="0.2">
      <c r="A28485" s="1" t="s">
        <v>11775</v>
      </c>
      <c r="B28485" t="str">
        <f t="shared" si="867"/>
        <v>https://www.udobaer.de/out/media/public/cust/others/s0000475-2021-ch_it.pdf</v>
      </c>
    </row>
    <row r="28486" spans="1:2" x14ac:dyDescent="0.2">
      <c r="A28486" s="1" t="s">
        <v>11776</v>
      </c>
      <c r="B28486" t="str">
        <f t="shared" si="867"/>
        <v>https://www.udobaer.de/out/media/public/cust/others/s0000475-2021-ch_it.pdf</v>
      </c>
    </row>
    <row r="28487" spans="1:2" x14ac:dyDescent="0.2">
      <c r="A28487" s="1" t="s">
        <v>11777</v>
      </c>
      <c r="B28487" t="str">
        <f t="shared" si="867"/>
        <v>https://www.udobaer.de/out/media/public/cust/others/s0000475-2021-ch_it.pdf</v>
      </c>
    </row>
    <row r="28488" spans="1:2" x14ac:dyDescent="0.2">
      <c r="A28488" s="1" t="s">
        <v>11778</v>
      </c>
      <c r="B28488" t="str">
        <f t="shared" si="867"/>
        <v>https://www.udobaer.de/out/media/public/cust/others/s0000475-2021-ch_it.pdf</v>
      </c>
    </row>
    <row r="28489" spans="1:2" x14ac:dyDescent="0.2">
      <c r="A28489" s="1" t="s">
        <v>11779</v>
      </c>
      <c r="B28489" t="str">
        <f t="shared" si="867"/>
        <v>https://www.udobaer.de/out/media/public/cust/others/s0000475-2021-ch_it.pdf</v>
      </c>
    </row>
    <row r="28490" spans="1:2" x14ac:dyDescent="0.2">
      <c r="A28490" s="1" t="s">
        <v>11780</v>
      </c>
      <c r="B28490" t="str">
        <f t="shared" si="867"/>
        <v>https://www.udobaer.de/out/media/public/cust/others/s0000475-2021-ch_it.pdf</v>
      </c>
    </row>
    <row r="28491" spans="1:2" x14ac:dyDescent="0.2">
      <c r="A28491" s="1" t="s">
        <v>11781</v>
      </c>
      <c r="B28491" t="str">
        <f t="shared" si="867"/>
        <v>https://www.udobaer.de/out/media/public/cust/others/s0000475-2021-ch_it.pdf</v>
      </c>
    </row>
    <row r="28492" spans="1:2" x14ac:dyDescent="0.2">
      <c r="A28492" s="1" t="s">
        <v>11782</v>
      </c>
      <c r="B28492" t="str">
        <f t="shared" si="867"/>
        <v>https://www.udobaer.de/out/media/public/cust/others/s0000475-2021-ch_it.pdf</v>
      </c>
    </row>
    <row r="28493" spans="1:2" x14ac:dyDescent="0.2">
      <c r="A28493" s="1" t="s">
        <v>11783</v>
      </c>
      <c r="B28493" t="str">
        <f t="shared" si="867"/>
        <v>https://www.udobaer.de/out/media/public/cust/others/s0000475-2021-ch_it.pdf</v>
      </c>
    </row>
    <row r="28494" spans="1:2" x14ac:dyDescent="0.2">
      <c r="A28494" s="1" t="s">
        <v>11784</v>
      </c>
      <c r="B28494" t="str">
        <f t="shared" si="867"/>
        <v>https://www.udobaer.de/out/media/public/cust/others/s0000475-2021-ch_it.pdf</v>
      </c>
    </row>
    <row r="28495" spans="1:2" x14ac:dyDescent="0.2">
      <c r="A28495" s="1" t="s">
        <v>11785</v>
      </c>
      <c r="B28495" t="str">
        <f t="shared" si="867"/>
        <v>https://www.udobaer.de/out/media/public/cust/others/s0000475-2021-ch_it.pdf</v>
      </c>
    </row>
    <row r="28496" spans="1:2" x14ac:dyDescent="0.2">
      <c r="A28496" s="1" t="s">
        <v>11786</v>
      </c>
      <c r="B28496" t="str">
        <f t="shared" si="867"/>
        <v>https://www.udobaer.de/out/media/public/cust/others/s0000475-2021-ch_it.pdf</v>
      </c>
    </row>
    <row r="28497" spans="1:2" x14ac:dyDescent="0.2">
      <c r="A28497" s="1" t="s">
        <v>11834</v>
      </c>
      <c r="B28497" t="str">
        <f t="shared" ref="B28497:B28519" si="868">HYPERLINK("https://www.udobaer.de/out/media/public/cust/others/s0000476-2021-ch_it.pdf")</f>
        <v>https://www.udobaer.de/out/media/public/cust/others/s0000476-2021-ch_it.pdf</v>
      </c>
    </row>
    <row r="28498" spans="1:2" x14ac:dyDescent="0.2">
      <c r="A28498" s="1" t="s">
        <v>11835</v>
      </c>
      <c r="B28498" t="str">
        <f t="shared" si="868"/>
        <v>https://www.udobaer.de/out/media/public/cust/others/s0000476-2021-ch_it.pdf</v>
      </c>
    </row>
    <row r="28499" spans="1:2" x14ac:dyDescent="0.2">
      <c r="A28499" s="1" t="s">
        <v>11836</v>
      </c>
      <c r="B28499" t="str">
        <f t="shared" si="868"/>
        <v>https://www.udobaer.de/out/media/public/cust/others/s0000476-2021-ch_it.pdf</v>
      </c>
    </row>
    <row r="28500" spans="1:2" x14ac:dyDescent="0.2">
      <c r="A28500" s="1" t="s">
        <v>11838</v>
      </c>
      <c r="B28500" t="str">
        <f t="shared" si="868"/>
        <v>https://www.udobaer.de/out/media/public/cust/others/s0000476-2021-ch_it.pdf</v>
      </c>
    </row>
    <row r="28501" spans="1:2" x14ac:dyDescent="0.2">
      <c r="A28501" s="1" t="s">
        <v>11839</v>
      </c>
      <c r="B28501" t="str">
        <f t="shared" si="868"/>
        <v>https://www.udobaer.de/out/media/public/cust/others/s0000476-2021-ch_it.pdf</v>
      </c>
    </row>
    <row r="28502" spans="1:2" x14ac:dyDescent="0.2">
      <c r="A28502" s="1" t="s">
        <v>11841</v>
      </c>
      <c r="B28502" t="str">
        <f t="shared" si="868"/>
        <v>https://www.udobaer.de/out/media/public/cust/others/s0000476-2021-ch_it.pdf</v>
      </c>
    </row>
    <row r="28503" spans="1:2" x14ac:dyDescent="0.2">
      <c r="A28503" s="1" t="s">
        <v>11843</v>
      </c>
      <c r="B28503" t="str">
        <f t="shared" si="868"/>
        <v>https://www.udobaer.de/out/media/public/cust/others/s0000476-2021-ch_it.pdf</v>
      </c>
    </row>
    <row r="28504" spans="1:2" x14ac:dyDescent="0.2">
      <c r="A28504" s="1" t="s">
        <v>11918</v>
      </c>
      <c r="B28504" t="str">
        <f t="shared" si="868"/>
        <v>https://www.udobaer.de/out/media/public/cust/others/s0000476-2021-ch_it.pdf</v>
      </c>
    </row>
    <row r="28505" spans="1:2" x14ac:dyDescent="0.2">
      <c r="A28505" s="1" t="s">
        <v>11919</v>
      </c>
      <c r="B28505" t="str">
        <f t="shared" si="868"/>
        <v>https://www.udobaer.de/out/media/public/cust/others/s0000476-2021-ch_it.pdf</v>
      </c>
    </row>
    <row r="28506" spans="1:2" x14ac:dyDescent="0.2">
      <c r="A28506" s="1" t="s">
        <v>11993</v>
      </c>
      <c r="B28506" t="str">
        <f t="shared" si="868"/>
        <v>https://www.udobaer.de/out/media/public/cust/others/s0000476-2021-ch_it.pdf</v>
      </c>
    </row>
    <row r="28507" spans="1:2" x14ac:dyDescent="0.2">
      <c r="A28507" s="1" t="s">
        <v>11994</v>
      </c>
      <c r="B28507" t="str">
        <f t="shared" si="868"/>
        <v>https://www.udobaer.de/out/media/public/cust/others/s0000476-2021-ch_it.pdf</v>
      </c>
    </row>
    <row r="28508" spans="1:2" x14ac:dyDescent="0.2">
      <c r="A28508" s="1" t="s">
        <v>11995</v>
      </c>
      <c r="B28508" t="str">
        <f t="shared" si="868"/>
        <v>https://www.udobaer.de/out/media/public/cust/others/s0000476-2021-ch_it.pdf</v>
      </c>
    </row>
    <row r="28509" spans="1:2" x14ac:dyDescent="0.2">
      <c r="A28509" s="1" t="s">
        <v>11996</v>
      </c>
      <c r="B28509" t="str">
        <f t="shared" si="868"/>
        <v>https://www.udobaer.de/out/media/public/cust/others/s0000476-2021-ch_it.pdf</v>
      </c>
    </row>
    <row r="28510" spans="1:2" x14ac:dyDescent="0.2">
      <c r="A28510" s="1" t="s">
        <v>11997</v>
      </c>
      <c r="B28510" t="str">
        <f t="shared" si="868"/>
        <v>https://www.udobaer.de/out/media/public/cust/others/s0000476-2021-ch_it.pdf</v>
      </c>
    </row>
    <row r="28511" spans="1:2" x14ac:dyDescent="0.2">
      <c r="A28511" s="1" t="s">
        <v>11998</v>
      </c>
      <c r="B28511" t="str">
        <f t="shared" si="868"/>
        <v>https://www.udobaer.de/out/media/public/cust/others/s0000476-2021-ch_it.pdf</v>
      </c>
    </row>
    <row r="28512" spans="1:2" x14ac:dyDescent="0.2">
      <c r="A28512" s="1" t="s">
        <v>11999</v>
      </c>
      <c r="B28512" t="str">
        <f t="shared" si="868"/>
        <v>https://www.udobaer.de/out/media/public/cust/others/s0000476-2021-ch_it.pdf</v>
      </c>
    </row>
    <row r="28513" spans="1:2" x14ac:dyDescent="0.2">
      <c r="A28513" s="1" t="s">
        <v>12000</v>
      </c>
      <c r="B28513" t="str">
        <f t="shared" si="868"/>
        <v>https://www.udobaer.de/out/media/public/cust/others/s0000476-2021-ch_it.pdf</v>
      </c>
    </row>
    <row r="28514" spans="1:2" x14ac:dyDescent="0.2">
      <c r="A28514" s="1" t="s">
        <v>12001</v>
      </c>
      <c r="B28514" t="str">
        <f t="shared" si="868"/>
        <v>https://www.udobaer.de/out/media/public/cust/others/s0000476-2021-ch_it.pdf</v>
      </c>
    </row>
    <row r="28515" spans="1:2" x14ac:dyDescent="0.2">
      <c r="A28515" s="1" t="s">
        <v>12002</v>
      </c>
      <c r="B28515" t="str">
        <f t="shared" si="868"/>
        <v>https://www.udobaer.de/out/media/public/cust/others/s0000476-2021-ch_it.pdf</v>
      </c>
    </row>
    <row r="28516" spans="1:2" x14ac:dyDescent="0.2">
      <c r="A28516" s="1" t="s">
        <v>12003</v>
      </c>
      <c r="B28516" t="str">
        <f t="shared" si="868"/>
        <v>https://www.udobaer.de/out/media/public/cust/others/s0000476-2021-ch_it.pdf</v>
      </c>
    </row>
    <row r="28517" spans="1:2" x14ac:dyDescent="0.2">
      <c r="A28517" s="1" t="s">
        <v>12004</v>
      </c>
      <c r="B28517" t="str">
        <f t="shared" si="868"/>
        <v>https://www.udobaer.de/out/media/public/cust/others/s0000476-2021-ch_it.pdf</v>
      </c>
    </row>
    <row r="28518" spans="1:2" x14ac:dyDescent="0.2">
      <c r="A28518" s="1" t="s">
        <v>12005</v>
      </c>
      <c r="B28518" t="str">
        <f t="shared" si="868"/>
        <v>https://www.udobaer.de/out/media/public/cust/others/s0000476-2021-ch_it.pdf</v>
      </c>
    </row>
    <row r="28519" spans="1:2" x14ac:dyDescent="0.2">
      <c r="A28519" s="1" t="s">
        <v>12007</v>
      </c>
      <c r="B28519" t="str">
        <f t="shared" si="868"/>
        <v>https://www.udobaer.de/out/media/public/cust/others/s0000476-2021-ch_it.pdf</v>
      </c>
    </row>
    <row r="28520" spans="1:2" x14ac:dyDescent="0.2">
      <c r="A28520" s="1" t="s">
        <v>11857</v>
      </c>
      <c r="B28520" t="str">
        <f t="shared" ref="B28520:B28531" si="869">HYPERLINK("https://www.udobaer.de/out/media/public/cust/others/s0000477-2021-ch_it.pdf")</f>
        <v>https://www.udobaer.de/out/media/public/cust/others/s0000477-2021-ch_it.pdf</v>
      </c>
    </row>
    <row r="28521" spans="1:2" x14ac:dyDescent="0.2">
      <c r="A28521" s="1" t="s">
        <v>11858</v>
      </c>
      <c r="B28521" t="str">
        <f t="shared" si="869"/>
        <v>https://www.udobaer.de/out/media/public/cust/others/s0000477-2021-ch_it.pdf</v>
      </c>
    </row>
    <row r="28522" spans="1:2" x14ac:dyDescent="0.2">
      <c r="A28522" s="1" t="s">
        <v>11860</v>
      </c>
      <c r="B28522" t="str">
        <f t="shared" si="869"/>
        <v>https://www.udobaer.de/out/media/public/cust/others/s0000477-2021-ch_it.pdf</v>
      </c>
    </row>
    <row r="28523" spans="1:2" x14ac:dyDescent="0.2">
      <c r="A28523" s="1" t="s">
        <v>11861</v>
      </c>
      <c r="B28523" t="str">
        <f t="shared" si="869"/>
        <v>https://www.udobaer.de/out/media/public/cust/others/s0000477-2021-ch_it.pdf</v>
      </c>
    </row>
    <row r="28524" spans="1:2" x14ac:dyDescent="0.2">
      <c r="A28524" s="1" t="s">
        <v>11862</v>
      </c>
      <c r="B28524" t="str">
        <f t="shared" si="869"/>
        <v>https://www.udobaer.de/out/media/public/cust/others/s0000477-2021-ch_it.pdf</v>
      </c>
    </row>
    <row r="28525" spans="1:2" x14ac:dyDescent="0.2">
      <c r="A28525" s="1" t="s">
        <v>11865</v>
      </c>
      <c r="B28525" t="str">
        <f t="shared" si="869"/>
        <v>https://www.udobaer.de/out/media/public/cust/others/s0000477-2021-ch_it.pdf</v>
      </c>
    </row>
    <row r="28526" spans="1:2" x14ac:dyDescent="0.2">
      <c r="A28526" s="1" t="s">
        <v>11916</v>
      </c>
      <c r="B28526" t="str">
        <f t="shared" si="869"/>
        <v>https://www.udobaer.de/out/media/public/cust/others/s0000477-2021-ch_it.pdf</v>
      </c>
    </row>
    <row r="28527" spans="1:2" x14ac:dyDescent="0.2">
      <c r="A28527" s="1" t="s">
        <v>11917</v>
      </c>
      <c r="B28527" t="str">
        <f t="shared" si="869"/>
        <v>https://www.udobaer.de/out/media/public/cust/others/s0000477-2021-ch_it.pdf</v>
      </c>
    </row>
    <row r="28528" spans="1:2" x14ac:dyDescent="0.2">
      <c r="A28528" s="1" t="s">
        <v>12019</v>
      </c>
      <c r="B28528" t="str">
        <f t="shared" si="869"/>
        <v>https://www.udobaer.de/out/media/public/cust/others/s0000477-2021-ch_it.pdf</v>
      </c>
    </row>
    <row r="28529" spans="1:2" x14ac:dyDescent="0.2">
      <c r="A28529" s="1" t="s">
        <v>12020</v>
      </c>
      <c r="B28529" t="str">
        <f t="shared" si="869"/>
        <v>https://www.udobaer.de/out/media/public/cust/others/s0000477-2021-ch_it.pdf</v>
      </c>
    </row>
    <row r="28530" spans="1:2" x14ac:dyDescent="0.2">
      <c r="A28530" s="1" t="s">
        <v>12021</v>
      </c>
      <c r="B28530" t="str">
        <f t="shared" si="869"/>
        <v>https://www.udobaer.de/out/media/public/cust/others/s0000477-2021-ch_it.pdf</v>
      </c>
    </row>
    <row r="28531" spans="1:2" x14ac:dyDescent="0.2">
      <c r="A28531" s="1" t="s">
        <v>12022</v>
      </c>
      <c r="B28531" t="str">
        <f t="shared" si="869"/>
        <v>https://www.udobaer.de/out/media/public/cust/others/s0000477-2021-ch_it.pdf</v>
      </c>
    </row>
    <row r="28532" spans="1:2" x14ac:dyDescent="0.2">
      <c r="A28532" s="1" t="s">
        <v>11866</v>
      </c>
      <c r="B28532" t="str">
        <f t="shared" ref="B28532:B28552" si="870">HYPERLINK("https://www.udobaer.de/out/media/public/cust/others/s0000478-2021-ch_it.pdf")</f>
        <v>https://www.udobaer.de/out/media/public/cust/others/s0000478-2021-ch_it.pdf</v>
      </c>
    </row>
    <row r="28533" spans="1:2" x14ac:dyDescent="0.2">
      <c r="A28533" s="1" t="s">
        <v>11867</v>
      </c>
      <c r="B28533" t="str">
        <f t="shared" si="870"/>
        <v>https://www.udobaer.de/out/media/public/cust/others/s0000478-2021-ch_it.pdf</v>
      </c>
    </row>
    <row r="28534" spans="1:2" x14ac:dyDescent="0.2">
      <c r="A28534" s="1" t="s">
        <v>11868</v>
      </c>
      <c r="B28534" t="str">
        <f t="shared" si="870"/>
        <v>https://www.udobaer.de/out/media/public/cust/others/s0000478-2021-ch_it.pdf</v>
      </c>
    </row>
    <row r="28535" spans="1:2" x14ac:dyDescent="0.2">
      <c r="A28535" s="1" t="s">
        <v>11869</v>
      </c>
      <c r="B28535" t="str">
        <f t="shared" si="870"/>
        <v>https://www.udobaer.de/out/media/public/cust/others/s0000478-2021-ch_it.pdf</v>
      </c>
    </row>
    <row r="28536" spans="1:2" x14ac:dyDescent="0.2">
      <c r="A28536" s="1" t="s">
        <v>11870</v>
      </c>
      <c r="B28536" t="str">
        <f t="shared" si="870"/>
        <v>https://www.udobaer.de/out/media/public/cust/others/s0000478-2021-ch_it.pdf</v>
      </c>
    </row>
    <row r="28537" spans="1:2" x14ac:dyDescent="0.2">
      <c r="A28537" s="1" t="s">
        <v>11871</v>
      </c>
      <c r="B28537" t="str">
        <f t="shared" si="870"/>
        <v>https://www.udobaer.de/out/media/public/cust/others/s0000478-2021-ch_it.pdf</v>
      </c>
    </row>
    <row r="28538" spans="1:2" x14ac:dyDescent="0.2">
      <c r="A28538" s="1" t="s">
        <v>11872</v>
      </c>
      <c r="B28538" t="str">
        <f t="shared" si="870"/>
        <v>https://www.udobaer.de/out/media/public/cust/others/s0000478-2021-ch_it.pdf</v>
      </c>
    </row>
    <row r="28539" spans="1:2" x14ac:dyDescent="0.2">
      <c r="A28539" s="1" t="s">
        <v>11873</v>
      </c>
      <c r="B28539" t="str">
        <f t="shared" si="870"/>
        <v>https://www.udobaer.de/out/media/public/cust/others/s0000478-2021-ch_it.pdf</v>
      </c>
    </row>
    <row r="28540" spans="1:2" x14ac:dyDescent="0.2">
      <c r="A28540" s="1" t="s">
        <v>11874</v>
      </c>
      <c r="B28540" t="str">
        <f t="shared" si="870"/>
        <v>https://www.udobaer.de/out/media/public/cust/others/s0000478-2021-ch_it.pdf</v>
      </c>
    </row>
    <row r="28541" spans="1:2" x14ac:dyDescent="0.2">
      <c r="A28541" s="1" t="s">
        <v>11924</v>
      </c>
      <c r="B28541" t="str">
        <f t="shared" si="870"/>
        <v>https://www.udobaer.de/out/media/public/cust/others/s0000478-2021-ch_it.pdf</v>
      </c>
    </row>
    <row r="28542" spans="1:2" x14ac:dyDescent="0.2">
      <c r="A28542" s="1" t="s">
        <v>11926</v>
      </c>
      <c r="B28542" t="str">
        <f t="shared" si="870"/>
        <v>https://www.udobaer.de/out/media/public/cust/others/s0000478-2021-ch_it.pdf</v>
      </c>
    </row>
    <row r="28543" spans="1:2" x14ac:dyDescent="0.2">
      <c r="A28543" s="1" t="s">
        <v>11927</v>
      </c>
      <c r="B28543" t="str">
        <f t="shared" si="870"/>
        <v>https://www.udobaer.de/out/media/public/cust/others/s0000478-2021-ch_it.pdf</v>
      </c>
    </row>
    <row r="28544" spans="1:2" x14ac:dyDescent="0.2">
      <c r="A28544" s="1" t="s">
        <v>11929</v>
      </c>
      <c r="B28544" t="str">
        <f t="shared" si="870"/>
        <v>https://www.udobaer.de/out/media/public/cust/others/s0000478-2021-ch_it.pdf</v>
      </c>
    </row>
    <row r="28545" spans="1:2" x14ac:dyDescent="0.2">
      <c r="A28545" s="1" t="s">
        <v>11930</v>
      </c>
      <c r="B28545" t="str">
        <f t="shared" si="870"/>
        <v>https://www.udobaer.de/out/media/public/cust/others/s0000478-2021-ch_it.pdf</v>
      </c>
    </row>
    <row r="28546" spans="1:2" x14ac:dyDescent="0.2">
      <c r="A28546" s="1" t="s">
        <v>11966</v>
      </c>
      <c r="B28546" t="str">
        <f t="shared" si="870"/>
        <v>https://www.udobaer.de/out/media/public/cust/others/s0000478-2021-ch_it.pdf</v>
      </c>
    </row>
    <row r="28547" spans="1:2" x14ac:dyDescent="0.2">
      <c r="A28547" s="1" t="s">
        <v>11968</v>
      </c>
      <c r="B28547" t="str">
        <f t="shared" si="870"/>
        <v>https://www.udobaer.de/out/media/public/cust/others/s0000478-2021-ch_it.pdf</v>
      </c>
    </row>
    <row r="28548" spans="1:2" x14ac:dyDescent="0.2">
      <c r="A28548" s="1" t="s">
        <v>11977</v>
      </c>
      <c r="B28548" t="str">
        <f t="shared" si="870"/>
        <v>https://www.udobaer.de/out/media/public/cust/others/s0000478-2021-ch_it.pdf</v>
      </c>
    </row>
    <row r="28549" spans="1:2" x14ac:dyDescent="0.2">
      <c r="A28549" s="1" t="s">
        <v>11978</v>
      </c>
      <c r="B28549" t="str">
        <f t="shared" si="870"/>
        <v>https://www.udobaer.de/out/media/public/cust/others/s0000478-2021-ch_it.pdf</v>
      </c>
    </row>
    <row r="28550" spans="1:2" x14ac:dyDescent="0.2">
      <c r="A28550" s="1" t="s">
        <v>11979</v>
      </c>
      <c r="B28550" t="str">
        <f t="shared" si="870"/>
        <v>https://www.udobaer.de/out/media/public/cust/others/s0000478-2021-ch_it.pdf</v>
      </c>
    </row>
    <row r="28551" spans="1:2" x14ac:dyDescent="0.2">
      <c r="A28551" s="1" t="s">
        <v>11980</v>
      </c>
      <c r="B28551" t="str">
        <f t="shared" si="870"/>
        <v>https://www.udobaer.de/out/media/public/cust/others/s0000478-2021-ch_it.pdf</v>
      </c>
    </row>
    <row r="28552" spans="1:2" x14ac:dyDescent="0.2">
      <c r="A28552" s="1" t="s">
        <v>11981</v>
      </c>
      <c r="B28552" t="str">
        <f t="shared" si="870"/>
        <v>https://www.udobaer.de/out/media/public/cust/others/s0000478-2021-ch_it.pdf</v>
      </c>
    </row>
    <row r="28553" spans="1:2" x14ac:dyDescent="0.2">
      <c r="A28553" s="1" t="s">
        <v>11846</v>
      </c>
      <c r="B28553" t="str">
        <f t="shared" ref="B28553:B28569" si="871">HYPERLINK("https://www.udobaer.de/out/media/public/cust/others/s0000479-2021-ch_it.pdf")</f>
        <v>https://www.udobaer.de/out/media/public/cust/others/s0000479-2021-ch_it.pdf</v>
      </c>
    </row>
    <row r="28554" spans="1:2" x14ac:dyDescent="0.2">
      <c r="A28554" s="1" t="s">
        <v>11847</v>
      </c>
      <c r="B28554" t="str">
        <f t="shared" si="871"/>
        <v>https://www.udobaer.de/out/media/public/cust/others/s0000479-2021-ch_it.pdf</v>
      </c>
    </row>
    <row r="28555" spans="1:2" x14ac:dyDescent="0.2">
      <c r="A28555" s="1" t="s">
        <v>11849</v>
      </c>
      <c r="B28555" t="str">
        <f t="shared" si="871"/>
        <v>https://www.udobaer.de/out/media/public/cust/others/s0000479-2021-ch_it.pdf</v>
      </c>
    </row>
    <row r="28556" spans="1:2" x14ac:dyDescent="0.2">
      <c r="A28556" s="1" t="s">
        <v>11850</v>
      </c>
      <c r="B28556" t="str">
        <f t="shared" si="871"/>
        <v>https://www.udobaer.de/out/media/public/cust/others/s0000479-2021-ch_it.pdf</v>
      </c>
    </row>
    <row r="28557" spans="1:2" x14ac:dyDescent="0.2">
      <c r="A28557" s="1" t="s">
        <v>11851</v>
      </c>
      <c r="B28557" t="str">
        <f t="shared" si="871"/>
        <v>https://www.udobaer.de/out/media/public/cust/others/s0000479-2021-ch_it.pdf</v>
      </c>
    </row>
    <row r="28558" spans="1:2" x14ac:dyDescent="0.2">
      <c r="A28558" s="1" t="s">
        <v>11852</v>
      </c>
      <c r="B28558" t="str">
        <f t="shared" si="871"/>
        <v>https://www.udobaer.de/out/media/public/cust/others/s0000479-2021-ch_it.pdf</v>
      </c>
    </row>
    <row r="28559" spans="1:2" x14ac:dyDescent="0.2">
      <c r="A28559" s="1" t="s">
        <v>11853</v>
      </c>
      <c r="B28559" t="str">
        <f t="shared" si="871"/>
        <v>https://www.udobaer.de/out/media/public/cust/others/s0000479-2021-ch_it.pdf</v>
      </c>
    </row>
    <row r="28560" spans="1:2" x14ac:dyDescent="0.2">
      <c r="A28560" s="1" t="s">
        <v>11854</v>
      </c>
      <c r="B28560" t="str">
        <f t="shared" si="871"/>
        <v>https://www.udobaer.de/out/media/public/cust/others/s0000479-2021-ch_it.pdf</v>
      </c>
    </row>
    <row r="28561" spans="1:2" x14ac:dyDescent="0.2">
      <c r="A28561" s="1" t="s">
        <v>11855</v>
      </c>
      <c r="B28561" t="str">
        <f t="shared" si="871"/>
        <v>https://www.udobaer.de/out/media/public/cust/others/s0000479-2021-ch_it.pdf</v>
      </c>
    </row>
    <row r="28562" spans="1:2" x14ac:dyDescent="0.2">
      <c r="A28562" s="1" t="s">
        <v>11856</v>
      </c>
      <c r="B28562" t="str">
        <f t="shared" si="871"/>
        <v>https://www.udobaer.de/out/media/public/cust/others/s0000479-2021-ch_it.pdf</v>
      </c>
    </row>
    <row r="28563" spans="1:2" x14ac:dyDescent="0.2">
      <c r="A28563" s="1" t="s">
        <v>11859</v>
      </c>
      <c r="B28563" t="str">
        <f t="shared" si="871"/>
        <v>https://www.udobaer.de/out/media/public/cust/others/s0000479-2021-ch_it.pdf</v>
      </c>
    </row>
    <row r="28564" spans="1:2" x14ac:dyDescent="0.2">
      <c r="A28564" s="1" t="s">
        <v>11863</v>
      </c>
      <c r="B28564" t="str">
        <f t="shared" si="871"/>
        <v>https://www.udobaer.de/out/media/public/cust/others/s0000479-2021-ch_it.pdf</v>
      </c>
    </row>
    <row r="28565" spans="1:2" x14ac:dyDescent="0.2">
      <c r="A28565" s="1" t="s">
        <v>11864</v>
      </c>
      <c r="B28565" t="str">
        <f t="shared" si="871"/>
        <v>https://www.udobaer.de/out/media/public/cust/others/s0000479-2021-ch_it.pdf</v>
      </c>
    </row>
    <row r="28566" spans="1:2" x14ac:dyDescent="0.2">
      <c r="A28566" s="1" t="s">
        <v>11913</v>
      </c>
      <c r="B28566" t="str">
        <f t="shared" si="871"/>
        <v>https://www.udobaer.de/out/media/public/cust/others/s0000479-2021-ch_it.pdf</v>
      </c>
    </row>
    <row r="28567" spans="1:2" x14ac:dyDescent="0.2">
      <c r="A28567" s="1" t="s">
        <v>11914</v>
      </c>
      <c r="B28567" t="str">
        <f t="shared" si="871"/>
        <v>https://www.udobaer.de/out/media/public/cust/others/s0000479-2021-ch_it.pdf</v>
      </c>
    </row>
    <row r="28568" spans="1:2" x14ac:dyDescent="0.2">
      <c r="A28568" s="1" t="s">
        <v>11928</v>
      </c>
      <c r="B28568" t="str">
        <f t="shared" si="871"/>
        <v>https://www.udobaer.de/out/media/public/cust/others/s0000479-2021-ch_it.pdf</v>
      </c>
    </row>
    <row r="28569" spans="1:2" x14ac:dyDescent="0.2">
      <c r="A28569" s="1" t="s">
        <v>11931</v>
      </c>
      <c r="B28569" t="str">
        <f t="shared" si="871"/>
        <v>https://www.udobaer.de/out/media/public/cust/others/s0000479-2021-ch_it.pdf</v>
      </c>
    </row>
    <row r="28570" spans="1:2" x14ac:dyDescent="0.2">
      <c r="A28570" s="1" t="s">
        <v>11875</v>
      </c>
      <c r="B28570" t="str">
        <f t="shared" ref="B28570:B28576" si="872">HYPERLINK("https://www.udobaer.de/out/media/public/cust/others/s0000480-2021-ch_it.pdf")</f>
        <v>https://www.udobaer.de/out/media/public/cust/others/s0000480-2021-ch_it.pdf</v>
      </c>
    </row>
    <row r="28571" spans="1:2" x14ac:dyDescent="0.2">
      <c r="A28571" s="1" t="s">
        <v>11876</v>
      </c>
      <c r="B28571" t="str">
        <f t="shared" si="872"/>
        <v>https://www.udobaer.de/out/media/public/cust/others/s0000480-2021-ch_it.pdf</v>
      </c>
    </row>
    <row r="28572" spans="1:2" x14ac:dyDescent="0.2">
      <c r="A28572" s="1" t="s">
        <v>11877</v>
      </c>
      <c r="B28572" t="str">
        <f t="shared" si="872"/>
        <v>https://www.udobaer.de/out/media/public/cust/others/s0000480-2021-ch_it.pdf</v>
      </c>
    </row>
    <row r="28573" spans="1:2" x14ac:dyDescent="0.2">
      <c r="A28573" s="1" t="s">
        <v>11878</v>
      </c>
      <c r="B28573" t="str">
        <f t="shared" si="872"/>
        <v>https://www.udobaer.de/out/media/public/cust/others/s0000480-2021-ch_it.pdf</v>
      </c>
    </row>
    <row r="28574" spans="1:2" x14ac:dyDescent="0.2">
      <c r="A28574" s="1" t="s">
        <v>11879</v>
      </c>
      <c r="B28574" t="str">
        <f t="shared" si="872"/>
        <v>https://www.udobaer.de/out/media/public/cust/others/s0000480-2021-ch_it.pdf</v>
      </c>
    </row>
    <row r="28575" spans="1:2" x14ac:dyDescent="0.2">
      <c r="A28575" s="1" t="s">
        <v>11880</v>
      </c>
      <c r="B28575" t="str">
        <f t="shared" si="872"/>
        <v>https://www.udobaer.de/out/media/public/cust/others/s0000480-2021-ch_it.pdf</v>
      </c>
    </row>
    <row r="28576" spans="1:2" x14ac:dyDescent="0.2">
      <c r="A28576" s="1" t="s">
        <v>11881</v>
      </c>
      <c r="B28576" t="str">
        <f t="shared" si="872"/>
        <v>https://www.udobaer.de/out/media/public/cust/others/s0000480-2021-ch_it.pdf</v>
      </c>
    </row>
    <row r="28577" spans="1:2" x14ac:dyDescent="0.2">
      <c r="A28577" s="1" t="s">
        <v>10497</v>
      </c>
      <c r="B28577" t="str">
        <f t="shared" ref="B28577:B28608" si="873">HYPERLINK("https://www.udobaer.de/out/media/public/cust/others/s0000481-2021-ch_it.pdf")</f>
        <v>https://www.udobaer.de/out/media/public/cust/others/s0000481-2021-ch_it.pdf</v>
      </c>
    </row>
    <row r="28578" spans="1:2" x14ac:dyDescent="0.2">
      <c r="A28578" s="1" t="s">
        <v>10497</v>
      </c>
      <c r="B28578" t="str">
        <f t="shared" si="873"/>
        <v>https://www.udobaer.de/out/media/public/cust/others/s0000481-2021-ch_it.pdf</v>
      </c>
    </row>
    <row r="28579" spans="1:2" x14ac:dyDescent="0.2">
      <c r="A28579" s="1" t="s">
        <v>10497</v>
      </c>
      <c r="B28579" t="str">
        <f t="shared" si="873"/>
        <v>https://www.udobaer.de/out/media/public/cust/others/s0000481-2021-ch_it.pdf</v>
      </c>
    </row>
    <row r="28580" spans="1:2" x14ac:dyDescent="0.2">
      <c r="A28580" s="1" t="s">
        <v>10499</v>
      </c>
      <c r="B28580" t="str">
        <f t="shared" si="873"/>
        <v>https://www.udobaer.de/out/media/public/cust/others/s0000481-2021-ch_it.pdf</v>
      </c>
    </row>
    <row r="28581" spans="1:2" x14ac:dyDescent="0.2">
      <c r="A28581" s="1" t="s">
        <v>10499</v>
      </c>
      <c r="B28581" t="str">
        <f t="shared" si="873"/>
        <v>https://www.udobaer.de/out/media/public/cust/others/s0000481-2021-ch_it.pdf</v>
      </c>
    </row>
    <row r="28582" spans="1:2" x14ac:dyDescent="0.2">
      <c r="A28582" s="1" t="s">
        <v>10499</v>
      </c>
      <c r="B28582" t="str">
        <f t="shared" si="873"/>
        <v>https://www.udobaer.de/out/media/public/cust/others/s0000481-2021-ch_it.pdf</v>
      </c>
    </row>
    <row r="28583" spans="1:2" x14ac:dyDescent="0.2">
      <c r="A28583" s="1" t="s">
        <v>10504</v>
      </c>
      <c r="B28583" t="str">
        <f t="shared" si="873"/>
        <v>https://www.udobaer.de/out/media/public/cust/others/s0000481-2021-ch_it.pdf</v>
      </c>
    </row>
    <row r="28584" spans="1:2" x14ac:dyDescent="0.2">
      <c r="A28584" s="1" t="s">
        <v>10504</v>
      </c>
      <c r="B28584" t="str">
        <f t="shared" si="873"/>
        <v>https://www.udobaer.de/out/media/public/cust/others/s0000481-2021-ch_it.pdf</v>
      </c>
    </row>
    <row r="28585" spans="1:2" x14ac:dyDescent="0.2">
      <c r="A28585" s="1" t="s">
        <v>10504</v>
      </c>
      <c r="B28585" t="str">
        <f t="shared" si="873"/>
        <v>https://www.udobaer.de/out/media/public/cust/others/s0000481-2021-ch_it.pdf</v>
      </c>
    </row>
    <row r="28586" spans="1:2" x14ac:dyDescent="0.2">
      <c r="A28586" s="1" t="s">
        <v>11882</v>
      </c>
      <c r="B28586" t="str">
        <f t="shared" si="873"/>
        <v>https://www.udobaer.de/out/media/public/cust/others/s0000481-2021-ch_it.pdf</v>
      </c>
    </row>
    <row r="28587" spans="1:2" x14ac:dyDescent="0.2">
      <c r="A28587" s="1" t="s">
        <v>11883</v>
      </c>
      <c r="B28587" t="str">
        <f t="shared" si="873"/>
        <v>https://www.udobaer.de/out/media/public/cust/others/s0000481-2021-ch_it.pdf</v>
      </c>
    </row>
    <row r="28588" spans="1:2" x14ac:dyDescent="0.2">
      <c r="A28588" s="1" t="s">
        <v>11884</v>
      </c>
      <c r="B28588" t="str">
        <f t="shared" si="873"/>
        <v>https://www.udobaer.de/out/media/public/cust/others/s0000481-2021-ch_it.pdf</v>
      </c>
    </row>
    <row r="28589" spans="1:2" x14ac:dyDescent="0.2">
      <c r="A28589" s="1" t="s">
        <v>11885</v>
      </c>
      <c r="B28589" t="str">
        <f t="shared" si="873"/>
        <v>https://www.udobaer.de/out/media/public/cust/others/s0000481-2021-ch_it.pdf</v>
      </c>
    </row>
    <row r="28590" spans="1:2" x14ac:dyDescent="0.2">
      <c r="A28590" s="1" t="s">
        <v>11886</v>
      </c>
      <c r="B28590" t="str">
        <f t="shared" si="873"/>
        <v>https://www.udobaer.de/out/media/public/cust/others/s0000481-2021-ch_it.pdf</v>
      </c>
    </row>
    <row r="28591" spans="1:2" x14ac:dyDescent="0.2">
      <c r="A28591" s="1" t="s">
        <v>11887</v>
      </c>
      <c r="B28591" t="str">
        <f t="shared" si="873"/>
        <v>https://www.udobaer.de/out/media/public/cust/others/s0000481-2021-ch_it.pdf</v>
      </c>
    </row>
    <row r="28592" spans="1:2" x14ac:dyDescent="0.2">
      <c r="A28592" s="1" t="s">
        <v>11888</v>
      </c>
      <c r="B28592" t="str">
        <f t="shared" si="873"/>
        <v>https://www.udobaer.de/out/media/public/cust/others/s0000481-2021-ch_it.pdf</v>
      </c>
    </row>
    <row r="28593" spans="1:2" x14ac:dyDescent="0.2">
      <c r="A28593" s="1" t="s">
        <v>11889</v>
      </c>
      <c r="B28593" t="str">
        <f t="shared" si="873"/>
        <v>https://www.udobaer.de/out/media/public/cust/others/s0000481-2021-ch_it.pdf</v>
      </c>
    </row>
    <row r="28594" spans="1:2" x14ac:dyDescent="0.2">
      <c r="A28594" s="1" t="s">
        <v>11890</v>
      </c>
      <c r="B28594" t="str">
        <f t="shared" si="873"/>
        <v>https://www.udobaer.de/out/media/public/cust/others/s0000481-2021-ch_it.pdf</v>
      </c>
    </row>
    <row r="28595" spans="1:2" x14ac:dyDescent="0.2">
      <c r="A28595" s="1" t="s">
        <v>11891</v>
      </c>
      <c r="B28595" t="str">
        <f t="shared" si="873"/>
        <v>https://www.udobaer.de/out/media/public/cust/others/s0000481-2021-ch_it.pdf</v>
      </c>
    </row>
    <row r="28596" spans="1:2" x14ac:dyDescent="0.2">
      <c r="A28596" s="1" t="s">
        <v>11892</v>
      </c>
      <c r="B28596" t="str">
        <f t="shared" si="873"/>
        <v>https://www.udobaer.de/out/media/public/cust/others/s0000481-2021-ch_it.pdf</v>
      </c>
    </row>
    <row r="28597" spans="1:2" x14ac:dyDescent="0.2">
      <c r="A28597" s="1" t="s">
        <v>11893</v>
      </c>
      <c r="B28597" t="str">
        <f t="shared" si="873"/>
        <v>https://www.udobaer.de/out/media/public/cust/others/s0000481-2021-ch_it.pdf</v>
      </c>
    </row>
    <row r="28598" spans="1:2" x14ac:dyDescent="0.2">
      <c r="A28598" s="1" t="s">
        <v>11894</v>
      </c>
      <c r="B28598" t="str">
        <f t="shared" si="873"/>
        <v>https://www.udobaer.de/out/media/public/cust/others/s0000481-2021-ch_it.pdf</v>
      </c>
    </row>
    <row r="28599" spans="1:2" x14ac:dyDescent="0.2">
      <c r="A28599" s="1" t="s">
        <v>11895</v>
      </c>
      <c r="B28599" t="str">
        <f t="shared" si="873"/>
        <v>https://www.udobaer.de/out/media/public/cust/others/s0000481-2021-ch_it.pdf</v>
      </c>
    </row>
    <row r="28600" spans="1:2" x14ac:dyDescent="0.2">
      <c r="A28600" s="1" t="s">
        <v>11896</v>
      </c>
      <c r="B28600" t="str">
        <f t="shared" si="873"/>
        <v>https://www.udobaer.de/out/media/public/cust/others/s0000481-2021-ch_it.pdf</v>
      </c>
    </row>
    <row r="28601" spans="1:2" x14ac:dyDescent="0.2">
      <c r="A28601" s="1" t="s">
        <v>11897</v>
      </c>
      <c r="B28601" t="str">
        <f t="shared" si="873"/>
        <v>https://www.udobaer.de/out/media/public/cust/others/s0000481-2021-ch_it.pdf</v>
      </c>
    </row>
    <row r="28602" spans="1:2" x14ac:dyDescent="0.2">
      <c r="A28602" s="1" t="s">
        <v>11898</v>
      </c>
      <c r="B28602" t="str">
        <f t="shared" si="873"/>
        <v>https://www.udobaer.de/out/media/public/cust/others/s0000481-2021-ch_it.pdf</v>
      </c>
    </row>
    <row r="28603" spans="1:2" x14ac:dyDescent="0.2">
      <c r="A28603" s="1" t="s">
        <v>11899</v>
      </c>
      <c r="B28603" t="str">
        <f t="shared" si="873"/>
        <v>https://www.udobaer.de/out/media/public/cust/others/s0000481-2021-ch_it.pdf</v>
      </c>
    </row>
    <row r="28604" spans="1:2" x14ac:dyDescent="0.2">
      <c r="A28604" s="1" t="s">
        <v>11900</v>
      </c>
      <c r="B28604" t="str">
        <f t="shared" si="873"/>
        <v>https://www.udobaer.de/out/media/public/cust/others/s0000481-2021-ch_it.pdf</v>
      </c>
    </row>
    <row r="28605" spans="1:2" x14ac:dyDescent="0.2">
      <c r="A28605" s="1" t="s">
        <v>11901</v>
      </c>
      <c r="B28605" t="str">
        <f t="shared" si="873"/>
        <v>https://www.udobaer.de/out/media/public/cust/others/s0000481-2021-ch_it.pdf</v>
      </c>
    </row>
    <row r="28606" spans="1:2" x14ac:dyDescent="0.2">
      <c r="A28606" s="1" t="s">
        <v>11902</v>
      </c>
      <c r="B28606" t="str">
        <f t="shared" si="873"/>
        <v>https://www.udobaer.de/out/media/public/cust/others/s0000481-2021-ch_it.pdf</v>
      </c>
    </row>
    <row r="28607" spans="1:2" x14ac:dyDescent="0.2">
      <c r="A28607" s="1" t="s">
        <v>11903</v>
      </c>
      <c r="B28607" t="str">
        <f t="shared" si="873"/>
        <v>https://www.udobaer.de/out/media/public/cust/others/s0000481-2021-ch_it.pdf</v>
      </c>
    </row>
    <row r="28608" spans="1:2" x14ac:dyDescent="0.2">
      <c r="A28608" s="1" t="s">
        <v>11904</v>
      </c>
      <c r="B28608" t="str">
        <f t="shared" si="873"/>
        <v>https://www.udobaer.de/out/media/public/cust/others/s0000481-2021-ch_it.pdf</v>
      </c>
    </row>
    <row r="28609" spans="1:2" x14ac:dyDescent="0.2">
      <c r="A28609" s="1" t="s">
        <v>11905</v>
      </c>
      <c r="B28609" t="str">
        <f t="shared" ref="B28609:B28630" si="874">HYPERLINK("https://www.udobaer.de/out/media/public/cust/others/s0000481-2021-ch_it.pdf")</f>
        <v>https://www.udobaer.de/out/media/public/cust/others/s0000481-2021-ch_it.pdf</v>
      </c>
    </row>
    <row r="28610" spans="1:2" x14ac:dyDescent="0.2">
      <c r="A28610" s="1" t="s">
        <v>11906</v>
      </c>
      <c r="B28610" t="str">
        <f t="shared" si="874"/>
        <v>https://www.udobaer.de/out/media/public/cust/others/s0000481-2021-ch_it.pdf</v>
      </c>
    </row>
    <row r="28611" spans="1:2" x14ac:dyDescent="0.2">
      <c r="A28611" s="1" t="s">
        <v>11907</v>
      </c>
      <c r="B28611" t="str">
        <f t="shared" si="874"/>
        <v>https://www.udobaer.de/out/media/public/cust/others/s0000481-2021-ch_it.pdf</v>
      </c>
    </row>
    <row r="28612" spans="1:2" x14ac:dyDescent="0.2">
      <c r="A28612" s="1" t="s">
        <v>11908</v>
      </c>
      <c r="B28612" t="str">
        <f t="shared" si="874"/>
        <v>https://www.udobaer.de/out/media/public/cust/others/s0000481-2021-ch_it.pdf</v>
      </c>
    </row>
    <row r="28613" spans="1:2" x14ac:dyDescent="0.2">
      <c r="A28613" s="1" t="s">
        <v>11909</v>
      </c>
      <c r="B28613" t="str">
        <f t="shared" si="874"/>
        <v>https://www.udobaer.de/out/media/public/cust/others/s0000481-2021-ch_it.pdf</v>
      </c>
    </row>
    <row r="28614" spans="1:2" x14ac:dyDescent="0.2">
      <c r="A28614" s="1" t="s">
        <v>11910</v>
      </c>
      <c r="B28614" t="str">
        <f t="shared" si="874"/>
        <v>https://www.udobaer.de/out/media/public/cust/others/s0000481-2021-ch_it.pdf</v>
      </c>
    </row>
    <row r="28615" spans="1:2" x14ac:dyDescent="0.2">
      <c r="A28615" s="1" t="s">
        <v>11911</v>
      </c>
      <c r="B28615" t="str">
        <f t="shared" si="874"/>
        <v>https://www.udobaer.de/out/media/public/cust/others/s0000481-2021-ch_it.pdf</v>
      </c>
    </row>
    <row r="28616" spans="1:2" x14ac:dyDescent="0.2">
      <c r="A28616" s="1" t="s">
        <v>11912</v>
      </c>
      <c r="B28616" t="str">
        <f t="shared" si="874"/>
        <v>https://www.udobaer.de/out/media/public/cust/others/s0000481-2021-ch_it.pdf</v>
      </c>
    </row>
    <row r="28617" spans="1:2" x14ac:dyDescent="0.2">
      <c r="A28617" s="1" t="s">
        <v>11915</v>
      </c>
      <c r="B28617" t="str">
        <f t="shared" si="874"/>
        <v>https://www.udobaer.de/out/media/public/cust/others/s0000481-2021-ch_it.pdf</v>
      </c>
    </row>
    <row r="28618" spans="1:2" x14ac:dyDescent="0.2">
      <c r="A28618" s="1" t="s">
        <v>11920</v>
      </c>
      <c r="B28618" t="str">
        <f t="shared" si="874"/>
        <v>https://www.udobaer.de/out/media/public/cust/others/s0000481-2021-ch_it.pdf</v>
      </c>
    </row>
    <row r="28619" spans="1:2" x14ac:dyDescent="0.2">
      <c r="A28619" s="1" t="s">
        <v>11921</v>
      </c>
      <c r="B28619" t="str">
        <f t="shared" si="874"/>
        <v>https://www.udobaer.de/out/media/public/cust/others/s0000481-2021-ch_it.pdf</v>
      </c>
    </row>
    <row r="28620" spans="1:2" x14ac:dyDescent="0.2">
      <c r="A28620" s="1" t="s">
        <v>11922</v>
      </c>
      <c r="B28620" t="str">
        <f t="shared" si="874"/>
        <v>https://www.udobaer.de/out/media/public/cust/others/s0000481-2021-ch_it.pdf</v>
      </c>
    </row>
    <row r="28621" spans="1:2" x14ac:dyDescent="0.2">
      <c r="A28621" s="1" t="s">
        <v>11923</v>
      </c>
      <c r="B28621" t="str">
        <f t="shared" si="874"/>
        <v>https://www.udobaer.de/out/media/public/cust/others/s0000481-2021-ch_it.pdf</v>
      </c>
    </row>
    <row r="28622" spans="1:2" x14ac:dyDescent="0.2">
      <c r="A28622" s="1" t="s">
        <v>11925</v>
      </c>
      <c r="B28622" t="str">
        <f t="shared" si="874"/>
        <v>https://www.udobaer.de/out/media/public/cust/others/s0000481-2021-ch_it.pdf</v>
      </c>
    </row>
    <row r="28623" spans="1:2" x14ac:dyDescent="0.2">
      <c r="A28623" s="1" t="s">
        <v>11932</v>
      </c>
      <c r="B28623" t="str">
        <f t="shared" si="874"/>
        <v>https://www.udobaer.de/out/media/public/cust/others/s0000481-2021-ch_it.pdf</v>
      </c>
    </row>
    <row r="28624" spans="1:2" x14ac:dyDescent="0.2">
      <c r="A28624" s="1" t="s">
        <v>11933</v>
      </c>
      <c r="B28624" t="str">
        <f t="shared" si="874"/>
        <v>https://www.udobaer.de/out/media/public/cust/others/s0000481-2021-ch_it.pdf</v>
      </c>
    </row>
    <row r="28625" spans="1:2" x14ac:dyDescent="0.2">
      <c r="A28625" s="1" t="s">
        <v>11934</v>
      </c>
      <c r="B28625" t="str">
        <f t="shared" si="874"/>
        <v>https://www.udobaer.de/out/media/public/cust/others/s0000481-2021-ch_it.pdf</v>
      </c>
    </row>
    <row r="28626" spans="1:2" x14ac:dyDescent="0.2">
      <c r="A28626" s="1" t="s">
        <v>11935</v>
      </c>
      <c r="B28626" t="str">
        <f t="shared" si="874"/>
        <v>https://www.udobaer.de/out/media/public/cust/others/s0000481-2021-ch_it.pdf</v>
      </c>
    </row>
    <row r="28627" spans="1:2" x14ac:dyDescent="0.2">
      <c r="A28627" s="1" t="s">
        <v>11936</v>
      </c>
      <c r="B28627" t="str">
        <f t="shared" si="874"/>
        <v>https://www.udobaer.de/out/media/public/cust/others/s0000481-2021-ch_it.pdf</v>
      </c>
    </row>
    <row r="28628" spans="1:2" x14ac:dyDescent="0.2">
      <c r="A28628" s="1" t="s">
        <v>11937</v>
      </c>
      <c r="B28628" t="str">
        <f t="shared" si="874"/>
        <v>https://www.udobaer.de/out/media/public/cust/others/s0000481-2021-ch_it.pdf</v>
      </c>
    </row>
    <row r="28629" spans="1:2" x14ac:dyDescent="0.2">
      <c r="A28629" s="1" t="s">
        <v>12168</v>
      </c>
      <c r="B28629" t="str">
        <f t="shared" si="874"/>
        <v>https://www.udobaer.de/out/media/public/cust/others/s0000481-2021-ch_it.pdf</v>
      </c>
    </row>
    <row r="28630" spans="1:2" x14ac:dyDescent="0.2">
      <c r="A28630" s="1" t="s">
        <v>12175</v>
      </c>
      <c r="B28630" t="str">
        <f t="shared" si="874"/>
        <v>https://www.udobaer.de/out/media/public/cust/others/s0000481-2021-ch_it.pdf</v>
      </c>
    </row>
    <row r="28631" spans="1:2" x14ac:dyDescent="0.2">
      <c r="A28631" s="1" t="s">
        <v>11938</v>
      </c>
      <c r="B28631" t="str">
        <f t="shared" ref="B28631:B28651" si="875">HYPERLINK("https://www.udobaer.de/out/media/public/cust/others/s0000482-2021-ch_it.pdf")</f>
        <v>https://www.udobaer.de/out/media/public/cust/others/s0000482-2021-ch_it.pdf</v>
      </c>
    </row>
    <row r="28632" spans="1:2" x14ac:dyDescent="0.2">
      <c r="A28632" s="1" t="s">
        <v>11939</v>
      </c>
      <c r="B28632" t="str">
        <f t="shared" si="875"/>
        <v>https://www.udobaer.de/out/media/public/cust/others/s0000482-2021-ch_it.pdf</v>
      </c>
    </row>
    <row r="28633" spans="1:2" x14ac:dyDescent="0.2">
      <c r="A28633" s="1" t="s">
        <v>11940</v>
      </c>
      <c r="B28633" t="str">
        <f t="shared" si="875"/>
        <v>https://www.udobaer.de/out/media/public/cust/others/s0000482-2021-ch_it.pdf</v>
      </c>
    </row>
    <row r="28634" spans="1:2" x14ac:dyDescent="0.2">
      <c r="A28634" s="1" t="s">
        <v>11941</v>
      </c>
      <c r="B28634" t="str">
        <f t="shared" si="875"/>
        <v>https://www.udobaer.de/out/media/public/cust/others/s0000482-2021-ch_it.pdf</v>
      </c>
    </row>
    <row r="28635" spans="1:2" x14ac:dyDescent="0.2">
      <c r="A28635" s="1" t="s">
        <v>11942</v>
      </c>
      <c r="B28635" t="str">
        <f t="shared" si="875"/>
        <v>https://www.udobaer.de/out/media/public/cust/others/s0000482-2021-ch_it.pdf</v>
      </c>
    </row>
    <row r="28636" spans="1:2" x14ac:dyDescent="0.2">
      <c r="A28636" s="1" t="s">
        <v>11943</v>
      </c>
      <c r="B28636" t="str">
        <f t="shared" si="875"/>
        <v>https://www.udobaer.de/out/media/public/cust/others/s0000482-2021-ch_it.pdf</v>
      </c>
    </row>
    <row r="28637" spans="1:2" x14ac:dyDescent="0.2">
      <c r="A28637" s="1" t="s">
        <v>11944</v>
      </c>
      <c r="B28637" t="str">
        <f t="shared" si="875"/>
        <v>https://www.udobaer.de/out/media/public/cust/others/s0000482-2021-ch_it.pdf</v>
      </c>
    </row>
    <row r="28638" spans="1:2" x14ac:dyDescent="0.2">
      <c r="A28638" s="1" t="s">
        <v>11945</v>
      </c>
      <c r="B28638" t="str">
        <f t="shared" si="875"/>
        <v>https://www.udobaer.de/out/media/public/cust/others/s0000482-2021-ch_it.pdf</v>
      </c>
    </row>
    <row r="28639" spans="1:2" x14ac:dyDescent="0.2">
      <c r="A28639" s="1" t="s">
        <v>11946</v>
      </c>
      <c r="B28639" t="str">
        <f t="shared" si="875"/>
        <v>https://www.udobaer.de/out/media/public/cust/others/s0000482-2021-ch_it.pdf</v>
      </c>
    </row>
    <row r="28640" spans="1:2" x14ac:dyDescent="0.2">
      <c r="A28640" s="1" t="s">
        <v>11947</v>
      </c>
      <c r="B28640" t="str">
        <f t="shared" si="875"/>
        <v>https://www.udobaer.de/out/media/public/cust/others/s0000482-2021-ch_it.pdf</v>
      </c>
    </row>
    <row r="28641" spans="1:2" x14ac:dyDescent="0.2">
      <c r="A28641" s="1" t="s">
        <v>11948</v>
      </c>
      <c r="B28641" t="str">
        <f t="shared" si="875"/>
        <v>https://www.udobaer.de/out/media/public/cust/others/s0000482-2021-ch_it.pdf</v>
      </c>
    </row>
    <row r="28642" spans="1:2" x14ac:dyDescent="0.2">
      <c r="A28642" s="1" t="s">
        <v>11949</v>
      </c>
      <c r="B28642" t="str">
        <f t="shared" si="875"/>
        <v>https://www.udobaer.de/out/media/public/cust/others/s0000482-2021-ch_it.pdf</v>
      </c>
    </row>
    <row r="28643" spans="1:2" x14ac:dyDescent="0.2">
      <c r="A28643" s="1" t="s">
        <v>11950</v>
      </c>
      <c r="B28643" t="str">
        <f t="shared" si="875"/>
        <v>https://www.udobaer.de/out/media/public/cust/others/s0000482-2021-ch_it.pdf</v>
      </c>
    </row>
    <row r="28644" spans="1:2" x14ac:dyDescent="0.2">
      <c r="A28644" s="1" t="s">
        <v>11951</v>
      </c>
      <c r="B28644" t="str">
        <f t="shared" si="875"/>
        <v>https://www.udobaer.de/out/media/public/cust/others/s0000482-2021-ch_it.pdf</v>
      </c>
    </row>
    <row r="28645" spans="1:2" x14ac:dyDescent="0.2">
      <c r="A28645" s="1" t="s">
        <v>11952</v>
      </c>
      <c r="B28645" t="str">
        <f t="shared" si="875"/>
        <v>https://www.udobaer.de/out/media/public/cust/others/s0000482-2021-ch_it.pdf</v>
      </c>
    </row>
    <row r="28646" spans="1:2" x14ac:dyDescent="0.2">
      <c r="A28646" s="1" t="s">
        <v>11953</v>
      </c>
      <c r="B28646" t="str">
        <f t="shared" si="875"/>
        <v>https://www.udobaer.de/out/media/public/cust/others/s0000482-2021-ch_it.pdf</v>
      </c>
    </row>
    <row r="28647" spans="1:2" x14ac:dyDescent="0.2">
      <c r="A28647" s="1" t="s">
        <v>11954</v>
      </c>
      <c r="B28647" t="str">
        <f t="shared" si="875"/>
        <v>https://www.udobaer.de/out/media/public/cust/others/s0000482-2021-ch_it.pdf</v>
      </c>
    </row>
    <row r="28648" spans="1:2" x14ac:dyDescent="0.2">
      <c r="A28648" s="1" t="s">
        <v>11955</v>
      </c>
      <c r="B28648" t="str">
        <f t="shared" si="875"/>
        <v>https://www.udobaer.de/out/media/public/cust/others/s0000482-2021-ch_it.pdf</v>
      </c>
    </row>
    <row r="28649" spans="1:2" x14ac:dyDescent="0.2">
      <c r="A28649" s="1" t="s">
        <v>12014</v>
      </c>
      <c r="B28649" t="str">
        <f t="shared" si="875"/>
        <v>https://www.udobaer.de/out/media/public/cust/others/s0000482-2021-ch_it.pdf</v>
      </c>
    </row>
    <row r="28650" spans="1:2" x14ac:dyDescent="0.2">
      <c r="A28650" s="1" t="s">
        <v>12016</v>
      </c>
      <c r="B28650" t="str">
        <f t="shared" si="875"/>
        <v>https://www.udobaer.de/out/media/public/cust/others/s0000482-2021-ch_it.pdf</v>
      </c>
    </row>
    <row r="28651" spans="1:2" x14ac:dyDescent="0.2">
      <c r="A28651" s="1" t="s">
        <v>12024</v>
      </c>
      <c r="B28651" t="str">
        <f t="shared" si="875"/>
        <v>https://www.udobaer.de/out/media/public/cust/others/s0000482-2021-ch_it.pdf</v>
      </c>
    </row>
    <row r="28652" spans="1:2" x14ac:dyDescent="0.2">
      <c r="A28652" s="1" t="s">
        <v>7901</v>
      </c>
      <c r="B28652" t="str">
        <f t="shared" ref="B28652:B28668" si="876">HYPERLINK("https://www.udobaer.de/out/media/public/cust/others/s0000483-2021-ch_it.pdf")</f>
        <v>https://www.udobaer.de/out/media/public/cust/others/s0000483-2021-ch_it.pdf</v>
      </c>
    </row>
    <row r="28653" spans="1:2" x14ac:dyDescent="0.2">
      <c r="A28653" s="1" t="s">
        <v>11982</v>
      </c>
      <c r="B28653" t="str">
        <f t="shared" si="876"/>
        <v>https://www.udobaer.de/out/media/public/cust/others/s0000483-2021-ch_it.pdf</v>
      </c>
    </row>
    <row r="28654" spans="1:2" x14ac:dyDescent="0.2">
      <c r="A28654" s="1" t="s">
        <v>12015</v>
      </c>
      <c r="B28654" t="str">
        <f t="shared" si="876"/>
        <v>https://www.udobaer.de/out/media/public/cust/others/s0000483-2021-ch_it.pdf</v>
      </c>
    </row>
    <row r="28655" spans="1:2" x14ac:dyDescent="0.2">
      <c r="A28655" s="1" t="s">
        <v>12017</v>
      </c>
      <c r="B28655" t="str">
        <f t="shared" si="876"/>
        <v>https://www.udobaer.de/out/media/public/cust/others/s0000483-2021-ch_it.pdf</v>
      </c>
    </row>
    <row r="28656" spans="1:2" x14ac:dyDescent="0.2">
      <c r="A28656" s="1" t="s">
        <v>12018</v>
      </c>
      <c r="B28656" t="str">
        <f t="shared" si="876"/>
        <v>https://www.udobaer.de/out/media/public/cust/others/s0000483-2021-ch_it.pdf</v>
      </c>
    </row>
    <row r="28657" spans="1:2" x14ac:dyDescent="0.2">
      <c r="A28657" s="1" t="s">
        <v>12037</v>
      </c>
      <c r="B28657" t="str">
        <f t="shared" si="876"/>
        <v>https://www.udobaer.de/out/media/public/cust/others/s0000483-2021-ch_it.pdf</v>
      </c>
    </row>
    <row r="28658" spans="1:2" x14ac:dyDescent="0.2">
      <c r="A28658" s="1" t="s">
        <v>12038</v>
      </c>
      <c r="B28658" t="str">
        <f t="shared" si="876"/>
        <v>https://www.udobaer.de/out/media/public/cust/others/s0000483-2021-ch_it.pdf</v>
      </c>
    </row>
    <row r="28659" spans="1:2" x14ac:dyDescent="0.2">
      <c r="A28659" s="1" t="s">
        <v>12039</v>
      </c>
      <c r="B28659" t="str">
        <f t="shared" si="876"/>
        <v>https://www.udobaer.de/out/media/public/cust/others/s0000483-2021-ch_it.pdf</v>
      </c>
    </row>
    <row r="28660" spans="1:2" x14ac:dyDescent="0.2">
      <c r="A28660" s="1" t="s">
        <v>12040</v>
      </c>
      <c r="B28660" t="str">
        <f t="shared" si="876"/>
        <v>https://www.udobaer.de/out/media/public/cust/others/s0000483-2021-ch_it.pdf</v>
      </c>
    </row>
    <row r="28661" spans="1:2" x14ac:dyDescent="0.2">
      <c r="A28661" s="1" t="s">
        <v>12041</v>
      </c>
      <c r="B28661" t="str">
        <f t="shared" si="876"/>
        <v>https://www.udobaer.de/out/media/public/cust/others/s0000483-2021-ch_it.pdf</v>
      </c>
    </row>
    <row r="28662" spans="1:2" x14ac:dyDescent="0.2">
      <c r="A28662" s="1" t="s">
        <v>12042</v>
      </c>
      <c r="B28662" t="str">
        <f t="shared" si="876"/>
        <v>https://www.udobaer.de/out/media/public/cust/others/s0000483-2021-ch_it.pdf</v>
      </c>
    </row>
    <row r="28663" spans="1:2" x14ac:dyDescent="0.2">
      <c r="A28663" s="1" t="s">
        <v>12043</v>
      </c>
      <c r="B28663" t="str">
        <f t="shared" si="876"/>
        <v>https://www.udobaer.de/out/media/public/cust/others/s0000483-2021-ch_it.pdf</v>
      </c>
    </row>
    <row r="28664" spans="1:2" x14ac:dyDescent="0.2">
      <c r="A28664" s="1" t="s">
        <v>12046</v>
      </c>
      <c r="B28664" t="str">
        <f t="shared" si="876"/>
        <v>https://www.udobaer.de/out/media/public/cust/others/s0000483-2021-ch_it.pdf</v>
      </c>
    </row>
    <row r="28665" spans="1:2" x14ac:dyDescent="0.2">
      <c r="A28665" s="1" t="s">
        <v>12047</v>
      </c>
      <c r="B28665" t="str">
        <f t="shared" si="876"/>
        <v>https://www.udobaer.de/out/media/public/cust/others/s0000483-2021-ch_it.pdf</v>
      </c>
    </row>
    <row r="28666" spans="1:2" x14ac:dyDescent="0.2">
      <c r="A28666" s="1" t="s">
        <v>12048</v>
      </c>
      <c r="B28666" t="str">
        <f t="shared" si="876"/>
        <v>https://www.udobaer.de/out/media/public/cust/others/s0000483-2021-ch_it.pdf</v>
      </c>
    </row>
    <row r="28667" spans="1:2" x14ac:dyDescent="0.2">
      <c r="A28667" s="1" t="s">
        <v>12050</v>
      </c>
      <c r="B28667" t="str">
        <f t="shared" si="876"/>
        <v>https://www.udobaer.de/out/media/public/cust/others/s0000483-2021-ch_it.pdf</v>
      </c>
    </row>
    <row r="28668" spans="1:2" x14ac:dyDescent="0.2">
      <c r="A28668" s="1" t="s">
        <v>12167</v>
      </c>
      <c r="B28668" t="str">
        <f t="shared" si="876"/>
        <v>https://www.udobaer.de/out/media/public/cust/others/s0000483-2021-ch_it.pdf</v>
      </c>
    </row>
    <row r="28669" spans="1:2" x14ac:dyDescent="0.2">
      <c r="A28669" s="1" t="s">
        <v>11686</v>
      </c>
      <c r="B28669" t="str">
        <f t="shared" ref="B28669:B28689" si="877">HYPERLINK("https://www.udobaer.de/out/media/public/cust/others/s0000484-2021-ch_it.pdf")</f>
        <v>https://www.udobaer.de/out/media/public/cust/others/s0000484-2021-ch_it.pdf</v>
      </c>
    </row>
    <row r="28670" spans="1:2" x14ac:dyDescent="0.2">
      <c r="A28670" s="1" t="s">
        <v>11687</v>
      </c>
      <c r="B28670" t="str">
        <f t="shared" si="877"/>
        <v>https://www.udobaer.de/out/media/public/cust/others/s0000484-2021-ch_it.pdf</v>
      </c>
    </row>
    <row r="28671" spans="1:2" x14ac:dyDescent="0.2">
      <c r="A28671" s="1" t="s">
        <v>11688</v>
      </c>
      <c r="B28671" t="str">
        <f t="shared" si="877"/>
        <v>https://www.udobaer.de/out/media/public/cust/others/s0000484-2021-ch_it.pdf</v>
      </c>
    </row>
    <row r="28672" spans="1:2" x14ac:dyDescent="0.2">
      <c r="A28672" s="1" t="s">
        <v>11689</v>
      </c>
      <c r="B28672" t="str">
        <f t="shared" si="877"/>
        <v>https://www.udobaer.de/out/media/public/cust/others/s0000484-2021-ch_it.pdf</v>
      </c>
    </row>
    <row r="28673" spans="1:2" x14ac:dyDescent="0.2">
      <c r="A28673" s="1" t="s">
        <v>11690</v>
      </c>
      <c r="B28673" t="str">
        <f t="shared" si="877"/>
        <v>https://www.udobaer.de/out/media/public/cust/others/s0000484-2021-ch_it.pdf</v>
      </c>
    </row>
    <row r="28674" spans="1:2" x14ac:dyDescent="0.2">
      <c r="A28674" s="1" t="s">
        <v>11691</v>
      </c>
      <c r="B28674" t="str">
        <f t="shared" si="877"/>
        <v>https://www.udobaer.de/out/media/public/cust/others/s0000484-2021-ch_it.pdf</v>
      </c>
    </row>
    <row r="28675" spans="1:2" x14ac:dyDescent="0.2">
      <c r="A28675" s="1" t="s">
        <v>12011</v>
      </c>
      <c r="B28675" t="str">
        <f t="shared" si="877"/>
        <v>https://www.udobaer.de/out/media/public/cust/others/s0000484-2021-ch_it.pdf</v>
      </c>
    </row>
    <row r="28676" spans="1:2" x14ac:dyDescent="0.2">
      <c r="A28676" s="1" t="s">
        <v>12026</v>
      </c>
      <c r="B28676" t="str">
        <f t="shared" si="877"/>
        <v>https://www.udobaer.de/out/media/public/cust/others/s0000484-2021-ch_it.pdf</v>
      </c>
    </row>
    <row r="28677" spans="1:2" x14ac:dyDescent="0.2">
      <c r="A28677" s="1" t="s">
        <v>12027</v>
      </c>
      <c r="B28677" t="str">
        <f t="shared" si="877"/>
        <v>https://www.udobaer.de/out/media/public/cust/others/s0000484-2021-ch_it.pdf</v>
      </c>
    </row>
    <row r="28678" spans="1:2" x14ac:dyDescent="0.2">
      <c r="A28678" s="1" t="s">
        <v>12028</v>
      </c>
      <c r="B28678" t="str">
        <f t="shared" si="877"/>
        <v>https://www.udobaer.de/out/media/public/cust/others/s0000484-2021-ch_it.pdf</v>
      </c>
    </row>
    <row r="28679" spans="1:2" x14ac:dyDescent="0.2">
      <c r="A28679" s="1" t="s">
        <v>12029</v>
      </c>
      <c r="B28679" t="str">
        <f t="shared" si="877"/>
        <v>https://www.udobaer.de/out/media/public/cust/others/s0000484-2021-ch_it.pdf</v>
      </c>
    </row>
    <row r="28680" spans="1:2" x14ac:dyDescent="0.2">
      <c r="A28680" s="1" t="s">
        <v>12030</v>
      </c>
      <c r="B28680" t="str">
        <f t="shared" si="877"/>
        <v>https://www.udobaer.de/out/media/public/cust/others/s0000484-2021-ch_it.pdf</v>
      </c>
    </row>
    <row r="28681" spans="1:2" x14ac:dyDescent="0.2">
      <c r="A28681" s="1" t="s">
        <v>12031</v>
      </c>
      <c r="B28681" t="str">
        <f t="shared" si="877"/>
        <v>https://www.udobaer.de/out/media/public/cust/others/s0000484-2021-ch_it.pdf</v>
      </c>
    </row>
    <row r="28682" spans="1:2" x14ac:dyDescent="0.2">
      <c r="A28682" s="1" t="s">
        <v>12032</v>
      </c>
      <c r="B28682" t="str">
        <f t="shared" si="877"/>
        <v>https://www.udobaer.de/out/media/public/cust/others/s0000484-2021-ch_it.pdf</v>
      </c>
    </row>
    <row r="28683" spans="1:2" x14ac:dyDescent="0.2">
      <c r="A28683" s="1" t="s">
        <v>12033</v>
      </c>
      <c r="B28683" t="str">
        <f t="shared" si="877"/>
        <v>https://www.udobaer.de/out/media/public/cust/others/s0000484-2021-ch_it.pdf</v>
      </c>
    </row>
    <row r="28684" spans="1:2" x14ac:dyDescent="0.2">
      <c r="A28684" s="1" t="s">
        <v>12034</v>
      </c>
      <c r="B28684" t="str">
        <f t="shared" si="877"/>
        <v>https://www.udobaer.de/out/media/public/cust/others/s0000484-2021-ch_it.pdf</v>
      </c>
    </row>
    <row r="28685" spans="1:2" x14ac:dyDescent="0.2">
      <c r="A28685" s="1" t="s">
        <v>12035</v>
      </c>
      <c r="B28685" t="str">
        <f t="shared" si="877"/>
        <v>https://www.udobaer.de/out/media/public/cust/others/s0000484-2021-ch_it.pdf</v>
      </c>
    </row>
    <row r="28686" spans="1:2" x14ac:dyDescent="0.2">
      <c r="A28686" s="1" t="s">
        <v>12036</v>
      </c>
      <c r="B28686" t="str">
        <f t="shared" si="877"/>
        <v>https://www.udobaer.de/out/media/public/cust/others/s0000484-2021-ch_it.pdf</v>
      </c>
    </row>
    <row r="28687" spans="1:2" x14ac:dyDescent="0.2">
      <c r="A28687" s="1" t="s">
        <v>12044</v>
      </c>
      <c r="B28687" t="str">
        <f t="shared" si="877"/>
        <v>https://www.udobaer.de/out/media/public/cust/others/s0000484-2021-ch_it.pdf</v>
      </c>
    </row>
    <row r="28688" spans="1:2" x14ac:dyDescent="0.2">
      <c r="A28688" s="1" t="s">
        <v>12045</v>
      </c>
      <c r="B28688" t="str">
        <f t="shared" si="877"/>
        <v>https://www.udobaer.de/out/media/public/cust/others/s0000484-2021-ch_it.pdf</v>
      </c>
    </row>
    <row r="28689" spans="1:2" x14ac:dyDescent="0.2">
      <c r="A28689" s="1" t="s">
        <v>12054</v>
      </c>
      <c r="B28689" t="str">
        <f t="shared" si="877"/>
        <v>https://www.udobaer.de/out/media/public/cust/others/s0000484-2021-ch_it.pdf</v>
      </c>
    </row>
    <row r="28690" spans="1:2" x14ac:dyDescent="0.2">
      <c r="A28690" s="1" t="s">
        <v>12025</v>
      </c>
      <c r="B28690" t="str">
        <f t="shared" ref="B28690:B28699" si="878">HYPERLINK("https://www.udobaer.de/out/media/public/cust/others/s0000485-2021-ch_it.pdf")</f>
        <v>https://www.udobaer.de/out/media/public/cust/others/s0000485-2021-ch_it.pdf</v>
      </c>
    </row>
    <row r="28691" spans="1:2" x14ac:dyDescent="0.2">
      <c r="A28691" s="1" t="s">
        <v>12049</v>
      </c>
      <c r="B28691" t="str">
        <f t="shared" si="878"/>
        <v>https://www.udobaer.de/out/media/public/cust/others/s0000485-2021-ch_it.pdf</v>
      </c>
    </row>
    <row r="28692" spans="1:2" x14ac:dyDescent="0.2">
      <c r="A28692" s="1" t="s">
        <v>12051</v>
      </c>
      <c r="B28692" t="str">
        <f t="shared" si="878"/>
        <v>https://www.udobaer.de/out/media/public/cust/others/s0000485-2021-ch_it.pdf</v>
      </c>
    </row>
    <row r="28693" spans="1:2" x14ac:dyDescent="0.2">
      <c r="A28693" s="1" t="s">
        <v>12052</v>
      </c>
      <c r="B28693" t="str">
        <f t="shared" si="878"/>
        <v>https://www.udobaer.de/out/media/public/cust/others/s0000485-2021-ch_it.pdf</v>
      </c>
    </row>
    <row r="28694" spans="1:2" x14ac:dyDescent="0.2">
      <c r="A28694" s="1" t="s">
        <v>12053</v>
      </c>
      <c r="B28694" t="str">
        <f t="shared" si="878"/>
        <v>https://www.udobaer.de/out/media/public/cust/others/s0000485-2021-ch_it.pdf</v>
      </c>
    </row>
    <row r="28695" spans="1:2" x14ac:dyDescent="0.2">
      <c r="A28695" s="1" t="s">
        <v>12055</v>
      </c>
      <c r="B28695" t="str">
        <f t="shared" si="878"/>
        <v>https://www.udobaer.de/out/media/public/cust/others/s0000485-2021-ch_it.pdf</v>
      </c>
    </row>
    <row r="28696" spans="1:2" x14ac:dyDescent="0.2">
      <c r="A28696" s="1" t="s">
        <v>12074</v>
      </c>
      <c r="B28696" t="str">
        <f t="shared" si="878"/>
        <v>https://www.udobaer.de/out/media/public/cust/others/s0000485-2021-ch_it.pdf</v>
      </c>
    </row>
    <row r="28697" spans="1:2" x14ac:dyDescent="0.2">
      <c r="A28697" s="1" t="s">
        <v>12075</v>
      </c>
      <c r="B28697" t="str">
        <f t="shared" si="878"/>
        <v>https://www.udobaer.de/out/media/public/cust/others/s0000485-2021-ch_it.pdf</v>
      </c>
    </row>
    <row r="28698" spans="1:2" x14ac:dyDescent="0.2">
      <c r="A28698" s="1" t="s">
        <v>12076</v>
      </c>
      <c r="B28698" t="str">
        <f t="shared" si="878"/>
        <v>https://www.udobaer.de/out/media/public/cust/others/s0000485-2021-ch_it.pdf</v>
      </c>
    </row>
    <row r="28699" spans="1:2" x14ac:dyDescent="0.2">
      <c r="A28699" s="1" t="s">
        <v>12171</v>
      </c>
      <c r="B28699" t="str">
        <f t="shared" si="878"/>
        <v>https://www.udobaer.de/out/media/public/cust/others/s0000485-2021-ch_it.pdf</v>
      </c>
    </row>
    <row r="28700" spans="1:2" x14ac:dyDescent="0.2">
      <c r="A28700" s="1" t="s">
        <v>7816</v>
      </c>
      <c r="B28700" t="str">
        <f t="shared" ref="B28700:B28716" si="879">HYPERLINK("https://www.udobaer.de/out/media/public/cust/others/s0000486-2021-ch_it.pdf")</f>
        <v>https://www.udobaer.de/out/media/public/cust/others/s0000486-2021-ch_it.pdf</v>
      </c>
    </row>
    <row r="28701" spans="1:2" x14ac:dyDescent="0.2">
      <c r="A28701" s="1" t="s">
        <v>7817</v>
      </c>
      <c r="B28701" t="str">
        <f t="shared" si="879"/>
        <v>https://www.udobaer.de/out/media/public/cust/others/s0000486-2021-ch_it.pdf</v>
      </c>
    </row>
    <row r="28702" spans="1:2" x14ac:dyDescent="0.2">
      <c r="A28702" s="1" t="s">
        <v>7819</v>
      </c>
      <c r="B28702" t="str">
        <f t="shared" si="879"/>
        <v>https://www.udobaer.de/out/media/public/cust/others/s0000486-2021-ch_it.pdf</v>
      </c>
    </row>
    <row r="28703" spans="1:2" x14ac:dyDescent="0.2">
      <c r="A28703" s="1" t="s">
        <v>7820</v>
      </c>
      <c r="B28703" t="str">
        <f t="shared" si="879"/>
        <v>https://www.udobaer.de/out/media/public/cust/others/s0000486-2021-ch_it.pdf</v>
      </c>
    </row>
    <row r="28704" spans="1:2" x14ac:dyDescent="0.2">
      <c r="A28704" s="1" t="s">
        <v>7821</v>
      </c>
      <c r="B28704" t="str">
        <f t="shared" si="879"/>
        <v>https://www.udobaer.de/out/media/public/cust/others/s0000486-2021-ch_it.pdf</v>
      </c>
    </row>
    <row r="28705" spans="1:2" x14ac:dyDescent="0.2">
      <c r="A28705" s="1" t="s">
        <v>7822</v>
      </c>
      <c r="B28705" t="str">
        <f t="shared" si="879"/>
        <v>https://www.udobaer.de/out/media/public/cust/others/s0000486-2021-ch_it.pdf</v>
      </c>
    </row>
    <row r="28706" spans="1:2" x14ac:dyDescent="0.2">
      <c r="A28706" s="1" t="s">
        <v>7823</v>
      </c>
      <c r="B28706" t="str">
        <f t="shared" si="879"/>
        <v>https://www.udobaer.de/out/media/public/cust/others/s0000486-2021-ch_it.pdf</v>
      </c>
    </row>
    <row r="28707" spans="1:2" x14ac:dyDescent="0.2">
      <c r="A28707" s="1" t="s">
        <v>7824</v>
      </c>
      <c r="B28707" t="str">
        <f t="shared" si="879"/>
        <v>https://www.udobaer.de/out/media/public/cust/others/s0000486-2021-ch_it.pdf</v>
      </c>
    </row>
    <row r="28708" spans="1:2" x14ac:dyDescent="0.2">
      <c r="A28708" s="1" t="s">
        <v>7825</v>
      </c>
      <c r="B28708" t="str">
        <f t="shared" si="879"/>
        <v>https://www.udobaer.de/out/media/public/cust/others/s0000486-2021-ch_it.pdf</v>
      </c>
    </row>
    <row r="28709" spans="1:2" x14ac:dyDescent="0.2">
      <c r="A28709" s="1" t="s">
        <v>7826</v>
      </c>
      <c r="B28709" t="str">
        <f t="shared" si="879"/>
        <v>https://www.udobaer.de/out/media/public/cust/others/s0000486-2021-ch_it.pdf</v>
      </c>
    </row>
    <row r="28710" spans="1:2" x14ac:dyDescent="0.2">
      <c r="A28710" s="1" t="s">
        <v>7827</v>
      </c>
      <c r="B28710" t="str">
        <f t="shared" si="879"/>
        <v>https://www.udobaer.de/out/media/public/cust/others/s0000486-2021-ch_it.pdf</v>
      </c>
    </row>
    <row r="28711" spans="1:2" x14ac:dyDescent="0.2">
      <c r="A28711" s="1" t="s">
        <v>7830</v>
      </c>
      <c r="B28711" t="str">
        <f t="shared" si="879"/>
        <v>https://www.udobaer.de/out/media/public/cust/others/s0000486-2021-ch_it.pdf</v>
      </c>
    </row>
    <row r="28712" spans="1:2" x14ac:dyDescent="0.2">
      <c r="A28712" s="1" t="s">
        <v>7895</v>
      </c>
      <c r="B28712" t="str">
        <f t="shared" si="879"/>
        <v>https://www.udobaer.de/out/media/public/cust/others/s0000486-2021-ch_it.pdf</v>
      </c>
    </row>
    <row r="28713" spans="1:2" x14ac:dyDescent="0.2">
      <c r="A28713" s="1" t="s">
        <v>7896</v>
      </c>
      <c r="B28713" t="str">
        <f t="shared" si="879"/>
        <v>https://www.udobaer.de/out/media/public/cust/others/s0000486-2021-ch_it.pdf</v>
      </c>
    </row>
    <row r="28714" spans="1:2" x14ac:dyDescent="0.2">
      <c r="A28714" s="1" t="s">
        <v>7898</v>
      </c>
      <c r="B28714" t="str">
        <f t="shared" si="879"/>
        <v>https://www.udobaer.de/out/media/public/cust/others/s0000486-2021-ch_it.pdf</v>
      </c>
    </row>
    <row r="28715" spans="1:2" x14ac:dyDescent="0.2">
      <c r="A28715" s="1" t="s">
        <v>7899</v>
      </c>
      <c r="B28715" t="str">
        <f t="shared" si="879"/>
        <v>https://www.udobaer.de/out/media/public/cust/others/s0000486-2021-ch_it.pdf</v>
      </c>
    </row>
    <row r="28716" spans="1:2" x14ac:dyDescent="0.2">
      <c r="A28716" s="1" t="s">
        <v>7905</v>
      </c>
      <c r="B28716" t="str">
        <f t="shared" si="879"/>
        <v>https://www.udobaer.de/out/media/public/cust/others/s0000486-2021-ch_it.pdf</v>
      </c>
    </row>
    <row r="28717" spans="1:2" x14ac:dyDescent="0.2">
      <c r="A28717" s="1" t="s">
        <v>7828</v>
      </c>
      <c r="B28717" t="str">
        <f>HYPERLINK("https://www.udobaer.de/out/media/public/cust/others/s0000487-2021-ch_it.pdf")</f>
        <v>https://www.udobaer.de/out/media/public/cust/others/s0000487-2021-ch_it.pdf</v>
      </c>
    </row>
    <row r="28718" spans="1:2" x14ac:dyDescent="0.2">
      <c r="A28718" s="1" t="s">
        <v>7829</v>
      </c>
      <c r="B28718" t="str">
        <f>HYPERLINK("https://www.udobaer.de/out/media/public/cust/others/s0000487-2021-ch_it.pdf")</f>
        <v>https://www.udobaer.de/out/media/public/cust/others/s0000487-2021-ch_it.pdf</v>
      </c>
    </row>
    <row r="28719" spans="1:2" x14ac:dyDescent="0.2">
      <c r="A28719" s="1" t="s">
        <v>7831</v>
      </c>
      <c r="B28719" t="str">
        <f>HYPERLINK("https://www.udobaer.de/out/media/public/cust/others/s0000487-2021-ch_it.pdf")</f>
        <v>https://www.udobaer.de/out/media/public/cust/others/s0000487-2021-ch_it.pdf</v>
      </c>
    </row>
    <row r="28720" spans="1:2" x14ac:dyDescent="0.2">
      <c r="A28720" s="1" t="s">
        <v>7832</v>
      </c>
      <c r="B28720" t="str">
        <f>HYPERLINK("https://www.udobaer.de/out/media/public/cust/others/s0000487-2021-ch_it.pdf")</f>
        <v>https://www.udobaer.de/out/media/public/cust/others/s0000487-2021-ch_it.pdf</v>
      </c>
    </row>
    <row r="28721" spans="1:2" x14ac:dyDescent="0.2">
      <c r="A28721" s="1" t="s">
        <v>6663</v>
      </c>
      <c r="B28721" t="str">
        <f t="shared" ref="B28721:B28732" si="880">HYPERLINK("https://www.udobaer.de/out/media/public/cust/others/s0000488-2021-ch_it.pdf")</f>
        <v>https://www.udobaer.de/out/media/public/cust/others/s0000488-2021-ch_it.pdf</v>
      </c>
    </row>
    <row r="28722" spans="1:2" x14ac:dyDescent="0.2">
      <c r="A28722" s="1" t="s">
        <v>6664</v>
      </c>
      <c r="B28722" t="str">
        <f t="shared" si="880"/>
        <v>https://www.udobaer.de/out/media/public/cust/others/s0000488-2021-ch_it.pdf</v>
      </c>
    </row>
    <row r="28723" spans="1:2" x14ac:dyDescent="0.2">
      <c r="A28723" s="1" t="s">
        <v>6665</v>
      </c>
      <c r="B28723" t="str">
        <f t="shared" si="880"/>
        <v>https://www.udobaer.de/out/media/public/cust/others/s0000488-2021-ch_it.pdf</v>
      </c>
    </row>
    <row r="28724" spans="1:2" x14ac:dyDescent="0.2">
      <c r="A28724" s="1" t="s">
        <v>6666</v>
      </c>
      <c r="B28724" t="str">
        <f t="shared" si="880"/>
        <v>https://www.udobaer.de/out/media/public/cust/others/s0000488-2021-ch_it.pdf</v>
      </c>
    </row>
    <row r="28725" spans="1:2" x14ac:dyDescent="0.2">
      <c r="A28725" s="1" t="s">
        <v>6668</v>
      </c>
      <c r="B28725" t="str">
        <f t="shared" si="880"/>
        <v>https://www.udobaer.de/out/media/public/cust/others/s0000488-2021-ch_it.pdf</v>
      </c>
    </row>
    <row r="28726" spans="1:2" x14ac:dyDescent="0.2">
      <c r="A28726" s="1" t="s">
        <v>6669</v>
      </c>
      <c r="B28726" t="str">
        <f t="shared" si="880"/>
        <v>https://www.udobaer.de/out/media/public/cust/others/s0000488-2021-ch_it.pdf</v>
      </c>
    </row>
    <row r="28727" spans="1:2" x14ac:dyDescent="0.2">
      <c r="A28727" s="1" t="s">
        <v>7904</v>
      </c>
      <c r="B28727" t="str">
        <f t="shared" si="880"/>
        <v>https://www.udobaer.de/out/media/public/cust/others/s0000488-2021-ch_it.pdf</v>
      </c>
    </row>
    <row r="28728" spans="1:2" x14ac:dyDescent="0.2">
      <c r="A28728" s="1" t="s">
        <v>7910</v>
      </c>
      <c r="B28728" t="str">
        <f t="shared" si="880"/>
        <v>https://www.udobaer.de/out/media/public/cust/others/s0000488-2021-ch_it.pdf</v>
      </c>
    </row>
    <row r="28729" spans="1:2" x14ac:dyDescent="0.2">
      <c r="A28729" s="1" t="s">
        <v>11694</v>
      </c>
      <c r="B28729" t="str">
        <f t="shared" si="880"/>
        <v>https://www.udobaer.de/out/media/public/cust/others/s0000488-2021-ch_it.pdf</v>
      </c>
    </row>
    <row r="28730" spans="1:2" x14ac:dyDescent="0.2">
      <c r="A28730" s="1" t="s">
        <v>11695</v>
      </c>
      <c r="B28730" t="str">
        <f t="shared" si="880"/>
        <v>https://www.udobaer.de/out/media/public/cust/others/s0000488-2021-ch_it.pdf</v>
      </c>
    </row>
    <row r="28731" spans="1:2" x14ac:dyDescent="0.2">
      <c r="A28731" s="1" t="s">
        <v>11696</v>
      </c>
      <c r="B28731" t="str">
        <f t="shared" si="880"/>
        <v>https://www.udobaer.de/out/media/public/cust/others/s0000488-2021-ch_it.pdf</v>
      </c>
    </row>
    <row r="28732" spans="1:2" x14ac:dyDescent="0.2">
      <c r="A28732" s="1" t="s">
        <v>11701</v>
      </c>
      <c r="B28732" t="str">
        <f t="shared" si="880"/>
        <v>https://www.udobaer.de/out/media/public/cust/others/s0000488-2021-ch_it.pdf</v>
      </c>
    </row>
    <row r="28733" spans="1:2" x14ac:dyDescent="0.2">
      <c r="A28733" s="1" t="s">
        <v>6657</v>
      </c>
      <c r="B28733" t="str">
        <f t="shared" ref="B28733:B28742" si="881">HYPERLINK("https://www.udobaer.de/out/media/public/cust/others/s0000489-2021-ch_it.pdf")</f>
        <v>https://www.udobaer.de/out/media/public/cust/others/s0000489-2021-ch_it.pdf</v>
      </c>
    </row>
    <row r="28734" spans="1:2" x14ac:dyDescent="0.2">
      <c r="A28734" s="1" t="s">
        <v>6658</v>
      </c>
      <c r="B28734" t="str">
        <f t="shared" si="881"/>
        <v>https://www.udobaer.de/out/media/public/cust/others/s0000489-2021-ch_it.pdf</v>
      </c>
    </row>
    <row r="28735" spans="1:2" x14ac:dyDescent="0.2">
      <c r="A28735" s="1" t="s">
        <v>6659</v>
      </c>
      <c r="B28735" t="str">
        <f t="shared" si="881"/>
        <v>https://www.udobaer.de/out/media/public/cust/others/s0000489-2021-ch_it.pdf</v>
      </c>
    </row>
    <row r="28736" spans="1:2" x14ac:dyDescent="0.2">
      <c r="A28736" s="1" t="s">
        <v>6660</v>
      </c>
      <c r="B28736" t="str">
        <f t="shared" si="881"/>
        <v>https://www.udobaer.de/out/media/public/cust/others/s0000489-2021-ch_it.pdf</v>
      </c>
    </row>
    <row r="28737" spans="1:2" x14ac:dyDescent="0.2">
      <c r="A28737" s="1" t="s">
        <v>6661</v>
      </c>
      <c r="B28737" t="str">
        <f t="shared" si="881"/>
        <v>https://www.udobaer.de/out/media/public/cust/others/s0000489-2021-ch_it.pdf</v>
      </c>
    </row>
    <row r="28738" spans="1:2" x14ac:dyDescent="0.2">
      <c r="A28738" s="1" t="s">
        <v>6662</v>
      </c>
      <c r="B28738" t="str">
        <f t="shared" si="881"/>
        <v>https://www.udobaer.de/out/media/public/cust/others/s0000489-2021-ch_it.pdf</v>
      </c>
    </row>
    <row r="28739" spans="1:2" x14ac:dyDescent="0.2">
      <c r="A28739" s="1" t="s">
        <v>6667</v>
      </c>
      <c r="B28739" t="str">
        <f t="shared" si="881"/>
        <v>https://www.udobaer.de/out/media/public/cust/others/s0000489-2021-ch_it.pdf</v>
      </c>
    </row>
    <row r="28740" spans="1:2" x14ac:dyDescent="0.2">
      <c r="A28740" s="1" t="s">
        <v>11692</v>
      </c>
      <c r="B28740" t="str">
        <f t="shared" si="881"/>
        <v>https://www.udobaer.de/out/media/public/cust/others/s0000489-2021-ch_it.pdf</v>
      </c>
    </row>
    <row r="28741" spans="1:2" x14ac:dyDescent="0.2">
      <c r="A28741" s="1" t="s">
        <v>11693</v>
      </c>
      <c r="B28741" t="str">
        <f t="shared" si="881"/>
        <v>https://www.udobaer.de/out/media/public/cust/others/s0000489-2021-ch_it.pdf</v>
      </c>
    </row>
    <row r="28742" spans="1:2" x14ac:dyDescent="0.2">
      <c r="A28742" s="1" t="s">
        <v>11697</v>
      </c>
      <c r="B28742" t="str">
        <f t="shared" si="881"/>
        <v>https://www.udobaer.de/out/media/public/cust/others/s0000489-2021-ch_it.pdf</v>
      </c>
    </row>
    <row r="28743" spans="1:2" x14ac:dyDescent="0.2">
      <c r="A28743" s="1" t="s">
        <v>24299</v>
      </c>
      <c r="B28743" t="str">
        <f t="shared" ref="B28743:B28752" si="882">HYPERLINK("https://www.udobaer.de/out/media/public/cust/others/s0000490-2021-ch_it.pdf")</f>
        <v>https://www.udobaer.de/out/media/public/cust/others/s0000490-2021-ch_it.pdf</v>
      </c>
    </row>
    <row r="28744" spans="1:2" x14ac:dyDescent="0.2">
      <c r="A28744" s="1" t="s">
        <v>24300</v>
      </c>
      <c r="B28744" t="str">
        <f t="shared" si="882"/>
        <v>https://www.udobaer.de/out/media/public/cust/others/s0000490-2021-ch_it.pdf</v>
      </c>
    </row>
    <row r="28745" spans="1:2" x14ac:dyDescent="0.2">
      <c r="A28745" s="1" t="s">
        <v>24301</v>
      </c>
      <c r="B28745" t="str">
        <f t="shared" si="882"/>
        <v>https://www.udobaer.de/out/media/public/cust/others/s0000490-2021-ch_it.pdf</v>
      </c>
    </row>
    <row r="28746" spans="1:2" x14ac:dyDescent="0.2">
      <c r="A28746" s="1" t="s">
        <v>24302</v>
      </c>
      <c r="B28746" t="str">
        <f t="shared" si="882"/>
        <v>https://www.udobaer.de/out/media/public/cust/others/s0000490-2021-ch_it.pdf</v>
      </c>
    </row>
    <row r="28747" spans="1:2" x14ac:dyDescent="0.2">
      <c r="A28747" s="1" t="s">
        <v>27857</v>
      </c>
      <c r="B28747" t="str">
        <f t="shared" si="882"/>
        <v>https://www.udobaer.de/out/media/public/cust/others/s0000490-2021-ch_it.pdf</v>
      </c>
    </row>
    <row r="28748" spans="1:2" x14ac:dyDescent="0.2">
      <c r="A28748" s="1" t="s">
        <v>27861</v>
      </c>
      <c r="B28748" t="str">
        <f t="shared" si="882"/>
        <v>https://www.udobaer.de/out/media/public/cust/others/s0000490-2021-ch_it.pdf</v>
      </c>
    </row>
    <row r="28749" spans="1:2" x14ac:dyDescent="0.2">
      <c r="A28749" s="1" t="s">
        <v>27864</v>
      </c>
      <c r="B28749" t="str">
        <f t="shared" si="882"/>
        <v>https://www.udobaer.de/out/media/public/cust/others/s0000490-2021-ch_it.pdf</v>
      </c>
    </row>
    <row r="28750" spans="1:2" x14ac:dyDescent="0.2">
      <c r="A28750" s="1" t="s">
        <v>27866</v>
      </c>
      <c r="B28750" t="str">
        <f t="shared" si="882"/>
        <v>https://www.udobaer.de/out/media/public/cust/others/s0000490-2021-ch_it.pdf</v>
      </c>
    </row>
    <row r="28751" spans="1:2" x14ac:dyDescent="0.2">
      <c r="A28751" s="1" t="s">
        <v>27867</v>
      </c>
      <c r="B28751" t="str">
        <f t="shared" si="882"/>
        <v>https://www.udobaer.de/out/media/public/cust/others/s0000490-2021-ch_it.pdf</v>
      </c>
    </row>
    <row r="28752" spans="1:2" x14ac:dyDescent="0.2">
      <c r="A28752" s="1" t="s">
        <v>27868</v>
      </c>
      <c r="B28752" t="str">
        <f t="shared" si="882"/>
        <v>https://www.udobaer.de/out/media/public/cust/others/s0000490-2021-ch_it.pdf</v>
      </c>
    </row>
    <row r="28753" spans="1:2" x14ac:dyDescent="0.2">
      <c r="A28753" s="1" t="s">
        <v>24228</v>
      </c>
      <c r="B28753" t="str">
        <f>HYPERLINK("https://www.udobaer.de/out/media/public/cust/others/s0000491-2021-ch_it.pdf")</f>
        <v>https://www.udobaer.de/out/media/public/cust/others/s0000491-2021-ch_it.pdf</v>
      </c>
    </row>
    <row r="28754" spans="1:2" x14ac:dyDescent="0.2">
      <c r="A28754" s="1" t="s">
        <v>24303</v>
      </c>
      <c r="B28754" t="str">
        <f t="shared" ref="B28754:B28788" si="883">HYPERLINK("https://www.udobaer.de/out/media/public/cust/others/s0000492-2021-ch_it.pdf")</f>
        <v>https://www.udobaer.de/out/media/public/cust/others/s0000492-2021-ch_it.pdf</v>
      </c>
    </row>
    <row r="28755" spans="1:2" x14ac:dyDescent="0.2">
      <c r="A28755" s="1" t="s">
        <v>24304</v>
      </c>
      <c r="B28755" t="str">
        <f t="shared" si="883"/>
        <v>https://www.udobaer.de/out/media/public/cust/others/s0000492-2021-ch_it.pdf</v>
      </c>
    </row>
    <row r="28756" spans="1:2" x14ac:dyDescent="0.2">
      <c r="A28756" s="1" t="s">
        <v>24305</v>
      </c>
      <c r="B28756" t="str">
        <f t="shared" si="883"/>
        <v>https://www.udobaer.de/out/media/public/cust/others/s0000492-2021-ch_it.pdf</v>
      </c>
    </row>
    <row r="28757" spans="1:2" x14ac:dyDescent="0.2">
      <c r="A28757" s="1" t="s">
        <v>24306</v>
      </c>
      <c r="B28757" t="str">
        <f t="shared" si="883"/>
        <v>https://www.udobaer.de/out/media/public/cust/others/s0000492-2021-ch_it.pdf</v>
      </c>
    </row>
    <row r="28758" spans="1:2" x14ac:dyDescent="0.2">
      <c r="A28758" s="1" t="s">
        <v>24307</v>
      </c>
      <c r="B28758" t="str">
        <f t="shared" si="883"/>
        <v>https://www.udobaer.de/out/media/public/cust/others/s0000492-2021-ch_it.pdf</v>
      </c>
    </row>
    <row r="28759" spans="1:2" x14ac:dyDescent="0.2">
      <c r="A28759" s="1" t="s">
        <v>24308</v>
      </c>
      <c r="B28759" t="str">
        <f t="shared" si="883"/>
        <v>https://www.udobaer.de/out/media/public/cust/others/s0000492-2021-ch_it.pdf</v>
      </c>
    </row>
    <row r="28760" spans="1:2" x14ac:dyDescent="0.2">
      <c r="A28760" s="1" t="s">
        <v>24309</v>
      </c>
      <c r="B28760" t="str">
        <f t="shared" si="883"/>
        <v>https://www.udobaer.de/out/media/public/cust/others/s0000492-2021-ch_it.pdf</v>
      </c>
    </row>
    <row r="28761" spans="1:2" x14ac:dyDescent="0.2">
      <c r="A28761" s="1" t="s">
        <v>24310</v>
      </c>
      <c r="B28761" t="str">
        <f t="shared" si="883"/>
        <v>https://www.udobaer.de/out/media/public/cust/others/s0000492-2021-ch_it.pdf</v>
      </c>
    </row>
    <row r="28762" spans="1:2" x14ac:dyDescent="0.2">
      <c r="A28762" s="1" t="s">
        <v>24311</v>
      </c>
      <c r="B28762" t="str">
        <f t="shared" si="883"/>
        <v>https://www.udobaer.de/out/media/public/cust/others/s0000492-2021-ch_it.pdf</v>
      </c>
    </row>
    <row r="28763" spans="1:2" x14ac:dyDescent="0.2">
      <c r="A28763" s="1" t="s">
        <v>24312</v>
      </c>
      <c r="B28763" t="str">
        <f t="shared" si="883"/>
        <v>https://www.udobaer.de/out/media/public/cust/others/s0000492-2021-ch_it.pdf</v>
      </c>
    </row>
    <row r="28764" spans="1:2" x14ac:dyDescent="0.2">
      <c r="A28764" s="1" t="s">
        <v>24313</v>
      </c>
      <c r="B28764" t="str">
        <f t="shared" si="883"/>
        <v>https://www.udobaer.de/out/media/public/cust/others/s0000492-2021-ch_it.pdf</v>
      </c>
    </row>
    <row r="28765" spans="1:2" x14ac:dyDescent="0.2">
      <c r="A28765" s="1" t="s">
        <v>24314</v>
      </c>
      <c r="B28765" t="str">
        <f t="shared" si="883"/>
        <v>https://www.udobaer.de/out/media/public/cust/others/s0000492-2021-ch_it.pdf</v>
      </c>
    </row>
    <row r="28766" spans="1:2" x14ac:dyDescent="0.2">
      <c r="A28766" s="1" t="s">
        <v>24315</v>
      </c>
      <c r="B28766" t="str">
        <f t="shared" si="883"/>
        <v>https://www.udobaer.de/out/media/public/cust/others/s0000492-2021-ch_it.pdf</v>
      </c>
    </row>
    <row r="28767" spans="1:2" x14ac:dyDescent="0.2">
      <c r="A28767" s="1" t="s">
        <v>24316</v>
      </c>
      <c r="B28767" t="str">
        <f t="shared" si="883"/>
        <v>https://www.udobaer.de/out/media/public/cust/others/s0000492-2021-ch_it.pdf</v>
      </c>
    </row>
    <row r="28768" spans="1:2" x14ac:dyDescent="0.2">
      <c r="A28768" s="1" t="s">
        <v>24317</v>
      </c>
      <c r="B28768" t="str">
        <f t="shared" si="883"/>
        <v>https://www.udobaer.de/out/media/public/cust/others/s0000492-2021-ch_it.pdf</v>
      </c>
    </row>
    <row r="28769" spans="1:2" x14ac:dyDescent="0.2">
      <c r="A28769" s="1" t="s">
        <v>24318</v>
      </c>
      <c r="B28769" t="str">
        <f t="shared" si="883"/>
        <v>https://www.udobaer.de/out/media/public/cust/others/s0000492-2021-ch_it.pdf</v>
      </c>
    </row>
    <row r="28770" spans="1:2" x14ac:dyDescent="0.2">
      <c r="A28770" s="1" t="s">
        <v>24319</v>
      </c>
      <c r="B28770" t="str">
        <f t="shared" si="883"/>
        <v>https://www.udobaer.de/out/media/public/cust/others/s0000492-2021-ch_it.pdf</v>
      </c>
    </row>
    <row r="28771" spans="1:2" x14ac:dyDescent="0.2">
      <c r="A28771" s="1" t="s">
        <v>24320</v>
      </c>
      <c r="B28771" t="str">
        <f t="shared" si="883"/>
        <v>https://www.udobaer.de/out/media/public/cust/others/s0000492-2021-ch_it.pdf</v>
      </c>
    </row>
    <row r="28772" spans="1:2" x14ac:dyDescent="0.2">
      <c r="A28772" s="1" t="s">
        <v>24321</v>
      </c>
      <c r="B28772" t="str">
        <f t="shared" si="883"/>
        <v>https://www.udobaer.de/out/media/public/cust/others/s0000492-2021-ch_it.pdf</v>
      </c>
    </row>
    <row r="28773" spans="1:2" x14ac:dyDescent="0.2">
      <c r="A28773" s="1" t="s">
        <v>24322</v>
      </c>
      <c r="B28773" t="str">
        <f t="shared" si="883"/>
        <v>https://www.udobaer.de/out/media/public/cust/others/s0000492-2021-ch_it.pdf</v>
      </c>
    </row>
    <row r="28774" spans="1:2" x14ac:dyDescent="0.2">
      <c r="A28774" s="1" t="s">
        <v>24323</v>
      </c>
      <c r="B28774" t="str">
        <f t="shared" si="883"/>
        <v>https://www.udobaer.de/out/media/public/cust/others/s0000492-2021-ch_it.pdf</v>
      </c>
    </row>
    <row r="28775" spans="1:2" x14ac:dyDescent="0.2">
      <c r="A28775" s="1" t="s">
        <v>24324</v>
      </c>
      <c r="B28775" t="str">
        <f t="shared" si="883"/>
        <v>https://www.udobaer.de/out/media/public/cust/others/s0000492-2021-ch_it.pdf</v>
      </c>
    </row>
    <row r="28776" spans="1:2" x14ac:dyDescent="0.2">
      <c r="A28776" s="1" t="s">
        <v>24325</v>
      </c>
      <c r="B28776" t="str">
        <f t="shared" si="883"/>
        <v>https://www.udobaer.de/out/media/public/cust/others/s0000492-2021-ch_it.pdf</v>
      </c>
    </row>
    <row r="28777" spans="1:2" x14ac:dyDescent="0.2">
      <c r="A28777" s="1" t="s">
        <v>24326</v>
      </c>
      <c r="B28777" t="str">
        <f t="shared" si="883"/>
        <v>https://www.udobaer.de/out/media/public/cust/others/s0000492-2021-ch_it.pdf</v>
      </c>
    </row>
    <row r="28778" spans="1:2" x14ac:dyDescent="0.2">
      <c r="A28778" s="1" t="s">
        <v>24327</v>
      </c>
      <c r="B28778" t="str">
        <f t="shared" si="883"/>
        <v>https://www.udobaer.de/out/media/public/cust/others/s0000492-2021-ch_it.pdf</v>
      </c>
    </row>
    <row r="28779" spans="1:2" x14ac:dyDescent="0.2">
      <c r="A28779" s="1" t="s">
        <v>24328</v>
      </c>
      <c r="B28779" t="str">
        <f t="shared" si="883"/>
        <v>https://www.udobaer.de/out/media/public/cust/others/s0000492-2021-ch_it.pdf</v>
      </c>
    </row>
    <row r="28780" spans="1:2" x14ac:dyDescent="0.2">
      <c r="A28780" s="1" t="s">
        <v>24329</v>
      </c>
      <c r="B28780" t="str">
        <f t="shared" si="883"/>
        <v>https://www.udobaer.de/out/media/public/cust/others/s0000492-2021-ch_it.pdf</v>
      </c>
    </row>
    <row r="28781" spans="1:2" x14ac:dyDescent="0.2">
      <c r="A28781" s="1" t="s">
        <v>24330</v>
      </c>
      <c r="B28781" t="str">
        <f t="shared" si="883"/>
        <v>https://www.udobaer.de/out/media/public/cust/others/s0000492-2021-ch_it.pdf</v>
      </c>
    </row>
    <row r="28782" spans="1:2" x14ac:dyDescent="0.2">
      <c r="A28782" s="1" t="s">
        <v>24331</v>
      </c>
      <c r="B28782" t="str">
        <f t="shared" si="883"/>
        <v>https://www.udobaer.de/out/media/public/cust/others/s0000492-2021-ch_it.pdf</v>
      </c>
    </row>
    <row r="28783" spans="1:2" x14ac:dyDescent="0.2">
      <c r="A28783" s="1" t="s">
        <v>24332</v>
      </c>
      <c r="B28783" t="str">
        <f t="shared" si="883"/>
        <v>https://www.udobaer.de/out/media/public/cust/others/s0000492-2021-ch_it.pdf</v>
      </c>
    </row>
    <row r="28784" spans="1:2" x14ac:dyDescent="0.2">
      <c r="A28784" s="1" t="s">
        <v>27858</v>
      </c>
      <c r="B28784" t="str">
        <f t="shared" si="883"/>
        <v>https://www.udobaer.de/out/media/public/cust/others/s0000492-2021-ch_it.pdf</v>
      </c>
    </row>
    <row r="28785" spans="1:2" x14ac:dyDescent="0.2">
      <c r="A28785" s="1" t="s">
        <v>27859</v>
      </c>
      <c r="B28785" t="str">
        <f t="shared" si="883"/>
        <v>https://www.udobaer.de/out/media/public/cust/others/s0000492-2021-ch_it.pdf</v>
      </c>
    </row>
    <row r="28786" spans="1:2" x14ac:dyDescent="0.2">
      <c r="A28786" s="1" t="s">
        <v>27860</v>
      </c>
      <c r="B28786" t="str">
        <f t="shared" si="883"/>
        <v>https://www.udobaer.de/out/media/public/cust/others/s0000492-2021-ch_it.pdf</v>
      </c>
    </row>
    <row r="28787" spans="1:2" x14ac:dyDescent="0.2">
      <c r="A28787" s="1" t="s">
        <v>27871</v>
      </c>
      <c r="B28787" t="str">
        <f t="shared" si="883"/>
        <v>https://www.udobaer.de/out/media/public/cust/others/s0000492-2021-ch_it.pdf</v>
      </c>
    </row>
    <row r="28788" spans="1:2" x14ac:dyDescent="0.2">
      <c r="A28788" s="1" t="s">
        <v>27872</v>
      </c>
      <c r="B28788" t="str">
        <f t="shared" si="883"/>
        <v>https://www.udobaer.de/out/media/public/cust/others/s0000492-2021-ch_it.pdf</v>
      </c>
    </row>
    <row r="28789" spans="1:2" x14ac:dyDescent="0.2">
      <c r="A28789" s="1" t="s">
        <v>24333</v>
      </c>
      <c r="B28789" t="str">
        <f t="shared" ref="B28789:B28802" si="884">HYPERLINK("https://www.udobaer.de/out/media/public/cust/others/s0000493-2021-ch_it.pdf")</f>
        <v>https://www.udobaer.de/out/media/public/cust/others/s0000493-2021-ch_it.pdf</v>
      </c>
    </row>
    <row r="28790" spans="1:2" x14ac:dyDescent="0.2">
      <c r="A28790" s="1" t="s">
        <v>24334</v>
      </c>
      <c r="B28790" t="str">
        <f t="shared" si="884"/>
        <v>https://www.udobaer.de/out/media/public/cust/others/s0000493-2021-ch_it.pdf</v>
      </c>
    </row>
    <row r="28791" spans="1:2" x14ac:dyDescent="0.2">
      <c r="A28791" s="1" t="s">
        <v>24335</v>
      </c>
      <c r="B28791" t="str">
        <f t="shared" si="884"/>
        <v>https://www.udobaer.de/out/media/public/cust/others/s0000493-2021-ch_it.pdf</v>
      </c>
    </row>
    <row r="28792" spans="1:2" x14ac:dyDescent="0.2">
      <c r="A28792" s="1" t="s">
        <v>24336</v>
      </c>
      <c r="B28792" t="str">
        <f t="shared" si="884"/>
        <v>https://www.udobaer.de/out/media/public/cust/others/s0000493-2021-ch_it.pdf</v>
      </c>
    </row>
    <row r="28793" spans="1:2" x14ac:dyDescent="0.2">
      <c r="A28793" s="1" t="s">
        <v>24337</v>
      </c>
      <c r="B28793" t="str">
        <f t="shared" si="884"/>
        <v>https://www.udobaer.de/out/media/public/cust/others/s0000493-2021-ch_it.pdf</v>
      </c>
    </row>
    <row r="28794" spans="1:2" x14ac:dyDescent="0.2">
      <c r="A28794" s="1" t="s">
        <v>24338</v>
      </c>
      <c r="B28794" t="str">
        <f t="shared" si="884"/>
        <v>https://www.udobaer.de/out/media/public/cust/others/s0000493-2021-ch_it.pdf</v>
      </c>
    </row>
    <row r="28795" spans="1:2" x14ac:dyDescent="0.2">
      <c r="A28795" s="1" t="s">
        <v>24339</v>
      </c>
      <c r="B28795" t="str">
        <f t="shared" si="884"/>
        <v>https://www.udobaer.de/out/media/public/cust/others/s0000493-2021-ch_it.pdf</v>
      </c>
    </row>
    <row r="28796" spans="1:2" x14ac:dyDescent="0.2">
      <c r="A28796" s="1" t="s">
        <v>27849</v>
      </c>
      <c r="B28796" t="str">
        <f t="shared" si="884"/>
        <v>https://www.udobaer.de/out/media/public/cust/others/s0000493-2021-ch_it.pdf</v>
      </c>
    </row>
    <row r="28797" spans="1:2" x14ac:dyDescent="0.2">
      <c r="A28797" s="1" t="s">
        <v>27850</v>
      </c>
      <c r="B28797" t="str">
        <f t="shared" si="884"/>
        <v>https://www.udobaer.de/out/media/public/cust/others/s0000493-2021-ch_it.pdf</v>
      </c>
    </row>
    <row r="28798" spans="1:2" x14ac:dyDescent="0.2">
      <c r="A28798" s="1" t="s">
        <v>27851</v>
      </c>
      <c r="B28798" t="str">
        <f t="shared" si="884"/>
        <v>https://www.udobaer.de/out/media/public/cust/others/s0000493-2021-ch_it.pdf</v>
      </c>
    </row>
    <row r="28799" spans="1:2" x14ac:dyDescent="0.2">
      <c r="A28799" s="1" t="s">
        <v>27856</v>
      </c>
      <c r="B28799" t="str">
        <f t="shared" si="884"/>
        <v>https://www.udobaer.de/out/media/public/cust/others/s0000493-2021-ch_it.pdf</v>
      </c>
    </row>
    <row r="28800" spans="1:2" x14ac:dyDescent="0.2">
      <c r="A28800" s="1" t="s">
        <v>27863</v>
      </c>
      <c r="B28800" t="str">
        <f t="shared" si="884"/>
        <v>https://www.udobaer.de/out/media/public/cust/others/s0000493-2021-ch_it.pdf</v>
      </c>
    </row>
    <row r="28801" spans="1:2" x14ac:dyDescent="0.2">
      <c r="A28801" s="1" t="s">
        <v>27870</v>
      </c>
      <c r="B28801" t="str">
        <f t="shared" si="884"/>
        <v>https://www.udobaer.de/out/media/public/cust/others/s0000493-2021-ch_it.pdf</v>
      </c>
    </row>
    <row r="28802" spans="1:2" x14ac:dyDescent="0.2">
      <c r="A28802" s="1" t="s">
        <v>27936</v>
      </c>
      <c r="B28802" t="str">
        <f t="shared" si="884"/>
        <v>https://www.udobaer.de/out/media/public/cust/others/s0000493-2021-ch_it.pdf</v>
      </c>
    </row>
    <row r="28803" spans="1:2" x14ac:dyDescent="0.2">
      <c r="A28803" s="1" t="s">
        <v>24346</v>
      </c>
      <c r="B28803" t="str">
        <f t="shared" ref="B28803:B28839" si="885">HYPERLINK("https://www.udobaer.de/out/media/public/cust/others/s0000494-2021-ch_it.pdf")</f>
        <v>https://www.udobaer.de/out/media/public/cust/others/s0000494-2021-ch_it.pdf</v>
      </c>
    </row>
    <row r="28804" spans="1:2" x14ac:dyDescent="0.2">
      <c r="A28804" s="1" t="s">
        <v>24347</v>
      </c>
      <c r="B28804" t="str">
        <f t="shared" si="885"/>
        <v>https://www.udobaer.de/out/media/public/cust/others/s0000494-2021-ch_it.pdf</v>
      </c>
    </row>
    <row r="28805" spans="1:2" x14ac:dyDescent="0.2">
      <c r="A28805" s="1" t="s">
        <v>24348</v>
      </c>
      <c r="B28805" t="str">
        <f t="shared" si="885"/>
        <v>https://www.udobaer.de/out/media/public/cust/others/s0000494-2021-ch_it.pdf</v>
      </c>
    </row>
    <row r="28806" spans="1:2" x14ac:dyDescent="0.2">
      <c r="A28806" s="1" t="s">
        <v>24349</v>
      </c>
      <c r="B28806" t="str">
        <f t="shared" si="885"/>
        <v>https://www.udobaer.de/out/media/public/cust/others/s0000494-2021-ch_it.pdf</v>
      </c>
    </row>
    <row r="28807" spans="1:2" x14ac:dyDescent="0.2">
      <c r="A28807" s="1" t="s">
        <v>24350</v>
      </c>
      <c r="B28807" t="str">
        <f t="shared" si="885"/>
        <v>https://www.udobaer.de/out/media/public/cust/others/s0000494-2021-ch_it.pdf</v>
      </c>
    </row>
    <row r="28808" spans="1:2" x14ac:dyDescent="0.2">
      <c r="A28808" s="1" t="s">
        <v>24352</v>
      </c>
      <c r="B28808" t="str">
        <f t="shared" si="885"/>
        <v>https://www.udobaer.de/out/media/public/cust/others/s0000494-2021-ch_it.pdf</v>
      </c>
    </row>
    <row r="28809" spans="1:2" x14ac:dyDescent="0.2">
      <c r="A28809" s="1" t="s">
        <v>24370</v>
      </c>
      <c r="B28809" t="str">
        <f t="shared" si="885"/>
        <v>https://www.udobaer.de/out/media/public/cust/others/s0000494-2021-ch_it.pdf</v>
      </c>
    </row>
    <row r="28810" spans="1:2" x14ac:dyDescent="0.2">
      <c r="A28810" s="1" t="s">
        <v>24371</v>
      </c>
      <c r="B28810" t="str">
        <f t="shared" si="885"/>
        <v>https://www.udobaer.de/out/media/public/cust/others/s0000494-2021-ch_it.pdf</v>
      </c>
    </row>
    <row r="28811" spans="1:2" x14ac:dyDescent="0.2">
      <c r="A28811" s="1" t="s">
        <v>24372</v>
      </c>
      <c r="B28811" t="str">
        <f t="shared" si="885"/>
        <v>https://www.udobaer.de/out/media/public/cust/others/s0000494-2021-ch_it.pdf</v>
      </c>
    </row>
    <row r="28812" spans="1:2" x14ac:dyDescent="0.2">
      <c r="A28812" s="1" t="s">
        <v>24373</v>
      </c>
      <c r="B28812" t="str">
        <f t="shared" si="885"/>
        <v>https://www.udobaer.de/out/media/public/cust/others/s0000494-2021-ch_it.pdf</v>
      </c>
    </row>
    <row r="28813" spans="1:2" x14ac:dyDescent="0.2">
      <c r="A28813" s="1" t="s">
        <v>24374</v>
      </c>
      <c r="B28813" t="str">
        <f t="shared" si="885"/>
        <v>https://www.udobaer.de/out/media/public/cust/others/s0000494-2021-ch_it.pdf</v>
      </c>
    </row>
    <row r="28814" spans="1:2" x14ac:dyDescent="0.2">
      <c r="A28814" s="1" t="s">
        <v>24375</v>
      </c>
      <c r="B28814" t="str">
        <f t="shared" si="885"/>
        <v>https://www.udobaer.de/out/media/public/cust/others/s0000494-2021-ch_it.pdf</v>
      </c>
    </row>
    <row r="28815" spans="1:2" x14ac:dyDescent="0.2">
      <c r="A28815" s="1" t="s">
        <v>24376</v>
      </c>
      <c r="B28815" t="str">
        <f t="shared" si="885"/>
        <v>https://www.udobaer.de/out/media/public/cust/others/s0000494-2021-ch_it.pdf</v>
      </c>
    </row>
    <row r="28816" spans="1:2" x14ac:dyDescent="0.2">
      <c r="A28816" s="1" t="s">
        <v>24377</v>
      </c>
      <c r="B28816" t="str">
        <f t="shared" si="885"/>
        <v>https://www.udobaer.de/out/media/public/cust/others/s0000494-2021-ch_it.pdf</v>
      </c>
    </row>
    <row r="28817" spans="1:2" x14ac:dyDescent="0.2">
      <c r="A28817" s="1" t="s">
        <v>24378</v>
      </c>
      <c r="B28817" t="str">
        <f t="shared" si="885"/>
        <v>https://www.udobaer.de/out/media/public/cust/others/s0000494-2021-ch_it.pdf</v>
      </c>
    </row>
    <row r="28818" spans="1:2" x14ac:dyDescent="0.2">
      <c r="A28818" s="1" t="s">
        <v>24379</v>
      </c>
      <c r="B28818" t="str">
        <f t="shared" si="885"/>
        <v>https://www.udobaer.de/out/media/public/cust/others/s0000494-2021-ch_it.pdf</v>
      </c>
    </row>
    <row r="28819" spans="1:2" x14ac:dyDescent="0.2">
      <c r="A28819" s="1" t="s">
        <v>24380</v>
      </c>
      <c r="B28819" t="str">
        <f t="shared" si="885"/>
        <v>https://www.udobaer.de/out/media/public/cust/others/s0000494-2021-ch_it.pdf</v>
      </c>
    </row>
    <row r="28820" spans="1:2" x14ac:dyDescent="0.2">
      <c r="A28820" s="1" t="s">
        <v>24381</v>
      </c>
      <c r="B28820" t="str">
        <f t="shared" si="885"/>
        <v>https://www.udobaer.de/out/media/public/cust/others/s0000494-2021-ch_it.pdf</v>
      </c>
    </row>
    <row r="28821" spans="1:2" x14ac:dyDescent="0.2">
      <c r="A28821" s="1" t="s">
        <v>24382</v>
      </c>
      <c r="B28821" t="str">
        <f t="shared" si="885"/>
        <v>https://www.udobaer.de/out/media/public/cust/others/s0000494-2021-ch_it.pdf</v>
      </c>
    </row>
    <row r="28822" spans="1:2" x14ac:dyDescent="0.2">
      <c r="A28822" s="1" t="s">
        <v>24383</v>
      </c>
      <c r="B28822" t="str">
        <f t="shared" si="885"/>
        <v>https://www.udobaer.de/out/media/public/cust/others/s0000494-2021-ch_it.pdf</v>
      </c>
    </row>
    <row r="28823" spans="1:2" x14ac:dyDescent="0.2">
      <c r="A28823" s="1" t="s">
        <v>24384</v>
      </c>
      <c r="B28823" t="str">
        <f t="shared" si="885"/>
        <v>https://www.udobaer.de/out/media/public/cust/others/s0000494-2021-ch_it.pdf</v>
      </c>
    </row>
    <row r="28824" spans="1:2" x14ac:dyDescent="0.2">
      <c r="A28824" s="1" t="s">
        <v>24385</v>
      </c>
      <c r="B28824" t="str">
        <f t="shared" si="885"/>
        <v>https://www.udobaer.de/out/media/public/cust/others/s0000494-2021-ch_it.pdf</v>
      </c>
    </row>
    <row r="28825" spans="1:2" x14ac:dyDescent="0.2">
      <c r="A28825" s="1" t="s">
        <v>24386</v>
      </c>
      <c r="B28825" t="str">
        <f t="shared" si="885"/>
        <v>https://www.udobaer.de/out/media/public/cust/others/s0000494-2021-ch_it.pdf</v>
      </c>
    </row>
    <row r="28826" spans="1:2" x14ac:dyDescent="0.2">
      <c r="A28826" s="1" t="s">
        <v>24389</v>
      </c>
      <c r="B28826" t="str">
        <f t="shared" si="885"/>
        <v>https://www.udobaer.de/out/media/public/cust/others/s0000494-2021-ch_it.pdf</v>
      </c>
    </row>
    <row r="28827" spans="1:2" x14ac:dyDescent="0.2">
      <c r="A28827" s="1" t="s">
        <v>27852</v>
      </c>
      <c r="B28827" t="str">
        <f t="shared" si="885"/>
        <v>https://www.udobaer.de/out/media/public/cust/others/s0000494-2021-ch_it.pdf</v>
      </c>
    </row>
    <row r="28828" spans="1:2" x14ac:dyDescent="0.2">
      <c r="A28828" s="1" t="s">
        <v>27853</v>
      </c>
      <c r="B28828" t="str">
        <f t="shared" si="885"/>
        <v>https://www.udobaer.de/out/media/public/cust/others/s0000494-2021-ch_it.pdf</v>
      </c>
    </row>
    <row r="28829" spans="1:2" x14ac:dyDescent="0.2">
      <c r="A28829" s="1" t="s">
        <v>27854</v>
      </c>
      <c r="B28829" t="str">
        <f t="shared" si="885"/>
        <v>https://www.udobaer.de/out/media/public/cust/others/s0000494-2021-ch_it.pdf</v>
      </c>
    </row>
    <row r="28830" spans="1:2" x14ac:dyDescent="0.2">
      <c r="A28830" s="1" t="s">
        <v>27855</v>
      </c>
      <c r="B28830" t="str">
        <f t="shared" si="885"/>
        <v>https://www.udobaer.de/out/media/public/cust/others/s0000494-2021-ch_it.pdf</v>
      </c>
    </row>
    <row r="28831" spans="1:2" x14ac:dyDescent="0.2">
      <c r="A28831" s="1" t="s">
        <v>27862</v>
      </c>
      <c r="B28831" t="str">
        <f t="shared" si="885"/>
        <v>https://www.udobaer.de/out/media/public/cust/others/s0000494-2021-ch_it.pdf</v>
      </c>
    </row>
    <row r="28832" spans="1:2" x14ac:dyDescent="0.2">
      <c r="A28832" s="1" t="s">
        <v>27865</v>
      </c>
      <c r="B28832" t="str">
        <f t="shared" si="885"/>
        <v>https://www.udobaer.de/out/media/public/cust/others/s0000494-2021-ch_it.pdf</v>
      </c>
    </row>
    <row r="28833" spans="1:2" x14ac:dyDescent="0.2">
      <c r="A28833" s="1" t="s">
        <v>27922</v>
      </c>
      <c r="B28833" t="str">
        <f t="shared" si="885"/>
        <v>https://www.udobaer.de/out/media/public/cust/others/s0000494-2021-ch_it.pdf</v>
      </c>
    </row>
    <row r="28834" spans="1:2" x14ac:dyDescent="0.2">
      <c r="A28834" s="1" t="s">
        <v>27923</v>
      </c>
      <c r="B28834" t="str">
        <f t="shared" si="885"/>
        <v>https://www.udobaer.de/out/media/public/cust/others/s0000494-2021-ch_it.pdf</v>
      </c>
    </row>
    <row r="28835" spans="1:2" x14ac:dyDescent="0.2">
      <c r="A28835" s="1" t="s">
        <v>27934</v>
      </c>
      <c r="B28835" t="str">
        <f t="shared" si="885"/>
        <v>https://www.udobaer.de/out/media/public/cust/others/s0000494-2021-ch_it.pdf</v>
      </c>
    </row>
    <row r="28836" spans="1:2" x14ac:dyDescent="0.2">
      <c r="A28836" s="1" t="s">
        <v>27940</v>
      </c>
      <c r="B28836" t="str">
        <f t="shared" si="885"/>
        <v>https://www.udobaer.de/out/media/public/cust/others/s0000494-2021-ch_it.pdf</v>
      </c>
    </row>
    <row r="28837" spans="1:2" x14ac:dyDescent="0.2">
      <c r="A28837" s="1" t="s">
        <v>27941</v>
      </c>
      <c r="B28837" t="str">
        <f t="shared" si="885"/>
        <v>https://www.udobaer.de/out/media/public/cust/others/s0000494-2021-ch_it.pdf</v>
      </c>
    </row>
    <row r="28838" spans="1:2" x14ac:dyDescent="0.2">
      <c r="A28838" s="1" t="s">
        <v>27942</v>
      </c>
      <c r="B28838" t="str">
        <f t="shared" si="885"/>
        <v>https://www.udobaer.de/out/media/public/cust/others/s0000494-2021-ch_it.pdf</v>
      </c>
    </row>
    <row r="28839" spans="1:2" x14ac:dyDescent="0.2">
      <c r="A28839" s="1" t="s">
        <v>27943</v>
      </c>
      <c r="B28839" t="str">
        <f t="shared" si="885"/>
        <v>https://www.udobaer.de/out/media/public/cust/others/s0000494-2021-ch_it.pdf</v>
      </c>
    </row>
    <row r="28840" spans="1:2" x14ac:dyDescent="0.2">
      <c r="A28840" s="1" t="s">
        <v>24340</v>
      </c>
      <c r="B28840" t="str">
        <f t="shared" ref="B28840:B28849" si="886">HYPERLINK("https://www.udobaer.de/out/media/public/cust/others/s0000496-2021-ch_it.pdf")</f>
        <v>https://www.udobaer.de/out/media/public/cust/others/s0000496-2021-ch_it.pdf</v>
      </c>
    </row>
    <row r="28841" spans="1:2" x14ac:dyDescent="0.2">
      <c r="A28841" s="1" t="s">
        <v>24341</v>
      </c>
      <c r="B28841" t="str">
        <f t="shared" si="886"/>
        <v>https://www.udobaer.de/out/media/public/cust/others/s0000496-2021-ch_it.pdf</v>
      </c>
    </row>
    <row r="28842" spans="1:2" x14ac:dyDescent="0.2">
      <c r="A28842" s="1" t="s">
        <v>24342</v>
      </c>
      <c r="B28842" t="str">
        <f t="shared" si="886"/>
        <v>https://www.udobaer.de/out/media/public/cust/others/s0000496-2021-ch_it.pdf</v>
      </c>
    </row>
    <row r="28843" spans="1:2" x14ac:dyDescent="0.2">
      <c r="A28843" s="1" t="s">
        <v>24343</v>
      </c>
      <c r="B28843" t="str">
        <f t="shared" si="886"/>
        <v>https://www.udobaer.de/out/media/public/cust/others/s0000496-2021-ch_it.pdf</v>
      </c>
    </row>
    <row r="28844" spans="1:2" x14ac:dyDescent="0.2">
      <c r="A28844" s="1" t="s">
        <v>24344</v>
      </c>
      <c r="B28844" t="str">
        <f t="shared" si="886"/>
        <v>https://www.udobaer.de/out/media/public/cust/others/s0000496-2021-ch_it.pdf</v>
      </c>
    </row>
    <row r="28845" spans="1:2" x14ac:dyDescent="0.2">
      <c r="A28845" s="1" t="s">
        <v>24345</v>
      </c>
      <c r="B28845" t="str">
        <f t="shared" si="886"/>
        <v>https://www.udobaer.de/out/media/public/cust/others/s0000496-2021-ch_it.pdf</v>
      </c>
    </row>
    <row r="28846" spans="1:2" x14ac:dyDescent="0.2">
      <c r="A28846" s="1" t="s">
        <v>24368</v>
      </c>
      <c r="B28846" t="str">
        <f t="shared" si="886"/>
        <v>https://www.udobaer.de/out/media/public/cust/others/s0000496-2021-ch_it.pdf</v>
      </c>
    </row>
    <row r="28847" spans="1:2" x14ac:dyDescent="0.2">
      <c r="A28847" s="1" t="s">
        <v>24369</v>
      </c>
      <c r="B28847" t="str">
        <f t="shared" si="886"/>
        <v>https://www.udobaer.de/out/media/public/cust/others/s0000496-2021-ch_it.pdf</v>
      </c>
    </row>
    <row r="28848" spans="1:2" x14ac:dyDescent="0.2">
      <c r="A28848" s="1" t="s">
        <v>27549</v>
      </c>
      <c r="B28848" t="str">
        <f t="shared" si="886"/>
        <v>https://www.udobaer.de/out/media/public/cust/others/s0000496-2021-ch_it.pdf</v>
      </c>
    </row>
    <row r="28849" spans="1:2" x14ac:dyDescent="0.2">
      <c r="A28849" s="1" t="s">
        <v>27932</v>
      </c>
      <c r="B28849" t="str">
        <f t="shared" si="886"/>
        <v>https://www.udobaer.de/out/media/public/cust/others/s0000496-2021-ch_it.pdf</v>
      </c>
    </row>
    <row r="28850" spans="1:2" x14ac:dyDescent="0.2">
      <c r="A28850" s="1" t="s">
        <v>24229</v>
      </c>
      <c r="B28850" t="str">
        <f t="shared" ref="B28850:B28856" si="887">HYPERLINK("https://www.udobaer.de/out/media/public/cust/others/s0000497-2021-ch_it.pdf")</f>
        <v>https://www.udobaer.de/out/media/public/cust/others/s0000497-2021-ch_it.pdf</v>
      </c>
    </row>
    <row r="28851" spans="1:2" x14ac:dyDescent="0.2">
      <c r="A28851" s="1" t="s">
        <v>24231</v>
      </c>
      <c r="B28851" t="str">
        <f t="shared" si="887"/>
        <v>https://www.udobaer.de/out/media/public/cust/others/s0000497-2021-ch_it.pdf</v>
      </c>
    </row>
    <row r="28852" spans="1:2" x14ac:dyDescent="0.2">
      <c r="A28852" s="1" t="s">
        <v>24232</v>
      </c>
      <c r="B28852" t="str">
        <f t="shared" si="887"/>
        <v>https://www.udobaer.de/out/media/public/cust/others/s0000497-2021-ch_it.pdf</v>
      </c>
    </row>
    <row r="28853" spans="1:2" x14ac:dyDescent="0.2">
      <c r="A28853" s="1" t="s">
        <v>24233</v>
      </c>
      <c r="B28853" t="str">
        <f t="shared" si="887"/>
        <v>https://www.udobaer.de/out/media/public/cust/others/s0000497-2021-ch_it.pdf</v>
      </c>
    </row>
    <row r="28854" spans="1:2" x14ac:dyDescent="0.2">
      <c r="A28854" s="1" t="s">
        <v>24234</v>
      </c>
      <c r="B28854" t="str">
        <f t="shared" si="887"/>
        <v>https://www.udobaer.de/out/media/public/cust/others/s0000497-2021-ch_it.pdf</v>
      </c>
    </row>
    <row r="28855" spans="1:2" x14ac:dyDescent="0.2">
      <c r="A28855" s="1" t="s">
        <v>24237</v>
      </c>
      <c r="B28855" t="str">
        <f t="shared" si="887"/>
        <v>https://www.udobaer.de/out/media/public/cust/others/s0000497-2021-ch_it.pdf</v>
      </c>
    </row>
    <row r="28856" spans="1:2" x14ac:dyDescent="0.2">
      <c r="A28856" s="1" t="s">
        <v>27969</v>
      </c>
      <c r="B28856" t="str">
        <f t="shared" si="887"/>
        <v>https://www.udobaer.de/out/media/public/cust/others/s0000497-2021-ch_it.pdf</v>
      </c>
    </row>
    <row r="28857" spans="1:2" x14ac:dyDescent="0.2">
      <c r="A28857" s="1" t="s">
        <v>24235</v>
      </c>
      <c r="B28857" t="str">
        <f t="shared" ref="B28857:B28888" si="888">HYPERLINK("https://www.udobaer.de/out/media/public/cust/others/s0000499-2021-ch_it.pdf")</f>
        <v>https://www.udobaer.de/out/media/public/cust/others/s0000499-2021-ch_it.pdf</v>
      </c>
    </row>
    <row r="28858" spans="1:2" x14ac:dyDescent="0.2">
      <c r="A28858" s="1" t="s">
        <v>24236</v>
      </c>
      <c r="B28858" t="str">
        <f t="shared" si="888"/>
        <v>https://www.udobaer.de/out/media/public/cust/others/s0000499-2021-ch_it.pdf</v>
      </c>
    </row>
    <row r="28859" spans="1:2" x14ac:dyDescent="0.2">
      <c r="A28859" s="1" t="s">
        <v>24238</v>
      </c>
      <c r="B28859" t="str">
        <f t="shared" si="888"/>
        <v>https://www.udobaer.de/out/media/public/cust/others/s0000499-2021-ch_it.pdf</v>
      </c>
    </row>
    <row r="28860" spans="1:2" x14ac:dyDescent="0.2">
      <c r="A28860" s="1" t="s">
        <v>24239</v>
      </c>
      <c r="B28860" t="str">
        <f t="shared" si="888"/>
        <v>https://www.udobaer.de/out/media/public/cust/others/s0000499-2021-ch_it.pdf</v>
      </c>
    </row>
    <row r="28861" spans="1:2" x14ac:dyDescent="0.2">
      <c r="A28861" s="1" t="s">
        <v>24240</v>
      </c>
      <c r="B28861" t="str">
        <f t="shared" si="888"/>
        <v>https://www.udobaer.de/out/media/public/cust/others/s0000499-2021-ch_it.pdf</v>
      </c>
    </row>
    <row r="28862" spans="1:2" x14ac:dyDescent="0.2">
      <c r="A28862" s="1" t="s">
        <v>24241</v>
      </c>
      <c r="B28862" t="str">
        <f t="shared" si="888"/>
        <v>https://www.udobaer.de/out/media/public/cust/others/s0000499-2021-ch_it.pdf</v>
      </c>
    </row>
    <row r="28863" spans="1:2" x14ac:dyDescent="0.2">
      <c r="A28863" s="1" t="s">
        <v>24242</v>
      </c>
      <c r="B28863" t="str">
        <f t="shared" si="888"/>
        <v>https://www.udobaer.de/out/media/public/cust/others/s0000499-2021-ch_it.pdf</v>
      </c>
    </row>
    <row r="28864" spans="1:2" x14ac:dyDescent="0.2">
      <c r="A28864" s="1" t="s">
        <v>24243</v>
      </c>
      <c r="B28864" t="str">
        <f t="shared" si="888"/>
        <v>https://www.udobaer.de/out/media/public/cust/others/s0000499-2021-ch_it.pdf</v>
      </c>
    </row>
    <row r="28865" spans="1:2" x14ac:dyDescent="0.2">
      <c r="A28865" s="1" t="s">
        <v>24244</v>
      </c>
      <c r="B28865" t="str">
        <f t="shared" si="888"/>
        <v>https://www.udobaer.de/out/media/public/cust/others/s0000499-2021-ch_it.pdf</v>
      </c>
    </row>
    <row r="28866" spans="1:2" x14ac:dyDescent="0.2">
      <c r="A28866" s="1" t="s">
        <v>24245</v>
      </c>
      <c r="B28866" t="str">
        <f t="shared" si="888"/>
        <v>https://www.udobaer.de/out/media/public/cust/others/s0000499-2021-ch_it.pdf</v>
      </c>
    </row>
    <row r="28867" spans="1:2" x14ac:dyDescent="0.2">
      <c r="A28867" s="1" t="s">
        <v>24246</v>
      </c>
      <c r="B28867" t="str">
        <f t="shared" si="888"/>
        <v>https://www.udobaer.de/out/media/public/cust/others/s0000499-2021-ch_it.pdf</v>
      </c>
    </row>
    <row r="28868" spans="1:2" x14ac:dyDescent="0.2">
      <c r="A28868" s="1" t="s">
        <v>24247</v>
      </c>
      <c r="B28868" t="str">
        <f t="shared" si="888"/>
        <v>https://www.udobaer.de/out/media/public/cust/others/s0000499-2021-ch_it.pdf</v>
      </c>
    </row>
    <row r="28869" spans="1:2" x14ac:dyDescent="0.2">
      <c r="A28869" s="1" t="s">
        <v>24248</v>
      </c>
      <c r="B28869" t="str">
        <f t="shared" si="888"/>
        <v>https://www.udobaer.de/out/media/public/cust/others/s0000499-2021-ch_it.pdf</v>
      </c>
    </row>
    <row r="28870" spans="1:2" x14ac:dyDescent="0.2">
      <c r="A28870" s="1" t="s">
        <v>24249</v>
      </c>
      <c r="B28870" t="str">
        <f t="shared" si="888"/>
        <v>https://www.udobaer.de/out/media/public/cust/others/s0000499-2021-ch_it.pdf</v>
      </c>
    </row>
    <row r="28871" spans="1:2" x14ac:dyDescent="0.2">
      <c r="A28871" s="1" t="s">
        <v>24250</v>
      </c>
      <c r="B28871" t="str">
        <f t="shared" si="888"/>
        <v>https://www.udobaer.de/out/media/public/cust/others/s0000499-2021-ch_it.pdf</v>
      </c>
    </row>
    <row r="28872" spans="1:2" x14ac:dyDescent="0.2">
      <c r="A28872" s="1" t="s">
        <v>24251</v>
      </c>
      <c r="B28872" t="str">
        <f t="shared" si="888"/>
        <v>https://www.udobaer.de/out/media/public/cust/others/s0000499-2021-ch_it.pdf</v>
      </c>
    </row>
    <row r="28873" spans="1:2" x14ac:dyDescent="0.2">
      <c r="A28873" s="1" t="s">
        <v>24252</v>
      </c>
      <c r="B28873" t="str">
        <f t="shared" si="888"/>
        <v>https://www.udobaer.de/out/media/public/cust/others/s0000499-2021-ch_it.pdf</v>
      </c>
    </row>
    <row r="28874" spans="1:2" x14ac:dyDescent="0.2">
      <c r="A28874" s="1" t="s">
        <v>24253</v>
      </c>
      <c r="B28874" t="str">
        <f t="shared" si="888"/>
        <v>https://www.udobaer.de/out/media/public/cust/others/s0000499-2021-ch_it.pdf</v>
      </c>
    </row>
    <row r="28875" spans="1:2" x14ac:dyDescent="0.2">
      <c r="A28875" s="1" t="s">
        <v>24254</v>
      </c>
      <c r="B28875" t="str">
        <f t="shared" si="888"/>
        <v>https://www.udobaer.de/out/media/public/cust/others/s0000499-2021-ch_it.pdf</v>
      </c>
    </row>
    <row r="28876" spans="1:2" x14ac:dyDescent="0.2">
      <c r="A28876" s="1" t="s">
        <v>24255</v>
      </c>
      <c r="B28876" t="str">
        <f t="shared" si="888"/>
        <v>https://www.udobaer.de/out/media/public/cust/others/s0000499-2021-ch_it.pdf</v>
      </c>
    </row>
    <row r="28877" spans="1:2" x14ac:dyDescent="0.2">
      <c r="A28877" s="1" t="s">
        <v>24256</v>
      </c>
      <c r="B28877" t="str">
        <f t="shared" si="888"/>
        <v>https://www.udobaer.de/out/media/public/cust/others/s0000499-2021-ch_it.pdf</v>
      </c>
    </row>
    <row r="28878" spans="1:2" x14ac:dyDescent="0.2">
      <c r="A28878" s="1" t="s">
        <v>24257</v>
      </c>
      <c r="B28878" t="str">
        <f t="shared" si="888"/>
        <v>https://www.udobaer.de/out/media/public/cust/others/s0000499-2021-ch_it.pdf</v>
      </c>
    </row>
    <row r="28879" spans="1:2" x14ac:dyDescent="0.2">
      <c r="A28879" s="1" t="s">
        <v>24258</v>
      </c>
      <c r="B28879" t="str">
        <f t="shared" si="888"/>
        <v>https://www.udobaer.de/out/media/public/cust/others/s0000499-2021-ch_it.pdf</v>
      </c>
    </row>
    <row r="28880" spans="1:2" x14ac:dyDescent="0.2">
      <c r="A28880" s="1" t="s">
        <v>24259</v>
      </c>
      <c r="B28880" t="str">
        <f t="shared" si="888"/>
        <v>https://www.udobaer.de/out/media/public/cust/others/s0000499-2021-ch_it.pdf</v>
      </c>
    </row>
    <row r="28881" spans="1:2" x14ac:dyDescent="0.2">
      <c r="A28881" s="1" t="s">
        <v>24260</v>
      </c>
      <c r="B28881" t="str">
        <f t="shared" si="888"/>
        <v>https://www.udobaer.de/out/media/public/cust/others/s0000499-2021-ch_it.pdf</v>
      </c>
    </row>
    <row r="28882" spans="1:2" x14ac:dyDescent="0.2">
      <c r="A28882" s="1" t="s">
        <v>24261</v>
      </c>
      <c r="B28882" t="str">
        <f t="shared" si="888"/>
        <v>https://www.udobaer.de/out/media/public/cust/others/s0000499-2021-ch_it.pdf</v>
      </c>
    </row>
    <row r="28883" spans="1:2" x14ac:dyDescent="0.2">
      <c r="A28883" s="1" t="s">
        <v>24262</v>
      </c>
      <c r="B28883" t="str">
        <f t="shared" si="888"/>
        <v>https://www.udobaer.de/out/media/public/cust/others/s0000499-2021-ch_it.pdf</v>
      </c>
    </row>
    <row r="28884" spans="1:2" x14ac:dyDescent="0.2">
      <c r="A28884" s="1" t="s">
        <v>24263</v>
      </c>
      <c r="B28884" t="str">
        <f t="shared" si="888"/>
        <v>https://www.udobaer.de/out/media/public/cust/others/s0000499-2021-ch_it.pdf</v>
      </c>
    </row>
    <row r="28885" spans="1:2" x14ac:dyDescent="0.2">
      <c r="A28885" s="1" t="s">
        <v>24264</v>
      </c>
      <c r="B28885" t="str">
        <f t="shared" si="888"/>
        <v>https://www.udobaer.de/out/media/public/cust/others/s0000499-2021-ch_it.pdf</v>
      </c>
    </row>
    <row r="28886" spans="1:2" x14ac:dyDescent="0.2">
      <c r="A28886" s="1" t="s">
        <v>24265</v>
      </c>
      <c r="B28886" t="str">
        <f t="shared" si="888"/>
        <v>https://www.udobaer.de/out/media/public/cust/others/s0000499-2021-ch_it.pdf</v>
      </c>
    </row>
    <row r="28887" spans="1:2" x14ac:dyDescent="0.2">
      <c r="A28887" s="1" t="s">
        <v>24266</v>
      </c>
      <c r="B28887" t="str">
        <f t="shared" si="888"/>
        <v>https://www.udobaer.de/out/media/public/cust/others/s0000499-2021-ch_it.pdf</v>
      </c>
    </row>
    <row r="28888" spans="1:2" x14ac:dyDescent="0.2">
      <c r="A28888" s="1" t="s">
        <v>24267</v>
      </c>
      <c r="B28888" t="str">
        <f t="shared" si="888"/>
        <v>https://www.udobaer.de/out/media/public/cust/others/s0000499-2021-ch_it.pdf</v>
      </c>
    </row>
    <row r="28889" spans="1:2" x14ac:dyDescent="0.2">
      <c r="A28889" s="1" t="s">
        <v>24268</v>
      </c>
      <c r="B28889" t="str">
        <f t="shared" ref="B28889:B28921" si="889">HYPERLINK("https://www.udobaer.de/out/media/public/cust/others/s0000499-2021-ch_it.pdf")</f>
        <v>https://www.udobaer.de/out/media/public/cust/others/s0000499-2021-ch_it.pdf</v>
      </c>
    </row>
    <row r="28890" spans="1:2" x14ac:dyDescent="0.2">
      <c r="A28890" s="1" t="s">
        <v>24269</v>
      </c>
      <c r="B28890" t="str">
        <f t="shared" si="889"/>
        <v>https://www.udobaer.de/out/media/public/cust/others/s0000499-2021-ch_it.pdf</v>
      </c>
    </row>
    <row r="28891" spans="1:2" x14ac:dyDescent="0.2">
      <c r="A28891" s="1" t="s">
        <v>24270</v>
      </c>
      <c r="B28891" t="str">
        <f t="shared" si="889"/>
        <v>https://www.udobaer.de/out/media/public/cust/others/s0000499-2021-ch_it.pdf</v>
      </c>
    </row>
    <row r="28892" spans="1:2" x14ac:dyDescent="0.2">
      <c r="A28892" s="1" t="s">
        <v>24271</v>
      </c>
      <c r="B28892" t="str">
        <f t="shared" si="889"/>
        <v>https://www.udobaer.de/out/media/public/cust/others/s0000499-2021-ch_it.pdf</v>
      </c>
    </row>
    <row r="28893" spans="1:2" x14ac:dyDescent="0.2">
      <c r="A28893" s="1" t="s">
        <v>24272</v>
      </c>
      <c r="B28893" t="str">
        <f t="shared" si="889"/>
        <v>https://www.udobaer.de/out/media/public/cust/others/s0000499-2021-ch_it.pdf</v>
      </c>
    </row>
    <row r="28894" spans="1:2" x14ac:dyDescent="0.2">
      <c r="A28894" s="1" t="s">
        <v>24273</v>
      </c>
      <c r="B28894" t="str">
        <f t="shared" si="889"/>
        <v>https://www.udobaer.de/out/media/public/cust/others/s0000499-2021-ch_it.pdf</v>
      </c>
    </row>
    <row r="28895" spans="1:2" x14ac:dyDescent="0.2">
      <c r="A28895" s="1" t="s">
        <v>24274</v>
      </c>
      <c r="B28895" t="str">
        <f t="shared" si="889"/>
        <v>https://www.udobaer.de/out/media/public/cust/others/s0000499-2021-ch_it.pdf</v>
      </c>
    </row>
    <row r="28896" spans="1:2" x14ac:dyDescent="0.2">
      <c r="A28896" s="1" t="s">
        <v>24275</v>
      </c>
      <c r="B28896" t="str">
        <f t="shared" si="889"/>
        <v>https://www.udobaer.de/out/media/public/cust/others/s0000499-2021-ch_it.pdf</v>
      </c>
    </row>
    <row r="28897" spans="1:2" x14ac:dyDescent="0.2">
      <c r="A28897" s="1" t="s">
        <v>24276</v>
      </c>
      <c r="B28897" t="str">
        <f t="shared" si="889"/>
        <v>https://www.udobaer.de/out/media/public/cust/others/s0000499-2021-ch_it.pdf</v>
      </c>
    </row>
    <row r="28898" spans="1:2" x14ac:dyDescent="0.2">
      <c r="A28898" s="1" t="s">
        <v>24277</v>
      </c>
      <c r="B28898" t="str">
        <f t="shared" si="889"/>
        <v>https://www.udobaer.de/out/media/public/cust/others/s0000499-2021-ch_it.pdf</v>
      </c>
    </row>
    <row r="28899" spans="1:2" x14ac:dyDescent="0.2">
      <c r="A28899" s="1" t="s">
        <v>24278</v>
      </c>
      <c r="B28899" t="str">
        <f t="shared" si="889"/>
        <v>https://www.udobaer.de/out/media/public/cust/others/s0000499-2021-ch_it.pdf</v>
      </c>
    </row>
    <row r="28900" spans="1:2" x14ac:dyDescent="0.2">
      <c r="A28900" s="1" t="s">
        <v>24279</v>
      </c>
      <c r="B28900" t="str">
        <f t="shared" si="889"/>
        <v>https://www.udobaer.de/out/media/public/cust/others/s0000499-2021-ch_it.pdf</v>
      </c>
    </row>
    <row r="28901" spans="1:2" x14ac:dyDescent="0.2">
      <c r="A28901" s="1" t="s">
        <v>24280</v>
      </c>
      <c r="B28901" t="str">
        <f t="shared" si="889"/>
        <v>https://www.udobaer.de/out/media/public/cust/others/s0000499-2021-ch_it.pdf</v>
      </c>
    </row>
    <row r="28902" spans="1:2" x14ac:dyDescent="0.2">
      <c r="A28902" s="1" t="s">
        <v>24281</v>
      </c>
      <c r="B28902" t="str">
        <f t="shared" si="889"/>
        <v>https://www.udobaer.de/out/media/public/cust/others/s0000499-2021-ch_it.pdf</v>
      </c>
    </row>
    <row r="28903" spans="1:2" x14ac:dyDescent="0.2">
      <c r="A28903" s="1" t="s">
        <v>24282</v>
      </c>
      <c r="B28903" t="str">
        <f t="shared" si="889"/>
        <v>https://www.udobaer.de/out/media/public/cust/others/s0000499-2021-ch_it.pdf</v>
      </c>
    </row>
    <row r="28904" spans="1:2" x14ac:dyDescent="0.2">
      <c r="A28904" s="1" t="s">
        <v>24283</v>
      </c>
      <c r="B28904" t="str">
        <f t="shared" si="889"/>
        <v>https://www.udobaer.de/out/media/public/cust/others/s0000499-2021-ch_it.pdf</v>
      </c>
    </row>
    <row r="28905" spans="1:2" x14ac:dyDescent="0.2">
      <c r="A28905" s="1" t="s">
        <v>24284</v>
      </c>
      <c r="B28905" t="str">
        <f t="shared" si="889"/>
        <v>https://www.udobaer.de/out/media/public/cust/others/s0000499-2021-ch_it.pdf</v>
      </c>
    </row>
    <row r="28906" spans="1:2" x14ac:dyDescent="0.2">
      <c r="A28906" s="1" t="s">
        <v>24285</v>
      </c>
      <c r="B28906" t="str">
        <f t="shared" si="889"/>
        <v>https://www.udobaer.de/out/media/public/cust/others/s0000499-2021-ch_it.pdf</v>
      </c>
    </row>
    <row r="28907" spans="1:2" x14ac:dyDescent="0.2">
      <c r="A28907" s="1" t="s">
        <v>24286</v>
      </c>
      <c r="B28907" t="str">
        <f t="shared" si="889"/>
        <v>https://www.udobaer.de/out/media/public/cust/others/s0000499-2021-ch_it.pdf</v>
      </c>
    </row>
    <row r="28908" spans="1:2" x14ac:dyDescent="0.2">
      <c r="A28908" s="1" t="s">
        <v>24287</v>
      </c>
      <c r="B28908" t="str">
        <f t="shared" si="889"/>
        <v>https://www.udobaer.de/out/media/public/cust/others/s0000499-2021-ch_it.pdf</v>
      </c>
    </row>
    <row r="28909" spans="1:2" x14ac:dyDescent="0.2">
      <c r="A28909" s="1" t="s">
        <v>24288</v>
      </c>
      <c r="B28909" t="str">
        <f t="shared" si="889"/>
        <v>https://www.udobaer.de/out/media/public/cust/others/s0000499-2021-ch_it.pdf</v>
      </c>
    </row>
    <row r="28910" spans="1:2" x14ac:dyDescent="0.2">
      <c r="A28910" s="1" t="s">
        <v>24289</v>
      </c>
      <c r="B28910" t="str">
        <f t="shared" si="889"/>
        <v>https://www.udobaer.de/out/media/public/cust/others/s0000499-2021-ch_it.pdf</v>
      </c>
    </row>
    <row r="28911" spans="1:2" x14ac:dyDescent="0.2">
      <c r="A28911" s="1" t="s">
        <v>24290</v>
      </c>
      <c r="B28911" t="str">
        <f t="shared" si="889"/>
        <v>https://www.udobaer.de/out/media/public/cust/others/s0000499-2021-ch_it.pdf</v>
      </c>
    </row>
    <row r="28912" spans="1:2" x14ac:dyDescent="0.2">
      <c r="A28912" s="1" t="s">
        <v>24291</v>
      </c>
      <c r="B28912" t="str">
        <f t="shared" si="889"/>
        <v>https://www.udobaer.de/out/media/public/cust/others/s0000499-2021-ch_it.pdf</v>
      </c>
    </row>
    <row r="28913" spans="1:2" x14ac:dyDescent="0.2">
      <c r="A28913" s="1" t="s">
        <v>24292</v>
      </c>
      <c r="B28913" t="str">
        <f t="shared" si="889"/>
        <v>https://www.udobaer.de/out/media/public/cust/others/s0000499-2021-ch_it.pdf</v>
      </c>
    </row>
    <row r="28914" spans="1:2" x14ac:dyDescent="0.2">
      <c r="A28914" s="1" t="s">
        <v>24293</v>
      </c>
      <c r="B28914" t="str">
        <f t="shared" si="889"/>
        <v>https://www.udobaer.de/out/media/public/cust/others/s0000499-2021-ch_it.pdf</v>
      </c>
    </row>
    <row r="28915" spans="1:2" x14ac:dyDescent="0.2">
      <c r="A28915" s="1" t="s">
        <v>24294</v>
      </c>
      <c r="B28915" t="str">
        <f t="shared" si="889"/>
        <v>https://www.udobaer.de/out/media/public/cust/others/s0000499-2021-ch_it.pdf</v>
      </c>
    </row>
    <row r="28916" spans="1:2" x14ac:dyDescent="0.2">
      <c r="A28916" s="1" t="s">
        <v>24295</v>
      </c>
      <c r="B28916" t="str">
        <f t="shared" si="889"/>
        <v>https://www.udobaer.de/out/media/public/cust/others/s0000499-2021-ch_it.pdf</v>
      </c>
    </row>
    <row r="28917" spans="1:2" x14ac:dyDescent="0.2">
      <c r="A28917" s="1" t="s">
        <v>24296</v>
      </c>
      <c r="B28917" t="str">
        <f t="shared" si="889"/>
        <v>https://www.udobaer.de/out/media/public/cust/others/s0000499-2021-ch_it.pdf</v>
      </c>
    </row>
    <row r="28918" spans="1:2" x14ac:dyDescent="0.2">
      <c r="A28918" s="1" t="s">
        <v>24297</v>
      </c>
      <c r="B28918" t="str">
        <f t="shared" si="889"/>
        <v>https://www.udobaer.de/out/media/public/cust/others/s0000499-2021-ch_it.pdf</v>
      </c>
    </row>
    <row r="28919" spans="1:2" x14ac:dyDescent="0.2">
      <c r="A28919" s="1" t="s">
        <v>24298</v>
      </c>
      <c r="B28919" t="str">
        <f t="shared" si="889"/>
        <v>https://www.udobaer.de/out/media/public/cust/others/s0000499-2021-ch_it.pdf</v>
      </c>
    </row>
    <row r="28920" spans="1:2" x14ac:dyDescent="0.2">
      <c r="A28920" s="1" t="s">
        <v>27933</v>
      </c>
      <c r="B28920" t="str">
        <f t="shared" si="889"/>
        <v>https://www.udobaer.de/out/media/public/cust/others/s0000499-2021-ch_it.pdf</v>
      </c>
    </row>
    <row r="28921" spans="1:2" x14ac:dyDescent="0.2">
      <c r="A28921" s="1" t="s">
        <v>27935</v>
      </c>
      <c r="B28921" t="str">
        <f t="shared" si="889"/>
        <v>https://www.udobaer.de/out/media/public/cust/others/s0000499-2021-ch_it.pdf</v>
      </c>
    </row>
    <row r="28922" spans="1:2" x14ac:dyDescent="0.2">
      <c r="A28922" s="1" t="s">
        <v>24351</v>
      </c>
      <c r="B28922" t="str">
        <f t="shared" ref="B28922:B28929" si="890">HYPERLINK("https://www.udobaer.de/out/media/public/cust/others/s0000501-2021-ch_it.pdf")</f>
        <v>https://www.udobaer.de/out/media/public/cust/others/s0000501-2021-ch_it.pdf</v>
      </c>
    </row>
    <row r="28923" spans="1:2" x14ac:dyDescent="0.2">
      <c r="A28923" s="1" t="s">
        <v>24353</v>
      </c>
      <c r="B28923" t="str">
        <f t="shared" si="890"/>
        <v>https://www.udobaer.de/out/media/public/cust/others/s0000501-2021-ch_it.pdf</v>
      </c>
    </row>
    <row r="28924" spans="1:2" x14ac:dyDescent="0.2">
      <c r="A28924" s="1" t="s">
        <v>24354</v>
      </c>
      <c r="B28924" t="str">
        <f t="shared" si="890"/>
        <v>https://www.udobaer.de/out/media/public/cust/others/s0000501-2021-ch_it.pdf</v>
      </c>
    </row>
    <row r="28925" spans="1:2" x14ac:dyDescent="0.2">
      <c r="A28925" s="1" t="s">
        <v>24355</v>
      </c>
      <c r="B28925" t="str">
        <f t="shared" si="890"/>
        <v>https://www.udobaer.de/out/media/public/cust/others/s0000501-2021-ch_it.pdf</v>
      </c>
    </row>
    <row r="28926" spans="1:2" x14ac:dyDescent="0.2">
      <c r="A28926" s="1" t="s">
        <v>24356</v>
      </c>
      <c r="B28926" t="str">
        <f t="shared" si="890"/>
        <v>https://www.udobaer.de/out/media/public/cust/others/s0000501-2021-ch_it.pdf</v>
      </c>
    </row>
    <row r="28927" spans="1:2" x14ac:dyDescent="0.2">
      <c r="A28927" s="1" t="s">
        <v>24357</v>
      </c>
      <c r="B28927" t="str">
        <f t="shared" si="890"/>
        <v>https://www.udobaer.de/out/media/public/cust/others/s0000501-2021-ch_it.pdf</v>
      </c>
    </row>
    <row r="28928" spans="1:2" x14ac:dyDescent="0.2">
      <c r="A28928" s="1" t="s">
        <v>24358</v>
      </c>
      <c r="B28928" t="str">
        <f t="shared" si="890"/>
        <v>https://www.udobaer.de/out/media/public/cust/others/s0000501-2021-ch_it.pdf</v>
      </c>
    </row>
    <row r="28929" spans="1:2" x14ac:dyDescent="0.2">
      <c r="A28929" s="1" t="s">
        <v>24359</v>
      </c>
      <c r="B28929" t="str">
        <f t="shared" si="890"/>
        <v>https://www.udobaer.de/out/media/public/cust/others/s0000501-2021-ch_it.pdf</v>
      </c>
    </row>
    <row r="28930" spans="1:2" x14ac:dyDescent="0.2">
      <c r="A28930" s="1" t="s">
        <v>24360</v>
      </c>
      <c r="B28930" t="str">
        <f>HYPERLINK("https://www.udobaer.de/out/media/public/cust/others/s0000502-2021-ch_it.pdf")</f>
        <v>https://www.udobaer.de/out/media/public/cust/others/s0000502-2021-ch_it.pdf</v>
      </c>
    </row>
    <row r="28931" spans="1:2" x14ac:dyDescent="0.2">
      <c r="A28931" s="1" t="s">
        <v>24361</v>
      </c>
      <c r="B28931" t="str">
        <f>HYPERLINK("https://www.udobaer.de/out/media/public/cust/others/s0000502-2021-ch_it.pdf")</f>
        <v>https://www.udobaer.de/out/media/public/cust/others/s0000502-2021-ch_it.pdf</v>
      </c>
    </row>
    <row r="28932" spans="1:2" x14ac:dyDescent="0.2">
      <c r="A28932" s="1" t="s">
        <v>24362</v>
      </c>
      <c r="B28932" t="str">
        <f>HYPERLINK("https://www.udobaer.de/out/media/public/cust/others/s0000502-2021-ch_it.pdf")</f>
        <v>https://www.udobaer.de/out/media/public/cust/others/s0000502-2021-ch_it.pdf</v>
      </c>
    </row>
    <row r="28933" spans="1:2" x14ac:dyDescent="0.2">
      <c r="A28933" s="1" t="s">
        <v>24363</v>
      </c>
      <c r="B28933" t="str">
        <f>HYPERLINK("https://www.udobaer.de/out/media/public/cust/others/s0000502-2021-ch_it.pdf")</f>
        <v>https://www.udobaer.de/out/media/public/cust/others/s0000502-2021-ch_it.pdf</v>
      </c>
    </row>
    <row r="28934" spans="1:2" x14ac:dyDescent="0.2">
      <c r="A28934" s="1" t="s">
        <v>24364</v>
      </c>
      <c r="B28934" t="str">
        <f>HYPERLINK("https://www.udobaer.de/out/media/public/cust/others/s0000503-2021-ch_it.pdf")</f>
        <v>https://www.udobaer.de/out/media/public/cust/others/s0000503-2021-ch_it.pdf</v>
      </c>
    </row>
    <row r="28935" spans="1:2" x14ac:dyDescent="0.2">
      <c r="A28935" s="1" t="s">
        <v>24365</v>
      </c>
      <c r="B28935" t="str">
        <f>HYPERLINK("https://www.udobaer.de/out/media/public/cust/others/s0000503-2021-ch_it.pdf")</f>
        <v>https://www.udobaer.de/out/media/public/cust/others/s0000503-2021-ch_it.pdf</v>
      </c>
    </row>
    <row r="28936" spans="1:2" x14ac:dyDescent="0.2">
      <c r="A28936" s="1" t="s">
        <v>24366</v>
      </c>
      <c r="B28936" t="str">
        <f>HYPERLINK("https://www.udobaer.de/out/media/public/cust/others/s0000503-2021-ch_it.pdf")</f>
        <v>https://www.udobaer.de/out/media/public/cust/others/s0000503-2021-ch_it.pdf</v>
      </c>
    </row>
    <row r="28937" spans="1:2" x14ac:dyDescent="0.2">
      <c r="A28937" s="1" t="s">
        <v>24367</v>
      </c>
      <c r="B28937" t="str">
        <f>HYPERLINK("https://www.udobaer.de/out/media/public/cust/others/s0000503-2021-ch_it.pdf")</f>
        <v>https://www.udobaer.de/out/media/public/cust/others/s0000503-2021-ch_it.pdf</v>
      </c>
    </row>
    <row r="28938" spans="1:2" x14ac:dyDescent="0.2">
      <c r="A28938" s="1" t="s">
        <v>28423</v>
      </c>
      <c r="B28938" t="str">
        <f>HYPERLINK("https://www.udobaer.de/out/media/public/cust/others/s0000503-2021-ch_it.pdf")</f>
        <v>https://www.udobaer.de/out/media/public/cust/others/s0000503-2021-ch_it.pdf</v>
      </c>
    </row>
    <row r="28939" spans="1:2" x14ac:dyDescent="0.2">
      <c r="A28939" s="1" t="s">
        <v>24390</v>
      </c>
      <c r="B28939" t="str">
        <f t="shared" ref="B28939:B28963" si="891">HYPERLINK("https://www.udobaer.de/out/media/public/cust/others/s0000504-2021-ch_it.pdf")</f>
        <v>https://www.udobaer.de/out/media/public/cust/others/s0000504-2021-ch_it.pdf</v>
      </c>
    </row>
    <row r="28940" spans="1:2" x14ac:dyDescent="0.2">
      <c r="A28940" s="1" t="s">
        <v>24391</v>
      </c>
      <c r="B28940" t="str">
        <f t="shared" si="891"/>
        <v>https://www.udobaer.de/out/media/public/cust/others/s0000504-2021-ch_it.pdf</v>
      </c>
    </row>
    <row r="28941" spans="1:2" x14ac:dyDescent="0.2">
      <c r="A28941" s="1" t="s">
        <v>24392</v>
      </c>
      <c r="B28941" t="str">
        <f t="shared" si="891"/>
        <v>https://www.udobaer.de/out/media/public/cust/others/s0000504-2021-ch_it.pdf</v>
      </c>
    </row>
    <row r="28942" spans="1:2" x14ac:dyDescent="0.2">
      <c r="A28942" s="1" t="s">
        <v>24393</v>
      </c>
      <c r="B28942" t="str">
        <f t="shared" si="891"/>
        <v>https://www.udobaer.de/out/media/public/cust/others/s0000504-2021-ch_it.pdf</v>
      </c>
    </row>
    <row r="28943" spans="1:2" x14ac:dyDescent="0.2">
      <c r="A28943" s="1" t="s">
        <v>24394</v>
      </c>
      <c r="B28943" t="str">
        <f t="shared" si="891"/>
        <v>https://www.udobaer.de/out/media/public/cust/others/s0000504-2021-ch_it.pdf</v>
      </c>
    </row>
    <row r="28944" spans="1:2" x14ac:dyDescent="0.2">
      <c r="A28944" s="1" t="s">
        <v>24396</v>
      </c>
      <c r="B28944" t="str">
        <f t="shared" si="891"/>
        <v>https://www.udobaer.de/out/media/public/cust/others/s0000504-2021-ch_it.pdf</v>
      </c>
    </row>
    <row r="28945" spans="1:2" x14ac:dyDescent="0.2">
      <c r="A28945" s="1" t="s">
        <v>24405</v>
      </c>
      <c r="B28945" t="str">
        <f t="shared" si="891"/>
        <v>https://www.udobaer.de/out/media/public/cust/others/s0000504-2021-ch_it.pdf</v>
      </c>
    </row>
    <row r="28946" spans="1:2" x14ac:dyDescent="0.2">
      <c r="A28946" s="1" t="s">
        <v>24406</v>
      </c>
      <c r="B28946" t="str">
        <f t="shared" si="891"/>
        <v>https://www.udobaer.de/out/media/public/cust/others/s0000504-2021-ch_it.pdf</v>
      </c>
    </row>
    <row r="28947" spans="1:2" x14ac:dyDescent="0.2">
      <c r="A28947" s="1" t="s">
        <v>24408</v>
      </c>
      <c r="B28947" t="str">
        <f t="shared" si="891"/>
        <v>https://www.udobaer.de/out/media/public/cust/others/s0000504-2021-ch_it.pdf</v>
      </c>
    </row>
    <row r="28948" spans="1:2" x14ac:dyDescent="0.2">
      <c r="A28948" s="1" t="s">
        <v>24411</v>
      </c>
      <c r="B28948" t="str">
        <f t="shared" si="891"/>
        <v>https://www.udobaer.de/out/media/public/cust/others/s0000504-2021-ch_it.pdf</v>
      </c>
    </row>
    <row r="28949" spans="1:2" x14ac:dyDescent="0.2">
      <c r="A28949" s="1" t="s">
        <v>24412</v>
      </c>
      <c r="B28949" t="str">
        <f t="shared" si="891"/>
        <v>https://www.udobaer.de/out/media/public/cust/others/s0000504-2021-ch_it.pdf</v>
      </c>
    </row>
    <row r="28950" spans="1:2" x14ac:dyDescent="0.2">
      <c r="A28950" s="1" t="s">
        <v>24413</v>
      </c>
      <c r="B28950" t="str">
        <f t="shared" si="891"/>
        <v>https://www.udobaer.de/out/media/public/cust/others/s0000504-2021-ch_it.pdf</v>
      </c>
    </row>
    <row r="28951" spans="1:2" x14ac:dyDescent="0.2">
      <c r="A28951" s="1" t="s">
        <v>24414</v>
      </c>
      <c r="B28951" t="str">
        <f t="shared" si="891"/>
        <v>https://www.udobaer.de/out/media/public/cust/others/s0000504-2021-ch_it.pdf</v>
      </c>
    </row>
    <row r="28952" spans="1:2" x14ac:dyDescent="0.2">
      <c r="A28952" s="1" t="s">
        <v>24415</v>
      </c>
      <c r="B28952" t="str">
        <f t="shared" si="891"/>
        <v>https://www.udobaer.de/out/media/public/cust/others/s0000504-2021-ch_it.pdf</v>
      </c>
    </row>
    <row r="28953" spans="1:2" x14ac:dyDescent="0.2">
      <c r="A28953" s="1" t="s">
        <v>24416</v>
      </c>
      <c r="B28953" t="str">
        <f t="shared" si="891"/>
        <v>https://www.udobaer.de/out/media/public/cust/others/s0000504-2021-ch_it.pdf</v>
      </c>
    </row>
    <row r="28954" spans="1:2" x14ac:dyDescent="0.2">
      <c r="A28954" s="1" t="s">
        <v>24417</v>
      </c>
      <c r="B28954" t="str">
        <f t="shared" si="891"/>
        <v>https://www.udobaer.de/out/media/public/cust/others/s0000504-2021-ch_it.pdf</v>
      </c>
    </row>
    <row r="28955" spans="1:2" x14ac:dyDescent="0.2">
      <c r="A28955" s="1" t="s">
        <v>24418</v>
      </c>
      <c r="B28955" t="str">
        <f t="shared" si="891"/>
        <v>https://www.udobaer.de/out/media/public/cust/others/s0000504-2021-ch_it.pdf</v>
      </c>
    </row>
    <row r="28956" spans="1:2" x14ac:dyDescent="0.2">
      <c r="A28956" s="1" t="s">
        <v>24419</v>
      </c>
      <c r="B28956" t="str">
        <f t="shared" si="891"/>
        <v>https://www.udobaer.de/out/media/public/cust/others/s0000504-2021-ch_it.pdf</v>
      </c>
    </row>
    <row r="28957" spans="1:2" x14ac:dyDescent="0.2">
      <c r="A28957" s="1" t="s">
        <v>27971</v>
      </c>
      <c r="B28957" t="str">
        <f t="shared" si="891"/>
        <v>https://www.udobaer.de/out/media/public/cust/others/s0000504-2021-ch_it.pdf</v>
      </c>
    </row>
    <row r="28958" spans="1:2" x14ac:dyDescent="0.2">
      <c r="A28958" s="1" t="s">
        <v>27972</v>
      </c>
      <c r="B28958" t="str">
        <f t="shared" si="891"/>
        <v>https://www.udobaer.de/out/media/public/cust/others/s0000504-2021-ch_it.pdf</v>
      </c>
    </row>
    <row r="28959" spans="1:2" x14ac:dyDescent="0.2">
      <c r="A28959" s="1" t="s">
        <v>27973</v>
      </c>
      <c r="B28959" t="str">
        <f t="shared" si="891"/>
        <v>https://www.udobaer.de/out/media/public/cust/others/s0000504-2021-ch_it.pdf</v>
      </c>
    </row>
    <row r="28960" spans="1:2" x14ac:dyDescent="0.2">
      <c r="A28960" s="1" t="s">
        <v>27974</v>
      </c>
      <c r="B28960" t="str">
        <f t="shared" si="891"/>
        <v>https://www.udobaer.de/out/media/public/cust/others/s0000504-2021-ch_it.pdf</v>
      </c>
    </row>
    <row r="28961" spans="1:2" x14ac:dyDescent="0.2">
      <c r="A28961" s="1" t="s">
        <v>27975</v>
      </c>
      <c r="B28961" t="str">
        <f t="shared" si="891"/>
        <v>https://www.udobaer.de/out/media/public/cust/others/s0000504-2021-ch_it.pdf</v>
      </c>
    </row>
    <row r="28962" spans="1:2" x14ac:dyDescent="0.2">
      <c r="A28962" s="1" t="s">
        <v>27976</v>
      </c>
      <c r="B28962" t="str">
        <f t="shared" si="891"/>
        <v>https://www.udobaer.de/out/media/public/cust/others/s0000504-2021-ch_it.pdf</v>
      </c>
    </row>
    <row r="28963" spans="1:2" x14ac:dyDescent="0.2">
      <c r="A28963" s="1" t="s">
        <v>36433</v>
      </c>
      <c r="B28963" t="str">
        <f t="shared" si="891"/>
        <v>https://www.udobaer.de/out/media/public/cust/others/s0000504-2021-ch_it.pdf</v>
      </c>
    </row>
    <row r="28964" spans="1:2" x14ac:dyDescent="0.2">
      <c r="A28964" s="1" t="s">
        <v>24387</v>
      </c>
      <c r="B28964" t="str">
        <f>HYPERLINK("https://www.udobaer.de/out/media/public/cust/others/s0000505-2021-ch_it.pdf")</f>
        <v>https://www.udobaer.de/out/media/public/cust/others/s0000505-2021-ch_it.pdf</v>
      </c>
    </row>
    <row r="28965" spans="1:2" x14ac:dyDescent="0.2">
      <c r="A28965" s="1" t="s">
        <v>24388</v>
      </c>
      <c r="B28965" t="str">
        <f>HYPERLINK("https://www.udobaer.de/out/media/public/cust/others/s0000505-2021-ch_it.pdf")</f>
        <v>https://www.udobaer.de/out/media/public/cust/others/s0000505-2021-ch_it.pdf</v>
      </c>
    </row>
    <row r="28966" spans="1:2" x14ac:dyDescent="0.2">
      <c r="A28966" s="1" t="s">
        <v>7863</v>
      </c>
      <c r="B28966" t="str">
        <f t="shared" ref="B28966:B29006" si="892">HYPERLINK("https://www.udobaer.de/out/media/public/cust/others/s0000506-2021-ch_it.pdf")</f>
        <v>https://www.udobaer.de/out/media/public/cust/others/s0000506-2021-ch_it.pdf</v>
      </c>
    </row>
    <row r="28967" spans="1:2" x14ac:dyDescent="0.2">
      <c r="A28967" s="1" t="s">
        <v>8047</v>
      </c>
      <c r="B28967" t="str">
        <f t="shared" si="892"/>
        <v>https://www.udobaer.de/out/media/public/cust/others/s0000506-2021-ch_it.pdf</v>
      </c>
    </row>
    <row r="28968" spans="1:2" x14ac:dyDescent="0.2">
      <c r="A28968" s="1" t="s">
        <v>8048</v>
      </c>
      <c r="B28968" t="str">
        <f t="shared" si="892"/>
        <v>https://www.udobaer.de/out/media/public/cust/others/s0000506-2021-ch_it.pdf</v>
      </c>
    </row>
    <row r="28969" spans="1:2" x14ac:dyDescent="0.2">
      <c r="A28969" s="1" t="s">
        <v>8050</v>
      </c>
      <c r="B28969" t="str">
        <f t="shared" si="892"/>
        <v>https://www.udobaer.de/out/media/public/cust/others/s0000506-2021-ch_it.pdf</v>
      </c>
    </row>
    <row r="28970" spans="1:2" x14ac:dyDescent="0.2">
      <c r="A28970" s="1" t="s">
        <v>8051</v>
      </c>
      <c r="B28970" t="str">
        <f t="shared" si="892"/>
        <v>https://www.udobaer.de/out/media/public/cust/others/s0000506-2021-ch_it.pdf</v>
      </c>
    </row>
    <row r="28971" spans="1:2" x14ac:dyDescent="0.2">
      <c r="A28971" s="1" t="s">
        <v>8053</v>
      </c>
      <c r="B28971" t="str">
        <f t="shared" si="892"/>
        <v>https://www.udobaer.de/out/media/public/cust/others/s0000506-2021-ch_it.pdf</v>
      </c>
    </row>
    <row r="28972" spans="1:2" x14ac:dyDescent="0.2">
      <c r="A28972" s="1" t="s">
        <v>8056</v>
      </c>
      <c r="B28972" t="str">
        <f t="shared" si="892"/>
        <v>https://www.udobaer.de/out/media/public/cust/others/s0000506-2021-ch_it.pdf</v>
      </c>
    </row>
    <row r="28973" spans="1:2" x14ac:dyDescent="0.2">
      <c r="A28973" s="1" t="s">
        <v>8836</v>
      </c>
      <c r="B28973" t="str">
        <f t="shared" si="892"/>
        <v>https://www.udobaer.de/out/media/public/cust/others/s0000506-2021-ch_it.pdf</v>
      </c>
    </row>
    <row r="28974" spans="1:2" x14ac:dyDescent="0.2">
      <c r="A28974" s="1" t="s">
        <v>24397</v>
      </c>
      <c r="B28974" t="str">
        <f t="shared" si="892"/>
        <v>https://www.udobaer.de/out/media/public/cust/others/s0000506-2021-ch_it.pdf</v>
      </c>
    </row>
    <row r="28975" spans="1:2" x14ac:dyDescent="0.2">
      <c r="A28975" s="1" t="s">
        <v>24398</v>
      </c>
      <c r="B28975" t="str">
        <f t="shared" si="892"/>
        <v>https://www.udobaer.de/out/media/public/cust/others/s0000506-2021-ch_it.pdf</v>
      </c>
    </row>
    <row r="28976" spans="1:2" x14ac:dyDescent="0.2">
      <c r="A28976" s="1" t="s">
        <v>24400</v>
      </c>
      <c r="B28976" t="str">
        <f t="shared" si="892"/>
        <v>https://www.udobaer.de/out/media/public/cust/others/s0000506-2021-ch_it.pdf</v>
      </c>
    </row>
    <row r="28977" spans="1:2" x14ac:dyDescent="0.2">
      <c r="A28977" s="1" t="s">
        <v>24401</v>
      </c>
      <c r="B28977" t="str">
        <f t="shared" si="892"/>
        <v>https://www.udobaer.de/out/media/public/cust/others/s0000506-2021-ch_it.pdf</v>
      </c>
    </row>
    <row r="28978" spans="1:2" x14ac:dyDescent="0.2">
      <c r="A28978" s="1" t="s">
        <v>24402</v>
      </c>
      <c r="B28978" t="str">
        <f t="shared" si="892"/>
        <v>https://www.udobaer.de/out/media/public/cust/others/s0000506-2021-ch_it.pdf</v>
      </c>
    </row>
    <row r="28979" spans="1:2" x14ac:dyDescent="0.2">
      <c r="A28979" s="1" t="s">
        <v>24403</v>
      </c>
      <c r="B28979" t="str">
        <f t="shared" si="892"/>
        <v>https://www.udobaer.de/out/media/public/cust/others/s0000506-2021-ch_it.pdf</v>
      </c>
    </row>
    <row r="28980" spans="1:2" x14ac:dyDescent="0.2">
      <c r="A28980" s="1" t="s">
        <v>24404</v>
      </c>
      <c r="B28980" t="str">
        <f t="shared" si="892"/>
        <v>https://www.udobaer.de/out/media/public/cust/others/s0000506-2021-ch_it.pdf</v>
      </c>
    </row>
    <row r="28981" spans="1:2" x14ac:dyDescent="0.2">
      <c r="A28981" s="1" t="s">
        <v>24407</v>
      </c>
      <c r="B28981" t="str">
        <f t="shared" si="892"/>
        <v>https://www.udobaer.de/out/media/public/cust/others/s0000506-2021-ch_it.pdf</v>
      </c>
    </row>
    <row r="28982" spans="1:2" x14ac:dyDescent="0.2">
      <c r="A28982" s="1" t="s">
        <v>24409</v>
      </c>
      <c r="B28982" t="str">
        <f t="shared" si="892"/>
        <v>https://www.udobaer.de/out/media/public/cust/others/s0000506-2021-ch_it.pdf</v>
      </c>
    </row>
    <row r="28983" spans="1:2" x14ac:dyDescent="0.2">
      <c r="A28983" s="1" t="s">
        <v>24410</v>
      </c>
      <c r="B28983" t="str">
        <f t="shared" si="892"/>
        <v>https://www.udobaer.de/out/media/public/cust/others/s0000506-2021-ch_it.pdf</v>
      </c>
    </row>
    <row r="28984" spans="1:2" x14ac:dyDescent="0.2">
      <c r="A28984" s="1" t="s">
        <v>24420</v>
      </c>
      <c r="B28984" t="str">
        <f t="shared" si="892"/>
        <v>https://www.udobaer.de/out/media/public/cust/others/s0000506-2021-ch_it.pdf</v>
      </c>
    </row>
    <row r="28985" spans="1:2" x14ac:dyDescent="0.2">
      <c r="A28985" s="1" t="s">
        <v>24421</v>
      </c>
      <c r="B28985" t="str">
        <f t="shared" si="892"/>
        <v>https://www.udobaer.de/out/media/public/cust/others/s0000506-2021-ch_it.pdf</v>
      </c>
    </row>
    <row r="28986" spans="1:2" x14ac:dyDescent="0.2">
      <c r="A28986" s="1" t="s">
        <v>24422</v>
      </c>
      <c r="B28986" t="str">
        <f t="shared" si="892"/>
        <v>https://www.udobaer.de/out/media/public/cust/others/s0000506-2021-ch_it.pdf</v>
      </c>
    </row>
    <row r="28987" spans="1:2" x14ac:dyDescent="0.2">
      <c r="A28987" s="1" t="s">
        <v>24423</v>
      </c>
      <c r="B28987" t="str">
        <f t="shared" si="892"/>
        <v>https://www.udobaer.de/out/media/public/cust/others/s0000506-2021-ch_it.pdf</v>
      </c>
    </row>
    <row r="28988" spans="1:2" x14ac:dyDescent="0.2">
      <c r="A28988" s="1" t="s">
        <v>24424</v>
      </c>
      <c r="B28988" t="str">
        <f t="shared" si="892"/>
        <v>https://www.udobaer.de/out/media/public/cust/others/s0000506-2021-ch_it.pdf</v>
      </c>
    </row>
    <row r="28989" spans="1:2" x14ac:dyDescent="0.2">
      <c r="A28989" s="1" t="s">
        <v>24425</v>
      </c>
      <c r="B28989" t="str">
        <f t="shared" si="892"/>
        <v>https://www.udobaer.de/out/media/public/cust/others/s0000506-2021-ch_it.pdf</v>
      </c>
    </row>
    <row r="28990" spans="1:2" x14ac:dyDescent="0.2">
      <c r="A28990" s="1" t="s">
        <v>24426</v>
      </c>
      <c r="B28990" t="str">
        <f t="shared" si="892"/>
        <v>https://www.udobaer.de/out/media/public/cust/others/s0000506-2021-ch_it.pdf</v>
      </c>
    </row>
    <row r="28991" spans="1:2" x14ac:dyDescent="0.2">
      <c r="A28991" s="1" t="s">
        <v>24427</v>
      </c>
      <c r="B28991" t="str">
        <f t="shared" si="892"/>
        <v>https://www.udobaer.de/out/media/public/cust/others/s0000506-2021-ch_it.pdf</v>
      </c>
    </row>
    <row r="28992" spans="1:2" x14ac:dyDescent="0.2">
      <c r="A28992" s="1" t="s">
        <v>24428</v>
      </c>
      <c r="B28992" t="str">
        <f t="shared" si="892"/>
        <v>https://www.udobaer.de/out/media/public/cust/others/s0000506-2021-ch_it.pdf</v>
      </c>
    </row>
    <row r="28993" spans="1:2" x14ac:dyDescent="0.2">
      <c r="A28993" s="1" t="s">
        <v>24429</v>
      </c>
      <c r="B28993" t="str">
        <f t="shared" si="892"/>
        <v>https://www.udobaer.de/out/media/public/cust/others/s0000506-2021-ch_it.pdf</v>
      </c>
    </row>
    <row r="28994" spans="1:2" x14ac:dyDescent="0.2">
      <c r="A28994" s="1" t="s">
        <v>24430</v>
      </c>
      <c r="B28994" t="str">
        <f t="shared" si="892"/>
        <v>https://www.udobaer.de/out/media/public/cust/others/s0000506-2021-ch_it.pdf</v>
      </c>
    </row>
    <row r="28995" spans="1:2" x14ac:dyDescent="0.2">
      <c r="A28995" s="1" t="s">
        <v>24431</v>
      </c>
      <c r="B28995" t="str">
        <f t="shared" si="892"/>
        <v>https://www.udobaer.de/out/media/public/cust/others/s0000506-2021-ch_it.pdf</v>
      </c>
    </row>
    <row r="28996" spans="1:2" x14ac:dyDescent="0.2">
      <c r="A28996" s="1" t="s">
        <v>24432</v>
      </c>
      <c r="B28996" t="str">
        <f t="shared" si="892"/>
        <v>https://www.udobaer.de/out/media/public/cust/others/s0000506-2021-ch_it.pdf</v>
      </c>
    </row>
    <row r="28997" spans="1:2" x14ac:dyDescent="0.2">
      <c r="A28997" s="1" t="s">
        <v>24433</v>
      </c>
      <c r="B28997" t="str">
        <f t="shared" si="892"/>
        <v>https://www.udobaer.de/out/media/public/cust/others/s0000506-2021-ch_it.pdf</v>
      </c>
    </row>
    <row r="28998" spans="1:2" x14ac:dyDescent="0.2">
      <c r="A28998" s="1" t="s">
        <v>24434</v>
      </c>
      <c r="B28998" t="str">
        <f t="shared" si="892"/>
        <v>https://www.udobaer.de/out/media/public/cust/others/s0000506-2021-ch_it.pdf</v>
      </c>
    </row>
    <row r="28999" spans="1:2" x14ac:dyDescent="0.2">
      <c r="A28999" s="1" t="s">
        <v>24435</v>
      </c>
      <c r="B28999" t="str">
        <f t="shared" si="892"/>
        <v>https://www.udobaer.de/out/media/public/cust/others/s0000506-2021-ch_it.pdf</v>
      </c>
    </row>
    <row r="29000" spans="1:2" x14ac:dyDescent="0.2">
      <c r="A29000" s="1" t="s">
        <v>24437</v>
      </c>
      <c r="B29000" t="str">
        <f t="shared" si="892"/>
        <v>https://www.udobaer.de/out/media/public/cust/others/s0000506-2021-ch_it.pdf</v>
      </c>
    </row>
    <row r="29001" spans="1:2" x14ac:dyDescent="0.2">
      <c r="A29001" s="1" t="s">
        <v>24438</v>
      </c>
      <c r="B29001" t="str">
        <f t="shared" si="892"/>
        <v>https://www.udobaer.de/out/media/public/cust/others/s0000506-2021-ch_it.pdf</v>
      </c>
    </row>
    <row r="29002" spans="1:2" x14ac:dyDescent="0.2">
      <c r="A29002" s="1" t="s">
        <v>24439</v>
      </c>
      <c r="B29002" t="str">
        <f t="shared" si="892"/>
        <v>https://www.udobaer.de/out/media/public/cust/others/s0000506-2021-ch_it.pdf</v>
      </c>
    </row>
    <row r="29003" spans="1:2" x14ac:dyDescent="0.2">
      <c r="A29003" s="1" t="s">
        <v>24440</v>
      </c>
      <c r="B29003" t="str">
        <f t="shared" si="892"/>
        <v>https://www.udobaer.de/out/media/public/cust/others/s0000506-2021-ch_it.pdf</v>
      </c>
    </row>
    <row r="29004" spans="1:2" x14ac:dyDescent="0.2">
      <c r="A29004" s="1" t="s">
        <v>24444</v>
      </c>
      <c r="B29004" t="str">
        <f t="shared" si="892"/>
        <v>https://www.udobaer.de/out/media/public/cust/others/s0000506-2021-ch_it.pdf</v>
      </c>
    </row>
    <row r="29005" spans="1:2" x14ac:dyDescent="0.2">
      <c r="A29005" s="1" t="s">
        <v>36436</v>
      </c>
      <c r="B29005" t="str">
        <f t="shared" si="892"/>
        <v>https://www.udobaer.de/out/media/public/cust/others/s0000506-2021-ch_it.pdf</v>
      </c>
    </row>
    <row r="29006" spans="1:2" x14ac:dyDescent="0.2">
      <c r="A29006" s="1" t="s">
        <v>43116</v>
      </c>
      <c r="B29006" t="str">
        <f t="shared" si="892"/>
        <v>https://www.udobaer.de/out/media/public/cust/others/s0000506-2021-ch_it.pdf</v>
      </c>
    </row>
    <row r="29007" spans="1:2" x14ac:dyDescent="0.2">
      <c r="A29007" s="1" t="s">
        <v>7897</v>
      </c>
      <c r="B29007" t="str">
        <f t="shared" ref="B29007:B29018" si="893">HYPERLINK("https://www.udobaer.de/out/media/public/cust/others/s0000507-2021-ch_it.pdf")</f>
        <v>https://www.udobaer.de/out/media/public/cust/others/s0000507-2021-ch_it.pdf</v>
      </c>
    </row>
    <row r="29008" spans="1:2" x14ac:dyDescent="0.2">
      <c r="A29008" s="1" t="s">
        <v>24395</v>
      </c>
      <c r="B29008" t="str">
        <f t="shared" si="893"/>
        <v>https://www.udobaer.de/out/media/public/cust/others/s0000507-2021-ch_it.pdf</v>
      </c>
    </row>
    <row r="29009" spans="1:2" x14ac:dyDescent="0.2">
      <c r="A29009" s="1" t="s">
        <v>24399</v>
      </c>
      <c r="B29009" t="str">
        <f t="shared" si="893"/>
        <v>https://www.udobaer.de/out/media/public/cust/others/s0000507-2021-ch_it.pdf</v>
      </c>
    </row>
    <row r="29010" spans="1:2" x14ac:dyDescent="0.2">
      <c r="A29010" s="1" t="s">
        <v>24436</v>
      </c>
      <c r="B29010" t="str">
        <f t="shared" si="893"/>
        <v>https://www.udobaer.de/out/media/public/cust/others/s0000507-2021-ch_it.pdf</v>
      </c>
    </row>
    <row r="29011" spans="1:2" x14ac:dyDescent="0.2">
      <c r="A29011" s="1" t="s">
        <v>24441</v>
      </c>
      <c r="B29011" t="str">
        <f t="shared" si="893"/>
        <v>https://www.udobaer.de/out/media/public/cust/others/s0000507-2021-ch_it.pdf</v>
      </c>
    </row>
    <row r="29012" spans="1:2" x14ac:dyDescent="0.2">
      <c r="A29012" s="1" t="s">
        <v>24442</v>
      </c>
      <c r="B29012" t="str">
        <f t="shared" si="893"/>
        <v>https://www.udobaer.de/out/media/public/cust/others/s0000507-2021-ch_it.pdf</v>
      </c>
    </row>
    <row r="29013" spans="1:2" x14ac:dyDescent="0.2">
      <c r="A29013" s="1" t="s">
        <v>24443</v>
      </c>
      <c r="B29013" t="str">
        <f t="shared" si="893"/>
        <v>https://www.udobaer.de/out/media/public/cust/others/s0000507-2021-ch_it.pdf</v>
      </c>
    </row>
    <row r="29014" spans="1:2" x14ac:dyDescent="0.2">
      <c r="A29014" s="1" t="s">
        <v>24445</v>
      </c>
      <c r="B29014" t="str">
        <f t="shared" si="893"/>
        <v>https://www.udobaer.de/out/media/public/cust/others/s0000507-2021-ch_it.pdf</v>
      </c>
    </row>
    <row r="29015" spans="1:2" x14ac:dyDescent="0.2">
      <c r="A29015" s="1" t="s">
        <v>24446</v>
      </c>
      <c r="B29015" t="str">
        <f t="shared" si="893"/>
        <v>https://www.udobaer.de/out/media/public/cust/others/s0000507-2021-ch_it.pdf</v>
      </c>
    </row>
    <row r="29016" spans="1:2" x14ac:dyDescent="0.2">
      <c r="A29016" s="1" t="s">
        <v>24447</v>
      </c>
      <c r="B29016" t="str">
        <f t="shared" si="893"/>
        <v>https://www.udobaer.de/out/media/public/cust/others/s0000507-2021-ch_it.pdf</v>
      </c>
    </row>
    <row r="29017" spans="1:2" x14ac:dyDescent="0.2">
      <c r="A29017" s="1" t="s">
        <v>24448</v>
      </c>
      <c r="B29017" t="str">
        <f t="shared" si="893"/>
        <v>https://www.udobaer.de/out/media/public/cust/others/s0000507-2021-ch_it.pdf</v>
      </c>
    </row>
    <row r="29018" spans="1:2" x14ac:dyDescent="0.2">
      <c r="A29018" s="1" t="s">
        <v>24449</v>
      </c>
      <c r="B29018" t="str">
        <f t="shared" si="893"/>
        <v>https://www.udobaer.de/out/media/public/cust/others/s0000507-2021-ch_it.pdf</v>
      </c>
    </row>
    <row r="29019" spans="1:2" x14ac:dyDescent="0.2">
      <c r="A29019" s="1" t="s">
        <v>7866</v>
      </c>
      <c r="B29019" t="str">
        <f t="shared" ref="B29019:B29057" si="894">HYPERLINK("https://www.udobaer.de/out/media/public/cust/others/s0000508-2021-ch_it.pdf")</f>
        <v>https://www.udobaer.de/out/media/public/cust/others/s0000508-2021-ch_it.pdf</v>
      </c>
    </row>
    <row r="29020" spans="1:2" x14ac:dyDescent="0.2">
      <c r="A29020" s="1" t="s">
        <v>7867</v>
      </c>
      <c r="B29020" t="str">
        <f t="shared" si="894"/>
        <v>https://www.udobaer.de/out/media/public/cust/others/s0000508-2021-ch_it.pdf</v>
      </c>
    </row>
    <row r="29021" spans="1:2" x14ac:dyDescent="0.2">
      <c r="A29021" s="1" t="s">
        <v>7870</v>
      </c>
      <c r="B29021" t="str">
        <f t="shared" si="894"/>
        <v>https://www.udobaer.de/out/media/public/cust/others/s0000508-2021-ch_it.pdf</v>
      </c>
    </row>
    <row r="29022" spans="1:2" x14ac:dyDescent="0.2">
      <c r="A29022" s="1" t="s">
        <v>7874</v>
      </c>
      <c r="B29022" t="str">
        <f t="shared" si="894"/>
        <v>https://www.udobaer.de/out/media/public/cust/others/s0000508-2021-ch_it.pdf</v>
      </c>
    </row>
    <row r="29023" spans="1:2" x14ac:dyDescent="0.2">
      <c r="A29023" s="1" t="s">
        <v>8219</v>
      </c>
      <c r="B29023" t="str">
        <f t="shared" si="894"/>
        <v>https://www.udobaer.de/out/media/public/cust/others/s0000508-2021-ch_it.pdf</v>
      </c>
    </row>
    <row r="29024" spans="1:2" x14ac:dyDescent="0.2">
      <c r="A29024" s="1" t="s">
        <v>12156</v>
      </c>
      <c r="B29024" t="str">
        <f t="shared" si="894"/>
        <v>https://www.udobaer.de/out/media/public/cust/others/s0000508-2021-ch_it.pdf</v>
      </c>
    </row>
    <row r="29025" spans="1:2" x14ac:dyDescent="0.2">
      <c r="A29025" s="1" t="s">
        <v>12157</v>
      </c>
      <c r="B29025" t="str">
        <f t="shared" si="894"/>
        <v>https://www.udobaer.de/out/media/public/cust/others/s0000508-2021-ch_it.pdf</v>
      </c>
    </row>
    <row r="29026" spans="1:2" x14ac:dyDescent="0.2">
      <c r="A29026" s="1" t="s">
        <v>12158</v>
      </c>
      <c r="B29026" t="str">
        <f t="shared" si="894"/>
        <v>https://www.udobaer.de/out/media/public/cust/others/s0000508-2021-ch_it.pdf</v>
      </c>
    </row>
    <row r="29027" spans="1:2" x14ac:dyDescent="0.2">
      <c r="A29027" s="1" t="s">
        <v>12160</v>
      </c>
      <c r="B29027" t="str">
        <f t="shared" si="894"/>
        <v>https://www.udobaer.de/out/media/public/cust/others/s0000508-2021-ch_it.pdf</v>
      </c>
    </row>
    <row r="29028" spans="1:2" x14ac:dyDescent="0.2">
      <c r="A29028" s="1" t="s">
        <v>12163</v>
      </c>
      <c r="B29028" t="str">
        <f t="shared" si="894"/>
        <v>https://www.udobaer.de/out/media/public/cust/others/s0000508-2021-ch_it.pdf</v>
      </c>
    </row>
    <row r="29029" spans="1:2" x14ac:dyDescent="0.2">
      <c r="A29029" s="1" t="s">
        <v>36158</v>
      </c>
      <c r="B29029" t="str">
        <f t="shared" si="894"/>
        <v>https://www.udobaer.de/out/media/public/cust/others/s0000508-2021-ch_it.pdf</v>
      </c>
    </row>
    <row r="29030" spans="1:2" x14ac:dyDescent="0.2">
      <c r="A29030" s="1" t="s">
        <v>36160</v>
      </c>
      <c r="B29030" t="str">
        <f t="shared" si="894"/>
        <v>https://www.udobaer.de/out/media/public/cust/others/s0000508-2021-ch_it.pdf</v>
      </c>
    </row>
    <row r="29031" spans="1:2" x14ac:dyDescent="0.2">
      <c r="A29031" s="1" t="s">
        <v>36161</v>
      </c>
      <c r="B29031" t="str">
        <f t="shared" si="894"/>
        <v>https://www.udobaer.de/out/media/public/cust/others/s0000508-2021-ch_it.pdf</v>
      </c>
    </row>
    <row r="29032" spans="1:2" x14ac:dyDescent="0.2">
      <c r="A29032" s="1" t="s">
        <v>36162</v>
      </c>
      <c r="B29032" t="str">
        <f t="shared" si="894"/>
        <v>https://www.udobaer.de/out/media/public/cust/others/s0000508-2021-ch_it.pdf</v>
      </c>
    </row>
    <row r="29033" spans="1:2" x14ac:dyDescent="0.2">
      <c r="A29033" s="1" t="s">
        <v>36163</v>
      </c>
      <c r="B29033" t="str">
        <f t="shared" si="894"/>
        <v>https://www.udobaer.de/out/media/public/cust/others/s0000508-2021-ch_it.pdf</v>
      </c>
    </row>
    <row r="29034" spans="1:2" x14ac:dyDescent="0.2">
      <c r="A29034" s="1" t="s">
        <v>36164</v>
      </c>
      <c r="B29034" t="str">
        <f t="shared" si="894"/>
        <v>https://www.udobaer.de/out/media/public/cust/others/s0000508-2021-ch_it.pdf</v>
      </c>
    </row>
    <row r="29035" spans="1:2" x14ac:dyDescent="0.2">
      <c r="A29035" s="1" t="s">
        <v>36165</v>
      </c>
      <c r="B29035" t="str">
        <f t="shared" si="894"/>
        <v>https://www.udobaer.de/out/media/public/cust/others/s0000508-2021-ch_it.pdf</v>
      </c>
    </row>
    <row r="29036" spans="1:2" x14ac:dyDescent="0.2">
      <c r="A29036" s="1" t="s">
        <v>36166</v>
      </c>
      <c r="B29036" t="str">
        <f t="shared" si="894"/>
        <v>https://www.udobaer.de/out/media/public/cust/others/s0000508-2021-ch_it.pdf</v>
      </c>
    </row>
    <row r="29037" spans="1:2" x14ac:dyDescent="0.2">
      <c r="A29037" s="1" t="s">
        <v>36167</v>
      </c>
      <c r="B29037" t="str">
        <f t="shared" si="894"/>
        <v>https://www.udobaer.de/out/media/public/cust/others/s0000508-2021-ch_it.pdf</v>
      </c>
    </row>
    <row r="29038" spans="1:2" x14ac:dyDescent="0.2">
      <c r="A29038" s="1" t="s">
        <v>36168</v>
      </c>
      <c r="B29038" t="str">
        <f t="shared" si="894"/>
        <v>https://www.udobaer.de/out/media/public/cust/others/s0000508-2021-ch_it.pdf</v>
      </c>
    </row>
    <row r="29039" spans="1:2" x14ac:dyDescent="0.2">
      <c r="A29039" s="1" t="s">
        <v>36169</v>
      </c>
      <c r="B29039" t="str">
        <f t="shared" si="894"/>
        <v>https://www.udobaer.de/out/media/public/cust/others/s0000508-2021-ch_it.pdf</v>
      </c>
    </row>
    <row r="29040" spans="1:2" x14ac:dyDescent="0.2">
      <c r="A29040" s="1" t="s">
        <v>36170</v>
      </c>
      <c r="B29040" t="str">
        <f t="shared" si="894"/>
        <v>https://www.udobaer.de/out/media/public/cust/others/s0000508-2021-ch_it.pdf</v>
      </c>
    </row>
    <row r="29041" spans="1:2" x14ac:dyDescent="0.2">
      <c r="A29041" s="1" t="s">
        <v>36171</v>
      </c>
      <c r="B29041" t="str">
        <f t="shared" si="894"/>
        <v>https://www.udobaer.de/out/media/public/cust/others/s0000508-2021-ch_it.pdf</v>
      </c>
    </row>
    <row r="29042" spans="1:2" x14ac:dyDescent="0.2">
      <c r="A29042" s="1" t="s">
        <v>36172</v>
      </c>
      <c r="B29042" t="str">
        <f t="shared" si="894"/>
        <v>https://www.udobaer.de/out/media/public/cust/others/s0000508-2021-ch_it.pdf</v>
      </c>
    </row>
    <row r="29043" spans="1:2" x14ac:dyDescent="0.2">
      <c r="A29043" s="1" t="s">
        <v>36173</v>
      </c>
      <c r="B29043" t="str">
        <f t="shared" si="894"/>
        <v>https://www.udobaer.de/out/media/public/cust/others/s0000508-2021-ch_it.pdf</v>
      </c>
    </row>
    <row r="29044" spans="1:2" x14ac:dyDescent="0.2">
      <c r="A29044" s="1" t="s">
        <v>36174</v>
      </c>
      <c r="B29044" t="str">
        <f t="shared" si="894"/>
        <v>https://www.udobaer.de/out/media/public/cust/others/s0000508-2021-ch_it.pdf</v>
      </c>
    </row>
    <row r="29045" spans="1:2" x14ac:dyDescent="0.2">
      <c r="A29045" s="1" t="s">
        <v>36175</v>
      </c>
      <c r="B29045" t="str">
        <f t="shared" si="894"/>
        <v>https://www.udobaer.de/out/media/public/cust/others/s0000508-2021-ch_it.pdf</v>
      </c>
    </row>
    <row r="29046" spans="1:2" x14ac:dyDescent="0.2">
      <c r="A29046" s="1" t="s">
        <v>36176</v>
      </c>
      <c r="B29046" t="str">
        <f t="shared" si="894"/>
        <v>https://www.udobaer.de/out/media/public/cust/others/s0000508-2021-ch_it.pdf</v>
      </c>
    </row>
    <row r="29047" spans="1:2" x14ac:dyDescent="0.2">
      <c r="A29047" s="1" t="s">
        <v>36177</v>
      </c>
      <c r="B29047" t="str">
        <f t="shared" si="894"/>
        <v>https://www.udobaer.de/out/media/public/cust/others/s0000508-2021-ch_it.pdf</v>
      </c>
    </row>
    <row r="29048" spans="1:2" x14ac:dyDescent="0.2">
      <c r="A29048" s="1" t="s">
        <v>36178</v>
      </c>
      <c r="B29048" t="str">
        <f t="shared" si="894"/>
        <v>https://www.udobaer.de/out/media/public/cust/others/s0000508-2021-ch_it.pdf</v>
      </c>
    </row>
    <row r="29049" spans="1:2" x14ac:dyDescent="0.2">
      <c r="A29049" s="1" t="s">
        <v>36179</v>
      </c>
      <c r="B29049" t="str">
        <f t="shared" si="894"/>
        <v>https://www.udobaer.de/out/media/public/cust/others/s0000508-2021-ch_it.pdf</v>
      </c>
    </row>
    <row r="29050" spans="1:2" x14ac:dyDescent="0.2">
      <c r="A29050" s="1" t="s">
        <v>36180</v>
      </c>
      <c r="B29050" t="str">
        <f t="shared" si="894"/>
        <v>https://www.udobaer.de/out/media/public/cust/others/s0000508-2021-ch_it.pdf</v>
      </c>
    </row>
    <row r="29051" spans="1:2" x14ac:dyDescent="0.2">
      <c r="A29051" s="1" t="s">
        <v>36181</v>
      </c>
      <c r="B29051" t="str">
        <f t="shared" si="894"/>
        <v>https://www.udobaer.de/out/media/public/cust/others/s0000508-2021-ch_it.pdf</v>
      </c>
    </row>
    <row r="29052" spans="1:2" x14ac:dyDescent="0.2">
      <c r="A29052" s="1" t="s">
        <v>36182</v>
      </c>
      <c r="B29052" t="str">
        <f t="shared" si="894"/>
        <v>https://www.udobaer.de/out/media/public/cust/others/s0000508-2021-ch_it.pdf</v>
      </c>
    </row>
    <row r="29053" spans="1:2" x14ac:dyDescent="0.2">
      <c r="A29053" s="1" t="s">
        <v>36183</v>
      </c>
      <c r="B29053" t="str">
        <f t="shared" si="894"/>
        <v>https://www.udobaer.de/out/media/public/cust/others/s0000508-2021-ch_it.pdf</v>
      </c>
    </row>
    <row r="29054" spans="1:2" x14ac:dyDescent="0.2">
      <c r="A29054" s="1" t="s">
        <v>36184</v>
      </c>
      <c r="B29054" t="str">
        <f t="shared" si="894"/>
        <v>https://www.udobaer.de/out/media/public/cust/others/s0000508-2021-ch_it.pdf</v>
      </c>
    </row>
    <row r="29055" spans="1:2" x14ac:dyDescent="0.2">
      <c r="A29055" s="1" t="s">
        <v>36185</v>
      </c>
      <c r="B29055" t="str">
        <f t="shared" si="894"/>
        <v>https://www.udobaer.de/out/media/public/cust/others/s0000508-2021-ch_it.pdf</v>
      </c>
    </row>
    <row r="29056" spans="1:2" x14ac:dyDescent="0.2">
      <c r="A29056" s="1" t="s">
        <v>36186</v>
      </c>
      <c r="B29056" t="str">
        <f t="shared" si="894"/>
        <v>https://www.udobaer.de/out/media/public/cust/others/s0000508-2021-ch_it.pdf</v>
      </c>
    </row>
    <row r="29057" spans="1:2" x14ac:dyDescent="0.2">
      <c r="A29057" s="1" t="s">
        <v>36313</v>
      </c>
      <c r="B29057" t="str">
        <f t="shared" si="894"/>
        <v>https://www.udobaer.de/out/media/public/cust/others/s0000508-2021-ch_it.pdf</v>
      </c>
    </row>
    <row r="29058" spans="1:2" x14ac:dyDescent="0.2">
      <c r="A29058" s="1" t="s">
        <v>36229</v>
      </c>
      <c r="B29058" t="str">
        <f t="shared" ref="B29058:B29089" si="895">HYPERLINK("https://www.udobaer.de/out/media/public/cust/others/s0000509-2021-ch_it.pdf")</f>
        <v>https://www.udobaer.de/out/media/public/cust/others/s0000509-2021-ch_it.pdf</v>
      </c>
    </row>
    <row r="29059" spans="1:2" x14ac:dyDescent="0.2">
      <c r="A29059" s="1" t="s">
        <v>36230</v>
      </c>
      <c r="B29059" t="str">
        <f t="shared" si="895"/>
        <v>https://www.udobaer.de/out/media/public/cust/others/s0000509-2021-ch_it.pdf</v>
      </c>
    </row>
    <row r="29060" spans="1:2" x14ac:dyDescent="0.2">
      <c r="A29060" s="1" t="s">
        <v>36231</v>
      </c>
      <c r="B29060" t="str">
        <f t="shared" si="895"/>
        <v>https://www.udobaer.de/out/media/public/cust/others/s0000509-2021-ch_it.pdf</v>
      </c>
    </row>
    <row r="29061" spans="1:2" x14ac:dyDescent="0.2">
      <c r="A29061" s="1" t="s">
        <v>36232</v>
      </c>
      <c r="B29061" t="str">
        <f t="shared" si="895"/>
        <v>https://www.udobaer.de/out/media/public/cust/others/s0000509-2021-ch_it.pdf</v>
      </c>
    </row>
    <row r="29062" spans="1:2" x14ac:dyDescent="0.2">
      <c r="A29062" s="1" t="s">
        <v>36233</v>
      </c>
      <c r="B29062" t="str">
        <f t="shared" si="895"/>
        <v>https://www.udobaer.de/out/media/public/cust/others/s0000509-2021-ch_it.pdf</v>
      </c>
    </row>
    <row r="29063" spans="1:2" x14ac:dyDescent="0.2">
      <c r="A29063" s="1" t="s">
        <v>36234</v>
      </c>
      <c r="B29063" t="str">
        <f t="shared" si="895"/>
        <v>https://www.udobaer.de/out/media/public/cust/others/s0000509-2021-ch_it.pdf</v>
      </c>
    </row>
    <row r="29064" spans="1:2" x14ac:dyDescent="0.2">
      <c r="A29064" s="1" t="s">
        <v>36235</v>
      </c>
      <c r="B29064" t="str">
        <f t="shared" si="895"/>
        <v>https://www.udobaer.de/out/media/public/cust/others/s0000509-2021-ch_it.pdf</v>
      </c>
    </row>
    <row r="29065" spans="1:2" x14ac:dyDescent="0.2">
      <c r="A29065" s="1" t="s">
        <v>36236</v>
      </c>
      <c r="B29065" t="str">
        <f t="shared" si="895"/>
        <v>https://www.udobaer.de/out/media/public/cust/others/s0000509-2021-ch_it.pdf</v>
      </c>
    </row>
    <row r="29066" spans="1:2" x14ac:dyDescent="0.2">
      <c r="A29066" s="1" t="s">
        <v>36237</v>
      </c>
      <c r="B29066" t="str">
        <f t="shared" si="895"/>
        <v>https://www.udobaer.de/out/media/public/cust/others/s0000509-2021-ch_it.pdf</v>
      </c>
    </row>
    <row r="29067" spans="1:2" x14ac:dyDescent="0.2">
      <c r="A29067" s="1" t="s">
        <v>36238</v>
      </c>
      <c r="B29067" t="str">
        <f t="shared" si="895"/>
        <v>https://www.udobaer.de/out/media/public/cust/others/s0000509-2021-ch_it.pdf</v>
      </c>
    </row>
    <row r="29068" spans="1:2" x14ac:dyDescent="0.2">
      <c r="A29068" s="1" t="s">
        <v>36239</v>
      </c>
      <c r="B29068" t="str">
        <f t="shared" si="895"/>
        <v>https://www.udobaer.de/out/media/public/cust/others/s0000509-2021-ch_it.pdf</v>
      </c>
    </row>
    <row r="29069" spans="1:2" x14ac:dyDescent="0.2">
      <c r="A29069" s="1" t="s">
        <v>36240</v>
      </c>
      <c r="B29069" t="str">
        <f t="shared" si="895"/>
        <v>https://www.udobaer.de/out/media/public/cust/others/s0000509-2021-ch_it.pdf</v>
      </c>
    </row>
    <row r="29070" spans="1:2" x14ac:dyDescent="0.2">
      <c r="A29070" s="1" t="s">
        <v>36241</v>
      </c>
      <c r="B29070" t="str">
        <f t="shared" si="895"/>
        <v>https://www.udobaer.de/out/media/public/cust/others/s0000509-2021-ch_it.pdf</v>
      </c>
    </row>
    <row r="29071" spans="1:2" x14ac:dyDescent="0.2">
      <c r="A29071" s="1" t="s">
        <v>36242</v>
      </c>
      <c r="B29071" t="str">
        <f t="shared" si="895"/>
        <v>https://www.udobaer.de/out/media/public/cust/others/s0000509-2021-ch_it.pdf</v>
      </c>
    </row>
    <row r="29072" spans="1:2" x14ac:dyDescent="0.2">
      <c r="A29072" s="1" t="s">
        <v>36243</v>
      </c>
      <c r="B29072" t="str">
        <f t="shared" si="895"/>
        <v>https://www.udobaer.de/out/media/public/cust/others/s0000509-2021-ch_it.pdf</v>
      </c>
    </row>
    <row r="29073" spans="1:2" x14ac:dyDescent="0.2">
      <c r="A29073" s="1" t="s">
        <v>36244</v>
      </c>
      <c r="B29073" t="str">
        <f t="shared" si="895"/>
        <v>https://www.udobaer.de/out/media/public/cust/others/s0000509-2021-ch_it.pdf</v>
      </c>
    </row>
    <row r="29074" spans="1:2" x14ac:dyDescent="0.2">
      <c r="A29074" s="1" t="s">
        <v>36245</v>
      </c>
      <c r="B29074" t="str">
        <f t="shared" si="895"/>
        <v>https://www.udobaer.de/out/media/public/cust/others/s0000509-2021-ch_it.pdf</v>
      </c>
    </row>
    <row r="29075" spans="1:2" x14ac:dyDescent="0.2">
      <c r="A29075" s="1" t="s">
        <v>36246</v>
      </c>
      <c r="B29075" t="str">
        <f t="shared" si="895"/>
        <v>https://www.udobaer.de/out/media/public/cust/others/s0000509-2021-ch_it.pdf</v>
      </c>
    </row>
    <row r="29076" spans="1:2" x14ac:dyDescent="0.2">
      <c r="A29076" s="1" t="s">
        <v>36247</v>
      </c>
      <c r="B29076" t="str">
        <f t="shared" si="895"/>
        <v>https://www.udobaer.de/out/media/public/cust/others/s0000509-2021-ch_it.pdf</v>
      </c>
    </row>
    <row r="29077" spans="1:2" x14ac:dyDescent="0.2">
      <c r="A29077" s="1" t="s">
        <v>36248</v>
      </c>
      <c r="B29077" t="str">
        <f t="shared" si="895"/>
        <v>https://www.udobaer.de/out/media/public/cust/others/s0000509-2021-ch_it.pdf</v>
      </c>
    </row>
    <row r="29078" spans="1:2" x14ac:dyDescent="0.2">
      <c r="A29078" s="1" t="s">
        <v>36249</v>
      </c>
      <c r="B29078" t="str">
        <f t="shared" si="895"/>
        <v>https://www.udobaer.de/out/media/public/cust/others/s0000509-2021-ch_it.pdf</v>
      </c>
    </row>
    <row r="29079" spans="1:2" x14ac:dyDescent="0.2">
      <c r="A29079" s="1" t="s">
        <v>36250</v>
      </c>
      <c r="B29079" t="str">
        <f t="shared" si="895"/>
        <v>https://www.udobaer.de/out/media/public/cust/others/s0000509-2021-ch_it.pdf</v>
      </c>
    </row>
    <row r="29080" spans="1:2" x14ac:dyDescent="0.2">
      <c r="A29080" s="1" t="s">
        <v>36251</v>
      </c>
      <c r="B29080" t="str">
        <f t="shared" si="895"/>
        <v>https://www.udobaer.de/out/media/public/cust/others/s0000509-2021-ch_it.pdf</v>
      </c>
    </row>
    <row r="29081" spans="1:2" x14ac:dyDescent="0.2">
      <c r="A29081" s="1" t="s">
        <v>36252</v>
      </c>
      <c r="B29081" t="str">
        <f t="shared" si="895"/>
        <v>https://www.udobaer.de/out/media/public/cust/others/s0000509-2021-ch_it.pdf</v>
      </c>
    </row>
    <row r="29082" spans="1:2" x14ac:dyDescent="0.2">
      <c r="A29082" s="1" t="s">
        <v>36253</v>
      </c>
      <c r="B29082" t="str">
        <f t="shared" si="895"/>
        <v>https://www.udobaer.de/out/media/public/cust/others/s0000509-2021-ch_it.pdf</v>
      </c>
    </row>
    <row r="29083" spans="1:2" x14ac:dyDescent="0.2">
      <c r="A29083" s="1" t="s">
        <v>36254</v>
      </c>
      <c r="B29083" t="str">
        <f t="shared" si="895"/>
        <v>https://www.udobaer.de/out/media/public/cust/others/s0000509-2021-ch_it.pdf</v>
      </c>
    </row>
    <row r="29084" spans="1:2" x14ac:dyDescent="0.2">
      <c r="A29084" s="1" t="s">
        <v>36255</v>
      </c>
      <c r="B29084" t="str">
        <f t="shared" si="895"/>
        <v>https://www.udobaer.de/out/media/public/cust/others/s0000509-2021-ch_it.pdf</v>
      </c>
    </row>
    <row r="29085" spans="1:2" x14ac:dyDescent="0.2">
      <c r="A29085" s="1" t="s">
        <v>36256</v>
      </c>
      <c r="B29085" t="str">
        <f t="shared" si="895"/>
        <v>https://www.udobaer.de/out/media/public/cust/others/s0000509-2021-ch_it.pdf</v>
      </c>
    </row>
    <row r="29086" spans="1:2" x14ac:dyDescent="0.2">
      <c r="A29086" s="1" t="s">
        <v>36257</v>
      </c>
      <c r="B29086" t="str">
        <f t="shared" si="895"/>
        <v>https://www.udobaer.de/out/media/public/cust/others/s0000509-2021-ch_it.pdf</v>
      </c>
    </row>
    <row r="29087" spans="1:2" x14ac:dyDescent="0.2">
      <c r="A29087" s="1" t="s">
        <v>36258</v>
      </c>
      <c r="B29087" t="str">
        <f t="shared" si="895"/>
        <v>https://www.udobaer.de/out/media/public/cust/others/s0000509-2021-ch_it.pdf</v>
      </c>
    </row>
    <row r="29088" spans="1:2" x14ac:dyDescent="0.2">
      <c r="A29088" s="1" t="s">
        <v>36259</v>
      </c>
      <c r="B29088" t="str">
        <f t="shared" si="895"/>
        <v>https://www.udobaer.de/out/media/public/cust/others/s0000509-2021-ch_it.pdf</v>
      </c>
    </row>
    <row r="29089" spans="1:2" x14ac:dyDescent="0.2">
      <c r="A29089" s="1" t="s">
        <v>36260</v>
      </c>
      <c r="B29089" t="str">
        <f t="shared" si="895"/>
        <v>https://www.udobaer.de/out/media/public/cust/others/s0000509-2021-ch_it.pdf</v>
      </c>
    </row>
    <row r="29090" spans="1:2" x14ac:dyDescent="0.2">
      <c r="A29090" s="1" t="s">
        <v>36261</v>
      </c>
      <c r="B29090" t="str">
        <f t="shared" ref="B29090:B29121" si="896">HYPERLINK("https://www.udobaer.de/out/media/public/cust/others/s0000509-2021-ch_it.pdf")</f>
        <v>https://www.udobaer.de/out/media/public/cust/others/s0000509-2021-ch_it.pdf</v>
      </c>
    </row>
    <row r="29091" spans="1:2" x14ac:dyDescent="0.2">
      <c r="A29091" s="1" t="s">
        <v>36262</v>
      </c>
      <c r="B29091" t="str">
        <f t="shared" si="896"/>
        <v>https://www.udobaer.de/out/media/public/cust/others/s0000509-2021-ch_it.pdf</v>
      </c>
    </row>
    <row r="29092" spans="1:2" x14ac:dyDescent="0.2">
      <c r="A29092" s="1" t="s">
        <v>36263</v>
      </c>
      <c r="B29092" t="str">
        <f t="shared" si="896"/>
        <v>https://www.udobaer.de/out/media/public/cust/others/s0000509-2021-ch_it.pdf</v>
      </c>
    </row>
    <row r="29093" spans="1:2" x14ac:dyDescent="0.2">
      <c r="A29093" s="1" t="s">
        <v>36264</v>
      </c>
      <c r="B29093" t="str">
        <f t="shared" si="896"/>
        <v>https://www.udobaer.de/out/media/public/cust/others/s0000509-2021-ch_it.pdf</v>
      </c>
    </row>
    <row r="29094" spans="1:2" x14ac:dyDescent="0.2">
      <c r="A29094" s="1" t="s">
        <v>36265</v>
      </c>
      <c r="B29094" t="str">
        <f t="shared" si="896"/>
        <v>https://www.udobaer.de/out/media/public/cust/others/s0000509-2021-ch_it.pdf</v>
      </c>
    </row>
    <row r="29095" spans="1:2" x14ac:dyDescent="0.2">
      <c r="A29095" s="1" t="s">
        <v>36266</v>
      </c>
      <c r="B29095" t="str">
        <f t="shared" si="896"/>
        <v>https://www.udobaer.de/out/media/public/cust/others/s0000509-2021-ch_it.pdf</v>
      </c>
    </row>
    <row r="29096" spans="1:2" x14ac:dyDescent="0.2">
      <c r="A29096" s="1" t="s">
        <v>36267</v>
      </c>
      <c r="B29096" t="str">
        <f t="shared" si="896"/>
        <v>https://www.udobaer.de/out/media/public/cust/others/s0000509-2021-ch_it.pdf</v>
      </c>
    </row>
    <row r="29097" spans="1:2" x14ac:dyDescent="0.2">
      <c r="A29097" s="1" t="s">
        <v>36268</v>
      </c>
      <c r="B29097" t="str">
        <f t="shared" si="896"/>
        <v>https://www.udobaer.de/out/media/public/cust/others/s0000509-2021-ch_it.pdf</v>
      </c>
    </row>
    <row r="29098" spans="1:2" x14ac:dyDescent="0.2">
      <c r="A29098" s="1" t="s">
        <v>36269</v>
      </c>
      <c r="B29098" t="str">
        <f t="shared" si="896"/>
        <v>https://www.udobaer.de/out/media/public/cust/others/s0000509-2021-ch_it.pdf</v>
      </c>
    </row>
    <row r="29099" spans="1:2" x14ac:dyDescent="0.2">
      <c r="A29099" s="1" t="s">
        <v>36270</v>
      </c>
      <c r="B29099" t="str">
        <f t="shared" si="896"/>
        <v>https://www.udobaer.de/out/media/public/cust/others/s0000509-2021-ch_it.pdf</v>
      </c>
    </row>
    <row r="29100" spans="1:2" x14ac:dyDescent="0.2">
      <c r="A29100" s="1" t="s">
        <v>36271</v>
      </c>
      <c r="B29100" t="str">
        <f t="shared" si="896"/>
        <v>https://www.udobaer.de/out/media/public/cust/others/s0000509-2021-ch_it.pdf</v>
      </c>
    </row>
    <row r="29101" spans="1:2" x14ac:dyDescent="0.2">
      <c r="A29101" s="1" t="s">
        <v>36272</v>
      </c>
      <c r="B29101" t="str">
        <f t="shared" si="896"/>
        <v>https://www.udobaer.de/out/media/public/cust/others/s0000509-2021-ch_it.pdf</v>
      </c>
    </row>
    <row r="29102" spans="1:2" x14ac:dyDescent="0.2">
      <c r="A29102" s="1" t="s">
        <v>36273</v>
      </c>
      <c r="B29102" t="str">
        <f t="shared" si="896"/>
        <v>https://www.udobaer.de/out/media/public/cust/others/s0000509-2021-ch_it.pdf</v>
      </c>
    </row>
    <row r="29103" spans="1:2" x14ac:dyDescent="0.2">
      <c r="A29103" s="1" t="s">
        <v>36274</v>
      </c>
      <c r="B29103" t="str">
        <f t="shared" si="896"/>
        <v>https://www.udobaer.de/out/media/public/cust/others/s0000509-2021-ch_it.pdf</v>
      </c>
    </row>
    <row r="29104" spans="1:2" x14ac:dyDescent="0.2">
      <c r="A29104" s="1" t="s">
        <v>36275</v>
      </c>
      <c r="B29104" t="str">
        <f t="shared" si="896"/>
        <v>https://www.udobaer.de/out/media/public/cust/others/s0000509-2021-ch_it.pdf</v>
      </c>
    </row>
    <row r="29105" spans="1:2" x14ac:dyDescent="0.2">
      <c r="A29105" s="1" t="s">
        <v>36276</v>
      </c>
      <c r="B29105" t="str">
        <f t="shared" si="896"/>
        <v>https://www.udobaer.de/out/media/public/cust/others/s0000509-2021-ch_it.pdf</v>
      </c>
    </row>
    <row r="29106" spans="1:2" x14ac:dyDescent="0.2">
      <c r="A29106" s="1" t="s">
        <v>36277</v>
      </c>
      <c r="B29106" t="str">
        <f t="shared" si="896"/>
        <v>https://www.udobaer.de/out/media/public/cust/others/s0000509-2021-ch_it.pdf</v>
      </c>
    </row>
    <row r="29107" spans="1:2" x14ac:dyDescent="0.2">
      <c r="A29107" s="1" t="s">
        <v>36278</v>
      </c>
      <c r="B29107" t="str">
        <f t="shared" si="896"/>
        <v>https://www.udobaer.de/out/media/public/cust/others/s0000509-2021-ch_it.pdf</v>
      </c>
    </row>
    <row r="29108" spans="1:2" x14ac:dyDescent="0.2">
      <c r="A29108" s="1" t="s">
        <v>36279</v>
      </c>
      <c r="B29108" t="str">
        <f t="shared" si="896"/>
        <v>https://www.udobaer.de/out/media/public/cust/others/s0000509-2021-ch_it.pdf</v>
      </c>
    </row>
    <row r="29109" spans="1:2" x14ac:dyDescent="0.2">
      <c r="A29109" s="1" t="s">
        <v>36280</v>
      </c>
      <c r="B29109" t="str">
        <f t="shared" si="896"/>
        <v>https://www.udobaer.de/out/media/public/cust/others/s0000509-2021-ch_it.pdf</v>
      </c>
    </row>
    <row r="29110" spans="1:2" x14ac:dyDescent="0.2">
      <c r="A29110" s="1" t="s">
        <v>36281</v>
      </c>
      <c r="B29110" t="str">
        <f t="shared" si="896"/>
        <v>https://www.udobaer.de/out/media/public/cust/others/s0000509-2021-ch_it.pdf</v>
      </c>
    </row>
    <row r="29111" spans="1:2" x14ac:dyDescent="0.2">
      <c r="A29111" s="1" t="s">
        <v>36282</v>
      </c>
      <c r="B29111" t="str">
        <f t="shared" si="896"/>
        <v>https://www.udobaer.de/out/media/public/cust/others/s0000509-2021-ch_it.pdf</v>
      </c>
    </row>
    <row r="29112" spans="1:2" x14ac:dyDescent="0.2">
      <c r="A29112" s="1" t="s">
        <v>36283</v>
      </c>
      <c r="B29112" t="str">
        <f t="shared" si="896"/>
        <v>https://www.udobaer.de/out/media/public/cust/others/s0000509-2021-ch_it.pdf</v>
      </c>
    </row>
    <row r="29113" spans="1:2" x14ac:dyDescent="0.2">
      <c r="A29113" s="1" t="s">
        <v>36284</v>
      </c>
      <c r="B29113" t="str">
        <f t="shared" si="896"/>
        <v>https://www.udobaer.de/out/media/public/cust/others/s0000509-2021-ch_it.pdf</v>
      </c>
    </row>
    <row r="29114" spans="1:2" x14ac:dyDescent="0.2">
      <c r="A29114" s="1" t="s">
        <v>36285</v>
      </c>
      <c r="B29114" t="str">
        <f t="shared" si="896"/>
        <v>https://www.udobaer.de/out/media/public/cust/others/s0000509-2021-ch_it.pdf</v>
      </c>
    </row>
    <row r="29115" spans="1:2" x14ac:dyDescent="0.2">
      <c r="A29115" s="1" t="s">
        <v>36286</v>
      </c>
      <c r="B29115" t="str">
        <f t="shared" si="896"/>
        <v>https://www.udobaer.de/out/media/public/cust/others/s0000509-2021-ch_it.pdf</v>
      </c>
    </row>
    <row r="29116" spans="1:2" x14ac:dyDescent="0.2">
      <c r="A29116" s="1" t="s">
        <v>36287</v>
      </c>
      <c r="B29116" t="str">
        <f t="shared" si="896"/>
        <v>https://www.udobaer.de/out/media/public/cust/others/s0000509-2021-ch_it.pdf</v>
      </c>
    </row>
    <row r="29117" spans="1:2" x14ac:dyDescent="0.2">
      <c r="A29117" s="1" t="s">
        <v>36288</v>
      </c>
      <c r="B29117" t="str">
        <f t="shared" si="896"/>
        <v>https://www.udobaer.de/out/media/public/cust/others/s0000509-2021-ch_it.pdf</v>
      </c>
    </row>
    <row r="29118" spans="1:2" x14ac:dyDescent="0.2">
      <c r="A29118" s="1" t="s">
        <v>36289</v>
      </c>
      <c r="B29118" t="str">
        <f t="shared" si="896"/>
        <v>https://www.udobaer.de/out/media/public/cust/others/s0000509-2021-ch_it.pdf</v>
      </c>
    </row>
    <row r="29119" spans="1:2" x14ac:dyDescent="0.2">
      <c r="A29119" s="1" t="s">
        <v>36290</v>
      </c>
      <c r="B29119" t="str">
        <f t="shared" si="896"/>
        <v>https://www.udobaer.de/out/media/public/cust/others/s0000509-2021-ch_it.pdf</v>
      </c>
    </row>
    <row r="29120" spans="1:2" x14ac:dyDescent="0.2">
      <c r="A29120" s="1" t="s">
        <v>36291</v>
      </c>
      <c r="B29120" t="str">
        <f t="shared" si="896"/>
        <v>https://www.udobaer.de/out/media/public/cust/others/s0000509-2021-ch_it.pdf</v>
      </c>
    </row>
    <row r="29121" spans="1:2" x14ac:dyDescent="0.2">
      <c r="A29121" s="1" t="s">
        <v>36292</v>
      </c>
      <c r="B29121" t="str">
        <f t="shared" si="896"/>
        <v>https://www.udobaer.de/out/media/public/cust/others/s0000509-2021-ch_it.pdf</v>
      </c>
    </row>
    <row r="29122" spans="1:2" x14ac:dyDescent="0.2">
      <c r="A29122" s="1" t="s">
        <v>36293</v>
      </c>
      <c r="B29122" t="str">
        <f t="shared" ref="B29122:B29137" si="897">HYPERLINK("https://www.udobaer.de/out/media/public/cust/others/s0000509-2021-ch_it.pdf")</f>
        <v>https://www.udobaer.de/out/media/public/cust/others/s0000509-2021-ch_it.pdf</v>
      </c>
    </row>
    <row r="29123" spans="1:2" x14ac:dyDescent="0.2">
      <c r="A29123" s="1" t="s">
        <v>36294</v>
      </c>
      <c r="B29123" t="str">
        <f t="shared" si="897"/>
        <v>https://www.udobaer.de/out/media/public/cust/others/s0000509-2021-ch_it.pdf</v>
      </c>
    </row>
    <row r="29124" spans="1:2" x14ac:dyDescent="0.2">
      <c r="A29124" s="1" t="s">
        <v>36299</v>
      </c>
      <c r="B29124" t="str">
        <f t="shared" si="897"/>
        <v>https://www.udobaer.de/out/media/public/cust/others/s0000509-2021-ch_it.pdf</v>
      </c>
    </row>
    <row r="29125" spans="1:2" x14ac:dyDescent="0.2">
      <c r="A29125" s="1" t="s">
        <v>36300</v>
      </c>
      <c r="B29125" t="str">
        <f t="shared" si="897"/>
        <v>https://www.udobaer.de/out/media/public/cust/others/s0000509-2021-ch_it.pdf</v>
      </c>
    </row>
    <row r="29126" spans="1:2" x14ac:dyDescent="0.2">
      <c r="A29126" s="1" t="s">
        <v>36301</v>
      </c>
      <c r="B29126" t="str">
        <f t="shared" si="897"/>
        <v>https://www.udobaer.de/out/media/public/cust/others/s0000509-2021-ch_it.pdf</v>
      </c>
    </row>
    <row r="29127" spans="1:2" x14ac:dyDescent="0.2">
      <c r="A29127" s="1" t="s">
        <v>36302</v>
      </c>
      <c r="B29127" t="str">
        <f t="shared" si="897"/>
        <v>https://www.udobaer.de/out/media/public/cust/others/s0000509-2021-ch_it.pdf</v>
      </c>
    </row>
    <row r="29128" spans="1:2" x14ac:dyDescent="0.2">
      <c r="A29128" s="1" t="s">
        <v>36303</v>
      </c>
      <c r="B29128" t="str">
        <f t="shared" si="897"/>
        <v>https://www.udobaer.de/out/media/public/cust/others/s0000509-2021-ch_it.pdf</v>
      </c>
    </row>
    <row r="29129" spans="1:2" x14ac:dyDescent="0.2">
      <c r="A29129" s="1" t="s">
        <v>36304</v>
      </c>
      <c r="B29129" t="str">
        <f t="shared" si="897"/>
        <v>https://www.udobaer.de/out/media/public/cust/others/s0000509-2021-ch_it.pdf</v>
      </c>
    </row>
    <row r="29130" spans="1:2" x14ac:dyDescent="0.2">
      <c r="A29130" s="1" t="s">
        <v>36305</v>
      </c>
      <c r="B29130" t="str">
        <f t="shared" si="897"/>
        <v>https://www.udobaer.de/out/media/public/cust/others/s0000509-2021-ch_it.pdf</v>
      </c>
    </row>
    <row r="29131" spans="1:2" x14ac:dyDescent="0.2">
      <c r="A29131" s="1" t="s">
        <v>36306</v>
      </c>
      <c r="B29131" t="str">
        <f t="shared" si="897"/>
        <v>https://www.udobaer.de/out/media/public/cust/others/s0000509-2021-ch_it.pdf</v>
      </c>
    </row>
    <row r="29132" spans="1:2" x14ac:dyDescent="0.2">
      <c r="A29132" s="1" t="s">
        <v>36307</v>
      </c>
      <c r="B29132" t="str">
        <f t="shared" si="897"/>
        <v>https://www.udobaer.de/out/media/public/cust/others/s0000509-2021-ch_it.pdf</v>
      </c>
    </row>
    <row r="29133" spans="1:2" x14ac:dyDescent="0.2">
      <c r="A29133" s="1" t="s">
        <v>36308</v>
      </c>
      <c r="B29133" t="str">
        <f t="shared" si="897"/>
        <v>https://www.udobaer.de/out/media/public/cust/others/s0000509-2021-ch_it.pdf</v>
      </c>
    </row>
    <row r="29134" spans="1:2" x14ac:dyDescent="0.2">
      <c r="A29134" s="1" t="s">
        <v>36309</v>
      </c>
      <c r="B29134" t="str">
        <f t="shared" si="897"/>
        <v>https://www.udobaer.de/out/media/public/cust/others/s0000509-2021-ch_it.pdf</v>
      </c>
    </row>
    <row r="29135" spans="1:2" x14ac:dyDescent="0.2">
      <c r="A29135" s="1" t="s">
        <v>36310</v>
      </c>
      <c r="B29135" t="str">
        <f t="shared" si="897"/>
        <v>https://www.udobaer.de/out/media/public/cust/others/s0000509-2021-ch_it.pdf</v>
      </c>
    </row>
    <row r="29136" spans="1:2" x14ac:dyDescent="0.2">
      <c r="A29136" s="1" t="s">
        <v>36311</v>
      </c>
      <c r="B29136" t="str">
        <f t="shared" si="897"/>
        <v>https://www.udobaer.de/out/media/public/cust/others/s0000509-2021-ch_it.pdf</v>
      </c>
    </row>
    <row r="29137" spans="1:2" x14ac:dyDescent="0.2">
      <c r="A29137" s="1" t="s">
        <v>36312</v>
      </c>
      <c r="B29137" t="str">
        <f t="shared" si="897"/>
        <v>https://www.udobaer.de/out/media/public/cust/others/s0000509-2021-ch_it.pdf</v>
      </c>
    </row>
    <row r="29138" spans="1:2" x14ac:dyDescent="0.2">
      <c r="A29138" s="1" t="s">
        <v>7861</v>
      </c>
      <c r="B29138" t="str">
        <f t="shared" ref="B29138:B29169" si="898">HYPERLINK("https://www.udobaer.de/out/media/public/cust/others/s0000511-2021-ch_it.pdf")</f>
        <v>https://www.udobaer.de/out/media/public/cust/others/s0000511-2021-ch_it.pdf</v>
      </c>
    </row>
    <row r="29139" spans="1:2" x14ac:dyDescent="0.2">
      <c r="A29139" s="1" t="s">
        <v>7865</v>
      </c>
      <c r="B29139" t="str">
        <f t="shared" si="898"/>
        <v>https://www.udobaer.de/out/media/public/cust/others/s0000511-2021-ch_it.pdf</v>
      </c>
    </row>
    <row r="29140" spans="1:2" x14ac:dyDescent="0.2">
      <c r="A29140" s="1" t="s">
        <v>7869</v>
      </c>
      <c r="B29140" t="str">
        <f t="shared" si="898"/>
        <v>https://www.udobaer.de/out/media/public/cust/others/s0000511-2021-ch_it.pdf</v>
      </c>
    </row>
    <row r="29141" spans="1:2" x14ac:dyDescent="0.2">
      <c r="A29141" s="1" t="s">
        <v>36187</v>
      </c>
      <c r="B29141" t="str">
        <f t="shared" si="898"/>
        <v>https://www.udobaer.de/out/media/public/cust/others/s0000511-2021-ch_it.pdf</v>
      </c>
    </row>
    <row r="29142" spans="1:2" x14ac:dyDescent="0.2">
      <c r="A29142" s="1" t="s">
        <v>36188</v>
      </c>
      <c r="B29142" t="str">
        <f t="shared" si="898"/>
        <v>https://www.udobaer.de/out/media/public/cust/others/s0000511-2021-ch_it.pdf</v>
      </c>
    </row>
    <row r="29143" spans="1:2" x14ac:dyDescent="0.2">
      <c r="A29143" s="1" t="s">
        <v>36189</v>
      </c>
      <c r="B29143" t="str">
        <f t="shared" si="898"/>
        <v>https://www.udobaer.de/out/media/public/cust/others/s0000511-2021-ch_it.pdf</v>
      </c>
    </row>
    <row r="29144" spans="1:2" x14ac:dyDescent="0.2">
      <c r="A29144" s="1" t="s">
        <v>36190</v>
      </c>
      <c r="B29144" t="str">
        <f t="shared" si="898"/>
        <v>https://www.udobaer.de/out/media/public/cust/others/s0000511-2021-ch_it.pdf</v>
      </c>
    </row>
    <row r="29145" spans="1:2" x14ac:dyDescent="0.2">
      <c r="A29145" s="1" t="s">
        <v>36191</v>
      </c>
      <c r="B29145" t="str">
        <f t="shared" si="898"/>
        <v>https://www.udobaer.de/out/media/public/cust/others/s0000511-2021-ch_it.pdf</v>
      </c>
    </row>
    <row r="29146" spans="1:2" x14ac:dyDescent="0.2">
      <c r="A29146" s="1" t="s">
        <v>36192</v>
      </c>
      <c r="B29146" t="str">
        <f t="shared" si="898"/>
        <v>https://www.udobaer.de/out/media/public/cust/others/s0000511-2021-ch_it.pdf</v>
      </c>
    </row>
    <row r="29147" spans="1:2" x14ac:dyDescent="0.2">
      <c r="A29147" s="1" t="s">
        <v>36193</v>
      </c>
      <c r="B29147" t="str">
        <f t="shared" si="898"/>
        <v>https://www.udobaer.de/out/media/public/cust/others/s0000511-2021-ch_it.pdf</v>
      </c>
    </row>
    <row r="29148" spans="1:2" x14ac:dyDescent="0.2">
      <c r="A29148" s="1" t="s">
        <v>36194</v>
      </c>
      <c r="B29148" t="str">
        <f t="shared" si="898"/>
        <v>https://www.udobaer.de/out/media/public/cust/others/s0000511-2021-ch_it.pdf</v>
      </c>
    </row>
    <row r="29149" spans="1:2" x14ac:dyDescent="0.2">
      <c r="A29149" s="1" t="s">
        <v>36195</v>
      </c>
      <c r="B29149" t="str">
        <f t="shared" si="898"/>
        <v>https://www.udobaer.de/out/media/public/cust/others/s0000511-2021-ch_it.pdf</v>
      </c>
    </row>
    <row r="29150" spans="1:2" x14ac:dyDescent="0.2">
      <c r="A29150" s="1" t="s">
        <v>36196</v>
      </c>
      <c r="B29150" t="str">
        <f t="shared" si="898"/>
        <v>https://www.udobaer.de/out/media/public/cust/others/s0000511-2021-ch_it.pdf</v>
      </c>
    </row>
    <row r="29151" spans="1:2" x14ac:dyDescent="0.2">
      <c r="A29151" s="1" t="s">
        <v>36197</v>
      </c>
      <c r="B29151" t="str">
        <f t="shared" si="898"/>
        <v>https://www.udobaer.de/out/media/public/cust/others/s0000511-2021-ch_it.pdf</v>
      </c>
    </row>
    <row r="29152" spans="1:2" x14ac:dyDescent="0.2">
      <c r="A29152" s="1" t="s">
        <v>36198</v>
      </c>
      <c r="B29152" t="str">
        <f t="shared" si="898"/>
        <v>https://www.udobaer.de/out/media/public/cust/others/s0000511-2021-ch_it.pdf</v>
      </c>
    </row>
    <row r="29153" spans="1:2" x14ac:dyDescent="0.2">
      <c r="A29153" s="1" t="s">
        <v>36199</v>
      </c>
      <c r="B29153" t="str">
        <f t="shared" si="898"/>
        <v>https://www.udobaer.de/out/media/public/cust/others/s0000511-2021-ch_it.pdf</v>
      </c>
    </row>
    <row r="29154" spans="1:2" x14ac:dyDescent="0.2">
      <c r="A29154" s="1" t="s">
        <v>36200</v>
      </c>
      <c r="B29154" t="str">
        <f t="shared" si="898"/>
        <v>https://www.udobaer.de/out/media/public/cust/others/s0000511-2021-ch_it.pdf</v>
      </c>
    </row>
    <row r="29155" spans="1:2" x14ac:dyDescent="0.2">
      <c r="A29155" s="1" t="s">
        <v>36201</v>
      </c>
      <c r="B29155" t="str">
        <f t="shared" si="898"/>
        <v>https://www.udobaer.de/out/media/public/cust/others/s0000511-2021-ch_it.pdf</v>
      </c>
    </row>
    <row r="29156" spans="1:2" x14ac:dyDescent="0.2">
      <c r="A29156" s="1" t="s">
        <v>36202</v>
      </c>
      <c r="B29156" t="str">
        <f t="shared" si="898"/>
        <v>https://www.udobaer.de/out/media/public/cust/others/s0000511-2021-ch_it.pdf</v>
      </c>
    </row>
    <row r="29157" spans="1:2" x14ac:dyDescent="0.2">
      <c r="A29157" s="1" t="s">
        <v>36203</v>
      </c>
      <c r="B29157" t="str">
        <f t="shared" si="898"/>
        <v>https://www.udobaer.de/out/media/public/cust/others/s0000511-2021-ch_it.pdf</v>
      </c>
    </row>
    <row r="29158" spans="1:2" x14ac:dyDescent="0.2">
      <c r="A29158" s="1" t="s">
        <v>36204</v>
      </c>
      <c r="B29158" t="str">
        <f t="shared" si="898"/>
        <v>https://www.udobaer.de/out/media/public/cust/others/s0000511-2021-ch_it.pdf</v>
      </c>
    </row>
    <row r="29159" spans="1:2" x14ac:dyDescent="0.2">
      <c r="A29159" s="1" t="s">
        <v>36205</v>
      </c>
      <c r="B29159" t="str">
        <f t="shared" si="898"/>
        <v>https://www.udobaer.de/out/media/public/cust/others/s0000511-2021-ch_it.pdf</v>
      </c>
    </row>
    <row r="29160" spans="1:2" x14ac:dyDescent="0.2">
      <c r="A29160" s="1" t="s">
        <v>36206</v>
      </c>
      <c r="B29160" t="str">
        <f t="shared" si="898"/>
        <v>https://www.udobaer.de/out/media/public/cust/others/s0000511-2021-ch_it.pdf</v>
      </c>
    </row>
    <row r="29161" spans="1:2" x14ac:dyDescent="0.2">
      <c r="A29161" s="1" t="s">
        <v>36207</v>
      </c>
      <c r="B29161" t="str">
        <f t="shared" si="898"/>
        <v>https://www.udobaer.de/out/media/public/cust/others/s0000511-2021-ch_it.pdf</v>
      </c>
    </row>
    <row r="29162" spans="1:2" x14ac:dyDescent="0.2">
      <c r="A29162" s="1" t="s">
        <v>36208</v>
      </c>
      <c r="B29162" t="str">
        <f t="shared" si="898"/>
        <v>https://www.udobaer.de/out/media/public/cust/others/s0000511-2021-ch_it.pdf</v>
      </c>
    </row>
    <row r="29163" spans="1:2" x14ac:dyDescent="0.2">
      <c r="A29163" s="1" t="s">
        <v>36209</v>
      </c>
      <c r="B29163" t="str">
        <f t="shared" si="898"/>
        <v>https://www.udobaer.de/out/media/public/cust/others/s0000511-2021-ch_it.pdf</v>
      </c>
    </row>
    <row r="29164" spans="1:2" x14ac:dyDescent="0.2">
      <c r="A29164" s="1" t="s">
        <v>36210</v>
      </c>
      <c r="B29164" t="str">
        <f t="shared" si="898"/>
        <v>https://www.udobaer.de/out/media/public/cust/others/s0000511-2021-ch_it.pdf</v>
      </c>
    </row>
    <row r="29165" spans="1:2" x14ac:dyDescent="0.2">
      <c r="A29165" s="1" t="s">
        <v>36211</v>
      </c>
      <c r="B29165" t="str">
        <f t="shared" si="898"/>
        <v>https://www.udobaer.de/out/media/public/cust/others/s0000511-2021-ch_it.pdf</v>
      </c>
    </row>
    <row r="29166" spans="1:2" x14ac:dyDescent="0.2">
      <c r="A29166" s="1" t="s">
        <v>36212</v>
      </c>
      <c r="B29166" t="str">
        <f t="shared" si="898"/>
        <v>https://www.udobaer.de/out/media/public/cust/others/s0000511-2021-ch_it.pdf</v>
      </c>
    </row>
    <row r="29167" spans="1:2" x14ac:dyDescent="0.2">
      <c r="A29167" s="1" t="s">
        <v>36213</v>
      </c>
      <c r="B29167" t="str">
        <f t="shared" si="898"/>
        <v>https://www.udobaer.de/out/media/public/cust/others/s0000511-2021-ch_it.pdf</v>
      </c>
    </row>
    <row r="29168" spans="1:2" x14ac:dyDescent="0.2">
      <c r="A29168" s="1" t="s">
        <v>36214</v>
      </c>
      <c r="B29168" t="str">
        <f t="shared" si="898"/>
        <v>https://www.udobaer.de/out/media/public/cust/others/s0000511-2021-ch_it.pdf</v>
      </c>
    </row>
    <row r="29169" spans="1:2" x14ac:dyDescent="0.2">
      <c r="A29169" s="1" t="s">
        <v>36215</v>
      </c>
      <c r="B29169" t="str">
        <f t="shared" si="898"/>
        <v>https://www.udobaer.de/out/media/public/cust/others/s0000511-2021-ch_it.pdf</v>
      </c>
    </row>
    <row r="29170" spans="1:2" x14ac:dyDescent="0.2">
      <c r="A29170" s="1" t="s">
        <v>36216</v>
      </c>
      <c r="B29170" t="str">
        <f t="shared" ref="B29170:B29188" si="899">HYPERLINK("https://www.udobaer.de/out/media/public/cust/others/s0000511-2021-ch_it.pdf")</f>
        <v>https://www.udobaer.de/out/media/public/cust/others/s0000511-2021-ch_it.pdf</v>
      </c>
    </row>
    <row r="29171" spans="1:2" x14ac:dyDescent="0.2">
      <c r="A29171" s="1" t="s">
        <v>36217</v>
      </c>
      <c r="B29171" t="str">
        <f t="shared" si="899"/>
        <v>https://www.udobaer.de/out/media/public/cust/others/s0000511-2021-ch_it.pdf</v>
      </c>
    </row>
    <row r="29172" spans="1:2" x14ac:dyDescent="0.2">
      <c r="A29172" s="1" t="s">
        <v>36218</v>
      </c>
      <c r="B29172" t="str">
        <f t="shared" si="899"/>
        <v>https://www.udobaer.de/out/media/public/cust/others/s0000511-2021-ch_it.pdf</v>
      </c>
    </row>
    <row r="29173" spans="1:2" x14ac:dyDescent="0.2">
      <c r="A29173" s="1" t="s">
        <v>36219</v>
      </c>
      <c r="B29173" t="str">
        <f t="shared" si="899"/>
        <v>https://www.udobaer.de/out/media/public/cust/others/s0000511-2021-ch_it.pdf</v>
      </c>
    </row>
    <row r="29174" spans="1:2" x14ac:dyDescent="0.2">
      <c r="A29174" s="1" t="s">
        <v>36220</v>
      </c>
      <c r="B29174" t="str">
        <f t="shared" si="899"/>
        <v>https://www.udobaer.de/out/media/public/cust/others/s0000511-2021-ch_it.pdf</v>
      </c>
    </row>
    <row r="29175" spans="1:2" x14ac:dyDescent="0.2">
      <c r="A29175" s="1" t="s">
        <v>36221</v>
      </c>
      <c r="B29175" t="str">
        <f t="shared" si="899"/>
        <v>https://www.udobaer.de/out/media/public/cust/others/s0000511-2021-ch_it.pdf</v>
      </c>
    </row>
    <row r="29176" spans="1:2" x14ac:dyDescent="0.2">
      <c r="A29176" s="1" t="s">
        <v>36222</v>
      </c>
      <c r="B29176" t="str">
        <f t="shared" si="899"/>
        <v>https://www.udobaer.de/out/media/public/cust/others/s0000511-2021-ch_it.pdf</v>
      </c>
    </row>
    <row r="29177" spans="1:2" x14ac:dyDescent="0.2">
      <c r="A29177" s="1" t="s">
        <v>36223</v>
      </c>
      <c r="B29177" t="str">
        <f t="shared" si="899"/>
        <v>https://www.udobaer.de/out/media/public/cust/others/s0000511-2021-ch_it.pdf</v>
      </c>
    </row>
    <row r="29178" spans="1:2" x14ac:dyDescent="0.2">
      <c r="A29178" s="1" t="s">
        <v>36224</v>
      </c>
      <c r="B29178" t="str">
        <f t="shared" si="899"/>
        <v>https://www.udobaer.de/out/media/public/cust/others/s0000511-2021-ch_it.pdf</v>
      </c>
    </row>
    <row r="29179" spans="1:2" x14ac:dyDescent="0.2">
      <c r="A29179" s="1" t="s">
        <v>36225</v>
      </c>
      <c r="B29179" t="str">
        <f t="shared" si="899"/>
        <v>https://www.udobaer.de/out/media/public/cust/others/s0000511-2021-ch_it.pdf</v>
      </c>
    </row>
    <row r="29180" spans="1:2" x14ac:dyDescent="0.2">
      <c r="A29180" s="1" t="s">
        <v>36226</v>
      </c>
      <c r="B29180" t="str">
        <f t="shared" si="899"/>
        <v>https://www.udobaer.de/out/media/public/cust/others/s0000511-2021-ch_it.pdf</v>
      </c>
    </row>
    <row r="29181" spans="1:2" x14ac:dyDescent="0.2">
      <c r="A29181" s="1" t="s">
        <v>36227</v>
      </c>
      <c r="B29181" t="str">
        <f t="shared" si="899"/>
        <v>https://www.udobaer.de/out/media/public/cust/others/s0000511-2021-ch_it.pdf</v>
      </c>
    </row>
    <row r="29182" spans="1:2" x14ac:dyDescent="0.2">
      <c r="A29182" s="1" t="s">
        <v>36228</v>
      </c>
      <c r="B29182" t="str">
        <f t="shared" si="899"/>
        <v>https://www.udobaer.de/out/media/public/cust/others/s0000511-2021-ch_it.pdf</v>
      </c>
    </row>
    <row r="29183" spans="1:2" x14ac:dyDescent="0.2">
      <c r="A29183" s="1" t="s">
        <v>36295</v>
      </c>
      <c r="B29183" t="str">
        <f t="shared" si="899"/>
        <v>https://www.udobaer.de/out/media/public/cust/others/s0000511-2021-ch_it.pdf</v>
      </c>
    </row>
    <row r="29184" spans="1:2" x14ac:dyDescent="0.2">
      <c r="A29184" s="1" t="s">
        <v>36296</v>
      </c>
      <c r="B29184" t="str">
        <f t="shared" si="899"/>
        <v>https://www.udobaer.de/out/media/public/cust/others/s0000511-2021-ch_it.pdf</v>
      </c>
    </row>
    <row r="29185" spans="1:2" x14ac:dyDescent="0.2">
      <c r="A29185" s="1" t="s">
        <v>36297</v>
      </c>
      <c r="B29185" t="str">
        <f t="shared" si="899"/>
        <v>https://www.udobaer.de/out/media/public/cust/others/s0000511-2021-ch_it.pdf</v>
      </c>
    </row>
    <row r="29186" spans="1:2" x14ac:dyDescent="0.2">
      <c r="A29186" s="1" t="s">
        <v>36298</v>
      </c>
      <c r="B29186" t="str">
        <f t="shared" si="899"/>
        <v>https://www.udobaer.de/out/media/public/cust/others/s0000511-2021-ch_it.pdf</v>
      </c>
    </row>
    <row r="29187" spans="1:2" x14ac:dyDescent="0.2">
      <c r="A29187" s="1" t="s">
        <v>36434</v>
      </c>
      <c r="B29187" t="str">
        <f t="shared" si="899"/>
        <v>https://www.udobaer.de/out/media/public/cust/others/s0000511-2021-ch_it.pdf</v>
      </c>
    </row>
    <row r="29188" spans="1:2" x14ac:dyDescent="0.2">
      <c r="A29188" s="1" t="s">
        <v>36435</v>
      </c>
      <c r="B29188" t="str">
        <f t="shared" si="899"/>
        <v>https://www.udobaer.de/out/media/public/cust/others/s0000511-2021-ch_it.pdf</v>
      </c>
    </row>
    <row r="29189" spans="1:2" x14ac:dyDescent="0.2">
      <c r="A29189" s="1" t="s">
        <v>7833</v>
      </c>
      <c r="B29189" t="str">
        <f t="shared" ref="B29189:B29200" si="900">HYPERLINK("https://www.udobaer.de/out/media/public/cust/others/s0000512-2021-ch_it.pdf")</f>
        <v>https://www.udobaer.de/out/media/public/cust/others/s0000512-2021-ch_it.pdf</v>
      </c>
    </row>
    <row r="29190" spans="1:2" x14ac:dyDescent="0.2">
      <c r="A29190" s="1" t="s">
        <v>7834</v>
      </c>
      <c r="B29190" t="str">
        <f t="shared" si="900"/>
        <v>https://www.udobaer.de/out/media/public/cust/others/s0000512-2021-ch_it.pdf</v>
      </c>
    </row>
    <row r="29191" spans="1:2" x14ac:dyDescent="0.2">
      <c r="A29191" s="1" t="s">
        <v>7835</v>
      </c>
      <c r="B29191" t="str">
        <f t="shared" si="900"/>
        <v>https://www.udobaer.de/out/media/public/cust/others/s0000512-2021-ch_it.pdf</v>
      </c>
    </row>
    <row r="29192" spans="1:2" x14ac:dyDescent="0.2">
      <c r="A29192" s="1" t="s">
        <v>7836</v>
      </c>
      <c r="B29192" t="str">
        <f t="shared" si="900"/>
        <v>https://www.udobaer.de/out/media/public/cust/others/s0000512-2021-ch_it.pdf</v>
      </c>
    </row>
    <row r="29193" spans="1:2" x14ac:dyDescent="0.2">
      <c r="A29193" s="1" t="s">
        <v>7837</v>
      </c>
      <c r="B29193" t="str">
        <f t="shared" si="900"/>
        <v>https://www.udobaer.de/out/media/public/cust/others/s0000512-2021-ch_it.pdf</v>
      </c>
    </row>
    <row r="29194" spans="1:2" x14ac:dyDescent="0.2">
      <c r="A29194" s="1" t="s">
        <v>7838</v>
      </c>
      <c r="B29194" t="str">
        <f t="shared" si="900"/>
        <v>https://www.udobaer.de/out/media/public/cust/others/s0000512-2021-ch_it.pdf</v>
      </c>
    </row>
    <row r="29195" spans="1:2" x14ac:dyDescent="0.2">
      <c r="A29195" s="1" t="s">
        <v>7839</v>
      </c>
      <c r="B29195" t="str">
        <f t="shared" si="900"/>
        <v>https://www.udobaer.de/out/media/public/cust/others/s0000512-2021-ch_it.pdf</v>
      </c>
    </row>
    <row r="29196" spans="1:2" x14ac:dyDescent="0.2">
      <c r="A29196" s="1" t="s">
        <v>7840</v>
      </c>
      <c r="B29196" t="str">
        <f t="shared" si="900"/>
        <v>https://www.udobaer.de/out/media/public/cust/others/s0000512-2021-ch_it.pdf</v>
      </c>
    </row>
    <row r="29197" spans="1:2" x14ac:dyDescent="0.2">
      <c r="A29197" s="1" t="s">
        <v>7841</v>
      </c>
      <c r="B29197" t="str">
        <f t="shared" si="900"/>
        <v>https://www.udobaer.de/out/media/public/cust/others/s0000512-2021-ch_it.pdf</v>
      </c>
    </row>
    <row r="29198" spans="1:2" x14ac:dyDescent="0.2">
      <c r="A29198" s="1" t="s">
        <v>7842</v>
      </c>
      <c r="B29198" t="str">
        <f t="shared" si="900"/>
        <v>https://www.udobaer.de/out/media/public/cust/others/s0000512-2021-ch_it.pdf</v>
      </c>
    </row>
    <row r="29199" spans="1:2" x14ac:dyDescent="0.2">
      <c r="A29199" s="1" t="s">
        <v>7844</v>
      </c>
      <c r="B29199" t="str">
        <f t="shared" si="900"/>
        <v>https://www.udobaer.de/out/media/public/cust/others/s0000512-2021-ch_it.pdf</v>
      </c>
    </row>
    <row r="29200" spans="1:2" x14ac:dyDescent="0.2">
      <c r="A29200" s="1" t="s">
        <v>7850</v>
      </c>
      <c r="B29200" t="str">
        <f t="shared" si="900"/>
        <v>https://www.udobaer.de/out/media/public/cust/others/s0000512-2021-ch_it.pdf</v>
      </c>
    </row>
    <row r="29201" spans="1:2" x14ac:dyDescent="0.2">
      <c r="A29201" s="1" t="s">
        <v>7843</v>
      </c>
      <c r="B29201" t="str">
        <f t="shared" ref="B29201:B29218" si="901">HYPERLINK("https://www.udobaer.de/out/media/public/cust/others/s0000513-2021-ch_it.pdf")</f>
        <v>https://www.udobaer.de/out/media/public/cust/others/s0000513-2021-ch_it.pdf</v>
      </c>
    </row>
    <row r="29202" spans="1:2" x14ac:dyDescent="0.2">
      <c r="A29202" s="1" t="s">
        <v>7845</v>
      </c>
      <c r="B29202" t="str">
        <f t="shared" si="901"/>
        <v>https://www.udobaer.de/out/media/public/cust/others/s0000513-2021-ch_it.pdf</v>
      </c>
    </row>
    <row r="29203" spans="1:2" x14ac:dyDescent="0.2">
      <c r="A29203" s="1" t="s">
        <v>7846</v>
      </c>
      <c r="B29203" t="str">
        <f t="shared" si="901"/>
        <v>https://www.udobaer.de/out/media/public/cust/others/s0000513-2021-ch_it.pdf</v>
      </c>
    </row>
    <row r="29204" spans="1:2" x14ac:dyDescent="0.2">
      <c r="A29204" s="1" t="s">
        <v>7847</v>
      </c>
      <c r="B29204" t="str">
        <f t="shared" si="901"/>
        <v>https://www.udobaer.de/out/media/public/cust/others/s0000513-2021-ch_it.pdf</v>
      </c>
    </row>
    <row r="29205" spans="1:2" x14ac:dyDescent="0.2">
      <c r="A29205" s="1" t="s">
        <v>7848</v>
      </c>
      <c r="B29205" t="str">
        <f t="shared" si="901"/>
        <v>https://www.udobaer.de/out/media/public/cust/others/s0000513-2021-ch_it.pdf</v>
      </c>
    </row>
    <row r="29206" spans="1:2" x14ac:dyDescent="0.2">
      <c r="A29206" s="1" t="s">
        <v>7849</v>
      </c>
      <c r="B29206" t="str">
        <f t="shared" si="901"/>
        <v>https://www.udobaer.de/out/media/public/cust/others/s0000513-2021-ch_it.pdf</v>
      </c>
    </row>
    <row r="29207" spans="1:2" x14ac:dyDescent="0.2">
      <c r="A29207" s="1" t="s">
        <v>7851</v>
      </c>
      <c r="B29207" t="str">
        <f t="shared" si="901"/>
        <v>https://www.udobaer.de/out/media/public/cust/others/s0000513-2021-ch_it.pdf</v>
      </c>
    </row>
    <row r="29208" spans="1:2" x14ac:dyDescent="0.2">
      <c r="A29208" s="1" t="s">
        <v>7852</v>
      </c>
      <c r="B29208" t="str">
        <f t="shared" si="901"/>
        <v>https://www.udobaer.de/out/media/public/cust/others/s0000513-2021-ch_it.pdf</v>
      </c>
    </row>
    <row r="29209" spans="1:2" x14ac:dyDescent="0.2">
      <c r="A29209" s="1" t="s">
        <v>7853</v>
      </c>
      <c r="B29209" t="str">
        <f t="shared" si="901"/>
        <v>https://www.udobaer.de/out/media/public/cust/others/s0000513-2021-ch_it.pdf</v>
      </c>
    </row>
    <row r="29210" spans="1:2" x14ac:dyDescent="0.2">
      <c r="A29210" s="1" t="s">
        <v>7854</v>
      </c>
      <c r="B29210" t="str">
        <f t="shared" si="901"/>
        <v>https://www.udobaer.de/out/media/public/cust/others/s0000513-2021-ch_it.pdf</v>
      </c>
    </row>
    <row r="29211" spans="1:2" x14ac:dyDescent="0.2">
      <c r="A29211" s="1" t="s">
        <v>7855</v>
      </c>
      <c r="B29211" t="str">
        <f t="shared" si="901"/>
        <v>https://www.udobaer.de/out/media/public/cust/others/s0000513-2021-ch_it.pdf</v>
      </c>
    </row>
    <row r="29212" spans="1:2" x14ac:dyDescent="0.2">
      <c r="A29212" s="1" t="s">
        <v>7856</v>
      </c>
      <c r="B29212" t="str">
        <f t="shared" si="901"/>
        <v>https://www.udobaer.de/out/media/public/cust/others/s0000513-2021-ch_it.pdf</v>
      </c>
    </row>
    <row r="29213" spans="1:2" x14ac:dyDescent="0.2">
      <c r="A29213" s="1" t="s">
        <v>7857</v>
      </c>
      <c r="B29213" t="str">
        <f t="shared" si="901"/>
        <v>https://www.udobaer.de/out/media/public/cust/others/s0000513-2021-ch_it.pdf</v>
      </c>
    </row>
    <row r="29214" spans="1:2" x14ac:dyDescent="0.2">
      <c r="A29214" s="1" t="s">
        <v>7858</v>
      </c>
      <c r="B29214" t="str">
        <f t="shared" si="901"/>
        <v>https://www.udobaer.de/out/media/public/cust/others/s0000513-2021-ch_it.pdf</v>
      </c>
    </row>
    <row r="29215" spans="1:2" x14ac:dyDescent="0.2">
      <c r="A29215" s="1" t="s">
        <v>7859</v>
      </c>
      <c r="B29215" t="str">
        <f t="shared" si="901"/>
        <v>https://www.udobaer.de/out/media/public/cust/others/s0000513-2021-ch_it.pdf</v>
      </c>
    </row>
    <row r="29216" spans="1:2" x14ac:dyDescent="0.2">
      <c r="A29216" s="1" t="s">
        <v>7860</v>
      </c>
      <c r="B29216" t="str">
        <f t="shared" si="901"/>
        <v>https://www.udobaer.de/out/media/public/cust/others/s0000513-2021-ch_it.pdf</v>
      </c>
    </row>
    <row r="29217" spans="1:2" x14ac:dyDescent="0.2">
      <c r="A29217" s="1" t="s">
        <v>7862</v>
      </c>
      <c r="B29217" t="str">
        <f t="shared" si="901"/>
        <v>https://www.udobaer.de/out/media/public/cust/others/s0000513-2021-ch_it.pdf</v>
      </c>
    </row>
    <row r="29218" spans="1:2" x14ac:dyDescent="0.2">
      <c r="A29218" s="1" t="s">
        <v>7864</v>
      </c>
      <c r="B29218" t="str">
        <f t="shared" si="901"/>
        <v>https://www.udobaer.de/out/media/public/cust/others/s0000513-2021-ch_it.pdf</v>
      </c>
    </row>
    <row r="29219" spans="1:2" x14ac:dyDescent="0.2">
      <c r="A29219" s="1" t="s">
        <v>11060</v>
      </c>
      <c r="B29219" t="str">
        <f t="shared" ref="B29219:B29240" si="902">HYPERLINK("https://www.udobaer.de/out/media/public/cust/others/s0000514-2021-ch_it.pdf")</f>
        <v>https://www.udobaer.de/out/media/public/cust/others/s0000514-2021-ch_it.pdf</v>
      </c>
    </row>
    <row r="29220" spans="1:2" x14ac:dyDescent="0.2">
      <c r="A29220" s="1" t="s">
        <v>11061</v>
      </c>
      <c r="B29220" t="str">
        <f t="shared" si="902"/>
        <v>https://www.udobaer.de/out/media/public/cust/others/s0000514-2021-ch_it.pdf</v>
      </c>
    </row>
    <row r="29221" spans="1:2" x14ac:dyDescent="0.2">
      <c r="A29221" s="1" t="s">
        <v>11063</v>
      </c>
      <c r="B29221" t="str">
        <f t="shared" si="902"/>
        <v>https://www.udobaer.de/out/media/public/cust/others/s0000514-2021-ch_it.pdf</v>
      </c>
    </row>
    <row r="29222" spans="1:2" x14ac:dyDescent="0.2">
      <c r="A29222" s="1" t="s">
        <v>11064</v>
      </c>
      <c r="B29222" t="str">
        <f t="shared" si="902"/>
        <v>https://www.udobaer.de/out/media/public/cust/others/s0000514-2021-ch_it.pdf</v>
      </c>
    </row>
    <row r="29223" spans="1:2" x14ac:dyDescent="0.2">
      <c r="A29223" s="1" t="s">
        <v>11065</v>
      </c>
      <c r="B29223" t="str">
        <f t="shared" si="902"/>
        <v>https://www.udobaer.de/out/media/public/cust/others/s0000514-2021-ch_it.pdf</v>
      </c>
    </row>
    <row r="29224" spans="1:2" x14ac:dyDescent="0.2">
      <c r="A29224" s="1" t="s">
        <v>11070</v>
      </c>
      <c r="B29224" t="str">
        <f t="shared" si="902"/>
        <v>https://www.udobaer.de/out/media/public/cust/others/s0000514-2021-ch_it.pdf</v>
      </c>
    </row>
    <row r="29225" spans="1:2" x14ac:dyDescent="0.2">
      <c r="A29225" s="1" t="s">
        <v>11073</v>
      </c>
      <c r="B29225" t="str">
        <f t="shared" si="902"/>
        <v>https://www.udobaer.de/out/media/public/cust/others/s0000514-2021-ch_it.pdf</v>
      </c>
    </row>
    <row r="29226" spans="1:2" x14ac:dyDescent="0.2">
      <c r="A29226" s="1" t="s">
        <v>11075</v>
      </c>
      <c r="B29226" t="str">
        <f t="shared" si="902"/>
        <v>https://www.udobaer.de/out/media/public/cust/others/s0000514-2021-ch_it.pdf</v>
      </c>
    </row>
    <row r="29227" spans="1:2" x14ac:dyDescent="0.2">
      <c r="A29227" s="1" t="s">
        <v>11076</v>
      </c>
      <c r="B29227" t="str">
        <f t="shared" si="902"/>
        <v>https://www.udobaer.de/out/media/public/cust/others/s0000514-2021-ch_it.pdf</v>
      </c>
    </row>
    <row r="29228" spans="1:2" x14ac:dyDescent="0.2">
      <c r="A29228" s="1" t="s">
        <v>11077</v>
      </c>
      <c r="B29228" t="str">
        <f t="shared" si="902"/>
        <v>https://www.udobaer.de/out/media/public/cust/others/s0000514-2021-ch_it.pdf</v>
      </c>
    </row>
    <row r="29229" spans="1:2" x14ac:dyDescent="0.2">
      <c r="A29229" s="1" t="s">
        <v>11078</v>
      </c>
      <c r="B29229" t="str">
        <f t="shared" si="902"/>
        <v>https://www.udobaer.de/out/media/public/cust/others/s0000514-2021-ch_it.pdf</v>
      </c>
    </row>
    <row r="29230" spans="1:2" x14ac:dyDescent="0.2">
      <c r="A29230" s="1" t="s">
        <v>11079</v>
      </c>
      <c r="B29230" t="str">
        <f t="shared" si="902"/>
        <v>https://www.udobaer.de/out/media/public/cust/others/s0000514-2021-ch_it.pdf</v>
      </c>
    </row>
    <row r="29231" spans="1:2" x14ac:dyDescent="0.2">
      <c r="A29231" s="1" t="s">
        <v>11080</v>
      </c>
      <c r="B29231" t="str">
        <f t="shared" si="902"/>
        <v>https://www.udobaer.de/out/media/public/cust/others/s0000514-2021-ch_it.pdf</v>
      </c>
    </row>
    <row r="29232" spans="1:2" x14ac:dyDescent="0.2">
      <c r="A29232" s="1" t="s">
        <v>11081</v>
      </c>
      <c r="B29232" t="str">
        <f t="shared" si="902"/>
        <v>https://www.udobaer.de/out/media/public/cust/others/s0000514-2021-ch_it.pdf</v>
      </c>
    </row>
    <row r="29233" spans="1:2" x14ac:dyDescent="0.2">
      <c r="A29233" s="1" t="s">
        <v>11082</v>
      </c>
      <c r="B29233" t="str">
        <f t="shared" si="902"/>
        <v>https://www.udobaer.de/out/media/public/cust/others/s0000514-2021-ch_it.pdf</v>
      </c>
    </row>
    <row r="29234" spans="1:2" x14ac:dyDescent="0.2">
      <c r="A29234" s="1" t="s">
        <v>11083</v>
      </c>
      <c r="B29234" t="str">
        <f t="shared" si="902"/>
        <v>https://www.udobaer.de/out/media/public/cust/others/s0000514-2021-ch_it.pdf</v>
      </c>
    </row>
    <row r="29235" spans="1:2" x14ac:dyDescent="0.2">
      <c r="A29235" s="1" t="s">
        <v>11084</v>
      </c>
      <c r="B29235" t="str">
        <f t="shared" si="902"/>
        <v>https://www.udobaer.de/out/media/public/cust/others/s0000514-2021-ch_it.pdf</v>
      </c>
    </row>
    <row r="29236" spans="1:2" x14ac:dyDescent="0.2">
      <c r="A29236" s="1" t="s">
        <v>11086</v>
      </c>
      <c r="B29236" t="str">
        <f t="shared" si="902"/>
        <v>https://www.udobaer.de/out/media/public/cust/others/s0000514-2021-ch_it.pdf</v>
      </c>
    </row>
    <row r="29237" spans="1:2" x14ac:dyDescent="0.2">
      <c r="A29237" s="1" t="s">
        <v>11527</v>
      </c>
      <c r="B29237" t="str">
        <f t="shared" si="902"/>
        <v>https://www.udobaer.de/out/media/public/cust/others/s0000514-2021-ch_it.pdf</v>
      </c>
    </row>
    <row r="29238" spans="1:2" x14ac:dyDescent="0.2">
      <c r="A29238" s="1" t="s">
        <v>11528</v>
      </c>
      <c r="B29238" t="str">
        <f t="shared" si="902"/>
        <v>https://www.udobaer.de/out/media/public/cust/others/s0000514-2021-ch_it.pdf</v>
      </c>
    </row>
    <row r="29239" spans="1:2" x14ac:dyDescent="0.2">
      <c r="A29239" s="1" t="s">
        <v>11529</v>
      </c>
      <c r="B29239" t="str">
        <f t="shared" si="902"/>
        <v>https://www.udobaer.de/out/media/public/cust/others/s0000514-2021-ch_it.pdf</v>
      </c>
    </row>
    <row r="29240" spans="1:2" x14ac:dyDescent="0.2">
      <c r="A29240" s="1" t="s">
        <v>11530</v>
      </c>
      <c r="B29240" t="str">
        <f t="shared" si="902"/>
        <v>https://www.udobaer.de/out/media/public/cust/others/s0000514-2021-ch_it.pdf</v>
      </c>
    </row>
    <row r="29241" spans="1:2" x14ac:dyDescent="0.2">
      <c r="A29241" s="1" t="s">
        <v>11054</v>
      </c>
      <c r="B29241" t="str">
        <f t="shared" ref="B29241:B29254" si="903">HYPERLINK("https://www.udobaer.de/out/media/public/cust/others/s0000515-2021-ch_it.pdf")</f>
        <v>https://www.udobaer.de/out/media/public/cust/others/s0000515-2021-ch_it.pdf</v>
      </c>
    </row>
    <row r="29242" spans="1:2" x14ac:dyDescent="0.2">
      <c r="A29242" s="1" t="s">
        <v>11056</v>
      </c>
      <c r="B29242" t="str">
        <f t="shared" si="903"/>
        <v>https://www.udobaer.de/out/media/public/cust/others/s0000515-2021-ch_it.pdf</v>
      </c>
    </row>
    <row r="29243" spans="1:2" x14ac:dyDescent="0.2">
      <c r="A29243" s="1" t="s">
        <v>11057</v>
      </c>
      <c r="B29243" t="str">
        <f t="shared" si="903"/>
        <v>https://www.udobaer.de/out/media/public/cust/others/s0000515-2021-ch_it.pdf</v>
      </c>
    </row>
    <row r="29244" spans="1:2" x14ac:dyDescent="0.2">
      <c r="A29244" s="1" t="s">
        <v>11058</v>
      </c>
      <c r="B29244" t="str">
        <f t="shared" si="903"/>
        <v>https://www.udobaer.de/out/media/public/cust/others/s0000515-2021-ch_it.pdf</v>
      </c>
    </row>
    <row r="29245" spans="1:2" x14ac:dyDescent="0.2">
      <c r="A29245" s="1" t="s">
        <v>11059</v>
      </c>
      <c r="B29245" t="str">
        <f t="shared" si="903"/>
        <v>https://www.udobaer.de/out/media/public/cust/others/s0000515-2021-ch_it.pdf</v>
      </c>
    </row>
    <row r="29246" spans="1:2" x14ac:dyDescent="0.2">
      <c r="A29246" s="1" t="s">
        <v>11062</v>
      </c>
      <c r="B29246" t="str">
        <f t="shared" si="903"/>
        <v>https://www.udobaer.de/out/media/public/cust/others/s0000515-2021-ch_it.pdf</v>
      </c>
    </row>
    <row r="29247" spans="1:2" x14ac:dyDescent="0.2">
      <c r="A29247" s="1" t="s">
        <v>11066</v>
      </c>
      <c r="B29247" t="str">
        <f t="shared" si="903"/>
        <v>https://www.udobaer.de/out/media/public/cust/others/s0000515-2021-ch_it.pdf</v>
      </c>
    </row>
    <row r="29248" spans="1:2" x14ac:dyDescent="0.2">
      <c r="A29248" s="1" t="s">
        <v>11067</v>
      </c>
      <c r="B29248" t="str">
        <f t="shared" si="903"/>
        <v>https://www.udobaer.de/out/media/public/cust/others/s0000515-2021-ch_it.pdf</v>
      </c>
    </row>
    <row r="29249" spans="1:2" x14ac:dyDescent="0.2">
      <c r="A29249" s="1" t="s">
        <v>11068</v>
      </c>
      <c r="B29249" t="str">
        <f t="shared" si="903"/>
        <v>https://www.udobaer.de/out/media/public/cust/others/s0000515-2021-ch_it.pdf</v>
      </c>
    </row>
    <row r="29250" spans="1:2" x14ac:dyDescent="0.2">
      <c r="A29250" s="1" t="s">
        <v>11069</v>
      </c>
      <c r="B29250" t="str">
        <f t="shared" si="903"/>
        <v>https://www.udobaer.de/out/media/public/cust/others/s0000515-2021-ch_it.pdf</v>
      </c>
    </row>
    <row r="29251" spans="1:2" x14ac:dyDescent="0.2">
      <c r="A29251" s="1" t="s">
        <v>11071</v>
      </c>
      <c r="B29251" t="str">
        <f t="shared" si="903"/>
        <v>https://www.udobaer.de/out/media/public/cust/others/s0000515-2021-ch_it.pdf</v>
      </c>
    </row>
    <row r="29252" spans="1:2" x14ac:dyDescent="0.2">
      <c r="A29252" s="1" t="s">
        <v>11072</v>
      </c>
      <c r="B29252" t="str">
        <f t="shared" si="903"/>
        <v>https://www.udobaer.de/out/media/public/cust/others/s0000515-2021-ch_it.pdf</v>
      </c>
    </row>
    <row r="29253" spans="1:2" x14ac:dyDescent="0.2">
      <c r="A29253" s="1" t="s">
        <v>11074</v>
      </c>
      <c r="B29253" t="str">
        <f t="shared" si="903"/>
        <v>https://www.udobaer.de/out/media/public/cust/others/s0000515-2021-ch_it.pdf</v>
      </c>
    </row>
    <row r="29254" spans="1:2" x14ac:dyDescent="0.2">
      <c r="A29254" s="1" t="s">
        <v>11501</v>
      </c>
      <c r="B29254" t="str">
        <f t="shared" si="903"/>
        <v>https://www.udobaer.de/out/media/public/cust/others/s0000515-2021-ch_it.pdf</v>
      </c>
    </row>
    <row r="29255" spans="1:2" x14ac:dyDescent="0.2">
      <c r="A29255" s="1" t="s">
        <v>12179</v>
      </c>
      <c r="B29255" t="str">
        <f t="shared" ref="B29255:B29286" si="904">HYPERLINK("https://www.udobaer.de/out/media/public/cust/others/s0000516-2021-ch_it.pdf")</f>
        <v>https://www.udobaer.de/out/media/public/cust/others/s0000516-2021-ch_it.pdf</v>
      </c>
    </row>
    <row r="29256" spans="1:2" x14ac:dyDescent="0.2">
      <c r="A29256" s="1" t="s">
        <v>12180</v>
      </c>
      <c r="B29256" t="str">
        <f t="shared" si="904"/>
        <v>https://www.udobaer.de/out/media/public/cust/others/s0000516-2021-ch_it.pdf</v>
      </c>
    </row>
    <row r="29257" spans="1:2" x14ac:dyDescent="0.2">
      <c r="A29257" s="1" t="s">
        <v>12181</v>
      </c>
      <c r="B29257" t="str">
        <f t="shared" si="904"/>
        <v>https://www.udobaer.de/out/media/public/cust/others/s0000516-2021-ch_it.pdf</v>
      </c>
    </row>
    <row r="29258" spans="1:2" x14ac:dyDescent="0.2">
      <c r="A29258" s="1" t="s">
        <v>12183</v>
      </c>
      <c r="B29258" t="str">
        <f t="shared" si="904"/>
        <v>https://www.udobaer.de/out/media/public/cust/others/s0000516-2021-ch_it.pdf</v>
      </c>
    </row>
    <row r="29259" spans="1:2" x14ac:dyDescent="0.2">
      <c r="A29259" s="1" t="s">
        <v>12184</v>
      </c>
      <c r="B29259" t="str">
        <f t="shared" si="904"/>
        <v>https://www.udobaer.de/out/media/public/cust/others/s0000516-2021-ch_it.pdf</v>
      </c>
    </row>
    <row r="29260" spans="1:2" x14ac:dyDescent="0.2">
      <c r="A29260" s="1" t="s">
        <v>12185</v>
      </c>
      <c r="B29260" t="str">
        <f t="shared" si="904"/>
        <v>https://www.udobaer.de/out/media/public/cust/others/s0000516-2021-ch_it.pdf</v>
      </c>
    </row>
    <row r="29261" spans="1:2" x14ac:dyDescent="0.2">
      <c r="A29261" s="1" t="s">
        <v>12186</v>
      </c>
      <c r="B29261" t="str">
        <f t="shared" si="904"/>
        <v>https://www.udobaer.de/out/media/public/cust/others/s0000516-2021-ch_it.pdf</v>
      </c>
    </row>
    <row r="29262" spans="1:2" x14ac:dyDescent="0.2">
      <c r="A29262" s="1" t="s">
        <v>12187</v>
      </c>
      <c r="B29262" t="str">
        <f t="shared" si="904"/>
        <v>https://www.udobaer.de/out/media/public/cust/others/s0000516-2021-ch_it.pdf</v>
      </c>
    </row>
    <row r="29263" spans="1:2" x14ac:dyDescent="0.2">
      <c r="A29263" s="1" t="s">
        <v>12188</v>
      </c>
      <c r="B29263" t="str">
        <f t="shared" si="904"/>
        <v>https://www.udobaer.de/out/media/public/cust/others/s0000516-2021-ch_it.pdf</v>
      </c>
    </row>
    <row r="29264" spans="1:2" x14ac:dyDescent="0.2">
      <c r="A29264" s="1" t="s">
        <v>12189</v>
      </c>
      <c r="B29264" t="str">
        <f t="shared" si="904"/>
        <v>https://www.udobaer.de/out/media/public/cust/others/s0000516-2021-ch_it.pdf</v>
      </c>
    </row>
    <row r="29265" spans="1:2" x14ac:dyDescent="0.2">
      <c r="A29265" s="1" t="s">
        <v>12190</v>
      </c>
      <c r="B29265" t="str">
        <f t="shared" si="904"/>
        <v>https://www.udobaer.de/out/media/public/cust/others/s0000516-2021-ch_it.pdf</v>
      </c>
    </row>
    <row r="29266" spans="1:2" x14ac:dyDescent="0.2">
      <c r="A29266" s="1" t="s">
        <v>12191</v>
      </c>
      <c r="B29266" t="str">
        <f t="shared" si="904"/>
        <v>https://www.udobaer.de/out/media/public/cust/others/s0000516-2021-ch_it.pdf</v>
      </c>
    </row>
    <row r="29267" spans="1:2" x14ac:dyDescent="0.2">
      <c r="A29267" s="1" t="s">
        <v>12192</v>
      </c>
      <c r="B29267" t="str">
        <f t="shared" si="904"/>
        <v>https://www.udobaer.de/out/media/public/cust/others/s0000516-2021-ch_it.pdf</v>
      </c>
    </row>
    <row r="29268" spans="1:2" x14ac:dyDescent="0.2">
      <c r="A29268" s="1" t="s">
        <v>12193</v>
      </c>
      <c r="B29268" t="str">
        <f t="shared" si="904"/>
        <v>https://www.udobaer.de/out/media/public/cust/others/s0000516-2021-ch_it.pdf</v>
      </c>
    </row>
    <row r="29269" spans="1:2" x14ac:dyDescent="0.2">
      <c r="A29269" s="1" t="s">
        <v>12194</v>
      </c>
      <c r="B29269" t="str">
        <f t="shared" si="904"/>
        <v>https://www.udobaer.de/out/media/public/cust/others/s0000516-2021-ch_it.pdf</v>
      </c>
    </row>
    <row r="29270" spans="1:2" x14ac:dyDescent="0.2">
      <c r="A29270" s="1" t="s">
        <v>12195</v>
      </c>
      <c r="B29270" t="str">
        <f t="shared" si="904"/>
        <v>https://www.udobaer.de/out/media/public/cust/others/s0000516-2021-ch_it.pdf</v>
      </c>
    </row>
    <row r="29271" spans="1:2" x14ac:dyDescent="0.2">
      <c r="A29271" s="1" t="s">
        <v>12196</v>
      </c>
      <c r="B29271" t="str">
        <f t="shared" si="904"/>
        <v>https://www.udobaer.de/out/media/public/cust/others/s0000516-2021-ch_it.pdf</v>
      </c>
    </row>
    <row r="29272" spans="1:2" x14ac:dyDescent="0.2">
      <c r="A29272" s="1" t="s">
        <v>12197</v>
      </c>
      <c r="B29272" t="str">
        <f t="shared" si="904"/>
        <v>https://www.udobaer.de/out/media/public/cust/others/s0000516-2021-ch_it.pdf</v>
      </c>
    </row>
    <row r="29273" spans="1:2" x14ac:dyDescent="0.2">
      <c r="A29273" s="1" t="s">
        <v>13791</v>
      </c>
      <c r="B29273" t="str">
        <f t="shared" si="904"/>
        <v>https://www.udobaer.de/out/media/public/cust/others/s0000516-2021-ch_it.pdf</v>
      </c>
    </row>
    <row r="29274" spans="1:2" x14ac:dyDescent="0.2">
      <c r="A29274" s="1" t="s">
        <v>13793</v>
      </c>
      <c r="B29274" t="str">
        <f t="shared" si="904"/>
        <v>https://www.udobaer.de/out/media/public/cust/others/s0000516-2021-ch_it.pdf</v>
      </c>
    </row>
    <row r="29275" spans="1:2" x14ac:dyDescent="0.2">
      <c r="A29275" s="1" t="s">
        <v>13794</v>
      </c>
      <c r="B29275" t="str">
        <f t="shared" si="904"/>
        <v>https://www.udobaer.de/out/media/public/cust/others/s0000516-2021-ch_it.pdf</v>
      </c>
    </row>
    <row r="29276" spans="1:2" x14ac:dyDescent="0.2">
      <c r="A29276" s="1" t="s">
        <v>13795</v>
      </c>
      <c r="B29276" t="str">
        <f t="shared" si="904"/>
        <v>https://www.udobaer.de/out/media/public/cust/others/s0000516-2021-ch_it.pdf</v>
      </c>
    </row>
    <row r="29277" spans="1:2" x14ac:dyDescent="0.2">
      <c r="A29277" s="1" t="s">
        <v>13796</v>
      </c>
      <c r="B29277" t="str">
        <f t="shared" si="904"/>
        <v>https://www.udobaer.de/out/media/public/cust/others/s0000516-2021-ch_it.pdf</v>
      </c>
    </row>
    <row r="29278" spans="1:2" x14ac:dyDescent="0.2">
      <c r="A29278" s="1" t="s">
        <v>13797</v>
      </c>
      <c r="B29278" t="str">
        <f t="shared" si="904"/>
        <v>https://www.udobaer.de/out/media/public/cust/others/s0000516-2021-ch_it.pdf</v>
      </c>
    </row>
    <row r="29279" spans="1:2" x14ac:dyDescent="0.2">
      <c r="A29279" s="1" t="s">
        <v>13798</v>
      </c>
      <c r="B29279" t="str">
        <f t="shared" si="904"/>
        <v>https://www.udobaer.de/out/media/public/cust/others/s0000516-2021-ch_it.pdf</v>
      </c>
    </row>
    <row r="29280" spans="1:2" x14ac:dyDescent="0.2">
      <c r="A29280" s="1" t="s">
        <v>13799</v>
      </c>
      <c r="B29280" t="str">
        <f t="shared" si="904"/>
        <v>https://www.udobaer.de/out/media/public/cust/others/s0000516-2021-ch_it.pdf</v>
      </c>
    </row>
    <row r="29281" spans="1:2" x14ac:dyDescent="0.2">
      <c r="A29281" s="1" t="s">
        <v>13800</v>
      </c>
      <c r="B29281" t="str">
        <f t="shared" si="904"/>
        <v>https://www.udobaer.de/out/media/public/cust/others/s0000516-2021-ch_it.pdf</v>
      </c>
    </row>
    <row r="29282" spans="1:2" x14ac:dyDescent="0.2">
      <c r="A29282" s="1" t="s">
        <v>13801</v>
      </c>
      <c r="B29282" t="str">
        <f t="shared" si="904"/>
        <v>https://www.udobaer.de/out/media/public/cust/others/s0000516-2021-ch_it.pdf</v>
      </c>
    </row>
    <row r="29283" spans="1:2" x14ac:dyDescent="0.2">
      <c r="A29283" s="1" t="s">
        <v>13802</v>
      </c>
      <c r="B29283" t="str">
        <f t="shared" si="904"/>
        <v>https://www.udobaer.de/out/media/public/cust/others/s0000516-2021-ch_it.pdf</v>
      </c>
    </row>
    <row r="29284" spans="1:2" x14ac:dyDescent="0.2">
      <c r="A29284" s="1" t="s">
        <v>13803</v>
      </c>
      <c r="B29284" t="str">
        <f t="shared" si="904"/>
        <v>https://www.udobaer.de/out/media/public/cust/others/s0000516-2021-ch_it.pdf</v>
      </c>
    </row>
    <row r="29285" spans="1:2" x14ac:dyDescent="0.2">
      <c r="A29285" s="1" t="s">
        <v>13804</v>
      </c>
      <c r="B29285" t="str">
        <f t="shared" si="904"/>
        <v>https://www.udobaer.de/out/media/public/cust/others/s0000516-2021-ch_it.pdf</v>
      </c>
    </row>
    <row r="29286" spans="1:2" x14ac:dyDescent="0.2">
      <c r="A29286" s="1" t="s">
        <v>13805</v>
      </c>
      <c r="B29286" t="str">
        <f t="shared" si="904"/>
        <v>https://www.udobaer.de/out/media/public/cust/others/s0000516-2021-ch_it.pdf</v>
      </c>
    </row>
    <row r="29287" spans="1:2" x14ac:dyDescent="0.2">
      <c r="A29287" s="1" t="s">
        <v>13806</v>
      </c>
      <c r="B29287" t="str">
        <f t="shared" ref="B29287:B29318" si="905">HYPERLINK("https://www.udobaer.de/out/media/public/cust/others/s0000516-2021-ch_it.pdf")</f>
        <v>https://www.udobaer.de/out/media/public/cust/others/s0000516-2021-ch_it.pdf</v>
      </c>
    </row>
    <row r="29288" spans="1:2" x14ac:dyDescent="0.2">
      <c r="A29288" s="1" t="s">
        <v>13807</v>
      </c>
      <c r="B29288" t="str">
        <f t="shared" si="905"/>
        <v>https://www.udobaer.de/out/media/public/cust/others/s0000516-2021-ch_it.pdf</v>
      </c>
    </row>
    <row r="29289" spans="1:2" x14ac:dyDescent="0.2">
      <c r="A29289" s="1" t="s">
        <v>13808</v>
      </c>
      <c r="B29289" t="str">
        <f t="shared" si="905"/>
        <v>https://www.udobaer.de/out/media/public/cust/others/s0000516-2021-ch_it.pdf</v>
      </c>
    </row>
    <row r="29290" spans="1:2" x14ac:dyDescent="0.2">
      <c r="A29290" s="1" t="s">
        <v>13809</v>
      </c>
      <c r="B29290" t="str">
        <f t="shared" si="905"/>
        <v>https://www.udobaer.de/out/media/public/cust/others/s0000516-2021-ch_it.pdf</v>
      </c>
    </row>
    <row r="29291" spans="1:2" x14ac:dyDescent="0.2">
      <c r="A29291" s="1" t="s">
        <v>13810</v>
      </c>
      <c r="B29291" t="str">
        <f t="shared" si="905"/>
        <v>https://www.udobaer.de/out/media/public/cust/others/s0000516-2021-ch_it.pdf</v>
      </c>
    </row>
    <row r="29292" spans="1:2" x14ac:dyDescent="0.2">
      <c r="A29292" s="1" t="s">
        <v>13811</v>
      </c>
      <c r="B29292" t="str">
        <f t="shared" si="905"/>
        <v>https://www.udobaer.de/out/media/public/cust/others/s0000516-2021-ch_it.pdf</v>
      </c>
    </row>
    <row r="29293" spans="1:2" x14ac:dyDescent="0.2">
      <c r="A29293" s="1" t="s">
        <v>13812</v>
      </c>
      <c r="B29293" t="str">
        <f t="shared" si="905"/>
        <v>https://www.udobaer.de/out/media/public/cust/others/s0000516-2021-ch_it.pdf</v>
      </c>
    </row>
    <row r="29294" spans="1:2" x14ac:dyDescent="0.2">
      <c r="A29294" s="1" t="s">
        <v>13813</v>
      </c>
      <c r="B29294" t="str">
        <f t="shared" si="905"/>
        <v>https://www.udobaer.de/out/media/public/cust/others/s0000516-2021-ch_it.pdf</v>
      </c>
    </row>
    <row r="29295" spans="1:2" x14ac:dyDescent="0.2">
      <c r="A29295" s="1" t="s">
        <v>13814</v>
      </c>
      <c r="B29295" t="str">
        <f t="shared" si="905"/>
        <v>https://www.udobaer.de/out/media/public/cust/others/s0000516-2021-ch_it.pdf</v>
      </c>
    </row>
    <row r="29296" spans="1:2" x14ac:dyDescent="0.2">
      <c r="A29296" s="1" t="s">
        <v>13815</v>
      </c>
      <c r="B29296" t="str">
        <f t="shared" si="905"/>
        <v>https://www.udobaer.de/out/media/public/cust/others/s0000516-2021-ch_it.pdf</v>
      </c>
    </row>
    <row r="29297" spans="1:2" x14ac:dyDescent="0.2">
      <c r="A29297" s="1" t="s">
        <v>13816</v>
      </c>
      <c r="B29297" t="str">
        <f t="shared" si="905"/>
        <v>https://www.udobaer.de/out/media/public/cust/others/s0000516-2021-ch_it.pdf</v>
      </c>
    </row>
    <row r="29298" spans="1:2" x14ac:dyDescent="0.2">
      <c r="A29298" s="1" t="s">
        <v>13817</v>
      </c>
      <c r="B29298" t="str">
        <f t="shared" si="905"/>
        <v>https://www.udobaer.de/out/media/public/cust/others/s0000516-2021-ch_it.pdf</v>
      </c>
    </row>
    <row r="29299" spans="1:2" x14ac:dyDescent="0.2">
      <c r="A29299" s="1" t="s">
        <v>13818</v>
      </c>
      <c r="B29299" t="str">
        <f t="shared" si="905"/>
        <v>https://www.udobaer.de/out/media/public/cust/others/s0000516-2021-ch_it.pdf</v>
      </c>
    </row>
    <row r="29300" spans="1:2" x14ac:dyDescent="0.2">
      <c r="A29300" s="1" t="s">
        <v>13819</v>
      </c>
      <c r="B29300" t="str">
        <f t="shared" si="905"/>
        <v>https://www.udobaer.de/out/media/public/cust/others/s0000516-2021-ch_it.pdf</v>
      </c>
    </row>
    <row r="29301" spans="1:2" x14ac:dyDescent="0.2">
      <c r="A29301" s="1" t="s">
        <v>13820</v>
      </c>
      <c r="B29301" t="str">
        <f t="shared" si="905"/>
        <v>https://www.udobaer.de/out/media/public/cust/others/s0000516-2021-ch_it.pdf</v>
      </c>
    </row>
    <row r="29302" spans="1:2" x14ac:dyDescent="0.2">
      <c r="A29302" s="1" t="s">
        <v>13821</v>
      </c>
      <c r="B29302" t="str">
        <f t="shared" si="905"/>
        <v>https://www.udobaer.de/out/media/public/cust/others/s0000516-2021-ch_it.pdf</v>
      </c>
    </row>
    <row r="29303" spans="1:2" x14ac:dyDescent="0.2">
      <c r="A29303" s="1" t="s">
        <v>13822</v>
      </c>
      <c r="B29303" t="str">
        <f t="shared" si="905"/>
        <v>https://www.udobaer.de/out/media/public/cust/others/s0000516-2021-ch_it.pdf</v>
      </c>
    </row>
    <row r="29304" spans="1:2" x14ac:dyDescent="0.2">
      <c r="A29304" s="1" t="s">
        <v>13823</v>
      </c>
      <c r="B29304" t="str">
        <f t="shared" si="905"/>
        <v>https://www.udobaer.de/out/media/public/cust/others/s0000516-2021-ch_it.pdf</v>
      </c>
    </row>
    <row r="29305" spans="1:2" x14ac:dyDescent="0.2">
      <c r="A29305" s="1" t="s">
        <v>13824</v>
      </c>
      <c r="B29305" t="str">
        <f t="shared" si="905"/>
        <v>https://www.udobaer.de/out/media/public/cust/others/s0000516-2021-ch_it.pdf</v>
      </c>
    </row>
    <row r="29306" spans="1:2" x14ac:dyDescent="0.2">
      <c r="A29306" s="1" t="s">
        <v>13825</v>
      </c>
      <c r="B29306" t="str">
        <f t="shared" si="905"/>
        <v>https://www.udobaer.de/out/media/public/cust/others/s0000516-2021-ch_it.pdf</v>
      </c>
    </row>
    <row r="29307" spans="1:2" x14ac:dyDescent="0.2">
      <c r="A29307" s="1" t="s">
        <v>13826</v>
      </c>
      <c r="B29307" t="str">
        <f t="shared" si="905"/>
        <v>https://www.udobaer.de/out/media/public/cust/others/s0000516-2021-ch_it.pdf</v>
      </c>
    </row>
    <row r="29308" spans="1:2" x14ac:dyDescent="0.2">
      <c r="A29308" s="1" t="s">
        <v>13827</v>
      </c>
      <c r="B29308" t="str">
        <f t="shared" si="905"/>
        <v>https://www.udobaer.de/out/media/public/cust/others/s0000516-2021-ch_it.pdf</v>
      </c>
    </row>
    <row r="29309" spans="1:2" x14ac:dyDescent="0.2">
      <c r="A29309" s="1" t="s">
        <v>13828</v>
      </c>
      <c r="B29309" t="str">
        <f t="shared" si="905"/>
        <v>https://www.udobaer.de/out/media/public/cust/others/s0000516-2021-ch_it.pdf</v>
      </c>
    </row>
    <row r="29310" spans="1:2" x14ac:dyDescent="0.2">
      <c r="A29310" s="1" t="s">
        <v>13829</v>
      </c>
      <c r="B29310" t="str">
        <f t="shared" si="905"/>
        <v>https://www.udobaer.de/out/media/public/cust/others/s0000516-2021-ch_it.pdf</v>
      </c>
    </row>
    <row r="29311" spans="1:2" x14ac:dyDescent="0.2">
      <c r="A29311" s="1" t="s">
        <v>13830</v>
      </c>
      <c r="B29311" t="str">
        <f t="shared" si="905"/>
        <v>https://www.udobaer.de/out/media/public/cust/others/s0000516-2021-ch_it.pdf</v>
      </c>
    </row>
    <row r="29312" spans="1:2" x14ac:dyDescent="0.2">
      <c r="A29312" s="1" t="s">
        <v>13831</v>
      </c>
      <c r="B29312" t="str">
        <f t="shared" si="905"/>
        <v>https://www.udobaer.de/out/media/public/cust/others/s0000516-2021-ch_it.pdf</v>
      </c>
    </row>
    <row r="29313" spans="1:2" x14ac:dyDescent="0.2">
      <c r="A29313" s="1" t="s">
        <v>13832</v>
      </c>
      <c r="B29313" t="str">
        <f t="shared" si="905"/>
        <v>https://www.udobaer.de/out/media/public/cust/others/s0000516-2021-ch_it.pdf</v>
      </c>
    </row>
    <row r="29314" spans="1:2" x14ac:dyDescent="0.2">
      <c r="A29314" s="1" t="s">
        <v>13833</v>
      </c>
      <c r="B29314" t="str">
        <f t="shared" si="905"/>
        <v>https://www.udobaer.de/out/media/public/cust/others/s0000516-2021-ch_it.pdf</v>
      </c>
    </row>
    <row r="29315" spans="1:2" x14ac:dyDescent="0.2">
      <c r="A29315" s="1" t="s">
        <v>13834</v>
      </c>
      <c r="B29315" t="str">
        <f t="shared" si="905"/>
        <v>https://www.udobaer.de/out/media/public/cust/others/s0000516-2021-ch_it.pdf</v>
      </c>
    </row>
    <row r="29316" spans="1:2" x14ac:dyDescent="0.2">
      <c r="A29316" s="1" t="s">
        <v>13835</v>
      </c>
      <c r="B29316" t="str">
        <f t="shared" si="905"/>
        <v>https://www.udobaer.de/out/media/public/cust/others/s0000516-2021-ch_it.pdf</v>
      </c>
    </row>
    <row r="29317" spans="1:2" x14ac:dyDescent="0.2">
      <c r="A29317" s="1" t="s">
        <v>13836</v>
      </c>
      <c r="B29317" t="str">
        <f t="shared" si="905"/>
        <v>https://www.udobaer.de/out/media/public/cust/others/s0000516-2021-ch_it.pdf</v>
      </c>
    </row>
    <row r="29318" spans="1:2" x14ac:dyDescent="0.2">
      <c r="A29318" s="1" t="s">
        <v>13837</v>
      </c>
      <c r="B29318" t="str">
        <f t="shared" si="905"/>
        <v>https://www.udobaer.de/out/media/public/cust/others/s0000516-2021-ch_it.pdf</v>
      </c>
    </row>
    <row r="29319" spans="1:2" x14ac:dyDescent="0.2">
      <c r="A29319" s="1" t="s">
        <v>12056</v>
      </c>
      <c r="B29319" t="str">
        <f t="shared" ref="B29319:B29337" si="906">HYPERLINK("https://www.udobaer.de/out/media/public/cust/others/s0000517-2021-ch_it.pdf")</f>
        <v>https://www.udobaer.de/out/media/public/cust/others/s0000517-2021-ch_it.pdf</v>
      </c>
    </row>
    <row r="29320" spans="1:2" x14ac:dyDescent="0.2">
      <c r="A29320" s="1" t="s">
        <v>12057</v>
      </c>
      <c r="B29320" t="str">
        <f t="shared" si="906"/>
        <v>https://www.udobaer.de/out/media/public/cust/others/s0000517-2021-ch_it.pdf</v>
      </c>
    </row>
    <row r="29321" spans="1:2" x14ac:dyDescent="0.2">
      <c r="A29321" s="1" t="s">
        <v>12058</v>
      </c>
      <c r="B29321" t="str">
        <f t="shared" si="906"/>
        <v>https://www.udobaer.de/out/media/public/cust/others/s0000517-2021-ch_it.pdf</v>
      </c>
    </row>
    <row r="29322" spans="1:2" x14ac:dyDescent="0.2">
      <c r="A29322" s="1" t="s">
        <v>12059</v>
      </c>
      <c r="B29322" t="str">
        <f t="shared" si="906"/>
        <v>https://www.udobaer.de/out/media/public/cust/others/s0000517-2021-ch_it.pdf</v>
      </c>
    </row>
    <row r="29323" spans="1:2" x14ac:dyDescent="0.2">
      <c r="A29323" s="1" t="s">
        <v>12060</v>
      </c>
      <c r="B29323" t="str">
        <f t="shared" si="906"/>
        <v>https://www.udobaer.de/out/media/public/cust/others/s0000517-2021-ch_it.pdf</v>
      </c>
    </row>
    <row r="29324" spans="1:2" x14ac:dyDescent="0.2">
      <c r="A29324" s="1" t="s">
        <v>12061</v>
      </c>
      <c r="B29324" t="str">
        <f t="shared" si="906"/>
        <v>https://www.udobaer.de/out/media/public/cust/others/s0000517-2021-ch_it.pdf</v>
      </c>
    </row>
    <row r="29325" spans="1:2" x14ac:dyDescent="0.2">
      <c r="A29325" s="1" t="s">
        <v>12062</v>
      </c>
      <c r="B29325" t="str">
        <f t="shared" si="906"/>
        <v>https://www.udobaer.de/out/media/public/cust/others/s0000517-2021-ch_it.pdf</v>
      </c>
    </row>
    <row r="29326" spans="1:2" x14ac:dyDescent="0.2">
      <c r="A29326" s="1" t="s">
        <v>12063</v>
      </c>
      <c r="B29326" t="str">
        <f t="shared" si="906"/>
        <v>https://www.udobaer.de/out/media/public/cust/others/s0000517-2021-ch_it.pdf</v>
      </c>
    </row>
    <row r="29327" spans="1:2" x14ac:dyDescent="0.2">
      <c r="A29327" s="1" t="s">
        <v>12064</v>
      </c>
      <c r="B29327" t="str">
        <f t="shared" si="906"/>
        <v>https://www.udobaer.de/out/media/public/cust/others/s0000517-2021-ch_it.pdf</v>
      </c>
    </row>
    <row r="29328" spans="1:2" x14ac:dyDescent="0.2">
      <c r="A29328" s="1" t="s">
        <v>12065</v>
      </c>
      <c r="B29328" t="str">
        <f t="shared" si="906"/>
        <v>https://www.udobaer.de/out/media/public/cust/others/s0000517-2021-ch_it.pdf</v>
      </c>
    </row>
    <row r="29329" spans="1:2" x14ac:dyDescent="0.2">
      <c r="A29329" s="1" t="s">
        <v>12066</v>
      </c>
      <c r="B29329" t="str">
        <f t="shared" si="906"/>
        <v>https://www.udobaer.de/out/media/public/cust/others/s0000517-2021-ch_it.pdf</v>
      </c>
    </row>
    <row r="29330" spans="1:2" x14ac:dyDescent="0.2">
      <c r="A29330" s="1" t="s">
        <v>12067</v>
      </c>
      <c r="B29330" t="str">
        <f t="shared" si="906"/>
        <v>https://www.udobaer.de/out/media/public/cust/others/s0000517-2021-ch_it.pdf</v>
      </c>
    </row>
    <row r="29331" spans="1:2" x14ac:dyDescent="0.2">
      <c r="A29331" s="1" t="s">
        <v>12068</v>
      </c>
      <c r="B29331" t="str">
        <f t="shared" si="906"/>
        <v>https://www.udobaer.de/out/media/public/cust/others/s0000517-2021-ch_it.pdf</v>
      </c>
    </row>
    <row r="29332" spans="1:2" x14ac:dyDescent="0.2">
      <c r="A29332" s="1" t="s">
        <v>12069</v>
      </c>
      <c r="B29332" t="str">
        <f t="shared" si="906"/>
        <v>https://www.udobaer.de/out/media/public/cust/others/s0000517-2021-ch_it.pdf</v>
      </c>
    </row>
    <row r="29333" spans="1:2" x14ac:dyDescent="0.2">
      <c r="A29333" s="1" t="s">
        <v>12070</v>
      </c>
      <c r="B29333" t="str">
        <f t="shared" si="906"/>
        <v>https://www.udobaer.de/out/media/public/cust/others/s0000517-2021-ch_it.pdf</v>
      </c>
    </row>
    <row r="29334" spans="1:2" x14ac:dyDescent="0.2">
      <c r="A29334" s="1" t="s">
        <v>12071</v>
      </c>
      <c r="B29334" t="str">
        <f t="shared" si="906"/>
        <v>https://www.udobaer.de/out/media/public/cust/others/s0000517-2021-ch_it.pdf</v>
      </c>
    </row>
    <row r="29335" spans="1:2" x14ac:dyDescent="0.2">
      <c r="A29335" s="1" t="s">
        <v>12072</v>
      </c>
      <c r="B29335" t="str">
        <f t="shared" si="906"/>
        <v>https://www.udobaer.de/out/media/public/cust/others/s0000517-2021-ch_it.pdf</v>
      </c>
    </row>
    <row r="29336" spans="1:2" x14ac:dyDescent="0.2">
      <c r="A29336" s="1" t="s">
        <v>12073</v>
      </c>
      <c r="B29336" t="str">
        <f t="shared" si="906"/>
        <v>https://www.udobaer.de/out/media/public/cust/others/s0000517-2021-ch_it.pdf</v>
      </c>
    </row>
    <row r="29337" spans="1:2" x14ac:dyDescent="0.2">
      <c r="A29337" s="1" t="s">
        <v>12077</v>
      </c>
      <c r="B29337" t="str">
        <f t="shared" si="906"/>
        <v>https://www.udobaer.de/out/media/public/cust/others/s0000517-2021-ch_it.pdf</v>
      </c>
    </row>
    <row r="29338" spans="1:2" x14ac:dyDescent="0.2">
      <c r="A29338" s="1" t="s">
        <v>12085</v>
      </c>
      <c r="B29338" t="str">
        <f t="shared" ref="B29338:B29355" si="907">HYPERLINK("https://www.udobaer.de/out/media/public/cust/others/s0000518-2021-ch_it.pdf")</f>
        <v>https://www.udobaer.de/out/media/public/cust/others/s0000518-2021-ch_it.pdf</v>
      </c>
    </row>
    <row r="29339" spans="1:2" x14ac:dyDescent="0.2">
      <c r="A29339" s="1" t="s">
        <v>12086</v>
      </c>
      <c r="B29339" t="str">
        <f t="shared" si="907"/>
        <v>https://www.udobaer.de/out/media/public/cust/others/s0000518-2021-ch_it.pdf</v>
      </c>
    </row>
    <row r="29340" spans="1:2" x14ac:dyDescent="0.2">
      <c r="A29340" s="1" t="s">
        <v>12087</v>
      </c>
      <c r="B29340" t="str">
        <f t="shared" si="907"/>
        <v>https://www.udobaer.de/out/media/public/cust/others/s0000518-2021-ch_it.pdf</v>
      </c>
    </row>
    <row r="29341" spans="1:2" x14ac:dyDescent="0.2">
      <c r="A29341" s="1" t="s">
        <v>12088</v>
      </c>
      <c r="B29341" t="str">
        <f t="shared" si="907"/>
        <v>https://www.udobaer.de/out/media/public/cust/others/s0000518-2021-ch_it.pdf</v>
      </c>
    </row>
    <row r="29342" spans="1:2" x14ac:dyDescent="0.2">
      <c r="A29342" s="1" t="s">
        <v>12094</v>
      </c>
      <c r="B29342" t="str">
        <f t="shared" si="907"/>
        <v>https://www.udobaer.de/out/media/public/cust/others/s0000518-2021-ch_it.pdf</v>
      </c>
    </row>
    <row r="29343" spans="1:2" x14ac:dyDescent="0.2">
      <c r="A29343" s="1" t="s">
        <v>12112</v>
      </c>
      <c r="B29343" t="str">
        <f t="shared" si="907"/>
        <v>https://www.udobaer.de/out/media/public/cust/others/s0000518-2021-ch_it.pdf</v>
      </c>
    </row>
    <row r="29344" spans="1:2" x14ac:dyDescent="0.2">
      <c r="A29344" s="1" t="s">
        <v>12135</v>
      </c>
      <c r="B29344" t="str">
        <f t="shared" si="907"/>
        <v>https://www.udobaer.de/out/media/public/cust/others/s0000518-2021-ch_it.pdf</v>
      </c>
    </row>
    <row r="29345" spans="1:2" x14ac:dyDescent="0.2">
      <c r="A29345" s="1" t="s">
        <v>12136</v>
      </c>
      <c r="B29345" t="str">
        <f t="shared" si="907"/>
        <v>https://www.udobaer.de/out/media/public/cust/others/s0000518-2021-ch_it.pdf</v>
      </c>
    </row>
    <row r="29346" spans="1:2" x14ac:dyDescent="0.2">
      <c r="A29346" s="1" t="s">
        <v>12137</v>
      </c>
      <c r="B29346" t="str">
        <f t="shared" si="907"/>
        <v>https://www.udobaer.de/out/media/public/cust/others/s0000518-2021-ch_it.pdf</v>
      </c>
    </row>
    <row r="29347" spans="1:2" x14ac:dyDescent="0.2">
      <c r="A29347" s="1" t="s">
        <v>12138</v>
      </c>
      <c r="B29347" t="str">
        <f t="shared" si="907"/>
        <v>https://www.udobaer.de/out/media/public/cust/others/s0000518-2021-ch_it.pdf</v>
      </c>
    </row>
    <row r="29348" spans="1:2" x14ac:dyDescent="0.2">
      <c r="A29348" s="1" t="s">
        <v>12139</v>
      </c>
      <c r="B29348" t="str">
        <f t="shared" si="907"/>
        <v>https://www.udobaer.de/out/media/public/cust/others/s0000518-2021-ch_it.pdf</v>
      </c>
    </row>
    <row r="29349" spans="1:2" x14ac:dyDescent="0.2">
      <c r="A29349" s="1" t="s">
        <v>12140</v>
      </c>
      <c r="B29349" t="str">
        <f t="shared" si="907"/>
        <v>https://www.udobaer.de/out/media/public/cust/others/s0000518-2021-ch_it.pdf</v>
      </c>
    </row>
    <row r="29350" spans="1:2" x14ac:dyDescent="0.2">
      <c r="A29350" s="1" t="s">
        <v>12141</v>
      </c>
      <c r="B29350" t="str">
        <f t="shared" si="907"/>
        <v>https://www.udobaer.de/out/media/public/cust/others/s0000518-2021-ch_it.pdf</v>
      </c>
    </row>
    <row r="29351" spans="1:2" x14ac:dyDescent="0.2">
      <c r="A29351" s="1" t="s">
        <v>12159</v>
      </c>
      <c r="B29351" t="str">
        <f t="shared" si="907"/>
        <v>https://www.udobaer.de/out/media/public/cust/others/s0000518-2021-ch_it.pdf</v>
      </c>
    </row>
    <row r="29352" spans="1:2" x14ac:dyDescent="0.2">
      <c r="A29352" s="1" t="s">
        <v>12161</v>
      </c>
      <c r="B29352" t="str">
        <f t="shared" si="907"/>
        <v>https://www.udobaer.de/out/media/public/cust/others/s0000518-2021-ch_it.pdf</v>
      </c>
    </row>
    <row r="29353" spans="1:2" x14ac:dyDescent="0.2">
      <c r="A29353" s="1" t="s">
        <v>12162</v>
      </c>
      <c r="B29353" t="str">
        <f t="shared" si="907"/>
        <v>https://www.udobaer.de/out/media/public/cust/others/s0000518-2021-ch_it.pdf</v>
      </c>
    </row>
    <row r="29354" spans="1:2" x14ac:dyDescent="0.2">
      <c r="A29354" s="1" t="s">
        <v>12164</v>
      </c>
      <c r="B29354" t="str">
        <f t="shared" si="907"/>
        <v>https://www.udobaer.de/out/media/public/cust/others/s0000518-2021-ch_it.pdf</v>
      </c>
    </row>
    <row r="29355" spans="1:2" x14ac:dyDescent="0.2">
      <c r="A29355" s="1" t="s">
        <v>12169</v>
      </c>
      <c r="B29355" t="str">
        <f t="shared" si="907"/>
        <v>https://www.udobaer.de/out/media/public/cust/others/s0000518-2021-ch_it.pdf</v>
      </c>
    </row>
    <row r="29356" spans="1:2" x14ac:dyDescent="0.2">
      <c r="A29356" s="1" t="s">
        <v>12082</v>
      </c>
      <c r="B29356" t="str">
        <f t="shared" ref="B29356:B29371" si="908">HYPERLINK("https://www.udobaer.de/out/media/public/cust/others/s0000519-2021-ch_it.pdf")</f>
        <v>https://www.udobaer.de/out/media/public/cust/others/s0000519-2021-ch_it.pdf</v>
      </c>
    </row>
    <row r="29357" spans="1:2" x14ac:dyDescent="0.2">
      <c r="A29357" s="1" t="s">
        <v>12089</v>
      </c>
      <c r="B29357" t="str">
        <f t="shared" si="908"/>
        <v>https://www.udobaer.de/out/media/public/cust/others/s0000519-2021-ch_it.pdf</v>
      </c>
    </row>
    <row r="29358" spans="1:2" x14ac:dyDescent="0.2">
      <c r="A29358" s="1" t="s">
        <v>12090</v>
      </c>
      <c r="B29358" t="str">
        <f t="shared" si="908"/>
        <v>https://www.udobaer.de/out/media/public/cust/others/s0000519-2021-ch_it.pdf</v>
      </c>
    </row>
    <row r="29359" spans="1:2" x14ac:dyDescent="0.2">
      <c r="A29359" s="1" t="s">
        <v>12091</v>
      </c>
      <c r="B29359" t="str">
        <f t="shared" si="908"/>
        <v>https://www.udobaer.de/out/media/public/cust/others/s0000519-2021-ch_it.pdf</v>
      </c>
    </row>
    <row r="29360" spans="1:2" x14ac:dyDescent="0.2">
      <c r="A29360" s="1" t="s">
        <v>12092</v>
      </c>
      <c r="B29360" t="str">
        <f t="shared" si="908"/>
        <v>https://www.udobaer.de/out/media/public/cust/others/s0000519-2021-ch_it.pdf</v>
      </c>
    </row>
    <row r="29361" spans="1:2" x14ac:dyDescent="0.2">
      <c r="A29361" s="1" t="s">
        <v>12093</v>
      </c>
      <c r="B29361" t="str">
        <f t="shared" si="908"/>
        <v>https://www.udobaer.de/out/media/public/cust/others/s0000519-2021-ch_it.pdf</v>
      </c>
    </row>
    <row r="29362" spans="1:2" x14ac:dyDescent="0.2">
      <c r="A29362" s="1" t="s">
        <v>12099</v>
      </c>
      <c r="B29362" t="str">
        <f t="shared" si="908"/>
        <v>https://www.udobaer.de/out/media/public/cust/others/s0000519-2021-ch_it.pdf</v>
      </c>
    </row>
    <row r="29363" spans="1:2" x14ac:dyDescent="0.2">
      <c r="A29363" s="1" t="s">
        <v>12113</v>
      </c>
      <c r="B29363" t="str">
        <f t="shared" si="908"/>
        <v>https://www.udobaer.de/out/media/public/cust/others/s0000519-2021-ch_it.pdf</v>
      </c>
    </row>
    <row r="29364" spans="1:2" x14ac:dyDescent="0.2">
      <c r="A29364" s="1" t="s">
        <v>12115</v>
      </c>
      <c r="B29364" t="str">
        <f t="shared" si="908"/>
        <v>https://www.udobaer.de/out/media/public/cust/others/s0000519-2021-ch_it.pdf</v>
      </c>
    </row>
    <row r="29365" spans="1:2" x14ac:dyDescent="0.2">
      <c r="A29365" s="1" t="s">
        <v>12117</v>
      </c>
      <c r="B29365" t="str">
        <f t="shared" si="908"/>
        <v>https://www.udobaer.de/out/media/public/cust/others/s0000519-2021-ch_it.pdf</v>
      </c>
    </row>
    <row r="29366" spans="1:2" x14ac:dyDescent="0.2">
      <c r="A29366" s="1" t="s">
        <v>12118</v>
      </c>
      <c r="B29366" t="str">
        <f t="shared" si="908"/>
        <v>https://www.udobaer.de/out/media/public/cust/others/s0000519-2021-ch_it.pdf</v>
      </c>
    </row>
    <row r="29367" spans="1:2" x14ac:dyDescent="0.2">
      <c r="A29367" s="1" t="s">
        <v>12123</v>
      </c>
      <c r="B29367" t="str">
        <f t="shared" si="908"/>
        <v>https://www.udobaer.de/out/media/public/cust/others/s0000519-2021-ch_it.pdf</v>
      </c>
    </row>
    <row r="29368" spans="1:2" x14ac:dyDescent="0.2">
      <c r="A29368" s="1" t="s">
        <v>12154</v>
      </c>
      <c r="B29368" t="str">
        <f t="shared" si="908"/>
        <v>https://www.udobaer.de/out/media/public/cust/others/s0000519-2021-ch_it.pdf</v>
      </c>
    </row>
    <row r="29369" spans="1:2" x14ac:dyDescent="0.2">
      <c r="A29369" s="1" t="s">
        <v>12165</v>
      </c>
      <c r="B29369" t="str">
        <f t="shared" si="908"/>
        <v>https://www.udobaer.de/out/media/public/cust/others/s0000519-2021-ch_it.pdf</v>
      </c>
    </row>
    <row r="29370" spans="1:2" x14ac:dyDescent="0.2">
      <c r="A29370" s="1" t="s">
        <v>12166</v>
      </c>
      <c r="B29370" t="str">
        <f t="shared" si="908"/>
        <v>https://www.udobaer.de/out/media/public/cust/others/s0000519-2021-ch_it.pdf</v>
      </c>
    </row>
    <row r="29371" spans="1:2" x14ac:dyDescent="0.2">
      <c r="A29371" s="1" t="s">
        <v>12170</v>
      </c>
      <c r="B29371" t="str">
        <f t="shared" si="908"/>
        <v>https://www.udobaer.de/out/media/public/cust/others/s0000519-2021-ch_it.pdf</v>
      </c>
    </row>
    <row r="29372" spans="1:2" x14ac:dyDescent="0.2">
      <c r="A29372" s="1" t="s">
        <v>12079</v>
      </c>
      <c r="B29372" t="str">
        <f t="shared" ref="B29372:B29381" si="909">HYPERLINK("https://www.udobaer.de/out/media/public/cust/others/s0000520-2021-ch_it.pdf")</f>
        <v>https://www.udobaer.de/out/media/public/cust/others/s0000520-2021-ch_it.pdf</v>
      </c>
    </row>
    <row r="29373" spans="1:2" x14ac:dyDescent="0.2">
      <c r="A29373" s="1" t="s">
        <v>12080</v>
      </c>
      <c r="B29373" t="str">
        <f t="shared" si="909"/>
        <v>https://www.udobaer.de/out/media/public/cust/others/s0000520-2021-ch_it.pdf</v>
      </c>
    </row>
    <row r="29374" spans="1:2" x14ac:dyDescent="0.2">
      <c r="A29374" s="1" t="s">
        <v>12081</v>
      </c>
      <c r="B29374" t="str">
        <f t="shared" si="909"/>
        <v>https://www.udobaer.de/out/media/public/cust/others/s0000520-2021-ch_it.pdf</v>
      </c>
    </row>
    <row r="29375" spans="1:2" x14ac:dyDescent="0.2">
      <c r="A29375" s="1" t="s">
        <v>12083</v>
      </c>
      <c r="B29375" t="str">
        <f t="shared" si="909"/>
        <v>https://www.udobaer.de/out/media/public/cust/others/s0000520-2021-ch_it.pdf</v>
      </c>
    </row>
    <row r="29376" spans="1:2" x14ac:dyDescent="0.2">
      <c r="A29376" s="1" t="s">
        <v>12119</v>
      </c>
      <c r="B29376" t="str">
        <f t="shared" si="909"/>
        <v>https://www.udobaer.de/out/media/public/cust/others/s0000520-2021-ch_it.pdf</v>
      </c>
    </row>
    <row r="29377" spans="1:2" x14ac:dyDescent="0.2">
      <c r="A29377" s="1" t="s">
        <v>12120</v>
      </c>
      <c r="B29377" t="str">
        <f t="shared" si="909"/>
        <v>https://www.udobaer.de/out/media/public/cust/others/s0000520-2021-ch_it.pdf</v>
      </c>
    </row>
    <row r="29378" spans="1:2" x14ac:dyDescent="0.2">
      <c r="A29378" s="1" t="s">
        <v>12121</v>
      </c>
      <c r="B29378" t="str">
        <f t="shared" si="909"/>
        <v>https://www.udobaer.de/out/media/public/cust/others/s0000520-2021-ch_it.pdf</v>
      </c>
    </row>
    <row r="29379" spans="1:2" x14ac:dyDescent="0.2">
      <c r="A29379" s="1" t="s">
        <v>12173</v>
      </c>
      <c r="B29379" t="str">
        <f t="shared" si="909"/>
        <v>https://www.udobaer.de/out/media/public/cust/others/s0000520-2021-ch_it.pdf</v>
      </c>
    </row>
    <row r="29380" spans="1:2" x14ac:dyDescent="0.2">
      <c r="A29380" s="1" t="s">
        <v>12198</v>
      </c>
      <c r="B29380" t="str">
        <f t="shared" si="909"/>
        <v>https://www.udobaer.de/out/media/public/cust/others/s0000520-2021-ch_it.pdf</v>
      </c>
    </row>
    <row r="29381" spans="1:2" x14ac:dyDescent="0.2">
      <c r="A29381" s="1" t="s">
        <v>12199</v>
      </c>
      <c r="B29381" t="str">
        <f t="shared" si="909"/>
        <v>https://www.udobaer.de/out/media/public/cust/others/s0000520-2021-ch_it.pdf</v>
      </c>
    </row>
    <row r="29382" spans="1:2" x14ac:dyDescent="0.2">
      <c r="A29382" s="1" t="s">
        <v>12142</v>
      </c>
      <c r="B29382" t="str">
        <f t="shared" ref="B29382:B29397" si="910">HYPERLINK("https://www.udobaer.de/out/media/public/cust/others/s0000521-2021-ch_it.pdf")</f>
        <v>https://www.udobaer.de/out/media/public/cust/others/s0000521-2021-ch_it.pdf</v>
      </c>
    </row>
    <row r="29383" spans="1:2" x14ac:dyDescent="0.2">
      <c r="A29383" s="1" t="s">
        <v>12143</v>
      </c>
      <c r="B29383" t="str">
        <f t="shared" si="910"/>
        <v>https://www.udobaer.de/out/media/public/cust/others/s0000521-2021-ch_it.pdf</v>
      </c>
    </row>
    <row r="29384" spans="1:2" x14ac:dyDescent="0.2">
      <c r="A29384" s="1" t="s">
        <v>12144</v>
      </c>
      <c r="B29384" t="str">
        <f t="shared" si="910"/>
        <v>https://www.udobaer.de/out/media/public/cust/others/s0000521-2021-ch_it.pdf</v>
      </c>
    </row>
    <row r="29385" spans="1:2" x14ac:dyDescent="0.2">
      <c r="A29385" s="1" t="s">
        <v>12145</v>
      </c>
      <c r="B29385" t="str">
        <f t="shared" si="910"/>
        <v>https://www.udobaer.de/out/media/public/cust/others/s0000521-2021-ch_it.pdf</v>
      </c>
    </row>
    <row r="29386" spans="1:2" x14ac:dyDescent="0.2">
      <c r="A29386" s="1" t="s">
        <v>12146</v>
      </c>
      <c r="B29386" t="str">
        <f t="shared" si="910"/>
        <v>https://www.udobaer.de/out/media/public/cust/others/s0000521-2021-ch_it.pdf</v>
      </c>
    </row>
    <row r="29387" spans="1:2" x14ac:dyDescent="0.2">
      <c r="A29387" s="1" t="s">
        <v>12147</v>
      </c>
      <c r="B29387" t="str">
        <f t="shared" si="910"/>
        <v>https://www.udobaer.de/out/media/public/cust/others/s0000521-2021-ch_it.pdf</v>
      </c>
    </row>
    <row r="29388" spans="1:2" x14ac:dyDescent="0.2">
      <c r="A29388" s="1" t="s">
        <v>12148</v>
      </c>
      <c r="B29388" t="str">
        <f t="shared" si="910"/>
        <v>https://www.udobaer.de/out/media/public/cust/others/s0000521-2021-ch_it.pdf</v>
      </c>
    </row>
    <row r="29389" spans="1:2" x14ac:dyDescent="0.2">
      <c r="A29389" s="1" t="s">
        <v>12149</v>
      </c>
      <c r="B29389" t="str">
        <f t="shared" si="910"/>
        <v>https://www.udobaer.de/out/media/public/cust/others/s0000521-2021-ch_it.pdf</v>
      </c>
    </row>
    <row r="29390" spans="1:2" x14ac:dyDescent="0.2">
      <c r="A29390" s="1" t="s">
        <v>12150</v>
      </c>
      <c r="B29390" t="str">
        <f t="shared" si="910"/>
        <v>https://www.udobaer.de/out/media/public/cust/others/s0000521-2021-ch_it.pdf</v>
      </c>
    </row>
    <row r="29391" spans="1:2" x14ac:dyDescent="0.2">
      <c r="A29391" s="1" t="s">
        <v>12151</v>
      </c>
      <c r="B29391" t="str">
        <f t="shared" si="910"/>
        <v>https://www.udobaer.de/out/media/public/cust/others/s0000521-2021-ch_it.pdf</v>
      </c>
    </row>
    <row r="29392" spans="1:2" x14ac:dyDescent="0.2">
      <c r="A29392" s="1" t="s">
        <v>12152</v>
      </c>
      <c r="B29392" t="str">
        <f t="shared" si="910"/>
        <v>https://www.udobaer.de/out/media/public/cust/others/s0000521-2021-ch_it.pdf</v>
      </c>
    </row>
    <row r="29393" spans="1:2" x14ac:dyDescent="0.2">
      <c r="A29393" s="1" t="s">
        <v>12153</v>
      </c>
      <c r="B29393" t="str">
        <f t="shared" si="910"/>
        <v>https://www.udobaer.de/out/media/public/cust/others/s0000521-2021-ch_it.pdf</v>
      </c>
    </row>
    <row r="29394" spans="1:2" x14ac:dyDescent="0.2">
      <c r="A29394" s="1" t="s">
        <v>12172</v>
      </c>
      <c r="B29394" t="str">
        <f t="shared" si="910"/>
        <v>https://www.udobaer.de/out/media/public/cust/others/s0000521-2021-ch_it.pdf</v>
      </c>
    </row>
    <row r="29395" spans="1:2" x14ac:dyDescent="0.2">
      <c r="A29395" s="1" t="s">
        <v>12174</v>
      </c>
      <c r="B29395" t="str">
        <f t="shared" si="910"/>
        <v>https://www.udobaer.de/out/media/public/cust/others/s0000521-2021-ch_it.pdf</v>
      </c>
    </row>
    <row r="29396" spans="1:2" x14ac:dyDescent="0.2">
      <c r="A29396" s="1" t="s">
        <v>12176</v>
      </c>
      <c r="B29396" t="str">
        <f t="shared" si="910"/>
        <v>https://www.udobaer.de/out/media/public/cust/others/s0000521-2021-ch_it.pdf</v>
      </c>
    </row>
    <row r="29397" spans="1:2" x14ac:dyDescent="0.2">
      <c r="A29397" s="1" t="s">
        <v>12177</v>
      </c>
      <c r="B29397" t="str">
        <f t="shared" si="910"/>
        <v>https://www.udobaer.de/out/media/public/cust/others/s0000521-2021-ch_it.pdf</v>
      </c>
    </row>
    <row r="29398" spans="1:2" x14ac:dyDescent="0.2">
      <c r="A29398" s="1" t="s">
        <v>12078</v>
      </c>
      <c r="B29398" t="str">
        <f t="shared" ref="B29398:B29409" si="911">HYPERLINK("https://www.udobaer.de/out/media/public/cust/others/s0000522-2021-ch_it.pdf")</f>
        <v>https://www.udobaer.de/out/media/public/cust/others/s0000522-2021-ch_it.pdf</v>
      </c>
    </row>
    <row r="29399" spans="1:2" x14ac:dyDescent="0.2">
      <c r="A29399" s="1" t="s">
        <v>12084</v>
      </c>
      <c r="B29399" t="str">
        <f t="shared" si="911"/>
        <v>https://www.udobaer.de/out/media/public/cust/others/s0000522-2021-ch_it.pdf</v>
      </c>
    </row>
    <row r="29400" spans="1:2" x14ac:dyDescent="0.2">
      <c r="A29400" s="1" t="s">
        <v>12100</v>
      </c>
      <c r="B29400" t="str">
        <f t="shared" si="911"/>
        <v>https://www.udobaer.de/out/media/public/cust/others/s0000522-2021-ch_it.pdf</v>
      </c>
    </row>
    <row r="29401" spans="1:2" x14ac:dyDescent="0.2">
      <c r="A29401" s="1" t="s">
        <v>12101</v>
      </c>
      <c r="B29401" t="str">
        <f t="shared" si="911"/>
        <v>https://www.udobaer.de/out/media/public/cust/others/s0000522-2021-ch_it.pdf</v>
      </c>
    </row>
    <row r="29402" spans="1:2" x14ac:dyDescent="0.2">
      <c r="A29402" s="1" t="s">
        <v>12105</v>
      </c>
      <c r="B29402" t="str">
        <f t="shared" si="911"/>
        <v>https://www.udobaer.de/out/media/public/cust/others/s0000522-2021-ch_it.pdf</v>
      </c>
    </row>
    <row r="29403" spans="1:2" x14ac:dyDescent="0.2">
      <c r="A29403" s="1" t="s">
        <v>12106</v>
      </c>
      <c r="B29403" t="str">
        <f t="shared" si="911"/>
        <v>https://www.udobaer.de/out/media/public/cust/others/s0000522-2021-ch_it.pdf</v>
      </c>
    </row>
    <row r="29404" spans="1:2" x14ac:dyDescent="0.2">
      <c r="A29404" s="1" t="s">
        <v>12107</v>
      </c>
      <c r="B29404" t="str">
        <f t="shared" si="911"/>
        <v>https://www.udobaer.de/out/media/public/cust/others/s0000522-2021-ch_it.pdf</v>
      </c>
    </row>
    <row r="29405" spans="1:2" x14ac:dyDescent="0.2">
      <c r="A29405" s="1" t="s">
        <v>12109</v>
      </c>
      <c r="B29405" t="str">
        <f t="shared" si="911"/>
        <v>https://www.udobaer.de/out/media/public/cust/others/s0000522-2021-ch_it.pdf</v>
      </c>
    </row>
    <row r="29406" spans="1:2" x14ac:dyDescent="0.2">
      <c r="A29406" s="1" t="s">
        <v>12110</v>
      </c>
      <c r="B29406" t="str">
        <f t="shared" si="911"/>
        <v>https://www.udobaer.de/out/media/public/cust/others/s0000522-2021-ch_it.pdf</v>
      </c>
    </row>
    <row r="29407" spans="1:2" x14ac:dyDescent="0.2">
      <c r="A29407" s="1" t="s">
        <v>12111</v>
      </c>
      <c r="B29407" t="str">
        <f t="shared" si="911"/>
        <v>https://www.udobaer.de/out/media/public/cust/others/s0000522-2021-ch_it.pdf</v>
      </c>
    </row>
    <row r="29408" spans="1:2" x14ac:dyDescent="0.2">
      <c r="A29408" s="1" t="s">
        <v>12114</v>
      </c>
      <c r="B29408" t="str">
        <f t="shared" si="911"/>
        <v>https://www.udobaer.de/out/media/public/cust/others/s0000522-2021-ch_it.pdf</v>
      </c>
    </row>
    <row r="29409" spans="1:2" x14ac:dyDescent="0.2">
      <c r="A29409" s="1" t="s">
        <v>12116</v>
      </c>
      <c r="B29409" t="str">
        <f t="shared" si="911"/>
        <v>https://www.udobaer.de/out/media/public/cust/others/s0000522-2021-ch_it.pdf</v>
      </c>
    </row>
    <row r="29410" spans="1:2" x14ac:dyDescent="0.2">
      <c r="A29410" s="1" t="s">
        <v>12095</v>
      </c>
      <c r="B29410" t="str">
        <f t="shared" ref="B29410:B29431" si="912">HYPERLINK("https://www.udobaer.de/out/media/public/cust/others/s0000523-2021-ch_it.pdf")</f>
        <v>https://www.udobaer.de/out/media/public/cust/others/s0000523-2021-ch_it.pdf</v>
      </c>
    </row>
    <row r="29411" spans="1:2" x14ac:dyDescent="0.2">
      <c r="A29411" s="1" t="s">
        <v>12096</v>
      </c>
      <c r="B29411" t="str">
        <f t="shared" si="912"/>
        <v>https://www.udobaer.de/out/media/public/cust/others/s0000523-2021-ch_it.pdf</v>
      </c>
    </row>
    <row r="29412" spans="1:2" x14ac:dyDescent="0.2">
      <c r="A29412" s="1" t="s">
        <v>12097</v>
      </c>
      <c r="B29412" t="str">
        <f t="shared" si="912"/>
        <v>https://www.udobaer.de/out/media/public/cust/others/s0000523-2021-ch_it.pdf</v>
      </c>
    </row>
    <row r="29413" spans="1:2" x14ac:dyDescent="0.2">
      <c r="A29413" s="1" t="s">
        <v>12098</v>
      </c>
      <c r="B29413" t="str">
        <f t="shared" si="912"/>
        <v>https://www.udobaer.de/out/media/public/cust/others/s0000523-2021-ch_it.pdf</v>
      </c>
    </row>
    <row r="29414" spans="1:2" x14ac:dyDescent="0.2">
      <c r="A29414" s="1" t="s">
        <v>12102</v>
      </c>
      <c r="B29414" t="str">
        <f t="shared" si="912"/>
        <v>https://www.udobaer.de/out/media/public/cust/others/s0000523-2021-ch_it.pdf</v>
      </c>
    </row>
    <row r="29415" spans="1:2" x14ac:dyDescent="0.2">
      <c r="A29415" s="1" t="s">
        <v>12103</v>
      </c>
      <c r="B29415" t="str">
        <f t="shared" si="912"/>
        <v>https://www.udobaer.de/out/media/public/cust/others/s0000523-2021-ch_it.pdf</v>
      </c>
    </row>
    <row r="29416" spans="1:2" x14ac:dyDescent="0.2">
      <c r="A29416" s="1" t="s">
        <v>12104</v>
      </c>
      <c r="B29416" t="str">
        <f t="shared" si="912"/>
        <v>https://www.udobaer.de/out/media/public/cust/others/s0000523-2021-ch_it.pdf</v>
      </c>
    </row>
    <row r="29417" spans="1:2" x14ac:dyDescent="0.2">
      <c r="A29417" s="1" t="s">
        <v>12108</v>
      </c>
      <c r="B29417" t="str">
        <f t="shared" si="912"/>
        <v>https://www.udobaer.de/out/media/public/cust/others/s0000523-2021-ch_it.pdf</v>
      </c>
    </row>
    <row r="29418" spans="1:2" x14ac:dyDescent="0.2">
      <c r="A29418" s="1" t="s">
        <v>12122</v>
      </c>
      <c r="B29418" t="str">
        <f t="shared" si="912"/>
        <v>https://www.udobaer.de/out/media/public/cust/others/s0000523-2021-ch_it.pdf</v>
      </c>
    </row>
    <row r="29419" spans="1:2" x14ac:dyDescent="0.2">
      <c r="A29419" s="1" t="s">
        <v>12124</v>
      </c>
      <c r="B29419" t="str">
        <f t="shared" si="912"/>
        <v>https://www.udobaer.de/out/media/public/cust/others/s0000523-2021-ch_it.pdf</v>
      </c>
    </row>
    <row r="29420" spans="1:2" x14ac:dyDescent="0.2">
      <c r="A29420" s="1" t="s">
        <v>12125</v>
      </c>
      <c r="B29420" t="str">
        <f t="shared" si="912"/>
        <v>https://www.udobaer.de/out/media/public/cust/others/s0000523-2021-ch_it.pdf</v>
      </c>
    </row>
    <row r="29421" spans="1:2" x14ac:dyDescent="0.2">
      <c r="A29421" s="1" t="s">
        <v>12126</v>
      </c>
      <c r="B29421" t="str">
        <f t="shared" si="912"/>
        <v>https://www.udobaer.de/out/media/public/cust/others/s0000523-2021-ch_it.pdf</v>
      </c>
    </row>
    <row r="29422" spans="1:2" x14ac:dyDescent="0.2">
      <c r="A29422" s="1" t="s">
        <v>12127</v>
      </c>
      <c r="B29422" t="str">
        <f t="shared" si="912"/>
        <v>https://www.udobaer.de/out/media/public/cust/others/s0000523-2021-ch_it.pdf</v>
      </c>
    </row>
    <row r="29423" spans="1:2" x14ac:dyDescent="0.2">
      <c r="A29423" s="1" t="s">
        <v>12128</v>
      </c>
      <c r="B29423" t="str">
        <f t="shared" si="912"/>
        <v>https://www.udobaer.de/out/media/public/cust/others/s0000523-2021-ch_it.pdf</v>
      </c>
    </row>
    <row r="29424" spans="1:2" x14ac:dyDescent="0.2">
      <c r="A29424" s="1" t="s">
        <v>12129</v>
      </c>
      <c r="B29424" t="str">
        <f t="shared" si="912"/>
        <v>https://www.udobaer.de/out/media/public/cust/others/s0000523-2021-ch_it.pdf</v>
      </c>
    </row>
    <row r="29425" spans="1:2" x14ac:dyDescent="0.2">
      <c r="A29425" s="1" t="s">
        <v>12130</v>
      </c>
      <c r="B29425" t="str">
        <f t="shared" si="912"/>
        <v>https://www.udobaer.de/out/media/public/cust/others/s0000523-2021-ch_it.pdf</v>
      </c>
    </row>
    <row r="29426" spans="1:2" x14ac:dyDescent="0.2">
      <c r="A29426" s="1" t="s">
        <v>12131</v>
      </c>
      <c r="B29426" t="str">
        <f t="shared" si="912"/>
        <v>https://www.udobaer.de/out/media/public/cust/others/s0000523-2021-ch_it.pdf</v>
      </c>
    </row>
    <row r="29427" spans="1:2" x14ac:dyDescent="0.2">
      <c r="A29427" s="1" t="s">
        <v>12132</v>
      </c>
      <c r="B29427" t="str">
        <f t="shared" si="912"/>
        <v>https://www.udobaer.de/out/media/public/cust/others/s0000523-2021-ch_it.pdf</v>
      </c>
    </row>
    <row r="29428" spans="1:2" x14ac:dyDescent="0.2">
      <c r="A29428" s="1" t="s">
        <v>12133</v>
      </c>
      <c r="B29428" t="str">
        <f t="shared" si="912"/>
        <v>https://www.udobaer.de/out/media/public/cust/others/s0000523-2021-ch_it.pdf</v>
      </c>
    </row>
    <row r="29429" spans="1:2" x14ac:dyDescent="0.2">
      <c r="A29429" s="1" t="s">
        <v>12134</v>
      </c>
      <c r="B29429" t="str">
        <f t="shared" si="912"/>
        <v>https://www.udobaer.de/out/media/public/cust/others/s0000523-2021-ch_it.pdf</v>
      </c>
    </row>
    <row r="29430" spans="1:2" x14ac:dyDescent="0.2">
      <c r="A29430" s="1" t="s">
        <v>12178</v>
      </c>
      <c r="B29430" t="str">
        <f t="shared" si="912"/>
        <v>https://www.udobaer.de/out/media/public/cust/others/s0000523-2021-ch_it.pdf</v>
      </c>
    </row>
    <row r="29431" spans="1:2" x14ac:dyDescent="0.2">
      <c r="A29431" s="1" t="s">
        <v>12182</v>
      </c>
      <c r="B29431" t="str">
        <f t="shared" si="912"/>
        <v>https://www.udobaer.de/out/media/public/cust/others/s0000523-2021-ch_it.pdf</v>
      </c>
    </row>
    <row r="29432" spans="1:2" x14ac:dyDescent="0.2">
      <c r="A29432" s="1" t="s">
        <v>12200</v>
      </c>
      <c r="B29432" t="str">
        <f t="shared" ref="B29432:B29448" si="913">HYPERLINK("https://www.udobaer.de/out/media/public/cust/others/s0000524-2021-ch_it.pdf")</f>
        <v>https://www.udobaer.de/out/media/public/cust/others/s0000524-2021-ch_it.pdf</v>
      </c>
    </row>
    <row r="29433" spans="1:2" x14ac:dyDescent="0.2">
      <c r="A29433" s="1" t="s">
        <v>12201</v>
      </c>
      <c r="B29433" t="str">
        <f t="shared" si="913"/>
        <v>https://www.udobaer.de/out/media/public/cust/others/s0000524-2021-ch_it.pdf</v>
      </c>
    </row>
    <row r="29434" spans="1:2" x14ac:dyDescent="0.2">
      <c r="A29434" s="1" t="s">
        <v>12202</v>
      </c>
      <c r="B29434" t="str">
        <f t="shared" si="913"/>
        <v>https://www.udobaer.de/out/media/public/cust/others/s0000524-2021-ch_it.pdf</v>
      </c>
    </row>
    <row r="29435" spans="1:2" x14ac:dyDescent="0.2">
      <c r="A29435" s="1" t="s">
        <v>12203</v>
      </c>
      <c r="B29435" t="str">
        <f t="shared" si="913"/>
        <v>https://www.udobaer.de/out/media/public/cust/others/s0000524-2021-ch_it.pdf</v>
      </c>
    </row>
    <row r="29436" spans="1:2" x14ac:dyDescent="0.2">
      <c r="A29436" s="1" t="s">
        <v>12204</v>
      </c>
      <c r="B29436" t="str">
        <f t="shared" si="913"/>
        <v>https://www.udobaer.de/out/media/public/cust/others/s0000524-2021-ch_it.pdf</v>
      </c>
    </row>
    <row r="29437" spans="1:2" x14ac:dyDescent="0.2">
      <c r="A29437" s="1" t="s">
        <v>12205</v>
      </c>
      <c r="B29437" t="str">
        <f t="shared" si="913"/>
        <v>https://www.udobaer.de/out/media/public/cust/others/s0000524-2021-ch_it.pdf</v>
      </c>
    </row>
    <row r="29438" spans="1:2" x14ac:dyDescent="0.2">
      <c r="A29438" s="1" t="s">
        <v>12206</v>
      </c>
      <c r="B29438" t="str">
        <f t="shared" si="913"/>
        <v>https://www.udobaer.de/out/media/public/cust/others/s0000524-2021-ch_it.pdf</v>
      </c>
    </row>
    <row r="29439" spans="1:2" x14ac:dyDescent="0.2">
      <c r="A29439" s="1" t="s">
        <v>12207</v>
      </c>
      <c r="B29439" t="str">
        <f t="shared" si="913"/>
        <v>https://www.udobaer.de/out/media/public/cust/others/s0000524-2021-ch_it.pdf</v>
      </c>
    </row>
    <row r="29440" spans="1:2" x14ac:dyDescent="0.2">
      <c r="A29440" s="1" t="s">
        <v>12208</v>
      </c>
      <c r="B29440" t="str">
        <f t="shared" si="913"/>
        <v>https://www.udobaer.de/out/media/public/cust/others/s0000524-2021-ch_it.pdf</v>
      </c>
    </row>
    <row r="29441" spans="1:2" x14ac:dyDescent="0.2">
      <c r="A29441" s="1" t="s">
        <v>12209</v>
      </c>
      <c r="B29441" t="str">
        <f t="shared" si="913"/>
        <v>https://www.udobaer.de/out/media/public/cust/others/s0000524-2021-ch_it.pdf</v>
      </c>
    </row>
    <row r="29442" spans="1:2" x14ac:dyDescent="0.2">
      <c r="A29442" s="1" t="s">
        <v>12210</v>
      </c>
      <c r="B29442" t="str">
        <f t="shared" si="913"/>
        <v>https://www.udobaer.de/out/media/public/cust/others/s0000524-2021-ch_it.pdf</v>
      </c>
    </row>
    <row r="29443" spans="1:2" x14ac:dyDescent="0.2">
      <c r="A29443" s="1" t="s">
        <v>12211</v>
      </c>
      <c r="B29443" t="str">
        <f t="shared" si="913"/>
        <v>https://www.udobaer.de/out/media/public/cust/others/s0000524-2021-ch_it.pdf</v>
      </c>
    </row>
    <row r="29444" spans="1:2" x14ac:dyDescent="0.2">
      <c r="A29444" s="1" t="s">
        <v>12212</v>
      </c>
      <c r="B29444" t="str">
        <f t="shared" si="913"/>
        <v>https://www.udobaer.de/out/media/public/cust/others/s0000524-2021-ch_it.pdf</v>
      </c>
    </row>
    <row r="29445" spans="1:2" x14ac:dyDescent="0.2">
      <c r="A29445" s="1" t="s">
        <v>12213</v>
      </c>
      <c r="B29445" t="str">
        <f t="shared" si="913"/>
        <v>https://www.udobaer.de/out/media/public/cust/others/s0000524-2021-ch_it.pdf</v>
      </c>
    </row>
    <row r="29446" spans="1:2" x14ac:dyDescent="0.2">
      <c r="A29446" s="1" t="s">
        <v>12214</v>
      </c>
      <c r="B29446" t="str">
        <f t="shared" si="913"/>
        <v>https://www.udobaer.de/out/media/public/cust/others/s0000524-2021-ch_it.pdf</v>
      </c>
    </row>
    <row r="29447" spans="1:2" x14ac:dyDescent="0.2">
      <c r="A29447" s="1" t="s">
        <v>12215</v>
      </c>
      <c r="B29447" t="str">
        <f t="shared" si="913"/>
        <v>https://www.udobaer.de/out/media/public/cust/others/s0000524-2021-ch_it.pdf</v>
      </c>
    </row>
    <row r="29448" spans="1:2" x14ac:dyDescent="0.2">
      <c r="A29448" s="1" t="s">
        <v>12216</v>
      </c>
      <c r="B29448" t="str">
        <f t="shared" si="913"/>
        <v>https://www.udobaer.de/out/media/public/cust/others/s0000524-2021-ch_it.pdf</v>
      </c>
    </row>
    <row r="29449" spans="1:2" x14ac:dyDescent="0.2">
      <c r="A29449" s="1" t="s">
        <v>12155</v>
      </c>
      <c r="B29449" t="str">
        <f>HYPERLINK("https://www.udobaer.de/out/media/public/cust/others/s0000525-2021-ch_it.pdf")</f>
        <v>https://www.udobaer.de/out/media/public/cust/others/s0000525-2021-ch_it.pdf</v>
      </c>
    </row>
    <row r="29450" spans="1:2" x14ac:dyDescent="0.2">
      <c r="A29450" s="1" t="s">
        <v>12283</v>
      </c>
      <c r="B29450" t="str">
        <f>HYPERLINK("https://www.udobaer.de/out/media/public/cust/others/s0000525-2021-ch_it.pdf")</f>
        <v>https://www.udobaer.de/out/media/public/cust/others/s0000525-2021-ch_it.pdf</v>
      </c>
    </row>
    <row r="29451" spans="1:2" x14ac:dyDescent="0.2">
      <c r="A29451" s="1" t="s">
        <v>12284</v>
      </c>
      <c r="B29451" t="str">
        <f>HYPERLINK("https://www.udobaer.de/out/media/public/cust/others/s0000525-2021-ch_it.pdf")</f>
        <v>https://www.udobaer.de/out/media/public/cust/others/s0000525-2021-ch_it.pdf</v>
      </c>
    </row>
    <row r="29452" spans="1:2" x14ac:dyDescent="0.2">
      <c r="A29452" s="1" t="s">
        <v>34743</v>
      </c>
      <c r="B29452" t="str">
        <f>HYPERLINK("https://www.udobaer.de/out/media/public/cust/others/s0000527-2021-ch_it.pdf")</f>
        <v>https://www.udobaer.de/out/media/public/cust/others/s0000527-2021-ch_it.pdf</v>
      </c>
    </row>
    <row r="29453" spans="1:2" x14ac:dyDescent="0.2">
      <c r="A29453" s="1" t="s">
        <v>34738</v>
      </c>
      <c r="B29453" t="str">
        <f>HYPERLINK("https://www.udobaer.de/out/media/public/cust/others/s0000529-2021-ch_it.pdf")</f>
        <v>https://www.udobaer.de/out/media/public/cust/others/s0000529-2021-ch_it.pdf</v>
      </c>
    </row>
    <row r="29454" spans="1:2" x14ac:dyDescent="0.2">
      <c r="A29454" s="1" t="s">
        <v>34739</v>
      </c>
      <c r="B29454" t="str">
        <f>HYPERLINK("https://www.udobaer.de/out/media/public/cust/others/s0000529-2021-ch_it.pdf")</f>
        <v>https://www.udobaer.de/out/media/public/cust/others/s0000529-2021-ch_it.pdf</v>
      </c>
    </row>
    <row r="29455" spans="1:2" x14ac:dyDescent="0.2">
      <c r="A29455" s="1" t="s">
        <v>34726</v>
      </c>
      <c r="B29455" t="str">
        <f t="shared" ref="B29455:B29460" si="914">HYPERLINK("https://www.udobaer.de/out/media/public/cust/others/s0000530-2021-ch_it.pdf")</f>
        <v>https://www.udobaer.de/out/media/public/cust/others/s0000530-2021-ch_it.pdf</v>
      </c>
    </row>
    <row r="29456" spans="1:2" x14ac:dyDescent="0.2">
      <c r="A29456" s="1" t="s">
        <v>34728</v>
      </c>
      <c r="B29456" t="str">
        <f t="shared" si="914"/>
        <v>https://www.udobaer.de/out/media/public/cust/others/s0000530-2021-ch_it.pdf</v>
      </c>
    </row>
    <row r="29457" spans="1:2" x14ac:dyDescent="0.2">
      <c r="A29457" s="1" t="s">
        <v>34729</v>
      </c>
      <c r="B29457" t="str">
        <f t="shared" si="914"/>
        <v>https://www.udobaer.de/out/media/public/cust/others/s0000530-2021-ch_it.pdf</v>
      </c>
    </row>
    <row r="29458" spans="1:2" x14ac:dyDescent="0.2">
      <c r="A29458" s="1" t="s">
        <v>34731</v>
      </c>
      <c r="B29458" t="str">
        <f t="shared" si="914"/>
        <v>https://www.udobaer.de/out/media/public/cust/others/s0000530-2021-ch_it.pdf</v>
      </c>
    </row>
    <row r="29459" spans="1:2" x14ac:dyDescent="0.2">
      <c r="A29459" s="1" t="s">
        <v>34732</v>
      </c>
      <c r="B29459" t="str">
        <f t="shared" si="914"/>
        <v>https://www.udobaer.de/out/media/public/cust/others/s0000530-2021-ch_it.pdf</v>
      </c>
    </row>
    <row r="29460" spans="1:2" x14ac:dyDescent="0.2">
      <c r="A29460" s="1" t="s">
        <v>34733</v>
      </c>
      <c r="B29460" t="str">
        <f t="shared" si="914"/>
        <v>https://www.udobaer.de/out/media/public/cust/others/s0000530-2021-ch_it.pdf</v>
      </c>
    </row>
    <row r="29461" spans="1:2" x14ac:dyDescent="0.2">
      <c r="A29461" s="1" t="s">
        <v>34730</v>
      </c>
      <c r="B29461" t="str">
        <f t="shared" ref="B29461:B29466" si="915">HYPERLINK("https://www.udobaer.de/out/media/public/cust/others/s0000531-2021-ch_it.pdf")</f>
        <v>https://www.udobaer.de/out/media/public/cust/others/s0000531-2021-ch_it.pdf</v>
      </c>
    </row>
    <row r="29462" spans="1:2" x14ac:dyDescent="0.2">
      <c r="A29462" s="1" t="s">
        <v>34734</v>
      </c>
      <c r="B29462" t="str">
        <f t="shared" si="915"/>
        <v>https://www.udobaer.de/out/media/public/cust/others/s0000531-2021-ch_it.pdf</v>
      </c>
    </row>
    <row r="29463" spans="1:2" x14ac:dyDescent="0.2">
      <c r="A29463" s="1" t="s">
        <v>34735</v>
      </c>
      <c r="B29463" t="str">
        <f t="shared" si="915"/>
        <v>https://www.udobaer.de/out/media/public/cust/others/s0000531-2021-ch_it.pdf</v>
      </c>
    </row>
    <row r="29464" spans="1:2" x14ac:dyDescent="0.2">
      <c r="A29464" s="1" t="s">
        <v>34736</v>
      </c>
      <c r="B29464" t="str">
        <f t="shared" si="915"/>
        <v>https://www.udobaer.de/out/media/public/cust/others/s0000531-2021-ch_it.pdf</v>
      </c>
    </row>
    <row r="29465" spans="1:2" x14ac:dyDescent="0.2">
      <c r="A29465" s="1" t="s">
        <v>34737</v>
      </c>
      <c r="B29465" t="str">
        <f t="shared" si="915"/>
        <v>https://www.udobaer.de/out/media/public/cust/others/s0000531-2021-ch_it.pdf</v>
      </c>
    </row>
    <row r="29466" spans="1:2" x14ac:dyDescent="0.2">
      <c r="A29466" s="1" t="s">
        <v>34775</v>
      </c>
      <c r="B29466" t="str">
        <f t="shared" si="915"/>
        <v>https://www.udobaer.de/out/media/public/cust/others/s0000531-2021-ch_it.pdf</v>
      </c>
    </row>
    <row r="29467" spans="1:2" x14ac:dyDescent="0.2">
      <c r="A29467" s="1" t="s">
        <v>34718</v>
      </c>
      <c r="B29467" t="str">
        <f t="shared" ref="B29467:B29472" si="916">HYPERLINK("https://www.udobaer.de/out/media/public/cust/others/s0000532-2021-ch_it.pdf")</f>
        <v>https://www.udobaer.de/out/media/public/cust/others/s0000532-2021-ch_it.pdf</v>
      </c>
    </row>
    <row r="29468" spans="1:2" x14ac:dyDescent="0.2">
      <c r="A29468" s="1" t="s">
        <v>34719</v>
      </c>
      <c r="B29468" t="str">
        <f t="shared" si="916"/>
        <v>https://www.udobaer.de/out/media/public/cust/others/s0000532-2021-ch_it.pdf</v>
      </c>
    </row>
    <row r="29469" spans="1:2" x14ac:dyDescent="0.2">
      <c r="A29469" s="1" t="s">
        <v>34720</v>
      </c>
      <c r="B29469" t="str">
        <f t="shared" si="916"/>
        <v>https://www.udobaer.de/out/media/public/cust/others/s0000532-2021-ch_it.pdf</v>
      </c>
    </row>
    <row r="29470" spans="1:2" x14ac:dyDescent="0.2">
      <c r="A29470" s="1" t="s">
        <v>34721</v>
      </c>
      <c r="B29470" t="str">
        <f t="shared" si="916"/>
        <v>https://www.udobaer.de/out/media/public/cust/others/s0000532-2021-ch_it.pdf</v>
      </c>
    </row>
    <row r="29471" spans="1:2" x14ac:dyDescent="0.2">
      <c r="A29471" s="1" t="s">
        <v>34740</v>
      </c>
      <c r="B29471" t="str">
        <f t="shared" si="916"/>
        <v>https://www.udobaer.de/out/media/public/cust/others/s0000532-2021-ch_it.pdf</v>
      </c>
    </row>
    <row r="29472" spans="1:2" x14ac:dyDescent="0.2">
      <c r="A29472" s="1" t="s">
        <v>34741</v>
      </c>
      <c r="B29472" t="str">
        <f t="shared" si="916"/>
        <v>https://www.udobaer.de/out/media/public/cust/others/s0000532-2021-ch_it.pdf</v>
      </c>
    </row>
    <row r="29473" spans="1:2" x14ac:dyDescent="0.2">
      <c r="A29473" s="1" t="s">
        <v>34742</v>
      </c>
      <c r="B29473" t="str">
        <f>HYPERLINK("https://www.udobaer.de/out/media/public/cust/others/s0000533-2021-ch_it.pdf")</f>
        <v>https://www.udobaer.de/out/media/public/cust/others/s0000533-2021-ch_it.pdf</v>
      </c>
    </row>
    <row r="29474" spans="1:2" x14ac:dyDescent="0.2">
      <c r="A29474" s="1" t="s">
        <v>34745</v>
      </c>
      <c r="B29474" t="str">
        <f>HYPERLINK("https://www.udobaer.de/out/media/public/cust/others/s0000533-2021-ch_it.pdf")</f>
        <v>https://www.udobaer.de/out/media/public/cust/others/s0000533-2021-ch_it.pdf</v>
      </c>
    </row>
    <row r="29475" spans="1:2" x14ac:dyDescent="0.2">
      <c r="A29475" s="1" t="s">
        <v>34747</v>
      </c>
      <c r="B29475" t="str">
        <f>HYPERLINK("https://www.udobaer.de/out/media/public/cust/others/s0000533-2021-ch_it.pdf")</f>
        <v>https://www.udobaer.de/out/media/public/cust/others/s0000533-2021-ch_it.pdf</v>
      </c>
    </row>
    <row r="29476" spans="1:2" x14ac:dyDescent="0.2">
      <c r="A29476" s="1" t="s">
        <v>34748</v>
      </c>
      <c r="B29476" t="str">
        <f>HYPERLINK("https://www.udobaer.de/out/media/public/cust/others/s0000533-2021-ch_it.pdf")</f>
        <v>https://www.udobaer.de/out/media/public/cust/others/s0000533-2021-ch_it.pdf</v>
      </c>
    </row>
    <row r="29477" spans="1:2" x14ac:dyDescent="0.2">
      <c r="A29477" s="1" t="s">
        <v>34749</v>
      </c>
      <c r="B29477" t="str">
        <f>HYPERLINK("https://www.udobaer.de/out/media/public/cust/others/s0000533-2021-ch_it.pdf")</f>
        <v>https://www.udobaer.de/out/media/public/cust/others/s0000533-2021-ch_it.pdf</v>
      </c>
    </row>
    <row r="29478" spans="1:2" x14ac:dyDescent="0.2">
      <c r="A29478" s="1" t="s">
        <v>34761</v>
      </c>
      <c r="B29478" t="str">
        <f t="shared" ref="B29478:B29491" si="917">HYPERLINK("https://www.udobaer.de/out/media/public/cust/others/s0000534-2021-ch_it.pdf")</f>
        <v>https://www.udobaer.de/out/media/public/cust/others/s0000534-2021-ch_it.pdf</v>
      </c>
    </row>
    <row r="29479" spans="1:2" x14ac:dyDescent="0.2">
      <c r="A29479" s="1" t="s">
        <v>34762</v>
      </c>
      <c r="B29479" t="str">
        <f t="shared" si="917"/>
        <v>https://www.udobaer.de/out/media/public/cust/others/s0000534-2021-ch_it.pdf</v>
      </c>
    </row>
    <row r="29480" spans="1:2" x14ac:dyDescent="0.2">
      <c r="A29480" s="1" t="s">
        <v>34763</v>
      </c>
      <c r="B29480" t="str">
        <f t="shared" si="917"/>
        <v>https://www.udobaer.de/out/media/public/cust/others/s0000534-2021-ch_it.pdf</v>
      </c>
    </row>
    <row r="29481" spans="1:2" x14ac:dyDescent="0.2">
      <c r="A29481" s="1" t="s">
        <v>34764</v>
      </c>
      <c r="B29481" t="str">
        <f t="shared" si="917"/>
        <v>https://www.udobaer.de/out/media/public/cust/others/s0000534-2021-ch_it.pdf</v>
      </c>
    </row>
    <row r="29482" spans="1:2" x14ac:dyDescent="0.2">
      <c r="A29482" s="1" t="s">
        <v>34765</v>
      </c>
      <c r="B29482" t="str">
        <f t="shared" si="917"/>
        <v>https://www.udobaer.de/out/media/public/cust/others/s0000534-2021-ch_it.pdf</v>
      </c>
    </row>
    <row r="29483" spans="1:2" x14ac:dyDescent="0.2">
      <c r="A29483" s="1" t="s">
        <v>34766</v>
      </c>
      <c r="B29483" t="str">
        <f t="shared" si="917"/>
        <v>https://www.udobaer.de/out/media/public/cust/others/s0000534-2021-ch_it.pdf</v>
      </c>
    </row>
    <row r="29484" spans="1:2" x14ac:dyDescent="0.2">
      <c r="A29484" s="1" t="s">
        <v>34767</v>
      </c>
      <c r="B29484" t="str">
        <f t="shared" si="917"/>
        <v>https://www.udobaer.de/out/media/public/cust/others/s0000534-2021-ch_it.pdf</v>
      </c>
    </row>
    <row r="29485" spans="1:2" x14ac:dyDescent="0.2">
      <c r="A29485" s="1" t="s">
        <v>34768</v>
      </c>
      <c r="B29485" t="str">
        <f t="shared" si="917"/>
        <v>https://www.udobaer.de/out/media/public/cust/others/s0000534-2021-ch_it.pdf</v>
      </c>
    </row>
    <row r="29486" spans="1:2" x14ac:dyDescent="0.2">
      <c r="A29486" s="1" t="s">
        <v>34769</v>
      </c>
      <c r="B29486" t="str">
        <f t="shared" si="917"/>
        <v>https://www.udobaer.de/out/media/public/cust/others/s0000534-2021-ch_it.pdf</v>
      </c>
    </row>
    <row r="29487" spans="1:2" x14ac:dyDescent="0.2">
      <c r="A29487" s="1" t="s">
        <v>34770</v>
      </c>
      <c r="B29487" t="str">
        <f t="shared" si="917"/>
        <v>https://www.udobaer.de/out/media/public/cust/others/s0000534-2021-ch_it.pdf</v>
      </c>
    </row>
    <row r="29488" spans="1:2" x14ac:dyDescent="0.2">
      <c r="A29488" s="1" t="s">
        <v>34771</v>
      </c>
      <c r="B29488" t="str">
        <f t="shared" si="917"/>
        <v>https://www.udobaer.de/out/media/public/cust/others/s0000534-2021-ch_it.pdf</v>
      </c>
    </row>
    <row r="29489" spans="1:2" x14ac:dyDescent="0.2">
      <c r="A29489" s="1" t="s">
        <v>34772</v>
      </c>
      <c r="B29489" t="str">
        <f t="shared" si="917"/>
        <v>https://www.udobaer.de/out/media/public/cust/others/s0000534-2021-ch_it.pdf</v>
      </c>
    </row>
    <row r="29490" spans="1:2" x14ac:dyDescent="0.2">
      <c r="A29490" s="1" t="s">
        <v>34773</v>
      </c>
      <c r="B29490" t="str">
        <f t="shared" si="917"/>
        <v>https://www.udobaer.de/out/media/public/cust/others/s0000534-2021-ch_it.pdf</v>
      </c>
    </row>
    <row r="29491" spans="1:2" x14ac:dyDescent="0.2">
      <c r="A29491" s="1" t="s">
        <v>34774</v>
      </c>
      <c r="B29491" t="str">
        <f t="shared" si="917"/>
        <v>https://www.udobaer.de/out/media/public/cust/others/s0000534-2021-ch_it.pdf</v>
      </c>
    </row>
    <row r="29492" spans="1:2" x14ac:dyDescent="0.2">
      <c r="A29492" s="1" t="s">
        <v>34746</v>
      </c>
      <c r="B29492" t="str">
        <f t="shared" ref="B29492:B29503" si="918">HYPERLINK("https://www.udobaer.de/out/media/public/cust/others/s0000536-2021-ch_it.pdf")</f>
        <v>https://www.udobaer.de/out/media/public/cust/others/s0000536-2021-ch_it.pdf</v>
      </c>
    </row>
    <row r="29493" spans="1:2" x14ac:dyDescent="0.2">
      <c r="A29493" s="1" t="s">
        <v>34750</v>
      </c>
      <c r="B29493" t="str">
        <f t="shared" si="918"/>
        <v>https://www.udobaer.de/out/media/public/cust/others/s0000536-2021-ch_it.pdf</v>
      </c>
    </row>
    <row r="29494" spans="1:2" x14ac:dyDescent="0.2">
      <c r="A29494" s="1" t="s">
        <v>34751</v>
      </c>
      <c r="B29494" t="str">
        <f t="shared" si="918"/>
        <v>https://www.udobaer.de/out/media/public/cust/others/s0000536-2021-ch_it.pdf</v>
      </c>
    </row>
    <row r="29495" spans="1:2" x14ac:dyDescent="0.2">
      <c r="A29495" s="1" t="s">
        <v>34752</v>
      </c>
      <c r="B29495" t="str">
        <f t="shared" si="918"/>
        <v>https://www.udobaer.de/out/media/public/cust/others/s0000536-2021-ch_it.pdf</v>
      </c>
    </row>
    <row r="29496" spans="1:2" x14ac:dyDescent="0.2">
      <c r="A29496" s="1" t="s">
        <v>34753</v>
      </c>
      <c r="B29496" t="str">
        <f t="shared" si="918"/>
        <v>https://www.udobaer.de/out/media/public/cust/others/s0000536-2021-ch_it.pdf</v>
      </c>
    </row>
    <row r="29497" spans="1:2" x14ac:dyDescent="0.2">
      <c r="A29497" s="1" t="s">
        <v>34754</v>
      </c>
      <c r="B29497" t="str">
        <f t="shared" si="918"/>
        <v>https://www.udobaer.de/out/media/public/cust/others/s0000536-2021-ch_it.pdf</v>
      </c>
    </row>
    <row r="29498" spans="1:2" x14ac:dyDescent="0.2">
      <c r="A29498" s="1" t="s">
        <v>34755</v>
      </c>
      <c r="B29498" t="str">
        <f t="shared" si="918"/>
        <v>https://www.udobaer.de/out/media/public/cust/others/s0000536-2021-ch_it.pdf</v>
      </c>
    </row>
    <row r="29499" spans="1:2" x14ac:dyDescent="0.2">
      <c r="A29499" s="1" t="s">
        <v>34756</v>
      </c>
      <c r="B29499" t="str">
        <f t="shared" si="918"/>
        <v>https://www.udobaer.de/out/media/public/cust/others/s0000536-2021-ch_it.pdf</v>
      </c>
    </row>
    <row r="29500" spans="1:2" x14ac:dyDescent="0.2">
      <c r="A29500" s="1" t="s">
        <v>34757</v>
      </c>
      <c r="B29500" t="str">
        <f t="shared" si="918"/>
        <v>https://www.udobaer.de/out/media/public/cust/others/s0000536-2021-ch_it.pdf</v>
      </c>
    </row>
    <row r="29501" spans="1:2" x14ac:dyDescent="0.2">
      <c r="A29501" s="1" t="s">
        <v>34758</v>
      </c>
      <c r="B29501" t="str">
        <f t="shared" si="918"/>
        <v>https://www.udobaer.de/out/media/public/cust/others/s0000536-2021-ch_it.pdf</v>
      </c>
    </row>
    <row r="29502" spans="1:2" x14ac:dyDescent="0.2">
      <c r="A29502" s="1" t="s">
        <v>34759</v>
      </c>
      <c r="B29502" t="str">
        <f t="shared" si="918"/>
        <v>https://www.udobaer.de/out/media/public/cust/others/s0000536-2021-ch_it.pdf</v>
      </c>
    </row>
    <row r="29503" spans="1:2" x14ac:dyDescent="0.2">
      <c r="A29503" s="1" t="s">
        <v>34760</v>
      </c>
      <c r="B29503" t="str">
        <f t="shared" si="918"/>
        <v>https://www.udobaer.de/out/media/public/cust/others/s0000536-2021-ch_it.pdf</v>
      </c>
    </row>
    <row r="29504" spans="1:2" x14ac:dyDescent="0.2">
      <c r="A29504" s="1" t="s">
        <v>34811</v>
      </c>
      <c r="B29504" t="str">
        <f t="shared" ref="B29504:B29517" si="919">HYPERLINK("https://www.udobaer.de/out/media/public/cust/others/s0000537-2021-ch_it.pdf")</f>
        <v>https://www.udobaer.de/out/media/public/cust/others/s0000537-2021-ch_it.pdf</v>
      </c>
    </row>
    <row r="29505" spans="1:2" x14ac:dyDescent="0.2">
      <c r="A29505" s="1" t="s">
        <v>34814</v>
      </c>
      <c r="B29505" t="str">
        <f t="shared" si="919"/>
        <v>https://www.udobaer.de/out/media/public/cust/others/s0000537-2021-ch_it.pdf</v>
      </c>
    </row>
    <row r="29506" spans="1:2" x14ac:dyDescent="0.2">
      <c r="A29506" s="1" t="s">
        <v>34815</v>
      </c>
      <c r="B29506" t="str">
        <f t="shared" si="919"/>
        <v>https://www.udobaer.de/out/media/public/cust/others/s0000537-2021-ch_it.pdf</v>
      </c>
    </row>
    <row r="29507" spans="1:2" x14ac:dyDescent="0.2">
      <c r="A29507" s="1" t="s">
        <v>34816</v>
      </c>
      <c r="B29507" t="str">
        <f t="shared" si="919"/>
        <v>https://www.udobaer.de/out/media/public/cust/others/s0000537-2021-ch_it.pdf</v>
      </c>
    </row>
    <row r="29508" spans="1:2" x14ac:dyDescent="0.2">
      <c r="A29508" s="1" t="s">
        <v>34817</v>
      </c>
      <c r="B29508" t="str">
        <f t="shared" si="919"/>
        <v>https://www.udobaer.de/out/media/public/cust/others/s0000537-2021-ch_it.pdf</v>
      </c>
    </row>
    <row r="29509" spans="1:2" x14ac:dyDescent="0.2">
      <c r="A29509" s="1" t="s">
        <v>34818</v>
      </c>
      <c r="B29509" t="str">
        <f t="shared" si="919"/>
        <v>https://www.udobaer.de/out/media/public/cust/others/s0000537-2021-ch_it.pdf</v>
      </c>
    </row>
    <row r="29510" spans="1:2" x14ac:dyDescent="0.2">
      <c r="A29510" s="1" t="s">
        <v>34819</v>
      </c>
      <c r="B29510" t="str">
        <f t="shared" si="919"/>
        <v>https://www.udobaer.de/out/media/public/cust/others/s0000537-2021-ch_it.pdf</v>
      </c>
    </row>
    <row r="29511" spans="1:2" x14ac:dyDescent="0.2">
      <c r="A29511" s="1" t="s">
        <v>34820</v>
      </c>
      <c r="B29511" t="str">
        <f t="shared" si="919"/>
        <v>https://www.udobaer.de/out/media/public/cust/others/s0000537-2021-ch_it.pdf</v>
      </c>
    </row>
    <row r="29512" spans="1:2" x14ac:dyDescent="0.2">
      <c r="A29512" s="1" t="s">
        <v>34821</v>
      </c>
      <c r="B29512" t="str">
        <f t="shared" si="919"/>
        <v>https://www.udobaer.de/out/media/public/cust/others/s0000537-2021-ch_it.pdf</v>
      </c>
    </row>
    <row r="29513" spans="1:2" x14ac:dyDescent="0.2">
      <c r="A29513" s="1" t="s">
        <v>34822</v>
      </c>
      <c r="B29513" t="str">
        <f t="shared" si="919"/>
        <v>https://www.udobaer.de/out/media/public/cust/others/s0000537-2021-ch_it.pdf</v>
      </c>
    </row>
    <row r="29514" spans="1:2" x14ac:dyDescent="0.2">
      <c r="A29514" s="1" t="s">
        <v>34823</v>
      </c>
      <c r="B29514" t="str">
        <f t="shared" si="919"/>
        <v>https://www.udobaer.de/out/media/public/cust/others/s0000537-2021-ch_it.pdf</v>
      </c>
    </row>
    <row r="29515" spans="1:2" x14ac:dyDescent="0.2">
      <c r="A29515" s="1" t="s">
        <v>34824</v>
      </c>
      <c r="B29515" t="str">
        <f t="shared" si="919"/>
        <v>https://www.udobaer.de/out/media/public/cust/others/s0000537-2021-ch_it.pdf</v>
      </c>
    </row>
    <row r="29516" spans="1:2" x14ac:dyDescent="0.2">
      <c r="A29516" s="1" t="s">
        <v>34963</v>
      </c>
      <c r="B29516" t="str">
        <f t="shared" si="919"/>
        <v>https://www.udobaer.de/out/media/public/cust/others/s0000537-2021-ch_it.pdf</v>
      </c>
    </row>
    <row r="29517" spans="1:2" x14ac:dyDescent="0.2">
      <c r="A29517" s="1" t="s">
        <v>34964</v>
      </c>
      <c r="B29517" t="str">
        <f t="shared" si="919"/>
        <v>https://www.udobaer.de/out/media/public/cust/others/s0000537-2021-ch_it.pdf</v>
      </c>
    </row>
    <row r="29518" spans="1:2" x14ac:dyDescent="0.2">
      <c r="A29518" s="1" t="s">
        <v>34778</v>
      </c>
      <c r="B29518" t="str">
        <f t="shared" ref="B29518:B29528" si="920">HYPERLINK("https://www.udobaer.de/out/media/public/cust/others/s0000538-2021-ch_it.pdf")</f>
        <v>https://www.udobaer.de/out/media/public/cust/others/s0000538-2021-ch_it.pdf</v>
      </c>
    </row>
    <row r="29519" spans="1:2" x14ac:dyDescent="0.2">
      <c r="A29519" s="1" t="s">
        <v>34779</v>
      </c>
      <c r="B29519" t="str">
        <f t="shared" si="920"/>
        <v>https://www.udobaer.de/out/media/public/cust/others/s0000538-2021-ch_it.pdf</v>
      </c>
    </row>
    <row r="29520" spans="1:2" x14ac:dyDescent="0.2">
      <c r="A29520" s="1" t="s">
        <v>34780</v>
      </c>
      <c r="B29520" t="str">
        <f t="shared" si="920"/>
        <v>https://www.udobaer.de/out/media/public/cust/others/s0000538-2021-ch_it.pdf</v>
      </c>
    </row>
    <row r="29521" spans="1:2" x14ac:dyDescent="0.2">
      <c r="A29521" s="1" t="s">
        <v>34781</v>
      </c>
      <c r="B29521" t="str">
        <f t="shared" si="920"/>
        <v>https://www.udobaer.de/out/media/public/cust/others/s0000538-2021-ch_it.pdf</v>
      </c>
    </row>
    <row r="29522" spans="1:2" x14ac:dyDescent="0.2">
      <c r="A29522" s="1" t="s">
        <v>34782</v>
      </c>
      <c r="B29522" t="str">
        <f t="shared" si="920"/>
        <v>https://www.udobaer.de/out/media/public/cust/others/s0000538-2021-ch_it.pdf</v>
      </c>
    </row>
    <row r="29523" spans="1:2" x14ac:dyDescent="0.2">
      <c r="A29523" s="1" t="s">
        <v>34783</v>
      </c>
      <c r="B29523" t="str">
        <f t="shared" si="920"/>
        <v>https://www.udobaer.de/out/media/public/cust/others/s0000538-2021-ch_it.pdf</v>
      </c>
    </row>
    <row r="29524" spans="1:2" x14ac:dyDescent="0.2">
      <c r="A29524" s="1" t="s">
        <v>34797</v>
      </c>
      <c r="B29524" t="str">
        <f t="shared" si="920"/>
        <v>https://www.udobaer.de/out/media/public/cust/others/s0000538-2021-ch_it.pdf</v>
      </c>
    </row>
    <row r="29525" spans="1:2" x14ac:dyDescent="0.2">
      <c r="A29525" s="1" t="s">
        <v>34798</v>
      </c>
      <c r="B29525" t="str">
        <f t="shared" si="920"/>
        <v>https://www.udobaer.de/out/media/public/cust/others/s0000538-2021-ch_it.pdf</v>
      </c>
    </row>
    <row r="29526" spans="1:2" x14ac:dyDescent="0.2">
      <c r="A29526" s="1" t="s">
        <v>34799</v>
      </c>
      <c r="B29526" t="str">
        <f t="shared" si="920"/>
        <v>https://www.udobaer.de/out/media/public/cust/others/s0000538-2021-ch_it.pdf</v>
      </c>
    </row>
    <row r="29527" spans="1:2" x14ac:dyDescent="0.2">
      <c r="A29527" s="1" t="s">
        <v>34800</v>
      </c>
      <c r="B29527" t="str">
        <f t="shared" si="920"/>
        <v>https://www.udobaer.de/out/media/public/cust/others/s0000538-2021-ch_it.pdf</v>
      </c>
    </row>
    <row r="29528" spans="1:2" x14ac:dyDescent="0.2">
      <c r="A29528" s="1" t="s">
        <v>34803</v>
      </c>
      <c r="B29528" t="str">
        <f t="shared" si="920"/>
        <v>https://www.udobaer.de/out/media/public/cust/others/s0000538-2021-ch_it.pdf</v>
      </c>
    </row>
    <row r="29529" spans="1:2" x14ac:dyDescent="0.2">
      <c r="A29529" s="1" t="s">
        <v>34801</v>
      </c>
      <c r="B29529" t="str">
        <f t="shared" ref="B29529:B29544" si="921">HYPERLINK("https://www.udobaer.de/out/media/public/cust/others/s0000539-2021-ch_it.pdf")</f>
        <v>https://www.udobaer.de/out/media/public/cust/others/s0000539-2021-ch_it.pdf</v>
      </c>
    </row>
    <row r="29530" spans="1:2" x14ac:dyDescent="0.2">
      <c r="A29530" s="1" t="s">
        <v>34802</v>
      </c>
      <c r="B29530" t="str">
        <f t="shared" si="921"/>
        <v>https://www.udobaer.de/out/media/public/cust/others/s0000539-2021-ch_it.pdf</v>
      </c>
    </row>
    <row r="29531" spans="1:2" x14ac:dyDescent="0.2">
      <c r="A29531" s="1" t="s">
        <v>34804</v>
      </c>
      <c r="B29531" t="str">
        <f t="shared" si="921"/>
        <v>https://www.udobaer.de/out/media/public/cust/others/s0000539-2021-ch_it.pdf</v>
      </c>
    </row>
    <row r="29532" spans="1:2" x14ac:dyDescent="0.2">
      <c r="A29532" s="1" t="s">
        <v>34805</v>
      </c>
      <c r="B29532" t="str">
        <f t="shared" si="921"/>
        <v>https://www.udobaer.de/out/media/public/cust/others/s0000539-2021-ch_it.pdf</v>
      </c>
    </row>
    <row r="29533" spans="1:2" x14ac:dyDescent="0.2">
      <c r="A29533" s="1" t="s">
        <v>34806</v>
      </c>
      <c r="B29533" t="str">
        <f t="shared" si="921"/>
        <v>https://www.udobaer.de/out/media/public/cust/others/s0000539-2021-ch_it.pdf</v>
      </c>
    </row>
    <row r="29534" spans="1:2" x14ac:dyDescent="0.2">
      <c r="A29534" s="1" t="s">
        <v>34807</v>
      </c>
      <c r="B29534" t="str">
        <f t="shared" si="921"/>
        <v>https://www.udobaer.de/out/media/public/cust/others/s0000539-2021-ch_it.pdf</v>
      </c>
    </row>
    <row r="29535" spans="1:2" x14ac:dyDescent="0.2">
      <c r="A29535" s="1" t="s">
        <v>34808</v>
      </c>
      <c r="B29535" t="str">
        <f t="shared" si="921"/>
        <v>https://www.udobaer.de/out/media/public/cust/others/s0000539-2021-ch_it.pdf</v>
      </c>
    </row>
    <row r="29536" spans="1:2" x14ac:dyDescent="0.2">
      <c r="A29536" s="1" t="s">
        <v>34809</v>
      </c>
      <c r="B29536" t="str">
        <f t="shared" si="921"/>
        <v>https://www.udobaer.de/out/media/public/cust/others/s0000539-2021-ch_it.pdf</v>
      </c>
    </row>
    <row r="29537" spans="1:2" x14ac:dyDescent="0.2">
      <c r="A29537" s="1" t="s">
        <v>34810</v>
      </c>
      <c r="B29537" t="str">
        <f t="shared" si="921"/>
        <v>https://www.udobaer.de/out/media/public/cust/others/s0000539-2021-ch_it.pdf</v>
      </c>
    </row>
    <row r="29538" spans="1:2" x14ac:dyDescent="0.2">
      <c r="A29538" s="1" t="s">
        <v>34812</v>
      </c>
      <c r="B29538" t="str">
        <f t="shared" si="921"/>
        <v>https://www.udobaer.de/out/media/public/cust/others/s0000539-2021-ch_it.pdf</v>
      </c>
    </row>
    <row r="29539" spans="1:2" x14ac:dyDescent="0.2">
      <c r="A29539" s="1" t="s">
        <v>34813</v>
      </c>
      <c r="B29539" t="str">
        <f t="shared" si="921"/>
        <v>https://www.udobaer.de/out/media/public/cust/others/s0000539-2021-ch_it.pdf</v>
      </c>
    </row>
    <row r="29540" spans="1:2" x14ac:dyDescent="0.2">
      <c r="A29540" s="1" t="s">
        <v>34873</v>
      </c>
      <c r="B29540" t="str">
        <f t="shared" si="921"/>
        <v>https://www.udobaer.de/out/media/public/cust/others/s0000539-2021-ch_it.pdf</v>
      </c>
    </row>
    <row r="29541" spans="1:2" x14ac:dyDescent="0.2">
      <c r="A29541" s="1" t="s">
        <v>34874</v>
      </c>
      <c r="B29541" t="str">
        <f t="shared" si="921"/>
        <v>https://www.udobaer.de/out/media/public/cust/others/s0000539-2021-ch_it.pdf</v>
      </c>
    </row>
    <row r="29542" spans="1:2" x14ac:dyDescent="0.2">
      <c r="A29542" s="1" t="s">
        <v>34875</v>
      </c>
      <c r="B29542" t="str">
        <f t="shared" si="921"/>
        <v>https://www.udobaer.de/out/media/public/cust/others/s0000539-2021-ch_it.pdf</v>
      </c>
    </row>
    <row r="29543" spans="1:2" x14ac:dyDescent="0.2">
      <c r="A29543" s="1" t="s">
        <v>34876</v>
      </c>
      <c r="B29543" t="str">
        <f t="shared" si="921"/>
        <v>https://www.udobaer.de/out/media/public/cust/others/s0000539-2021-ch_it.pdf</v>
      </c>
    </row>
    <row r="29544" spans="1:2" x14ac:dyDescent="0.2">
      <c r="A29544" s="1" t="s">
        <v>34877</v>
      </c>
      <c r="B29544" t="str">
        <f t="shared" si="921"/>
        <v>https://www.udobaer.de/out/media/public/cust/others/s0000539-2021-ch_it.pdf</v>
      </c>
    </row>
    <row r="29545" spans="1:2" x14ac:dyDescent="0.2">
      <c r="A29545" s="1" t="s">
        <v>34825</v>
      </c>
      <c r="B29545" t="str">
        <f t="shared" ref="B29545:B29580" si="922">HYPERLINK("https://www.udobaer.de/out/media/public/cust/others/s0000540-2021-ch_it.pdf")</f>
        <v>https://www.udobaer.de/out/media/public/cust/others/s0000540-2021-ch_it.pdf</v>
      </c>
    </row>
    <row r="29546" spans="1:2" x14ac:dyDescent="0.2">
      <c r="A29546" s="1" t="s">
        <v>34826</v>
      </c>
      <c r="B29546" t="str">
        <f t="shared" si="922"/>
        <v>https://www.udobaer.de/out/media/public/cust/others/s0000540-2021-ch_it.pdf</v>
      </c>
    </row>
    <row r="29547" spans="1:2" x14ac:dyDescent="0.2">
      <c r="A29547" s="1" t="s">
        <v>34827</v>
      </c>
      <c r="B29547" t="str">
        <f t="shared" si="922"/>
        <v>https://www.udobaer.de/out/media/public/cust/others/s0000540-2021-ch_it.pdf</v>
      </c>
    </row>
    <row r="29548" spans="1:2" x14ac:dyDescent="0.2">
      <c r="A29548" s="1" t="s">
        <v>34828</v>
      </c>
      <c r="B29548" t="str">
        <f t="shared" si="922"/>
        <v>https://www.udobaer.de/out/media/public/cust/others/s0000540-2021-ch_it.pdf</v>
      </c>
    </row>
    <row r="29549" spans="1:2" x14ac:dyDescent="0.2">
      <c r="A29549" s="1" t="s">
        <v>34829</v>
      </c>
      <c r="B29549" t="str">
        <f t="shared" si="922"/>
        <v>https://www.udobaer.de/out/media/public/cust/others/s0000540-2021-ch_it.pdf</v>
      </c>
    </row>
    <row r="29550" spans="1:2" x14ac:dyDescent="0.2">
      <c r="A29550" s="1" t="s">
        <v>34830</v>
      </c>
      <c r="B29550" t="str">
        <f t="shared" si="922"/>
        <v>https://www.udobaer.de/out/media/public/cust/others/s0000540-2021-ch_it.pdf</v>
      </c>
    </row>
    <row r="29551" spans="1:2" x14ac:dyDescent="0.2">
      <c r="A29551" s="1" t="s">
        <v>34831</v>
      </c>
      <c r="B29551" t="str">
        <f t="shared" si="922"/>
        <v>https://www.udobaer.de/out/media/public/cust/others/s0000540-2021-ch_it.pdf</v>
      </c>
    </row>
    <row r="29552" spans="1:2" x14ac:dyDescent="0.2">
      <c r="A29552" s="1" t="s">
        <v>34832</v>
      </c>
      <c r="B29552" t="str">
        <f t="shared" si="922"/>
        <v>https://www.udobaer.de/out/media/public/cust/others/s0000540-2021-ch_it.pdf</v>
      </c>
    </row>
    <row r="29553" spans="1:2" x14ac:dyDescent="0.2">
      <c r="A29553" s="1" t="s">
        <v>34833</v>
      </c>
      <c r="B29553" t="str">
        <f t="shared" si="922"/>
        <v>https://www.udobaer.de/out/media/public/cust/others/s0000540-2021-ch_it.pdf</v>
      </c>
    </row>
    <row r="29554" spans="1:2" x14ac:dyDescent="0.2">
      <c r="A29554" s="1" t="s">
        <v>34834</v>
      </c>
      <c r="B29554" t="str">
        <f t="shared" si="922"/>
        <v>https://www.udobaer.de/out/media/public/cust/others/s0000540-2021-ch_it.pdf</v>
      </c>
    </row>
    <row r="29555" spans="1:2" x14ac:dyDescent="0.2">
      <c r="A29555" s="1" t="s">
        <v>34835</v>
      </c>
      <c r="B29555" t="str">
        <f t="shared" si="922"/>
        <v>https://www.udobaer.de/out/media/public/cust/others/s0000540-2021-ch_it.pdf</v>
      </c>
    </row>
    <row r="29556" spans="1:2" x14ac:dyDescent="0.2">
      <c r="A29556" s="1" t="s">
        <v>34836</v>
      </c>
      <c r="B29556" t="str">
        <f t="shared" si="922"/>
        <v>https://www.udobaer.de/out/media/public/cust/others/s0000540-2021-ch_it.pdf</v>
      </c>
    </row>
    <row r="29557" spans="1:2" x14ac:dyDescent="0.2">
      <c r="A29557" s="1" t="s">
        <v>34837</v>
      </c>
      <c r="B29557" t="str">
        <f t="shared" si="922"/>
        <v>https://www.udobaer.de/out/media/public/cust/others/s0000540-2021-ch_it.pdf</v>
      </c>
    </row>
    <row r="29558" spans="1:2" x14ac:dyDescent="0.2">
      <c r="A29558" s="1" t="s">
        <v>34838</v>
      </c>
      <c r="B29558" t="str">
        <f t="shared" si="922"/>
        <v>https://www.udobaer.de/out/media/public/cust/others/s0000540-2021-ch_it.pdf</v>
      </c>
    </row>
    <row r="29559" spans="1:2" x14ac:dyDescent="0.2">
      <c r="A29559" s="1" t="s">
        <v>34839</v>
      </c>
      <c r="B29559" t="str">
        <f t="shared" si="922"/>
        <v>https://www.udobaer.de/out/media/public/cust/others/s0000540-2021-ch_it.pdf</v>
      </c>
    </row>
    <row r="29560" spans="1:2" x14ac:dyDescent="0.2">
      <c r="A29560" s="1" t="s">
        <v>34840</v>
      </c>
      <c r="B29560" t="str">
        <f t="shared" si="922"/>
        <v>https://www.udobaer.de/out/media/public/cust/others/s0000540-2021-ch_it.pdf</v>
      </c>
    </row>
    <row r="29561" spans="1:2" x14ac:dyDescent="0.2">
      <c r="A29561" s="1" t="s">
        <v>34841</v>
      </c>
      <c r="B29561" t="str">
        <f t="shared" si="922"/>
        <v>https://www.udobaer.de/out/media/public/cust/others/s0000540-2021-ch_it.pdf</v>
      </c>
    </row>
    <row r="29562" spans="1:2" x14ac:dyDescent="0.2">
      <c r="A29562" s="1" t="s">
        <v>34842</v>
      </c>
      <c r="B29562" t="str">
        <f t="shared" si="922"/>
        <v>https://www.udobaer.de/out/media/public/cust/others/s0000540-2021-ch_it.pdf</v>
      </c>
    </row>
    <row r="29563" spans="1:2" x14ac:dyDescent="0.2">
      <c r="A29563" s="1" t="s">
        <v>34843</v>
      </c>
      <c r="B29563" t="str">
        <f t="shared" si="922"/>
        <v>https://www.udobaer.de/out/media/public/cust/others/s0000540-2021-ch_it.pdf</v>
      </c>
    </row>
    <row r="29564" spans="1:2" x14ac:dyDescent="0.2">
      <c r="A29564" s="1" t="s">
        <v>34844</v>
      </c>
      <c r="B29564" t="str">
        <f t="shared" si="922"/>
        <v>https://www.udobaer.de/out/media/public/cust/others/s0000540-2021-ch_it.pdf</v>
      </c>
    </row>
    <row r="29565" spans="1:2" x14ac:dyDescent="0.2">
      <c r="A29565" s="1" t="s">
        <v>34845</v>
      </c>
      <c r="B29565" t="str">
        <f t="shared" si="922"/>
        <v>https://www.udobaer.de/out/media/public/cust/others/s0000540-2021-ch_it.pdf</v>
      </c>
    </row>
    <row r="29566" spans="1:2" x14ac:dyDescent="0.2">
      <c r="A29566" s="1" t="s">
        <v>34846</v>
      </c>
      <c r="B29566" t="str">
        <f t="shared" si="922"/>
        <v>https://www.udobaer.de/out/media/public/cust/others/s0000540-2021-ch_it.pdf</v>
      </c>
    </row>
    <row r="29567" spans="1:2" x14ac:dyDescent="0.2">
      <c r="A29567" s="1" t="s">
        <v>34847</v>
      </c>
      <c r="B29567" t="str">
        <f t="shared" si="922"/>
        <v>https://www.udobaer.de/out/media/public/cust/others/s0000540-2021-ch_it.pdf</v>
      </c>
    </row>
    <row r="29568" spans="1:2" x14ac:dyDescent="0.2">
      <c r="A29568" s="1" t="s">
        <v>34848</v>
      </c>
      <c r="B29568" t="str">
        <f t="shared" si="922"/>
        <v>https://www.udobaer.de/out/media/public/cust/others/s0000540-2021-ch_it.pdf</v>
      </c>
    </row>
    <row r="29569" spans="1:2" x14ac:dyDescent="0.2">
      <c r="A29569" s="1" t="s">
        <v>34849</v>
      </c>
      <c r="B29569" t="str">
        <f t="shared" si="922"/>
        <v>https://www.udobaer.de/out/media/public/cust/others/s0000540-2021-ch_it.pdf</v>
      </c>
    </row>
    <row r="29570" spans="1:2" x14ac:dyDescent="0.2">
      <c r="A29570" s="1" t="s">
        <v>34850</v>
      </c>
      <c r="B29570" t="str">
        <f t="shared" si="922"/>
        <v>https://www.udobaer.de/out/media/public/cust/others/s0000540-2021-ch_it.pdf</v>
      </c>
    </row>
    <row r="29571" spans="1:2" x14ac:dyDescent="0.2">
      <c r="A29571" s="1" t="s">
        <v>34851</v>
      </c>
      <c r="B29571" t="str">
        <f t="shared" si="922"/>
        <v>https://www.udobaer.de/out/media/public/cust/others/s0000540-2021-ch_it.pdf</v>
      </c>
    </row>
    <row r="29572" spans="1:2" x14ac:dyDescent="0.2">
      <c r="A29572" s="1" t="s">
        <v>34852</v>
      </c>
      <c r="B29572" t="str">
        <f t="shared" si="922"/>
        <v>https://www.udobaer.de/out/media/public/cust/others/s0000540-2021-ch_it.pdf</v>
      </c>
    </row>
    <row r="29573" spans="1:2" x14ac:dyDescent="0.2">
      <c r="A29573" s="1" t="s">
        <v>34853</v>
      </c>
      <c r="B29573" t="str">
        <f t="shared" si="922"/>
        <v>https://www.udobaer.de/out/media/public/cust/others/s0000540-2021-ch_it.pdf</v>
      </c>
    </row>
    <row r="29574" spans="1:2" x14ac:dyDescent="0.2">
      <c r="A29574" s="1" t="s">
        <v>34854</v>
      </c>
      <c r="B29574" t="str">
        <f t="shared" si="922"/>
        <v>https://www.udobaer.de/out/media/public/cust/others/s0000540-2021-ch_it.pdf</v>
      </c>
    </row>
    <row r="29575" spans="1:2" x14ac:dyDescent="0.2">
      <c r="A29575" s="1" t="s">
        <v>34867</v>
      </c>
      <c r="B29575" t="str">
        <f t="shared" si="922"/>
        <v>https://www.udobaer.de/out/media/public/cust/others/s0000540-2021-ch_it.pdf</v>
      </c>
    </row>
    <row r="29576" spans="1:2" x14ac:dyDescent="0.2">
      <c r="A29576" s="1" t="s">
        <v>34868</v>
      </c>
      <c r="B29576" t="str">
        <f t="shared" si="922"/>
        <v>https://www.udobaer.de/out/media/public/cust/others/s0000540-2021-ch_it.pdf</v>
      </c>
    </row>
    <row r="29577" spans="1:2" x14ac:dyDescent="0.2">
      <c r="A29577" s="1" t="s">
        <v>34869</v>
      </c>
      <c r="B29577" t="str">
        <f t="shared" si="922"/>
        <v>https://www.udobaer.de/out/media/public/cust/others/s0000540-2021-ch_it.pdf</v>
      </c>
    </row>
    <row r="29578" spans="1:2" x14ac:dyDescent="0.2">
      <c r="A29578" s="1" t="s">
        <v>34870</v>
      </c>
      <c r="B29578" t="str">
        <f t="shared" si="922"/>
        <v>https://www.udobaer.de/out/media/public/cust/others/s0000540-2021-ch_it.pdf</v>
      </c>
    </row>
    <row r="29579" spans="1:2" x14ac:dyDescent="0.2">
      <c r="A29579" s="1" t="s">
        <v>34871</v>
      </c>
      <c r="B29579" t="str">
        <f t="shared" si="922"/>
        <v>https://www.udobaer.de/out/media/public/cust/others/s0000540-2021-ch_it.pdf</v>
      </c>
    </row>
    <row r="29580" spans="1:2" x14ac:dyDescent="0.2">
      <c r="A29580" s="1" t="s">
        <v>34872</v>
      </c>
      <c r="B29580" t="str">
        <f t="shared" si="922"/>
        <v>https://www.udobaer.de/out/media/public/cust/others/s0000540-2021-ch_it.pdf</v>
      </c>
    </row>
    <row r="29581" spans="1:2" x14ac:dyDescent="0.2">
      <c r="A29581" s="1" t="s">
        <v>34744</v>
      </c>
      <c r="B29581" t="str">
        <f>HYPERLINK("https://www.udobaer.de/out/media/public/cust/others/s0000541-2021-ch_it.pdf")</f>
        <v>https://www.udobaer.de/out/media/public/cust/others/s0000541-2021-ch_it.pdf</v>
      </c>
    </row>
    <row r="29582" spans="1:2" x14ac:dyDescent="0.2">
      <c r="A29582" s="1" t="s">
        <v>34784</v>
      </c>
      <c r="B29582" t="str">
        <f t="shared" ref="B29582:B29605" si="923">HYPERLINK("https://www.udobaer.de/out/media/public/cust/others/s0000542-2021-ch_it.pdf")</f>
        <v>https://www.udobaer.de/out/media/public/cust/others/s0000542-2021-ch_it.pdf</v>
      </c>
    </row>
    <row r="29583" spans="1:2" x14ac:dyDescent="0.2">
      <c r="A29583" s="1" t="s">
        <v>34785</v>
      </c>
      <c r="B29583" t="str">
        <f t="shared" si="923"/>
        <v>https://www.udobaer.de/out/media/public/cust/others/s0000542-2021-ch_it.pdf</v>
      </c>
    </row>
    <row r="29584" spans="1:2" x14ac:dyDescent="0.2">
      <c r="A29584" s="1" t="s">
        <v>34786</v>
      </c>
      <c r="B29584" t="str">
        <f t="shared" si="923"/>
        <v>https://www.udobaer.de/out/media/public/cust/others/s0000542-2021-ch_it.pdf</v>
      </c>
    </row>
    <row r="29585" spans="1:2" x14ac:dyDescent="0.2">
      <c r="A29585" s="1" t="s">
        <v>34787</v>
      </c>
      <c r="B29585" t="str">
        <f t="shared" si="923"/>
        <v>https://www.udobaer.de/out/media/public/cust/others/s0000542-2021-ch_it.pdf</v>
      </c>
    </row>
    <row r="29586" spans="1:2" x14ac:dyDescent="0.2">
      <c r="A29586" s="1" t="s">
        <v>34788</v>
      </c>
      <c r="B29586" t="str">
        <f t="shared" si="923"/>
        <v>https://www.udobaer.de/out/media/public/cust/others/s0000542-2021-ch_it.pdf</v>
      </c>
    </row>
    <row r="29587" spans="1:2" x14ac:dyDescent="0.2">
      <c r="A29587" s="1" t="s">
        <v>34789</v>
      </c>
      <c r="B29587" t="str">
        <f t="shared" si="923"/>
        <v>https://www.udobaer.de/out/media/public/cust/others/s0000542-2021-ch_it.pdf</v>
      </c>
    </row>
    <row r="29588" spans="1:2" x14ac:dyDescent="0.2">
      <c r="A29588" s="1" t="s">
        <v>34790</v>
      </c>
      <c r="B29588" t="str">
        <f t="shared" si="923"/>
        <v>https://www.udobaer.de/out/media/public/cust/others/s0000542-2021-ch_it.pdf</v>
      </c>
    </row>
    <row r="29589" spans="1:2" x14ac:dyDescent="0.2">
      <c r="A29589" s="1" t="s">
        <v>34791</v>
      </c>
      <c r="B29589" t="str">
        <f t="shared" si="923"/>
        <v>https://www.udobaer.de/out/media/public/cust/others/s0000542-2021-ch_it.pdf</v>
      </c>
    </row>
    <row r="29590" spans="1:2" x14ac:dyDescent="0.2">
      <c r="A29590" s="1" t="s">
        <v>34792</v>
      </c>
      <c r="B29590" t="str">
        <f t="shared" si="923"/>
        <v>https://www.udobaer.de/out/media/public/cust/others/s0000542-2021-ch_it.pdf</v>
      </c>
    </row>
    <row r="29591" spans="1:2" x14ac:dyDescent="0.2">
      <c r="A29591" s="1" t="s">
        <v>34793</v>
      </c>
      <c r="B29591" t="str">
        <f t="shared" si="923"/>
        <v>https://www.udobaer.de/out/media/public/cust/others/s0000542-2021-ch_it.pdf</v>
      </c>
    </row>
    <row r="29592" spans="1:2" x14ac:dyDescent="0.2">
      <c r="A29592" s="1" t="s">
        <v>34794</v>
      </c>
      <c r="B29592" t="str">
        <f t="shared" si="923"/>
        <v>https://www.udobaer.de/out/media/public/cust/others/s0000542-2021-ch_it.pdf</v>
      </c>
    </row>
    <row r="29593" spans="1:2" x14ac:dyDescent="0.2">
      <c r="A29593" s="1" t="s">
        <v>34795</v>
      </c>
      <c r="B29593" t="str">
        <f t="shared" si="923"/>
        <v>https://www.udobaer.de/out/media/public/cust/others/s0000542-2021-ch_it.pdf</v>
      </c>
    </row>
    <row r="29594" spans="1:2" x14ac:dyDescent="0.2">
      <c r="A29594" s="1" t="s">
        <v>34796</v>
      </c>
      <c r="B29594" t="str">
        <f t="shared" si="923"/>
        <v>https://www.udobaer.de/out/media/public/cust/others/s0000542-2021-ch_it.pdf</v>
      </c>
    </row>
    <row r="29595" spans="1:2" x14ac:dyDescent="0.2">
      <c r="A29595" s="1" t="s">
        <v>34878</v>
      </c>
      <c r="B29595" t="str">
        <f t="shared" si="923"/>
        <v>https://www.udobaer.de/out/media/public/cust/others/s0000542-2021-ch_it.pdf</v>
      </c>
    </row>
    <row r="29596" spans="1:2" x14ac:dyDescent="0.2">
      <c r="A29596" s="1" t="s">
        <v>34879</v>
      </c>
      <c r="B29596" t="str">
        <f t="shared" si="923"/>
        <v>https://www.udobaer.de/out/media/public/cust/others/s0000542-2021-ch_it.pdf</v>
      </c>
    </row>
    <row r="29597" spans="1:2" x14ac:dyDescent="0.2">
      <c r="A29597" s="1" t="s">
        <v>34880</v>
      </c>
      <c r="B29597" t="str">
        <f t="shared" si="923"/>
        <v>https://www.udobaer.de/out/media/public/cust/others/s0000542-2021-ch_it.pdf</v>
      </c>
    </row>
    <row r="29598" spans="1:2" x14ac:dyDescent="0.2">
      <c r="A29598" s="1" t="s">
        <v>34881</v>
      </c>
      <c r="B29598" t="str">
        <f t="shared" si="923"/>
        <v>https://www.udobaer.de/out/media/public/cust/others/s0000542-2021-ch_it.pdf</v>
      </c>
    </row>
    <row r="29599" spans="1:2" x14ac:dyDescent="0.2">
      <c r="A29599" s="1" t="s">
        <v>34882</v>
      </c>
      <c r="B29599" t="str">
        <f t="shared" si="923"/>
        <v>https://www.udobaer.de/out/media/public/cust/others/s0000542-2021-ch_it.pdf</v>
      </c>
    </row>
    <row r="29600" spans="1:2" x14ac:dyDescent="0.2">
      <c r="A29600" s="1" t="s">
        <v>34883</v>
      </c>
      <c r="B29600" t="str">
        <f t="shared" si="923"/>
        <v>https://www.udobaer.de/out/media/public/cust/others/s0000542-2021-ch_it.pdf</v>
      </c>
    </row>
    <row r="29601" spans="1:2" x14ac:dyDescent="0.2">
      <c r="A29601" s="1" t="s">
        <v>34884</v>
      </c>
      <c r="B29601" t="str">
        <f t="shared" si="923"/>
        <v>https://www.udobaer.de/out/media/public/cust/others/s0000542-2021-ch_it.pdf</v>
      </c>
    </row>
    <row r="29602" spans="1:2" x14ac:dyDescent="0.2">
      <c r="A29602" s="1" t="s">
        <v>34885</v>
      </c>
      <c r="B29602" t="str">
        <f t="shared" si="923"/>
        <v>https://www.udobaer.de/out/media/public/cust/others/s0000542-2021-ch_it.pdf</v>
      </c>
    </row>
    <row r="29603" spans="1:2" x14ac:dyDescent="0.2">
      <c r="A29603" s="1" t="s">
        <v>34886</v>
      </c>
      <c r="B29603" t="str">
        <f t="shared" si="923"/>
        <v>https://www.udobaer.de/out/media/public/cust/others/s0000542-2021-ch_it.pdf</v>
      </c>
    </row>
    <row r="29604" spans="1:2" x14ac:dyDescent="0.2">
      <c r="A29604" s="1" t="s">
        <v>34887</v>
      </c>
      <c r="B29604" t="str">
        <f t="shared" si="923"/>
        <v>https://www.udobaer.de/out/media/public/cust/others/s0000542-2021-ch_it.pdf</v>
      </c>
    </row>
    <row r="29605" spans="1:2" x14ac:dyDescent="0.2">
      <c r="A29605" s="1" t="s">
        <v>34888</v>
      </c>
      <c r="B29605" t="str">
        <f t="shared" si="923"/>
        <v>https://www.udobaer.de/out/media/public/cust/others/s0000542-2021-ch_it.pdf</v>
      </c>
    </row>
    <row r="29606" spans="1:2" x14ac:dyDescent="0.2">
      <c r="A29606" s="1" t="s">
        <v>34855</v>
      </c>
      <c r="B29606" t="str">
        <f t="shared" ref="B29606:B29632" si="924">HYPERLINK("https://www.udobaer.de/out/media/public/cust/others/s0000543-2021-ch_it.pdf")</f>
        <v>https://www.udobaer.de/out/media/public/cust/others/s0000543-2021-ch_it.pdf</v>
      </c>
    </row>
    <row r="29607" spans="1:2" x14ac:dyDescent="0.2">
      <c r="A29607" s="1" t="s">
        <v>34856</v>
      </c>
      <c r="B29607" t="str">
        <f t="shared" si="924"/>
        <v>https://www.udobaer.de/out/media/public/cust/others/s0000543-2021-ch_it.pdf</v>
      </c>
    </row>
    <row r="29608" spans="1:2" x14ac:dyDescent="0.2">
      <c r="A29608" s="1" t="s">
        <v>34857</v>
      </c>
      <c r="B29608" t="str">
        <f t="shared" si="924"/>
        <v>https://www.udobaer.de/out/media/public/cust/others/s0000543-2021-ch_it.pdf</v>
      </c>
    </row>
    <row r="29609" spans="1:2" x14ac:dyDescent="0.2">
      <c r="A29609" s="1" t="s">
        <v>34858</v>
      </c>
      <c r="B29609" t="str">
        <f t="shared" si="924"/>
        <v>https://www.udobaer.de/out/media/public/cust/others/s0000543-2021-ch_it.pdf</v>
      </c>
    </row>
    <row r="29610" spans="1:2" x14ac:dyDescent="0.2">
      <c r="A29610" s="1" t="s">
        <v>34859</v>
      </c>
      <c r="B29610" t="str">
        <f t="shared" si="924"/>
        <v>https://www.udobaer.de/out/media/public/cust/others/s0000543-2021-ch_it.pdf</v>
      </c>
    </row>
    <row r="29611" spans="1:2" x14ac:dyDescent="0.2">
      <c r="A29611" s="1" t="s">
        <v>34860</v>
      </c>
      <c r="B29611" t="str">
        <f t="shared" si="924"/>
        <v>https://www.udobaer.de/out/media/public/cust/others/s0000543-2021-ch_it.pdf</v>
      </c>
    </row>
    <row r="29612" spans="1:2" x14ac:dyDescent="0.2">
      <c r="A29612" s="1" t="s">
        <v>34861</v>
      </c>
      <c r="B29612" t="str">
        <f t="shared" si="924"/>
        <v>https://www.udobaer.de/out/media/public/cust/others/s0000543-2021-ch_it.pdf</v>
      </c>
    </row>
    <row r="29613" spans="1:2" x14ac:dyDescent="0.2">
      <c r="A29613" s="1" t="s">
        <v>34862</v>
      </c>
      <c r="B29613" t="str">
        <f t="shared" si="924"/>
        <v>https://www.udobaer.de/out/media/public/cust/others/s0000543-2021-ch_it.pdf</v>
      </c>
    </row>
    <row r="29614" spans="1:2" x14ac:dyDescent="0.2">
      <c r="A29614" s="1" t="s">
        <v>34863</v>
      </c>
      <c r="B29614" t="str">
        <f t="shared" si="924"/>
        <v>https://www.udobaer.de/out/media/public/cust/others/s0000543-2021-ch_it.pdf</v>
      </c>
    </row>
    <row r="29615" spans="1:2" x14ac:dyDescent="0.2">
      <c r="A29615" s="1" t="s">
        <v>34864</v>
      </c>
      <c r="B29615" t="str">
        <f t="shared" si="924"/>
        <v>https://www.udobaer.de/out/media/public/cust/others/s0000543-2021-ch_it.pdf</v>
      </c>
    </row>
    <row r="29616" spans="1:2" x14ac:dyDescent="0.2">
      <c r="A29616" s="1" t="s">
        <v>34865</v>
      </c>
      <c r="B29616" t="str">
        <f t="shared" si="924"/>
        <v>https://www.udobaer.de/out/media/public/cust/others/s0000543-2021-ch_it.pdf</v>
      </c>
    </row>
    <row r="29617" spans="1:2" x14ac:dyDescent="0.2">
      <c r="A29617" s="1" t="s">
        <v>34866</v>
      </c>
      <c r="B29617" t="str">
        <f t="shared" si="924"/>
        <v>https://www.udobaer.de/out/media/public/cust/others/s0000543-2021-ch_it.pdf</v>
      </c>
    </row>
    <row r="29618" spans="1:2" x14ac:dyDescent="0.2">
      <c r="A29618" s="1" t="s">
        <v>34889</v>
      </c>
      <c r="B29618" t="str">
        <f t="shared" si="924"/>
        <v>https://www.udobaer.de/out/media/public/cust/others/s0000543-2021-ch_it.pdf</v>
      </c>
    </row>
    <row r="29619" spans="1:2" x14ac:dyDescent="0.2">
      <c r="A29619" s="1" t="s">
        <v>34890</v>
      </c>
      <c r="B29619" t="str">
        <f t="shared" si="924"/>
        <v>https://www.udobaer.de/out/media/public/cust/others/s0000543-2021-ch_it.pdf</v>
      </c>
    </row>
    <row r="29620" spans="1:2" x14ac:dyDescent="0.2">
      <c r="A29620" s="1" t="s">
        <v>34891</v>
      </c>
      <c r="B29620" t="str">
        <f t="shared" si="924"/>
        <v>https://www.udobaer.de/out/media/public/cust/others/s0000543-2021-ch_it.pdf</v>
      </c>
    </row>
    <row r="29621" spans="1:2" x14ac:dyDescent="0.2">
      <c r="A29621" s="1" t="s">
        <v>34892</v>
      </c>
      <c r="B29621" t="str">
        <f t="shared" si="924"/>
        <v>https://www.udobaer.de/out/media/public/cust/others/s0000543-2021-ch_it.pdf</v>
      </c>
    </row>
    <row r="29622" spans="1:2" x14ac:dyDescent="0.2">
      <c r="A29622" s="1" t="s">
        <v>34893</v>
      </c>
      <c r="B29622" t="str">
        <f t="shared" si="924"/>
        <v>https://www.udobaer.de/out/media/public/cust/others/s0000543-2021-ch_it.pdf</v>
      </c>
    </row>
    <row r="29623" spans="1:2" x14ac:dyDescent="0.2">
      <c r="A29623" s="1" t="s">
        <v>34894</v>
      </c>
      <c r="B29623" t="str">
        <f t="shared" si="924"/>
        <v>https://www.udobaer.de/out/media/public/cust/others/s0000543-2021-ch_it.pdf</v>
      </c>
    </row>
    <row r="29624" spans="1:2" x14ac:dyDescent="0.2">
      <c r="A29624" s="1" t="s">
        <v>34895</v>
      </c>
      <c r="B29624" t="str">
        <f t="shared" si="924"/>
        <v>https://www.udobaer.de/out/media/public/cust/others/s0000543-2021-ch_it.pdf</v>
      </c>
    </row>
    <row r="29625" spans="1:2" x14ac:dyDescent="0.2">
      <c r="A29625" s="1" t="s">
        <v>34896</v>
      </c>
      <c r="B29625" t="str">
        <f t="shared" si="924"/>
        <v>https://www.udobaer.de/out/media/public/cust/others/s0000543-2021-ch_it.pdf</v>
      </c>
    </row>
    <row r="29626" spans="1:2" x14ac:dyDescent="0.2">
      <c r="A29626" s="1" t="s">
        <v>34897</v>
      </c>
      <c r="B29626" t="str">
        <f t="shared" si="924"/>
        <v>https://www.udobaer.de/out/media/public/cust/others/s0000543-2021-ch_it.pdf</v>
      </c>
    </row>
    <row r="29627" spans="1:2" x14ac:dyDescent="0.2">
      <c r="A29627" s="1" t="s">
        <v>34898</v>
      </c>
      <c r="B29627" t="str">
        <f t="shared" si="924"/>
        <v>https://www.udobaer.de/out/media/public/cust/others/s0000543-2021-ch_it.pdf</v>
      </c>
    </row>
    <row r="29628" spans="1:2" x14ac:dyDescent="0.2">
      <c r="A29628" s="1" t="s">
        <v>34899</v>
      </c>
      <c r="B29628" t="str">
        <f t="shared" si="924"/>
        <v>https://www.udobaer.de/out/media/public/cust/others/s0000543-2021-ch_it.pdf</v>
      </c>
    </row>
    <row r="29629" spans="1:2" x14ac:dyDescent="0.2">
      <c r="A29629" s="1" t="s">
        <v>34900</v>
      </c>
      <c r="B29629" t="str">
        <f t="shared" si="924"/>
        <v>https://www.udobaer.de/out/media/public/cust/others/s0000543-2021-ch_it.pdf</v>
      </c>
    </row>
    <row r="29630" spans="1:2" x14ac:dyDescent="0.2">
      <c r="A29630" s="1" t="s">
        <v>34901</v>
      </c>
      <c r="B29630" t="str">
        <f t="shared" si="924"/>
        <v>https://www.udobaer.de/out/media/public/cust/others/s0000543-2021-ch_it.pdf</v>
      </c>
    </row>
    <row r="29631" spans="1:2" x14ac:dyDescent="0.2">
      <c r="A29631" s="1" t="s">
        <v>34902</v>
      </c>
      <c r="B29631" t="str">
        <f t="shared" si="924"/>
        <v>https://www.udobaer.de/out/media/public/cust/others/s0000543-2021-ch_it.pdf</v>
      </c>
    </row>
    <row r="29632" spans="1:2" x14ac:dyDescent="0.2">
      <c r="A29632" s="1" t="s">
        <v>34903</v>
      </c>
      <c r="B29632" t="str">
        <f t="shared" si="924"/>
        <v>https://www.udobaer.de/out/media/public/cust/others/s0000543-2021-ch_it.pdf</v>
      </c>
    </row>
    <row r="29633" spans="1:2" x14ac:dyDescent="0.2">
      <c r="A29633" s="1" t="s">
        <v>34904</v>
      </c>
      <c r="B29633" t="str">
        <f t="shared" ref="B29633:B29651" si="925">HYPERLINK("https://www.udobaer.de/out/media/public/cust/others/s0000544-2021-ch_it.pdf")</f>
        <v>https://www.udobaer.de/out/media/public/cust/others/s0000544-2021-ch_it.pdf</v>
      </c>
    </row>
    <row r="29634" spans="1:2" x14ac:dyDescent="0.2">
      <c r="A29634" s="1" t="s">
        <v>34905</v>
      </c>
      <c r="B29634" t="str">
        <f t="shared" si="925"/>
        <v>https://www.udobaer.de/out/media/public/cust/others/s0000544-2021-ch_it.pdf</v>
      </c>
    </row>
    <row r="29635" spans="1:2" x14ac:dyDescent="0.2">
      <c r="A29635" s="1" t="s">
        <v>34906</v>
      </c>
      <c r="B29635" t="str">
        <f t="shared" si="925"/>
        <v>https://www.udobaer.de/out/media/public/cust/others/s0000544-2021-ch_it.pdf</v>
      </c>
    </row>
    <row r="29636" spans="1:2" x14ac:dyDescent="0.2">
      <c r="A29636" s="1" t="s">
        <v>34907</v>
      </c>
      <c r="B29636" t="str">
        <f t="shared" si="925"/>
        <v>https://www.udobaer.de/out/media/public/cust/others/s0000544-2021-ch_it.pdf</v>
      </c>
    </row>
    <row r="29637" spans="1:2" x14ac:dyDescent="0.2">
      <c r="A29637" s="1" t="s">
        <v>34908</v>
      </c>
      <c r="B29637" t="str">
        <f t="shared" si="925"/>
        <v>https://www.udobaer.de/out/media/public/cust/others/s0000544-2021-ch_it.pdf</v>
      </c>
    </row>
    <row r="29638" spans="1:2" x14ac:dyDescent="0.2">
      <c r="A29638" s="1" t="s">
        <v>34909</v>
      </c>
      <c r="B29638" t="str">
        <f t="shared" si="925"/>
        <v>https://www.udobaer.de/out/media/public/cust/others/s0000544-2021-ch_it.pdf</v>
      </c>
    </row>
    <row r="29639" spans="1:2" x14ac:dyDescent="0.2">
      <c r="A29639" s="1" t="s">
        <v>34910</v>
      </c>
      <c r="B29639" t="str">
        <f t="shared" si="925"/>
        <v>https://www.udobaer.de/out/media/public/cust/others/s0000544-2021-ch_it.pdf</v>
      </c>
    </row>
    <row r="29640" spans="1:2" x14ac:dyDescent="0.2">
      <c r="A29640" s="1" t="s">
        <v>34911</v>
      </c>
      <c r="B29640" t="str">
        <f t="shared" si="925"/>
        <v>https://www.udobaer.de/out/media/public/cust/others/s0000544-2021-ch_it.pdf</v>
      </c>
    </row>
    <row r="29641" spans="1:2" x14ac:dyDescent="0.2">
      <c r="A29641" s="1" t="s">
        <v>34912</v>
      </c>
      <c r="B29641" t="str">
        <f t="shared" si="925"/>
        <v>https://www.udobaer.de/out/media/public/cust/others/s0000544-2021-ch_it.pdf</v>
      </c>
    </row>
    <row r="29642" spans="1:2" x14ac:dyDescent="0.2">
      <c r="A29642" s="1" t="s">
        <v>34913</v>
      </c>
      <c r="B29642" t="str">
        <f t="shared" si="925"/>
        <v>https://www.udobaer.de/out/media/public/cust/others/s0000544-2021-ch_it.pdf</v>
      </c>
    </row>
    <row r="29643" spans="1:2" x14ac:dyDescent="0.2">
      <c r="A29643" s="1" t="s">
        <v>34914</v>
      </c>
      <c r="B29643" t="str">
        <f t="shared" si="925"/>
        <v>https://www.udobaer.de/out/media/public/cust/others/s0000544-2021-ch_it.pdf</v>
      </c>
    </row>
    <row r="29644" spans="1:2" x14ac:dyDescent="0.2">
      <c r="A29644" s="1" t="s">
        <v>34915</v>
      </c>
      <c r="B29644" t="str">
        <f t="shared" si="925"/>
        <v>https://www.udobaer.de/out/media/public/cust/others/s0000544-2021-ch_it.pdf</v>
      </c>
    </row>
    <row r="29645" spans="1:2" x14ac:dyDescent="0.2">
      <c r="A29645" s="1" t="s">
        <v>34916</v>
      </c>
      <c r="B29645" t="str">
        <f t="shared" si="925"/>
        <v>https://www.udobaer.de/out/media/public/cust/others/s0000544-2021-ch_it.pdf</v>
      </c>
    </row>
    <row r="29646" spans="1:2" x14ac:dyDescent="0.2">
      <c r="A29646" s="1" t="s">
        <v>34917</v>
      </c>
      <c r="B29646" t="str">
        <f t="shared" si="925"/>
        <v>https://www.udobaer.de/out/media/public/cust/others/s0000544-2021-ch_it.pdf</v>
      </c>
    </row>
    <row r="29647" spans="1:2" x14ac:dyDescent="0.2">
      <c r="A29647" s="1" t="s">
        <v>34918</v>
      </c>
      <c r="B29647" t="str">
        <f t="shared" si="925"/>
        <v>https://www.udobaer.de/out/media/public/cust/others/s0000544-2021-ch_it.pdf</v>
      </c>
    </row>
    <row r="29648" spans="1:2" x14ac:dyDescent="0.2">
      <c r="A29648" s="1" t="s">
        <v>34919</v>
      </c>
      <c r="B29648" t="str">
        <f t="shared" si="925"/>
        <v>https://www.udobaer.de/out/media/public/cust/others/s0000544-2021-ch_it.pdf</v>
      </c>
    </row>
    <row r="29649" spans="1:2" x14ac:dyDescent="0.2">
      <c r="A29649" s="1" t="s">
        <v>34920</v>
      </c>
      <c r="B29649" t="str">
        <f t="shared" si="925"/>
        <v>https://www.udobaer.de/out/media/public/cust/others/s0000544-2021-ch_it.pdf</v>
      </c>
    </row>
    <row r="29650" spans="1:2" x14ac:dyDescent="0.2">
      <c r="A29650" s="1" t="s">
        <v>34921</v>
      </c>
      <c r="B29650" t="str">
        <f t="shared" si="925"/>
        <v>https://www.udobaer.de/out/media/public/cust/others/s0000544-2021-ch_it.pdf</v>
      </c>
    </row>
    <row r="29651" spans="1:2" x14ac:dyDescent="0.2">
      <c r="A29651" s="1" t="s">
        <v>34924</v>
      </c>
      <c r="B29651" t="str">
        <f t="shared" si="925"/>
        <v>https://www.udobaer.de/out/media/public/cust/others/s0000544-2021-ch_it.pdf</v>
      </c>
    </row>
    <row r="29652" spans="1:2" x14ac:dyDescent="0.2">
      <c r="A29652" s="1" t="s">
        <v>34922</v>
      </c>
      <c r="B29652" t="str">
        <f>HYPERLINK("https://www.udobaer.de/out/media/public/cust/others/s0000545-2021-ch_it.pdf")</f>
        <v>https://www.udobaer.de/out/media/public/cust/others/s0000545-2021-ch_it.pdf</v>
      </c>
    </row>
    <row r="29653" spans="1:2" x14ac:dyDescent="0.2">
      <c r="A29653" s="1" t="s">
        <v>34923</v>
      </c>
      <c r="B29653" t="str">
        <f>HYPERLINK("https://www.udobaer.de/out/media/public/cust/others/s0000545-2021-ch_it.pdf")</f>
        <v>https://www.udobaer.de/out/media/public/cust/others/s0000545-2021-ch_it.pdf</v>
      </c>
    </row>
    <row r="29654" spans="1:2" x14ac:dyDescent="0.2">
      <c r="A29654" s="1" t="s">
        <v>34925</v>
      </c>
      <c r="B29654" t="str">
        <f>HYPERLINK("https://www.udobaer.de/out/media/public/cust/others/s0000545-2021-ch_it.pdf")</f>
        <v>https://www.udobaer.de/out/media/public/cust/others/s0000545-2021-ch_it.pdf</v>
      </c>
    </row>
    <row r="29655" spans="1:2" x14ac:dyDescent="0.2">
      <c r="A29655" s="1" t="s">
        <v>34926</v>
      </c>
      <c r="B29655" t="str">
        <f>HYPERLINK("https://www.udobaer.de/out/media/public/cust/others/s0000545-2021-ch_it.pdf")</f>
        <v>https://www.udobaer.de/out/media/public/cust/others/s0000545-2021-ch_it.pdf</v>
      </c>
    </row>
    <row r="29656" spans="1:2" x14ac:dyDescent="0.2">
      <c r="A29656" s="1" t="s">
        <v>34939</v>
      </c>
      <c r="B29656" t="str">
        <f t="shared" ref="B29656:B29661" si="926">HYPERLINK("https://www.udobaer.de/out/media/public/cust/others/s0000546-2021-ch_it.pdf")</f>
        <v>https://www.udobaer.de/out/media/public/cust/others/s0000546-2021-ch_it.pdf</v>
      </c>
    </row>
    <row r="29657" spans="1:2" x14ac:dyDescent="0.2">
      <c r="A29657" s="1" t="s">
        <v>34940</v>
      </c>
      <c r="B29657" t="str">
        <f t="shared" si="926"/>
        <v>https://www.udobaer.de/out/media/public/cust/others/s0000546-2021-ch_it.pdf</v>
      </c>
    </row>
    <row r="29658" spans="1:2" x14ac:dyDescent="0.2">
      <c r="A29658" s="1" t="s">
        <v>34941</v>
      </c>
      <c r="B29658" t="str">
        <f t="shared" si="926"/>
        <v>https://www.udobaer.de/out/media/public/cust/others/s0000546-2021-ch_it.pdf</v>
      </c>
    </row>
    <row r="29659" spans="1:2" x14ac:dyDescent="0.2">
      <c r="A29659" s="1" t="s">
        <v>34942</v>
      </c>
      <c r="B29659" t="str">
        <f t="shared" si="926"/>
        <v>https://www.udobaer.de/out/media/public/cust/others/s0000546-2021-ch_it.pdf</v>
      </c>
    </row>
    <row r="29660" spans="1:2" x14ac:dyDescent="0.2">
      <c r="A29660" s="1" t="s">
        <v>34943</v>
      </c>
      <c r="B29660" t="str">
        <f t="shared" si="926"/>
        <v>https://www.udobaer.de/out/media/public/cust/others/s0000546-2021-ch_it.pdf</v>
      </c>
    </row>
    <row r="29661" spans="1:2" x14ac:dyDescent="0.2">
      <c r="A29661" s="1" t="s">
        <v>34944</v>
      </c>
      <c r="B29661" t="str">
        <f t="shared" si="926"/>
        <v>https://www.udobaer.de/out/media/public/cust/others/s0000546-2021-ch_it.pdf</v>
      </c>
    </row>
    <row r="29662" spans="1:2" x14ac:dyDescent="0.2">
      <c r="A29662" s="1" t="s">
        <v>34929</v>
      </c>
      <c r="B29662" t="str">
        <f t="shared" ref="B29662:B29671" si="927">HYPERLINK("https://www.udobaer.de/out/media/public/cust/others/s0000547-2021-ch_it.pdf")</f>
        <v>https://www.udobaer.de/out/media/public/cust/others/s0000547-2021-ch_it.pdf</v>
      </c>
    </row>
    <row r="29663" spans="1:2" x14ac:dyDescent="0.2">
      <c r="A29663" s="1" t="s">
        <v>34930</v>
      </c>
      <c r="B29663" t="str">
        <f t="shared" si="927"/>
        <v>https://www.udobaer.de/out/media/public/cust/others/s0000547-2021-ch_it.pdf</v>
      </c>
    </row>
    <row r="29664" spans="1:2" x14ac:dyDescent="0.2">
      <c r="A29664" s="1" t="s">
        <v>34931</v>
      </c>
      <c r="B29664" t="str">
        <f t="shared" si="927"/>
        <v>https://www.udobaer.de/out/media/public/cust/others/s0000547-2021-ch_it.pdf</v>
      </c>
    </row>
    <row r="29665" spans="1:2" x14ac:dyDescent="0.2">
      <c r="A29665" s="1" t="s">
        <v>34932</v>
      </c>
      <c r="B29665" t="str">
        <f t="shared" si="927"/>
        <v>https://www.udobaer.de/out/media/public/cust/others/s0000547-2021-ch_it.pdf</v>
      </c>
    </row>
    <row r="29666" spans="1:2" x14ac:dyDescent="0.2">
      <c r="A29666" s="1" t="s">
        <v>34933</v>
      </c>
      <c r="B29666" t="str">
        <f t="shared" si="927"/>
        <v>https://www.udobaer.de/out/media/public/cust/others/s0000547-2021-ch_it.pdf</v>
      </c>
    </row>
    <row r="29667" spans="1:2" x14ac:dyDescent="0.2">
      <c r="A29667" s="1" t="s">
        <v>34934</v>
      </c>
      <c r="B29667" t="str">
        <f t="shared" si="927"/>
        <v>https://www.udobaer.de/out/media/public/cust/others/s0000547-2021-ch_it.pdf</v>
      </c>
    </row>
    <row r="29668" spans="1:2" x14ac:dyDescent="0.2">
      <c r="A29668" s="1" t="s">
        <v>34935</v>
      </c>
      <c r="B29668" t="str">
        <f t="shared" si="927"/>
        <v>https://www.udobaer.de/out/media/public/cust/others/s0000547-2021-ch_it.pdf</v>
      </c>
    </row>
    <row r="29669" spans="1:2" x14ac:dyDescent="0.2">
      <c r="A29669" s="1" t="s">
        <v>34936</v>
      </c>
      <c r="B29669" t="str">
        <f t="shared" si="927"/>
        <v>https://www.udobaer.de/out/media/public/cust/others/s0000547-2021-ch_it.pdf</v>
      </c>
    </row>
    <row r="29670" spans="1:2" x14ac:dyDescent="0.2">
      <c r="A29670" s="1" t="s">
        <v>34937</v>
      </c>
      <c r="B29670" t="str">
        <f t="shared" si="927"/>
        <v>https://www.udobaer.de/out/media/public/cust/others/s0000547-2021-ch_it.pdf</v>
      </c>
    </row>
    <row r="29671" spans="1:2" x14ac:dyDescent="0.2">
      <c r="A29671" s="1" t="s">
        <v>34938</v>
      </c>
      <c r="B29671" t="str">
        <f t="shared" si="927"/>
        <v>https://www.udobaer.de/out/media/public/cust/others/s0000547-2021-ch_it.pdf</v>
      </c>
    </row>
    <row r="29672" spans="1:2" x14ac:dyDescent="0.2">
      <c r="A29672" s="1" t="s">
        <v>34951</v>
      </c>
      <c r="B29672" t="str">
        <f t="shared" ref="B29672:B29680" si="928">HYPERLINK("https://www.udobaer.de/out/media/public/cust/others/s0000548-2021-ch_it.pdf")</f>
        <v>https://www.udobaer.de/out/media/public/cust/others/s0000548-2021-ch_it.pdf</v>
      </c>
    </row>
    <row r="29673" spans="1:2" x14ac:dyDescent="0.2">
      <c r="A29673" s="1" t="s">
        <v>34952</v>
      </c>
      <c r="B29673" t="str">
        <f t="shared" si="928"/>
        <v>https://www.udobaer.de/out/media/public/cust/others/s0000548-2021-ch_it.pdf</v>
      </c>
    </row>
    <row r="29674" spans="1:2" x14ac:dyDescent="0.2">
      <c r="A29674" s="1" t="s">
        <v>34953</v>
      </c>
      <c r="B29674" t="str">
        <f t="shared" si="928"/>
        <v>https://www.udobaer.de/out/media/public/cust/others/s0000548-2021-ch_it.pdf</v>
      </c>
    </row>
    <row r="29675" spans="1:2" x14ac:dyDescent="0.2">
      <c r="A29675" s="1" t="s">
        <v>34954</v>
      </c>
      <c r="B29675" t="str">
        <f t="shared" si="928"/>
        <v>https://www.udobaer.de/out/media/public/cust/others/s0000548-2021-ch_it.pdf</v>
      </c>
    </row>
    <row r="29676" spans="1:2" x14ac:dyDescent="0.2">
      <c r="A29676" s="1" t="s">
        <v>34955</v>
      </c>
      <c r="B29676" t="str">
        <f t="shared" si="928"/>
        <v>https://www.udobaer.de/out/media/public/cust/others/s0000548-2021-ch_it.pdf</v>
      </c>
    </row>
    <row r="29677" spans="1:2" x14ac:dyDescent="0.2">
      <c r="A29677" s="1" t="s">
        <v>34956</v>
      </c>
      <c r="B29677" t="str">
        <f t="shared" si="928"/>
        <v>https://www.udobaer.de/out/media/public/cust/others/s0000548-2021-ch_it.pdf</v>
      </c>
    </row>
    <row r="29678" spans="1:2" x14ac:dyDescent="0.2">
      <c r="A29678" s="1" t="s">
        <v>34957</v>
      </c>
      <c r="B29678" t="str">
        <f t="shared" si="928"/>
        <v>https://www.udobaer.de/out/media/public/cust/others/s0000548-2021-ch_it.pdf</v>
      </c>
    </row>
    <row r="29679" spans="1:2" x14ac:dyDescent="0.2">
      <c r="A29679" s="1" t="s">
        <v>34958</v>
      </c>
      <c r="B29679" t="str">
        <f t="shared" si="928"/>
        <v>https://www.udobaer.de/out/media/public/cust/others/s0000548-2021-ch_it.pdf</v>
      </c>
    </row>
    <row r="29680" spans="1:2" x14ac:dyDescent="0.2">
      <c r="A29680" s="1" t="s">
        <v>34959</v>
      </c>
      <c r="B29680" t="str">
        <f t="shared" si="928"/>
        <v>https://www.udobaer.de/out/media/public/cust/others/s0000548-2021-ch_it.pdf</v>
      </c>
    </row>
    <row r="29681" spans="1:2" x14ac:dyDescent="0.2">
      <c r="A29681" s="1" t="s">
        <v>34945</v>
      </c>
      <c r="B29681" t="str">
        <f t="shared" ref="B29681:B29687" si="929">HYPERLINK("https://www.udobaer.de/out/media/public/cust/others/s0000549-2021-ch_it.pdf")</f>
        <v>https://www.udobaer.de/out/media/public/cust/others/s0000549-2021-ch_it.pdf</v>
      </c>
    </row>
    <row r="29682" spans="1:2" x14ac:dyDescent="0.2">
      <c r="A29682" s="1" t="s">
        <v>34946</v>
      </c>
      <c r="B29682" t="str">
        <f t="shared" si="929"/>
        <v>https://www.udobaer.de/out/media/public/cust/others/s0000549-2021-ch_it.pdf</v>
      </c>
    </row>
    <row r="29683" spans="1:2" x14ac:dyDescent="0.2">
      <c r="A29683" s="1" t="s">
        <v>34947</v>
      </c>
      <c r="B29683" t="str">
        <f t="shared" si="929"/>
        <v>https://www.udobaer.de/out/media/public/cust/others/s0000549-2021-ch_it.pdf</v>
      </c>
    </row>
    <row r="29684" spans="1:2" x14ac:dyDescent="0.2">
      <c r="A29684" s="1" t="s">
        <v>34948</v>
      </c>
      <c r="B29684" t="str">
        <f t="shared" si="929"/>
        <v>https://www.udobaer.de/out/media/public/cust/others/s0000549-2021-ch_it.pdf</v>
      </c>
    </row>
    <row r="29685" spans="1:2" x14ac:dyDescent="0.2">
      <c r="A29685" s="1" t="s">
        <v>34949</v>
      </c>
      <c r="B29685" t="str">
        <f t="shared" si="929"/>
        <v>https://www.udobaer.de/out/media/public/cust/others/s0000549-2021-ch_it.pdf</v>
      </c>
    </row>
    <row r="29686" spans="1:2" x14ac:dyDescent="0.2">
      <c r="A29686" s="1" t="s">
        <v>34950</v>
      </c>
      <c r="B29686" t="str">
        <f t="shared" si="929"/>
        <v>https://www.udobaer.de/out/media/public/cust/others/s0000549-2021-ch_it.pdf</v>
      </c>
    </row>
    <row r="29687" spans="1:2" x14ac:dyDescent="0.2">
      <c r="A29687" s="1" t="s">
        <v>34966</v>
      </c>
      <c r="B29687" t="str">
        <f t="shared" si="929"/>
        <v>https://www.udobaer.de/out/media/public/cust/others/s0000549-2021-ch_it.pdf</v>
      </c>
    </row>
    <row r="29688" spans="1:2" x14ac:dyDescent="0.2">
      <c r="A29688" s="1" t="s">
        <v>34927</v>
      </c>
      <c r="B29688" t="str">
        <f t="shared" ref="B29688:B29701" si="930">HYPERLINK("https://www.udobaer.de/out/media/public/cust/others/s0000550-2021-ch_it.pdf")</f>
        <v>https://www.udobaer.de/out/media/public/cust/others/s0000550-2021-ch_it.pdf</v>
      </c>
    </row>
    <row r="29689" spans="1:2" x14ac:dyDescent="0.2">
      <c r="A29689" s="1" t="s">
        <v>34928</v>
      </c>
      <c r="B29689" t="str">
        <f t="shared" si="930"/>
        <v>https://www.udobaer.de/out/media/public/cust/others/s0000550-2021-ch_it.pdf</v>
      </c>
    </row>
    <row r="29690" spans="1:2" x14ac:dyDescent="0.2">
      <c r="A29690" s="1" t="s">
        <v>34960</v>
      </c>
      <c r="B29690" t="str">
        <f t="shared" si="930"/>
        <v>https://www.udobaer.de/out/media/public/cust/others/s0000550-2021-ch_it.pdf</v>
      </c>
    </row>
    <row r="29691" spans="1:2" x14ac:dyDescent="0.2">
      <c r="A29691" s="1" t="s">
        <v>34961</v>
      </c>
      <c r="B29691" t="str">
        <f t="shared" si="930"/>
        <v>https://www.udobaer.de/out/media/public/cust/others/s0000550-2021-ch_it.pdf</v>
      </c>
    </row>
    <row r="29692" spans="1:2" x14ac:dyDescent="0.2">
      <c r="A29692" s="1" t="s">
        <v>34962</v>
      </c>
      <c r="B29692" t="str">
        <f t="shared" si="930"/>
        <v>https://www.udobaer.de/out/media/public/cust/others/s0000550-2021-ch_it.pdf</v>
      </c>
    </row>
    <row r="29693" spans="1:2" x14ac:dyDescent="0.2">
      <c r="A29693" s="1" t="s">
        <v>34965</v>
      </c>
      <c r="B29693" t="str">
        <f t="shared" si="930"/>
        <v>https://www.udobaer.de/out/media/public/cust/others/s0000550-2021-ch_it.pdf</v>
      </c>
    </row>
    <row r="29694" spans="1:2" x14ac:dyDescent="0.2">
      <c r="A29694" s="1" t="s">
        <v>34967</v>
      </c>
      <c r="B29694" t="str">
        <f t="shared" si="930"/>
        <v>https://www.udobaer.de/out/media/public/cust/others/s0000550-2021-ch_it.pdf</v>
      </c>
    </row>
    <row r="29695" spans="1:2" x14ac:dyDescent="0.2">
      <c r="A29695" s="1" t="s">
        <v>34968</v>
      </c>
      <c r="B29695" t="str">
        <f t="shared" si="930"/>
        <v>https://www.udobaer.de/out/media/public/cust/others/s0000550-2021-ch_it.pdf</v>
      </c>
    </row>
    <row r="29696" spans="1:2" x14ac:dyDescent="0.2">
      <c r="A29696" s="1" t="s">
        <v>34969</v>
      </c>
      <c r="B29696" t="str">
        <f t="shared" si="930"/>
        <v>https://www.udobaer.de/out/media/public/cust/others/s0000550-2021-ch_it.pdf</v>
      </c>
    </row>
    <row r="29697" spans="1:2" x14ac:dyDescent="0.2">
      <c r="A29697" s="1" t="s">
        <v>34970</v>
      </c>
      <c r="B29697" t="str">
        <f t="shared" si="930"/>
        <v>https://www.udobaer.de/out/media/public/cust/others/s0000550-2021-ch_it.pdf</v>
      </c>
    </row>
    <row r="29698" spans="1:2" x14ac:dyDescent="0.2">
      <c r="A29698" s="1" t="s">
        <v>34971</v>
      </c>
      <c r="B29698" t="str">
        <f t="shared" si="930"/>
        <v>https://www.udobaer.de/out/media/public/cust/others/s0000550-2021-ch_it.pdf</v>
      </c>
    </row>
    <row r="29699" spans="1:2" x14ac:dyDescent="0.2">
      <c r="A29699" s="1" t="s">
        <v>34972</v>
      </c>
      <c r="B29699" t="str">
        <f t="shared" si="930"/>
        <v>https://www.udobaer.de/out/media/public/cust/others/s0000550-2021-ch_it.pdf</v>
      </c>
    </row>
    <row r="29700" spans="1:2" x14ac:dyDescent="0.2">
      <c r="A29700" s="1" t="s">
        <v>34973</v>
      </c>
      <c r="B29700" t="str">
        <f t="shared" si="930"/>
        <v>https://www.udobaer.de/out/media/public/cust/others/s0000550-2021-ch_it.pdf</v>
      </c>
    </row>
    <row r="29701" spans="1:2" x14ac:dyDescent="0.2">
      <c r="A29701" s="1" t="s">
        <v>34974</v>
      </c>
      <c r="B29701" t="str">
        <f t="shared" si="930"/>
        <v>https://www.udobaer.de/out/media/public/cust/others/s0000550-2021-ch_it.pdf</v>
      </c>
    </row>
    <row r="29702" spans="1:2" x14ac:dyDescent="0.2">
      <c r="A29702" s="1" t="s">
        <v>34975</v>
      </c>
      <c r="B29702" t="str">
        <f t="shared" ref="B29702:B29716" si="931">HYPERLINK("https://www.udobaer.de/out/media/public/cust/others/s0000551-2021-ch_it.pdf")</f>
        <v>https://www.udobaer.de/out/media/public/cust/others/s0000551-2021-ch_it.pdf</v>
      </c>
    </row>
    <row r="29703" spans="1:2" x14ac:dyDescent="0.2">
      <c r="A29703" s="1" t="s">
        <v>34976</v>
      </c>
      <c r="B29703" t="str">
        <f t="shared" si="931"/>
        <v>https://www.udobaer.de/out/media/public/cust/others/s0000551-2021-ch_it.pdf</v>
      </c>
    </row>
    <row r="29704" spans="1:2" x14ac:dyDescent="0.2">
      <c r="A29704" s="1" t="s">
        <v>34977</v>
      </c>
      <c r="B29704" t="str">
        <f t="shared" si="931"/>
        <v>https://www.udobaer.de/out/media/public/cust/others/s0000551-2021-ch_it.pdf</v>
      </c>
    </row>
    <row r="29705" spans="1:2" x14ac:dyDescent="0.2">
      <c r="A29705" s="1" t="s">
        <v>34978</v>
      </c>
      <c r="B29705" t="str">
        <f t="shared" si="931"/>
        <v>https://www.udobaer.de/out/media/public/cust/others/s0000551-2021-ch_it.pdf</v>
      </c>
    </row>
    <row r="29706" spans="1:2" x14ac:dyDescent="0.2">
      <c r="A29706" s="1" t="s">
        <v>34979</v>
      </c>
      <c r="B29706" t="str">
        <f t="shared" si="931"/>
        <v>https://www.udobaer.de/out/media/public/cust/others/s0000551-2021-ch_it.pdf</v>
      </c>
    </row>
    <row r="29707" spans="1:2" x14ac:dyDescent="0.2">
      <c r="A29707" s="1" t="s">
        <v>34980</v>
      </c>
      <c r="B29707" t="str">
        <f t="shared" si="931"/>
        <v>https://www.udobaer.de/out/media/public/cust/others/s0000551-2021-ch_it.pdf</v>
      </c>
    </row>
    <row r="29708" spans="1:2" x14ac:dyDescent="0.2">
      <c r="A29708" s="1" t="s">
        <v>34981</v>
      </c>
      <c r="B29708" t="str">
        <f t="shared" si="931"/>
        <v>https://www.udobaer.de/out/media/public/cust/others/s0000551-2021-ch_it.pdf</v>
      </c>
    </row>
    <row r="29709" spans="1:2" x14ac:dyDescent="0.2">
      <c r="A29709" s="1" t="s">
        <v>34982</v>
      </c>
      <c r="B29709" t="str">
        <f t="shared" si="931"/>
        <v>https://www.udobaer.de/out/media/public/cust/others/s0000551-2021-ch_it.pdf</v>
      </c>
    </row>
    <row r="29710" spans="1:2" x14ac:dyDescent="0.2">
      <c r="A29710" s="1" t="s">
        <v>34983</v>
      </c>
      <c r="B29710" t="str">
        <f t="shared" si="931"/>
        <v>https://www.udobaer.de/out/media/public/cust/others/s0000551-2021-ch_it.pdf</v>
      </c>
    </row>
    <row r="29711" spans="1:2" x14ac:dyDescent="0.2">
      <c r="A29711" s="1" t="s">
        <v>34984</v>
      </c>
      <c r="B29711" t="str">
        <f t="shared" si="931"/>
        <v>https://www.udobaer.de/out/media/public/cust/others/s0000551-2021-ch_it.pdf</v>
      </c>
    </row>
    <row r="29712" spans="1:2" x14ac:dyDescent="0.2">
      <c r="A29712" s="1" t="s">
        <v>34985</v>
      </c>
      <c r="B29712" t="str">
        <f t="shared" si="931"/>
        <v>https://www.udobaer.de/out/media/public/cust/others/s0000551-2021-ch_it.pdf</v>
      </c>
    </row>
    <row r="29713" spans="1:2" x14ac:dyDescent="0.2">
      <c r="A29713" s="1" t="s">
        <v>34986</v>
      </c>
      <c r="B29713" t="str">
        <f t="shared" si="931"/>
        <v>https://www.udobaer.de/out/media/public/cust/others/s0000551-2021-ch_it.pdf</v>
      </c>
    </row>
    <row r="29714" spans="1:2" x14ac:dyDescent="0.2">
      <c r="A29714" s="1" t="s">
        <v>34987</v>
      </c>
      <c r="B29714" t="str">
        <f t="shared" si="931"/>
        <v>https://www.udobaer.de/out/media/public/cust/others/s0000551-2021-ch_it.pdf</v>
      </c>
    </row>
    <row r="29715" spans="1:2" x14ac:dyDescent="0.2">
      <c r="A29715" s="1" t="s">
        <v>34988</v>
      </c>
      <c r="B29715" t="str">
        <f t="shared" si="931"/>
        <v>https://www.udobaer.de/out/media/public/cust/others/s0000551-2021-ch_it.pdf</v>
      </c>
    </row>
    <row r="29716" spans="1:2" x14ac:dyDescent="0.2">
      <c r="A29716" s="1" t="s">
        <v>34989</v>
      </c>
      <c r="B29716" t="str">
        <f t="shared" si="931"/>
        <v>https://www.udobaer.de/out/media/public/cust/others/s0000551-2021-ch_it.pdf</v>
      </c>
    </row>
    <row r="29717" spans="1:2" x14ac:dyDescent="0.2">
      <c r="A29717" s="1" t="s">
        <v>34996</v>
      </c>
      <c r="B29717" t="str">
        <f t="shared" ref="B29717:B29732" si="932">HYPERLINK("https://www.udobaer.de/out/media/public/cust/others/s0000552-2021-ch_it.pdf")</f>
        <v>https://www.udobaer.de/out/media/public/cust/others/s0000552-2021-ch_it.pdf</v>
      </c>
    </row>
    <row r="29718" spans="1:2" x14ac:dyDescent="0.2">
      <c r="A29718" s="1" t="s">
        <v>34997</v>
      </c>
      <c r="B29718" t="str">
        <f t="shared" si="932"/>
        <v>https://www.udobaer.de/out/media/public/cust/others/s0000552-2021-ch_it.pdf</v>
      </c>
    </row>
    <row r="29719" spans="1:2" x14ac:dyDescent="0.2">
      <c r="A29719" s="1" t="s">
        <v>34999</v>
      </c>
      <c r="B29719" t="str">
        <f t="shared" si="932"/>
        <v>https://www.udobaer.de/out/media/public/cust/others/s0000552-2021-ch_it.pdf</v>
      </c>
    </row>
    <row r="29720" spans="1:2" x14ac:dyDescent="0.2">
      <c r="A29720" s="1" t="s">
        <v>35000</v>
      </c>
      <c r="B29720" t="str">
        <f t="shared" si="932"/>
        <v>https://www.udobaer.de/out/media/public/cust/others/s0000552-2021-ch_it.pdf</v>
      </c>
    </row>
    <row r="29721" spans="1:2" x14ac:dyDescent="0.2">
      <c r="A29721" s="1" t="s">
        <v>35001</v>
      </c>
      <c r="B29721" t="str">
        <f t="shared" si="932"/>
        <v>https://www.udobaer.de/out/media/public/cust/others/s0000552-2021-ch_it.pdf</v>
      </c>
    </row>
    <row r="29722" spans="1:2" x14ac:dyDescent="0.2">
      <c r="A29722" s="1" t="s">
        <v>35002</v>
      </c>
      <c r="B29722" t="str">
        <f t="shared" si="932"/>
        <v>https://www.udobaer.de/out/media/public/cust/others/s0000552-2021-ch_it.pdf</v>
      </c>
    </row>
    <row r="29723" spans="1:2" x14ac:dyDescent="0.2">
      <c r="A29723" s="1" t="s">
        <v>35003</v>
      </c>
      <c r="B29723" t="str">
        <f t="shared" si="932"/>
        <v>https://www.udobaer.de/out/media/public/cust/others/s0000552-2021-ch_it.pdf</v>
      </c>
    </row>
    <row r="29724" spans="1:2" x14ac:dyDescent="0.2">
      <c r="A29724" s="1" t="s">
        <v>35004</v>
      </c>
      <c r="B29724" t="str">
        <f t="shared" si="932"/>
        <v>https://www.udobaer.de/out/media/public/cust/others/s0000552-2021-ch_it.pdf</v>
      </c>
    </row>
    <row r="29725" spans="1:2" x14ac:dyDescent="0.2">
      <c r="A29725" s="1" t="s">
        <v>35005</v>
      </c>
      <c r="B29725" t="str">
        <f t="shared" si="932"/>
        <v>https://www.udobaer.de/out/media/public/cust/others/s0000552-2021-ch_it.pdf</v>
      </c>
    </row>
    <row r="29726" spans="1:2" x14ac:dyDescent="0.2">
      <c r="A29726" s="1" t="s">
        <v>35006</v>
      </c>
      <c r="B29726" t="str">
        <f t="shared" si="932"/>
        <v>https://www.udobaer.de/out/media/public/cust/others/s0000552-2021-ch_it.pdf</v>
      </c>
    </row>
    <row r="29727" spans="1:2" x14ac:dyDescent="0.2">
      <c r="A29727" s="1" t="s">
        <v>35007</v>
      </c>
      <c r="B29727" t="str">
        <f t="shared" si="932"/>
        <v>https://www.udobaer.de/out/media/public/cust/others/s0000552-2021-ch_it.pdf</v>
      </c>
    </row>
    <row r="29728" spans="1:2" x14ac:dyDescent="0.2">
      <c r="A29728" s="1" t="s">
        <v>35008</v>
      </c>
      <c r="B29728" t="str">
        <f t="shared" si="932"/>
        <v>https://www.udobaer.de/out/media/public/cust/others/s0000552-2021-ch_it.pdf</v>
      </c>
    </row>
    <row r="29729" spans="1:2" x14ac:dyDescent="0.2">
      <c r="A29729" s="1" t="s">
        <v>35009</v>
      </c>
      <c r="B29729" t="str">
        <f t="shared" si="932"/>
        <v>https://www.udobaer.de/out/media/public/cust/others/s0000552-2021-ch_it.pdf</v>
      </c>
    </row>
    <row r="29730" spans="1:2" x14ac:dyDescent="0.2">
      <c r="A29730" s="1" t="s">
        <v>35010</v>
      </c>
      <c r="B29730" t="str">
        <f t="shared" si="932"/>
        <v>https://www.udobaer.de/out/media/public/cust/others/s0000552-2021-ch_it.pdf</v>
      </c>
    </row>
    <row r="29731" spans="1:2" x14ac:dyDescent="0.2">
      <c r="A29731" s="1" t="s">
        <v>35011</v>
      </c>
      <c r="B29731" t="str">
        <f t="shared" si="932"/>
        <v>https://www.udobaer.de/out/media/public/cust/others/s0000552-2021-ch_it.pdf</v>
      </c>
    </row>
    <row r="29732" spans="1:2" x14ac:dyDescent="0.2">
      <c r="A29732" s="1" t="s">
        <v>35013</v>
      </c>
      <c r="B29732" t="str">
        <f t="shared" si="932"/>
        <v>https://www.udobaer.de/out/media/public/cust/others/s0000552-2021-ch_it.pdf</v>
      </c>
    </row>
    <row r="29733" spans="1:2" x14ac:dyDescent="0.2">
      <c r="A29733" s="1" t="s">
        <v>34990</v>
      </c>
      <c r="B29733" t="str">
        <f t="shared" ref="B29733:B29743" si="933">HYPERLINK("https://www.udobaer.de/out/media/public/cust/others/s0000553-2021-ch_it.pdf")</f>
        <v>https://www.udobaer.de/out/media/public/cust/others/s0000553-2021-ch_it.pdf</v>
      </c>
    </row>
    <row r="29734" spans="1:2" x14ac:dyDescent="0.2">
      <c r="A29734" s="1" t="s">
        <v>34991</v>
      </c>
      <c r="B29734" t="str">
        <f t="shared" si="933"/>
        <v>https://www.udobaer.de/out/media/public/cust/others/s0000553-2021-ch_it.pdf</v>
      </c>
    </row>
    <row r="29735" spans="1:2" x14ac:dyDescent="0.2">
      <c r="A29735" s="1" t="s">
        <v>34992</v>
      </c>
      <c r="B29735" t="str">
        <f t="shared" si="933"/>
        <v>https://www.udobaer.de/out/media/public/cust/others/s0000553-2021-ch_it.pdf</v>
      </c>
    </row>
    <row r="29736" spans="1:2" x14ac:dyDescent="0.2">
      <c r="A29736" s="1" t="s">
        <v>34993</v>
      </c>
      <c r="B29736" t="str">
        <f t="shared" si="933"/>
        <v>https://www.udobaer.de/out/media/public/cust/others/s0000553-2021-ch_it.pdf</v>
      </c>
    </row>
    <row r="29737" spans="1:2" x14ac:dyDescent="0.2">
      <c r="A29737" s="1" t="s">
        <v>34994</v>
      </c>
      <c r="B29737" t="str">
        <f t="shared" si="933"/>
        <v>https://www.udobaer.de/out/media/public/cust/others/s0000553-2021-ch_it.pdf</v>
      </c>
    </row>
    <row r="29738" spans="1:2" x14ac:dyDescent="0.2">
      <c r="A29738" s="1" t="s">
        <v>34995</v>
      </c>
      <c r="B29738" t="str">
        <f t="shared" si="933"/>
        <v>https://www.udobaer.de/out/media/public/cust/others/s0000553-2021-ch_it.pdf</v>
      </c>
    </row>
    <row r="29739" spans="1:2" x14ac:dyDescent="0.2">
      <c r="A29739" s="1" t="s">
        <v>34998</v>
      </c>
      <c r="B29739" t="str">
        <f t="shared" si="933"/>
        <v>https://www.udobaer.de/out/media/public/cust/others/s0000553-2021-ch_it.pdf</v>
      </c>
    </row>
    <row r="29740" spans="1:2" x14ac:dyDescent="0.2">
      <c r="A29740" s="1" t="s">
        <v>35012</v>
      </c>
      <c r="B29740" t="str">
        <f t="shared" si="933"/>
        <v>https://www.udobaer.de/out/media/public/cust/others/s0000553-2021-ch_it.pdf</v>
      </c>
    </row>
    <row r="29741" spans="1:2" x14ac:dyDescent="0.2">
      <c r="A29741" s="1" t="s">
        <v>35015</v>
      </c>
      <c r="B29741" t="str">
        <f t="shared" si="933"/>
        <v>https://www.udobaer.de/out/media/public/cust/others/s0000553-2021-ch_it.pdf</v>
      </c>
    </row>
    <row r="29742" spans="1:2" x14ac:dyDescent="0.2">
      <c r="A29742" s="1" t="s">
        <v>35016</v>
      </c>
      <c r="B29742" t="str">
        <f t="shared" si="933"/>
        <v>https://www.udobaer.de/out/media/public/cust/others/s0000553-2021-ch_it.pdf</v>
      </c>
    </row>
    <row r="29743" spans="1:2" x14ac:dyDescent="0.2">
      <c r="A29743" s="1" t="s">
        <v>35018</v>
      </c>
      <c r="B29743" t="str">
        <f t="shared" si="933"/>
        <v>https://www.udobaer.de/out/media/public/cust/others/s0000553-2021-ch_it.pdf</v>
      </c>
    </row>
    <row r="29744" spans="1:2" x14ac:dyDescent="0.2">
      <c r="A29744" s="1" t="s">
        <v>35045</v>
      </c>
      <c r="B29744" t="str">
        <f t="shared" ref="B29744:B29766" si="934">HYPERLINK("https://www.udobaer.de/out/media/public/cust/others/s0000554-2021-ch_it.pdf")</f>
        <v>https://www.udobaer.de/out/media/public/cust/others/s0000554-2021-ch_it.pdf</v>
      </c>
    </row>
    <row r="29745" spans="1:2" x14ac:dyDescent="0.2">
      <c r="A29745" s="1" t="s">
        <v>35046</v>
      </c>
      <c r="B29745" t="str">
        <f t="shared" si="934"/>
        <v>https://www.udobaer.de/out/media/public/cust/others/s0000554-2021-ch_it.pdf</v>
      </c>
    </row>
    <row r="29746" spans="1:2" x14ac:dyDescent="0.2">
      <c r="A29746" s="1" t="s">
        <v>35047</v>
      </c>
      <c r="B29746" t="str">
        <f t="shared" si="934"/>
        <v>https://www.udobaer.de/out/media/public/cust/others/s0000554-2021-ch_it.pdf</v>
      </c>
    </row>
    <row r="29747" spans="1:2" x14ac:dyDescent="0.2">
      <c r="A29747" s="1" t="s">
        <v>35048</v>
      </c>
      <c r="B29747" t="str">
        <f t="shared" si="934"/>
        <v>https://www.udobaer.de/out/media/public/cust/others/s0000554-2021-ch_it.pdf</v>
      </c>
    </row>
    <row r="29748" spans="1:2" x14ac:dyDescent="0.2">
      <c r="A29748" s="1" t="s">
        <v>35049</v>
      </c>
      <c r="B29748" t="str">
        <f t="shared" si="934"/>
        <v>https://www.udobaer.de/out/media/public/cust/others/s0000554-2021-ch_it.pdf</v>
      </c>
    </row>
    <row r="29749" spans="1:2" x14ac:dyDescent="0.2">
      <c r="A29749" s="1" t="s">
        <v>35050</v>
      </c>
      <c r="B29749" t="str">
        <f t="shared" si="934"/>
        <v>https://www.udobaer.de/out/media/public/cust/others/s0000554-2021-ch_it.pdf</v>
      </c>
    </row>
    <row r="29750" spans="1:2" x14ac:dyDescent="0.2">
      <c r="A29750" s="1" t="s">
        <v>35051</v>
      </c>
      <c r="B29750" t="str">
        <f t="shared" si="934"/>
        <v>https://www.udobaer.de/out/media/public/cust/others/s0000554-2021-ch_it.pdf</v>
      </c>
    </row>
    <row r="29751" spans="1:2" x14ac:dyDescent="0.2">
      <c r="A29751" s="1" t="s">
        <v>35052</v>
      </c>
      <c r="B29751" t="str">
        <f t="shared" si="934"/>
        <v>https://www.udobaer.de/out/media/public/cust/others/s0000554-2021-ch_it.pdf</v>
      </c>
    </row>
    <row r="29752" spans="1:2" x14ac:dyDescent="0.2">
      <c r="A29752" s="1" t="s">
        <v>35053</v>
      </c>
      <c r="B29752" t="str">
        <f t="shared" si="934"/>
        <v>https://www.udobaer.de/out/media/public/cust/others/s0000554-2021-ch_it.pdf</v>
      </c>
    </row>
    <row r="29753" spans="1:2" x14ac:dyDescent="0.2">
      <c r="A29753" s="1" t="s">
        <v>35054</v>
      </c>
      <c r="B29753" t="str">
        <f t="shared" si="934"/>
        <v>https://www.udobaer.de/out/media/public/cust/others/s0000554-2021-ch_it.pdf</v>
      </c>
    </row>
    <row r="29754" spans="1:2" x14ac:dyDescent="0.2">
      <c r="A29754" s="1" t="s">
        <v>35055</v>
      </c>
      <c r="B29754" t="str">
        <f t="shared" si="934"/>
        <v>https://www.udobaer.de/out/media/public/cust/others/s0000554-2021-ch_it.pdf</v>
      </c>
    </row>
    <row r="29755" spans="1:2" x14ac:dyDescent="0.2">
      <c r="A29755" s="1" t="s">
        <v>35056</v>
      </c>
      <c r="B29755" t="str">
        <f t="shared" si="934"/>
        <v>https://www.udobaer.de/out/media/public/cust/others/s0000554-2021-ch_it.pdf</v>
      </c>
    </row>
    <row r="29756" spans="1:2" x14ac:dyDescent="0.2">
      <c r="A29756" s="1" t="s">
        <v>35057</v>
      </c>
      <c r="B29756" t="str">
        <f t="shared" si="934"/>
        <v>https://www.udobaer.de/out/media/public/cust/others/s0000554-2021-ch_it.pdf</v>
      </c>
    </row>
    <row r="29757" spans="1:2" x14ac:dyDescent="0.2">
      <c r="A29757" s="1" t="s">
        <v>35058</v>
      </c>
      <c r="B29757" t="str">
        <f t="shared" si="934"/>
        <v>https://www.udobaer.de/out/media/public/cust/others/s0000554-2021-ch_it.pdf</v>
      </c>
    </row>
    <row r="29758" spans="1:2" x14ac:dyDescent="0.2">
      <c r="A29758" s="1" t="s">
        <v>35059</v>
      </c>
      <c r="B29758" t="str">
        <f t="shared" si="934"/>
        <v>https://www.udobaer.de/out/media/public/cust/others/s0000554-2021-ch_it.pdf</v>
      </c>
    </row>
    <row r="29759" spans="1:2" x14ac:dyDescent="0.2">
      <c r="A29759" s="1" t="s">
        <v>35060</v>
      </c>
      <c r="B29759" t="str">
        <f t="shared" si="934"/>
        <v>https://www.udobaer.de/out/media/public/cust/others/s0000554-2021-ch_it.pdf</v>
      </c>
    </row>
    <row r="29760" spans="1:2" x14ac:dyDescent="0.2">
      <c r="A29760" s="1" t="s">
        <v>35061</v>
      </c>
      <c r="B29760" t="str">
        <f t="shared" si="934"/>
        <v>https://www.udobaer.de/out/media/public/cust/others/s0000554-2021-ch_it.pdf</v>
      </c>
    </row>
    <row r="29761" spans="1:2" x14ac:dyDescent="0.2">
      <c r="A29761" s="1" t="s">
        <v>35062</v>
      </c>
      <c r="B29761" t="str">
        <f t="shared" si="934"/>
        <v>https://www.udobaer.de/out/media/public/cust/others/s0000554-2021-ch_it.pdf</v>
      </c>
    </row>
    <row r="29762" spans="1:2" x14ac:dyDescent="0.2">
      <c r="A29762" s="1" t="s">
        <v>35063</v>
      </c>
      <c r="B29762" t="str">
        <f t="shared" si="934"/>
        <v>https://www.udobaer.de/out/media/public/cust/others/s0000554-2021-ch_it.pdf</v>
      </c>
    </row>
    <row r="29763" spans="1:2" x14ac:dyDescent="0.2">
      <c r="A29763" s="1" t="s">
        <v>35064</v>
      </c>
      <c r="B29763" t="str">
        <f t="shared" si="934"/>
        <v>https://www.udobaer.de/out/media/public/cust/others/s0000554-2021-ch_it.pdf</v>
      </c>
    </row>
    <row r="29764" spans="1:2" x14ac:dyDescent="0.2">
      <c r="A29764" s="1" t="s">
        <v>35065</v>
      </c>
      <c r="B29764" t="str">
        <f t="shared" si="934"/>
        <v>https://www.udobaer.de/out/media/public/cust/others/s0000554-2021-ch_it.pdf</v>
      </c>
    </row>
    <row r="29765" spans="1:2" x14ac:dyDescent="0.2">
      <c r="A29765" s="1" t="s">
        <v>35069</v>
      </c>
      <c r="B29765" t="str">
        <f t="shared" si="934"/>
        <v>https://www.udobaer.de/out/media/public/cust/others/s0000554-2021-ch_it.pdf</v>
      </c>
    </row>
    <row r="29766" spans="1:2" x14ac:dyDescent="0.2">
      <c r="A29766" s="1" t="s">
        <v>35070</v>
      </c>
      <c r="B29766" t="str">
        <f t="shared" si="934"/>
        <v>https://www.udobaer.de/out/media/public/cust/others/s0000554-2021-ch_it.pdf</v>
      </c>
    </row>
    <row r="29767" spans="1:2" x14ac:dyDescent="0.2">
      <c r="A29767" s="1" t="s">
        <v>35029</v>
      </c>
      <c r="B29767" t="str">
        <f t="shared" ref="B29767:B29781" si="935">HYPERLINK("https://www.udobaer.de/out/media/public/cust/others/s0000555-2021-ch_it.pdf")</f>
        <v>https://www.udobaer.de/out/media/public/cust/others/s0000555-2021-ch_it.pdf</v>
      </c>
    </row>
    <row r="29768" spans="1:2" x14ac:dyDescent="0.2">
      <c r="A29768" s="1" t="s">
        <v>35032</v>
      </c>
      <c r="B29768" t="str">
        <f t="shared" si="935"/>
        <v>https://www.udobaer.de/out/media/public/cust/others/s0000555-2021-ch_it.pdf</v>
      </c>
    </row>
    <row r="29769" spans="1:2" x14ac:dyDescent="0.2">
      <c r="A29769" s="1" t="s">
        <v>35034</v>
      </c>
      <c r="B29769" t="str">
        <f t="shared" si="935"/>
        <v>https://www.udobaer.de/out/media/public/cust/others/s0000555-2021-ch_it.pdf</v>
      </c>
    </row>
    <row r="29770" spans="1:2" x14ac:dyDescent="0.2">
      <c r="A29770" s="1" t="s">
        <v>35035</v>
      </c>
      <c r="B29770" t="str">
        <f t="shared" si="935"/>
        <v>https://www.udobaer.de/out/media/public/cust/others/s0000555-2021-ch_it.pdf</v>
      </c>
    </row>
    <row r="29771" spans="1:2" x14ac:dyDescent="0.2">
      <c r="A29771" s="1" t="s">
        <v>35037</v>
      </c>
      <c r="B29771" t="str">
        <f t="shared" si="935"/>
        <v>https://www.udobaer.de/out/media/public/cust/others/s0000555-2021-ch_it.pdf</v>
      </c>
    </row>
    <row r="29772" spans="1:2" x14ac:dyDescent="0.2">
      <c r="A29772" s="1" t="s">
        <v>35038</v>
      </c>
      <c r="B29772" t="str">
        <f t="shared" si="935"/>
        <v>https://www.udobaer.de/out/media/public/cust/others/s0000555-2021-ch_it.pdf</v>
      </c>
    </row>
    <row r="29773" spans="1:2" x14ac:dyDescent="0.2">
      <c r="A29773" s="1" t="s">
        <v>35039</v>
      </c>
      <c r="B29773" t="str">
        <f t="shared" si="935"/>
        <v>https://www.udobaer.de/out/media/public/cust/others/s0000555-2021-ch_it.pdf</v>
      </c>
    </row>
    <row r="29774" spans="1:2" x14ac:dyDescent="0.2">
      <c r="A29774" s="1" t="s">
        <v>35040</v>
      </c>
      <c r="B29774" t="str">
        <f t="shared" si="935"/>
        <v>https://www.udobaer.de/out/media/public/cust/others/s0000555-2021-ch_it.pdf</v>
      </c>
    </row>
    <row r="29775" spans="1:2" x14ac:dyDescent="0.2">
      <c r="A29775" s="1" t="s">
        <v>35041</v>
      </c>
      <c r="B29775" t="str">
        <f t="shared" si="935"/>
        <v>https://www.udobaer.de/out/media/public/cust/others/s0000555-2021-ch_it.pdf</v>
      </c>
    </row>
    <row r="29776" spans="1:2" x14ac:dyDescent="0.2">
      <c r="A29776" s="1" t="s">
        <v>35042</v>
      </c>
      <c r="B29776" t="str">
        <f t="shared" si="935"/>
        <v>https://www.udobaer.de/out/media/public/cust/others/s0000555-2021-ch_it.pdf</v>
      </c>
    </row>
    <row r="29777" spans="1:2" x14ac:dyDescent="0.2">
      <c r="A29777" s="1" t="s">
        <v>35043</v>
      </c>
      <c r="B29777" t="str">
        <f t="shared" si="935"/>
        <v>https://www.udobaer.de/out/media/public/cust/others/s0000555-2021-ch_it.pdf</v>
      </c>
    </row>
    <row r="29778" spans="1:2" x14ac:dyDescent="0.2">
      <c r="A29778" s="1" t="s">
        <v>35044</v>
      </c>
      <c r="B29778" t="str">
        <f t="shared" si="935"/>
        <v>https://www.udobaer.de/out/media/public/cust/others/s0000555-2021-ch_it.pdf</v>
      </c>
    </row>
    <row r="29779" spans="1:2" x14ac:dyDescent="0.2">
      <c r="A29779" s="1" t="s">
        <v>35066</v>
      </c>
      <c r="B29779" t="str">
        <f t="shared" si="935"/>
        <v>https://www.udobaer.de/out/media/public/cust/others/s0000555-2021-ch_it.pdf</v>
      </c>
    </row>
    <row r="29780" spans="1:2" x14ac:dyDescent="0.2">
      <c r="A29780" s="1" t="s">
        <v>35067</v>
      </c>
      <c r="B29780" t="str">
        <f t="shared" si="935"/>
        <v>https://www.udobaer.de/out/media/public/cust/others/s0000555-2021-ch_it.pdf</v>
      </c>
    </row>
    <row r="29781" spans="1:2" x14ac:dyDescent="0.2">
      <c r="A29781" s="1" t="s">
        <v>35068</v>
      </c>
      <c r="B29781" t="str">
        <f t="shared" si="935"/>
        <v>https://www.udobaer.de/out/media/public/cust/others/s0000555-2021-ch_it.pdf</v>
      </c>
    </row>
    <row r="29782" spans="1:2" x14ac:dyDescent="0.2">
      <c r="A29782" s="1" t="s">
        <v>35014</v>
      </c>
      <c r="B29782" t="str">
        <f t="shared" ref="B29782:B29797" si="936">HYPERLINK("https://www.udobaer.de/out/media/public/cust/others/s0000556-2021-ch_it.pdf")</f>
        <v>https://www.udobaer.de/out/media/public/cust/others/s0000556-2021-ch_it.pdf</v>
      </c>
    </row>
    <row r="29783" spans="1:2" x14ac:dyDescent="0.2">
      <c r="A29783" s="1" t="s">
        <v>35017</v>
      </c>
      <c r="B29783" t="str">
        <f t="shared" si="936"/>
        <v>https://www.udobaer.de/out/media/public/cust/others/s0000556-2021-ch_it.pdf</v>
      </c>
    </row>
    <row r="29784" spans="1:2" x14ac:dyDescent="0.2">
      <c r="A29784" s="1" t="s">
        <v>35019</v>
      </c>
      <c r="B29784" t="str">
        <f t="shared" si="936"/>
        <v>https://www.udobaer.de/out/media/public/cust/others/s0000556-2021-ch_it.pdf</v>
      </c>
    </row>
    <row r="29785" spans="1:2" x14ac:dyDescent="0.2">
      <c r="A29785" s="1" t="s">
        <v>35020</v>
      </c>
      <c r="B29785" t="str">
        <f t="shared" si="936"/>
        <v>https://www.udobaer.de/out/media/public/cust/others/s0000556-2021-ch_it.pdf</v>
      </c>
    </row>
    <row r="29786" spans="1:2" x14ac:dyDescent="0.2">
      <c r="A29786" s="1" t="s">
        <v>35021</v>
      </c>
      <c r="B29786" t="str">
        <f t="shared" si="936"/>
        <v>https://www.udobaer.de/out/media/public/cust/others/s0000556-2021-ch_it.pdf</v>
      </c>
    </row>
    <row r="29787" spans="1:2" x14ac:dyDescent="0.2">
      <c r="A29787" s="1" t="s">
        <v>35022</v>
      </c>
      <c r="B29787" t="str">
        <f t="shared" si="936"/>
        <v>https://www.udobaer.de/out/media/public/cust/others/s0000556-2021-ch_it.pdf</v>
      </c>
    </row>
    <row r="29788" spans="1:2" x14ac:dyDescent="0.2">
      <c r="A29788" s="1" t="s">
        <v>35023</v>
      </c>
      <c r="B29788" t="str">
        <f t="shared" si="936"/>
        <v>https://www.udobaer.de/out/media/public/cust/others/s0000556-2021-ch_it.pdf</v>
      </c>
    </row>
    <row r="29789" spans="1:2" x14ac:dyDescent="0.2">
      <c r="A29789" s="1" t="s">
        <v>35024</v>
      </c>
      <c r="B29789" t="str">
        <f t="shared" si="936"/>
        <v>https://www.udobaer.de/out/media/public/cust/others/s0000556-2021-ch_it.pdf</v>
      </c>
    </row>
    <row r="29790" spans="1:2" x14ac:dyDescent="0.2">
      <c r="A29790" s="1" t="s">
        <v>35025</v>
      </c>
      <c r="B29790" t="str">
        <f t="shared" si="936"/>
        <v>https://www.udobaer.de/out/media/public/cust/others/s0000556-2021-ch_it.pdf</v>
      </c>
    </row>
    <row r="29791" spans="1:2" x14ac:dyDescent="0.2">
      <c r="A29791" s="1" t="s">
        <v>35026</v>
      </c>
      <c r="B29791" t="str">
        <f t="shared" si="936"/>
        <v>https://www.udobaer.de/out/media/public/cust/others/s0000556-2021-ch_it.pdf</v>
      </c>
    </row>
    <row r="29792" spans="1:2" x14ac:dyDescent="0.2">
      <c r="A29792" s="1" t="s">
        <v>35027</v>
      </c>
      <c r="B29792" t="str">
        <f t="shared" si="936"/>
        <v>https://www.udobaer.de/out/media/public/cust/others/s0000556-2021-ch_it.pdf</v>
      </c>
    </row>
    <row r="29793" spans="1:2" x14ac:dyDescent="0.2">
      <c r="A29793" s="1" t="s">
        <v>35028</v>
      </c>
      <c r="B29793" t="str">
        <f t="shared" si="936"/>
        <v>https://www.udobaer.de/out/media/public/cust/others/s0000556-2021-ch_it.pdf</v>
      </c>
    </row>
    <row r="29794" spans="1:2" x14ac:dyDescent="0.2">
      <c r="A29794" s="1" t="s">
        <v>35030</v>
      </c>
      <c r="B29794" t="str">
        <f t="shared" si="936"/>
        <v>https://www.udobaer.de/out/media/public/cust/others/s0000556-2021-ch_it.pdf</v>
      </c>
    </row>
    <row r="29795" spans="1:2" x14ac:dyDescent="0.2">
      <c r="A29795" s="1" t="s">
        <v>35031</v>
      </c>
      <c r="B29795" t="str">
        <f t="shared" si="936"/>
        <v>https://www.udobaer.de/out/media/public/cust/others/s0000556-2021-ch_it.pdf</v>
      </c>
    </row>
    <row r="29796" spans="1:2" x14ac:dyDescent="0.2">
      <c r="A29796" s="1" t="s">
        <v>35033</v>
      </c>
      <c r="B29796" t="str">
        <f t="shared" si="936"/>
        <v>https://www.udobaer.de/out/media/public/cust/others/s0000556-2021-ch_it.pdf</v>
      </c>
    </row>
    <row r="29797" spans="1:2" x14ac:dyDescent="0.2">
      <c r="A29797" s="1" t="s">
        <v>35036</v>
      </c>
      <c r="B29797" t="str">
        <f t="shared" si="936"/>
        <v>https://www.udobaer.de/out/media/public/cust/others/s0000556-2021-ch_it.pdf</v>
      </c>
    </row>
    <row r="29798" spans="1:2" x14ac:dyDescent="0.2">
      <c r="A29798" s="1" t="s">
        <v>35071</v>
      </c>
      <c r="B29798" t="str">
        <f t="shared" ref="B29798:B29804" si="937">HYPERLINK("https://www.udobaer.de/out/media/public/cust/others/s0000558-2021-ch_it.pdf")</f>
        <v>https://www.udobaer.de/out/media/public/cust/others/s0000558-2021-ch_it.pdf</v>
      </c>
    </row>
    <row r="29799" spans="1:2" x14ac:dyDescent="0.2">
      <c r="A29799" s="1" t="s">
        <v>35072</v>
      </c>
      <c r="B29799" t="str">
        <f t="shared" si="937"/>
        <v>https://www.udobaer.de/out/media/public/cust/others/s0000558-2021-ch_it.pdf</v>
      </c>
    </row>
    <row r="29800" spans="1:2" x14ac:dyDescent="0.2">
      <c r="A29800" s="1" t="s">
        <v>35073</v>
      </c>
      <c r="B29800" t="str">
        <f t="shared" si="937"/>
        <v>https://www.udobaer.de/out/media/public/cust/others/s0000558-2021-ch_it.pdf</v>
      </c>
    </row>
    <row r="29801" spans="1:2" x14ac:dyDescent="0.2">
      <c r="A29801" s="1" t="s">
        <v>35074</v>
      </c>
      <c r="B29801" t="str">
        <f t="shared" si="937"/>
        <v>https://www.udobaer.de/out/media/public/cust/others/s0000558-2021-ch_it.pdf</v>
      </c>
    </row>
    <row r="29802" spans="1:2" x14ac:dyDescent="0.2">
      <c r="A29802" s="1" t="s">
        <v>35075</v>
      </c>
      <c r="B29802" t="str">
        <f t="shared" si="937"/>
        <v>https://www.udobaer.de/out/media/public/cust/others/s0000558-2021-ch_it.pdf</v>
      </c>
    </row>
    <row r="29803" spans="1:2" x14ac:dyDescent="0.2">
      <c r="A29803" s="1" t="s">
        <v>35076</v>
      </c>
      <c r="B29803" t="str">
        <f t="shared" si="937"/>
        <v>https://www.udobaer.de/out/media/public/cust/others/s0000558-2021-ch_it.pdf</v>
      </c>
    </row>
    <row r="29804" spans="1:2" x14ac:dyDescent="0.2">
      <c r="A29804" s="1" t="s">
        <v>35077</v>
      </c>
      <c r="B29804" t="str">
        <f t="shared" si="937"/>
        <v>https://www.udobaer.de/out/media/public/cust/others/s0000558-2021-ch_it.pdf</v>
      </c>
    </row>
    <row r="29805" spans="1:2" x14ac:dyDescent="0.2">
      <c r="A29805" s="1" t="s">
        <v>35078</v>
      </c>
      <c r="B29805" t="str">
        <f t="shared" ref="B29805:B29814" si="938">HYPERLINK("https://www.udobaer.de/out/media/public/cust/others/s0000559-2021-ch_it.pdf")</f>
        <v>https://www.udobaer.de/out/media/public/cust/others/s0000559-2021-ch_it.pdf</v>
      </c>
    </row>
    <row r="29806" spans="1:2" x14ac:dyDescent="0.2">
      <c r="A29806" s="1" t="s">
        <v>35079</v>
      </c>
      <c r="B29806" t="str">
        <f t="shared" si="938"/>
        <v>https://www.udobaer.de/out/media/public/cust/others/s0000559-2021-ch_it.pdf</v>
      </c>
    </row>
    <row r="29807" spans="1:2" x14ac:dyDescent="0.2">
      <c r="A29807" s="1" t="s">
        <v>35080</v>
      </c>
      <c r="B29807" t="str">
        <f t="shared" si="938"/>
        <v>https://www.udobaer.de/out/media/public/cust/others/s0000559-2021-ch_it.pdf</v>
      </c>
    </row>
    <row r="29808" spans="1:2" x14ac:dyDescent="0.2">
      <c r="A29808" s="1" t="s">
        <v>35081</v>
      </c>
      <c r="B29808" t="str">
        <f t="shared" si="938"/>
        <v>https://www.udobaer.de/out/media/public/cust/others/s0000559-2021-ch_it.pdf</v>
      </c>
    </row>
    <row r="29809" spans="1:2" x14ac:dyDescent="0.2">
      <c r="A29809" s="1" t="s">
        <v>35082</v>
      </c>
      <c r="B29809" t="str">
        <f t="shared" si="938"/>
        <v>https://www.udobaer.de/out/media/public/cust/others/s0000559-2021-ch_it.pdf</v>
      </c>
    </row>
    <row r="29810" spans="1:2" x14ac:dyDescent="0.2">
      <c r="A29810" s="1" t="s">
        <v>35083</v>
      </c>
      <c r="B29810" t="str">
        <f t="shared" si="938"/>
        <v>https://www.udobaer.de/out/media/public/cust/others/s0000559-2021-ch_it.pdf</v>
      </c>
    </row>
    <row r="29811" spans="1:2" x14ac:dyDescent="0.2">
      <c r="A29811" s="1" t="s">
        <v>35084</v>
      </c>
      <c r="B29811" t="str">
        <f t="shared" si="938"/>
        <v>https://www.udobaer.de/out/media/public/cust/others/s0000559-2021-ch_it.pdf</v>
      </c>
    </row>
    <row r="29812" spans="1:2" x14ac:dyDescent="0.2">
      <c r="A29812" s="1" t="s">
        <v>35085</v>
      </c>
      <c r="B29812" t="str">
        <f t="shared" si="938"/>
        <v>https://www.udobaer.de/out/media/public/cust/others/s0000559-2021-ch_it.pdf</v>
      </c>
    </row>
    <row r="29813" spans="1:2" x14ac:dyDescent="0.2">
      <c r="A29813" s="1" t="s">
        <v>35086</v>
      </c>
      <c r="B29813" t="str">
        <f t="shared" si="938"/>
        <v>https://www.udobaer.de/out/media/public/cust/others/s0000559-2021-ch_it.pdf</v>
      </c>
    </row>
    <row r="29814" spans="1:2" x14ac:dyDescent="0.2">
      <c r="A29814" s="1" t="s">
        <v>35087</v>
      </c>
      <c r="B29814" t="str">
        <f t="shared" si="938"/>
        <v>https://www.udobaer.de/out/media/public/cust/others/s0000559-2021-ch_it.pdf</v>
      </c>
    </row>
    <row r="29815" spans="1:2" x14ac:dyDescent="0.2">
      <c r="A29815" s="1" t="s">
        <v>10294</v>
      </c>
      <c r="B29815" t="str">
        <f>HYPERLINK("https://www.udobaer.de/out/media/public/cust/others/s0000561-2021-ch_it.pdf")</f>
        <v>https://www.udobaer.de/out/media/public/cust/others/s0000561-2021-ch_it.pdf</v>
      </c>
    </row>
    <row r="29816" spans="1:2" x14ac:dyDescent="0.2">
      <c r="A29816" s="1" t="s">
        <v>34455</v>
      </c>
      <c r="B29816" t="str">
        <f t="shared" ref="B29816:B29831" si="939">HYPERLINK("https://www.udobaer.de/out/media/public/cust/others/s0000565-2021-ch_it.pdf")</f>
        <v>https://www.udobaer.de/out/media/public/cust/others/s0000565-2021-ch_it.pdf</v>
      </c>
    </row>
    <row r="29817" spans="1:2" x14ac:dyDescent="0.2">
      <c r="A29817" s="1" t="s">
        <v>34456</v>
      </c>
      <c r="B29817" t="str">
        <f t="shared" si="939"/>
        <v>https://www.udobaer.de/out/media/public/cust/others/s0000565-2021-ch_it.pdf</v>
      </c>
    </row>
    <row r="29818" spans="1:2" x14ac:dyDescent="0.2">
      <c r="A29818" s="1" t="s">
        <v>34457</v>
      </c>
      <c r="B29818" t="str">
        <f t="shared" si="939"/>
        <v>https://www.udobaer.de/out/media/public/cust/others/s0000565-2021-ch_it.pdf</v>
      </c>
    </row>
    <row r="29819" spans="1:2" x14ac:dyDescent="0.2">
      <c r="A29819" s="1" t="s">
        <v>34458</v>
      </c>
      <c r="B29819" t="str">
        <f t="shared" si="939"/>
        <v>https://www.udobaer.de/out/media/public/cust/others/s0000565-2021-ch_it.pdf</v>
      </c>
    </row>
    <row r="29820" spans="1:2" x14ac:dyDescent="0.2">
      <c r="A29820" s="1" t="s">
        <v>34459</v>
      </c>
      <c r="B29820" t="str">
        <f t="shared" si="939"/>
        <v>https://www.udobaer.de/out/media/public/cust/others/s0000565-2021-ch_it.pdf</v>
      </c>
    </row>
    <row r="29821" spans="1:2" x14ac:dyDescent="0.2">
      <c r="A29821" s="1" t="s">
        <v>34460</v>
      </c>
      <c r="B29821" t="str">
        <f t="shared" si="939"/>
        <v>https://www.udobaer.de/out/media/public/cust/others/s0000565-2021-ch_it.pdf</v>
      </c>
    </row>
    <row r="29822" spans="1:2" x14ac:dyDescent="0.2">
      <c r="A29822" s="1" t="s">
        <v>34461</v>
      </c>
      <c r="B29822" t="str">
        <f t="shared" si="939"/>
        <v>https://www.udobaer.de/out/media/public/cust/others/s0000565-2021-ch_it.pdf</v>
      </c>
    </row>
    <row r="29823" spans="1:2" x14ac:dyDescent="0.2">
      <c r="A29823" s="1" t="s">
        <v>34462</v>
      </c>
      <c r="B29823" t="str">
        <f t="shared" si="939"/>
        <v>https://www.udobaer.de/out/media/public/cust/others/s0000565-2021-ch_it.pdf</v>
      </c>
    </row>
    <row r="29824" spans="1:2" x14ac:dyDescent="0.2">
      <c r="A29824" s="1" t="s">
        <v>34463</v>
      </c>
      <c r="B29824" t="str">
        <f t="shared" si="939"/>
        <v>https://www.udobaer.de/out/media/public/cust/others/s0000565-2021-ch_it.pdf</v>
      </c>
    </row>
    <row r="29825" spans="1:2" x14ac:dyDescent="0.2">
      <c r="A29825" s="1" t="s">
        <v>34464</v>
      </c>
      <c r="B29825" t="str">
        <f t="shared" si="939"/>
        <v>https://www.udobaer.de/out/media/public/cust/others/s0000565-2021-ch_it.pdf</v>
      </c>
    </row>
    <row r="29826" spans="1:2" x14ac:dyDescent="0.2">
      <c r="A29826" s="1" t="s">
        <v>34465</v>
      </c>
      <c r="B29826" t="str">
        <f t="shared" si="939"/>
        <v>https://www.udobaer.de/out/media/public/cust/others/s0000565-2021-ch_it.pdf</v>
      </c>
    </row>
    <row r="29827" spans="1:2" x14ac:dyDescent="0.2">
      <c r="A29827" s="1" t="s">
        <v>34466</v>
      </c>
      <c r="B29827" t="str">
        <f t="shared" si="939"/>
        <v>https://www.udobaer.de/out/media/public/cust/others/s0000565-2021-ch_it.pdf</v>
      </c>
    </row>
    <row r="29828" spans="1:2" x14ac:dyDescent="0.2">
      <c r="A29828" s="1" t="s">
        <v>34467</v>
      </c>
      <c r="B29828" t="str">
        <f t="shared" si="939"/>
        <v>https://www.udobaer.de/out/media/public/cust/others/s0000565-2021-ch_it.pdf</v>
      </c>
    </row>
    <row r="29829" spans="1:2" x14ac:dyDescent="0.2">
      <c r="A29829" s="1" t="s">
        <v>34468</v>
      </c>
      <c r="B29829" t="str">
        <f t="shared" si="939"/>
        <v>https://www.udobaer.de/out/media/public/cust/others/s0000565-2021-ch_it.pdf</v>
      </c>
    </row>
    <row r="29830" spans="1:2" x14ac:dyDescent="0.2">
      <c r="A29830" s="1" t="s">
        <v>34469</v>
      </c>
      <c r="B29830" t="str">
        <f t="shared" si="939"/>
        <v>https://www.udobaer.de/out/media/public/cust/others/s0000565-2021-ch_it.pdf</v>
      </c>
    </row>
    <row r="29831" spans="1:2" x14ac:dyDescent="0.2">
      <c r="A29831" s="1" t="s">
        <v>34470</v>
      </c>
      <c r="B29831" t="str">
        <f t="shared" si="939"/>
        <v>https://www.udobaer.de/out/media/public/cust/others/s0000565-2021-ch_it.pdf</v>
      </c>
    </row>
    <row r="29832" spans="1:2" x14ac:dyDescent="0.2">
      <c r="A29832" s="1" t="s">
        <v>39418</v>
      </c>
      <c r="B29832" t="str">
        <f t="shared" ref="B29832:B29865" si="940">HYPERLINK("https://www.udobaer.de/out/media/public/cust/others/s0000567-2021-ch_it.pdf")</f>
        <v>https://www.udobaer.de/out/media/public/cust/others/s0000567-2021-ch_it.pdf</v>
      </c>
    </row>
    <row r="29833" spans="1:2" x14ac:dyDescent="0.2">
      <c r="A29833" s="1" t="s">
        <v>39419</v>
      </c>
      <c r="B29833" t="str">
        <f t="shared" si="940"/>
        <v>https://www.udobaer.de/out/media/public/cust/others/s0000567-2021-ch_it.pdf</v>
      </c>
    </row>
    <row r="29834" spans="1:2" x14ac:dyDescent="0.2">
      <c r="A29834" s="1" t="s">
        <v>39447</v>
      </c>
      <c r="B29834" t="str">
        <f t="shared" si="940"/>
        <v>https://www.udobaer.de/out/media/public/cust/others/s0000567-2021-ch_it.pdf</v>
      </c>
    </row>
    <row r="29835" spans="1:2" x14ac:dyDescent="0.2">
      <c r="A29835" s="1" t="s">
        <v>39453</v>
      </c>
      <c r="B29835" t="str">
        <f t="shared" si="940"/>
        <v>https://www.udobaer.de/out/media/public/cust/others/s0000567-2021-ch_it.pdf</v>
      </c>
    </row>
    <row r="29836" spans="1:2" x14ac:dyDescent="0.2">
      <c r="A29836" s="1" t="s">
        <v>39454</v>
      </c>
      <c r="B29836" t="str">
        <f t="shared" si="940"/>
        <v>https://www.udobaer.de/out/media/public/cust/others/s0000567-2021-ch_it.pdf</v>
      </c>
    </row>
    <row r="29837" spans="1:2" x14ac:dyDescent="0.2">
      <c r="A29837" s="1" t="s">
        <v>39455</v>
      </c>
      <c r="B29837" t="str">
        <f t="shared" si="940"/>
        <v>https://www.udobaer.de/out/media/public/cust/others/s0000567-2021-ch_it.pdf</v>
      </c>
    </row>
    <row r="29838" spans="1:2" x14ac:dyDescent="0.2">
      <c r="A29838" s="1" t="s">
        <v>39911</v>
      </c>
      <c r="B29838" t="str">
        <f t="shared" si="940"/>
        <v>https://www.udobaer.de/out/media/public/cust/others/s0000567-2021-ch_it.pdf</v>
      </c>
    </row>
    <row r="29839" spans="1:2" x14ac:dyDescent="0.2">
      <c r="A29839" s="1" t="s">
        <v>39912</v>
      </c>
      <c r="B29839" t="str">
        <f t="shared" si="940"/>
        <v>https://www.udobaer.de/out/media/public/cust/others/s0000567-2021-ch_it.pdf</v>
      </c>
    </row>
    <row r="29840" spans="1:2" x14ac:dyDescent="0.2">
      <c r="A29840" s="1" t="s">
        <v>40899</v>
      </c>
      <c r="B29840" t="str">
        <f t="shared" si="940"/>
        <v>https://www.udobaer.de/out/media/public/cust/others/s0000567-2021-ch_it.pdf</v>
      </c>
    </row>
    <row r="29841" spans="1:2" x14ac:dyDescent="0.2">
      <c r="A29841" s="1" t="s">
        <v>40900</v>
      </c>
      <c r="B29841" t="str">
        <f t="shared" si="940"/>
        <v>https://www.udobaer.de/out/media/public/cust/others/s0000567-2021-ch_it.pdf</v>
      </c>
    </row>
    <row r="29842" spans="1:2" x14ac:dyDescent="0.2">
      <c r="A29842" s="1" t="s">
        <v>40901</v>
      </c>
      <c r="B29842" t="str">
        <f t="shared" si="940"/>
        <v>https://www.udobaer.de/out/media/public/cust/others/s0000567-2021-ch_it.pdf</v>
      </c>
    </row>
    <row r="29843" spans="1:2" x14ac:dyDescent="0.2">
      <c r="A29843" s="1" t="s">
        <v>40902</v>
      </c>
      <c r="B29843" t="str">
        <f t="shared" si="940"/>
        <v>https://www.udobaer.de/out/media/public/cust/others/s0000567-2021-ch_it.pdf</v>
      </c>
    </row>
    <row r="29844" spans="1:2" x14ac:dyDescent="0.2">
      <c r="A29844" s="1" t="s">
        <v>40903</v>
      </c>
      <c r="B29844" t="str">
        <f t="shared" si="940"/>
        <v>https://www.udobaer.de/out/media/public/cust/others/s0000567-2021-ch_it.pdf</v>
      </c>
    </row>
    <row r="29845" spans="1:2" x14ac:dyDescent="0.2">
      <c r="A29845" s="1" t="s">
        <v>40904</v>
      </c>
      <c r="B29845" t="str">
        <f t="shared" si="940"/>
        <v>https://www.udobaer.de/out/media/public/cust/others/s0000567-2021-ch_it.pdf</v>
      </c>
    </row>
    <row r="29846" spans="1:2" x14ac:dyDescent="0.2">
      <c r="A29846" s="1" t="s">
        <v>40905</v>
      </c>
      <c r="B29846" t="str">
        <f t="shared" si="940"/>
        <v>https://www.udobaer.de/out/media/public/cust/others/s0000567-2021-ch_it.pdf</v>
      </c>
    </row>
    <row r="29847" spans="1:2" x14ac:dyDescent="0.2">
      <c r="A29847" s="1" t="s">
        <v>40906</v>
      </c>
      <c r="B29847" t="str">
        <f t="shared" si="940"/>
        <v>https://www.udobaer.de/out/media/public/cust/others/s0000567-2021-ch_it.pdf</v>
      </c>
    </row>
    <row r="29848" spans="1:2" x14ac:dyDescent="0.2">
      <c r="A29848" s="1" t="s">
        <v>40907</v>
      </c>
      <c r="B29848" t="str">
        <f t="shared" si="940"/>
        <v>https://www.udobaer.de/out/media/public/cust/others/s0000567-2021-ch_it.pdf</v>
      </c>
    </row>
    <row r="29849" spans="1:2" x14ac:dyDescent="0.2">
      <c r="A29849" s="1" t="s">
        <v>40908</v>
      </c>
      <c r="B29849" t="str">
        <f t="shared" si="940"/>
        <v>https://www.udobaer.de/out/media/public/cust/others/s0000567-2021-ch_it.pdf</v>
      </c>
    </row>
    <row r="29850" spans="1:2" x14ac:dyDescent="0.2">
      <c r="A29850" s="1" t="s">
        <v>40909</v>
      </c>
      <c r="B29850" t="str">
        <f t="shared" si="940"/>
        <v>https://www.udobaer.de/out/media/public/cust/others/s0000567-2021-ch_it.pdf</v>
      </c>
    </row>
    <row r="29851" spans="1:2" x14ac:dyDescent="0.2">
      <c r="A29851" s="1" t="s">
        <v>40910</v>
      </c>
      <c r="B29851" t="str">
        <f t="shared" si="940"/>
        <v>https://www.udobaer.de/out/media/public/cust/others/s0000567-2021-ch_it.pdf</v>
      </c>
    </row>
    <row r="29852" spans="1:2" x14ac:dyDescent="0.2">
      <c r="A29852" s="1" t="s">
        <v>40911</v>
      </c>
      <c r="B29852" t="str">
        <f t="shared" si="940"/>
        <v>https://www.udobaer.de/out/media/public/cust/others/s0000567-2021-ch_it.pdf</v>
      </c>
    </row>
    <row r="29853" spans="1:2" x14ac:dyDescent="0.2">
      <c r="A29853" s="1" t="s">
        <v>40912</v>
      </c>
      <c r="B29853" t="str">
        <f t="shared" si="940"/>
        <v>https://www.udobaer.de/out/media/public/cust/others/s0000567-2021-ch_it.pdf</v>
      </c>
    </row>
    <row r="29854" spans="1:2" x14ac:dyDescent="0.2">
      <c r="A29854" s="1" t="s">
        <v>40913</v>
      </c>
      <c r="B29854" t="str">
        <f t="shared" si="940"/>
        <v>https://www.udobaer.de/out/media/public/cust/others/s0000567-2021-ch_it.pdf</v>
      </c>
    </row>
    <row r="29855" spans="1:2" x14ac:dyDescent="0.2">
      <c r="A29855" s="1" t="s">
        <v>40914</v>
      </c>
      <c r="B29855" t="str">
        <f t="shared" si="940"/>
        <v>https://www.udobaer.de/out/media/public/cust/others/s0000567-2021-ch_it.pdf</v>
      </c>
    </row>
    <row r="29856" spans="1:2" x14ac:dyDescent="0.2">
      <c r="A29856" s="1" t="s">
        <v>40915</v>
      </c>
      <c r="B29856" t="str">
        <f t="shared" si="940"/>
        <v>https://www.udobaer.de/out/media/public/cust/others/s0000567-2021-ch_it.pdf</v>
      </c>
    </row>
    <row r="29857" spans="1:2" x14ac:dyDescent="0.2">
      <c r="A29857" s="1" t="s">
        <v>40916</v>
      </c>
      <c r="B29857" t="str">
        <f t="shared" si="940"/>
        <v>https://www.udobaer.de/out/media/public/cust/others/s0000567-2021-ch_it.pdf</v>
      </c>
    </row>
    <row r="29858" spans="1:2" x14ac:dyDescent="0.2">
      <c r="A29858" s="1" t="s">
        <v>40917</v>
      </c>
      <c r="B29858" t="str">
        <f t="shared" si="940"/>
        <v>https://www.udobaer.de/out/media/public/cust/others/s0000567-2021-ch_it.pdf</v>
      </c>
    </row>
    <row r="29859" spans="1:2" x14ac:dyDescent="0.2">
      <c r="A29859" s="1" t="s">
        <v>40918</v>
      </c>
      <c r="B29859" t="str">
        <f t="shared" si="940"/>
        <v>https://www.udobaer.de/out/media/public/cust/others/s0000567-2021-ch_it.pdf</v>
      </c>
    </row>
    <row r="29860" spans="1:2" x14ac:dyDescent="0.2">
      <c r="A29860" s="1" t="s">
        <v>40919</v>
      </c>
      <c r="B29860" t="str">
        <f t="shared" si="940"/>
        <v>https://www.udobaer.de/out/media/public/cust/others/s0000567-2021-ch_it.pdf</v>
      </c>
    </row>
    <row r="29861" spans="1:2" x14ac:dyDescent="0.2">
      <c r="A29861" s="1" t="s">
        <v>40920</v>
      </c>
      <c r="B29861" t="str">
        <f t="shared" si="940"/>
        <v>https://www.udobaer.de/out/media/public/cust/others/s0000567-2021-ch_it.pdf</v>
      </c>
    </row>
    <row r="29862" spans="1:2" x14ac:dyDescent="0.2">
      <c r="A29862" s="1" t="s">
        <v>40921</v>
      </c>
      <c r="B29862" t="str">
        <f t="shared" si="940"/>
        <v>https://www.udobaer.de/out/media/public/cust/others/s0000567-2021-ch_it.pdf</v>
      </c>
    </row>
    <row r="29863" spans="1:2" x14ac:dyDescent="0.2">
      <c r="A29863" s="1" t="s">
        <v>40922</v>
      </c>
      <c r="B29863" t="str">
        <f t="shared" si="940"/>
        <v>https://www.udobaer.de/out/media/public/cust/others/s0000567-2021-ch_it.pdf</v>
      </c>
    </row>
    <row r="29864" spans="1:2" x14ac:dyDescent="0.2">
      <c r="A29864" s="1" t="s">
        <v>40923</v>
      </c>
      <c r="B29864" t="str">
        <f t="shared" si="940"/>
        <v>https://www.udobaer.de/out/media/public/cust/others/s0000567-2021-ch_it.pdf</v>
      </c>
    </row>
    <row r="29865" spans="1:2" x14ac:dyDescent="0.2">
      <c r="A29865" s="1" t="s">
        <v>40924</v>
      </c>
      <c r="B29865" t="str">
        <f t="shared" si="940"/>
        <v>https://www.udobaer.de/out/media/public/cust/others/s0000567-2021-ch_it.pdf</v>
      </c>
    </row>
    <row r="29866" spans="1:2" x14ac:dyDescent="0.2">
      <c r="A29866" s="1" t="s">
        <v>39420</v>
      </c>
      <c r="B29866" t="str">
        <f t="shared" ref="B29866:B29885" si="941">HYPERLINK("https://www.udobaer.de/out/media/public/cust/others/s0000568-2021-ch_it.pdf")</f>
        <v>https://www.udobaer.de/out/media/public/cust/others/s0000568-2021-ch_it.pdf</v>
      </c>
    </row>
    <row r="29867" spans="1:2" x14ac:dyDescent="0.2">
      <c r="A29867" s="1" t="s">
        <v>39421</v>
      </c>
      <c r="B29867" t="str">
        <f t="shared" si="941"/>
        <v>https://www.udobaer.de/out/media/public/cust/others/s0000568-2021-ch_it.pdf</v>
      </c>
    </row>
    <row r="29868" spans="1:2" x14ac:dyDescent="0.2">
      <c r="A29868" s="1" t="s">
        <v>39456</v>
      </c>
      <c r="B29868" t="str">
        <f t="shared" si="941"/>
        <v>https://www.udobaer.de/out/media/public/cust/others/s0000568-2021-ch_it.pdf</v>
      </c>
    </row>
    <row r="29869" spans="1:2" x14ac:dyDescent="0.2">
      <c r="A29869" s="1" t="s">
        <v>39906</v>
      </c>
      <c r="B29869" t="str">
        <f t="shared" si="941"/>
        <v>https://www.udobaer.de/out/media/public/cust/others/s0000568-2021-ch_it.pdf</v>
      </c>
    </row>
    <row r="29870" spans="1:2" x14ac:dyDescent="0.2">
      <c r="A29870" s="1" t="s">
        <v>39907</v>
      </c>
      <c r="B29870" t="str">
        <f t="shared" si="941"/>
        <v>https://www.udobaer.de/out/media/public/cust/others/s0000568-2021-ch_it.pdf</v>
      </c>
    </row>
    <row r="29871" spans="1:2" x14ac:dyDescent="0.2">
      <c r="A29871" s="1" t="s">
        <v>40947</v>
      </c>
      <c r="B29871" t="str">
        <f t="shared" si="941"/>
        <v>https://www.udobaer.de/out/media/public/cust/others/s0000568-2021-ch_it.pdf</v>
      </c>
    </row>
    <row r="29872" spans="1:2" x14ac:dyDescent="0.2">
      <c r="A29872" s="1" t="s">
        <v>40949</v>
      </c>
      <c r="B29872" t="str">
        <f t="shared" si="941"/>
        <v>https://www.udobaer.de/out/media/public/cust/others/s0000568-2021-ch_it.pdf</v>
      </c>
    </row>
    <row r="29873" spans="1:2" x14ac:dyDescent="0.2">
      <c r="A29873" s="1" t="s">
        <v>40950</v>
      </c>
      <c r="B29873" t="str">
        <f t="shared" si="941"/>
        <v>https://www.udobaer.de/out/media/public/cust/others/s0000568-2021-ch_it.pdf</v>
      </c>
    </row>
    <row r="29874" spans="1:2" x14ac:dyDescent="0.2">
      <c r="A29874" s="1" t="s">
        <v>40951</v>
      </c>
      <c r="B29874" t="str">
        <f t="shared" si="941"/>
        <v>https://www.udobaer.de/out/media/public/cust/others/s0000568-2021-ch_it.pdf</v>
      </c>
    </row>
    <row r="29875" spans="1:2" x14ac:dyDescent="0.2">
      <c r="A29875" s="1" t="s">
        <v>40952</v>
      </c>
      <c r="B29875" t="str">
        <f t="shared" si="941"/>
        <v>https://www.udobaer.de/out/media/public/cust/others/s0000568-2021-ch_it.pdf</v>
      </c>
    </row>
    <row r="29876" spans="1:2" x14ac:dyDescent="0.2">
      <c r="A29876" s="1" t="s">
        <v>40953</v>
      </c>
      <c r="B29876" t="str">
        <f t="shared" si="941"/>
        <v>https://www.udobaer.de/out/media/public/cust/others/s0000568-2021-ch_it.pdf</v>
      </c>
    </row>
    <row r="29877" spans="1:2" x14ac:dyDescent="0.2">
      <c r="A29877" s="1" t="s">
        <v>40954</v>
      </c>
      <c r="B29877" t="str">
        <f t="shared" si="941"/>
        <v>https://www.udobaer.de/out/media/public/cust/others/s0000568-2021-ch_it.pdf</v>
      </c>
    </row>
    <row r="29878" spans="1:2" x14ac:dyDescent="0.2">
      <c r="A29878" s="1" t="s">
        <v>40955</v>
      </c>
      <c r="B29878" t="str">
        <f t="shared" si="941"/>
        <v>https://www.udobaer.de/out/media/public/cust/others/s0000568-2021-ch_it.pdf</v>
      </c>
    </row>
    <row r="29879" spans="1:2" x14ac:dyDescent="0.2">
      <c r="A29879" s="1" t="s">
        <v>40957</v>
      </c>
      <c r="B29879" t="str">
        <f t="shared" si="941"/>
        <v>https://www.udobaer.de/out/media/public/cust/others/s0000568-2021-ch_it.pdf</v>
      </c>
    </row>
    <row r="29880" spans="1:2" x14ac:dyDescent="0.2">
      <c r="A29880" s="1" t="s">
        <v>40959</v>
      </c>
      <c r="B29880" t="str">
        <f t="shared" si="941"/>
        <v>https://www.udobaer.de/out/media/public/cust/others/s0000568-2021-ch_it.pdf</v>
      </c>
    </row>
    <row r="29881" spans="1:2" x14ac:dyDescent="0.2">
      <c r="A29881" s="1" t="s">
        <v>40960</v>
      </c>
      <c r="B29881" t="str">
        <f t="shared" si="941"/>
        <v>https://www.udobaer.de/out/media/public/cust/others/s0000568-2021-ch_it.pdf</v>
      </c>
    </row>
    <row r="29882" spans="1:2" x14ac:dyDescent="0.2">
      <c r="A29882" s="1" t="s">
        <v>41001</v>
      </c>
      <c r="B29882" t="str">
        <f t="shared" si="941"/>
        <v>https://www.udobaer.de/out/media/public/cust/others/s0000568-2021-ch_it.pdf</v>
      </c>
    </row>
    <row r="29883" spans="1:2" x14ac:dyDescent="0.2">
      <c r="A29883" s="1" t="s">
        <v>41002</v>
      </c>
      <c r="B29883" t="str">
        <f t="shared" si="941"/>
        <v>https://www.udobaer.de/out/media/public/cust/others/s0000568-2021-ch_it.pdf</v>
      </c>
    </row>
    <row r="29884" spans="1:2" x14ac:dyDescent="0.2">
      <c r="A29884" s="1" t="s">
        <v>41027</v>
      </c>
      <c r="B29884" t="str">
        <f t="shared" si="941"/>
        <v>https://www.udobaer.de/out/media/public/cust/others/s0000568-2021-ch_it.pdf</v>
      </c>
    </row>
    <row r="29885" spans="1:2" x14ac:dyDescent="0.2">
      <c r="A29885" s="1" t="s">
        <v>41031</v>
      </c>
      <c r="B29885" t="str">
        <f t="shared" si="941"/>
        <v>https://www.udobaer.de/out/media/public/cust/others/s0000568-2021-ch_it.pdf</v>
      </c>
    </row>
    <row r="29886" spans="1:2" x14ac:dyDescent="0.2">
      <c r="A29886" s="1" t="s">
        <v>163</v>
      </c>
      <c r="B29886" t="str">
        <f t="shared" ref="B29886:B29897" si="942">HYPERLINK("https://www.udobaer.de/out/media/public/cust/others/s0000569-2021-ch_it.pdf")</f>
        <v>https://www.udobaer.de/out/media/public/cust/others/s0000569-2021-ch_it.pdf</v>
      </c>
    </row>
    <row r="29887" spans="1:2" x14ac:dyDescent="0.2">
      <c r="A29887" s="1" t="s">
        <v>1231</v>
      </c>
      <c r="B29887" t="str">
        <f t="shared" si="942"/>
        <v>https://www.udobaer.de/out/media/public/cust/others/s0000569-2021-ch_it.pdf</v>
      </c>
    </row>
    <row r="29888" spans="1:2" x14ac:dyDescent="0.2">
      <c r="A29888" s="1" t="s">
        <v>26515</v>
      </c>
      <c r="B29888" t="str">
        <f t="shared" si="942"/>
        <v>https://www.udobaer.de/out/media/public/cust/others/s0000569-2021-ch_it.pdf</v>
      </c>
    </row>
    <row r="29889" spans="1:2" x14ac:dyDescent="0.2">
      <c r="A29889" s="1" t="s">
        <v>39931</v>
      </c>
      <c r="B29889" t="str">
        <f t="shared" si="942"/>
        <v>https://www.udobaer.de/out/media/public/cust/others/s0000569-2021-ch_it.pdf</v>
      </c>
    </row>
    <row r="29890" spans="1:2" x14ac:dyDescent="0.2">
      <c r="A29890" s="1" t="s">
        <v>39933</v>
      </c>
      <c r="B29890" t="str">
        <f t="shared" si="942"/>
        <v>https://www.udobaer.de/out/media/public/cust/others/s0000569-2021-ch_it.pdf</v>
      </c>
    </row>
    <row r="29891" spans="1:2" x14ac:dyDescent="0.2">
      <c r="A29891" s="1" t="s">
        <v>39934</v>
      </c>
      <c r="B29891" t="str">
        <f t="shared" si="942"/>
        <v>https://www.udobaer.de/out/media/public/cust/others/s0000569-2021-ch_it.pdf</v>
      </c>
    </row>
    <row r="29892" spans="1:2" x14ac:dyDescent="0.2">
      <c r="A29892" s="1" t="s">
        <v>39935</v>
      </c>
      <c r="B29892" t="str">
        <f t="shared" si="942"/>
        <v>https://www.udobaer.de/out/media/public/cust/others/s0000569-2021-ch_it.pdf</v>
      </c>
    </row>
    <row r="29893" spans="1:2" x14ac:dyDescent="0.2">
      <c r="A29893" s="1" t="s">
        <v>39936</v>
      </c>
      <c r="B29893" t="str">
        <f t="shared" si="942"/>
        <v>https://www.udobaer.de/out/media/public/cust/others/s0000569-2021-ch_it.pdf</v>
      </c>
    </row>
    <row r="29894" spans="1:2" x14ac:dyDescent="0.2">
      <c r="A29894" s="1" t="s">
        <v>40956</v>
      </c>
      <c r="B29894" t="str">
        <f t="shared" si="942"/>
        <v>https://www.udobaer.de/out/media/public/cust/others/s0000569-2021-ch_it.pdf</v>
      </c>
    </row>
    <row r="29895" spans="1:2" x14ac:dyDescent="0.2">
      <c r="A29895" s="1" t="s">
        <v>40958</v>
      </c>
      <c r="B29895" t="str">
        <f t="shared" si="942"/>
        <v>https://www.udobaer.de/out/media/public/cust/others/s0000569-2021-ch_it.pdf</v>
      </c>
    </row>
    <row r="29896" spans="1:2" x14ac:dyDescent="0.2">
      <c r="A29896" s="1" t="s">
        <v>40961</v>
      </c>
      <c r="B29896" t="str">
        <f t="shared" si="942"/>
        <v>https://www.udobaer.de/out/media/public/cust/others/s0000569-2021-ch_it.pdf</v>
      </c>
    </row>
    <row r="29897" spans="1:2" x14ac:dyDescent="0.2">
      <c r="A29897" s="1" t="s">
        <v>41003</v>
      </c>
      <c r="B29897" t="str">
        <f t="shared" si="942"/>
        <v>https://www.udobaer.de/out/media/public/cust/others/s0000569-2021-ch_it.pdf</v>
      </c>
    </row>
    <row r="29898" spans="1:2" x14ac:dyDescent="0.2">
      <c r="A29898" s="1" t="s">
        <v>34471</v>
      </c>
      <c r="B29898" t="str">
        <f t="shared" ref="B29898:B29930" si="943">HYPERLINK("https://www.udobaer.de/out/media/public/cust/others/s0000570-2021-ch_it.pdf")</f>
        <v>https://www.udobaer.de/out/media/public/cust/others/s0000570-2021-ch_it.pdf</v>
      </c>
    </row>
    <row r="29899" spans="1:2" x14ac:dyDescent="0.2">
      <c r="A29899" s="1" t="s">
        <v>34579</v>
      </c>
      <c r="B29899" t="str">
        <f t="shared" si="943"/>
        <v>https://www.udobaer.de/out/media/public/cust/others/s0000570-2021-ch_it.pdf</v>
      </c>
    </row>
    <row r="29900" spans="1:2" x14ac:dyDescent="0.2">
      <c r="A29900" s="1" t="s">
        <v>34580</v>
      </c>
      <c r="B29900" t="str">
        <f t="shared" si="943"/>
        <v>https://www.udobaer.de/out/media/public/cust/others/s0000570-2021-ch_it.pdf</v>
      </c>
    </row>
    <row r="29901" spans="1:2" x14ac:dyDescent="0.2">
      <c r="A29901" s="1" t="s">
        <v>34581</v>
      </c>
      <c r="B29901" t="str">
        <f t="shared" si="943"/>
        <v>https://www.udobaer.de/out/media/public/cust/others/s0000570-2021-ch_it.pdf</v>
      </c>
    </row>
    <row r="29902" spans="1:2" x14ac:dyDescent="0.2">
      <c r="A29902" s="1" t="s">
        <v>34582</v>
      </c>
      <c r="B29902" t="str">
        <f t="shared" si="943"/>
        <v>https://www.udobaer.de/out/media/public/cust/others/s0000570-2021-ch_it.pdf</v>
      </c>
    </row>
    <row r="29903" spans="1:2" x14ac:dyDescent="0.2">
      <c r="A29903" s="1" t="s">
        <v>34584</v>
      </c>
      <c r="B29903" t="str">
        <f t="shared" si="943"/>
        <v>https://www.udobaer.de/out/media/public/cust/others/s0000570-2021-ch_it.pdf</v>
      </c>
    </row>
    <row r="29904" spans="1:2" x14ac:dyDescent="0.2">
      <c r="A29904" s="1" t="s">
        <v>34588</v>
      </c>
      <c r="B29904" t="str">
        <f t="shared" si="943"/>
        <v>https://www.udobaer.de/out/media/public/cust/others/s0000570-2021-ch_it.pdf</v>
      </c>
    </row>
    <row r="29905" spans="1:2" x14ac:dyDescent="0.2">
      <c r="A29905" s="1" t="s">
        <v>34589</v>
      </c>
      <c r="B29905" t="str">
        <f t="shared" si="943"/>
        <v>https://www.udobaer.de/out/media/public/cust/others/s0000570-2021-ch_it.pdf</v>
      </c>
    </row>
    <row r="29906" spans="1:2" x14ac:dyDescent="0.2">
      <c r="A29906" s="1" t="s">
        <v>34590</v>
      </c>
      <c r="B29906" t="str">
        <f t="shared" si="943"/>
        <v>https://www.udobaer.de/out/media/public/cust/others/s0000570-2021-ch_it.pdf</v>
      </c>
    </row>
    <row r="29907" spans="1:2" x14ac:dyDescent="0.2">
      <c r="A29907" s="1" t="s">
        <v>34594</v>
      </c>
      <c r="B29907" t="str">
        <f t="shared" si="943"/>
        <v>https://www.udobaer.de/out/media/public/cust/others/s0000570-2021-ch_it.pdf</v>
      </c>
    </row>
    <row r="29908" spans="1:2" x14ac:dyDescent="0.2">
      <c r="A29908" s="1" t="s">
        <v>34595</v>
      </c>
      <c r="B29908" t="str">
        <f t="shared" si="943"/>
        <v>https://www.udobaer.de/out/media/public/cust/others/s0000570-2021-ch_it.pdf</v>
      </c>
    </row>
    <row r="29909" spans="1:2" x14ac:dyDescent="0.2">
      <c r="A29909" s="1" t="s">
        <v>34596</v>
      </c>
      <c r="B29909" t="str">
        <f t="shared" si="943"/>
        <v>https://www.udobaer.de/out/media/public/cust/others/s0000570-2021-ch_it.pdf</v>
      </c>
    </row>
    <row r="29910" spans="1:2" x14ac:dyDescent="0.2">
      <c r="A29910" s="1" t="s">
        <v>34597</v>
      </c>
      <c r="B29910" t="str">
        <f t="shared" si="943"/>
        <v>https://www.udobaer.de/out/media/public/cust/others/s0000570-2021-ch_it.pdf</v>
      </c>
    </row>
    <row r="29911" spans="1:2" x14ac:dyDescent="0.2">
      <c r="A29911" s="1" t="s">
        <v>34598</v>
      </c>
      <c r="B29911" t="str">
        <f t="shared" si="943"/>
        <v>https://www.udobaer.de/out/media/public/cust/others/s0000570-2021-ch_it.pdf</v>
      </c>
    </row>
    <row r="29912" spans="1:2" x14ac:dyDescent="0.2">
      <c r="A29912" s="1" t="s">
        <v>34600</v>
      </c>
      <c r="B29912" t="str">
        <f t="shared" si="943"/>
        <v>https://www.udobaer.de/out/media/public/cust/others/s0000570-2021-ch_it.pdf</v>
      </c>
    </row>
    <row r="29913" spans="1:2" x14ac:dyDescent="0.2">
      <c r="A29913" s="1" t="s">
        <v>34605</v>
      </c>
      <c r="B29913" t="str">
        <f t="shared" si="943"/>
        <v>https://www.udobaer.de/out/media/public/cust/others/s0000570-2021-ch_it.pdf</v>
      </c>
    </row>
    <row r="29914" spans="1:2" x14ac:dyDescent="0.2">
      <c r="A29914" s="1" t="s">
        <v>34606</v>
      </c>
      <c r="B29914" t="str">
        <f t="shared" si="943"/>
        <v>https://www.udobaer.de/out/media/public/cust/others/s0000570-2021-ch_it.pdf</v>
      </c>
    </row>
    <row r="29915" spans="1:2" x14ac:dyDescent="0.2">
      <c r="A29915" s="1" t="s">
        <v>34607</v>
      </c>
      <c r="B29915" t="str">
        <f t="shared" si="943"/>
        <v>https://www.udobaer.de/out/media/public/cust/others/s0000570-2021-ch_it.pdf</v>
      </c>
    </row>
    <row r="29916" spans="1:2" x14ac:dyDescent="0.2">
      <c r="A29916" s="1" t="s">
        <v>34608</v>
      </c>
      <c r="B29916" t="str">
        <f t="shared" si="943"/>
        <v>https://www.udobaer.de/out/media/public/cust/others/s0000570-2021-ch_it.pdf</v>
      </c>
    </row>
    <row r="29917" spans="1:2" x14ac:dyDescent="0.2">
      <c r="A29917" s="1" t="s">
        <v>34609</v>
      </c>
      <c r="B29917" t="str">
        <f t="shared" si="943"/>
        <v>https://www.udobaer.de/out/media/public/cust/others/s0000570-2021-ch_it.pdf</v>
      </c>
    </row>
    <row r="29918" spans="1:2" x14ac:dyDescent="0.2">
      <c r="A29918" s="1" t="s">
        <v>34610</v>
      </c>
      <c r="B29918" t="str">
        <f t="shared" si="943"/>
        <v>https://www.udobaer.de/out/media/public/cust/others/s0000570-2021-ch_it.pdf</v>
      </c>
    </row>
    <row r="29919" spans="1:2" x14ac:dyDescent="0.2">
      <c r="A29919" s="1" t="s">
        <v>34614</v>
      </c>
      <c r="B29919" t="str">
        <f t="shared" si="943"/>
        <v>https://www.udobaer.de/out/media/public/cust/others/s0000570-2021-ch_it.pdf</v>
      </c>
    </row>
    <row r="29920" spans="1:2" x14ac:dyDescent="0.2">
      <c r="A29920" s="1" t="s">
        <v>34615</v>
      </c>
      <c r="B29920" t="str">
        <f t="shared" si="943"/>
        <v>https://www.udobaer.de/out/media/public/cust/others/s0000570-2021-ch_it.pdf</v>
      </c>
    </row>
    <row r="29921" spans="1:2" x14ac:dyDescent="0.2">
      <c r="A29921" s="1" t="s">
        <v>34616</v>
      </c>
      <c r="B29921" t="str">
        <f t="shared" si="943"/>
        <v>https://www.udobaer.de/out/media/public/cust/others/s0000570-2021-ch_it.pdf</v>
      </c>
    </row>
    <row r="29922" spans="1:2" x14ac:dyDescent="0.2">
      <c r="A29922" s="1" t="s">
        <v>34617</v>
      </c>
      <c r="B29922" t="str">
        <f t="shared" si="943"/>
        <v>https://www.udobaer.de/out/media/public/cust/others/s0000570-2021-ch_it.pdf</v>
      </c>
    </row>
    <row r="29923" spans="1:2" x14ac:dyDescent="0.2">
      <c r="A29923" s="1" t="s">
        <v>34618</v>
      </c>
      <c r="B29923" t="str">
        <f t="shared" si="943"/>
        <v>https://www.udobaer.de/out/media/public/cust/others/s0000570-2021-ch_it.pdf</v>
      </c>
    </row>
    <row r="29924" spans="1:2" x14ac:dyDescent="0.2">
      <c r="A29924" s="1" t="s">
        <v>34619</v>
      </c>
      <c r="B29924" t="str">
        <f t="shared" si="943"/>
        <v>https://www.udobaer.de/out/media/public/cust/others/s0000570-2021-ch_it.pdf</v>
      </c>
    </row>
    <row r="29925" spans="1:2" x14ac:dyDescent="0.2">
      <c r="A29925" s="1" t="s">
        <v>34620</v>
      </c>
      <c r="B29925" t="str">
        <f t="shared" si="943"/>
        <v>https://www.udobaer.de/out/media/public/cust/others/s0000570-2021-ch_it.pdf</v>
      </c>
    </row>
    <row r="29926" spans="1:2" x14ac:dyDescent="0.2">
      <c r="A29926" s="1" t="s">
        <v>34633</v>
      </c>
      <c r="B29926" t="str">
        <f t="shared" si="943"/>
        <v>https://www.udobaer.de/out/media/public/cust/others/s0000570-2021-ch_it.pdf</v>
      </c>
    </row>
    <row r="29927" spans="1:2" x14ac:dyDescent="0.2">
      <c r="A29927" s="1" t="s">
        <v>34634</v>
      </c>
      <c r="B29927" t="str">
        <f t="shared" si="943"/>
        <v>https://www.udobaer.de/out/media/public/cust/others/s0000570-2021-ch_it.pdf</v>
      </c>
    </row>
    <row r="29928" spans="1:2" x14ac:dyDescent="0.2">
      <c r="A29928" s="1" t="s">
        <v>34635</v>
      </c>
      <c r="B29928" t="str">
        <f t="shared" si="943"/>
        <v>https://www.udobaer.de/out/media/public/cust/others/s0000570-2021-ch_it.pdf</v>
      </c>
    </row>
    <row r="29929" spans="1:2" x14ac:dyDescent="0.2">
      <c r="A29929" s="1" t="s">
        <v>34636</v>
      </c>
      <c r="B29929" t="str">
        <f t="shared" si="943"/>
        <v>https://www.udobaer.de/out/media/public/cust/others/s0000570-2021-ch_it.pdf</v>
      </c>
    </row>
    <row r="29930" spans="1:2" x14ac:dyDescent="0.2">
      <c r="A29930" s="1" t="s">
        <v>34637</v>
      </c>
      <c r="B29930" t="str">
        <f t="shared" si="943"/>
        <v>https://www.udobaer.de/out/media/public/cust/others/s0000570-2021-ch_it.pdf</v>
      </c>
    </row>
    <row r="29931" spans="1:2" x14ac:dyDescent="0.2">
      <c r="A29931" s="1" t="s">
        <v>34583</v>
      </c>
      <c r="B29931" t="str">
        <f t="shared" ref="B29931:B29957" si="944">HYPERLINK("https://www.udobaer.de/out/media/public/cust/others/s0000571-2021-ch_it.pdf")</f>
        <v>https://www.udobaer.de/out/media/public/cust/others/s0000571-2021-ch_it.pdf</v>
      </c>
    </row>
    <row r="29932" spans="1:2" x14ac:dyDescent="0.2">
      <c r="A29932" s="1" t="s">
        <v>34585</v>
      </c>
      <c r="B29932" t="str">
        <f t="shared" si="944"/>
        <v>https://www.udobaer.de/out/media/public/cust/others/s0000571-2021-ch_it.pdf</v>
      </c>
    </row>
    <row r="29933" spans="1:2" x14ac:dyDescent="0.2">
      <c r="A29933" s="1" t="s">
        <v>34586</v>
      </c>
      <c r="B29933" t="str">
        <f t="shared" si="944"/>
        <v>https://www.udobaer.de/out/media/public/cust/others/s0000571-2021-ch_it.pdf</v>
      </c>
    </row>
    <row r="29934" spans="1:2" x14ac:dyDescent="0.2">
      <c r="A29934" s="1" t="s">
        <v>34587</v>
      </c>
      <c r="B29934" t="str">
        <f t="shared" si="944"/>
        <v>https://www.udobaer.de/out/media/public/cust/others/s0000571-2021-ch_it.pdf</v>
      </c>
    </row>
    <row r="29935" spans="1:2" x14ac:dyDescent="0.2">
      <c r="A29935" s="1" t="s">
        <v>34591</v>
      </c>
      <c r="B29935" t="str">
        <f t="shared" si="944"/>
        <v>https://www.udobaer.de/out/media/public/cust/others/s0000571-2021-ch_it.pdf</v>
      </c>
    </row>
    <row r="29936" spans="1:2" x14ac:dyDescent="0.2">
      <c r="A29936" s="1" t="s">
        <v>34592</v>
      </c>
      <c r="B29936" t="str">
        <f t="shared" si="944"/>
        <v>https://www.udobaer.de/out/media/public/cust/others/s0000571-2021-ch_it.pdf</v>
      </c>
    </row>
    <row r="29937" spans="1:2" x14ac:dyDescent="0.2">
      <c r="A29937" s="1" t="s">
        <v>34593</v>
      </c>
      <c r="B29937" t="str">
        <f t="shared" si="944"/>
        <v>https://www.udobaer.de/out/media/public/cust/others/s0000571-2021-ch_it.pdf</v>
      </c>
    </row>
    <row r="29938" spans="1:2" x14ac:dyDescent="0.2">
      <c r="A29938" s="1" t="s">
        <v>34599</v>
      </c>
      <c r="B29938" t="str">
        <f t="shared" si="944"/>
        <v>https://www.udobaer.de/out/media/public/cust/others/s0000571-2021-ch_it.pdf</v>
      </c>
    </row>
    <row r="29939" spans="1:2" x14ac:dyDescent="0.2">
      <c r="A29939" s="1" t="s">
        <v>34601</v>
      </c>
      <c r="B29939" t="str">
        <f t="shared" si="944"/>
        <v>https://www.udobaer.de/out/media/public/cust/others/s0000571-2021-ch_it.pdf</v>
      </c>
    </row>
    <row r="29940" spans="1:2" x14ac:dyDescent="0.2">
      <c r="A29940" s="1" t="s">
        <v>34602</v>
      </c>
      <c r="B29940" t="str">
        <f t="shared" si="944"/>
        <v>https://www.udobaer.de/out/media/public/cust/others/s0000571-2021-ch_it.pdf</v>
      </c>
    </row>
    <row r="29941" spans="1:2" x14ac:dyDescent="0.2">
      <c r="A29941" s="1" t="s">
        <v>34603</v>
      </c>
      <c r="B29941" t="str">
        <f t="shared" si="944"/>
        <v>https://www.udobaer.de/out/media/public/cust/others/s0000571-2021-ch_it.pdf</v>
      </c>
    </row>
    <row r="29942" spans="1:2" x14ac:dyDescent="0.2">
      <c r="A29942" s="1" t="s">
        <v>34604</v>
      </c>
      <c r="B29942" t="str">
        <f t="shared" si="944"/>
        <v>https://www.udobaer.de/out/media/public/cust/others/s0000571-2021-ch_it.pdf</v>
      </c>
    </row>
    <row r="29943" spans="1:2" x14ac:dyDescent="0.2">
      <c r="A29943" s="1" t="s">
        <v>34611</v>
      </c>
      <c r="B29943" t="str">
        <f t="shared" si="944"/>
        <v>https://www.udobaer.de/out/media/public/cust/others/s0000571-2021-ch_it.pdf</v>
      </c>
    </row>
    <row r="29944" spans="1:2" x14ac:dyDescent="0.2">
      <c r="A29944" s="1" t="s">
        <v>34612</v>
      </c>
      <c r="B29944" t="str">
        <f t="shared" si="944"/>
        <v>https://www.udobaer.de/out/media/public/cust/others/s0000571-2021-ch_it.pdf</v>
      </c>
    </row>
    <row r="29945" spans="1:2" x14ac:dyDescent="0.2">
      <c r="A29945" s="1" t="s">
        <v>34613</v>
      </c>
      <c r="B29945" t="str">
        <f t="shared" si="944"/>
        <v>https://www.udobaer.de/out/media/public/cust/others/s0000571-2021-ch_it.pdf</v>
      </c>
    </row>
    <row r="29946" spans="1:2" x14ac:dyDescent="0.2">
      <c r="A29946" s="1" t="s">
        <v>34621</v>
      </c>
      <c r="B29946" t="str">
        <f t="shared" si="944"/>
        <v>https://www.udobaer.de/out/media/public/cust/others/s0000571-2021-ch_it.pdf</v>
      </c>
    </row>
    <row r="29947" spans="1:2" x14ac:dyDescent="0.2">
      <c r="A29947" s="1" t="s">
        <v>34622</v>
      </c>
      <c r="B29947" t="str">
        <f t="shared" si="944"/>
        <v>https://www.udobaer.de/out/media/public/cust/others/s0000571-2021-ch_it.pdf</v>
      </c>
    </row>
    <row r="29948" spans="1:2" x14ac:dyDescent="0.2">
      <c r="A29948" s="1" t="s">
        <v>34623</v>
      </c>
      <c r="B29948" t="str">
        <f t="shared" si="944"/>
        <v>https://www.udobaer.de/out/media/public/cust/others/s0000571-2021-ch_it.pdf</v>
      </c>
    </row>
    <row r="29949" spans="1:2" x14ac:dyDescent="0.2">
      <c r="A29949" s="1" t="s">
        <v>34624</v>
      </c>
      <c r="B29949" t="str">
        <f t="shared" si="944"/>
        <v>https://www.udobaer.de/out/media/public/cust/others/s0000571-2021-ch_it.pdf</v>
      </c>
    </row>
    <row r="29950" spans="1:2" x14ac:dyDescent="0.2">
      <c r="A29950" s="1" t="s">
        <v>34625</v>
      </c>
      <c r="B29950" t="str">
        <f t="shared" si="944"/>
        <v>https://www.udobaer.de/out/media/public/cust/others/s0000571-2021-ch_it.pdf</v>
      </c>
    </row>
    <row r="29951" spans="1:2" x14ac:dyDescent="0.2">
      <c r="A29951" s="1" t="s">
        <v>34626</v>
      </c>
      <c r="B29951" t="str">
        <f t="shared" si="944"/>
        <v>https://www.udobaer.de/out/media/public/cust/others/s0000571-2021-ch_it.pdf</v>
      </c>
    </row>
    <row r="29952" spans="1:2" x14ac:dyDescent="0.2">
      <c r="A29952" s="1" t="s">
        <v>34627</v>
      </c>
      <c r="B29952" t="str">
        <f t="shared" si="944"/>
        <v>https://www.udobaer.de/out/media/public/cust/others/s0000571-2021-ch_it.pdf</v>
      </c>
    </row>
    <row r="29953" spans="1:2" x14ac:dyDescent="0.2">
      <c r="A29953" s="1" t="s">
        <v>34628</v>
      </c>
      <c r="B29953" t="str">
        <f t="shared" si="944"/>
        <v>https://www.udobaer.de/out/media/public/cust/others/s0000571-2021-ch_it.pdf</v>
      </c>
    </row>
    <row r="29954" spans="1:2" x14ac:dyDescent="0.2">
      <c r="A29954" s="1" t="s">
        <v>34629</v>
      </c>
      <c r="B29954" t="str">
        <f t="shared" si="944"/>
        <v>https://www.udobaer.de/out/media/public/cust/others/s0000571-2021-ch_it.pdf</v>
      </c>
    </row>
    <row r="29955" spans="1:2" x14ac:dyDescent="0.2">
      <c r="A29955" s="1" t="s">
        <v>34630</v>
      </c>
      <c r="B29955" t="str">
        <f t="shared" si="944"/>
        <v>https://www.udobaer.de/out/media/public/cust/others/s0000571-2021-ch_it.pdf</v>
      </c>
    </row>
    <row r="29956" spans="1:2" x14ac:dyDescent="0.2">
      <c r="A29956" s="1" t="s">
        <v>34631</v>
      </c>
      <c r="B29956" t="str">
        <f t="shared" si="944"/>
        <v>https://www.udobaer.de/out/media/public/cust/others/s0000571-2021-ch_it.pdf</v>
      </c>
    </row>
    <row r="29957" spans="1:2" x14ac:dyDescent="0.2">
      <c r="A29957" s="1" t="s">
        <v>34632</v>
      </c>
      <c r="B29957" t="str">
        <f t="shared" si="944"/>
        <v>https://www.udobaer.de/out/media/public/cust/others/s0000571-2021-ch_it.pdf</v>
      </c>
    </row>
    <row r="29958" spans="1:2" x14ac:dyDescent="0.2">
      <c r="A29958" s="1" t="s">
        <v>34649</v>
      </c>
      <c r="B29958" t="str">
        <f t="shared" ref="B29958:B29964" si="945">HYPERLINK("https://www.udobaer.de/out/media/public/cust/others/s0000573-2021-ch_it.pdf")</f>
        <v>https://www.udobaer.de/out/media/public/cust/others/s0000573-2021-ch_it.pdf</v>
      </c>
    </row>
    <row r="29959" spans="1:2" x14ac:dyDescent="0.2">
      <c r="A29959" s="1" t="s">
        <v>34650</v>
      </c>
      <c r="B29959" t="str">
        <f t="shared" si="945"/>
        <v>https://www.udobaer.de/out/media/public/cust/others/s0000573-2021-ch_it.pdf</v>
      </c>
    </row>
    <row r="29960" spans="1:2" x14ac:dyDescent="0.2">
      <c r="A29960" s="1" t="s">
        <v>34651</v>
      </c>
      <c r="B29960" t="str">
        <f t="shared" si="945"/>
        <v>https://www.udobaer.de/out/media/public/cust/others/s0000573-2021-ch_it.pdf</v>
      </c>
    </row>
    <row r="29961" spans="1:2" x14ac:dyDescent="0.2">
      <c r="A29961" s="1" t="s">
        <v>34652</v>
      </c>
      <c r="B29961" t="str">
        <f t="shared" si="945"/>
        <v>https://www.udobaer.de/out/media/public/cust/others/s0000573-2021-ch_it.pdf</v>
      </c>
    </row>
    <row r="29962" spans="1:2" x14ac:dyDescent="0.2">
      <c r="A29962" s="1" t="s">
        <v>34653</v>
      </c>
      <c r="B29962" t="str">
        <f t="shared" si="945"/>
        <v>https://www.udobaer.de/out/media/public/cust/others/s0000573-2021-ch_it.pdf</v>
      </c>
    </row>
    <row r="29963" spans="1:2" x14ac:dyDescent="0.2">
      <c r="A29963" s="1" t="s">
        <v>34654</v>
      </c>
      <c r="B29963" t="str">
        <f t="shared" si="945"/>
        <v>https://www.udobaer.de/out/media/public/cust/others/s0000573-2021-ch_it.pdf</v>
      </c>
    </row>
    <row r="29964" spans="1:2" x14ac:dyDescent="0.2">
      <c r="A29964" s="1" t="s">
        <v>34715</v>
      </c>
      <c r="B29964" t="str">
        <f t="shared" si="945"/>
        <v>https://www.udobaer.de/out/media/public/cust/others/s0000573-2021-ch_it.pdf</v>
      </c>
    </row>
    <row r="29965" spans="1:2" x14ac:dyDescent="0.2">
      <c r="A29965" s="1" t="s">
        <v>34640</v>
      </c>
      <c r="B29965" t="str">
        <f t="shared" ref="B29965:B29980" si="946">HYPERLINK("https://www.udobaer.de/out/media/public/cust/others/s0000574-2021-ch_it.pdf")</f>
        <v>https://www.udobaer.de/out/media/public/cust/others/s0000574-2021-ch_it.pdf</v>
      </c>
    </row>
    <row r="29966" spans="1:2" x14ac:dyDescent="0.2">
      <c r="A29966" s="1" t="s">
        <v>34644</v>
      </c>
      <c r="B29966" t="str">
        <f t="shared" si="946"/>
        <v>https://www.udobaer.de/out/media/public/cust/others/s0000574-2021-ch_it.pdf</v>
      </c>
    </row>
    <row r="29967" spans="1:2" x14ac:dyDescent="0.2">
      <c r="A29967" s="1" t="s">
        <v>34645</v>
      </c>
      <c r="B29967" t="str">
        <f t="shared" si="946"/>
        <v>https://www.udobaer.de/out/media/public/cust/others/s0000574-2021-ch_it.pdf</v>
      </c>
    </row>
    <row r="29968" spans="1:2" x14ac:dyDescent="0.2">
      <c r="A29968" s="1" t="s">
        <v>34646</v>
      </c>
      <c r="B29968" t="str">
        <f t="shared" si="946"/>
        <v>https://www.udobaer.de/out/media/public/cust/others/s0000574-2021-ch_it.pdf</v>
      </c>
    </row>
    <row r="29969" spans="1:2" x14ac:dyDescent="0.2">
      <c r="A29969" s="1" t="s">
        <v>34647</v>
      </c>
      <c r="B29969" t="str">
        <f t="shared" si="946"/>
        <v>https://www.udobaer.de/out/media/public/cust/others/s0000574-2021-ch_it.pdf</v>
      </c>
    </row>
    <row r="29970" spans="1:2" x14ac:dyDescent="0.2">
      <c r="A29970" s="1" t="s">
        <v>34648</v>
      </c>
      <c r="B29970" t="str">
        <f t="shared" si="946"/>
        <v>https://www.udobaer.de/out/media/public/cust/others/s0000574-2021-ch_it.pdf</v>
      </c>
    </row>
    <row r="29971" spans="1:2" x14ac:dyDescent="0.2">
      <c r="A29971" s="1" t="s">
        <v>34655</v>
      </c>
      <c r="B29971" t="str">
        <f t="shared" si="946"/>
        <v>https://www.udobaer.de/out/media/public/cust/others/s0000574-2021-ch_it.pdf</v>
      </c>
    </row>
    <row r="29972" spans="1:2" x14ac:dyDescent="0.2">
      <c r="A29972" s="1" t="s">
        <v>34656</v>
      </c>
      <c r="B29972" t="str">
        <f t="shared" si="946"/>
        <v>https://www.udobaer.de/out/media/public/cust/others/s0000574-2021-ch_it.pdf</v>
      </c>
    </row>
    <row r="29973" spans="1:2" x14ac:dyDescent="0.2">
      <c r="A29973" s="1" t="s">
        <v>34657</v>
      </c>
      <c r="B29973" t="str">
        <f t="shared" si="946"/>
        <v>https://www.udobaer.de/out/media/public/cust/others/s0000574-2021-ch_it.pdf</v>
      </c>
    </row>
    <row r="29974" spans="1:2" x14ac:dyDescent="0.2">
      <c r="A29974" s="1" t="s">
        <v>34658</v>
      </c>
      <c r="B29974" t="str">
        <f t="shared" si="946"/>
        <v>https://www.udobaer.de/out/media/public/cust/others/s0000574-2021-ch_it.pdf</v>
      </c>
    </row>
    <row r="29975" spans="1:2" x14ac:dyDescent="0.2">
      <c r="A29975" s="1" t="s">
        <v>34659</v>
      </c>
      <c r="B29975" t="str">
        <f t="shared" si="946"/>
        <v>https://www.udobaer.de/out/media/public/cust/others/s0000574-2021-ch_it.pdf</v>
      </c>
    </row>
    <row r="29976" spans="1:2" x14ac:dyDescent="0.2">
      <c r="A29976" s="1" t="s">
        <v>34660</v>
      </c>
      <c r="B29976" t="str">
        <f t="shared" si="946"/>
        <v>https://www.udobaer.de/out/media/public/cust/others/s0000574-2021-ch_it.pdf</v>
      </c>
    </row>
    <row r="29977" spans="1:2" x14ac:dyDescent="0.2">
      <c r="A29977" s="1" t="s">
        <v>34661</v>
      </c>
      <c r="B29977" t="str">
        <f t="shared" si="946"/>
        <v>https://www.udobaer.de/out/media/public/cust/others/s0000574-2021-ch_it.pdf</v>
      </c>
    </row>
    <row r="29978" spans="1:2" x14ac:dyDescent="0.2">
      <c r="A29978" s="1" t="s">
        <v>34662</v>
      </c>
      <c r="B29978" t="str">
        <f t="shared" si="946"/>
        <v>https://www.udobaer.de/out/media/public/cust/others/s0000574-2021-ch_it.pdf</v>
      </c>
    </row>
    <row r="29979" spans="1:2" x14ac:dyDescent="0.2">
      <c r="A29979" s="1" t="s">
        <v>34663</v>
      </c>
      <c r="B29979" t="str">
        <f t="shared" si="946"/>
        <v>https://www.udobaer.de/out/media/public/cust/others/s0000574-2021-ch_it.pdf</v>
      </c>
    </row>
    <row r="29980" spans="1:2" x14ac:dyDescent="0.2">
      <c r="A29980" s="1" t="s">
        <v>34717</v>
      </c>
      <c r="B29980" t="str">
        <f t="shared" si="946"/>
        <v>https://www.udobaer.de/out/media/public/cust/others/s0000574-2021-ch_it.pdf</v>
      </c>
    </row>
    <row r="29981" spans="1:2" x14ac:dyDescent="0.2">
      <c r="A29981" s="1" t="s">
        <v>34673</v>
      </c>
      <c r="B29981" t="str">
        <f t="shared" ref="B29981:B29996" si="947">HYPERLINK("https://www.udobaer.de/out/media/public/cust/others/s0000575-2021-ch_it.pdf")</f>
        <v>https://www.udobaer.de/out/media/public/cust/others/s0000575-2021-ch_it.pdf</v>
      </c>
    </row>
    <row r="29982" spans="1:2" x14ac:dyDescent="0.2">
      <c r="A29982" s="1" t="s">
        <v>34674</v>
      </c>
      <c r="B29982" t="str">
        <f t="shared" si="947"/>
        <v>https://www.udobaer.de/out/media/public/cust/others/s0000575-2021-ch_it.pdf</v>
      </c>
    </row>
    <row r="29983" spans="1:2" x14ac:dyDescent="0.2">
      <c r="A29983" s="1" t="s">
        <v>34675</v>
      </c>
      <c r="B29983" t="str">
        <f t="shared" si="947"/>
        <v>https://www.udobaer.de/out/media/public/cust/others/s0000575-2021-ch_it.pdf</v>
      </c>
    </row>
    <row r="29984" spans="1:2" x14ac:dyDescent="0.2">
      <c r="A29984" s="1" t="s">
        <v>34676</v>
      </c>
      <c r="B29984" t="str">
        <f t="shared" si="947"/>
        <v>https://www.udobaer.de/out/media/public/cust/others/s0000575-2021-ch_it.pdf</v>
      </c>
    </row>
    <row r="29985" spans="1:2" x14ac:dyDescent="0.2">
      <c r="A29985" s="1" t="s">
        <v>34677</v>
      </c>
      <c r="B29985" t="str">
        <f t="shared" si="947"/>
        <v>https://www.udobaer.de/out/media/public/cust/others/s0000575-2021-ch_it.pdf</v>
      </c>
    </row>
    <row r="29986" spans="1:2" x14ac:dyDescent="0.2">
      <c r="A29986" s="1" t="s">
        <v>34678</v>
      </c>
      <c r="B29986" t="str">
        <f t="shared" si="947"/>
        <v>https://www.udobaer.de/out/media/public/cust/others/s0000575-2021-ch_it.pdf</v>
      </c>
    </row>
    <row r="29987" spans="1:2" x14ac:dyDescent="0.2">
      <c r="A29987" s="1" t="s">
        <v>34679</v>
      </c>
      <c r="B29987" t="str">
        <f t="shared" si="947"/>
        <v>https://www.udobaer.de/out/media/public/cust/others/s0000575-2021-ch_it.pdf</v>
      </c>
    </row>
    <row r="29988" spans="1:2" x14ac:dyDescent="0.2">
      <c r="A29988" s="1" t="s">
        <v>34680</v>
      </c>
      <c r="B29988" t="str">
        <f t="shared" si="947"/>
        <v>https://www.udobaer.de/out/media/public/cust/others/s0000575-2021-ch_it.pdf</v>
      </c>
    </row>
    <row r="29989" spans="1:2" x14ac:dyDescent="0.2">
      <c r="A29989" s="1" t="s">
        <v>34681</v>
      </c>
      <c r="B29989" t="str">
        <f t="shared" si="947"/>
        <v>https://www.udobaer.de/out/media/public/cust/others/s0000575-2021-ch_it.pdf</v>
      </c>
    </row>
    <row r="29990" spans="1:2" x14ac:dyDescent="0.2">
      <c r="A29990" s="1" t="s">
        <v>34682</v>
      </c>
      <c r="B29990" t="str">
        <f t="shared" si="947"/>
        <v>https://www.udobaer.de/out/media/public/cust/others/s0000575-2021-ch_it.pdf</v>
      </c>
    </row>
    <row r="29991" spans="1:2" x14ac:dyDescent="0.2">
      <c r="A29991" s="1" t="s">
        <v>34683</v>
      </c>
      <c r="B29991" t="str">
        <f t="shared" si="947"/>
        <v>https://www.udobaer.de/out/media/public/cust/others/s0000575-2021-ch_it.pdf</v>
      </c>
    </row>
    <row r="29992" spans="1:2" x14ac:dyDescent="0.2">
      <c r="A29992" s="1" t="s">
        <v>34684</v>
      </c>
      <c r="B29992" t="str">
        <f t="shared" si="947"/>
        <v>https://www.udobaer.de/out/media/public/cust/others/s0000575-2021-ch_it.pdf</v>
      </c>
    </row>
    <row r="29993" spans="1:2" x14ac:dyDescent="0.2">
      <c r="A29993" s="1" t="s">
        <v>34685</v>
      </c>
      <c r="B29993" t="str">
        <f t="shared" si="947"/>
        <v>https://www.udobaer.de/out/media/public/cust/others/s0000575-2021-ch_it.pdf</v>
      </c>
    </row>
    <row r="29994" spans="1:2" x14ac:dyDescent="0.2">
      <c r="A29994" s="1" t="s">
        <v>34686</v>
      </c>
      <c r="B29994" t="str">
        <f t="shared" si="947"/>
        <v>https://www.udobaer.de/out/media/public/cust/others/s0000575-2021-ch_it.pdf</v>
      </c>
    </row>
    <row r="29995" spans="1:2" x14ac:dyDescent="0.2">
      <c r="A29995" s="1" t="s">
        <v>34687</v>
      </c>
      <c r="B29995" t="str">
        <f t="shared" si="947"/>
        <v>https://www.udobaer.de/out/media/public/cust/others/s0000575-2021-ch_it.pdf</v>
      </c>
    </row>
    <row r="29996" spans="1:2" x14ac:dyDescent="0.2">
      <c r="A29996" s="1" t="s">
        <v>34716</v>
      </c>
      <c r="B29996" t="str">
        <f t="shared" si="947"/>
        <v>https://www.udobaer.de/out/media/public/cust/others/s0000575-2021-ch_it.pdf</v>
      </c>
    </row>
    <row r="29997" spans="1:2" x14ac:dyDescent="0.2">
      <c r="A29997" s="1" t="s">
        <v>34638</v>
      </c>
      <c r="B29997" t="str">
        <f t="shared" ref="B29997:B30027" si="948">HYPERLINK("https://www.udobaer.de/out/media/public/cust/others/s0000576-2021-ch_it.pdf")</f>
        <v>https://www.udobaer.de/out/media/public/cust/others/s0000576-2021-ch_it.pdf</v>
      </c>
    </row>
    <row r="29998" spans="1:2" x14ac:dyDescent="0.2">
      <c r="A29998" s="1" t="s">
        <v>34639</v>
      </c>
      <c r="B29998" t="str">
        <f t="shared" si="948"/>
        <v>https://www.udobaer.de/out/media/public/cust/others/s0000576-2021-ch_it.pdf</v>
      </c>
    </row>
    <row r="29999" spans="1:2" x14ac:dyDescent="0.2">
      <c r="A29999" s="1" t="s">
        <v>34641</v>
      </c>
      <c r="B29999" t="str">
        <f t="shared" si="948"/>
        <v>https://www.udobaer.de/out/media/public/cust/others/s0000576-2021-ch_it.pdf</v>
      </c>
    </row>
    <row r="30000" spans="1:2" x14ac:dyDescent="0.2">
      <c r="A30000" s="1" t="s">
        <v>34642</v>
      </c>
      <c r="B30000" t="str">
        <f t="shared" si="948"/>
        <v>https://www.udobaer.de/out/media/public/cust/others/s0000576-2021-ch_it.pdf</v>
      </c>
    </row>
    <row r="30001" spans="1:2" x14ac:dyDescent="0.2">
      <c r="A30001" s="1" t="s">
        <v>34643</v>
      </c>
      <c r="B30001" t="str">
        <f t="shared" si="948"/>
        <v>https://www.udobaer.de/out/media/public/cust/others/s0000576-2021-ch_it.pdf</v>
      </c>
    </row>
    <row r="30002" spans="1:2" x14ac:dyDescent="0.2">
      <c r="A30002" s="1" t="s">
        <v>34688</v>
      </c>
      <c r="B30002" t="str">
        <f t="shared" si="948"/>
        <v>https://www.udobaer.de/out/media/public/cust/others/s0000576-2021-ch_it.pdf</v>
      </c>
    </row>
    <row r="30003" spans="1:2" x14ac:dyDescent="0.2">
      <c r="A30003" s="1" t="s">
        <v>34689</v>
      </c>
      <c r="B30003" t="str">
        <f t="shared" si="948"/>
        <v>https://www.udobaer.de/out/media/public/cust/others/s0000576-2021-ch_it.pdf</v>
      </c>
    </row>
    <row r="30004" spans="1:2" x14ac:dyDescent="0.2">
      <c r="A30004" s="1" t="s">
        <v>34690</v>
      </c>
      <c r="B30004" t="str">
        <f t="shared" si="948"/>
        <v>https://www.udobaer.de/out/media/public/cust/others/s0000576-2021-ch_it.pdf</v>
      </c>
    </row>
    <row r="30005" spans="1:2" x14ac:dyDescent="0.2">
      <c r="A30005" s="1" t="s">
        <v>34691</v>
      </c>
      <c r="B30005" t="str">
        <f t="shared" si="948"/>
        <v>https://www.udobaer.de/out/media/public/cust/others/s0000576-2021-ch_it.pdf</v>
      </c>
    </row>
    <row r="30006" spans="1:2" x14ac:dyDescent="0.2">
      <c r="A30006" s="1" t="s">
        <v>34692</v>
      </c>
      <c r="B30006" t="str">
        <f t="shared" si="948"/>
        <v>https://www.udobaer.de/out/media/public/cust/others/s0000576-2021-ch_it.pdf</v>
      </c>
    </row>
    <row r="30007" spans="1:2" x14ac:dyDescent="0.2">
      <c r="A30007" s="1" t="s">
        <v>34693</v>
      </c>
      <c r="B30007" t="str">
        <f t="shared" si="948"/>
        <v>https://www.udobaer.de/out/media/public/cust/others/s0000576-2021-ch_it.pdf</v>
      </c>
    </row>
    <row r="30008" spans="1:2" x14ac:dyDescent="0.2">
      <c r="A30008" s="1" t="s">
        <v>34694</v>
      </c>
      <c r="B30008" t="str">
        <f t="shared" si="948"/>
        <v>https://www.udobaer.de/out/media/public/cust/others/s0000576-2021-ch_it.pdf</v>
      </c>
    </row>
    <row r="30009" spans="1:2" x14ac:dyDescent="0.2">
      <c r="A30009" s="1" t="s">
        <v>34697</v>
      </c>
      <c r="B30009" t="str">
        <f t="shared" si="948"/>
        <v>https://www.udobaer.de/out/media/public/cust/others/s0000576-2021-ch_it.pdf</v>
      </c>
    </row>
    <row r="30010" spans="1:2" x14ac:dyDescent="0.2">
      <c r="A30010" s="1" t="s">
        <v>34698</v>
      </c>
      <c r="B30010" t="str">
        <f t="shared" si="948"/>
        <v>https://www.udobaer.de/out/media/public/cust/others/s0000576-2021-ch_it.pdf</v>
      </c>
    </row>
    <row r="30011" spans="1:2" x14ac:dyDescent="0.2">
      <c r="A30011" s="1" t="s">
        <v>34700</v>
      </c>
      <c r="B30011" t="str">
        <f t="shared" si="948"/>
        <v>https://www.udobaer.de/out/media/public/cust/others/s0000576-2021-ch_it.pdf</v>
      </c>
    </row>
    <row r="30012" spans="1:2" x14ac:dyDescent="0.2">
      <c r="A30012" s="1" t="s">
        <v>34701</v>
      </c>
      <c r="B30012" t="str">
        <f t="shared" si="948"/>
        <v>https://www.udobaer.de/out/media/public/cust/others/s0000576-2021-ch_it.pdf</v>
      </c>
    </row>
    <row r="30013" spans="1:2" x14ac:dyDescent="0.2">
      <c r="A30013" s="1" t="s">
        <v>34702</v>
      </c>
      <c r="B30013" t="str">
        <f t="shared" si="948"/>
        <v>https://www.udobaer.de/out/media/public/cust/others/s0000576-2021-ch_it.pdf</v>
      </c>
    </row>
    <row r="30014" spans="1:2" x14ac:dyDescent="0.2">
      <c r="A30014" s="1" t="s">
        <v>34703</v>
      </c>
      <c r="B30014" t="str">
        <f t="shared" si="948"/>
        <v>https://www.udobaer.de/out/media/public/cust/others/s0000576-2021-ch_it.pdf</v>
      </c>
    </row>
    <row r="30015" spans="1:2" x14ac:dyDescent="0.2">
      <c r="A30015" s="1" t="s">
        <v>34704</v>
      </c>
      <c r="B30015" t="str">
        <f t="shared" si="948"/>
        <v>https://www.udobaer.de/out/media/public/cust/others/s0000576-2021-ch_it.pdf</v>
      </c>
    </row>
    <row r="30016" spans="1:2" x14ac:dyDescent="0.2">
      <c r="A30016" s="1" t="s">
        <v>34705</v>
      </c>
      <c r="B30016" t="str">
        <f t="shared" si="948"/>
        <v>https://www.udobaer.de/out/media/public/cust/others/s0000576-2021-ch_it.pdf</v>
      </c>
    </row>
    <row r="30017" spans="1:2" x14ac:dyDescent="0.2">
      <c r="A30017" s="1" t="s">
        <v>34706</v>
      </c>
      <c r="B30017" t="str">
        <f t="shared" si="948"/>
        <v>https://www.udobaer.de/out/media/public/cust/others/s0000576-2021-ch_it.pdf</v>
      </c>
    </row>
    <row r="30018" spans="1:2" x14ac:dyDescent="0.2">
      <c r="A30018" s="1" t="s">
        <v>34707</v>
      </c>
      <c r="B30018" t="str">
        <f t="shared" si="948"/>
        <v>https://www.udobaer.de/out/media/public/cust/others/s0000576-2021-ch_it.pdf</v>
      </c>
    </row>
    <row r="30019" spans="1:2" x14ac:dyDescent="0.2">
      <c r="A30019" s="1" t="s">
        <v>34708</v>
      </c>
      <c r="B30019" t="str">
        <f t="shared" si="948"/>
        <v>https://www.udobaer.de/out/media/public/cust/others/s0000576-2021-ch_it.pdf</v>
      </c>
    </row>
    <row r="30020" spans="1:2" x14ac:dyDescent="0.2">
      <c r="A30020" s="1" t="s">
        <v>34709</v>
      </c>
      <c r="B30020" t="str">
        <f t="shared" si="948"/>
        <v>https://www.udobaer.de/out/media/public/cust/others/s0000576-2021-ch_it.pdf</v>
      </c>
    </row>
    <row r="30021" spans="1:2" x14ac:dyDescent="0.2">
      <c r="A30021" s="1" t="s">
        <v>34710</v>
      </c>
      <c r="B30021" t="str">
        <f t="shared" si="948"/>
        <v>https://www.udobaer.de/out/media/public/cust/others/s0000576-2021-ch_it.pdf</v>
      </c>
    </row>
    <row r="30022" spans="1:2" x14ac:dyDescent="0.2">
      <c r="A30022" s="1" t="s">
        <v>34711</v>
      </c>
      <c r="B30022" t="str">
        <f t="shared" si="948"/>
        <v>https://www.udobaer.de/out/media/public/cust/others/s0000576-2021-ch_it.pdf</v>
      </c>
    </row>
    <row r="30023" spans="1:2" x14ac:dyDescent="0.2">
      <c r="A30023" s="1" t="s">
        <v>34712</v>
      </c>
      <c r="B30023" t="str">
        <f t="shared" si="948"/>
        <v>https://www.udobaer.de/out/media/public/cust/others/s0000576-2021-ch_it.pdf</v>
      </c>
    </row>
    <row r="30024" spans="1:2" x14ac:dyDescent="0.2">
      <c r="A30024" s="1" t="s">
        <v>34713</v>
      </c>
      <c r="B30024" t="str">
        <f t="shared" si="948"/>
        <v>https://www.udobaer.de/out/media/public/cust/others/s0000576-2021-ch_it.pdf</v>
      </c>
    </row>
    <row r="30025" spans="1:2" x14ac:dyDescent="0.2">
      <c r="A30025" s="1" t="s">
        <v>34714</v>
      </c>
      <c r="B30025" t="str">
        <f t="shared" si="948"/>
        <v>https://www.udobaer.de/out/media/public/cust/others/s0000576-2021-ch_it.pdf</v>
      </c>
    </row>
    <row r="30026" spans="1:2" x14ac:dyDescent="0.2">
      <c r="A30026" s="1" t="s">
        <v>36431</v>
      </c>
      <c r="B30026" t="str">
        <f t="shared" si="948"/>
        <v>https://www.udobaer.de/out/media/public/cust/others/s0000576-2021-ch_it.pdf</v>
      </c>
    </row>
    <row r="30027" spans="1:2" x14ac:dyDescent="0.2">
      <c r="A30027" s="1" t="s">
        <v>36432</v>
      </c>
      <c r="B30027" t="str">
        <f t="shared" si="948"/>
        <v>https://www.udobaer.de/out/media/public/cust/others/s0000576-2021-ch_it.pdf</v>
      </c>
    </row>
    <row r="30028" spans="1:2" x14ac:dyDescent="0.2">
      <c r="A30028" s="1" t="s">
        <v>34664</v>
      </c>
      <c r="B30028" t="str">
        <f t="shared" ref="B30028:B30039" si="949">HYPERLINK("https://www.udobaer.de/out/media/public/cust/others/s0000577-2021-ch_it.pdf")</f>
        <v>https://www.udobaer.de/out/media/public/cust/others/s0000577-2021-ch_it.pdf</v>
      </c>
    </row>
    <row r="30029" spans="1:2" x14ac:dyDescent="0.2">
      <c r="A30029" s="1" t="s">
        <v>34665</v>
      </c>
      <c r="B30029" t="str">
        <f t="shared" si="949"/>
        <v>https://www.udobaer.de/out/media/public/cust/others/s0000577-2021-ch_it.pdf</v>
      </c>
    </row>
    <row r="30030" spans="1:2" x14ac:dyDescent="0.2">
      <c r="A30030" s="1" t="s">
        <v>34666</v>
      </c>
      <c r="B30030" t="str">
        <f t="shared" si="949"/>
        <v>https://www.udobaer.de/out/media/public/cust/others/s0000577-2021-ch_it.pdf</v>
      </c>
    </row>
    <row r="30031" spans="1:2" x14ac:dyDescent="0.2">
      <c r="A30031" s="1" t="s">
        <v>34667</v>
      </c>
      <c r="B30031" t="str">
        <f t="shared" si="949"/>
        <v>https://www.udobaer.de/out/media/public/cust/others/s0000577-2021-ch_it.pdf</v>
      </c>
    </row>
    <row r="30032" spans="1:2" x14ac:dyDescent="0.2">
      <c r="A30032" s="1" t="s">
        <v>34668</v>
      </c>
      <c r="B30032" t="str">
        <f t="shared" si="949"/>
        <v>https://www.udobaer.de/out/media/public/cust/others/s0000577-2021-ch_it.pdf</v>
      </c>
    </row>
    <row r="30033" spans="1:2" x14ac:dyDescent="0.2">
      <c r="A30033" s="1" t="s">
        <v>34669</v>
      </c>
      <c r="B30033" t="str">
        <f t="shared" si="949"/>
        <v>https://www.udobaer.de/out/media/public/cust/others/s0000577-2021-ch_it.pdf</v>
      </c>
    </row>
    <row r="30034" spans="1:2" x14ac:dyDescent="0.2">
      <c r="A30034" s="1" t="s">
        <v>34670</v>
      </c>
      <c r="B30034" t="str">
        <f t="shared" si="949"/>
        <v>https://www.udobaer.de/out/media/public/cust/others/s0000577-2021-ch_it.pdf</v>
      </c>
    </row>
    <row r="30035" spans="1:2" x14ac:dyDescent="0.2">
      <c r="A30035" s="1" t="s">
        <v>34671</v>
      </c>
      <c r="B30035" t="str">
        <f t="shared" si="949"/>
        <v>https://www.udobaer.de/out/media/public/cust/others/s0000577-2021-ch_it.pdf</v>
      </c>
    </row>
    <row r="30036" spans="1:2" x14ac:dyDescent="0.2">
      <c r="A30036" s="1" t="s">
        <v>34672</v>
      </c>
      <c r="B30036" t="str">
        <f t="shared" si="949"/>
        <v>https://www.udobaer.de/out/media/public/cust/others/s0000577-2021-ch_it.pdf</v>
      </c>
    </row>
    <row r="30037" spans="1:2" x14ac:dyDescent="0.2">
      <c r="A30037" s="1" t="s">
        <v>34695</v>
      </c>
      <c r="B30037" t="str">
        <f t="shared" si="949"/>
        <v>https://www.udobaer.de/out/media/public/cust/others/s0000577-2021-ch_it.pdf</v>
      </c>
    </row>
    <row r="30038" spans="1:2" x14ac:dyDescent="0.2">
      <c r="A30038" s="1" t="s">
        <v>34696</v>
      </c>
      <c r="B30038" t="str">
        <f t="shared" si="949"/>
        <v>https://www.udobaer.de/out/media/public/cust/others/s0000577-2021-ch_it.pdf</v>
      </c>
    </row>
    <row r="30039" spans="1:2" x14ac:dyDescent="0.2">
      <c r="A30039" s="1" t="s">
        <v>34699</v>
      </c>
      <c r="B30039" t="str">
        <f t="shared" si="949"/>
        <v>https://www.udobaer.de/out/media/public/cust/others/s0000577-2021-ch_it.pdf</v>
      </c>
    </row>
    <row r="30040" spans="1:2" x14ac:dyDescent="0.2">
      <c r="A30040" s="1" t="s">
        <v>10989</v>
      </c>
      <c r="B30040" t="str">
        <f t="shared" ref="B30040:B30049" si="950">HYPERLINK("https://www.udobaer.de/out/media/public/cust/others/s0000578-2021-ch_it.pdf")</f>
        <v>https://www.udobaer.de/out/media/public/cust/others/s0000578-2021-ch_it.pdf</v>
      </c>
    </row>
    <row r="30041" spans="1:2" x14ac:dyDescent="0.2">
      <c r="A30041" s="1" t="s">
        <v>10990</v>
      </c>
      <c r="B30041" t="str">
        <f t="shared" si="950"/>
        <v>https://www.udobaer.de/out/media/public/cust/others/s0000578-2021-ch_it.pdf</v>
      </c>
    </row>
    <row r="30042" spans="1:2" x14ac:dyDescent="0.2">
      <c r="A30042" s="1" t="s">
        <v>10991</v>
      </c>
      <c r="B30042" t="str">
        <f t="shared" si="950"/>
        <v>https://www.udobaer.de/out/media/public/cust/others/s0000578-2021-ch_it.pdf</v>
      </c>
    </row>
    <row r="30043" spans="1:2" x14ac:dyDescent="0.2">
      <c r="A30043" s="1" t="s">
        <v>10992</v>
      </c>
      <c r="B30043" t="str">
        <f t="shared" si="950"/>
        <v>https://www.udobaer.de/out/media/public/cust/others/s0000578-2021-ch_it.pdf</v>
      </c>
    </row>
    <row r="30044" spans="1:2" x14ac:dyDescent="0.2">
      <c r="A30044" s="1" t="s">
        <v>10993</v>
      </c>
      <c r="B30044" t="str">
        <f t="shared" si="950"/>
        <v>https://www.udobaer.de/out/media/public/cust/others/s0000578-2021-ch_it.pdf</v>
      </c>
    </row>
    <row r="30045" spans="1:2" x14ac:dyDescent="0.2">
      <c r="A30045" s="1" t="s">
        <v>10994</v>
      </c>
      <c r="B30045" t="str">
        <f t="shared" si="950"/>
        <v>https://www.udobaer.de/out/media/public/cust/others/s0000578-2021-ch_it.pdf</v>
      </c>
    </row>
    <row r="30046" spans="1:2" x14ac:dyDescent="0.2">
      <c r="A30046" s="1" t="s">
        <v>10995</v>
      </c>
      <c r="B30046" t="str">
        <f t="shared" si="950"/>
        <v>https://www.udobaer.de/out/media/public/cust/others/s0000578-2021-ch_it.pdf</v>
      </c>
    </row>
    <row r="30047" spans="1:2" x14ac:dyDescent="0.2">
      <c r="A30047" s="1" t="s">
        <v>10996</v>
      </c>
      <c r="B30047" t="str">
        <f t="shared" si="950"/>
        <v>https://www.udobaer.de/out/media/public/cust/others/s0000578-2021-ch_it.pdf</v>
      </c>
    </row>
    <row r="30048" spans="1:2" x14ac:dyDescent="0.2">
      <c r="A30048" s="1" t="s">
        <v>10997</v>
      </c>
      <c r="B30048" t="str">
        <f t="shared" si="950"/>
        <v>https://www.udobaer.de/out/media/public/cust/others/s0000578-2021-ch_it.pdf</v>
      </c>
    </row>
    <row r="30049" spans="1:2" x14ac:dyDescent="0.2">
      <c r="A30049" s="1" t="s">
        <v>11003</v>
      </c>
      <c r="B30049" t="str">
        <f t="shared" si="950"/>
        <v>https://www.udobaer.de/out/media/public/cust/others/s0000578-2021-ch_it.pdf</v>
      </c>
    </row>
    <row r="30050" spans="1:2" x14ac:dyDescent="0.2">
      <c r="A30050" s="1" t="s">
        <v>10983</v>
      </c>
      <c r="B30050" t="str">
        <f>HYPERLINK("https://www.udobaer.de/out/media/public/cust/others/s0000579-2021-ch_it.pdf")</f>
        <v>https://www.udobaer.de/out/media/public/cust/others/s0000579-2021-ch_it.pdf</v>
      </c>
    </row>
    <row r="30051" spans="1:2" x14ac:dyDescent="0.2">
      <c r="A30051" s="1" t="s">
        <v>10984</v>
      </c>
      <c r="B30051" t="str">
        <f>HYPERLINK("https://www.udobaer.de/out/media/public/cust/others/s0000580-2021-ch_it.pdf")</f>
        <v>https://www.udobaer.de/out/media/public/cust/others/s0000580-2021-ch_it.pdf</v>
      </c>
    </row>
    <row r="30052" spans="1:2" x14ac:dyDescent="0.2">
      <c r="A30052" s="1" t="s">
        <v>10987</v>
      </c>
      <c r="B30052" t="str">
        <f>HYPERLINK("https://www.udobaer.de/out/media/public/cust/others/s0000580-2021-ch_it.pdf")</f>
        <v>https://www.udobaer.de/out/media/public/cust/others/s0000580-2021-ch_it.pdf</v>
      </c>
    </row>
    <row r="30053" spans="1:2" x14ac:dyDescent="0.2">
      <c r="A30053" s="1" t="s">
        <v>10988</v>
      </c>
      <c r="B30053" t="str">
        <f>HYPERLINK("https://www.udobaer.de/out/media/public/cust/others/s0000580-2021-ch_it.pdf")</f>
        <v>https://www.udobaer.de/out/media/public/cust/others/s0000580-2021-ch_it.pdf</v>
      </c>
    </row>
    <row r="30054" spans="1:2" x14ac:dyDescent="0.2">
      <c r="A30054" s="1" t="s">
        <v>10986</v>
      </c>
      <c r="B30054" t="str">
        <f t="shared" ref="B30054:B30060" si="951">HYPERLINK("https://www.udobaer.de/out/media/public/cust/others/s0000581-2021-ch_it.pdf")</f>
        <v>https://www.udobaer.de/out/media/public/cust/others/s0000581-2021-ch_it.pdf</v>
      </c>
    </row>
    <row r="30055" spans="1:2" x14ac:dyDescent="0.2">
      <c r="A30055" s="1" t="s">
        <v>11164</v>
      </c>
      <c r="B30055" t="str">
        <f t="shared" si="951"/>
        <v>https://www.udobaer.de/out/media/public/cust/others/s0000581-2021-ch_it.pdf</v>
      </c>
    </row>
    <row r="30056" spans="1:2" x14ac:dyDescent="0.2">
      <c r="A30056" s="1" t="s">
        <v>11488</v>
      </c>
      <c r="B30056" t="str">
        <f t="shared" si="951"/>
        <v>https://www.udobaer.de/out/media/public/cust/others/s0000581-2021-ch_it.pdf</v>
      </c>
    </row>
    <row r="30057" spans="1:2" x14ac:dyDescent="0.2">
      <c r="A30057" s="1" t="s">
        <v>11489</v>
      </c>
      <c r="B30057" t="str">
        <f t="shared" si="951"/>
        <v>https://www.udobaer.de/out/media/public/cust/others/s0000581-2021-ch_it.pdf</v>
      </c>
    </row>
    <row r="30058" spans="1:2" x14ac:dyDescent="0.2">
      <c r="A30058" s="1" t="s">
        <v>11531</v>
      </c>
      <c r="B30058" t="str">
        <f t="shared" si="951"/>
        <v>https://www.udobaer.de/out/media/public/cust/others/s0000581-2021-ch_it.pdf</v>
      </c>
    </row>
    <row r="30059" spans="1:2" x14ac:dyDescent="0.2">
      <c r="A30059" s="1" t="s">
        <v>11532</v>
      </c>
      <c r="B30059" t="str">
        <f t="shared" si="951"/>
        <v>https://www.udobaer.de/out/media/public/cust/others/s0000581-2021-ch_it.pdf</v>
      </c>
    </row>
    <row r="30060" spans="1:2" x14ac:dyDescent="0.2">
      <c r="A30060" s="1" t="s">
        <v>11533</v>
      </c>
      <c r="B30060" t="str">
        <f t="shared" si="951"/>
        <v>https://www.udobaer.de/out/media/public/cust/others/s0000581-2021-ch_it.pdf</v>
      </c>
    </row>
    <row r="30061" spans="1:2" x14ac:dyDescent="0.2">
      <c r="A30061" s="1" t="s">
        <v>10998</v>
      </c>
      <c r="B30061" t="str">
        <f t="shared" ref="B30061:B30106" si="952">HYPERLINK("https://www.udobaer.de/out/media/public/cust/others/s0000583-2021-ch_it.pdf")</f>
        <v>https://www.udobaer.de/out/media/public/cust/others/s0000583-2021-ch_it.pdf</v>
      </c>
    </row>
    <row r="30062" spans="1:2" x14ac:dyDescent="0.2">
      <c r="A30062" s="1" t="s">
        <v>10999</v>
      </c>
      <c r="B30062" t="str">
        <f t="shared" si="952"/>
        <v>https://www.udobaer.de/out/media/public/cust/others/s0000583-2021-ch_it.pdf</v>
      </c>
    </row>
    <row r="30063" spans="1:2" x14ac:dyDescent="0.2">
      <c r="A30063" s="1" t="s">
        <v>11000</v>
      </c>
      <c r="B30063" t="str">
        <f t="shared" si="952"/>
        <v>https://www.udobaer.de/out/media/public/cust/others/s0000583-2021-ch_it.pdf</v>
      </c>
    </row>
    <row r="30064" spans="1:2" x14ac:dyDescent="0.2">
      <c r="A30064" s="1" t="s">
        <v>11001</v>
      </c>
      <c r="B30064" t="str">
        <f t="shared" si="952"/>
        <v>https://www.udobaer.de/out/media/public/cust/others/s0000583-2021-ch_it.pdf</v>
      </c>
    </row>
    <row r="30065" spans="1:2" x14ac:dyDescent="0.2">
      <c r="A30065" s="1" t="s">
        <v>11002</v>
      </c>
      <c r="B30065" t="str">
        <f t="shared" si="952"/>
        <v>https://www.udobaer.de/out/media/public/cust/others/s0000583-2021-ch_it.pdf</v>
      </c>
    </row>
    <row r="30066" spans="1:2" x14ac:dyDescent="0.2">
      <c r="A30066" s="1" t="s">
        <v>11004</v>
      </c>
      <c r="B30066" t="str">
        <f t="shared" si="952"/>
        <v>https://www.udobaer.de/out/media/public/cust/others/s0000583-2021-ch_it.pdf</v>
      </c>
    </row>
    <row r="30067" spans="1:2" x14ac:dyDescent="0.2">
      <c r="A30067" s="1" t="s">
        <v>11005</v>
      </c>
      <c r="B30067" t="str">
        <f t="shared" si="952"/>
        <v>https://www.udobaer.de/out/media/public/cust/others/s0000583-2021-ch_it.pdf</v>
      </c>
    </row>
    <row r="30068" spans="1:2" x14ac:dyDescent="0.2">
      <c r="A30068" s="1" t="s">
        <v>11007</v>
      </c>
      <c r="B30068" t="str">
        <f t="shared" si="952"/>
        <v>https://www.udobaer.de/out/media/public/cust/others/s0000583-2021-ch_it.pdf</v>
      </c>
    </row>
    <row r="30069" spans="1:2" x14ac:dyDescent="0.2">
      <c r="A30069" s="1" t="s">
        <v>11009</v>
      </c>
      <c r="B30069" t="str">
        <f t="shared" si="952"/>
        <v>https://www.udobaer.de/out/media/public/cust/others/s0000583-2021-ch_it.pdf</v>
      </c>
    </row>
    <row r="30070" spans="1:2" x14ac:dyDescent="0.2">
      <c r="A30070" s="1" t="s">
        <v>11010</v>
      </c>
      <c r="B30070" t="str">
        <f t="shared" si="952"/>
        <v>https://www.udobaer.de/out/media/public/cust/others/s0000583-2021-ch_it.pdf</v>
      </c>
    </row>
    <row r="30071" spans="1:2" x14ac:dyDescent="0.2">
      <c r="A30071" s="1" t="s">
        <v>11011</v>
      </c>
      <c r="B30071" t="str">
        <f t="shared" si="952"/>
        <v>https://www.udobaer.de/out/media/public/cust/others/s0000583-2021-ch_it.pdf</v>
      </c>
    </row>
    <row r="30072" spans="1:2" x14ac:dyDescent="0.2">
      <c r="A30072" s="1" t="s">
        <v>11013</v>
      </c>
      <c r="B30072" t="str">
        <f t="shared" si="952"/>
        <v>https://www.udobaer.de/out/media/public/cust/others/s0000583-2021-ch_it.pdf</v>
      </c>
    </row>
    <row r="30073" spans="1:2" x14ac:dyDescent="0.2">
      <c r="A30073" s="1" t="s">
        <v>11014</v>
      </c>
      <c r="B30073" t="str">
        <f t="shared" si="952"/>
        <v>https://www.udobaer.de/out/media/public/cust/others/s0000583-2021-ch_it.pdf</v>
      </c>
    </row>
    <row r="30074" spans="1:2" x14ac:dyDescent="0.2">
      <c r="A30074" s="1" t="s">
        <v>11015</v>
      </c>
      <c r="B30074" t="str">
        <f t="shared" si="952"/>
        <v>https://www.udobaer.de/out/media/public/cust/others/s0000583-2021-ch_it.pdf</v>
      </c>
    </row>
    <row r="30075" spans="1:2" x14ac:dyDescent="0.2">
      <c r="A30075" s="1" t="s">
        <v>11017</v>
      </c>
      <c r="B30075" t="str">
        <f t="shared" si="952"/>
        <v>https://www.udobaer.de/out/media/public/cust/others/s0000583-2021-ch_it.pdf</v>
      </c>
    </row>
    <row r="30076" spans="1:2" x14ac:dyDescent="0.2">
      <c r="A30076" s="1" t="s">
        <v>11018</v>
      </c>
      <c r="B30076" t="str">
        <f t="shared" si="952"/>
        <v>https://www.udobaer.de/out/media/public/cust/others/s0000583-2021-ch_it.pdf</v>
      </c>
    </row>
    <row r="30077" spans="1:2" x14ac:dyDescent="0.2">
      <c r="A30077" s="1" t="s">
        <v>11024</v>
      </c>
      <c r="B30077" t="str">
        <f t="shared" si="952"/>
        <v>https://www.udobaer.de/out/media/public/cust/others/s0000583-2021-ch_it.pdf</v>
      </c>
    </row>
    <row r="30078" spans="1:2" x14ac:dyDescent="0.2">
      <c r="A30078" s="1" t="s">
        <v>11025</v>
      </c>
      <c r="B30078" t="str">
        <f t="shared" si="952"/>
        <v>https://www.udobaer.de/out/media/public/cust/others/s0000583-2021-ch_it.pdf</v>
      </c>
    </row>
    <row r="30079" spans="1:2" x14ac:dyDescent="0.2">
      <c r="A30079" s="1" t="s">
        <v>11026</v>
      </c>
      <c r="B30079" t="str">
        <f t="shared" si="952"/>
        <v>https://www.udobaer.de/out/media/public/cust/others/s0000583-2021-ch_it.pdf</v>
      </c>
    </row>
    <row r="30080" spans="1:2" x14ac:dyDescent="0.2">
      <c r="A30080" s="1" t="s">
        <v>11027</v>
      </c>
      <c r="B30080" t="str">
        <f t="shared" si="952"/>
        <v>https://www.udobaer.de/out/media/public/cust/others/s0000583-2021-ch_it.pdf</v>
      </c>
    </row>
    <row r="30081" spans="1:2" x14ac:dyDescent="0.2">
      <c r="A30081" s="1" t="s">
        <v>11028</v>
      </c>
      <c r="B30081" t="str">
        <f t="shared" si="952"/>
        <v>https://www.udobaer.de/out/media/public/cust/others/s0000583-2021-ch_it.pdf</v>
      </c>
    </row>
    <row r="30082" spans="1:2" x14ac:dyDescent="0.2">
      <c r="A30082" s="1" t="s">
        <v>11029</v>
      </c>
      <c r="B30082" t="str">
        <f t="shared" si="952"/>
        <v>https://www.udobaer.de/out/media/public/cust/others/s0000583-2021-ch_it.pdf</v>
      </c>
    </row>
    <row r="30083" spans="1:2" x14ac:dyDescent="0.2">
      <c r="A30083" s="1" t="s">
        <v>11031</v>
      </c>
      <c r="B30083" t="str">
        <f t="shared" si="952"/>
        <v>https://www.udobaer.de/out/media/public/cust/others/s0000583-2021-ch_it.pdf</v>
      </c>
    </row>
    <row r="30084" spans="1:2" x14ac:dyDescent="0.2">
      <c r="A30084" s="1" t="s">
        <v>11032</v>
      </c>
      <c r="B30084" t="str">
        <f t="shared" si="952"/>
        <v>https://www.udobaer.de/out/media/public/cust/others/s0000583-2021-ch_it.pdf</v>
      </c>
    </row>
    <row r="30085" spans="1:2" x14ac:dyDescent="0.2">
      <c r="A30085" s="1" t="s">
        <v>11033</v>
      </c>
      <c r="B30085" t="str">
        <f t="shared" si="952"/>
        <v>https://www.udobaer.de/out/media/public/cust/others/s0000583-2021-ch_it.pdf</v>
      </c>
    </row>
    <row r="30086" spans="1:2" x14ac:dyDescent="0.2">
      <c r="A30086" s="1" t="s">
        <v>11034</v>
      </c>
      <c r="B30086" t="str">
        <f t="shared" si="952"/>
        <v>https://www.udobaer.de/out/media/public/cust/others/s0000583-2021-ch_it.pdf</v>
      </c>
    </row>
    <row r="30087" spans="1:2" x14ac:dyDescent="0.2">
      <c r="A30087" s="1" t="s">
        <v>11035</v>
      </c>
      <c r="B30087" t="str">
        <f t="shared" si="952"/>
        <v>https://www.udobaer.de/out/media/public/cust/others/s0000583-2021-ch_it.pdf</v>
      </c>
    </row>
    <row r="30088" spans="1:2" x14ac:dyDescent="0.2">
      <c r="A30088" s="1" t="s">
        <v>11036</v>
      </c>
      <c r="B30088" t="str">
        <f t="shared" si="952"/>
        <v>https://www.udobaer.de/out/media/public/cust/others/s0000583-2021-ch_it.pdf</v>
      </c>
    </row>
    <row r="30089" spans="1:2" x14ac:dyDescent="0.2">
      <c r="A30089" s="1" t="s">
        <v>11037</v>
      </c>
      <c r="B30089" t="str">
        <f t="shared" si="952"/>
        <v>https://www.udobaer.de/out/media/public/cust/others/s0000583-2021-ch_it.pdf</v>
      </c>
    </row>
    <row r="30090" spans="1:2" x14ac:dyDescent="0.2">
      <c r="A30090" s="1" t="s">
        <v>11038</v>
      </c>
      <c r="B30090" t="str">
        <f t="shared" si="952"/>
        <v>https://www.udobaer.de/out/media/public/cust/others/s0000583-2021-ch_it.pdf</v>
      </c>
    </row>
    <row r="30091" spans="1:2" x14ac:dyDescent="0.2">
      <c r="A30091" s="1" t="s">
        <v>11039</v>
      </c>
      <c r="B30091" t="str">
        <f t="shared" si="952"/>
        <v>https://www.udobaer.de/out/media/public/cust/others/s0000583-2021-ch_it.pdf</v>
      </c>
    </row>
    <row r="30092" spans="1:2" x14ac:dyDescent="0.2">
      <c r="A30092" s="1" t="s">
        <v>11040</v>
      </c>
      <c r="B30092" t="str">
        <f t="shared" si="952"/>
        <v>https://www.udobaer.de/out/media/public/cust/others/s0000583-2021-ch_it.pdf</v>
      </c>
    </row>
    <row r="30093" spans="1:2" x14ac:dyDescent="0.2">
      <c r="A30093" s="1" t="s">
        <v>11041</v>
      </c>
      <c r="B30093" t="str">
        <f t="shared" si="952"/>
        <v>https://www.udobaer.de/out/media/public/cust/others/s0000583-2021-ch_it.pdf</v>
      </c>
    </row>
    <row r="30094" spans="1:2" x14ac:dyDescent="0.2">
      <c r="A30094" s="1" t="s">
        <v>11042</v>
      </c>
      <c r="B30094" t="str">
        <f t="shared" si="952"/>
        <v>https://www.udobaer.de/out/media/public/cust/others/s0000583-2021-ch_it.pdf</v>
      </c>
    </row>
    <row r="30095" spans="1:2" x14ac:dyDescent="0.2">
      <c r="A30095" s="1" t="s">
        <v>11043</v>
      </c>
      <c r="B30095" t="str">
        <f t="shared" si="952"/>
        <v>https://www.udobaer.de/out/media/public/cust/others/s0000583-2021-ch_it.pdf</v>
      </c>
    </row>
    <row r="30096" spans="1:2" x14ac:dyDescent="0.2">
      <c r="A30096" s="1" t="s">
        <v>11044</v>
      </c>
      <c r="B30096" t="str">
        <f t="shared" si="952"/>
        <v>https://www.udobaer.de/out/media/public/cust/others/s0000583-2021-ch_it.pdf</v>
      </c>
    </row>
    <row r="30097" spans="1:2" x14ac:dyDescent="0.2">
      <c r="A30097" s="1" t="s">
        <v>11045</v>
      </c>
      <c r="B30097" t="str">
        <f t="shared" si="952"/>
        <v>https://www.udobaer.de/out/media/public/cust/others/s0000583-2021-ch_it.pdf</v>
      </c>
    </row>
    <row r="30098" spans="1:2" x14ac:dyDescent="0.2">
      <c r="A30098" s="1" t="s">
        <v>11046</v>
      </c>
      <c r="B30098" t="str">
        <f t="shared" si="952"/>
        <v>https://www.udobaer.de/out/media/public/cust/others/s0000583-2021-ch_it.pdf</v>
      </c>
    </row>
    <row r="30099" spans="1:2" x14ac:dyDescent="0.2">
      <c r="A30099" s="1" t="s">
        <v>11047</v>
      </c>
      <c r="B30099" t="str">
        <f t="shared" si="952"/>
        <v>https://www.udobaer.de/out/media/public/cust/others/s0000583-2021-ch_it.pdf</v>
      </c>
    </row>
    <row r="30100" spans="1:2" x14ac:dyDescent="0.2">
      <c r="A30100" s="1" t="s">
        <v>11048</v>
      </c>
      <c r="B30100" t="str">
        <f t="shared" si="952"/>
        <v>https://www.udobaer.de/out/media/public/cust/others/s0000583-2021-ch_it.pdf</v>
      </c>
    </row>
    <row r="30101" spans="1:2" x14ac:dyDescent="0.2">
      <c r="A30101" s="1" t="s">
        <v>11049</v>
      </c>
      <c r="B30101" t="str">
        <f t="shared" si="952"/>
        <v>https://www.udobaer.de/out/media/public/cust/others/s0000583-2021-ch_it.pdf</v>
      </c>
    </row>
    <row r="30102" spans="1:2" x14ac:dyDescent="0.2">
      <c r="A30102" s="1" t="s">
        <v>11050</v>
      </c>
      <c r="B30102" t="str">
        <f t="shared" si="952"/>
        <v>https://www.udobaer.de/out/media/public/cust/others/s0000583-2021-ch_it.pdf</v>
      </c>
    </row>
    <row r="30103" spans="1:2" x14ac:dyDescent="0.2">
      <c r="A30103" s="1" t="s">
        <v>11051</v>
      </c>
      <c r="B30103" t="str">
        <f t="shared" si="952"/>
        <v>https://www.udobaer.de/out/media/public/cust/others/s0000583-2021-ch_it.pdf</v>
      </c>
    </row>
    <row r="30104" spans="1:2" x14ac:dyDescent="0.2">
      <c r="A30104" s="1" t="s">
        <v>11052</v>
      </c>
      <c r="B30104" t="str">
        <f t="shared" si="952"/>
        <v>https://www.udobaer.de/out/media/public/cust/others/s0000583-2021-ch_it.pdf</v>
      </c>
    </row>
    <row r="30105" spans="1:2" x14ac:dyDescent="0.2">
      <c r="A30105" s="1" t="s">
        <v>11053</v>
      </c>
      <c r="B30105" t="str">
        <f t="shared" si="952"/>
        <v>https://www.udobaer.de/out/media/public/cust/others/s0000583-2021-ch_it.pdf</v>
      </c>
    </row>
    <row r="30106" spans="1:2" x14ac:dyDescent="0.2">
      <c r="A30106" s="1" t="s">
        <v>11055</v>
      </c>
      <c r="B30106" t="str">
        <f t="shared" si="952"/>
        <v>https://www.udobaer.de/out/media/public/cust/others/s0000583-2021-ch_it.pdf</v>
      </c>
    </row>
    <row r="30107" spans="1:2" x14ac:dyDescent="0.2">
      <c r="A30107" s="1" t="s">
        <v>11020</v>
      </c>
      <c r="B30107" t="str">
        <f>HYPERLINK("https://www.udobaer.de/out/media/public/cust/others/s0000584-2021-ch_it.pdf")</f>
        <v>https://www.udobaer.de/out/media/public/cust/others/s0000584-2021-ch_it.pdf</v>
      </c>
    </row>
    <row r="30108" spans="1:2" x14ac:dyDescent="0.2">
      <c r="A30108" s="1" t="s">
        <v>11021</v>
      </c>
      <c r="B30108" t="str">
        <f>HYPERLINK("https://www.udobaer.de/out/media/public/cust/others/s0000584-2021-ch_it.pdf")</f>
        <v>https://www.udobaer.de/out/media/public/cust/others/s0000584-2021-ch_it.pdf</v>
      </c>
    </row>
    <row r="30109" spans="1:2" x14ac:dyDescent="0.2">
      <c r="A30109" s="1" t="s">
        <v>11022</v>
      </c>
      <c r="B30109" t="str">
        <f>HYPERLINK("https://www.udobaer.de/out/media/public/cust/others/s0000584-2021-ch_it.pdf")</f>
        <v>https://www.udobaer.de/out/media/public/cust/others/s0000584-2021-ch_it.pdf</v>
      </c>
    </row>
    <row r="30110" spans="1:2" x14ac:dyDescent="0.2">
      <c r="A30110" s="1" t="s">
        <v>11023</v>
      </c>
      <c r="B30110" t="str">
        <f>HYPERLINK("https://www.udobaer.de/out/media/public/cust/others/s0000584-2021-ch_it.pdf")</f>
        <v>https://www.udobaer.de/out/media/public/cust/others/s0000584-2021-ch_it.pdf</v>
      </c>
    </row>
    <row r="30111" spans="1:2" x14ac:dyDescent="0.2">
      <c r="A30111" s="1" t="s">
        <v>11030</v>
      </c>
      <c r="B30111" t="str">
        <f>HYPERLINK("https://www.udobaer.de/out/media/public/cust/others/s0000584-2021-ch_it.pdf")</f>
        <v>https://www.udobaer.de/out/media/public/cust/others/s0000584-2021-ch_it.pdf</v>
      </c>
    </row>
    <row r="30112" spans="1:2" x14ac:dyDescent="0.2">
      <c r="A30112" s="1" t="s">
        <v>11019</v>
      </c>
      <c r="B30112" t="str">
        <f>HYPERLINK("https://www.udobaer.de/out/media/public/cust/others/s0000585-2021-ch_it.pdf")</f>
        <v>https://www.udobaer.de/out/media/public/cust/others/s0000585-2021-ch_it.pdf</v>
      </c>
    </row>
    <row r="30113" spans="1:2" x14ac:dyDescent="0.2">
      <c r="A30113" s="1" t="s">
        <v>11019</v>
      </c>
      <c r="B30113" t="str">
        <f>HYPERLINK("https://www.udobaer.de/out/media/public/cust/others/s0000585-2021-ch_it.pdf")</f>
        <v>https://www.udobaer.de/out/media/public/cust/others/s0000585-2021-ch_it.pdf</v>
      </c>
    </row>
    <row r="30114" spans="1:2" x14ac:dyDescent="0.2">
      <c r="A30114" s="1" t="s">
        <v>11209</v>
      </c>
      <c r="B30114" t="str">
        <f>HYPERLINK("https://www.udobaer.de/out/media/public/cust/others/s0000585-2021-ch_it.pdf")</f>
        <v>https://www.udobaer.de/out/media/public/cust/others/s0000585-2021-ch_it.pdf</v>
      </c>
    </row>
    <row r="30115" spans="1:2" x14ac:dyDescent="0.2">
      <c r="A30115" s="1" t="s">
        <v>11410</v>
      </c>
      <c r="B30115" t="str">
        <f>HYPERLINK("https://www.udobaer.de/out/media/public/cust/others/s0000585-2021-ch_it.pdf")</f>
        <v>https://www.udobaer.de/out/media/public/cust/others/s0000585-2021-ch_it.pdf</v>
      </c>
    </row>
    <row r="30116" spans="1:2" x14ac:dyDescent="0.2">
      <c r="A30116" s="1" t="s">
        <v>34497</v>
      </c>
      <c r="B30116" t="str">
        <f t="shared" ref="B30116:B30147" si="953">HYPERLINK("https://www.udobaer.de/out/media/public/cust/others/s0000586-2021-ch_it.pdf")</f>
        <v>https://www.udobaer.de/out/media/public/cust/others/s0000586-2021-ch_it.pdf</v>
      </c>
    </row>
    <row r="30117" spans="1:2" x14ac:dyDescent="0.2">
      <c r="A30117" s="1" t="s">
        <v>34498</v>
      </c>
      <c r="B30117" t="str">
        <f t="shared" si="953"/>
        <v>https://www.udobaer.de/out/media/public/cust/others/s0000586-2021-ch_it.pdf</v>
      </c>
    </row>
    <row r="30118" spans="1:2" x14ac:dyDescent="0.2">
      <c r="A30118" s="1" t="s">
        <v>34499</v>
      </c>
      <c r="B30118" t="str">
        <f t="shared" si="953"/>
        <v>https://www.udobaer.de/out/media/public/cust/others/s0000586-2021-ch_it.pdf</v>
      </c>
    </row>
    <row r="30119" spans="1:2" x14ac:dyDescent="0.2">
      <c r="A30119" s="1" t="s">
        <v>34500</v>
      </c>
      <c r="B30119" t="str">
        <f t="shared" si="953"/>
        <v>https://www.udobaer.de/out/media/public/cust/others/s0000586-2021-ch_it.pdf</v>
      </c>
    </row>
    <row r="30120" spans="1:2" x14ac:dyDescent="0.2">
      <c r="A30120" s="1" t="s">
        <v>34505</v>
      </c>
      <c r="B30120" t="str">
        <f t="shared" si="953"/>
        <v>https://www.udobaer.de/out/media/public/cust/others/s0000586-2021-ch_it.pdf</v>
      </c>
    </row>
    <row r="30121" spans="1:2" x14ac:dyDescent="0.2">
      <c r="A30121" s="1" t="s">
        <v>34506</v>
      </c>
      <c r="B30121" t="str">
        <f t="shared" si="953"/>
        <v>https://www.udobaer.de/out/media/public/cust/others/s0000586-2021-ch_it.pdf</v>
      </c>
    </row>
    <row r="30122" spans="1:2" x14ac:dyDescent="0.2">
      <c r="A30122" s="1" t="s">
        <v>34506</v>
      </c>
      <c r="B30122" t="str">
        <f t="shared" si="953"/>
        <v>https://www.udobaer.de/out/media/public/cust/others/s0000586-2021-ch_it.pdf</v>
      </c>
    </row>
    <row r="30123" spans="1:2" x14ac:dyDescent="0.2">
      <c r="A30123" s="1" t="s">
        <v>34506</v>
      </c>
      <c r="B30123" t="str">
        <f t="shared" si="953"/>
        <v>https://www.udobaer.de/out/media/public/cust/others/s0000586-2021-ch_it.pdf</v>
      </c>
    </row>
    <row r="30124" spans="1:2" x14ac:dyDescent="0.2">
      <c r="A30124" s="1" t="s">
        <v>34507</v>
      </c>
      <c r="B30124" t="str">
        <f t="shared" si="953"/>
        <v>https://www.udobaer.de/out/media/public/cust/others/s0000586-2021-ch_it.pdf</v>
      </c>
    </row>
    <row r="30125" spans="1:2" x14ac:dyDescent="0.2">
      <c r="A30125" s="1" t="s">
        <v>34508</v>
      </c>
      <c r="B30125" t="str">
        <f t="shared" si="953"/>
        <v>https://www.udobaer.de/out/media/public/cust/others/s0000586-2021-ch_it.pdf</v>
      </c>
    </row>
    <row r="30126" spans="1:2" x14ac:dyDescent="0.2">
      <c r="A30126" s="1" t="s">
        <v>34509</v>
      </c>
      <c r="B30126" t="str">
        <f t="shared" si="953"/>
        <v>https://www.udobaer.de/out/media/public/cust/others/s0000586-2021-ch_it.pdf</v>
      </c>
    </row>
    <row r="30127" spans="1:2" x14ac:dyDescent="0.2">
      <c r="A30127" s="1" t="s">
        <v>34510</v>
      </c>
      <c r="B30127" t="str">
        <f t="shared" si="953"/>
        <v>https://www.udobaer.de/out/media/public/cust/others/s0000586-2021-ch_it.pdf</v>
      </c>
    </row>
    <row r="30128" spans="1:2" x14ac:dyDescent="0.2">
      <c r="A30128" s="1" t="s">
        <v>34511</v>
      </c>
      <c r="B30128" t="str">
        <f t="shared" si="953"/>
        <v>https://www.udobaer.de/out/media/public/cust/others/s0000586-2021-ch_it.pdf</v>
      </c>
    </row>
    <row r="30129" spans="1:2" x14ac:dyDescent="0.2">
      <c r="A30129" s="1" t="s">
        <v>34512</v>
      </c>
      <c r="B30129" t="str">
        <f t="shared" si="953"/>
        <v>https://www.udobaer.de/out/media/public/cust/others/s0000586-2021-ch_it.pdf</v>
      </c>
    </row>
    <row r="30130" spans="1:2" x14ac:dyDescent="0.2">
      <c r="A30130" s="1" t="s">
        <v>34511</v>
      </c>
      <c r="B30130" t="str">
        <f t="shared" si="953"/>
        <v>https://www.udobaer.de/out/media/public/cust/others/s0000586-2021-ch_it.pdf</v>
      </c>
    </row>
    <row r="30131" spans="1:2" x14ac:dyDescent="0.2">
      <c r="A30131" s="1" t="s">
        <v>34511</v>
      </c>
      <c r="B30131" t="str">
        <f t="shared" si="953"/>
        <v>https://www.udobaer.de/out/media/public/cust/others/s0000586-2021-ch_it.pdf</v>
      </c>
    </row>
    <row r="30132" spans="1:2" x14ac:dyDescent="0.2">
      <c r="A30132" s="1" t="s">
        <v>34513</v>
      </c>
      <c r="B30132" t="str">
        <f t="shared" si="953"/>
        <v>https://www.udobaer.de/out/media/public/cust/others/s0000586-2021-ch_it.pdf</v>
      </c>
    </row>
    <row r="30133" spans="1:2" x14ac:dyDescent="0.2">
      <c r="A30133" s="1" t="s">
        <v>34514</v>
      </c>
      <c r="B30133" t="str">
        <f t="shared" si="953"/>
        <v>https://www.udobaer.de/out/media/public/cust/others/s0000586-2021-ch_it.pdf</v>
      </c>
    </row>
    <row r="30134" spans="1:2" x14ac:dyDescent="0.2">
      <c r="A30134" s="1" t="s">
        <v>34515</v>
      </c>
      <c r="B30134" t="str">
        <f t="shared" si="953"/>
        <v>https://www.udobaer.de/out/media/public/cust/others/s0000586-2021-ch_it.pdf</v>
      </c>
    </row>
    <row r="30135" spans="1:2" x14ac:dyDescent="0.2">
      <c r="A30135" s="1" t="s">
        <v>34516</v>
      </c>
      <c r="B30135" t="str">
        <f t="shared" si="953"/>
        <v>https://www.udobaer.de/out/media/public/cust/others/s0000586-2021-ch_it.pdf</v>
      </c>
    </row>
    <row r="30136" spans="1:2" x14ac:dyDescent="0.2">
      <c r="A30136" s="1" t="s">
        <v>34517</v>
      </c>
      <c r="B30136" t="str">
        <f t="shared" si="953"/>
        <v>https://www.udobaer.de/out/media/public/cust/others/s0000586-2021-ch_it.pdf</v>
      </c>
    </row>
    <row r="30137" spans="1:2" x14ac:dyDescent="0.2">
      <c r="A30137" s="1" t="s">
        <v>34517</v>
      </c>
      <c r="B30137" t="str">
        <f t="shared" si="953"/>
        <v>https://www.udobaer.de/out/media/public/cust/others/s0000586-2021-ch_it.pdf</v>
      </c>
    </row>
    <row r="30138" spans="1:2" x14ac:dyDescent="0.2">
      <c r="A30138" s="1" t="s">
        <v>34517</v>
      </c>
      <c r="B30138" t="str">
        <f t="shared" si="953"/>
        <v>https://www.udobaer.de/out/media/public/cust/others/s0000586-2021-ch_it.pdf</v>
      </c>
    </row>
    <row r="30139" spans="1:2" x14ac:dyDescent="0.2">
      <c r="A30139" s="1" t="s">
        <v>34525</v>
      </c>
      <c r="B30139" t="str">
        <f t="shared" si="953"/>
        <v>https://www.udobaer.de/out/media/public/cust/others/s0000586-2021-ch_it.pdf</v>
      </c>
    </row>
    <row r="30140" spans="1:2" x14ac:dyDescent="0.2">
      <c r="A30140" s="1" t="s">
        <v>34525</v>
      </c>
      <c r="B30140" t="str">
        <f t="shared" si="953"/>
        <v>https://www.udobaer.de/out/media/public/cust/others/s0000586-2021-ch_it.pdf</v>
      </c>
    </row>
    <row r="30141" spans="1:2" x14ac:dyDescent="0.2">
      <c r="A30141" s="1" t="s">
        <v>34525</v>
      </c>
      <c r="B30141" t="str">
        <f t="shared" si="953"/>
        <v>https://www.udobaer.de/out/media/public/cust/others/s0000586-2021-ch_it.pdf</v>
      </c>
    </row>
    <row r="30142" spans="1:2" x14ac:dyDescent="0.2">
      <c r="A30142" s="1" t="s">
        <v>34551</v>
      </c>
      <c r="B30142" t="str">
        <f t="shared" si="953"/>
        <v>https://www.udobaer.de/out/media/public/cust/others/s0000586-2021-ch_it.pdf</v>
      </c>
    </row>
    <row r="30143" spans="1:2" x14ac:dyDescent="0.2">
      <c r="A30143" s="1" t="s">
        <v>34552</v>
      </c>
      <c r="B30143" t="str">
        <f t="shared" si="953"/>
        <v>https://www.udobaer.de/out/media/public/cust/others/s0000586-2021-ch_it.pdf</v>
      </c>
    </row>
    <row r="30144" spans="1:2" x14ac:dyDescent="0.2">
      <c r="A30144" s="1" t="s">
        <v>34559</v>
      </c>
      <c r="B30144" t="str">
        <f t="shared" si="953"/>
        <v>https://www.udobaer.de/out/media/public/cust/others/s0000586-2021-ch_it.pdf</v>
      </c>
    </row>
    <row r="30145" spans="1:2" x14ac:dyDescent="0.2">
      <c r="A30145" s="1" t="s">
        <v>34562</v>
      </c>
      <c r="B30145" t="str">
        <f t="shared" si="953"/>
        <v>https://www.udobaer.de/out/media/public/cust/others/s0000586-2021-ch_it.pdf</v>
      </c>
    </row>
    <row r="30146" spans="1:2" x14ac:dyDescent="0.2">
      <c r="A30146" s="1" t="s">
        <v>34566</v>
      </c>
      <c r="B30146" t="str">
        <f t="shared" si="953"/>
        <v>https://www.udobaer.de/out/media/public/cust/others/s0000586-2021-ch_it.pdf</v>
      </c>
    </row>
    <row r="30147" spans="1:2" x14ac:dyDescent="0.2">
      <c r="A30147" s="1" t="s">
        <v>34567</v>
      </c>
      <c r="B30147" t="str">
        <f t="shared" si="953"/>
        <v>https://www.udobaer.de/out/media/public/cust/others/s0000586-2021-ch_it.pdf</v>
      </c>
    </row>
    <row r="30148" spans="1:2" x14ac:dyDescent="0.2">
      <c r="A30148" s="1" t="s">
        <v>34493</v>
      </c>
      <c r="B30148" t="str">
        <f t="shared" ref="B30148:B30166" si="954">HYPERLINK("https://www.udobaer.de/out/media/public/cust/others/s0000587-2021-ch_it.pdf")</f>
        <v>https://www.udobaer.de/out/media/public/cust/others/s0000587-2021-ch_it.pdf</v>
      </c>
    </row>
    <row r="30149" spans="1:2" x14ac:dyDescent="0.2">
      <c r="A30149" s="1" t="s">
        <v>34493</v>
      </c>
      <c r="B30149" t="str">
        <f t="shared" si="954"/>
        <v>https://www.udobaer.de/out/media/public/cust/others/s0000587-2021-ch_it.pdf</v>
      </c>
    </row>
    <row r="30150" spans="1:2" x14ac:dyDescent="0.2">
      <c r="A30150" s="1" t="s">
        <v>34493</v>
      </c>
      <c r="B30150" t="str">
        <f t="shared" si="954"/>
        <v>https://www.udobaer.de/out/media/public/cust/others/s0000587-2021-ch_it.pdf</v>
      </c>
    </row>
    <row r="30151" spans="1:2" x14ac:dyDescent="0.2">
      <c r="A30151" s="1" t="s">
        <v>34494</v>
      </c>
      <c r="B30151" t="str">
        <f t="shared" si="954"/>
        <v>https://www.udobaer.de/out/media/public/cust/others/s0000587-2021-ch_it.pdf</v>
      </c>
    </row>
    <row r="30152" spans="1:2" x14ac:dyDescent="0.2">
      <c r="A30152" s="1" t="s">
        <v>34495</v>
      </c>
      <c r="B30152" t="str">
        <f t="shared" si="954"/>
        <v>https://www.udobaer.de/out/media/public/cust/others/s0000587-2021-ch_it.pdf</v>
      </c>
    </row>
    <row r="30153" spans="1:2" x14ac:dyDescent="0.2">
      <c r="A30153" s="1" t="s">
        <v>34496</v>
      </c>
      <c r="B30153" t="str">
        <f t="shared" si="954"/>
        <v>https://www.udobaer.de/out/media/public/cust/others/s0000587-2021-ch_it.pdf</v>
      </c>
    </row>
    <row r="30154" spans="1:2" x14ac:dyDescent="0.2">
      <c r="A30154" s="1" t="s">
        <v>34496</v>
      </c>
      <c r="B30154" t="str">
        <f t="shared" si="954"/>
        <v>https://www.udobaer.de/out/media/public/cust/others/s0000587-2021-ch_it.pdf</v>
      </c>
    </row>
    <row r="30155" spans="1:2" x14ac:dyDescent="0.2">
      <c r="A30155" s="1" t="s">
        <v>34496</v>
      </c>
      <c r="B30155" t="str">
        <f t="shared" si="954"/>
        <v>https://www.udobaer.de/out/media/public/cust/others/s0000587-2021-ch_it.pdf</v>
      </c>
    </row>
    <row r="30156" spans="1:2" x14ac:dyDescent="0.2">
      <c r="A30156" s="1" t="s">
        <v>34501</v>
      </c>
      <c r="B30156" t="str">
        <f t="shared" si="954"/>
        <v>https://www.udobaer.de/out/media/public/cust/others/s0000587-2021-ch_it.pdf</v>
      </c>
    </row>
    <row r="30157" spans="1:2" x14ac:dyDescent="0.2">
      <c r="A30157" s="1" t="s">
        <v>34502</v>
      </c>
      <c r="B30157" t="str">
        <f t="shared" si="954"/>
        <v>https://www.udobaer.de/out/media/public/cust/others/s0000587-2021-ch_it.pdf</v>
      </c>
    </row>
    <row r="30158" spans="1:2" x14ac:dyDescent="0.2">
      <c r="A30158" s="1" t="s">
        <v>34503</v>
      </c>
      <c r="B30158" t="str">
        <f t="shared" si="954"/>
        <v>https://www.udobaer.de/out/media/public/cust/others/s0000587-2021-ch_it.pdf</v>
      </c>
    </row>
    <row r="30159" spans="1:2" x14ac:dyDescent="0.2">
      <c r="A30159" s="1" t="s">
        <v>34504</v>
      </c>
      <c r="B30159" t="str">
        <f t="shared" si="954"/>
        <v>https://www.udobaer.de/out/media/public/cust/others/s0000587-2021-ch_it.pdf</v>
      </c>
    </row>
    <row r="30160" spans="1:2" x14ac:dyDescent="0.2">
      <c r="A30160" s="1" t="s">
        <v>34518</v>
      </c>
      <c r="B30160" t="str">
        <f t="shared" si="954"/>
        <v>https://www.udobaer.de/out/media/public/cust/others/s0000587-2021-ch_it.pdf</v>
      </c>
    </row>
    <row r="30161" spans="1:2" x14ac:dyDescent="0.2">
      <c r="A30161" s="1" t="s">
        <v>34549</v>
      </c>
      <c r="B30161" t="str">
        <f t="shared" si="954"/>
        <v>https://www.udobaer.de/out/media/public/cust/others/s0000587-2021-ch_it.pdf</v>
      </c>
    </row>
    <row r="30162" spans="1:2" x14ac:dyDescent="0.2">
      <c r="A30162" s="1" t="s">
        <v>34553</v>
      </c>
      <c r="B30162" t="str">
        <f t="shared" si="954"/>
        <v>https://www.udobaer.de/out/media/public/cust/others/s0000587-2021-ch_it.pdf</v>
      </c>
    </row>
    <row r="30163" spans="1:2" x14ac:dyDescent="0.2">
      <c r="A30163" s="1" t="s">
        <v>34555</v>
      </c>
      <c r="B30163" t="str">
        <f t="shared" si="954"/>
        <v>https://www.udobaer.de/out/media/public/cust/others/s0000587-2021-ch_it.pdf</v>
      </c>
    </row>
    <row r="30164" spans="1:2" x14ac:dyDescent="0.2">
      <c r="A30164" s="1" t="s">
        <v>34571</v>
      </c>
      <c r="B30164" t="str">
        <f t="shared" si="954"/>
        <v>https://www.udobaer.de/out/media/public/cust/others/s0000587-2021-ch_it.pdf</v>
      </c>
    </row>
    <row r="30165" spans="1:2" x14ac:dyDescent="0.2">
      <c r="A30165" s="1" t="s">
        <v>34572</v>
      </c>
      <c r="B30165" t="str">
        <f t="shared" si="954"/>
        <v>https://www.udobaer.de/out/media/public/cust/others/s0000587-2021-ch_it.pdf</v>
      </c>
    </row>
    <row r="30166" spans="1:2" x14ac:dyDescent="0.2">
      <c r="A30166" s="1" t="s">
        <v>34573</v>
      </c>
      <c r="B30166" t="str">
        <f t="shared" si="954"/>
        <v>https://www.udobaer.de/out/media/public/cust/others/s0000587-2021-ch_it.pdf</v>
      </c>
    </row>
    <row r="30167" spans="1:2" x14ac:dyDescent="0.2">
      <c r="A30167" s="1" t="s">
        <v>34474</v>
      </c>
      <c r="B30167" t="str">
        <f t="shared" ref="B30167:B30189" si="955">HYPERLINK("https://www.udobaer.de/out/media/public/cust/others/s0000588-2021-ch_it.pdf")</f>
        <v>https://www.udobaer.de/out/media/public/cust/others/s0000588-2021-ch_it.pdf</v>
      </c>
    </row>
    <row r="30168" spans="1:2" x14ac:dyDescent="0.2">
      <c r="A30168" s="1" t="s">
        <v>34475</v>
      </c>
      <c r="B30168" t="str">
        <f t="shared" si="955"/>
        <v>https://www.udobaer.de/out/media/public/cust/others/s0000588-2021-ch_it.pdf</v>
      </c>
    </row>
    <row r="30169" spans="1:2" x14ac:dyDescent="0.2">
      <c r="A30169" s="1" t="s">
        <v>34476</v>
      </c>
      <c r="B30169" t="str">
        <f t="shared" si="955"/>
        <v>https://www.udobaer.de/out/media/public/cust/others/s0000588-2021-ch_it.pdf</v>
      </c>
    </row>
    <row r="30170" spans="1:2" x14ac:dyDescent="0.2">
      <c r="A30170" s="1" t="s">
        <v>34477</v>
      </c>
      <c r="B30170" t="str">
        <f t="shared" si="955"/>
        <v>https://www.udobaer.de/out/media/public/cust/others/s0000588-2021-ch_it.pdf</v>
      </c>
    </row>
    <row r="30171" spans="1:2" x14ac:dyDescent="0.2">
      <c r="A30171" s="1" t="s">
        <v>34478</v>
      </c>
      <c r="B30171" t="str">
        <f t="shared" si="955"/>
        <v>https://www.udobaer.de/out/media/public/cust/others/s0000588-2021-ch_it.pdf</v>
      </c>
    </row>
    <row r="30172" spans="1:2" x14ac:dyDescent="0.2">
      <c r="A30172" s="1" t="s">
        <v>34478</v>
      </c>
      <c r="B30172" t="str">
        <f t="shared" si="955"/>
        <v>https://www.udobaer.de/out/media/public/cust/others/s0000588-2021-ch_it.pdf</v>
      </c>
    </row>
    <row r="30173" spans="1:2" x14ac:dyDescent="0.2">
      <c r="A30173" s="1" t="s">
        <v>34481</v>
      </c>
      <c r="B30173" t="str">
        <f t="shared" si="955"/>
        <v>https://www.udobaer.de/out/media/public/cust/others/s0000588-2021-ch_it.pdf</v>
      </c>
    </row>
    <row r="30174" spans="1:2" x14ac:dyDescent="0.2">
      <c r="A30174" s="1" t="s">
        <v>34482</v>
      </c>
      <c r="B30174" t="str">
        <f t="shared" si="955"/>
        <v>https://www.udobaer.de/out/media/public/cust/others/s0000588-2021-ch_it.pdf</v>
      </c>
    </row>
    <row r="30175" spans="1:2" x14ac:dyDescent="0.2">
      <c r="A30175" s="1" t="s">
        <v>34482</v>
      </c>
      <c r="B30175" t="str">
        <f t="shared" si="955"/>
        <v>https://www.udobaer.de/out/media/public/cust/others/s0000588-2021-ch_it.pdf</v>
      </c>
    </row>
    <row r="30176" spans="1:2" x14ac:dyDescent="0.2">
      <c r="A30176" s="1" t="s">
        <v>34483</v>
      </c>
      <c r="B30176" t="str">
        <f t="shared" si="955"/>
        <v>https://www.udobaer.de/out/media/public/cust/others/s0000588-2021-ch_it.pdf</v>
      </c>
    </row>
    <row r="30177" spans="1:2" x14ac:dyDescent="0.2">
      <c r="A30177" s="1" t="s">
        <v>34484</v>
      </c>
      <c r="B30177" t="str">
        <f t="shared" si="955"/>
        <v>https://www.udobaer.de/out/media/public/cust/others/s0000588-2021-ch_it.pdf</v>
      </c>
    </row>
    <row r="30178" spans="1:2" x14ac:dyDescent="0.2">
      <c r="A30178" s="1" t="s">
        <v>34485</v>
      </c>
      <c r="B30178" t="str">
        <f t="shared" si="955"/>
        <v>https://www.udobaer.de/out/media/public/cust/others/s0000588-2021-ch_it.pdf</v>
      </c>
    </row>
    <row r="30179" spans="1:2" x14ac:dyDescent="0.2">
      <c r="A30179" s="1" t="s">
        <v>34486</v>
      </c>
      <c r="B30179" t="str">
        <f t="shared" si="955"/>
        <v>https://www.udobaer.de/out/media/public/cust/others/s0000588-2021-ch_it.pdf</v>
      </c>
    </row>
    <row r="30180" spans="1:2" x14ac:dyDescent="0.2">
      <c r="A30180" s="1" t="s">
        <v>34487</v>
      </c>
      <c r="B30180" t="str">
        <f t="shared" si="955"/>
        <v>https://www.udobaer.de/out/media/public/cust/others/s0000588-2021-ch_it.pdf</v>
      </c>
    </row>
    <row r="30181" spans="1:2" x14ac:dyDescent="0.2">
      <c r="A30181" s="1" t="s">
        <v>34489</v>
      </c>
      <c r="B30181" t="str">
        <f t="shared" si="955"/>
        <v>https://www.udobaer.de/out/media/public/cust/others/s0000588-2021-ch_it.pdf</v>
      </c>
    </row>
    <row r="30182" spans="1:2" x14ac:dyDescent="0.2">
      <c r="A30182" s="1" t="s">
        <v>34490</v>
      </c>
      <c r="B30182" t="str">
        <f t="shared" si="955"/>
        <v>https://www.udobaer.de/out/media/public/cust/others/s0000588-2021-ch_it.pdf</v>
      </c>
    </row>
    <row r="30183" spans="1:2" x14ac:dyDescent="0.2">
      <c r="A30183" s="1" t="s">
        <v>34492</v>
      </c>
      <c r="B30183" t="str">
        <f t="shared" si="955"/>
        <v>https://www.udobaer.de/out/media/public/cust/others/s0000588-2021-ch_it.pdf</v>
      </c>
    </row>
    <row r="30184" spans="1:2" x14ac:dyDescent="0.2">
      <c r="A30184" s="1" t="s">
        <v>34560</v>
      </c>
      <c r="B30184" t="str">
        <f t="shared" si="955"/>
        <v>https://www.udobaer.de/out/media/public/cust/others/s0000588-2021-ch_it.pdf</v>
      </c>
    </row>
    <row r="30185" spans="1:2" x14ac:dyDescent="0.2">
      <c r="A30185" s="1" t="s">
        <v>34564</v>
      </c>
      <c r="B30185" t="str">
        <f t="shared" si="955"/>
        <v>https://www.udobaer.de/out/media/public/cust/others/s0000588-2021-ch_it.pdf</v>
      </c>
    </row>
    <row r="30186" spans="1:2" x14ac:dyDescent="0.2">
      <c r="A30186" s="1" t="s">
        <v>34565</v>
      </c>
      <c r="B30186" t="str">
        <f t="shared" si="955"/>
        <v>https://www.udobaer.de/out/media/public/cust/others/s0000588-2021-ch_it.pdf</v>
      </c>
    </row>
    <row r="30187" spans="1:2" x14ac:dyDescent="0.2">
      <c r="A30187" s="1" t="s">
        <v>34568</v>
      </c>
      <c r="B30187" t="str">
        <f t="shared" si="955"/>
        <v>https://www.udobaer.de/out/media/public/cust/others/s0000588-2021-ch_it.pdf</v>
      </c>
    </row>
    <row r="30188" spans="1:2" x14ac:dyDescent="0.2">
      <c r="A30188" s="1" t="s">
        <v>34574</v>
      </c>
      <c r="B30188" t="str">
        <f t="shared" si="955"/>
        <v>https://www.udobaer.de/out/media/public/cust/others/s0000588-2021-ch_it.pdf</v>
      </c>
    </row>
    <row r="30189" spans="1:2" x14ac:dyDescent="0.2">
      <c r="A30189" s="1" t="s">
        <v>34575</v>
      </c>
      <c r="B30189" t="str">
        <f t="shared" si="955"/>
        <v>https://www.udobaer.de/out/media/public/cust/others/s0000588-2021-ch_it.pdf</v>
      </c>
    </row>
    <row r="30190" spans="1:2" x14ac:dyDescent="0.2">
      <c r="A30190" s="1" t="s">
        <v>34479</v>
      </c>
      <c r="B30190" t="str">
        <f t="shared" ref="B30190:B30198" si="956">HYPERLINK("https://www.udobaer.de/out/media/public/cust/others/s0000589-2021-ch_it.pdf")</f>
        <v>https://www.udobaer.de/out/media/public/cust/others/s0000589-2021-ch_it.pdf</v>
      </c>
    </row>
    <row r="30191" spans="1:2" x14ac:dyDescent="0.2">
      <c r="A30191" s="1" t="s">
        <v>34479</v>
      </c>
      <c r="B30191" t="str">
        <f t="shared" si="956"/>
        <v>https://www.udobaer.de/out/media/public/cust/others/s0000589-2021-ch_it.pdf</v>
      </c>
    </row>
    <row r="30192" spans="1:2" x14ac:dyDescent="0.2">
      <c r="A30192" s="1" t="s">
        <v>34480</v>
      </c>
      <c r="B30192" t="str">
        <f t="shared" si="956"/>
        <v>https://www.udobaer.de/out/media/public/cust/others/s0000589-2021-ch_it.pdf</v>
      </c>
    </row>
    <row r="30193" spans="1:2" x14ac:dyDescent="0.2">
      <c r="A30193" s="1" t="s">
        <v>34480</v>
      </c>
      <c r="B30193" t="str">
        <f t="shared" si="956"/>
        <v>https://www.udobaer.de/out/media/public/cust/others/s0000589-2021-ch_it.pdf</v>
      </c>
    </row>
    <row r="30194" spans="1:2" x14ac:dyDescent="0.2">
      <c r="A30194" s="1" t="s">
        <v>34488</v>
      </c>
      <c r="B30194" t="str">
        <f t="shared" si="956"/>
        <v>https://www.udobaer.de/out/media/public/cust/others/s0000589-2021-ch_it.pdf</v>
      </c>
    </row>
    <row r="30195" spans="1:2" x14ac:dyDescent="0.2">
      <c r="A30195" s="1" t="s">
        <v>34491</v>
      </c>
      <c r="B30195" t="str">
        <f t="shared" si="956"/>
        <v>https://www.udobaer.de/out/media/public/cust/others/s0000589-2021-ch_it.pdf</v>
      </c>
    </row>
    <row r="30196" spans="1:2" x14ac:dyDescent="0.2">
      <c r="A30196" s="1" t="s">
        <v>34491</v>
      </c>
      <c r="B30196" t="str">
        <f t="shared" si="956"/>
        <v>https://www.udobaer.de/out/media/public/cust/others/s0000589-2021-ch_it.pdf</v>
      </c>
    </row>
    <row r="30197" spans="1:2" x14ac:dyDescent="0.2">
      <c r="A30197" s="1" t="s">
        <v>34576</v>
      </c>
      <c r="B30197" t="str">
        <f t="shared" si="956"/>
        <v>https://www.udobaer.de/out/media/public/cust/others/s0000589-2021-ch_it.pdf</v>
      </c>
    </row>
    <row r="30198" spans="1:2" x14ac:dyDescent="0.2">
      <c r="A30198" s="1" t="s">
        <v>34578</v>
      </c>
      <c r="B30198" t="str">
        <f t="shared" si="956"/>
        <v>https://www.udobaer.de/out/media/public/cust/others/s0000589-2021-ch_it.pdf</v>
      </c>
    </row>
    <row r="30199" spans="1:2" x14ac:dyDescent="0.2">
      <c r="A30199" s="1" t="s">
        <v>34520</v>
      </c>
      <c r="B30199" t="str">
        <f t="shared" ref="B30199:B30224" si="957">HYPERLINK("https://www.udobaer.de/out/media/public/cust/others/s0000590-2021-ch_it.pdf")</f>
        <v>https://www.udobaer.de/out/media/public/cust/others/s0000590-2021-ch_it.pdf</v>
      </c>
    </row>
    <row r="30200" spans="1:2" x14ac:dyDescent="0.2">
      <c r="A30200" s="1" t="s">
        <v>34521</v>
      </c>
      <c r="B30200" t="str">
        <f t="shared" si="957"/>
        <v>https://www.udobaer.de/out/media/public/cust/others/s0000590-2021-ch_it.pdf</v>
      </c>
    </row>
    <row r="30201" spans="1:2" x14ac:dyDescent="0.2">
      <c r="A30201" s="1" t="s">
        <v>34523</v>
      </c>
      <c r="B30201" t="str">
        <f t="shared" si="957"/>
        <v>https://www.udobaer.de/out/media/public/cust/others/s0000590-2021-ch_it.pdf</v>
      </c>
    </row>
    <row r="30202" spans="1:2" x14ac:dyDescent="0.2">
      <c r="A30202" s="1" t="s">
        <v>34532</v>
      </c>
      <c r="B30202" t="str">
        <f t="shared" si="957"/>
        <v>https://www.udobaer.de/out/media/public/cust/others/s0000590-2021-ch_it.pdf</v>
      </c>
    </row>
    <row r="30203" spans="1:2" x14ac:dyDescent="0.2">
      <c r="A30203" s="1" t="s">
        <v>34537</v>
      </c>
      <c r="B30203" t="str">
        <f t="shared" si="957"/>
        <v>https://www.udobaer.de/out/media/public/cust/others/s0000590-2021-ch_it.pdf</v>
      </c>
    </row>
    <row r="30204" spans="1:2" x14ac:dyDescent="0.2">
      <c r="A30204" s="1" t="s">
        <v>34539</v>
      </c>
      <c r="B30204" t="str">
        <f t="shared" si="957"/>
        <v>https://www.udobaer.de/out/media/public/cust/others/s0000590-2021-ch_it.pdf</v>
      </c>
    </row>
    <row r="30205" spans="1:2" x14ac:dyDescent="0.2">
      <c r="A30205" s="1" t="s">
        <v>34541</v>
      </c>
      <c r="B30205" t="str">
        <f t="shared" si="957"/>
        <v>https://www.udobaer.de/out/media/public/cust/others/s0000590-2021-ch_it.pdf</v>
      </c>
    </row>
    <row r="30206" spans="1:2" x14ac:dyDescent="0.2">
      <c r="A30206" s="1" t="s">
        <v>34542</v>
      </c>
      <c r="B30206" t="str">
        <f t="shared" si="957"/>
        <v>https://www.udobaer.de/out/media/public/cust/others/s0000590-2021-ch_it.pdf</v>
      </c>
    </row>
    <row r="30207" spans="1:2" x14ac:dyDescent="0.2">
      <c r="A30207" s="1" t="s">
        <v>34542</v>
      </c>
      <c r="B30207" t="str">
        <f t="shared" si="957"/>
        <v>https://www.udobaer.de/out/media/public/cust/others/s0000590-2021-ch_it.pdf</v>
      </c>
    </row>
    <row r="30208" spans="1:2" x14ac:dyDescent="0.2">
      <c r="A30208" s="1" t="s">
        <v>34544</v>
      </c>
      <c r="B30208" t="str">
        <f t="shared" si="957"/>
        <v>https://www.udobaer.de/out/media/public/cust/others/s0000590-2021-ch_it.pdf</v>
      </c>
    </row>
    <row r="30209" spans="1:2" x14ac:dyDescent="0.2">
      <c r="A30209" s="1" t="s">
        <v>34542</v>
      </c>
      <c r="B30209" t="str">
        <f t="shared" si="957"/>
        <v>https://www.udobaer.de/out/media/public/cust/others/s0000590-2021-ch_it.pdf</v>
      </c>
    </row>
    <row r="30210" spans="1:2" x14ac:dyDescent="0.2">
      <c r="A30210" s="1" t="s">
        <v>34545</v>
      </c>
      <c r="B30210" t="str">
        <f t="shared" si="957"/>
        <v>https://www.udobaer.de/out/media/public/cust/others/s0000590-2021-ch_it.pdf</v>
      </c>
    </row>
    <row r="30211" spans="1:2" x14ac:dyDescent="0.2">
      <c r="A30211" s="1" t="s">
        <v>34545</v>
      </c>
      <c r="B30211" t="str">
        <f t="shared" si="957"/>
        <v>https://www.udobaer.de/out/media/public/cust/others/s0000590-2021-ch_it.pdf</v>
      </c>
    </row>
    <row r="30212" spans="1:2" x14ac:dyDescent="0.2">
      <c r="A30212" s="1" t="s">
        <v>34545</v>
      </c>
      <c r="B30212" t="str">
        <f t="shared" si="957"/>
        <v>https://www.udobaer.de/out/media/public/cust/others/s0000590-2021-ch_it.pdf</v>
      </c>
    </row>
    <row r="30213" spans="1:2" x14ac:dyDescent="0.2">
      <c r="A30213" s="1" t="s">
        <v>34547</v>
      </c>
      <c r="B30213" t="str">
        <f t="shared" si="957"/>
        <v>https://www.udobaer.de/out/media/public/cust/others/s0000590-2021-ch_it.pdf</v>
      </c>
    </row>
    <row r="30214" spans="1:2" x14ac:dyDescent="0.2">
      <c r="A30214" s="1" t="s">
        <v>34547</v>
      </c>
      <c r="B30214" t="str">
        <f t="shared" si="957"/>
        <v>https://www.udobaer.de/out/media/public/cust/others/s0000590-2021-ch_it.pdf</v>
      </c>
    </row>
    <row r="30215" spans="1:2" x14ac:dyDescent="0.2">
      <c r="A30215" s="1" t="s">
        <v>34547</v>
      </c>
      <c r="B30215" t="str">
        <f t="shared" si="957"/>
        <v>https://www.udobaer.de/out/media/public/cust/others/s0000590-2021-ch_it.pdf</v>
      </c>
    </row>
    <row r="30216" spans="1:2" x14ac:dyDescent="0.2">
      <c r="A30216" s="1" t="s">
        <v>34554</v>
      </c>
      <c r="B30216" t="str">
        <f t="shared" si="957"/>
        <v>https://www.udobaer.de/out/media/public/cust/others/s0000590-2021-ch_it.pdf</v>
      </c>
    </row>
    <row r="30217" spans="1:2" x14ac:dyDescent="0.2">
      <c r="A30217" s="1" t="s">
        <v>34556</v>
      </c>
      <c r="B30217" t="str">
        <f t="shared" si="957"/>
        <v>https://www.udobaer.de/out/media/public/cust/others/s0000590-2021-ch_it.pdf</v>
      </c>
    </row>
    <row r="30218" spans="1:2" x14ac:dyDescent="0.2">
      <c r="A30218" s="1" t="s">
        <v>34557</v>
      </c>
      <c r="B30218" t="str">
        <f t="shared" si="957"/>
        <v>https://www.udobaer.de/out/media/public/cust/others/s0000590-2021-ch_it.pdf</v>
      </c>
    </row>
    <row r="30219" spans="1:2" x14ac:dyDescent="0.2">
      <c r="A30219" s="1" t="s">
        <v>34558</v>
      </c>
      <c r="B30219" t="str">
        <f t="shared" si="957"/>
        <v>https://www.udobaer.de/out/media/public/cust/others/s0000590-2021-ch_it.pdf</v>
      </c>
    </row>
    <row r="30220" spans="1:2" x14ac:dyDescent="0.2">
      <c r="A30220" s="1" t="s">
        <v>34561</v>
      </c>
      <c r="B30220" t="str">
        <f t="shared" si="957"/>
        <v>https://www.udobaer.de/out/media/public/cust/others/s0000590-2021-ch_it.pdf</v>
      </c>
    </row>
    <row r="30221" spans="1:2" x14ac:dyDescent="0.2">
      <c r="A30221" s="1" t="s">
        <v>34563</v>
      </c>
      <c r="B30221" t="str">
        <f t="shared" si="957"/>
        <v>https://www.udobaer.de/out/media/public/cust/others/s0000590-2021-ch_it.pdf</v>
      </c>
    </row>
    <row r="30222" spans="1:2" x14ac:dyDescent="0.2">
      <c r="A30222" s="1" t="s">
        <v>34569</v>
      </c>
      <c r="B30222" t="str">
        <f t="shared" si="957"/>
        <v>https://www.udobaer.de/out/media/public/cust/others/s0000590-2021-ch_it.pdf</v>
      </c>
    </row>
    <row r="30223" spans="1:2" x14ac:dyDescent="0.2">
      <c r="A30223" s="1" t="s">
        <v>34570</v>
      </c>
      <c r="B30223" t="str">
        <f t="shared" si="957"/>
        <v>https://www.udobaer.de/out/media/public/cust/others/s0000590-2021-ch_it.pdf</v>
      </c>
    </row>
    <row r="30224" spans="1:2" x14ac:dyDescent="0.2">
      <c r="A30224" s="1" t="s">
        <v>34577</v>
      </c>
      <c r="B30224" t="str">
        <f t="shared" si="957"/>
        <v>https://www.udobaer.de/out/media/public/cust/others/s0000590-2021-ch_it.pdf</v>
      </c>
    </row>
    <row r="30225" spans="1:2" x14ac:dyDescent="0.2">
      <c r="A30225" s="1" t="s">
        <v>34519</v>
      </c>
      <c r="B30225" t="str">
        <f t="shared" ref="B30225:B30257" si="958">HYPERLINK("https://www.udobaer.de/out/media/public/cust/others/s0000591-2021-ch_it.pdf")</f>
        <v>https://www.udobaer.de/out/media/public/cust/others/s0000591-2021-ch_it.pdf</v>
      </c>
    </row>
    <row r="30226" spans="1:2" x14ac:dyDescent="0.2">
      <c r="A30226" s="1" t="s">
        <v>34522</v>
      </c>
      <c r="B30226" t="str">
        <f t="shared" si="958"/>
        <v>https://www.udobaer.de/out/media/public/cust/others/s0000591-2021-ch_it.pdf</v>
      </c>
    </row>
    <row r="30227" spans="1:2" x14ac:dyDescent="0.2">
      <c r="A30227" s="1" t="s">
        <v>34524</v>
      </c>
      <c r="B30227" t="str">
        <f t="shared" si="958"/>
        <v>https://www.udobaer.de/out/media/public/cust/others/s0000591-2021-ch_it.pdf</v>
      </c>
    </row>
    <row r="30228" spans="1:2" x14ac:dyDescent="0.2">
      <c r="A30228" s="1" t="s">
        <v>34526</v>
      </c>
      <c r="B30228" t="str">
        <f t="shared" si="958"/>
        <v>https://www.udobaer.de/out/media/public/cust/others/s0000591-2021-ch_it.pdf</v>
      </c>
    </row>
    <row r="30229" spans="1:2" x14ac:dyDescent="0.2">
      <c r="A30229" s="1" t="s">
        <v>34527</v>
      </c>
      <c r="B30229" t="str">
        <f t="shared" si="958"/>
        <v>https://www.udobaer.de/out/media/public/cust/others/s0000591-2021-ch_it.pdf</v>
      </c>
    </row>
    <row r="30230" spans="1:2" x14ac:dyDescent="0.2">
      <c r="A30230" s="1" t="s">
        <v>34528</v>
      </c>
      <c r="B30230" t="str">
        <f t="shared" si="958"/>
        <v>https://www.udobaer.de/out/media/public/cust/others/s0000591-2021-ch_it.pdf</v>
      </c>
    </row>
    <row r="30231" spans="1:2" x14ac:dyDescent="0.2">
      <c r="A30231" s="1" t="s">
        <v>34529</v>
      </c>
      <c r="B30231" t="str">
        <f t="shared" si="958"/>
        <v>https://www.udobaer.de/out/media/public/cust/others/s0000591-2021-ch_it.pdf</v>
      </c>
    </row>
    <row r="30232" spans="1:2" x14ac:dyDescent="0.2">
      <c r="A30232" s="1" t="s">
        <v>34530</v>
      </c>
      <c r="B30232" t="str">
        <f t="shared" si="958"/>
        <v>https://www.udobaer.de/out/media/public/cust/others/s0000591-2021-ch_it.pdf</v>
      </c>
    </row>
    <row r="30233" spans="1:2" x14ac:dyDescent="0.2">
      <c r="A30233" s="1" t="s">
        <v>34531</v>
      </c>
      <c r="B30233" t="str">
        <f t="shared" si="958"/>
        <v>https://www.udobaer.de/out/media/public/cust/others/s0000591-2021-ch_it.pdf</v>
      </c>
    </row>
    <row r="30234" spans="1:2" x14ac:dyDescent="0.2">
      <c r="A30234" s="1" t="s">
        <v>34531</v>
      </c>
      <c r="B30234" t="str">
        <f t="shared" si="958"/>
        <v>https://www.udobaer.de/out/media/public/cust/others/s0000591-2021-ch_it.pdf</v>
      </c>
    </row>
    <row r="30235" spans="1:2" x14ac:dyDescent="0.2">
      <c r="A30235" s="1" t="s">
        <v>34531</v>
      </c>
      <c r="B30235" t="str">
        <f t="shared" si="958"/>
        <v>https://www.udobaer.de/out/media/public/cust/others/s0000591-2021-ch_it.pdf</v>
      </c>
    </row>
    <row r="30236" spans="1:2" x14ac:dyDescent="0.2">
      <c r="A30236" s="1" t="s">
        <v>34533</v>
      </c>
      <c r="B30236" t="str">
        <f t="shared" si="958"/>
        <v>https://www.udobaer.de/out/media/public/cust/others/s0000591-2021-ch_it.pdf</v>
      </c>
    </row>
    <row r="30237" spans="1:2" x14ac:dyDescent="0.2">
      <c r="A30237" s="1" t="s">
        <v>34533</v>
      </c>
      <c r="B30237" t="str">
        <f t="shared" si="958"/>
        <v>https://www.udobaer.de/out/media/public/cust/others/s0000591-2021-ch_it.pdf</v>
      </c>
    </row>
    <row r="30238" spans="1:2" x14ac:dyDescent="0.2">
      <c r="A30238" s="1" t="s">
        <v>34533</v>
      </c>
      <c r="B30238" t="str">
        <f t="shared" si="958"/>
        <v>https://www.udobaer.de/out/media/public/cust/others/s0000591-2021-ch_it.pdf</v>
      </c>
    </row>
    <row r="30239" spans="1:2" x14ac:dyDescent="0.2">
      <c r="A30239" s="1" t="s">
        <v>34534</v>
      </c>
      <c r="B30239" t="str">
        <f t="shared" si="958"/>
        <v>https://www.udobaer.de/out/media/public/cust/others/s0000591-2021-ch_it.pdf</v>
      </c>
    </row>
    <row r="30240" spans="1:2" x14ac:dyDescent="0.2">
      <c r="A30240" s="1" t="s">
        <v>34534</v>
      </c>
      <c r="B30240" t="str">
        <f t="shared" si="958"/>
        <v>https://www.udobaer.de/out/media/public/cust/others/s0000591-2021-ch_it.pdf</v>
      </c>
    </row>
    <row r="30241" spans="1:2" x14ac:dyDescent="0.2">
      <c r="A30241" s="1" t="s">
        <v>34534</v>
      </c>
      <c r="B30241" t="str">
        <f t="shared" si="958"/>
        <v>https://www.udobaer.de/out/media/public/cust/others/s0000591-2021-ch_it.pdf</v>
      </c>
    </row>
    <row r="30242" spans="1:2" x14ac:dyDescent="0.2">
      <c r="A30242" s="1" t="s">
        <v>34535</v>
      </c>
      <c r="B30242" t="str">
        <f t="shared" si="958"/>
        <v>https://www.udobaer.de/out/media/public/cust/others/s0000591-2021-ch_it.pdf</v>
      </c>
    </row>
    <row r="30243" spans="1:2" x14ac:dyDescent="0.2">
      <c r="A30243" s="1" t="s">
        <v>34536</v>
      </c>
      <c r="B30243" t="str">
        <f t="shared" si="958"/>
        <v>https://www.udobaer.de/out/media/public/cust/others/s0000591-2021-ch_it.pdf</v>
      </c>
    </row>
    <row r="30244" spans="1:2" x14ac:dyDescent="0.2">
      <c r="A30244" s="1" t="s">
        <v>34536</v>
      </c>
      <c r="B30244" t="str">
        <f t="shared" si="958"/>
        <v>https://www.udobaer.de/out/media/public/cust/others/s0000591-2021-ch_it.pdf</v>
      </c>
    </row>
    <row r="30245" spans="1:2" x14ac:dyDescent="0.2">
      <c r="A30245" s="1" t="s">
        <v>34536</v>
      </c>
      <c r="B30245" t="str">
        <f t="shared" si="958"/>
        <v>https://www.udobaer.de/out/media/public/cust/others/s0000591-2021-ch_it.pdf</v>
      </c>
    </row>
    <row r="30246" spans="1:2" x14ac:dyDescent="0.2">
      <c r="A30246" s="1" t="s">
        <v>34538</v>
      </c>
      <c r="B30246" t="str">
        <f t="shared" si="958"/>
        <v>https://www.udobaer.de/out/media/public/cust/others/s0000591-2021-ch_it.pdf</v>
      </c>
    </row>
    <row r="30247" spans="1:2" x14ac:dyDescent="0.2">
      <c r="A30247" s="1" t="s">
        <v>34540</v>
      </c>
      <c r="B30247" t="str">
        <f t="shared" si="958"/>
        <v>https://www.udobaer.de/out/media/public/cust/others/s0000591-2021-ch_it.pdf</v>
      </c>
    </row>
    <row r="30248" spans="1:2" x14ac:dyDescent="0.2">
      <c r="A30248" s="1" t="s">
        <v>34540</v>
      </c>
      <c r="B30248" t="str">
        <f t="shared" si="958"/>
        <v>https://www.udobaer.de/out/media/public/cust/others/s0000591-2021-ch_it.pdf</v>
      </c>
    </row>
    <row r="30249" spans="1:2" x14ac:dyDescent="0.2">
      <c r="A30249" s="1" t="s">
        <v>34540</v>
      </c>
      <c r="B30249" t="str">
        <f t="shared" si="958"/>
        <v>https://www.udobaer.de/out/media/public/cust/others/s0000591-2021-ch_it.pdf</v>
      </c>
    </row>
    <row r="30250" spans="1:2" x14ac:dyDescent="0.2">
      <c r="A30250" s="1" t="s">
        <v>34543</v>
      </c>
      <c r="B30250" t="str">
        <f t="shared" si="958"/>
        <v>https://www.udobaer.de/out/media/public/cust/others/s0000591-2021-ch_it.pdf</v>
      </c>
    </row>
    <row r="30251" spans="1:2" x14ac:dyDescent="0.2">
      <c r="A30251" s="1" t="s">
        <v>34543</v>
      </c>
      <c r="B30251" t="str">
        <f t="shared" si="958"/>
        <v>https://www.udobaer.de/out/media/public/cust/others/s0000591-2021-ch_it.pdf</v>
      </c>
    </row>
    <row r="30252" spans="1:2" x14ac:dyDescent="0.2">
      <c r="A30252" s="1" t="s">
        <v>34543</v>
      </c>
      <c r="B30252" t="str">
        <f t="shared" si="958"/>
        <v>https://www.udobaer.de/out/media/public/cust/others/s0000591-2021-ch_it.pdf</v>
      </c>
    </row>
    <row r="30253" spans="1:2" x14ac:dyDescent="0.2">
      <c r="A30253" s="1" t="s">
        <v>34546</v>
      </c>
      <c r="B30253" t="str">
        <f t="shared" si="958"/>
        <v>https://www.udobaer.de/out/media/public/cust/others/s0000591-2021-ch_it.pdf</v>
      </c>
    </row>
    <row r="30254" spans="1:2" x14ac:dyDescent="0.2">
      <c r="A30254" s="1" t="s">
        <v>34548</v>
      </c>
      <c r="B30254" t="str">
        <f t="shared" si="958"/>
        <v>https://www.udobaer.de/out/media/public/cust/others/s0000591-2021-ch_it.pdf</v>
      </c>
    </row>
    <row r="30255" spans="1:2" x14ac:dyDescent="0.2">
      <c r="A30255" s="1" t="s">
        <v>34548</v>
      </c>
      <c r="B30255" t="str">
        <f t="shared" si="958"/>
        <v>https://www.udobaer.de/out/media/public/cust/others/s0000591-2021-ch_it.pdf</v>
      </c>
    </row>
    <row r="30256" spans="1:2" x14ac:dyDescent="0.2">
      <c r="A30256" s="1" t="s">
        <v>34548</v>
      </c>
      <c r="B30256" t="str">
        <f t="shared" si="958"/>
        <v>https://www.udobaer.de/out/media/public/cust/others/s0000591-2021-ch_it.pdf</v>
      </c>
    </row>
    <row r="30257" spans="1:2" x14ac:dyDescent="0.2">
      <c r="A30257" s="1" t="s">
        <v>34550</v>
      </c>
      <c r="B30257" t="str">
        <f t="shared" si="958"/>
        <v>https://www.udobaer.de/out/media/public/cust/others/s0000591-2021-ch_it.pdf</v>
      </c>
    </row>
    <row r="30258" spans="1:2" x14ac:dyDescent="0.2">
      <c r="A30258" s="1" t="s">
        <v>36411</v>
      </c>
      <c r="B30258" t="str">
        <f t="shared" ref="B30258:B30275" si="959">HYPERLINK("https://www.udobaer.de/out/media/public/cust/others/s0000592-2021-ch_it.pdf")</f>
        <v>https://www.udobaer.de/out/media/public/cust/others/s0000592-2021-ch_it.pdf</v>
      </c>
    </row>
    <row r="30259" spans="1:2" x14ac:dyDescent="0.2">
      <c r="A30259" s="1" t="s">
        <v>36412</v>
      </c>
      <c r="B30259" t="str">
        <f t="shared" si="959"/>
        <v>https://www.udobaer.de/out/media/public/cust/others/s0000592-2021-ch_it.pdf</v>
      </c>
    </row>
    <row r="30260" spans="1:2" x14ac:dyDescent="0.2">
      <c r="A30260" s="1" t="s">
        <v>36413</v>
      </c>
      <c r="B30260" t="str">
        <f t="shared" si="959"/>
        <v>https://www.udobaer.de/out/media/public/cust/others/s0000592-2021-ch_it.pdf</v>
      </c>
    </row>
    <row r="30261" spans="1:2" x14ac:dyDescent="0.2">
      <c r="A30261" s="1" t="s">
        <v>36414</v>
      </c>
      <c r="B30261" t="str">
        <f t="shared" si="959"/>
        <v>https://www.udobaer.de/out/media/public/cust/others/s0000592-2021-ch_it.pdf</v>
      </c>
    </row>
    <row r="30262" spans="1:2" x14ac:dyDescent="0.2">
      <c r="A30262" s="1" t="s">
        <v>36415</v>
      </c>
      <c r="B30262" t="str">
        <f t="shared" si="959"/>
        <v>https://www.udobaer.de/out/media/public/cust/others/s0000592-2021-ch_it.pdf</v>
      </c>
    </row>
    <row r="30263" spans="1:2" x14ac:dyDescent="0.2">
      <c r="A30263" s="1" t="s">
        <v>36416</v>
      </c>
      <c r="B30263" t="str">
        <f t="shared" si="959"/>
        <v>https://www.udobaer.de/out/media/public/cust/others/s0000592-2021-ch_it.pdf</v>
      </c>
    </row>
    <row r="30264" spans="1:2" x14ac:dyDescent="0.2">
      <c r="A30264" s="1" t="s">
        <v>36417</v>
      </c>
      <c r="B30264" t="str">
        <f t="shared" si="959"/>
        <v>https://www.udobaer.de/out/media/public/cust/others/s0000592-2021-ch_it.pdf</v>
      </c>
    </row>
    <row r="30265" spans="1:2" x14ac:dyDescent="0.2">
      <c r="A30265" s="1" t="s">
        <v>36418</v>
      </c>
      <c r="B30265" t="str">
        <f t="shared" si="959"/>
        <v>https://www.udobaer.de/out/media/public/cust/others/s0000592-2021-ch_it.pdf</v>
      </c>
    </row>
    <row r="30266" spans="1:2" x14ac:dyDescent="0.2">
      <c r="A30266" s="1" t="s">
        <v>36419</v>
      </c>
      <c r="B30266" t="str">
        <f t="shared" si="959"/>
        <v>https://www.udobaer.de/out/media/public/cust/others/s0000592-2021-ch_it.pdf</v>
      </c>
    </row>
    <row r="30267" spans="1:2" x14ac:dyDescent="0.2">
      <c r="A30267" s="1" t="s">
        <v>36420</v>
      </c>
      <c r="B30267" t="str">
        <f t="shared" si="959"/>
        <v>https://www.udobaer.de/out/media/public/cust/others/s0000592-2021-ch_it.pdf</v>
      </c>
    </row>
    <row r="30268" spans="1:2" x14ac:dyDescent="0.2">
      <c r="A30268" s="1" t="s">
        <v>36421</v>
      </c>
      <c r="B30268" t="str">
        <f t="shared" si="959"/>
        <v>https://www.udobaer.de/out/media/public/cust/others/s0000592-2021-ch_it.pdf</v>
      </c>
    </row>
    <row r="30269" spans="1:2" x14ac:dyDescent="0.2">
      <c r="A30269" s="1" t="s">
        <v>36422</v>
      </c>
      <c r="B30269" t="str">
        <f t="shared" si="959"/>
        <v>https://www.udobaer.de/out/media/public/cust/others/s0000592-2021-ch_it.pdf</v>
      </c>
    </row>
    <row r="30270" spans="1:2" x14ac:dyDescent="0.2">
      <c r="A30270" s="1" t="s">
        <v>36423</v>
      </c>
      <c r="B30270" t="str">
        <f t="shared" si="959"/>
        <v>https://www.udobaer.de/out/media/public/cust/others/s0000592-2021-ch_it.pdf</v>
      </c>
    </row>
    <row r="30271" spans="1:2" x14ac:dyDescent="0.2">
      <c r="A30271" s="1" t="s">
        <v>36424</v>
      </c>
      <c r="B30271" t="str">
        <f t="shared" si="959"/>
        <v>https://www.udobaer.de/out/media/public/cust/others/s0000592-2021-ch_it.pdf</v>
      </c>
    </row>
    <row r="30272" spans="1:2" x14ac:dyDescent="0.2">
      <c r="A30272" s="1" t="s">
        <v>36425</v>
      </c>
      <c r="B30272" t="str">
        <f t="shared" si="959"/>
        <v>https://www.udobaer.de/out/media/public/cust/others/s0000592-2021-ch_it.pdf</v>
      </c>
    </row>
    <row r="30273" spans="1:2" x14ac:dyDescent="0.2">
      <c r="A30273" s="1" t="s">
        <v>36426</v>
      </c>
      <c r="B30273" t="str">
        <f t="shared" si="959"/>
        <v>https://www.udobaer.de/out/media/public/cust/others/s0000592-2021-ch_it.pdf</v>
      </c>
    </row>
    <row r="30274" spans="1:2" x14ac:dyDescent="0.2">
      <c r="A30274" s="1" t="s">
        <v>36428</v>
      </c>
      <c r="B30274" t="str">
        <f t="shared" si="959"/>
        <v>https://www.udobaer.de/out/media/public/cust/others/s0000592-2021-ch_it.pdf</v>
      </c>
    </row>
    <row r="30275" spans="1:2" x14ac:dyDescent="0.2">
      <c r="A30275" s="1" t="s">
        <v>36429</v>
      </c>
      <c r="B30275" t="str">
        <f t="shared" si="959"/>
        <v>https://www.udobaer.de/out/media/public/cust/others/s0000592-2021-ch_it.pdf</v>
      </c>
    </row>
    <row r="30276" spans="1:2" x14ac:dyDescent="0.2">
      <c r="A30276" s="1" t="s">
        <v>44</v>
      </c>
      <c r="B30276" t="str">
        <f>HYPERLINK("https://www.udobaer.de/out/media/public/cust/others/s0000593-2021-ch_it.pdf")</f>
        <v>https://www.udobaer.de/out/media/public/cust/others/s0000593-2021-ch_it.pdf</v>
      </c>
    </row>
    <row r="30277" spans="1:2" x14ac:dyDescent="0.2">
      <c r="A30277" s="1" t="s">
        <v>206</v>
      </c>
      <c r="B30277" t="str">
        <f t="shared" ref="B30277:B30292" si="960">HYPERLINK("https://www.udobaer.de/out/media/public/cust/others/s0000594-2021-ch_it.pdf")</f>
        <v>https://www.udobaer.de/out/media/public/cust/others/s0000594-2021-ch_it.pdf</v>
      </c>
    </row>
    <row r="30278" spans="1:2" x14ac:dyDescent="0.2">
      <c r="A30278" s="1" t="s">
        <v>207</v>
      </c>
      <c r="B30278" t="str">
        <f t="shared" si="960"/>
        <v>https://www.udobaer.de/out/media/public/cust/others/s0000594-2021-ch_it.pdf</v>
      </c>
    </row>
    <row r="30279" spans="1:2" x14ac:dyDescent="0.2">
      <c r="A30279" s="1" t="s">
        <v>208</v>
      </c>
      <c r="B30279" t="str">
        <f t="shared" si="960"/>
        <v>https://www.udobaer.de/out/media/public/cust/others/s0000594-2021-ch_it.pdf</v>
      </c>
    </row>
    <row r="30280" spans="1:2" x14ac:dyDescent="0.2">
      <c r="A30280" s="1" t="s">
        <v>209</v>
      </c>
      <c r="B30280" t="str">
        <f t="shared" si="960"/>
        <v>https://www.udobaer.de/out/media/public/cust/others/s0000594-2021-ch_it.pdf</v>
      </c>
    </row>
    <row r="30281" spans="1:2" x14ac:dyDescent="0.2">
      <c r="A30281" s="1" t="s">
        <v>490</v>
      </c>
      <c r="B30281" t="str">
        <f t="shared" si="960"/>
        <v>https://www.udobaer.de/out/media/public/cust/others/s0000594-2021-ch_it.pdf</v>
      </c>
    </row>
    <row r="30282" spans="1:2" x14ac:dyDescent="0.2">
      <c r="A30282" s="1" t="s">
        <v>491</v>
      </c>
      <c r="B30282" t="str">
        <f t="shared" si="960"/>
        <v>https://www.udobaer.de/out/media/public/cust/others/s0000594-2021-ch_it.pdf</v>
      </c>
    </row>
    <row r="30283" spans="1:2" x14ac:dyDescent="0.2">
      <c r="A30283" s="1" t="s">
        <v>492</v>
      </c>
      <c r="B30283" t="str">
        <f t="shared" si="960"/>
        <v>https://www.udobaer.de/out/media/public/cust/others/s0000594-2021-ch_it.pdf</v>
      </c>
    </row>
    <row r="30284" spans="1:2" x14ac:dyDescent="0.2">
      <c r="A30284" s="1" t="s">
        <v>493</v>
      </c>
      <c r="B30284" t="str">
        <f t="shared" si="960"/>
        <v>https://www.udobaer.de/out/media/public/cust/others/s0000594-2021-ch_it.pdf</v>
      </c>
    </row>
    <row r="30285" spans="1:2" x14ac:dyDescent="0.2">
      <c r="A30285" s="1" t="s">
        <v>494</v>
      </c>
      <c r="B30285" t="str">
        <f t="shared" si="960"/>
        <v>https://www.udobaer.de/out/media/public/cust/others/s0000594-2021-ch_it.pdf</v>
      </c>
    </row>
    <row r="30286" spans="1:2" x14ac:dyDescent="0.2">
      <c r="A30286" s="1" t="s">
        <v>495</v>
      </c>
      <c r="B30286" t="str">
        <f t="shared" si="960"/>
        <v>https://www.udobaer.de/out/media/public/cust/others/s0000594-2021-ch_it.pdf</v>
      </c>
    </row>
    <row r="30287" spans="1:2" x14ac:dyDescent="0.2">
      <c r="A30287" s="1" t="s">
        <v>609</v>
      </c>
      <c r="B30287" t="str">
        <f t="shared" si="960"/>
        <v>https://www.udobaer.de/out/media/public/cust/others/s0000594-2021-ch_it.pdf</v>
      </c>
    </row>
    <row r="30288" spans="1:2" x14ac:dyDescent="0.2">
      <c r="A30288" s="1" t="s">
        <v>610</v>
      </c>
      <c r="B30288" t="str">
        <f t="shared" si="960"/>
        <v>https://www.udobaer.de/out/media/public/cust/others/s0000594-2021-ch_it.pdf</v>
      </c>
    </row>
    <row r="30289" spans="1:2" x14ac:dyDescent="0.2">
      <c r="A30289" s="1" t="s">
        <v>611</v>
      </c>
      <c r="B30289" t="str">
        <f t="shared" si="960"/>
        <v>https://www.udobaer.de/out/media/public/cust/others/s0000594-2021-ch_it.pdf</v>
      </c>
    </row>
    <row r="30290" spans="1:2" x14ac:dyDescent="0.2">
      <c r="A30290" s="1" t="s">
        <v>612</v>
      </c>
      <c r="B30290" t="str">
        <f t="shared" si="960"/>
        <v>https://www.udobaer.de/out/media/public/cust/others/s0000594-2021-ch_it.pdf</v>
      </c>
    </row>
    <row r="30291" spans="1:2" x14ac:dyDescent="0.2">
      <c r="A30291" s="1" t="s">
        <v>708</v>
      </c>
      <c r="B30291" t="str">
        <f t="shared" si="960"/>
        <v>https://www.udobaer.de/out/media/public/cust/others/s0000594-2021-ch_it.pdf</v>
      </c>
    </row>
    <row r="30292" spans="1:2" x14ac:dyDescent="0.2">
      <c r="A30292" s="1" t="s">
        <v>709</v>
      </c>
      <c r="B30292" t="str">
        <f t="shared" si="960"/>
        <v>https://www.udobaer.de/out/media/public/cust/others/s0000594-2021-ch_it.pdf</v>
      </c>
    </row>
    <row r="30293" spans="1:2" x14ac:dyDescent="0.2">
      <c r="A30293" s="1" t="s">
        <v>14</v>
      </c>
      <c r="B30293" t="str">
        <f t="shared" ref="B30293:B30312" si="961">HYPERLINK("https://www.udobaer.de/out/media/public/cust/others/s0000595-2021-ch_it.pdf")</f>
        <v>https://www.udobaer.de/out/media/public/cust/others/s0000595-2021-ch_it.pdf</v>
      </c>
    </row>
    <row r="30294" spans="1:2" x14ac:dyDescent="0.2">
      <c r="A30294" s="1" t="s">
        <v>15</v>
      </c>
      <c r="B30294" t="str">
        <f t="shared" si="961"/>
        <v>https://www.udobaer.de/out/media/public/cust/others/s0000595-2021-ch_it.pdf</v>
      </c>
    </row>
    <row r="30295" spans="1:2" x14ac:dyDescent="0.2">
      <c r="A30295" s="1" t="s">
        <v>16</v>
      </c>
      <c r="B30295" t="str">
        <f t="shared" si="961"/>
        <v>https://www.udobaer.de/out/media/public/cust/others/s0000595-2021-ch_it.pdf</v>
      </c>
    </row>
    <row r="30296" spans="1:2" x14ac:dyDescent="0.2">
      <c r="A30296" s="1" t="s">
        <v>17</v>
      </c>
      <c r="B30296" t="str">
        <f t="shared" si="961"/>
        <v>https://www.udobaer.de/out/media/public/cust/others/s0000595-2021-ch_it.pdf</v>
      </c>
    </row>
    <row r="30297" spans="1:2" x14ac:dyDescent="0.2">
      <c r="A30297" s="1" t="s">
        <v>303</v>
      </c>
      <c r="B30297" t="str">
        <f t="shared" si="961"/>
        <v>https://www.udobaer.de/out/media/public/cust/others/s0000595-2021-ch_it.pdf</v>
      </c>
    </row>
    <row r="30298" spans="1:2" x14ac:dyDescent="0.2">
      <c r="A30298" s="1" t="s">
        <v>304</v>
      </c>
      <c r="B30298" t="str">
        <f t="shared" si="961"/>
        <v>https://www.udobaer.de/out/media/public/cust/others/s0000595-2021-ch_it.pdf</v>
      </c>
    </row>
    <row r="30299" spans="1:2" x14ac:dyDescent="0.2">
      <c r="A30299" s="1" t="s">
        <v>305</v>
      </c>
      <c r="B30299" t="str">
        <f t="shared" si="961"/>
        <v>https://www.udobaer.de/out/media/public/cust/others/s0000595-2021-ch_it.pdf</v>
      </c>
    </row>
    <row r="30300" spans="1:2" x14ac:dyDescent="0.2">
      <c r="A30300" s="1" t="s">
        <v>306</v>
      </c>
      <c r="B30300" t="str">
        <f t="shared" si="961"/>
        <v>https://www.udobaer.de/out/media/public/cust/others/s0000595-2021-ch_it.pdf</v>
      </c>
    </row>
    <row r="30301" spans="1:2" x14ac:dyDescent="0.2">
      <c r="A30301" s="1" t="s">
        <v>307</v>
      </c>
      <c r="B30301" t="str">
        <f t="shared" si="961"/>
        <v>https://www.udobaer.de/out/media/public/cust/others/s0000595-2021-ch_it.pdf</v>
      </c>
    </row>
    <row r="30302" spans="1:2" x14ac:dyDescent="0.2">
      <c r="A30302" s="1" t="s">
        <v>308</v>
      </c>
      <c r="B30302" t="str">
        <f t="shared" si="961"/>
        <v>https://www.udobaer.de/out/media/public/cust/others/s0000595-2021-ch_it.pdf</v>
      </c>
    </row>
    <row r="30303" spans="1:2" x14ac:dyDescent="0.2">
      <c r="A30303" s="1" t="s">
        <v>309</v>
      </c>
      <c r="B30303" t="str">
        <f t="shared" si="961"/>
        <v>https://www.udobaer.de/out/media/public/cust/others/s0000595-2021-ch_it.pdf</v>
      </c>
    </row>
    <row r="30304" spans="1:2" x14ac:dyDescent="0.2">
      <c r="A30304" s="1" t="s">
        <v>310</v>
      </c>
      <c r="B30304" t="str">
        <f t="shared" si="961"/>
        <v>https://www.udobaer.de/out/media/public/cust/others/s0000595-2021-ch_it.pdf</v>
      </c>
    </row>
    <row r="30305" spans="1:2" x14ac:dyDescent="0.2">
      <c r="A30305" s="1" t="s">
        <v>403</v>
      </c>
      <c r="B30305" t="str">
        <f t="shared" si="961"/>
        <v>https://www.udobaer.de/out/media/public/cust/others/s0000595-2021-ch_it.pdf</v>
      </c>
    </row>
    <row r="30306" spans="1:2" x14ac:dyDescent="0.2">
      <c r="A30306" s="1" t="s">
        <v>404</v>
      </c>
      <c r="B30306" t="str">
        <f t="shared" si="961"/>
        <v>https://www.udobaer.de/out/media/public/cust/others/s0000595-2021-ch_it.pdf</v>
      </c>
    </row>
    <row r="30307" spans="1:2" x14ac:dyDescent="0.2">
      <c r="A30307" s="1" t="s">
        <v>405</v>
      </c>
      <c r="B30307" t="str">
        <f t="shared" si="961"/>
        <v>https://www.udobaer.de/out/media/public/cust/others/s0000595-2021-ch_it.pdf</v>
      </c>
    </row>
    <row r="30308" spans="1:2" x14ac:dyDescent="0.2">
      <c r="A30308" s="1" t="s">
        <v>406</v>
      </c>
      <c r="B30308" t="str">
        <f t="shared" si="961"/>
        <v>https://www.udobaer.de/out/media/public/cust/others/s0000595-2021-ch_it.pdf</v>
      </c>
    </row>
    <row r="30309" spans="1:2" x14ac:dyDescent="0.2">
      <c r="A30309" s="1" t="s">
        <v>407</v>
      </c>
      <c r="B30309" t="str">
        <f t="shared" si="961"/>
        <v>https://www.udobaer.de/out/media/public/cust/others/s0000595-2021-ch_it.pdf</v>
      </c>
    </row>
    <row r="30310" spans="1:2" x14ac:dyDescent="0.2">
      <c r="A30310" s="1" t="s">
        <v>408</v>
      </c>
      <c r="B30310" t="str">
        <f t="shared" si="961"/>
        <v>https://www.udobaer.de/out/media/public/cust/others/s0000595-2021-ch_it.pdf</v>
      </c>
    </row>
    <row r="30311" spans="1:2" x14ac:dyDescent="0.2">
      <c r="A30311" s="1" t="s">
        <v>409</v>
      </c>
      <c r="B30311" t="str">
        <f t="shared" si="961"/>
        <v>https://www.udobaer.de/out/media/public/cust/others/s0000595-2021-ch_it.pdf</v>
      </c>
    </row>
    <row r="30312" spans="1:2" x14ac:dyDescent="0.2">
      <c r="A30312" s="1" t="s">
        <v>410</v>
      </c>
      <c r="B30312" t="str">
        <f t="shared" si="961"/>
        <v>https://www.udobaer.de/out/media/public/cust/others/s0000595-2021-ch_it.pdf</v>
      </c>
    </row>
    <row r="30313" spans="1:2" x14ac:dyDescent="0.2">
      <c r="A30313" s="1" t="s">
        <v>40</v>
      </c>
      <c r="B30313" t="str">
        <f>HYPERLINK("https://www.udobaer.de/out/media/public/cust/others/s0000596-2021-ch_it.pdf")</f>
        <v>https://www.udobaer.de/out/media/public/cust/others/s0000596-2021-ch_it.pdf</v>
      </c>
    </row>
    <row r="30314" spans="1:2" x14ac:dyDescent="0.2">
      <c r="A30314" s="1" t="s">
        <v>41</v>
      </c>
      <c r="B30314" t="str">
        <f>HYPERLINK("https://www.udobaer.de/out/media/public/cust/others/s0000596-2021-ch_it.pdf")</f>
        <v>https://www.udobaer.de/out/media/public/cust/others/s0000596-2021-ch_it.pdf</v>
      </c>
    </row>
    <row r="30315" spans="1:2" x14ac:dyDescent="0.2">
      <c r="A30315" s="1" t="s">
        <v>42</v>
      </c>
      <c r="B30315" t="str">
        <f>HYPERLINK("https://www.udobaer.de/out/media/public/cust/others/s0000596-2021-ch_it.pdf")</f>
        <v>https://www.udobaer.de/out/media/public/cust/others/s0000596-2021-ch_it.pdf</v>
      </c>
    </row>
    <row r="30316" spans="1:2" x14ac:dyDescent="0.2">
      <c r="A30316" s="1" t="s">
        <v>43</v>
      </c>
      <c r="B30316" t="str">
        <f>HYPERLINK("https://www.udobaer.de/out/media/public/cust/others/s0000596-2021-ch_it.pdf")</f>
        <v>https://www.udobaer.de/out/media/public/cust/others/s0000596-2021-ch_it.pdf</v>
      </c>
    </row>
    <row r="30317" spans="1:2" x14ac:dyDescent="0.2">
      <c r="A30317" s="1" t="s">
        <v>45</v>
      </c>
      <c r="B30317" t="str">
        <f>HYPERLINK("https://www.udobaer.de/out/media/public/cust/others/s0000596-2021-ch_it.pdf")</f>
        <v>https://www.udobaer.de/out/media/public/cust/others/s0000596-2021-ch_it.pdf</v>
      </c>
    </row>
    <row r="30318" spans="1:2" x14ac:dyDescent="0.2">
      <c r="A30318" s="1" t="s">
        <v>6</v>
      </c>
      <c r="B30318" t="str">
        <f t="shared" ref="B30318:B30331" si="962">HYPERLINK("https://www.udobaer.de/out/media/public/cust/others/s0000598-2021-ch_it.pdf")</f>
        <v>https://www.udobaer.de/out/media/public/cust/others/s0000598-2021-ch_it.pdf</v>
      </c>
    </row>
    <row r="30319" spans="1:2" x14ac:dyDescent="0.2">
      <c r="A30319" s="1" t="s">
        <v>7</v>
      </c>
      <c r="B30319" t="str">
        <f t="shared" si="962"/>
        <v>https://www.udobaer.de/out/media/public/cust/others/s0000598-2021-ch_it.pdf</v>
      </c>
    </row>
    <row r="30320" spans="1:2" x14ac:dyDescent="0.2">
      <c r="A30320" s="1" t="s">
        <v>8</v>
      </c>
      <c r="B30320" t="str">
        <f t="shared" si="962"/>
        <v>https://www.udobaer.de/out/media/public/cust/others/s0000598-2021-ch_it.pdf</v>
      </c>
    </row>
    <row r="30321" spans="1:2" x14ac:dyDescent="0.2">
      <c r="A30321" s="1" t="s">
        <v>9</v>
      </c>
      <c r="B30321" t="str">
        <f t="shared" si="962"/>
        <v>https://www.udobaer.de/out/media/public/cust/others/s0000598-2021-ch_it.pdf</v>
      </c>
    </row>
    <row r="30322" spans="1:2" x14ac:dyDescent="0.2">
      <c r="A30322" s="1" t="s">
        <v>10</v>
      </c>
      <c r="B30322" t="str">
        <f t="shared" si="962"/>
        <v>https://www.udobaer.de/out/media/public/cust/others/s0000598-2021-ch_it.pdf</v>
      </c>
    </row>
    <row r="30323" spans="1:2" x14ac:dyDescent="0.2">
      <c r="A30323" s="1" t="s">
        <v>11</v>
      </c>
      <c r="B30323" t="str">
        <f t="shared" si="962"/>
        <v>https://www.udobaer.de/out/media/public/cust/others/s0000598-2021-ch_it.pdf</v>
      </c>
    </row>
    <row r="30324" spans="1:2" x14ac:dyDescent="0.2">
      <c r="A30324" s="1" t="s">
        <v>12</v>
      </c>
      <c r="B30324" t="str">
        <f t="shared" si="962"/>
        <v>https://www.udobaer.de/out/media/public/cust/others/s0000598-2021-ch_it.pdf</v>
      </c>
    </row>
    <row r="30325" spans="1:2" x14ac:dyDescent="0.2">
      <c r="A30325" s="1" t="s">
        <v>13</v>
      </c>
      <c r="B30325" t="str">
        <f t="shared" si="962"/>
        <v>https://www.udobaer.de/out/media/public/cust/others/s0000598-2021-ch_it.pdf</v>
      </c>
    </row>
    <row r="30326" spans="1:2" x14ac:dyDescent="0.2">
      <c r="A30326" s="1" t="s">
        <v>33</v>
      </c>
      <c r="B30326" t="str">
        <f t="shared" si="962"/>
        <v>https://www.udobaer.de/out/media/public/cust/others/s0000598-2021-ch_it.pdf</v>
      </c>
    </row>
    <row r="30327" spans="1:2" x14ac:dyDescent="0.2">
      <c r="A30327" s="1" t="s">
        <v>34</v>
      </c>
      <c r="B30327" t="str">
        <f t="shared" si="962"/>
        <v>https://www.udobaer.de/out/media/public/cust/others/s0000598-2021-ch_it.pdf</v>
      </c>
    </row>
    <row r="30328" spans="1:2" x14ac:dyDescent="0.2">
      <c r="A30328" s="1" t="s">
        <v>99</v>
      </c>
      <c r="B30328" t="str">
        <f t="shared" si="962"/>
        <v>https://www.udobaer.de/out/media/public/cust/others/s0000598-2021-ch_it.pdf</v>
      </c>
    </row>
    <row r="30329" spans="1:2" x14ac:dyDescent="0.2">
      <c r="A30329" s="1" t="s">
        <v>100</v>
      </c>
      <c r="B30329" t="str">
        <f t="shared" si="962"/>
        <v>https://www.udobaer.de/out/media/public/cust/others/s0000598-2021-ch_it.pdf</v>
      </c>
    </row>
    <row r="30330" spans="1:2" x14ac:dyDescent="0.2">
      <c r="A30330" s="1" t="s">
        <v>101</v>
      </c>
      <c r="B30330" t="str">
        <f t="shared" si="962"/>
        <v>https://www.udobaer.de/out/media/public/cust/others/s0000598-2021-ch_it.pdf</v>
      </c>
    </row>
    <row r="30331" spans="1:2" x14ac:dyDescent="0.2">
      <c r="A30331" s="1" t="s">
        <v>2336</v>
      </c>
      <c r="B30331" t="str">
        <f t="shared" si="962"/>
        <v>https://www.udobaer.de/out/media/public/cust/others/s0000598-2021-ch_it.pdf</v>
      </c>
    </row>
    <row r="30332" spans="1:2" x14ac:dyDescent="0.2">
      <c r="A30332" s="1" t="s">
        <v>22</v>
      </c>
      <c r="B30332" t="str">
        <f t="shared" ref="B30332:B30339" si="963">HYPERLINK("https://www.udobaer.de/out/media/public/cust/others/s0000599-2021-ch_it.pdf")</f>
        <v>https://www.udobaer.de/out/media/public/cust/others/s0000599-2021-ch_it.pdf</v>
      </c>
    </row>
    <row r="30333" spans="1:2" x14ac:dyDescent="0.2">
      <c r="A30333" s="1" t="s">
        <v>23</v>
      </c>
      <c r="B30333" t="str">
        <f t="shared" si="963"/>
        <v>https://www.udobaer.de/out/media/public/cust/others/s0000599-2021-ch_it.pdf</v>
      </c>
    </row>
    <row r="30334" spans="1:2" x14ac:dyDescent="0.2">
      <c r="A30334" s="1" t="s">
        <v>25</v>
      </c>
      <c r="B30334" t="str">
        <f t="shared" si="963"/>
        <v>https://www.udobaer.de/out/media/public/cust/others/s0000599-2021-ch_it.pdf</v>
      </c>
    </row>
    <row r="30335" spans="1:2" x14ac:dyDescent="0.2">
      <c r="A30335" s="1" t="s">
        <v>26</v>
      </c>
      <c r="B30335" t="str">
        <f t="shared" si="963"/>
        <v>https://www.udobaer.de/out/media/public/cust/others/s0000599-2021-ch_it.pdf</v>
      </c>
    </row>
    <row r="30336" spans="1:2" x14ac:dyDescent="0.2">
      <c r="A30336" s="1" t="s">
        <v>30</v>
      </c>
      <c r="B30336" t="str">
        <f t="shared" si="963"/>
        <v>https://www.udobaer.de/out/media/public/cust/others/s0000599-2021-ch_it.pdf</v>
      </c>
    </row>
    <row r="30337" spans="1:2" x14ac:dyDescent="0.2">
      <c r="A30337" s="1" t="s">
        <v>35</v>
      </c>
      <c r="B30337" t="str">
        <f t="shared" si="963"/>
        <v>https://www.udobaer.de/out/media/public/cust/others/s0000599-2021-ch_it.pdf</v>
      </c>
    </row>
    <row r="30338" spans="1:2" x14ac:dyDescent="0.2">
      <c r="A30338" s="1" t="s">
        <v>36</v>
      </c>
      <c r="B30338" t="str">
        <f t="shared" si="963"/>
        <v>https://www.udobaer.de/out/media/public/cust/others/s0000599-2021-ch_it.pdf</v>
      </c>
    </row>
    <row r="30339" spans="1:2" x14ac:dyDescent="0.2">
      <c r="A30339" s="1" t="s">
        <v>39</v>
      </c>
      <c r="B30339" t="str">
        <f t="shared" si="963"/>
        <v>https://www.udobaer.de/out/media/public/cust/others/s0000599-2021-ch_it.pdf</v>
      </c>
    </row>
    <row r="30340" spans="1:2" x14ac:dyDescent="0.2">
      <c r="A30340" s="1" t="s">
        <v>3</v>
      </c>
      <c r="B30340" t="str">
        <f t="shared" ref="B30340:B30353" si="964">HYPERLINK("https://www.udobaer.de/out/media/public/cust/others/s0000600-2021-ch_it.pdf")</f>
        <v>https://www.udobaer.de/out/media/public/cust/others/s0000600-2021-ch_it.pdf</v>
      </c>
    </row>
    <row r="30341" spans="1:2" x14ac:dyDescent="0.2">
      <c r="A30341" s="1" t="s">
        <v>5</v>
      </c>
      <c r="B30341" t="str">
        <f t="shared" si="964"/>
        <v>https://www.udobaer.de/out/media/public/cust/others/s0000600-2021-ch_it.pdf</v>
      </c>
    </row>
    <row r="30342" spans="1:2" x14ac:dyDescent="0.2">
      <c r="A30342" s="1" t="s">
        <v>18</v>
      </c>
      <c r="B30342" t="str">
        <f t="shared" si="964"/>
        <v>https://www.udobaer.de/out/media/public/cust/others/s0000600-2021-ch_it.pdf</v>
      </c>
    </row>
    <row r="30343" spans="1:2" x14ac:dyDescent="0.2">
      <c r="A30343" s="1" t="s">
        <v>19</v>
      </c>
      <c r="B30343" t="str">
        <f t="shared" si="964"/>
        <v>https://www.udobaer.de/out/media/public/cust/others/s0000600-2021-ch_it.pdf</v>
      </c>
    </row>
    <row r="30344" spans="1:2" x14ac:dyDescent="0.2">
      <c r="A30344" s="1" t="s">
        <v>20</v>
      </c>
      <c r="B30344" t="str">
        <f t="shared" si="964"/>
        <v>https://www.udobaer.de/out/media/public/cust/others/s0000600-2021-ch_it.pdf</v>
      </c>
    </row>
    <row r="30345" spans="1:2" x14ac:dyDescent="0.2">
      <c r="A30345" s="1" t="s">
        <v>21</v>
      </c>
      <c r="B30345" t="str">
        <f t="shared" si="964"/>
        <v>https://www.udobaer.de/out/media/public/cust/others/s0000600-2021-ch_it.pdf</v>
      </c>
    </row>
    <row r="30346" spans="1:2" x14ac:dyDescent="0.2">
      <c r="A30346" s="1" t="s">
        <v>24</v>
      </c>
      <c r="B30346" t="str">
        <f t="shared" si="964"/>
        <v>https://www.udobaer.de/out/media/public/cust/others/s0000600-2021-ch_it.pdf</v>
      </c>
    </row>
    <row r="30347" spans="1:2" x14ac:dyDescent="0.2">
      <c r="A30347" s="1" t="s">
        <v>27</v>
      </c>
      <c r="B30347" t="str">
        <f t="shared" si="964"/>
        <v>https://www.udobaer.de/out/media/public/cust/others/s0000600-2021-ch_it.pdf</v>
      </c>
    </row>
    <row r="30348" spans="1:2" x14ac:dyDescent="0.2">
      <c r="A30348" s="1" t="s">
        <v>28</v>
      </c>
      <c r="B30348" t="str">
        <f t="shared" si="964"/>
        <v>https://www.udobaer.de/out/media/public/cust/others/s0000600-2021-ch_it.pdf</v>
      </c>
    </row>
    <row r="30349" spans="1:2" x14ac:dyDescent="0.2">
      <c r="A30349" s="1" t="s">
        <v>29</v>
      </c>
      <c r="B30349" t="str">
        <f t="shared" si="964"/>
        <v>https://www.udobaer.de/out/media/public/cust/others/s0000600-2021-ch_it.pdf</v>
      </c>
    </row>
    <row r="30350" spans="1:2" x14ac:dyDescent="0.2">
      <c r="A30350" s="1" t="s">
        <v>31</v>
      </c>
      <c r="B30350" t="str">
        <f t="shared" si="964"/>
        <v>https://www.udobaer.de/out/media/public/cust/others/s0000600-2021-ch_it.pdf</v>
      </c>
    </row>
    <row r="30351" spans="1:2" x14ac:dyDescent="0.2">
      <c r="A30351" s="1" t="s">
        <v>32</v>
      </c>
      <c r="B30351" t="str">
        <f t="shared" si="964"/>
        <v>https://www.udobaer.de/out/media/public/cust/others/s0000600-2021-ch_it.pdf</v>
      </c>
    </row>
    <row r="30352" spans="1:2" x14ac:dyDescent="0.2">
      <c r="A30352" s="1" t="s">
        <v>37</v>
      </c>
      <c r="B30352" t="str">
        <f t="shared" si="964"/>
        <v>https://www.udobaer.de/out/media/public/cust/others/s0000600-2021-ch_it.pdf</v>
      </c>
    </row>
    <row r="30353" spans="1:2" x14ac:dyDescent="0.2">
      <c r="A30353" s="1" t="s">
        <v>38</v>
      </c>
      <c r="B30353" t="str">
        <f t="shared" si="964"/>
        <v>https://www.udobaer.de/out/media/public/cust/others/s0000600-2021-ch_it.pdf</v>
      </c>
    </row>
    <row r="30354" spans="1:2" x14ac:dyDescent="0.2">
      <c r="A30354" s="1" t="s">
        <v>46</v>
      </c>
      <c r="B30354" t="str">
        <f t="shared" ref="B30354:B30363" si="965">HYPERLINK("https://www.udobaer.de/out/media/public/cust/others/s0000601-2021-ch_it.pdf")</f>
        <v>https://www.udobaer.de/out/media/public/cust/others/s0000601-2021-ch_it.pdf</v>
      </c>
    </row>
    <row r="30355" spans="1:2" x14ac:dyDescent="0.2">
      <c r="A30355" s="1" t="s">
        <v>47</v>
      </c>
      <c r="B30355" t="str">
        <f t="shared" si="965"/>
        <v>https://www.udobaer.de/out/media/public/cust/others/s0000601-2021-ch_it.pdf</v>
      </c>
    </row>
    <row r="30356" spans="1:2" x14ac:dyDescent="0.2">
      <c r="A30356" s="1" t="s">
        <v>48</v>
      </c>
      <c r="B30356" t="str">
        <f t="shared" si="965"/>
        <v>https://www.udobaer.de/out/media/public/cust/others/s0000601-2021-ch_it.pdf</v>
      </c>
    </row>
    <row r="30357" spans="1:2" x14ac:dyDescent="0.2">
      <c r="A30357" s="1" t="s">
        <v>49</v>
      </c>
      <c r="B30357" t="str">
        <f t="shared" si="965"/>
        <v>https://www.udobaer.de/out/media/public/cust/others/s0000601-2021-ch_it.pdf</v>
      </c>
    </row>
    <row r="30358" spans="1:2" x14ac:dyDescent="0.2">
      <c r="A30358" s="1" t="s">
        <v>50</v>
      </c>
      <c r="B30358" t="str">
        <f t="shared" si="965"/>
        <v>https://www.udobaer.de/out/media/public/cust/others/s0000601-2021-ch_it.pdf</v>
      </c>
    </row>
    <row r="30359" spans="1:2" x14ac:dyDescent="0.2">
      <c r="A30359" s="1" t="s">
        <v>51</v>
      </c>
      <c r="B30359" t="str">
        <f t="shared" si="965"/>
        <v>https://www.udobaer.de/out/media/public/cust/others/s0000601-2021-ch_it.pdf</v>
      </c>
    </row>
    <row r="30360" spans="1:2" x14ac:dyDescent="0.2">
      <c r="A30360" s="1" t="s">
        <v>52</v>
      </c>
      <c r="B30360" t="str">
        <f t="shared" si="965"/>
        <v>https://www.udobaer.de/out/media/public/cust/others/s0000601-2021-ch_it.pdf</v>
      </c>
    </row>
    <row r="30361" spans="1:2" x14ac:dyDescent="0.2">
      <c r="A30361" s="1" t="s">
        <v>53</v>
      </c>
      <c r="B30361" t="str">
        <f t="shared" si="965"/>
        <v>https://www.udobaer.de/out/media/public/cust/others/s0000601-2021-ch_it.pdf</v>
      </c>
    </row>
    <row r="30362" spans="1:2" x14ac:dyDescent="0.2">
      <c r="A30362" s="1" t="s">
        <v>54</v>
      </c>
      <c r="B30362" t="str">
        <f t="shared" si="965"/>
        <v>https://www.udobaer.de/out/media/public/cust/others/s0000601-2021-ch_it.pdf</v>
      </c>
    </row>
    <row r="30363" spans="1:2" x14ac:dyDescent="0.2">
      <c r="A30363" s="1" t="s">
        <v>55</v>
      </c>
      <c r="B30363" t="str">
        <f t="shared" si="965"/>
        <v>https://www.udobaer.de/out/media/public/cust/others/s0000601-2021-ch_it.pdf</v>
      </c>
    </row>
    <row r="30364" spans="1:2" x14ac:dyDescent="0.2">
      <c r="A30364" s="1" t="s">
        <v>56</v>
      </c>
      <c r="B30364" t="str">
        <f>HYPERLINK("https://www.udobaer.de/out/media/public/cust/others/s0000602-2021-ch_it.pdf")</f>
        <v>https://www.udobaer.de/out/media/public/cust/others/s0000602-2021-ch_it.pdf</v>
      </c>
    </row>
    <row r="30365" spans="1:2" x14ac:dyDescent="0.2">
      <c r="A30365" s="1" t="s">
        <v>57</v>
      </c>
      <c r="B30365" t="str">
        <f>HYPERLINK("https://www.udobaer.de/out/media/public/cust/others/s0000602-2021-ch_it.pdf")</f>
        <v>https://www.udobaer.de/out/media/public/cust/others/s0000602-2021-ch_it.pdf</v>
      </c>
    </row>
    <row r="30366" spans="1:2" x14ac:dyDescent="0.2">
      <c r="A30366" s="1" t="s">
        <v>71</v>
      </c>
      <c r="B30366" t="str">
        <f>HYPERLINK("https://www.udobaer.de/out/media/public/cust/others/s0000602-2021-ch_it.pdf")</f>
        <v>https://www.udobaer.de/out/media/public/cust/others/s0000602-2021-ch_it.pdf</v>
      </c>
    </row>
    <row r="30367" spans="1:2" x14ac:dyDescent="0.2">
      <c r="A30367" s="1" t="s">
        <v>72</v>
      </c>
      <c r="B30367" t="str">
        <f>HYPERLINK("https://www.udobaer.de/out/media/public/cust/others/s0000602-2021-ch_it.pdf")</f>
        <v>https://www.udobaer.de/out/media/public/cust/others/s0000602-2021-ch_it.pdf</v>
      </c>
    </row>
    <row r="30368" spans="1:2" x14ac:dyDescent="0.2">
      <c r="A30368" s="1" t="s">
        <v>73</v>
      </c>
      <c r="B30368" t="str">
        <f>HYPERLINK("https://www.udobaer.de/out/media/public/cust/others/s0000602-2021-ch_it.pdf")</f>
        <v>https://www.udobaer.de/out/media/public/cust/others/s0000602-2021-ch_it.pdf</v>
      </c>
    </row>
    <row r="30369" spans="1:2" x14ac:dyDescent="0.2">
      <c r="A30369" s="1" t="s">
        <v>0</v>
      </c>
      <c r="B30369" t="str">
        <f>HYPERLINK("https://www.udobaer.de/out/media/public/cust/others/s0000603-2021-ch_it.pdf")</f>
        <v>https://www.udobaer.de/out/media/public/cust/others/s0000603-2021-ch_it.pdf</v>
      </c>
    </row>
    <row r="30370" spans="1:2" x14ac:dyDescent="0.2">
      <c r="A30370" s="1" t="s">
        <v>1</v>
      </c>
      <c r="B30370" t="str">
        <f>HYPERLINK("https://www.udobaer.de/out/media/public/cust/others/s0000603-2021-ch_it.pdf")</f>
        <v>https://www.udobaer.de/out/media/public/cust/others/s0000603-2021-ch_it.pdf</v>
      </c>
    </row>
    <row r="30371" spans="1:2" x14ac:dyDescent="0.2">
      <c r="A30371" s="1" t="s">
        <v>2</v>
      </c>
      <c r="B30371" t="str">
        <f>HYPERLINK("https://www.udobaer.de/out/media/public/cust/others/s0000603-2021-ch_it.pdf")</f>
        <v>https://www.udobaer.de/out/media/public/cust/others/s0000603-2021-ch_it.pdf</v>
      </c>
    </row>
    <row r="30372" spans="1:2" x14ac:dyDescent="0.2">
      <c r="A30372" s="1" t="s">
        <v>4</v>
      </c>
      <c r="B30372" t="str">
        <f>HYPERLINK("https://www.udobaer.de/out/media/public/cust/others/s0000603-2021-ch_it.pdf")</f>
        <v>https://www.udobaer.de/out/media/public/cust/others/s0000603-2021-ch_it.pdf</v>
      </c>
    </row>
    <row r="30373" spans="1:2" x14ac:dyDescent="0.2">
      <c r="A30373" s="1" t="s">
        <v>70</v>
      </c>
      <c r="B30373" t="str">
        <f>HYPERLINK("https://www.udobaer.de/out/media/public/cust/others/s0000603-2021-ch_it.pdf")</f>
        <v>https://www.udobaer.de/out/media/public/cust/others/s0000603-2021-ch_it.pdf</v>
      </c>
    </row>
    <row r="30374" spans="1:2" x14ac:dyDescent="0.2">
      <c r="A30374" s="1" t="s">
        <v>74</v>
      </c>
      <c r="B30374" t="str">
        <f t="shared" ref="B30374:B30389" si="966">HYPERLINK("https://www.udobaer.de/out/media/public/cust/others/s0000604-2021-ch_it.pdf")</f>
        <v>https://www.udobaer.de/out/media/public/cust/others/s0000604-2021-ch_it.pdf</v>
      </c>
    </row>
    <row r="30375" spans="1:2" x14ac:dyDescent="0.2">
      <c r="A30375" s="1" t="s">
        <v>75</v>
      </c>
      <c r="B30375" t="str">
        <f t="shared" si="966"/>
        <v>https://www.udobaer.de/out/media/public/cust/others/s0000604-2021-ch_it.pdf</v>
      </c>
    </row>
    <row r="30376" spans="1:2" x14ac:dyDescent="0.2">
      <c r="A30376" s="1" t="s">
        <v>76</v>
      </c>
      <c r="B30376" t="str">
        <f t="shared" si="966"/>
        <v>https://www.udobaer.de/out/media/public/cust/others/s0000604-2021-ch_it.pdf</v>
      </c>
    </row>
    <row r="30377" spans="1:2" x14ac:dyDescent="0.2">
      <c r="A30377" s="1" t="s">
        <v>77</v>
      </c>
      <c r="B30377" t="str">
        <f t="shared" si="966"/>
        <v>https://www.udobaer.de/out/media/public/cust/others/s0000604-2021-ch_it.pdf</v>
      </c>
    </row>
    <row r="30378" spans="1:2" x14ac:dyDescent="0.2">
      <c r="A30378" s="1" t="s">
        <v>78</v>
      </c>
      <c r="B30378" t="str">
        <f t="shared" si="966"/>
        <v>https://www.udobaer.de/out/media/public/cust/others/s0000604-2021-ch_it.pdf</v>
      </c>
    </row>
    <row r="30379" spans="1:2" x14ac:dyDescent="0.2">
      <c r="A30379" s="1" t="s">
        <v>79</v>
      </c>
      <c r="B30379" t="str">
        <f t="shared" si="966"/>
        <v>https://www.udobaer.de/out/media/public/cust/others/s0000604-2021-ch_it.pdf</v>
      </c>
    </row>
    <row r="30380" spans="1:2" x14ac:dyDescent="0.2">
      <c r="A30380" s="1" t="s">
        <v>80</v>
      </c>
      <c r="B30380" t="str">
        <f t="shared" si="966"/>
        <v>https://www.udobaer.de/out/media/public/cust/others/s0000604-2021-ch_it.pdf</v>
      </c>
    </row>
    <row r="30381" spans="1:2" x14ac:dyDescent="0.2">
      <c r="A30381" s="1" t="s">
        <v>81</v>
      </c>
      <c r="B30381" t="str">
        <f t="shared" si="966"/>
        <v>https://www.udobaer.de/out/media/public/cust/others/s0000604-2021-ch_it.pdf</v>
      </c>
    </row>
    <row r="30382" spans="1:2" x14ac:dyDescent="0.2">
      <c r="A30382" s="1" t="s">
        <v>82</v>
      </c>
      <c r="B30382" t="str">
        <f t="shared" si="966"/>
        <v>https://www.udobaer.de/out/media/public/cust/others/s0000604-2021-ch_it.pdf</v>
      </c>
    </row>
    <row r="30383" spans="1:2" x14ac:dyDescent="0.2">
      <c r="A30383" s="1" t="s">
        <v>83</v>
      </c>
      <c r="B30383" t="str">
        <f t="shared" si="966"/>
        <v>https://www.udobaer.de/out/media/public/cust/others/s0000604-2021-ch_it.pdf</v>
      </c>
    </row>
    <row r="30384" spans="1:2" x14ac:dyDescent="0.2">
      <c r="A30384" s="1" t="s">
        <v>84</v>
      </c>
      <c r="B30384" t="str">
        <f t="shared" si="966"/>
        <v>https://www.udobaer.de/out/media/public/cust/others/s0000604-2021-ch_it.pdf</v>
      </c>
    </row>
    <row r="30385" spans="1:2" x14ac:dyDescent="0.2">
      <c r="A30385" s="1" t="s">
        <v>85</v>
      </c>
      <c r="B30385" t="str">
        <f t="shared" si="966"/>
        <v>https://www.udobaer.de/out/media/public/cust/others/s0000604-2021-ch_it.pdf</v>
      </c>
    </row>
    <row r="30386" spans="1:2" x14ac:dyDescent="0.2">
      <c r="A30386" s="1" t="s">
        <v>86</v>
      </c>
      <c r="B30386" t="str">
        <f t="shared" si="966"/>
        <v>https://www.udobaer.de/out/media/public/cust/others/s0000604-2021-ch_it.pdf</v>
      </c>
    </row>
    <row r="30387" spans="1:2" x14ac:dyDescent="0.2">
      <c r="A30387" s="1" t="s">
        <v>87</v>
      </c>
      <c r="B30387" t="str">
        <f t="shared" si="966"/>
        <v>https://www.udobaer.de/out/media/public/cust/others/s0000604-2021-ch_it.pdf</v>
      </c>
    </row>
    <row r="30388" spans="1:2" x14ac:dyDescent="0.2">
      <c r="A30388" s="1" t="s">
        <v>96</v>
      </c>
      <c r="B30388" t="str">
        <f t="shared" si="966"/>
        <v>https://www.udobaer.de/out/media/public/cust/others/s0000604-2021-ch_it.pdf</v>
      </c>
    </row>
    <row r="30389" spans="1:2" x14ac:dyDescent="0.2">
      <c r="A30389" s="1" t="s">
        <v>97</v>
      </c>
      <c r="B30389" t="str">
        <f t="shared" si="966"/>
        <v>https://www.udobaer.de/out/media/public/cust/others/s0000604-2021-ch_it.pdf</v>
      </c>
    </row>
    <row r="30390" spans="1:2" x14ac:dyDescent="0.2">
      <c r="A30390" s="1" t="s">
        <v>88</v>
      </c>
      <c r="B30390" t="str">
        <f t="shared" ref="B30390:B30399" si="967">HYPERLINK("https://www.udobaer.de/out/media/public/cust/others/s0000605-2021-ch_it.pdf")</f>
        <v>https://www.udobaer.de/out/media/public/cust/others/s0000605-2021-ch_it.pdf</v>
      </c>
    </row>
    <row r="30391" spans="1:2" x14ac:dyDescent="0.2">
      <c r="A30391" s="1" t="s">
        <v>89</v>
      </c>
      <c r="B30391" t="str">
        <f t="shared" si="967"/>
        <v>https://www.udobaer.de/out/media/public/cust/others/s0000605-2021-ch_it.pdf</v>
      </c>
    </row>
    <row r="30392" spans="1:2" x14ac:dyDescent="0.2">
      <c r="A30392" s="1" t="s">
        <v>90</v>
      </c>
      <c r="B30392" t="str">
        <f t="shared" si="967"/>
        <v>https://www.udobaer.de/out/media/public/cust/others/s0000605-2021-ch_it.pdf</v>
      </c>
    </row>
    <row r="30393" spans="1:2" x14ac:dyDescent="0.2">
      <c r="A30393" s="1" t="s">
        <v>91</v>
      </c>
      <c r="B30393" t="str">
        <f t="shared" si="967"/>
        <v>https://www.udobaer.de/out/media/public/cust/others/s0000605-2021-ch_it.pdf</v>
      </c>
    </row>
    <row r="30394" spans="1:2" x14ac:dyDescent="0.2">
      <c r="A30394" s="1" t="s">
        <v>92</v>
      </c>
      <c r="B30394" t="str">
        <f t="shared" si="967"/>
        <v>https://www.udobaer.de/out/media/public/cust/others/s0000605-2021-ch_it.pdf</v>
      </c>
    </row>
    <row r="30395" spans="1:2" x14ac:dyDescent="0.2">
      <c r="A30395" s="1" t="s">
        <v>93</v>
      </c>
      <c r="B30395" t="str">
        <f t="shared" si="967"/>
        <v>https://www.udobaer.de/out/media/public/cust/others/s0000605-2021-ch_it.pdf</v>
      </c>
    </row>
    <row r="30396" spans="1:2" x14ac:dyDescent="0.2">
      <c r="A30396" s="1" t="s">
        <v>94</v>
      </c>
      <c r="B30396" t="str">
        <f t="shared" si="967"/>
        <v>https://www.udobaer.de/out/media/public/cust/others/s0000605-2021-ch_it.pdf</v>
      </c>
    </row>
    <row r="30397" spans="1:2" x14ac:dyDescent="0.2">
      <c r="A30397" s="1" t="s">
        <v>95</v>
      </c>
      <c r="B30397" t="str">
        <f t="shared" si="967"/>
        <v>https://www.udobaer.de/out/media/public/cust/others/s0000605-2021-ch_it.pdf</v>
      </c>
    </row>
    <row r="30398" spans="1:2" x14ac:dyDescent="0.2">
      <c r="A30398" s="1" t="s">
        <v>98</v>
      </c>
      <c r="B30398" t="str">
        <f t="shared" si="967"/>
        <v>https://www.udobaer.de/out/media/public/cust/others/s0000605-2021-ch_it.pdf</v>
      </c>
    </row>
    <row r="30399" spans="1:2" x14ac:dyDescent="0.2">
      <c r="A30399" s="1" t="s">
        <v>132</v>
      </c>
      <c r="B30399" t="str">
        <f t="shared" si="967"/>
        <v>https://www.udobaer.de/out/media/public/cust/others/s0000605-2021-ch_it.pdf</v>
      </c>
    </row>
    <row r="30400" spans="1:2" x14ac:dyDescent="0.2">
      <c r="A30400" s="1" t="s">
        <v>60</v>
      </c>
      <c r="B30400" t="str">
        <f t="shared" ref="B30400:B30410" si="968">HYPERLINK("https://www.udobaer.de/out/media/public/cust/others/s0000606-2021-ch_it.pdf")</f>
        <v>https://www.udobaer.de/out/media/public/cust/others/s0000606-2021-ch_it.pdf</v>
      </c>
    </row>
    <row r="30401" spans="1:2" x14ac:dyDescent="0.2">
      <c r="A30401" s="1" t="s">
        <v>61</v>
      </c>
      <c r="B30401" t="str">
        <f t="shared" si="968"/>
        <v>https://www.udobaer.de/out/media/public/cust/others/s0000606-2021-ch_it.pdf</v>
      </c>
    </row>
    <row r="30402" spans="1:2" x14ac:dyDescent="0.2">
      <c r="A30402" s="1" t="s">
        <v>62</v>
      </c>
      <c r="B30402" t="str">
        <f t="shared" si="968"/>
        <v>https://www.udobaer.de/out/media/public/cust/others/s0000606-2021-ch_it.pdf</v>
      </c>
    </row>
    <row r="30403" spans="1:2" x14ac:dyDescent="0.2">
      <c r="A30403" s="1" t="s">
        <v>63</v>
      </c>
      <c r="B30403" t="str">
        <f t="shared" si="968"/>
        <v>https://www.udobaer.de/out/media/public/cust/others/s0000606-2021-ch_it.pdf</v>
      </c>
    </row>
    <row r="30404" spans="1:2" x14ac:dyDescent="0.2">
      <c r="A30404" s="1" t="s">
        <v>64</v>
      </c>
      <c r="B30404" t="str">
        <f t="shared" si="968"/>
        <v>https://www.udobaer.de/out/media/public/cust/others/s0000606-2021-ch_it.pdf</v>
      </c>
    </row>
    <row r="30405" spans="1:2" x14ac:dyDescent="0.2">
      <c r="A30405" s="1" t="s">
        <v>65</v>
      </c>
      <c r="B30405" t="str">
        <f t="shared" si="968"/>
        <v>https://www.udobaer.de/out/media/public/cust/others/s0000606-2021-ch_it.pdf</v>
      </c>
    </row>
    <row r="30406" spans="1:2" x14ac:dyDescent="0.2">
      <c r="A30406" s="1" t="s">
        <v>66</v>
      </c>
      <c r="B30406" t="str">
        <f t="shared" si="968"/>
        <v>https://www.udobaer.de/out/media/public/cust/others/s0000606-2021-ch_it.pdf</v>
      </c>
    </row>
    <row r="30407" spans="1:2" x14ac:dyDescent="0.2">
      <c r="A30407" s="1" t="s">
        <v>67</v>
      </c>
      <c r="B30407" t="str">
        <f t="shared" si="968"/>
        <v>https://www.udobaer.de/out/media/public/cust/others/s0000606-2021-ch_it.pdf</v>
      </c>
    </row>
    <row r="30408" spans="1:2" x14ac:dyDescent="0.2">
      <c r="A30408" s="1" t="s">
        <v>68</v>
      </c>
      <c r="B30408" t="str">
        <f t="shared" si="968"/>
        <v>https://www.udobaer.de/out/media/public/cust/others/s0000606-2021-ch_it.pdf</v>
      </c>
    </row>
    <row r="30409" spans="1:2" x14ac:dyDescent="0.2">
      <c r="A30409" s="1" t="s">
        <v>177</v>
      </c>
      <c r="B30409" t="str">
        <f t="shared" si="968"/>
        <v>https://www.udobaer.de/out/media/public/cust/others/s0000606-2021-ch_it.pdf</v>
      </c>
    </row>
    <row r="30410" spans="1:2" x14ac:dyDescent="0.2">
      <c r="A30410" s="1" t="s">
        <v>181</v>
      </c>
      <c r="B30410" t="str">
        <f t="shared" si="968"/>
        <v>https://www.udobaer.de/out/media/public/cust/others/s0000606-2021-ch_it.pdf</v>
      </c>
    </row>
    <row r="30411" spans="1:2" x14ac:dyDescent="0.2">
      <c r="A30411" s="1" t="s">
        <v>8395</v>
      </c>
      <c r="B30411" t="str">
        <f>HYPERLINK("https://www.udobaer.de/out/media/public/cust/others/s0000607-2021-ch_it.pdf")</f>
        <v>https://www.udobaer.de/out/media/public/cust/others/s0000607-2021-ch_it.pdf</v>
      </c>
    </row>
    <row r="30412" spans="1:2" x14ac:dyDescent="0.2">
      <c r="A30412" s="1" t="s">
        <v>8826</v>
      </c>
      <c r="B30412" t="str">
        <f>HYPERLINK("https://www.udobaer.de/out/media/public/cust/others/s0000607-2021-ch_it.pdf")</f>
        <v>https://www.udobaer.de/out/media/public/cust/others/s0000607-2021-ch_it.pdf</v>
      </c>
    </row>
    <row r="30413" spans="1:2" x14ac:dyDescent="0.2">
      <c r="A30413" s="1" t="s">
        <v>8828</v>
      </c>
      <c r="B30413" t="str">
        <f>HYPERLINK("https://www.udobaer.de/out/media/public/cust/others/s0000607-2021-ch_it.pdf")</f>
        <v>https://www.udobaer.de/out/media/public/cust/others/s0000607-2021-ch_it.pdf</v>
      </c>
    </row>
    <row r="30414" spans="1:2" x14ac:dyDescent="0.2">
      <c r="A30414" s="1" t="s">
        <v>110</v>
      </c>
      <c r="B30414" t="str">
        <f t="shared" ref="B30414:B30431" si="969">HYPERLINK("https://www.udobaer.de/out/media/public/cust/others/s0000608-2021-ch_it.pdf")</f>
        <v>https://www.udobaer.de/out/media/public/cust/others/s0000608-2021-ch_it.pdf</v>
      </c>
    </row>
    <row r="30415" spans="1:2" x14ac:dyDescent="0.2">
      <c r="A30415" s="1" t="s">
        <v>111</v>
      </c>
      <c r="B30415" t="str">
        <f t="shared" si="969"/>
        <v>https://www.udobaer.de/out/media/public/cust/others/s0000608-2021-ch_it.pdf</v>
      </c>
    </row>
    <row r="30416" spans="1:2" x14ac:dyDescent="0.2">
      <c r="A30416" s="1" t="s">
        <v>112</v>
      </c>
      <c r="B30416" t="str">
        <f t="shared" si="969"/>
        <v>https://www.udobaer.de/out/media/public/cust/others/s0000608-2021-ch_it.pdf</v>
      </c>
    </row>
    <row r="30417" spans="1:2" x14ac:dyDescent="0.2">
      <c r="A30417" s="1" t="s">
        <v>113</v>
      </c>
      <c r="B30417" t="str">
        <f t="shared" si="969"/>
        <v>https://www.udobaer.de/out/media/public/cust/others/s0000608-2021-ch_it.pdf</v>
      </c>
    </row>
    <row r="30418" spans="1:2" x14ac:dyDescent="0.2">
      <c r="A30418" s="1" t="s">
        <v>184</v>
      </c>
      <c r="B30418" t="str">
        <f t="shared" si="969"/>
        <v>https://www.udobaer.de/out/media/public/cust/others/s0000608-2021-ch_it.pdf</v>
      </c>
    </row>
    <row r="30419" spans="1:2" x14ac:dyDescent="0.2">
      <c r="A30419" s="1" t="s">
        <v>192</v>
      </c>
      <c r="B30419" t="str">
        <f t="shared" si="969"/>
        <v>https://www.udobaer.de/out/media/public/cust/others/s0000608-2021-ch_it.pdf</v>
      </c>
    </row>
    <row r="30420" spans="1:2" x14ac:dyDescent="0.2">
      <c r="A30420" s="1" t="s">
        <v>193</v>
      </c>
      <c r="B30420" t="str">
        <f t="shared" si="969"/>
        <v>https://www.udobaer.de/out/media/public/cust/others/s0000608-2021-ch_it.pdf</v>
      </c>
    </row>
    <row r="30421" spans="1:2" x14ac:dyDescent="0.2">
      <c r="A30421" s="1" t="s">
        <v>194</v>
      </c>
      <c r="B30421" t="str">
        <f t="shared" si="969"/>
        <v>https://www.udobaer.de/out/media/public/cust/others/s0000608-2021-ch_it.pdf</v>
      </c>
    </row>
    <row r="30422" spans="1:2" x14ac:dyDescent="0.2">
      <c r="A30422" s="1" t="s">
        <v>195</v>
      </c>
      <c r="B30422" t="str">
        <f t="shared" si="969"/>
        <v>https://www.udobaer.de/out/media/public/cust/others/s0000608-2021-ch_it.pdf</v>
      </c>
    </row>
    <row r="30423" spans="1:2" x14ac:dyDescent="0.2">
      <c r="A30423" s="1" t="s">
        <v>196</v>
      </c>
      <c r="B30423" t="str">
        <f t="shared" si="969"/>
        <v>https://www.udobaer.de/out/media/public/cust/others/s0000608-2021-ch_it.pdf</v>
      </c>
    </row>
    <row r="30424" spans="1:2" x14ac:dyDescent="0.2">
      <c r="A30424" s="1" t="s">
        <v>197</v>
      </c>
      <c r="B30424" t="str">
        <f t="shared" si="969"/>
        <v>https://www.udobaer.de/out/media/public/cust/others/s0000608-2021-ch_it.pdf</v>
      </c>
    </row>
    <row r="30425" spans="1:2" x14ac:dyDescent="0.2">
      <c r="A30425" s="1" t="s">
        <v>198</v>
      </c>
      <c r="B30425" t="str">
        <f t="shared" si="969"/>
        <v>https://www.udobaer.de/out/media/public/cust/others/s0000608-2021-ch_it.pdf</v>
      </c>
    </row>
    <row r="30426" spans="1:2" x14ac:dyDescent="0.2">
      <c r="A30426" s="1" t="s">
        <v>200</v>
      </c>
      <c r="B30426" t="str">
        <f t="shared" si="969"/>
        <v>https://www.udobaer.de/out/media/public/cust/others/s0000608-2021-ch_it.pdf</v>
      </c>
    </row>
    <row r="30427" spans="1:2" x14ac:dyDescent="0.2">
      <c r="A30427" s="1" t="s">
        <v>201</v>
      </c>
      <c r="B30427" t="str">
        <f t="shared" si="969"/>
        <v>https://www.udobaer.de/out/media/public/cust/others/s0000608-2021-ch_it.pdf</v>
      </c>
    </row>
    <row r="30428" spans="1:2" x14ac:dyDescent="0.2">
      <c r="A30428" s="1" t="s">
        <v>202</v>
      </c>
      <c r="B30428" t="str">
        <f t="shared" si="969"/>
        <v>https://www.udobaer.de/out/media/public/cust/others/s0000608-2021-ch_it.pdf</v>
      </c>
    </row>
    <row r="30429" spans="1:2" x14ac:dyDescent="0.2">
      <c r="A30429" s="1" t="s">
        <v>203</v>
      </c>
      <c r="B30429" t="str">
        <f t="shared" si="969"/>
        <v>https://www.udobaer.de/out/media/public/cust/others/s0000608-2021-ch_it.pdf</v>
      </c>
    </row>
    <row r="30430" spans="1:2" x14ac:dyDescent="0.2">
      <c r="A30430" s="1" t="s">
        <v>204</v>
      </c>
      <c r="B30430" t="str">
        <f t="shared" si="969"/>
        <v>https://www.udobaer.de/out/media/public/cust/others/s0000608-2021-ch_it.pdf</v>
      </c>
    </row>
    <row r="30431" spans="1:2" x14ac:dyDescent="0.2">
      <c r="A30431" s="1" t="s">
        <v>230</v>
      </c>
      <c r="B30431" t="str">
        <f t="shared" si="969"/>
        <v>https://www.udobaer.de/out/media/public/cust/others/s0000608-2021-ch_it.pdf</v>
      </c>
    </row>
    <row r="30432" spans="1:2" x14ac:dyDescent="0.2">
      <c r="A30432" s="1" t="s">
        <v>114</v>
      </c>
      <c r="B30432" t="str">
        <f t="shared" ref="B30432:B30460" si="970">HYPERLINK("https://www.udobaer.de/out/media/public/cust/others/s0000609-2021-ch_it.pdf")</f>
        <v>https://www.udobaer.de/out/media/public/cust/others/s0000609-2021-ch_it.pdf</v>
      </c>
    </row>
    <row r="30433" spans="1:2" x14ac:dyDescent="0.2">
      <c r="A30433" s="1" t="s">
        <v>115</v>
      </c>
      <c r="B30433" t="str">
        <f t="shared" si="970"/>
        <v>https://www.udobaer.de/out/media/public/cust/others/s0000609-2021-ch_it.pdf</v>
      </c>
    </row>
    <row r="30434" spans="1:2" x14ac:dyDescent="0.2">
      <c r="A30434" s="1" t="s">
        <v>116</v>
      </c>
      <c r="B30434" t="str">
        <f t="shared" si="970"/>
        <v>https://www.udobaer.de/out/media/public/cust/others/s0000609-2021-ch_it.pdf</v>
      </c>
    </row>
    <row r="30435" spans="1:2" x14ac:dyDescent="0.2">
      <c r="A30435" s="1" t="s">
        <v>117</v>
      </c>
      <c r="B30435" t="str">
        <f t="shared" si="970"/>
        <v>https://www.udobaer.de/out/media/public/cust/others/s0000609-2021-ch_it.pdf</v>
      </c>
    </row>
    <row r="30436" spans="1:2" x14ac:dyDescent="0.2">
      <c r="A30436" s="1" t="s">
        <v>118</v>
      </c>
      <c r="B30436" t="str">
        <f t="shared" si="970"/>
        <v>https://www.udobaer.de/out/media/public/cust/others/s0000609-2021-ch_it.pdf</v>
      </c>
    </row>
    <row r="30437" spans="1:2" x14ac:dyDescent="0.2">
      <c r="A30437" s="1" t="s">
        <v>119</v>
      </c>
      <c r="B30437" t="str">
        <f t="shared" si="970"/>
        <v>https://www.udobaer.de/out/media/public/cust/others/s0000609-2021-ch_it.pdf</v>
      </c>
    </row>
    <row r="30438" spans="1:2" x14ac:dyDescent="0.2">
      <c r="A30438" s="1" t="s">
        <v>120</v>
      </c>
      <c r="B30438" t="str">
        <f t="shared" si="970"/>
        <v>https://www.udobaer.de/out/media/public/cust/others/s0000609-2021-ch_it.pdf</v>
      </c>
    </row>
    <row r="30439" spans="1:2" x14ac:dyDescent="0.2">
      <c r="A30439" s="1" t="s">
        <v>121</v>
      </c>
      <c r="B30439" t="str">
        <f t="shared" si="970"/>
        <v>https://www.udobaer.de/out/media/public/cust/others/s0000609-2021-ch_it.pdf</v>
      </c>
    </row>
    <row r="30440" spans="1:2" x14ac:dyDescent="0.2">
      <c r="A30440" s="1" t="s">
        <v>122</v>
      </c>
      <c r="B30440" t="str">
        <f t="shared" si="970"/>
        <v>https://www.udobaer.de/out/media/public/cust/others/s0000609-2021-ch_it.pdf</v>
      </c>
    </row>
    <row r="30441" spans="1:2" x14ac:dyDescent="0.2">
      <c r="A30441" s="1" t="s">
        <v>123</v>
      </c>
      <c r="B30441" t="str">
        <f t="shared" si="970"/>
        <v>https://www.udobaer.de/out/media/public/cust/others/s0000609-2021-ch_it.pdf</v>
      </c>
    </row>
    <row r="30442" spans="1:2" x14ac:dyDescent="0.2">
      <c r="A30442" s="1" t="s">
        <v>124</v>
      </c>
      <c r="B30442" t="str">
        <f t="shared" si="970"/>
        <v>https://www.udobaer.de/out/media/public/cust/others/s0000609-2021-ch_it.pdf</v>
      </c>
    </row>
    <row r="30443" spans="1:2" x14ac:dyDescent="0.2">
      <c r="A30443" s="1" t="s">
        <v>125</v>
      </c>
      <c r="B30443" t="str">
        <f t="shared" si="970"/>
        <v>https://www.udobaer.de/out/media/public/cust/others/s0000609-2021-ch_it.pdf</v>
      </c>
    </row>
    <row r="30444" spans="1:2" x14ac:dyDescent="0.2">
      <c r="A30444" s="1" t="s">
        <v>126</v>
      </c>
      <c r="B30444" t="str">
        <f t="shared" si="970"/>
        <v>https://www.udobaer.de/out/media/public/cust/others/s0000609-2021-ch_it.pdf</v>
      </c>
    </row>
    <row r="30445" spans="1:2" x14ac:dyDescent="0.2">
      <c r="A30445" s="1" t="s">
        <v>127</v>
      </c>
      <c r="B30445" t="str">
        <f t="shared" si="970"/>
        <v>https://www.udobaer.de/out/media/public/cust/others/s0000609-2021-ch_it.pdf</v>
      </c>
    </row>
    <row r="30446" spans="1:2" x14ac:dyDescent="0.2">
      <c r="A30446" s="1" t="s">
        <v>128</v>
      </c>
      <c r="B30446" t="str">
        <f t="shared" si="970"/>
        <v>https://www.udobaer.de/out/media/public/cust/others/s0000609-2021-ch_it.pdf</v>
      </c>
    </row>
    <row r="30447" spans="1:2" x14ac:dyDescent="0.2">
      <c r="A30447" s="1" t="s">
        <v>129</v>
      </c>
      <c r="B30447" t="str">
        <f t="shared" si="970"/>
        <v>https://www.udobaer.de/out/media/public/cust/others/s0000609-2021-ch_it.pdf</v>
      </c>
    </row>
    <row r="30448" spans="1:2" x14ac:dyDescent="0.2">
      <c r="A30448" s="1" t="s">
        <v>130</v>
      </c>
      <c r="B30448" t="str">
        <f t="shared" si="970"/>
        <v>https://www.udobaer.de/out/media/public/cust/others/s0000609-2021-ch_it.pdf</v>
      </c>
    </row>
    <row r="30449" spans="1:2" x14ac:dyDescent="0.2">
      <c r="A30449" s="1" t="s">
        <v>131</v>
      </c>
      <c r="B30449" t="str">
        <f t="shared" si="970"/>
        <v>https://www.udobaer.de/out/media/public/cust/others/s0000609-2021-ch_it.pdf</v>
      </c>
    </row>
    <row r="30450" spans="1:2" x14ac:dyDescent="0.2">
      <c r="A30450" s="1" t="s">
        <v>186</v>
      </c>
      <c r="B30450" t="str">
        <f t="shared" si="970"/>
        <v>https://www.udobaer.de/out/media/public/cust/others/s0000609-2021-ch_it.pdf</v>
      </c>
    </row>
    <row r="30451" spans="1:2" x14ac:dyDescent="0.2">
      <c r="A30451" s="1" t="s">
        <v>187</v>
      </c>
      <c r="B30451" t="str">
        <f t="shared" si="970"/>
        <v>https://www.udobaer.de/out/media/public/cust/others/s0000609-2021-ch_it.pdf</v>
      </c>
    </row>
    <row r="30452" spans="1:2" x14ac:dyDescent="0.2">
      <c r="A30452" s="1" t="s">
        <v>188</v>
      </c>
      <c r="B30452" t="str">
        <f t="shared" si="970"/>
        <v>https://www.udobaer.de/out/media/public/cust/others/s0000609-2021-ch_it.pdf</v>
      </c>
    </row>
    <row r="30453" spans="1:2" x14ac:dyDescent="0.2">
      <c r="A30453" s="1" t="s">
        <v>190</v>
      </c>
      <c r="B30453" t="str">
        <f t="shared" si="970"/>
        <v>https://www.udobaer.de/out/media/public/cust/others/s0000609-2021-ch_it.pdf</v>
      </c>
    </row>
    <row r="30454" spans="1:2" x14ac:dyDescent="0.2">
      <c r="A30454" s="1" t="s">
        <v>191</v>
      </c>
      <c r="B30454" t="str">
        <f t="shared" si="970"/>
        <v>https://www.udobaer.de/out/media/public/cust/others/s0000609-2021-ch_it.pdf</v>
      </c>
    </row>
    <row r="30455" spans="1:2" x14ac:dyDescent="0.2">
      <c r="A30455" s="1" t="s">
        <v>34472</v>
      </c>
      <c r="B30455" t="str">
        <f t="shared" si="970"/>
        <v>https://www.udobaer.de/out/media/public/cust/others/s0000609-2021-ch_it.pdf</v>
      </c>
    </row>
    <row r="30456" spans="1:2" x14ac:dyDescent="0.2">
      <c r="A30456" s="1" t="s">
        <v>34472</v>
      </c>
      <c r="B30456" t="str">
        <f t="shared" si="970"/>
        <v>https://www.udobaer.de/out/media/public/cust/others/s0000609-2021-ch_it.pdf</v>
      </c>
    </row>
    <row r="30457" spans="1:2" x14ac:dyDescent="0.2">
      <c r="A30457" s="1" t="s">
        <v>34472</v>
      </c>
      <c r="B30457" t="str">
        <f t="shared" si="970"/>
        <v>https://www.udobaer.de/out/media/public/cust/others/s0000609-2021-ch_it.pdf</v>
      </c>
    </row>
    <row r="30458" spans="1:2" x14ac:dyDescent="0.2">
      <c r="A30458" s="1" t="s">
        <v>34473</v>
      </c>
      <c r="B30458" t="str">
        <f t="shared" si="970"/>
        <v>https://www.udobaer.de/out/media/public/cust/others/s0000609-2021-ch_it.pdf</v>
      </c>
    </row>
    <row r="30459" spans="1:2" x14ac:dyDescent="0.2">
      <c r="A30459" s="1" t="s">
        <v>34473</v>
      </c>
      <c r="B30459" t="str">
        <f t="shared" si="970"/>
        <v>https://www.udobaer.de/out/media/public/cust/others/s0000609-2021-ch_it.pdf</v>
      </c>
    </row>
    <row r="30460" spans="1:2" x14ac:dyDescent="0.2">
      <c r="A30460" s="1" t="s">
        <v>34473</v>
      </c>
      <c r="B30460" t="str">
        <f t="shared" si="970"/>
        <v>https://www.udobaer.de/out/media/public/cust/others/s0000609-2021-ch_it.pdf</v>
      </c>
    </row>
    <row r="30461" spans="1:2" x14ac:dyDescent="0.2">
      <c r="A30461" s="1" t="s">
        <v>214</v>
      </c>
      <c r="B30461" t="str">
        <f t="shared" ref="B30461:B30473" si="971">HYPERLINK("https://www.udobaer.de/out/media/public/cust/others/s0000610-2021-ch_it.pdf")</f>
        <v>https://www.udobaer.de/out/media/public/cust/others/s0000610-2021-ch_it.pdf</v>
      </c>
    </row>
    <row r="30462" spans="1:2" x14ac:dyDescent="0.2">
      <c r="A30462" s="1" t="s">
        <v>215</v>
      </c>
      <c r="B30462" t="str">
        <f t="shared" si="971"/>
        <v>https://www.udobaer.de/out/media/public/cust/others/s0000610-2021-ch_it.pdf</v>
      </c>
    </row>
    <row r="30463" spans="1:2" x14ac:dyDescent="0.2">
      <c r="A30463" s="1" t="s">
        <v>216</v>
      </c>
      <c r="B30463" t="str">
        <f t="shared" si="971"/>
        <v>https://www.udobaer.de/out/media/public/cust/others/s0000610-2021-ch_it.pdf</v>
      </c>
    </row>
    <row r="30464" spans="1:2" x14ac:dyDescent="0.2">
      <c r="A30464" s="1" t="s">
        <v>217</v>
      </c>
      <c r="B30464" t="str">
        <f t="shared" si="971"/>
        <v>https://www.udobaer.de/out/media/public/cust/others/s0000610-2021-ch_it.pdf</v>
      </c>
    </row>
    <row r="30465" spans="1:2" x14ac:dyDescent="0.2">
      <c r="A30465" s="1" t="s">
        <v>218</v>
      </c>
      <c r="B30465" t="str">
        <f t="shared" si="971"/>
        <v>https://www.udobaer.de/out/media/public/cust/others/s0000610-2021-ch_it.pdf</v>
      </c>
    </row>
    <row r="30466" spans="1:2" x14ac:dyDescent="0.2">
      <c r="A30466" s="1" t="s">
        <v>219</v>
      </c>
      <c r="B30466" t="str">
        <f t="shared" si="971"/>
        <v>https://www.udobaer.de/out/media/public/cust/others/s0000610-2021-ch_it.pdf</v>
      </c>
    </row>
    <row r="30467" spans="1:2" x14ac:dyDescent="0.2">
      <c r="A30467" s="1" t="s">
        <v>220</v>
      </c>
      <c r="B30467" t="str">
        <f t="shared" si="971"/>
        <v>https://www.udobaer.de/out/media/public/cust/others/s0000610-2021-ch_it.pdf</v>
      </c>
    </row>
    <row r="30468" spans="1:2" x14ac:dyDescent="0.2">
      <c r="A30468" s="1" t="s">
        <v>221</v>
      </c>
      <c r="B30468" t="str">
        <f t="shared" si="971"/>
        <v>https://www.udobaer.de/out/media/public/cust/others/s0000610-2021-ch_it.pdf</v>
      </c>
    </row>
    <row r="30469" spans="1:2" x14ac:dyDescent="0.2">
      <c r="A30469" s="1" t="s">
        <v>222</v>
      </c>
      <c r="B30469" t="str">
        <f t="shared" si="971"/>
        <v>https://www.udobaer.de/out/media/public/cust/others/s0000610-2021-ch_it.pdf</v>
      </c>
    </row>
    <row r="30470" spans="1:2" x14ac:dyDescent="0.2">
      <c r="A30470" s="1" t="s">
        <v>223</v>
      </c>
      <c r="B30470" t="str">
        <f t="shared" si="971"/>
        <v>https://www.udobaer.de/out/media/public/cust/others/s0000610-2021-ch_it.pdf</v>
      </c>
    </row>
    <row r="30471" spans="1:2" x14ac:dyDescent="0.2">
      <c r="A30471" s="1" t="s">
        <v>224</v>
      </c>
      <c r="B30471" t="str">
        <f t="shared" si="971"/>
        <v>https://www.udobaer.de/out/media/public/cust/others/s0000610-2021-ch_it.pdf</v>
      </c>
    </row>
    <row r="30472" spans="1:2" x14ac:dyDescent="0.2">
      <c r="A30472" s="1" t="s">
        <v>225</v>
      </c>
      <c r="B30472" t="str">
        <f t="shared" si="971"/>
        <v>https://www.udobaer.de/out/media/public/cust/others/s0000610-2021-ch_it.pdf</v>
      </c>
    </row>
    <row r="30473" spans="1:2" x14ac:dyDescent="0.2">
      <c r="A30473" s="1" t="s">
        <v>226</v>
      </c>
      <c r="B30473" t="str">
        <f t="shared" si="971"/>
        <v>https://www.udobaer.de/out/media/public/cust/others/s0000610-2021-ch_it.pdf</v>
      </c>
    </row>
    <row r="30474" spans="1:2" x14ac:dyDescent="0.2">
      <c r="A30474" s="1" t="s">
        <v>182</v>
      </c>
      <c r="B30474" t="str">
        <f t="shared" ref="B30474:B30479" si="972">HYPERLINK("https://www.udobaer.de/out/media/public/cust/others/s0000611-2021-ch_it.pdf")</f>
        <v>https://www.udobaer.de/out/media/public/cust/others/s0000611-2021-ch_it.pdf</v>
      </c>
    </row>
    <row r="30475" spans="1:2" x14ac:dyDescent="0.2">
      <c r="A30475" s="1" t="s">
        <v>183</v>
      </c>
      <c r="B30475" t="str">
        <f t="shared" si="972"/>
        <v>https://www.udobaer.de/out/media/public/cust/others/s0000611-2021-ch_it.pdf</v>
      </c>
    </row>
    <row r="30476" spans="1:2" x14ac:dyDescent="0.2">
      <c r="A30476" s="1" t="s">
        <v>185</v>
      </c>
      <c r="B30476" t="str">
        <f t="shared" si="972"/>
        <v>https://www.udobaer.de/out/media/public/cust/others/s0000611-2021-ch_it.pdf</v>
      </c>
    </row>
    <row r="30477" spans="1:2" x14ac:dyDescent="0.2">
      <c r="A30477" s="1" t="s">
        <v>205</v>
      </c>
      <c r="B30477" t="str">
        <f t="shared" si="972"/>
        <v>https://www.udobaer.de/out/media/public/cust/others/s0000611-2021-ch_it.pdf</v>
      </c>
    </row>
    <row r="30478" spans="1:2" x14ac:dyDescent="0.2">
      <c r="A30478" s="1" t="s">
        <v>315</v>
      </c>
      <c r="B30478" t="str">
        <f t="shared" si="972"/>
        <v>https://www.udobaer.de/out/media/public/cust/others/s0000611-2021-ch_it.pdf</v>
      </c>
    </row>
    <row r="30479" spans="1:2" x14ac:dyDescent="0.2">
      <c r="A30479" s="1" t="s">
        <v>388</v>
      </c>
      <c r="B30479" t="str">
        <f t="shared" si="972"/>
        <v>https://www.udobaer.de/out/media/public/cust/others/s0000611-2021-ch_it.pdf</v>
      </c>
    </row>
    <row r="30480" spans="1:2" x14ac:dyDescent="0.2">
      <c r="A30480" s="1" t="s">
        <v>102</v>
      </c>
      <c r="B30480" t="str">
        <f t="shared" ref="B30480:B30486" si="973">HYPERLINK("https://www.udobaer.de/out/media/public/cust/others/s0000612-2021-ch_it.pdf")</f>
        <v>https://www.udobaer.de/out/media/public/cust/others/s0000612-2021-ch_it.pdf</v>
      </c>
    </row>
    <row r="30481" spans="1:2" x14ac:dyDescent="0.2">
      <c r="A30481" s="1" t="s">
        <v>103</v>
      </c>
      <c r="B30481" t="str">
        <f t="shared" si="973"/>
        <v>https://www.udobaer.de/out/media/public/cust/others/s0000612-2021-ch_it.pdf</v>
      </c>
    </row>
    <row r="30482" spans="1:2" x14ac:dyDescent="0.2">
      <c r="A30482" s="1" t="s">
        <v>104</v>
      </c>
      <c r="B30482" t="str">
        <f t="shared" si="973"/>
        <v>https://www.udobaer.de/out/media/public/cust/others/s0000612-2021-ch_it.pdf</v>
      </c>
    </row>
    <row r="30483" spans="1:2" x14ac:dyDescent="0.2">
      <c r="A30483" s="1" t="s">
        <v>105</v>
      </c>
      <c r="B30483" t="str">
        <f t="shared" si="973"/>
        <v>https://www.udobaer.de/out/media/public/cust/others/s0000612-2021-ch_it.pdf</v>
      </c>
    </row>
    <row r="30484" spans="1:2" x14ac:dyDescent="0.2">
      <c r="A30484" s="1" t="s">
        <v>106</v>
      </c>
      <c r="B30484" t="str">
        <f t="shared" si="973"/>
        <v>https://www.udobaer.de/out/media/public/cust/others/s0000612-2021-ch_it.pdf</v>
      </c>
    </row>
    <row r="30485" spans="1:2" x14ac:dyDescent="0.2">
      <c r="A30485" s="1" t="s">
        <v>107</v>
      </c>
      <c r="B30485" t="str">
        <f t="shared" si="973"/>
        <v>https://www.udobaer.de/out/media/public/cust/others/s0000612-2021-ch_it.pdf</v>
      </c>
    </row>
    <row r="30486" spans="1:2" x14ac:dyDescent="0.2">
      <c r="A30486" s="1" t="s">
        <v>108</v>
      </c>
      <c r="B30486" t="str">
        <f t="shared" si="973"/>
        <v>https://www.udobaer.de/out/media/public/cust/others/s0000612-2021-ch_it.pdf</v>
      </c>
    </row>
    <row r="30487" spans="1:2" x14ac:dyDescent="0.2">
      <c r="A30487" s="1" t="s">
        <v>58</v>
      </c>
      <c r="B30487" t="str">
        <f t="shared" ref="B30487:B30496" si="974">HYPERLINK("https://www.udobaer.de/out/media/public/cust/others/s0000613-2021-ch_it.pdf")</f>
        <v>https://www.udobaer.de/out/media/public/cust/others/s0000613-2021-ch_it.pdf</v>
      </c>
    </row>
    <row r="30488" spans="1:2" x14ac:dyDescent="0.2">
      <c r="A30488" s="1" t="s">
        <v>59</v>
      </c>
      <c r="B30488" t="str">
        <f t="shared" si="974"/>
        <v>https://www.udobaer.de/out/media/public/cust/others/s0000613-2021-ch_it.pdf</v>
      </c>
    </row>
    <row r="30489" spans="1:2" x14ac:dyDescent="0.2">
      <c r="A30489" s="1" t="s">
        <v>109</v>
      </c>
      <c r="B30489" t="str">
        <f t="shared" si="974"/>
        <v>https://www.udobaer.de/out/media/public/cust/others/s0000613-2021-ch_it.pdf</v>
      </c>
    </row>
    <row r="30490" spans="1:2" x14ac:dyDescent="0.2">
      <c r="A30490" s="1" t="s">
        <v>210</v>
      </c>
      <c r="B30490" t="str">
        <f t="shared" si="974"/>
        <v>https://www.udobaer.de/out/media/public/cust/others/s0000613-2021-ch_it.pdf</v>
      </c>
    </row>
    <row r="30491" spans="1:2" x14ac:dyDescent="0.2">
      <c r="A30491" s="1" t="s">
        <v>211</v>
      </c>
      <c r="B30491" t="str">
        <f t="shared" si="974"/>
        <v>https://www.udobaer.de/out/media/public/cust/others/s0000613-2021-ch_it.pdf</v>
      </c>
    </row>
    <row r="30492" spans="1:2" x14ac:dyDescent="0.2">
      <c r="A30492" s="1" t="s">
        <v>212</v>
      </c>
      <c r="B30492" t="str">
        <f t="shared" si="974"/>
        <v>https://www.udobaer.de/out/media/public/cust/others/s0000613-2021-ch_it.pdf</v>
      </c>
    </row>
    <row r="30493" spans="1:2" x14ac:dyDescent="0.2">
      <c r="A30493" s="1" t="s">
        <v>213</v>
      </c>
      <c r="B30493" t="str">
        <f t="shared" si="974"/>
        <v>https://www.udobaer.de/out/media/public/cust/others/s0000613-2021-ch_it.pdf</v>
      </c>
    </row>
    <row r="30494" spans="1:2" x14ac:dyDescent="0.2">
      <c r="A30494" s="1" t="s">
        <v>227</v>
      </c>
      <c r="B30494" t="str">
        <f t="shared" si="974"/>
        <v>https://www.udobaer.de/out/media/public/cust/others/s0000613-2021-ch_it.pdf</v>
      </c>
    </row>
    <row r="30495" spans="1:2" x14ac:dyDescent="0.2">
      <c r="A30495" s="1" t="s">
        <v>228</v>
      </c>
      <c r="B30495" t="str">
        <f t="shared" si="974"/>
        <v>https://www.udobaer.de/out/media/public/cust/others/s0000613-2021-ch_it.pdf</v>
      </c>
    </row>
    <row r="30496" spans="1:2" x14ac:dyDescent="0.2">
      <c r="A30496" s="1" t="s">
        <v>229</v>
      </c>
      <c r="B30496" t="str">
        <f t="shared" si="974"/>
        <v>https://www.udobaer.de/out/media/public/cust/others/s0000613-2021-ch_it.pdf</v>
      </c>
    </row>
    <row r="30497" spans="1:2" x14ac:dyDescent="0.2">
      <c r="A30497" s="1" t="s">
        <v>238</v>
      </c>
      <c r="B30497" t="str">
        <f>HYPERLINK("https://www.udobaer.de/out/media/public/cust/others/s0000614-2021-ch_it.pdf")</f>
        <v>https://www.udobaer.de/out/media/public/cust/others/s0000614-2021-ch_it.pdf</v>
      </c>
    </row>
    <row r="30498" spans="1:2" x14ac:dyDescent="0.2">
      <c r="A30498" s="1" t="s">
        <v>238</v>
      </c>
      <c r="B30498" t="str">
        <f>HYPERLINK("https://www.udobaer.de/out/media/public/cust/others/s0000614-2021-ch_it.pdf")</f>
        <v>https://www.udobaer.de/out/media/public/cust/others/s0000614-2021-ch_it.pdf</v>
      </c>
    </row>
    <row r="30499" spans="1:2" x14ac:dyDescent="0.2">
      <c r="A30499" s="1" t="s">
        <v>250</v>
      </c>
      <c r="B30499" t="str">
        <f t="shared" ref="B30499:B30505" si="975">HYPERLINK("https://www.udobaer.de/out/media/public/cust/others/s0000615-2021-ch_it.pdf")</f>
        <v>https://www.udobaer.de/out/media/public/cust/others/s0000615-2021-ch_it.pdf</v>
      </c>
    </row>
    <row r="30500" spans="1:2" x14ac:dyDescent="0.2">
      <c r="A30500" s="1" t="s">
        <v>251</v>
      </c>
      <c r="B30500" t="str">
        <f t="shared" si="975"/>
        <v>https://www.udobaer.de/out/media/public/cust/others/s0000615-2021-ch_it.pdf</v>
      </c>
    </row>
    <row r="30501" spans="1:2" x14ac:dyDescent="0.2">
      <c r="A30501" s="1" t="s">
        <v>311</v>
      </c>
      <c r="B30501" t="str">
        <f t="shared" si="975"/>
        <v>https://www.udobaer.de/out/media/public/cust/others/s0000615-2021-ch_it.pdf</v>
      </c>
    </row>
    <row r="30502" spans="1:2" x14ac:dyDescent="0.2">
      <c r="A30502" s="1" t="s">
        <v>312</v>
      </c>
      <c r="B30502" t="str">
        <f t="shared" si="975"/>
        <v>https://www.udobaer.de/out/media/public/cust/others/s0000615-2021-ch_it.pdf</v>
      </c>
    </row>
    <row r="30503" spans="1:2" x14ac:dyDescent="0.2">
      <c r="A30503" s="1" t="s">
        <v>313</v>
      </c>
      <c r="B30503" t="str">
        <f t="shared" si="975"/>
        <v>https://www.udobaer.de/out/media/public/cust/others/s0000615-2021-ch_it.pdf</v>
      </c>
    </row>
    <row r="30504" spans="1:2" x14ac:dyDescent="0.2">
      <c r="A30504" s="1" t="s">
        <v>318</v>
      </c>
      <c r="B30504" t="str">
        <f t="shared" si="975"/>
        <v>https://www.udobaer.de/out/media/public/cust/others/s0000615-2021-ch_it.pdf</v>
      </c>
    </row>
    <row r="30505" spans="1:2" x14ac:dyDescent="0.2">
      <c r="A30505" s="1" t="s">
        <v>319</v>
      </c>
      <c r="B30505" t="str">
        <f t="shared" si="975"/>
        <v>https://www.udobaer.de/out/media/public/cust/others/s0000615-2021-ch_it.pdf</v>
      </c>
    </row>
    <row r="30506" spans="1:2" x14ac:dyDescent="0.2">
      <c r="A30506" s="1" t="s">
        <v>244</v>
      </c>
      <c r="B30506" t="str">
        <f t="shared" ref="B30506:B30543" si="976">HYPERLINK("https://www.udobaer.de/out/media/public/cust/others/s0000616-2021-ch_it.pdf")</f>
        <v>https://www.udobaer.de/out/media/public/cust/others/s0000616-2021-ch_it.pdf</v>
      </c>
    </row>
    <row r="30507" spans="1:2" x14ac:dyDescent="0.2">
      <c r="A30507" s="1" t="s">
        <v>245</v>
      </c>
      <c r="B30507" t="str">
        <f t="shared" si="976"/>
        <v>https://www.udobaer.de/out/media/public/cust/others/s0000616-2021-ch_it.pdf</v>
      </c>
    </row>
    <row r="30508" spans="1:2" x14ac:dyDescent="0.2">
      <c r="A30508" s="1" t="s">
        <v>247</v>
      </c>
      <c r="B30508" t="str">
        <f t="shared" si="976"/>
        <v>https://www.udobaer.de/out/media/public/cust/others/s0000616-2021-ch_it.pdf</v>
      </c>
    </row>
    <row r="30509" spans="1:2" x14ac:dyDescent="0.2">
      <c r="A30509" s="1" t="s">
        <v>252</v>
      </c>
      <c r="B30509" t="str">
        <f t="shared" si="976"/>
        <v>https://www.udobaer.de/out/media/public/cust/others/s0000616-2021-ch_it.pdf</v>
      </c>
    </row>
    <row r="30510" spans="1:2" x14ac:dyDescent="0.2">
      <c r="A30510" s="1" t="s">
        <v>256</v>
      </c>
      <c r="B30510" t="str">
        <f t="shared" si="976"/>
        <v>https://www.udobaer.de/out/media/public/cust/others/s0000616-2021-ch_it.pdf</v>
      </c>
    </row>
    <row r="30511" spans="1:2" x14ac:dyDescent="0.2">
      <c r="A30511" s="1" t="s">
        <v>257</v>
      </c>
      <c r="B30511" t="str">
        <f t="shared" si="976"/>
        <v>https://www.udobaer.de/out/media/public/cust/others/s0000616-2021-ch_it.pdf</v>
      </c>
    </row>
    <row r="30512" spans="1:2" x14ac:dyDescent="0.2">
      <c r="A30512" s="1" t="s">
        <v>258</v>
      </c>
      <c r="B30512" t="str">
        <f t="shared" si="976"/>
        <v>https://www.udobaer.de/out/media/public/cust/others/s0000616-2021-ch_it.pdf</v>
      </c>
    </row>
    <row r="30513" spans="1:2" x14ac:dyDescent="0.2">
      <c r="A30513" s="1" t="s">
        <v>261</v>
      </c>
      <c r="B30513" t="str">
        <f t="shared" si="976"/>
        <v>https://www.udobaer.de/out/media/public/cust/others/s0000616-2021-ch_it.pdf</v>
      </c>
    </row>
    <row r="30514" spans="1:2" x14ac:dyDescent="0.2">
      <c r="A30514" s="1" t="s">
        <v>263</v>
      </c>
      <c r="B30514" t="str">
        <f t="shared" si="976"/>
        <v>https://www.udobaer.de/out/media/public/cust/others/s0000616-2021-ch_it.pdf</v>
      </c>
    </row>
    <row r="30515" spans="1:2" x14ac:dyDescent="0.2">
      <c r="A30515" s="1" t="s">
        <v>264</v>
      </c>
      <c r="B30515" t="str">
        <f t="shared" si="976"/>
        <v>https://www.udobaer.de/out/media/public/cust/others/s0000616-2021-ch_it.pdf</v>
      </c>
    </row>
    <row r="30516" spans="1:2" x14ac:dyDescent="0.2">
      <c r="A30516" s="1" t="s">
        <v>265</v>
      </c>
      <c r="B30516" t="str">
        <f t="shared" si="976"/>
        <v>https://www.udobaer.de/out/media/public/cust/others/s0000616-2021-ch_it.pdf</v>
      </c>
    </row>
    <row r="30517" spans="1:2" x14ac:dyDescent="0.2">
      <c r="A30517" s="1" t="s">
        <v>266</v>
      </c>
      <c r="B30517" t="str">
        <f t="shared" si="976"/>
        <v>https://www.udobaer.de/out/media/public/cust/others/s0000616-2021-ch_it.pdf</v>
      </c>
    </row>
    <row r="30518" spans="1:2" x14ac:dyDescent="0.2">
      <c r="A30518" s="1" t="s">
        <v>267</v>
      </c>
      <c r="B30518" t="str">
        <f t="shared" si="976"/>
        <v>https://www.udobaer.de/out/media/public/cust/others/s0000616-2021-ch_it.pdf</v>
      </c>
    </row>
    <row r="30519" spans="1:2" x14ac:dyDescent="0.2">
      <c r="A30519" s="1" t="s">
        <v>268</v>
      </c>
      <c r="B30519" t="str">
        <f t="shared" si="976"/>
        <v>https://www.udobaer.de/out/media/public/cust/others/s0000616-2021-ch_it.pdf</v>
      </c>
    </row>
    <row r="30520" spans="1:2" x14ac:dyDescent="0.2">
      <c r="A30520" s="1" t="s">
        <v>274</v>
      </c>
      <c r="B30520" t="str">
        <f t="shared" si="976"/>
        <v>https://www.udobaer.de/out/media/public/cust/others/s0000616-2021-ch_it.pdf</v>
      </c>
    </row>
    <row r="30521" spans="1:2" x14ac:dyDescent="0.2">
      <c r="A30521" s="1" t="s">
        <v>275</v>
      </c>
      <c r="B30521" t="str">
        <f t="shared" si="976"/>
        <v>https://www.udobaer.de/out/media/public/cust/others/s0000616-2021-ch_it.pdf</v>
      </c>
    </row>
    <row r="30522" spans="1:2" x14ac:dyDescent="0.2">
      <c r="A30522" s="1" t="s">
        <v>277</v>
      </c>
      <c r="B30522" t="str">
        <f t="shared" si="976"/>
        <v>https://www.udobaer.de/out/media/public/cust/others/s0000616-2021-ch_it.pdf</v>
      </c>
    </row>
    <row r="30523" spans="1:2" x14ac:dyDescent="0.2">
      <c r="A30523" s="1" t="s">
        <v>279</v>
      </c>
      <c r="B30523" t="str">
        <f t="shared" si="976"/>
        <v>https://www.udobaer.de/out/media/public/cust/others/s0000616-2021-ch_it.pdf</v>
      </c>
    </row>
    <row r="30524" spans="1:2" x14ac:dyDescent="0.2">
      <c r="A30524" s="1" t="s">
        <v>284</v>
      </c>
      <c r="B30524" t="str">
        <f t="shared" si="976"/>
        <v>https://www.udobaer.de/out/media/public/cust/others/s0000616-2021-ch_it.pdf</v>
      </c>
    </row>
    <row r="30525" spans="1:2" x14ac:dyDescent="0.2">
      <c r="A30525" s="1" t="s">
        <v>285</v>
      </c>
      <c r="B30525" t="str">
        <f t="shared" si="976"/>
        <v>https://www.udobaer.de/out/media/public/cust/others/s0000616-2021-ch_it.pdf</v>
      </c>
    </row>
    <row r="30526" spans="1:2" x14ac:dyDescent="0.2">
      <c r="A30526" s="1" t="s">
        <v>289</v>
      </c>
      <c r="B30526" t="str">
        <f t="shared" si="976"/>
        <v>https://www.udobaer.de/out/media/public/cust/others/s0000616-2021-ch_it.pdf</v>
      </c>
    </row>
    <row r="30527" spans="1:2" x14ac:dyDescent="0.2">
      <c r="A30527" s="1" t="s">
        <v>290</v>
      </c>
      <c r="B30527" t="str">
        <f t="shared" si="976"/>
        <v>https://www.udobaer.de/out/media/public/cust/others/s0000616-2021-ch_it.pdf</v>
      </c>
    </row>
    <row r="30528" spans="1:2" x14ac:dyDescent="0.2">
      <c r="A30528" s="1" t="s">
        <v>300</v>
      </c>
      <c r="B30528" t="str">
        <f t="shared" si="976"/>
        <v>https://www.udobaer.de/out/media/public/cust/others/s0000616-2021-ch_it.pdf</v>
      </c>
    </row>
    <row r="30529" spans="1:2" x14ac:dyDescent="0.2">
      <c r="A30529" s="1" t="s">
        <v>301</v>
      </c>
      <c r="B30529" t="str">
        <f t="shared" si="976"/>
        <v>https://www.udobaer.de/out/media/public/cust/others/s0000616-2021-ch_it.pdf</v>
      </c>
    </row>
    <row r="30530" spans="1:2" x14ac:dyDescent="0.2">
      <c r="A30530" s="1" t="s">
        <v>302</v>
      </c>
      <c r="B30530" t="str">
        <f t="shared" si="976"/>
        <v>https://www.udobaer.de/out/media/public/cust/others/s0000616-2021-ch_it.pdf</v>
      </c>
    </row>
    <row r="30531" spans="1:2" x14ac:dyDescent="0.2">
      <c r="A30531" s="1" t="s">
        <v>314</v>
      </c>
      <c r="B30531" t="str">
        <f t="shared" si="976"/>
        <v>https://www.udobaer.de/out/media/public/cust/others/s0000616-2021-ch_it.pdf</v>
      </c>
    </row>
    <row r="30532" spans="1:2" x14ac:dyDescent="0.2">
      <c r="A30532" s="1" t="s">
        <v>320</v>
      </c>
      <c r="B30532" t="str">
        <f t="shared" si="976"/>
        <v>https://www.udobaer.de/out/media/public/cust/others/s0000616-2021-ch_it.pdf</v>
      </c>
    </row>
    <row r="30533" spans="1:2" x14ac:dyDescent="0.2">
      <c r="A30533" s="1" t="s">
        <v>321</v>
      </c>
      <c r="B30533" t="str">
        <f t="shared" si="976"/>
        <v>https://www.udobaer.de/out/media/public/cust/others/s0000616-2021-ch_it.pdf</v>
      </c>
    </row>
    <row r="30534" spans="1:2" x14ac:dyDescent="0.2">
      <c r="A30534" s="1" t="s">
        <v>322</v>
      </c>
      <c r="B30534" t="str">
        <f t="shared" si="976"/>
        <v>https://www.udobaer.de/out/media/public/cust/others/s0000616-2021-ch_it.pdf</v>
      </c>
    </row>
    <row r="30535" spans="1:2" x14ac:dyDescent="0.2">
      <c r="A30535" s="1" t="s">
        <v>323</v>
      </c>
      <c r="B30535" t="str">
        <f t="shared" si="976"/>
        <v>https://www.udobaer.de/out/media/public/cust/others/s0000616-2021-ch_it.pdf</v>
      </c>
    </row>
    <row r="30536" spans="1:2" x14ac:dyDescent="0.2">
      <c r="A30536" s="1" t="s">
        <v>324</v>
      </c>
      <c r="B30536" t="str">
        <f t="shared" si="976"/>
        <v>https://www.udobaer.de/out/media/public/cust/others/s0000616-2021-ch_it.pdf</v>
      </c>
    </row>
    <row r="30537" spans="1:2" x14ac:dyDescent="0.2">
      <c r="A30537" s="1" t="s">
        <v>325</v>
      </c>
      <c r="B30537" t="str">
        <f t="shared" si="976"/>
        <v>https://www.udobaer.de/out/media/public/cust/others/s0000616-2021-ch_it.pdf</v>
      </c>
    </row>
    <row r="30538" spans="1:2" x14ac:dyDescent="0.2">
      <c r="A30538" s="1" t="s">
        <v>326</v>
      </c>
      <c r="B30538" t="str">
        <f t="shared" si="976"/>
        <v>https://www.udobaer.de/out/media/public/cust/others/s0000616-2021-ch_it.pdf</v>
      </c>
    </row>
    <row r="30539" spans="1:2" x14ac:dyDescent="0.2">
      <c r="A30539" s="1" t="s">
        <v>327</v>
      </c>
      <c r="B30539" t="str">
        <f t="shared" si="976"/>
        <v>https://www.udobaer.de/out/media/public/cust/others/s0000616-2021-ch_it.pdf</v>
      </c>
    </row>
    <row r="30540" spans="1:2" x14ac:dyDescent="0.2">
      <c r="A30540" s="1" t="s">
        <v>328</v>
      </c>
      <c r="B30540" t="str">
        <f t="shared" si="976"/>
        <v>https://www.udobaer.de/out/media/public/cust/others/s0000616-2021-ch_it.pdf</v>
      </c>
    </row>
    <row r="30541" spans="1:2" x14ac:dyDescent="0.2">
      <c r="A30541" s="1" t="s">
        <v>329</v>
      </c>
      <c r="B30541" t="str">
        <f t="shared" si="976"/>
        <v>https://www.udobaer.de/out/media/public/cust/others/s0000616-2021-ch_it.pdf</v>
      </c>
    </row>
    <row r="30542" spans="1:2" x14ac:dyDescent="0.2">
      <c r="A30542" s="1" t="s">
        <v>330</v>
      </c>
      <c r="B30542" t="str">
        <f t="shared" si="976"/>
        <v>https://www.udobaer.de/out/media/public/cust/others/s0000616-2021-ch_it.pdf</v>
      </c>
    </row>
    <row r="30543" spans="1:2" x14ac:dyDescent="0.2">
      <c r="A30543" s="1" t="s">
        <v>331</v>
      </c>
      <c r="B30543" t="str">
        <f t="shared" si="976"/>
        <v>https://www.udobaer.de/out/media/public/cust/others/s0000616-2021-ch_it.pdf</v>
      </c>
    </row>
    <row r="30544" spans="1:2" x14ac:dyDescent="0.2">
      <c r="A30544" s="1" t="s">
        <v>365</v>
      </c>
      <c r="B30544" t="str">
        <f>HYPERLINK("https://www.udobaer.de/out/media/public/cust/others/s0000617-2021-ch_it.pdf")</f>
        <v>https://www.udobaer.de/out/media/public/cust/others/s0000617-2021-ch_it.pdf</v>
      </c>
    </row>
    <row r="30545" spans="1:2" x14ac:dyDescent="0.2">
      <c r="A30545" s="1" t="s">
        <v>366</v>
      </c>
      <c r="B30545" t="str">
        <f>HYPERLINK("https://www.udobaer.de/out/media/public/cust/others/s0000617-2021-ch_it.pdf")</f>
        <v>https://www.udobaer.de/out/media/public/cust/others/s0000617-2021-ch_it.pdf</v>
      </c>
    </row>
    <row r="30546" spans="1:2" x14ac:dyDescent="0.2">
      <c r="A30546" s="1" t="s">
        <v>367</v>
      </c>
      <c r="B30546" t="str">
        <f>HYPERLINK("https://www.udobaer.de/out/media/public/cust/others/s0000617-2021-ch_it.pdf")</f>
        <v>https://www.udobaer.de/out/media/public/cust/others/s0000617-2021-ch_it.pdf</v>
      </c>
    </row>
    <row r="30547" spans="1:2" x14ac:dyDescent="0.2">
      <c r="A30547" s="1" t="s">
        <v>368</v>
      </c>
      <c r="B30547" t="str">
        <f>HYPERLINK("https://www.udobaer.de/out/media/public/cust/others/s0000617-2021-ch_it.pdf")</f>
        <v>https://www.udobaer.de/out/media/public/cust/others/s0000617-2021-ch_it.pdf</v>
      </c>
    </row>
    <row r="30548" spans="1:2" x14ac:dyDescent="0.2">
      <c r="A30548" s="1" t="s">
        <v>369</v>
      </c>
      <c r="B30548" t="str">
        <f>HYPERLINK("https://www.udobaer.de/out/media/public/cust/others/s0000617-2021-ch_it.pdf")</f>
        <v>https://www.udobaer.de/out/media/public/cust/others/s0000617-2021-ch_it.pdf</v>
      </c>
    </row>
    <row r="30549" spans="1:2" x14ac:dyDescent="0.2">
      <c r="A30549" s="1" t="s">
        <v>246</v>
      </c>
      <c r="B30549" t="str">
        <f t="shared" ref="B30549:B30572" si="977">HYPERLINK("https://www.udobaer.de/out/media/public/cust/others/s0000618-2021-ch_it.pdf")</f>
        <v>https://www.udobaer.de/out/media/public/cust/others/s0000618-2021-ch_it.pdf</v>
      </c>
    </row>
    <row r="30550" spans="1:2" x14ac:dyDescent="0.2">
      <c r="A30550" s="1" t="s">
        <v>248</v>
      </c>
      <c r="B30550" t="str">
        <f t="shared" si="977"/>
        <v>https://www.udobaer.de/out/media/public/cust/others/s0000618-2021-ch_it.pdf</v>
      </c>
    </row>
    <row r="30551" spans="1:2" x14ac:dyDescent="0.2">
      <c r="A30551" s="1" t="s">
        <v>249</v>
      </c>
      <c r="B30551" t="str">
        <f t="shared" si="977"/>
        <v>https://www.udobaer.de/out/media/public/cust/others/s0000618-2021-ch_it.pdf</v>
      </c>
    </row>
    <row r="30552" spans="1:2" x14ac:dyDescent="0.2">
      <c r="A30552" s="1" t="s">
        <v>253</v>
      </c>
      <c r="B30552" t="str">
        <f t="shared" si="977"/>
        <v>https://www.udobaer.de/out/media/public/cust/others/s0000618-2021-ch_it.pdf</v>
      </c>
    </row>
    <row r="30553" spans="1:2" x14ac:dyDescent="0.2">
      <c r="A30553" s="1" t="s">
        <v>259</v>
      </c>
      <c r="B30553" t="str">
        <f t="shared" si="977"/>
        <v>https://www.udobaer.de/out/media/public/cust/others/s0000618-2021-ch_it.pdf</v>
      </c>
    </row>
    <row r="30554" spans="1:2" x14ac:dyDescent="0.2">
      <c r="A30554" s="1" t="s">
        <v>260</v>
      </c>
      <c r="B30554" t="str">
        <f t="shared" si="977"/>
        <v>https://www.udobaer.de/out/media/public/cust/others/s0000618-2021-ch_it.pdf</v>
      </c>
    </row>
    <row r="30555" spans="1:2" x14ac:dyDescent="0.2">
      <c r="A30555" s="1" t="s">
        <v>262</v>
      </c>
      <c r="B30555" t="str">
        <f t="shared" si="977"/>
        <v>https://www.udobaer.de/out/media/public/cust/others/s0000618-2021-ch_it.pdf</v>
      </c>
    </row>
    <row r="30556" spans="1:2" x14ac:dyDescent="0.2">
      <c r="A30556" s="1" t="s">
        <v>269</v>
      </c>
      <c r="B30556" t="str">
        <f t="shared" si="977"/>
        <v>https://www.udobaer.de/out/media/public/cust/others/s0000618-2021-ch_it.pdf</v>
      </c>
    </row>
    <row r="30557" spans="1:2" x14ac:dyDescent="0.2">
      <c r="A30557" s="1" t="s">
        <v>276</v>
      </c>
      <c r="B30557" t="str">
        <f t="shared" si="977"/>
        <v>https://www.udobaer.de/out/media/public/cust/others/s0000618-2021-ch_it.pdf</v>
      </c>
    </row>
    <row r="30558" spans="1:2" x14ac:dyDescent="0.2">
      <c r="A30558" s="1" t="s">
        <v>278</v>
      </c>
      <c r="B30558" t="str">
        <f t="shared" si="977"/>
        <v>https://www.udobaer.de/out/media/public/cust/others/s0000618-2021-ch_it.pdf</v>
      </c>
    </row>
    <row r="30559" spans="1:2" x14ac:dyDescent="0.2">
      <c r="A30559" s="1" t="s">
        <v>280</v>
      </c>
      <c r="B30559" t="str">
        <f t="shared" si="977"/>
        <v>https://www.udobaer.de/out/media/public/cust/others/s0000618-2021-ch_it.pdf</v>
      </c>
    </row>
    <row r="30560" spans="1:2" x14ac:dyDescent="0.2">
      <c r="A30560" s="1" t="s">
        <v>281</v>
      </c>
      <c r="B30560" t="str">
        <f t="shared" si="977"/>
        <v>https://www.udobaer.de/out/media/public/cust/others/s0000618-2021-ch_it.pdf</v>
      </c>
    </row>
    <row r="30561" spans="1:2" x14ac:dyDescent="0.2">
      <c r="A30561" s="1" t="s">
        <v>286</v>
      </c>
      <c r="B30561" t="str">
        <f t="shared" si="977"/>
        <v>https://www.udobaer.de/out/media/public/cust/others/s0000618-2021-ch_it.pdf</v>
      </c>
    </row>
    <row r="30562" spans="1:2" x14ac:dyDescent="0.2">
      <c r="A30562" s="1" t="s">
        <v>287</v>
      </c>
      <c r="B30562" t="str">
        <f t="shared" si="977"/>
        <v>https://www.udobaer.de/out/media/public/cust/others/s0000618-2021-ch_it.pdf</v>
      </c>
    </row>
    <row r="30563" spans="1:2" x14ac:dyDescent="0.2">
      <c r="A30563" s="1" t="s">
        <v>288</v>
      </c>
      <c r="B30563" t="str">
        <f t="shared" si="977"/>
        <v>https://www.udobaer.de/out/media/public/cust/others/s0000618-2021-ch_it.pdf</v>
      </c>
    </row>
    <row r="30564" spans="1:2" x14ac:dyDescent="0.2">
      <c r="A30564" s="1" t="s">
        <v>291</v>
      </c>
      <c r="B30564" t="str">
        <f t="shared" si="977"/>
        <v>https://www.udobaer.de/out/media/public/cust/others/s0000618-2021-ch_it.pdf</v>
      </c>
    </row>
    <row r="30565" spans="1:2" x14ac:dyDescent="0.2">
      <c r="A30565" s="1" t="s">
        <v>2305</v>
      </c>
      <c r="B30565" t="str">
        <f t="shared" si="977"/>
        <v>https://www.udobaer.de/out/media/public/cust/others/s0000618-2021-ch_it.pdf</v>
      </c>
    </row>
    <row r="30566" spans="1:2" x14ac:dyDescent="0.2">
      <c r="A30566" s="1" t="s">
        <v>2306</v>
      </c>
      <c r="B30566" t="str">
        <f t="shared" si="977"/>
        <v>https://www.udobaer.de/out/media/public/cust/others/s0000618-2021-ch_it.pdf</v>
      </c>
    </row>
    <row r="30567" spans="1:2" x14ac:dyDescent="0.2">
      <c r="A30567" s="1" t="s">
        <v>2307</v>
      </c>
      <c r="B30567" t="str">
        <f t="shared" si="977"/>
        <v>https://www.udobaer.de/out/media/public/cust/others/s0000618-2021-ch_it.pdf</v>
      </c>
    </row>
    <row r="30568" spans="1:2" x14ac:dyDescent="0.2">
      <c r="A30568" s="1" t="s">
        <v>2308</v>
      </c>
      <c r="B30568" t="str">
        <f t="shared" si="977"/>
        <v>https://www.udobaer.de/out/media/public/cust/others/s0000618-2021-ch_it.pdf</v>
      </c>
    </row>
    <row r="30569" spans="1:2" x14ac:dyDescent="0.2">
      <c r="A30569" s="1" t="s">
        <v>2309</v>
      </c>
      <c r="B30569" t="str">
        <f t="shared" si="977"/>
        <v>https://www.udobaer.de/out/media/public/cust/others/s0000618-2021-ch_it.pdf</v>
      </c>
    </row>
    <row r="30570" spans="1:2" x14ac:dyDescent="0.2">
      <c r="A30570" s="1" t="s">
        <v>2310</v>
      </c>
      <c r="B30570" t="str">
        <f t="shared" si="977"/>
        <v>https://www.udobaer.de/out/media/public/cust/others/s0000618-2021-ch_it.pdf</v>
      </c>
    </row>
    <row r="30571" spans="1:2" x14ac:dyDescent="0.2">
      <c r="A30571" s="1" t="s">
        <v>2311</v>
      </c>
      <c r="B30571" t="str">
        <f t="shared" si="977"/>
        <v>https://www.udobaer.de/out/media/public/cust/others/s0000618-2021-ch_it.pdf</v>
      </c>
    </row>
    <row r="30572" spans="1:2" x14ac:dyDescent="0.2">
      <c r="A30572" s="1" t="s">
        <v>2312</v>
      </c>
      <c r="B30572" t="str">
        <f t="shared" si="977"/>
        <v>https://www.udobaer.de/out/media/public/cust/others/s0000618-2021-ch_it.pdf</v>
      </c>
    </row>
    <row r="30573" spans="1:2" x14ac:dyDescent="0.2">
      <c r="A30573" s="1" t="s">
        <v>292</v>
      </c>
      <c r="B30573" t="str">
        <f t="shared" ref="B30573:B30580" si="978">HYPERLINK("https://www.udobaer.de/out/media/public/cust/others/s0000619-2021-ch_it.pdf")</f>
        <v>https://www.udobaer.de/out/media/public/cust/others/s0000619-2021-ch_it.pdf</v>
      </c>
    </row>
    <row r="30574" spans="1:2" x14ac:dyDescent="0.2">
      <c r="A30574" s="1" t="s">
        <v>293</v>
      </c>
      <c r="B30574" t="str">
        <f t="shared" si="978"/>
        <v>https://www.udobaer.de/out/media/public/cust/others/s0000619-2021-ch_it.pdf</v>
      </c>
    </row>
    <row r="30575" spans="1:2" x14ac:dyDescent="0.2">
      <c r="A30575" s="1" t="s">
        <v>294</v>
      </c>
      <c r="B30575" t="str">
        <f t="shared" si="978"/>
        <v>https://www.udobaer.de/out/media/public/cust/others/s0000619-2021-ch_it.pdf</v>
      </c>
    </row>
    <row r="30576" spans="1:2" x14ac:dyDescent="0.2">
      <c r="A30576" s="1" t="s">
        <v>295</v>
      </c>
      <c r="B30576" t="str">
        <f t="shared" si="978"/>
        <v>https://www.udobaer.de/out/media/public/cust/others/s0000619-2021-ch_it.pdf</v>
      </c>
    </row>
    <row r="30577" spans="1:2" x14ac:dyDescent="0.2">
      <c r="A30577" s="1" t="s">
        <v>370</v>
      </c>
      <c r="B30577" t="str">
        <f t="shared" si="978"/>
        <v>https://www.udobaer.de/out/media/public/cust/others/s0000619-2021-ch_it.pdf</v>
      </c>
    </row>
    <row r="30578" spans="1:2" x14ac:dyDescent="0.2">
      <c r="A30578" s="1" t="s">
        <v>374</v>
      </c>
      <c r="B30578" t="str">
        <f t="shared" si="978"/>
        <v>https://www.udobaer.de/out/media/public/cust/others/s0000619-2021-ch_it.pdf</v>
      </c>
    </row>
    <row r="30579" spans="1:2" x14ac:dyDescent="0.2">
      <c r="A30579" s="1" t="s">
        <v>506</v>
      </c>
      <c r="B30579" t="str">
        <f t="shared" si="978"/>
        <v>https://www.udobaer.de/out/media/public/cust/others/s0000619-2021-ch_it.pdf</v>
      </c>
    </row>
    <row r="30580" spans="1:2" x14ac:dyDescent="0.2">
      <c r="A30580" s="1" t="s">
        <v>507</v>
      </c>
      <c r="B30580" t="str">
        <f t="shared" si="978"/>
        <v>https://www.udobaer.de/out/media/public/cust/others/s0000619-2021-ch_it.pdf</v>
      </c>
    </row>
    <row r="30581" spans="1:2" x14ac:dyDescent="0.2">
      <c r="A30581" s="1" t="s">
        <v>231</v>
      </c>
      <c r="B30581" t="str">
        <f>HYPERLINK("https://www.udobaer.de/out/media/public/cust/others/s0000620-2021-ch_it.pdf")</f>
        <v>https://www.udobaer.de/out/media/public/cust/others/s0000620-2021-ch_it.pdf</v>
      </c>
    </row>
    <row r="30582" spans="1:2" x14ac:dyDescent="0.2">
      <c r="A30582" s="1" t="s">
        <v>232</v>
      </c>
      <c r="B30582" t="str">
        <f>HYPERLINK("https://www.udobaer.de/out/media/public/cust/others/s0000620-2021-ch_it.pdf")</f>
        <v>https://www.udobaer.de/out/media/public/cust/others/s0000620-2021-ch_it.pdf</v>
      </c>
    </row>
    <row r="30583" spans="1:2" x14ac:dyDescent="0.2">
      <c r="A30583" s="1" t="s">
        <v>233</v>
      </c>
      <c r="B30583" t="str">
        <f>HYPERLINK("https://www.udobaer.de/out/media/public/cust/others/s0000620-2021-ch_it.pdf")</f>
        <v>https://www.udobaer.de/out/media/public/cust/others/s0000620-2021-ch_it.pdf</v>
      </c>
    </row>
    <row r="30584" spans="1:2" x14ac:dyDescent="0.2">
      <c r="A30584" s="1" t="s">
        <v>239</v>
      </c>
      <c r="B30584" t="str">
        <f>HYPERLINK("https://www.udobaer.de/out/media/public/cust/others/s0000620-2021-ch_it.pdf")</f>
        <v>https://www.udobaer.de/out/media/public/cust/others/s0000620-2021-ch_it.pdf</v>
      </c>
    </row>
    <row r="30585" spans="1:2" x14ac:dyDescent="0.2">
      <c r="A30585" s="1" t="s">
        <v>234</v>
      </c>
      <c r="B30585" t="str">
        <f t="shared" ref="B30585:B30592" si="979">HYPERLINK("https://www.udobaer.de/out/media/public/cust/others/s0000621-2021-ch_it.pdf")</f>
        <v>https://www.udobaer.de/out/media/public/cust/others/s0000621-2021-ch_it.pdf</v>
      </c>
    </row>
    <row r="30586" spans="1:2" x14ac:dyDescent="0.2">
      <c r="A30586" s="1" t="s">
        <v>235</v>
      </c>
      <c r="B30586" t="str">
        <f t="shared" si="979"/>
        <v>https://www.udobaer.de/out/media/public/cust/others/s0000621-2021-ch_it.pdf</v>
      </c>
    </row>
    <row r="30587" spans="1:2" x14ac:dyDescent="0.2">
      <c r="A30587" s="1" t="s">
        <v>236</v>
      </c>
      <c r="B30587" t="str">
        <f t="shared" si="979"/>
        <v>https://www.udobaer.de/out/media/public/cust/others/s0000621-2021-ch_it.pdf</v>
      </c>
    </row>
    <row r="30588" spans="1:2" x14ac:dyDescent="0.2">
      <c r="A30588" s="1" t="s">
        <v>237</v>
      </c>
      <c r="B30588" t="str">
        <f t="shared" si="979"/>
        <v>https://www.udobaer.de/out/media/public/cust/others/s0000621-2021-ch_it.pdf</v>
      </c>
    </row>
    <row r="30589" spans="1:2" x14ac:dyDescent="0.2">
      <c r="A30589" s="1" t="s">
        <v>240</v>
      </c>
      <c r="B30589" t="str">
        <f t="shared" si="979"/>
        <v>https://www.udobaer.de/out/media/public/cust/others/s0000621-2021-ch_it.pdf</v>
      </c>
    </row>
    <row r="30590" spans="1:2" x14ac:dyDescent="0.2">
      <c r="A30590" s="1" t="s">
        <v>241</v>
      </c>
      <c r="B30590" t="str">
        <f t="shared" si="979"/>
        <v>https://www.udobaer.de/out/media/public/cust/others/s0000621-2021-ch_it.pdf</v>
      </c>
    </row>
    <row r="30591" spans="1:2" x14ac:dyDescent="0.2">
      <c r="A30591" s="1" t="s">
        <v>372</v>
      </c>
      <c r="B30591" t="str">
        <f t="shared" si="979"/>
        <v>https://www.udobaer.de/out/media/public/cust/others/s0000621-2021-ch_it.pdf</v>
      </c>
    </row>
    <row r="30592" spans="1:2" x14ac:dyDescent="0.2">
      <c r="A30592" s="1" t="s">
        <v>373</v>
      </c>
      <c r="B30592" t="str">
        <f t="shared" si="979"/>
        <v>https://www.udobaer.de/out/media/public/cust/others/s0000621-2021-ch_it.pdf</v>
      </c>
    </row>
    <row r="30593" spans="1:2" x14ac:dyDescent="0.2">
      <c r="A30593" s="1" t="s">
        <v>298</v>
      </c>
      <c r="B30593" t="str">
        <f>HYPERLINK("https://www.udobaer.de/out/media/public/cust/others/s0000622-2021-ch_it.pdf")</f>
        <v>https://www.udobaer.de/out/media/public/cust/others/s0000622-2021-ch_it.pdf</v>
      </c>
    </row>
    <row r="30594" spans="1:2" x14ac:dyDescent="0.2">
      <c r="A30594" s="1" t="s">
        <v>299</v>
      </c>
      <c r="B30594" t="str">
        <f>HYPERLINK("https://www.udobaer.de/out/media/public/cust/others/s0000622-2021-ch_it.pdf")</f>
        <v>https://www.udobaer.de/out/media/public/cust/others/s0000622-2021-ch_it.pdf</v>
      </c>
    </row>
    <row r="30595" spans="1:2" x14ac:dyDescent="0.2">
      <c r="A30595" s="1" t="s">
        <v>316</v>
      </c>
      <c r="B30595" t="str">
        <f>HYPERLINK("https://www.udobaer.de/out/media/public/cust/others/s0000622-2021-ch_it.pdf")</f>
        <v>https://www.udobaer.de/out/media/public/cust/others/s0000622-2021-ch_it.pdf</v>
      </c>
    </row>
    <row r="30596" spans="1:2" x14ac:dyDescent="0.2">
      <c r="A30596" s="1" t="s">
        <v>317</v>
      </c>
      <c r="B30596" t="str">
        <f>HYPERLINK("https://www.udobaer.de/out/media/public/cust/others/s0000622-2021-ch_it.pdf")</f>
        <v>https://www.udobaer.de/out/media/public/cust/others/s0000622-2021-ch_it.pdf</v>
      </c>
    </row>
    <row r="30597" spans="1:2" x14ac:dyDescent="0.2">
      <c r="A30597" s="1" t="s">
        <v>242</v>
      </c>
      <c r="B30597" t="str">
        <f t="shared" ref="B30597:B30611" si="980">HYPERLINK("https://www.udobaer.de/out/media/public/cust/others/s0000623-2021-ch_it.pdf")</f>
        <v>https://www.udobaer.de/out/media/public/cust/others/s0000623-2021-ch_it.pdf</v>
      </c>
    </row>
    <row r="30598" spans="1:2" x14ac:dyDescent="0.2">
      <c r="A30598" s="1" t="s">
        <v>243</v>
      </c>
      <c r="B30598" t="str">
        <f t="shared" si="980"/>
        <v>https://www.udobaer.de/out/media/public/cust/others/s0000623-2021-ch_it.pdf</v>
      </c>
    </row>
    <row r="30599" spans="1:2" x14ac:dyDescent="0.2">
      <c r="A30599" s="1" t="s">
        <v>254</v>
      </c>
      <c r="B30599" t="str">
        <f t="shared" si="980"/>
        <v>https://www.udobaer.de/out/media/public/cust/others/s0000623-2021-ch_it.pdf</v>
      </c>
    </row>
    <row r="30600" spans="1:2" x14ac:dyDescent="0.2">
      <c r="A30600" s="1" t="s">
        <v>255</v>
      </c>
      <c r="B30600" t="str">
        <f t="shared" si="980"/>
        <v>https://www.udobaer.de/out/media/public/cust/others/s0000623-2021-ch_it.pdf</v>
      </c>
    </row>
    <row r="30601" spans="1:2" x14ac:dyDescent="0.2">
      <c r="A30601" s="1" t="s">
        <v>296</v>
      </c>
      <c r="B30601" t="str">
        <f t="shared" si="980"/>
        <v>https://www.udobaer.de/out/media/public/cust/others/s0000623-2021-ch_it.pdf</v>
      </c>
    </row>
    <row r="30602" spans="1:2" x14ac:dyDescent="0.2">
      <c r="A30602" s="1" t="s">
        <v>297</v>
      </c>
      <c r="B30602" t="str">
        <f t="shared" si="980"/>
        <v>https://www.udobaer.de/out/media/public/cust/others/s0000623-2021-ch_it.pdf</v>
      </c>
    </row>
    <row r="30603" spans="1:2" x14ac:dyDescent="0.2">
      <c r="A30603" s="1" t="s">
        <v>335</v>
      </c>
      <c r="B30603" t="str">
        <f t="shared" si="980"/>
        <v>https://www.udobaer.de/out/media/public/cust/others/s0000623-2021-ch_it.pdf</v>
      </c>
    </row>
    <row r="30604" spans="1:2" x14ac:dyDescent="0.2">
      <c r="A30604" s="1" t="s">
        <v>336</v>
      </c>
      <c r="B30604" t="str">
        <f t="shared" si="980"/>
        <v>https://www.udobaer.de/out/media/public/cust/others/s0000623-2021-ch_it.pdf</v>
      </c>
    </row>
    <row r="30605" spans="1:2" x14ac:dyDescent="0.2">
      <c r="A30605" s="1" t="s">
        <v>337</v>
      </c>
      <c r="B30605" t="str">
        <f t="shared" si="980"/>
        <v>https://www.udobaer.de/out/media/public/cust/others/s0000623-2021-ch_it.pdf</v>
      </c>
    </row>
    <row r="30606" spans="1:2" x14ac:dyDescent="0.2">
      <c r="A30606" s="1" t="s">
        <v>341</v>
      </c>
      <c r="B30606" t="str">
        <f t="shared" si="980"/>
        <v>https://www.udobaer.de/out/media/public/cust/others/s0000623-2021-ch_it.pdf</v>
      </c>
    </row>
    <row r="30607" spans="1:2" x14ac:dyDescent="0.2">
      <c r="A30607" s="1" t="s">
        <v>342</v>
      </c>
      <c r="B30607" t="str">
        <f t="shared" si="980"/>
        <v>https://www.udobaer.de/out/media/public/cust/others/s0000623-2021-ch_it.pdf</v>
      </c>
    </row>
    <row r="30608" spans="1:2" x14ac:dyDescent="0.2">
      <c r="A30608" s="1" t="s">
        <v>343</v>
      </c>
      <c r="B30608" t="str">
        <f t="shared" si="980"/>
        <v>https://www.udobaer.de/out/media/public/cust/others/s0000623-2021-ch_it.pdf</v>
      </c>
    </row>
    <row r="30609" spans="1:2" x14ac:dyDescent="0.2">
      <c r="A30609" s="1" t="s">
        <v>350</v>
      </c>
      <c r="B30609" t="str">
        <f t="shared" si="980"/>
        <v>https://www.udobaer.de/out/media/public/cust/others/s0000623-2021-ch_it.pdf</v>
      </c>
    </row>
    <row r="30610" spans="1:2" x14ac:dyDescent="0.2">
      <c r="A30610" s="1" t="s">
        <v>351</v>
      </c>
      <c r="B30610" t="str">
        <f t="shared" si="980"/>
        <v>https://www.udobaer.de/out/media/public/cust/others/s0000623-2021-ch_it.pdf</v>
      </c>
    </row>
    <row r="30611" spans="1:2" x14ac:dyDescent="0.2">
      <c r="A30611" s="1" t="s">
        <v>352</v>
      </c>
      <c r="B30611" t="str">
        <f t="shared" si="980"/>
        <v>https://www.udobaer.de/out/media/public/cust/others/s0000623-2021-ch_it.pdf</v>
      </c>
    </row>
    <row r="30612" spans="1:2" x14ac:dyDescent="0.2">
      <c r="A30612" s="1" t="s">
        <v>387</v>
      </c>
      <c r="B30612" t="str">
        <f t="shared" ref="B30612:B30621" si="981">HYPERLINK("https://www.udobaer.de/out/media/public/cust/others/s0000624-2021-ch_it.pdf")</f>
        <v>https://www.udobaer.de/out/media/public/cust/others/s0000624-2021-ch_it.pdf</v>
      </c>
    </row>
    <row r="30613" spans="1:2" x14ac:dyDescent="0.2">
      <c r="A30613" s="1" t="s">
        <v>389</v>
      </c>
      <c r="B30613" t="str">
        <f t="shared" si="981"/>
        <v>https://www.udobaer.de/out/media/public/cust/others/s0000624-2021-ch_it.pdf</v>
      </c>
    </row>
    <row r="30614" spans="1:2" x14ac:dyDescent="0.2">
      <c r="A30614" s="1" t="s">
        <v>390</v>
      </c>
      <c r="B30614" t="str">
        <f t="shared" si="981"/>
        <v>https://www.udobaer.de/out/media/public/cust/others/s0000624-2021-ch_it.pdf</v>
      </c>
    </row>
    <row r="30615" spans="1:2" x14ac:dyDescent="0.2">
      <c r="A30615" s="1" t="s">
        <v>391</v>
      </c>
      <c r="B30615" t="str">
        <f t="shared" si="981"/>
        <v>https://www.udobaer.de/out/media/public/cust/others/s0000624-2021-ch_it.pdf</v>
      </c>
    </row>
    <row r="30616" spans="1:2" x14ac:dyDescent="0.2">
      <c r="A30616" s="1" t="s">
        <v>392</v>
      </c>
      <c r="B30616" t="str">
        <f t="shared" si="981"/>
        <v>https://www.udobaer.de/out/media/public/cust/others/s0000624-2021-ch_it.pdf</v>
      </c>
    </row>
    <row r="30617" spans="1:2" x14ac:dyDescent="0.2">
      <c r="A30617" s="1" t="s">
        <v>393</v>
      </c>
      <c r="B30617" t="str">
        <f t="shared" si="981"/>
        <v>https://www.udobaer.de/out/media/public/cust/others/s0000624-2021-ch_it.pdf</v>
      </c>
    </row>
    <row r="30618" spans="1:2" x14ac:dyDescent="0.2">
      <c r="A30618" s="1" t="s">
        <v>394</v>
      </c>
      <c r="B30618" t="str">
        <f t="shared" si="981"/>
        <v>https://www.udobaer.de/out/media/public/cust/others/s0000624-2021-ch_it.pdf</v>
      </c>
    </row>
    <row r="30619" spans="1:2" x14ac:dyDescent="0.2">
      <c r="A30619" s="1" t="s">
        <v>395</v>
      </c>
      <c r="B30619" t="str">
        <f t="shared" si="981"/>
        <v>https://www.udobaer.de/out/media/public/cust/others/s0000624-2021-ch_it.pdf</v>
      </c>
    </row>
    <row r="30620" spans="1:2" x14ac:dyDescent="0.2">
      <c r="A30620" s="1" t="s">
        <v>400</v>
      </c>
      <c r="B30620" t="str">
        <f t="shared" si="981"/>
        <v>https://www.udobaer.de/out/media/public/cust/others/s0000624-2021-ch_it.pdf</v>
      </c>
    </row>
    <row r="30621" spans="1:2" x14ac:dyDescent="0.2">
      <c r="A30621" s="1" t="s">
        <v>402</v>
      </c>
      <c r="B30621" t="str">
        <f t="shared" si="981"/>
        <v>https://www.udobaer.de/out/media/public/cust/others/s0000624-2021-ch_it.pdf</v>
      </c>
    </row>
    <row r="30622" spans="1:2" x14ac:dyDescent="0.2">
      <c r="A30622" s="1" t="s">
        <v>560</v>
      </c>
      <c r="B30622" t="str">
        <f>HYPERLINK("https://www.udobaer.de/out/media/public/cust/others/s0000625-2021-ch_it.pdf")</f>
        <v>https://www.udobaer.de/out/media/public/cust/others/s0000625-2021-ch_it.pdf</v>
      </c>
    </row>
    <row r="30623" spans="1:2" x14ac:dyDescent="0.2">
      <c r="A30623" s="1" t="s">
        <v>371</v>
      </c>
      <c r="B30623" t="str">
        <f t="shared" ref="B30623:B30654" si="982">HYPERLINK("https://www.udobaer.de/out/media/public/cust/others/s0000626-2021-ch_it.pdf")</f>
        <v>https://www.udobaer.de/out/media/public/cust/others/s0000626-2021-ch_it.pdf</v>
      </c>
    </row>
    <row r="30624" spans="1:2" x14ac:dyDescent="0.2">
      <c r="A30624" s="1" t="s">
        <v>411</v>
      </c>
      <c r="B30624" t="str">
        <f t="shared" si="982"/>
        <v>https://www.udobaer.de/out/media/public/cust/others/s0000626-2021-ch_it.pdf</v>
      </c>
    </row>
    <row r="30625" spans="1:2" x14ac:dyDescent="0.2">
      <c r="A30625" s="1" t="s">
        <v>412</v>
      </c>
      <c r="B30625" t="str">
        <f t="shared" si="982"/>
        <v>https://www.udobaer.de/out/media/public/cust/others/s0000626-2021-ch_it.pdf</v>
      </c>
    </row>
    <row r="30626" spans="1:2" x14ac:dyDescent="0.2">
      <c r="A30626" s="1" t="s">
        <v>413</v>
      </c>
      <c r="B30626" t="str">
        <f t="shared" si="982"/>
        <v>https://www.udobaer.de/out/media/public/cust/others/s0000626-2021-ch_it.pdf</v>
      </c>
    </row>
    <row r="30627" spans="1:2" x14ac:dyDescent="0.2">
      <c r="A30627" s="1" t="s">
        <v>414</v>
      </c>
      <c r="B30627" t="str">
        <f t="shared" si="982"/>
        <v>https://www.udobaer.de/out/media/public/cust/others/s0000626-2021-ch_it.pdf</v>
      </c>
    </row>
    <row r="30628" spans="1:2" x14ac:dyDescent="0.2">
      <c r="A30628" s="1" t="s">
        <v>415</v>
      </c>
      <c r="B30628" t="str">
        <f t="shared" si="982"/>
        <v>https://www.udobaer.de/out/media/public/cust/others/s0000626-2021-ch_it.pdf</v>
      </c>
    </row>
    <row r="30629" spans="1:2" x14ac:dyDescent="0.2">
      <c r="A30629" s="1" t="s">
        <v>416</v>
      </c>
      <c r="B30629" t="str">
        <f t="shared" si="982"/>
        <v>https://www.udobaer.de/out/media/public/cust/others/s0000626-2021-ch_it.pdf</v>
      </c>
    </row>
    <row r="30630" spans="1:2" x14ac:dyDescent="0.2">
      <c r="A30630" s="1" t="s">
        <v>417</v>
      </c>
      <c r="B30630" t="str">
        <f t="shared" si="982"/>
        <v>https://www.udobaer.de/out/media/public/cust/others/s0000626-2021-ch_it.pdf</v>
      </c>
    </row>
    <row r="30631" spans="1:2" x14ac:dyDescent="0.2">
      <c r="A30631" s="1" t="s">
        <v>418</v>
      </c>
      <c r="B30631" t="str">
        <f t="shared" si="982"/>
        <v>https://www.udobaer.de/out/media/public/cust/others/s0000626-2021-ch_it.pdf</v>
      </c>
    </row>
    <row r="30632" spans="1:2" x14ac:dyDescent="0.2">
      <c r="A30632" s="1" t="s">
        <v>419</v>
      </c>
      <c r="B30632" t="str">
        <f t="shared" si="982"/>
        <v>https://www.udobaer.de/out/media/public/cust/others/s0000626-2021-ch_it.pdf</v>
      </c>
    </row>
    <row r="30633" spans="1:2" x14ac:dyDescent="0.2">
      <c r="A30633" s="1" t="s">
        <v>420</v>
      </c>
      <c r="B30633" t="str">
        <f t="shared" si="982"/>
        <v>https://www.udobaer.de/out/media/public/cust/others/s0000626-2021-ch_it.pdf</v>
      </c>
    </row>
    <row r="30634" spans="1:2" x14ac:dyDescent="0.2">
      <c r="A30634" s="1" t="s">
        <v>421</v>
      </c>
      <c r="B30634" t="str">
        <f t="shared" si="982"/>
        <v>https://www.udobaer.de/out/media/public/cust/others/s0000626-2021-ch_it.pdf</v>
      </c>
    </row>
    <row r="30635" spans="1:2" x14ac:dyDescent="0.2">
      <c r="A30635" s="1" t="s">
        <v>422</v>
      </c>
      <c r="B30635" t="str">
        <f t="shared" si="982"/>
        <v>https://www.udobaer.de/out/media/public/cust/others/s0000626-2021-ch_it.pdf</v>
      </c>
    </row>
    <row r="30636" spans="1:2" x14ac:dyDescent="0.2">
      <c r="A30636" s="1" t="s">
        <v>423</v>
      </c>
      <c r="B30636" t="str">
        <f t="shared" si="982"/>
        <v>https://www.udobaer.de/out/media/public/cust/others/s0000626-2021-ch_it.pdf</v>
      </c>
    </row>
    <row r="30637" spans="1:2" x14ac:dyDescent="0.2">
      <c r="A30637" s="1" t="s">
        <v>424</v>
      </c>
      <c r="B30637" t="str">
        <f t="shared" si="982"/>
        <v>https://www.udobaer.de/out/media/public/cust/others/s0000626-2021-ch_it.pdf</v>
      </c>
    </row>
    <row r="30638" spans="1:2" x14ac:dyDescent="0.2">
      <c r="A30638" s="1" t="s">
        <v>425</v>
      </c>
      <c r="B30638" t="str">
        <f t="shared" si="982"/>
        <v>https://www.udobaer.de/out/media/public/cust/others/s0000626-2021-ch_it.pdf</v>
      </c>
    </row>
    <row r="30639" spans="1:2" x14ac:dyDescent="0.2">
      <c r="A30639" s="1" t="s">
        <v>426</v>
      </c>
      <c r="B30639" t="str">
        <f t="shared" si="982"/>
        <v>https://www.udobaer.de/out/media/public/cust/others/s0000626-2021-ch_it.pdf</v>
      </c>
    </row>
    <row r="30640" spans="1:2" x14ac:dyDescent="0.2">
      <c r="A30640" s="1" t="s">
        <v>427</v>
      </c>
      <c r="B30640" t="str">
        <f t="shared" si="982"/>
        <v>https://www.udobaer.de/out/media/public/cust/others/s0000626-2021-ch_it.pdf</v>
      </c>
    </row>
    <row r="30641" spans="1:2" x14ac:dyDescent="0.2">
      <c r="A30641" s="1" t="s">
        <v>428</v>
      </c>
      <c r="B30641" t="str">
        <f t="shared" si="982"/>
        <v>https://www.udobaer.de/out/media/public/cust/others/s0000626-2021-ch_it.pdf</v>
      </c>
    </row>
    <row r="30642" spans="1:2" x14ac:dyDescent="0.2">
      <c r="A30642" s="1" t="s">
        <v>429</v>
      </c>
      <c r="B30642" t="str">
        <f t="shared" si="982"/>
        <v>https://www.udobaer.de/out/media/public/cust/others/s0000626-2021-ch_it.pdf</v>
      </c>
    </row>
    <row r="30643" spans="1:2" x14ac:dyDescent="0.2">
      <c r="A30643" s="1" t="s">
        <v>430</v>
      </c>
      <c r="B30643" t="str">
        <f t="shared" si="982"/>
        <v>https://www.udobaer.de/out/media/public/cust/others/s0000626-2021-ch_it.pdf</v>
      </c>
    </row>
    <row r="30644" spans="1:2" x14ac:dyDescent="0.2">
      <c r="A30644" s="1" t="s">
        <v>431</v>
      </c>
      <c r="B30644" t="str">
        <f t="shared" si="982"/>
        <v>https://www.udobaer.de/out/media/public/cust/others/s0000626-2021-ch_it.pdf</v>
      </c>
    </row>
    <row r="30645" spans="1:2" x14ac:dyDescent="0.2">
      <c r="A30645" s="1" t="s">
        <v>432</v>
      </c>
      <c r="B30645" t="str">
        <f t="shared" si="982"/>
        <v>https://www.udobaer.de/out/media/public/cust/others/s0000626-2021-ch_it.pdf</v>
      </c>
    </row>
    <row r="30646" spans="1:2" x14ac:dyDescent="0.2">
      <c r="A30646" s="1" t="s">
        <v>433</v>
      </c>
      <c r="B30646" t="str">
        <f t="shared" si="982"/>
        <v>https://www.udobaer.de/out/media/public/cust/others/s0000626-2021-ch_it.pdf</v>
      </c>
    </row>
    <row r="30647" spans="1:2" x14ac:dyDescent="0.2">
      <c r="A30647" s="1" t="s">
        <v>434</v>
      </c>
      <c r="B30647" t="str">
        <f t="shared" si="982"/>
        <v>https://www.udobaer.de/out/media/public/cust/others/s0000626-2021-ch_it.pdf</v>
      </c>
    </row>
    <row r="30648" spans="1:2" x14ac:dyDescent="0.2">
      <c r="A30648" s="1" t="s">
        <v>436</v>
      </c>
      <c r="B30648" t="str">
        <f t="shared" si="982"/>
        <v>https://www.udobaer.de/out/media/public/cust/others/s0000626-2021-ch_it.pdf</v>
      </c>
    </row>
    <row r="30649" spans="1:2" x14ac:dyDescent="0.2">
      <c r="A30649" s="1" t="s">
        <v>437</v>
      </c>
      <c r="B30649" t="str">
        <f t="shared" si="982"/>
        <v>https://www.udobaer.de/out/media/public/cust/others/s0000626-2021-ch_it.pdf</v>
      </c>
    </row>
    <row r="30650" spans="1:2" x14ac:dyDescent="0.2">
      <c r="A30650" s="1" t="s">
        <v>438</v>
      </c>
      <c r="B30650" t="str">
        <f t="shared" si="982"/>
        <v>https://www.udobaer.de/out/media/public/cust/others/s0000626-2021-ch_it.pdf</v>
      </c>
    </row>
    <row r="30651" spans="1:2" x14ac:dyDescent="0.2">
      <c r="A30651" s="1" t="s">
        <v>439</v>
      </c>
      <c r="B30651" t="str">
        <f t="shared" si="982"/>
        <v>https://www.udobaer.de/out/media/public/cust/others/s0000626-2021-ch_it.pdf</v>
      </c>
    </row>
    <row r="30652" spans="1:2" x14ac:dyDescent="0.2">
      <c r="A30652" s="1" t="s">
        <v>440</v>
      </c>
      <c r="B30652" t="str">
        <f t="shared" si="982"/>
        <v>https://www.udobaer.de/out/media/public/cust/others/s0000626-2021-ch_it.pdf</v>
      </c>
    </row>
    <row r="30653" spans="1:2" x14ac:dyDescent="0.2">
      <c r="A30653" s="1" t="s">
        <v>441</v>
      </c>
      <c r="B30653" t="str">
        <f t="shared" si="982"/>
        <v>https://www.udobaer.de/out/media/public/cust/others/s0000626-2021-ch_it.pdf</v>
      </c>
    </row>
    <row r="30654" spans="1:2" x14ac:dyDescent="0.2">
      <c r="A30654" s="1" t="s">
        <v>442</v>
      </c>
      <c r="B30654" t="str">
        <f t="shared" si="982"/>
        <v>https://www.udobaer.de/out/media/public/cust/others/s0000626-2021-ch_it.pdf</v>
      </c>
    </row>
    <row r="30655" spans="1:2" x14ac:dyDescent="0.2">
      <c r="A30655" s="1" t="s">
        <v>443</v>
      </c>
      <c r="B30655" t="str">
        <f t="shared" ref="B30655:B30671" si="983">HYPERLINK("https://www.udobaer.de/out/media/public/cust/others/s0000626-2021-ch_it.pdf")</f>
        <v>https://www.udobaer.de/out/media/public/cust/others/s0000626-2021-ch_it.pdf</v>
      </c>
    </row>
    <row r="30656" spans="1:2" x14ac:dyDescent="0.2">
      <c r="A30656" s="1" t="s">
        <v>444</v>
      </c>
      <c r="B30656" t="str">
        <f t="shared" si="983"/>
        <v>https://www.udobaer.de/out/media/public/cust/others/s0000626-2021-ch_it.pdf</v>
      </c>
    </row>
    <row r="30657" spans="1:2" x14ac:dyDescent="0.2">
      <c r="A30657" s="1" t="s">
        <v>445</v>
      </c>
      <c r="B30657" t="str">
        <f t="shared" si="983"/>
        <v>https://www.udobaer.de/out/media/public/cust/others/s0000626-2021-ch_it.pdf</v>
      </c>
    </row>
    <row r="30658" spans="1:2" x14ac:dyDescent="0.2">
      <c r="A30658" s="1" t="s">
        <v>446</v>
      </c>
      <c r="B30658" t="str">
        <f t="shared" si="983"/>
        <v>https://www.udobaer.de/out/media/public/cust/others/s0000626-2021-ch_it.pdf</v>
      </c>
    </row>
    <row r="30659" spans="1:2" x14ac:dyDescent="0.2">
      <c r="A30659" s="1" t="s">
        <v>447</v>
      </c>
      <c r="B30659" t="str">
        <f t="shared" si="983"/>
        <v>https://www.udobaer.de/out/media/public/cust/others/s0000626-2021-ch_it.pdf</v>
      </c>
    </row>
    <row r="30660" spans="1:2" x14ac:dyDescent="0.2">
      <c r="A30660" s="1" t="s">
        <v>449</v>
      </c>
      <c r="B30660" t="str">
        <f t="shared" si="983"/>
        <v>https://www.udobaer.de/out/media/public/cust/others/s0000626-2021-ch_it.pdf</v>
      </c>
    </row>
    <row r="30661" spans="1:2" x14ac:dyDescent="0.2">
      <c r="A30661" s="1" t="s">
        <v>450</v>
      </c>
      <c r="B30661" t="str">
        <f t="shared" si="983"/>
        <v>https://www.udobaer.de/out/media/public/cust/others/s0000626-2021-ch_it.pdf</v>
      </c>
    </row>
    <row r="30662" spans="1:2" x14ac:dyDescent="0.2">
      <c r="A30662" s="1" t="s">
        <v>451</v>
      </c>
      <c r="B30662" t="str">
        <f t="shared" si="983"/>
        <v>https://www.udobaer.de/out/media/public/cust/others/s0000626-2021-ch_it.pdf</v>
      </c>
    </row>
    <row r="30663" spans="1:2" x14ac:dyDescent="0.2">
      <c r="A30663" s="1" t="s">
        <v>452</v>
      </c>
      <c r="B30663" t="str">
        <f t="shared" si="983"/>
        <v>https://www.udobaer.de/out/media/public/cust/others/s0000626-2021-ch_it.pdf</v>
      </c>
    </row>
    <row r="30664" spans="1:2" x14ac:dyDescent="0.2">
      <c r="A30664" s="1" t="s">
        <v>453</v>
      </c>
      <c r="B30664" t="str">
        <f t="shared" si="983"/>
        <v>https://www.udobaer.de/out/media/public/cust/others/s0000626-2021-ch_it.pdf</v>
      </c>
    </row>
    <row r="30665" spans="1:2" x14ac:dyDescent="0.2">
      <c r="A30665" s="1" t="s">
        <v>454</v>
      </c>
      <c r="B30665" t="str">
        <f t="shared" si="983"/>
        <v>https://www.udobaer.de/out/media/public/cust/others/s0000626-2021-ch_it.pdf</v>
      </c>
    </row>
    <row r="30666" spans="1:2" x14ac:dyDescent="0.2">
      <c r="A30666" s="1" t="s">
        <v>455</v>
      </c>
      <c r="B30666" t="str">
        <f t="shared" si="983"/>
        <v>https://www.udobaer.de/out/media/public/cust/others/s0000626-2021-ch_it.pdf</v>
      </c>
    </row>
    <row r="30667" spans="1:2" x14ac:dyDescent="0.2">
      <c r="A30667" s="1" t="s">
        <v>456</v>
      </c>
      <c r="B30667" t="str">
        <f t="shared" si="983"/>
        <v>https://www.udobaer.de/out/media/public/cust/others/s0000626-2021-ch_it.pdf</v>
      </c>
    </row>
    <row r="30668" spans="1:2" x14ac:dyDescent="0.2">
      <c r="A30668" s="1" t="s">
        <v>457</v>
      </c>
      <c r="B30668" t="str">
        <f t="shared" si="983"/>
        <v>https://www.udobaer.de/out/media/public/cust/others/s0000626-2021-ch_it.pdf</v>
      </c>
    </row>
    <row r="30669" spans="1:2" x14ac:dyDescent="0.2">
      <c r="A30669" s="1" t="s">
        <v>458</v>
      </c>
      <c r="B30669" t="str">
        <f t="shared" si="983"/>
        <v>https://www.udobaer.de/out/media/public/cust/others/s0000626-2021-ch_it.pdf</v>
      </c>
    </row>
    <row r="30670" spans="1:2" x14ac:dyDescent="0.2">
      <c r="A30670" s="1" t="s">
        <v>459</v>
      </c>
      <c r="B30670" t="str">
        <f t="shared" si="983"/>
        <v>https://www.udobaer.de/out/media/public/cust/others/s0000626-2021-ch_it.pdf</v>
      </c>
    </row>
    <row r="30671" spans="1:2" x14ac:dyDescent="0.2">
      <c r="A30671" s="1" t="s">
        <v>460</v>
      </c>
      <c r="B30671" t="str">
        <f t="shared" si="983"/>
        <v>https://www.udobaer.de/out/media/public/cust/others/s0000626-2021-ch_it.pdf</v>
      </c>
    </row>
    <row r="30672" spans="1:2" x14ac:dyDescent="0.2">
      <c r="A30672" s="1" t="s">
        <v>478</v>
      </c>
      <c r="B30672" t="str">
        <f t="shared" ref="B30672:B30681" si="984">HYPERLINK("https://www.udobaer.de/out/media/public/cust/others/s0000627-2021-ch_it.pdf")</f>
        <v>https://www.udobaer.de/out/media/public/cust/others/s0000627-2021-ch_it.pdf</v>
      </c>
    </row>
    <row r="30673" spans="1:2" x14ac:dyDescent="0.2">
      <c r="A30673" s="1" t="s">
        <v>479</v>
      </c>
      <c r="B30673" t="str">
        <f t="shared" si="984"/>
        <v>https://www.udobaer.de/out/media/public/cust/others/s0000627-2021-ch_it.pdf</v>
      </c>
    </row>
    <row r="30674" spans="1:2" x14ac:dyDescent="0.2">
      <c r="A30674" s="1" t="s">
        <v>480</v>
      </c>
      <c r="B30674" t="str">
        <f t="shared" si="984"/>
        <v>https://www.udobaer.de/out/media/public/cust/others/s0000627-2021-ch_it.pdf</v>
      </c>
    </row>
    <row r="30675" spans="1:2" x14ac:dyDescent="0.2">
      <c r="A30675" s="1" t="s">
        <v>481</v>
      </c>
      <c r="B30675" t="str">
        <f t="shared" si="984"/>
        <v>https://www.udobaer.de/out/media/public/cust/others/s0000627-2021-ch_it.pdf</v>
      </c>
    </row>
    <row r="30676" spans="1:2" x14ac:dyDescent="0.2">
      <c r="A30676" s="1" t="s">
        <v>482</v>
      </c>
      <c r="B30676" t="str">
        <f t="shared" si="984"/>
        <v>https://www.udobaer.de/out/media/public/cust/others/s0000627-2021-ch_it.pdf</v>
      </c>
    </row>
    <row r="30677" spans="1:2" x14ac:dyDescent="0.2">
      <c r="A30677" s="1" t="s">
        <v>483</v>
      </c>
      <c r="B30677" t="str">
        <f t="shared" si="984"/>
        <v>https://www.udobaer.de/out/media/public/cust/others/s0000627-2021-ch_it.pdf</v>
      </c>
    </row>
    <row r="30678" spans="1:2" x14ac:dyDescent="0.2">
      <c r="A30678" s="1" t="s">
        <v>484</v>
      </c>
      <c r="B30678" t="str">
        <f t="shared" si="984"/>
        <v>https://www.udobaer.de/out/media/public/cust/others/s0000627-2021-ch_it.pdf</v>
      </c>
    </row>
    <row r="30679" spans="1:2" x14ac:dyDescent="0.2">
      <c r="A30679" s="1" t="s">
        <v>485</v>
      </c>
      <c r="B30679" t="str">
        <f t="shared" si="984"/>
        <v>https://www.udobaer.de/out/media/public/cust/others/s0000627-2021-ch_it.pdf</v>
      </c>
    </row>
    <row r="30680" spans="1:2" x14ac:dyDescent="0.2">
      <c r="A30680" s="1" t="s">
        <v>497</v>
      </c>
      <c r="B30680" t="str">
        <f t="shared" si="984"/>
        <v>https://www.udobaer.de/out/media/public/cust/others/s0000627-2021-ch_it.pdf</v>
      </c>
    </row>
    <row r="30681" spans="1:2" x14ac:dyDescent="0.2">
      <c r="A30681" s="1" t="s">
        <v>499</v>
      </c>
      <c r="B30681" t="str">
        <f t="shared" si="984"/>
        <v>https://www.udobaer.de/out/media/public/cust/others/s0000627-2021-ch_it.pdf</v>
      </c>
    </row>
    <row r="30682" spans="1:2" x14ac:dyDescent="0.2">
      <c r="A30682" s="1" t="s">
        <v>375</v>
      </c>
      <c r="B30682" t="str">
        <f t="shared" ref="B30682:B30689" si="985">HYPERLINK("https://www.udobaer.de/out/media/public/cust/others/s0000628-2021-ch_it.pdf")</f>
        <v>https://www.udobaer.de/out/media/public/cust/others/s0000628-2021-ch_it.pdf</v>
      </c>
    </row>
    <row r="30683" spans="1:2" x14ac:dyDescent="0.2">
      <c r="A30683" s="1" t="s">
        <v>468</v>
      </c>
      <c r="B30683" t="str">
        <f t="shared" si="985"/>
        <v>https://www.udobaer.de/out/media/public/cust/others/s0000628-2021-ch_it.pdf</v>
      </c>
    </row>
    <row r="30684" spans="1:2" x14ac:dyDescent="0.2">
      <c r="A30684" s="1" t="s">
        <v>476</v>
      </c>
      <c r="B30684" t="str">
        <f t="shared" si="985"/>
        <v>https://www.udobaer.de/out/media/public/cust/others/s0000628-2021-ch_it.pdf</v>
      </c>
    </row>
    <row r="30685" spans="1:2" x14ac:dyDescent="0.2">
      <c r="A30685" s="1" t="s">
        <v>477</v>
      </c>
      <c r="B30685" t="str">
        <f t="shared" si="985"/>
        <v>https://www.udobaer.de/out/media/public/cust/others/s0000628-2021-ch_it.pdf</v>
      </c>
    </row>
    <row r="30686" spans="1:2" x14ac:dyDescent="0.2">
      <c r="A30686" s="1" t="s">
        <v>486</v>
      </c>
      <c r="B30686" t="str">
        <f t="shared" si="985"/>
        <v>https://www.udobaer.de/out/media/public/cust/others/s0000628-2021-ch_it.pdf</v>
      </c>
    </row>
    <row r="30687" spans="1:2" x14ac:dyDescent="0.2">
      <c r="A30687" s="1" t="s">
        <v>487</v>
      </c>
      <c r="B30687" t="str">
        <f t="shared" si="985"/>
        <v>https://www.udobaer.de/out/media/public/cust/others/s0000628-2021-ch_it.pdf</v>
      </c>
    </row>
    <row r="30688" spans="1:2" x14ac:dyDescent="0.2">
      <c r="A30688" s="1" t="s">
        <v>488</v>
      </c>
      <c r="B30688" t="str">
        <f t="shared" si="985"/>
        <v>https://www.udobaer.de/out/media/public/cust/others/s0000628-2021-ch_it.pdf</v>
      </c>
    </row>
    <row r="30689" spans="1:2" x14ac:dyDescent="0.2">
      <c r="A30689" s="1" t="s">
        <v>489</v>
      </c>
      <c r="B30689" t="str">
        <f t="shared" si="985"/>
        <v>https://www.udobaer.de/out/media/public/cust/others/s0000628-2021-ch_it.pdf</v>
      </c>
    </row>
    <row r="30690" spans="1:2" x14ac:dyDescent="0.2">
      <c r="A30690" s="1" t="s">
        <v>376</v>
      </c>
      <c r="B30690" t="str">
        <f t="shared" ref="B30690:B30699" si="986">HYPERLINK("https://www.udobaer.de/out/media/public/cust/others/s0000629-2021-ch_it.pdf")</f>
        <v>https://www.udobaer.de/out/media/public/cust/others/s0000629-2021-ch_it.pdf</v>
      </c>
    </row>
    <row r="30691" spans="1:2" x14ac:dyDescent="0.2">
      <c r="A30691" s="1" t="s">
        <v>377</v>
      </c>
      <c r="B30691" t="str">
        <f t="shared" si="986"/>
        <v>https://www.udobaer.de/out/media/public/cust/others/s0000629-2021-ch_it.pdf</v>
      </c>
    </row>
    <row r="30692" spans="1:2" x14ac:dyDescent="0.2">
      <c r="A30692" s="1" t="s">
        <v>467</v>
      </c>
      <c r="B30692" t="str">
        <f t="shared" si="986"/>
        <v>https://www.udobaer.de/out/media/public/cust/others/s0000629-2021-ch_it.pdf</v>
      </c>
    </row>
    <row r="30693" spans="1:2" x14ac:dyDescent="0.2">
      <c r="A30693" s="1" t="s">
        <v>469</v>
      </c>
      <c r="B30693" t="str">
        <f t="shared" si="986"/>
        <v>https://www.udobaer.de/out/media/public/cust/others/s0000629-2021-ch_it.pdf</v>
      </c>
    </row>
    <row r="30694" spans="1:2" x14ac:dyDescent="0.2">
      <c r="A30694" s="1" t="s">
        <v>470</v>
      </c>
      <c r="B30694" t="str">
        <f t="shared" si="986"/>
        <v>https://www.udobaer.de/out/media/public/cust/others/s0000629-2021-ch_it.pdf</v>
      </c>
    </row>
    <row r="30695" spans="1:2" x14ac:dyDescent="0.2">
      <c r="A30695" s="1" t="s">
        <v>471</v>
      </c>
      <c r="B30695" t="str">
        <f t="shared" si="986"/>
        <v>https://www.udobaer.de/out/media/public/cust/others/s0000629-2021-ch_it.pdf</v>
      </c>
    </row>
    <row r="30696" spans="1:2" x14ac:dyDescent="0.2">
      <c r="A30696" s="1" t="s">
        <v>472</v>
      </c>
      <c r="B30696" t="str">
        <f t="shared" si="986"/>
        <v>https://www.udobaer.de/out/media/public/cust/others/s0000629-2021-ch_it.pdf</v>
      </c>
    </row>
    <row r="30697" spans="1:2" x14ac:dyDescent="0.2">
      <c r="A30697" s="1" t="s">
        <v>473</v>
      </c>
      <c r="B30697" t="str">
        <f t="shared" si="986"/>
        <v>https://www.udobaer.de/out/media/public/cust/others/s0000629-2021-ch_it.pdf</v>
      </c>
    </row>
    <row r="30698" spans="1:2" x14ac:dyDescent="0.2">
      <c r="A30698" s="1" t="s">
        <v>474</v>
      </c>
      <c r="B30698" t="str">
        <f t="shared" si="986"/>
        <v>https://www.udobaer.de/out/media/public/cust/others/s0000629-2021-ch_it.pdf</v>
      </c>
    </row>
    <row r="30699" spans="1:2" x14ac:dyDescent="0.2">
      <c r="A30699" s="1" t="s">
        <v>475</v>
      </c>
      <c r="B30699" t="str">
        <f t="shared" si="986"/>
        <v>https://www.udobaer.de/out/media/public/cust/others/s0000629-2021-ch_it.pdf</v>
      </c>
    </row>
    <row r="30700" spans="1:2" x14ac:dyDescent="0.2">
      <c r="A30700" s="1" t="s">
        <v>621</v>
      </c>
      <c r="B30700" t="str">
        <f>HYPERLINK("https://www.udobaer.de/out/media/public/cust/others/s0000630-2021-ch_it.pdf")</f>
        <v>https://www.udobaer.de/out/media/public/cust/others/s0000630-2021-ch_it.pdf</v>
      </c>
    </row>
    <row r="30701" spans="1:2" x14ac:dyDescent="0.2">
      <c r="A30701" s="1" t="s">
        <v>622</v>
      </c>
      <c r="B30701" t="str">
        <f>HYPERLINK("https://www.udobaer.de/out/media/public/cust/others/s0000630-2021-ch_it.pdf")</f>
        <v>https://www.udobaer.de/out/media/public/cust/others/s0000630-2021-ch_it.pdf</v>
      </c>
    </row>
    <row r="30702" spans="1:2" x14ac:dyDescent="0.2">
      <c r="A30702" s="1" t="s">
        <v>623</v>
      </c>
      <c r="B30702" t="str">
        <f>HYPERLINK("https://www.udobaer.de/out/media/public/cust/others/s0000630-2021-ch_it.pdf")</f>
        <v>https://www.udobaer.de/out/media/public/cust/others/s0000630-2021-ch_it.pdf</v>
      </c>
    </row>
    <row r="30703" spans="1:2" x14ac:dyDescent="0.2">
      <c r="A30703" s="1" t="s">
        <v>624</v>
      </c>
      <c r="B30703" t="str">
        <f>HYPERLINK("https://www.udobaer.de/out/media/public/cust/others/s0000630-2021-ch_it.pdf")</f>
        <v>https://www.udobaer.de/out/media/public/cust/others/s0000630-2021-ch_it.pdf</v>
      </c>
    </row>
    <row r="30704" spans="1:2" x14ac:dyDescent="0.2">
      <c r="A30704" s="1" t="s">
        <v>396</v>
      </c>
      <c r="B30704" t="str">
        <f t="shared" ref="B30704:B30714" si="987">HYPERLINK("https://www.udobaer.de/out/media/public/cust/others/s0000631-2021-ch_it.pdf")</f>
        <v>https://www.udobaer.de/out/media/public/cust/others/s0000631-2021-ch_it.pdf</v>
      </c>
    </row>
    <row r="30705" spans="1:2" x14ac:dyDescent="0.2">
      <c r="A30705" s="1" t="s">
        <v>397</v>
      </c>
      <c r="B30705" t="str">
        <f t="shared" si="987"/>
        <v>https://www.udobaer.de/out/media/public/cust/others/s0000631-2021-ch_it.pdf</v>
      </c>
    </row>
    <row r="30706" spans="1:2" x14ac:dyDescent="0.2">
      <c r="A30706" s="1" t="s">
        <v>398</v>
      </c>
      <c r="B30706" t="str">
        <f t="shared" si="987"/>
        <v>https://www.udobaer.de/out/media/public/cust/others/s0000631-2021-ch_it.pdf</v>
      </c>
    </row>
    <row r="30707" spans="1:2" x14ac:dyDescent="0.2">
      <c r="A30707" s="1" t="s">
        <v>399</v>
      </c>
      <c r="B30707" t="str">
        <f t="shared" si="987"/>
        <v>https://www.udobaer.de/out/media/public/cust/others/s0000631-2021-ch_it.pdf</v>
      </c>
    </row>
    <row r="30708" spans="1:2" x14ac:dyDescent="0.2">
      <c r="A30708" s="1" t="s">
        <v>401</v>
      </c>
      <c r="B30708" t="str">
        <f t="shared" si="987"/>
        <v>https://www.udobaer.de/out/media/public/cust/others/s0000631-2021-ch_it.pdf</v>
      </c>
    </row>
    <row r="30709" spans="1:2" x14ac:dyDescent="0.2">
      <c r="A30709" s="1" t="s">
        <v>496</v>
      </c>
      <c r="B30709" t="str">
        <f t="shared" si="987"/>
        <v>https://www.udobaer.de/out/media/public/cust/others/s0000631-2021-ch_it.pdf</v>
      </c>
    </row>
    <row r="30710" spans="1:2" x14ac:dyDescent="0.2">
      <c r="A30710" s="1" t="s">
        <v>498</v>
      </c>
      <c r="B30710" t="str">
        <f t="shared" si="987"/>
        <v>https://www.udobaer.de/out/media/public/cust/others/s0000631-2021-ch_it.pdf</v>
      </c>
    </row>
    <row r="30711" spans="1:2" x14ac:dyDescent="0.2">
      <c r="A30711" s="1" t="s">
        <v>500</v>
      </c>
      <c r="B30711" t="str">
        <f t="shared" si="987"/>
        <v>https://www.udobaer.de/out/media/public/cust/others/s0000631-2021-ch_it.pdf</v>
      </c>
    </row>
    <row r="30712" spans="1:2" x14ac:dyDescent="0.2">
      <c r="A30712" s="1" t="s">
        <v>501</v>
      </c>
      <c r="B30712" t="str">
        <f t="shared" si="987"/>
        <v>https://www.udobaer.de/out/media/public/cust/others/s0000631-2021-ch_it.pdf</v>
      </c>
    </row>
    <row r="30713" spans="1:2" x14ac:dyDescent="0.2">
      <c r="A30713" s="1" t="s">
        <v>502</v>
      </c>
      <c r="B30713" t="str">
        <f t="shared" si="987"/>
        <v>https://www.udobaer.de/out/media/public/cust/others/s0000631-2021-ch_it.pdf</v>
      </c>
    </row>
    <row r="30714" spans="1:2" x14ac:dyDescent="0.2">
      <c r="A30714" s="1" t="s">
        <v>505</v>
      </c>
      <c r="B30714" t="str">
        <f t="shared" si="987"/>
        <v>https://www.udobaer.de/out/media/public/cust/others/s0000631-2021-ch_it.pdf</v>
      </c>
    </row>
    <row r="30715" spans="1:2" x14ac:dyDescent="0.2">
      <c r="A30715" s="1" t="s">
        <v>435</v>
      </c>
      <c r="B30715" t="str">
        <f t="shared" ref="B30715:B30724" si="988">HYPERLINK("https://www.udobaer.de/out/media/public/cust/others/s0000632-2021-ch_it.pdf")</f>
        <v>https://www.udobaer.de/out/media/public/cust/others/s0000632-2021-ch_it.pdf</v>
      </c>
    </row>
    <row r="30716" spans="1:2" x14ac:dyDescent="0.2">
      <c r="A30716" s="1" t="s">
        <v>448</v>
      </c>
      <c r="B30716" t="str">
        <f t="shared" si="988"/>
        <v>https://www.udobaer.de/out/media/public/cust/others/s0000632-2021-ch_it.pdf</v>
      </c>
    </row>
    <row r="30717" spans="1:2" x14ac:dyDescent="0.2">
      <c r="A30717" s="1" t="s">
        <v>461</v>
      </c>
      <c r="B30717" t="str">
        <f t="shared" si="988"/>
        <v>https://www.udobaer.de/out/media/public/cust/others/s0000632-2021-ch_it.pdf</v>
      </c>
    </row>
    <row r="30718" spans="1:2" x14ac:dyDescent="0.2">
      <c r="A30718" s="1" t="s">
        <v>462</v>
      </c>
      <c r="B30718" t="str">
        <f t="shared" si="988"/>
        <v>https://www.udobaer.de/out/media/public/cust/others/s0000632-2021-ch_it.pdf</v>
      </c>
    </row>
    <row r="30719" spans="1:2" x14ac:dyDescent="0.2">
      <c r="A30719" s="1" t="s">
        <v>463</v>
      </c>
      <c r="B30719" t="str">
        <f t="shared" si="988"/>
        <v>https://www.udobaer.de/out/media/public/cust/others/s0000632-2021-ch_it.pdf</v>
      </c>
    </row>
    <row r="30720" spans="1:2" x14ac:dyDescent="0.2">
      <c r="A30720" s="1" t="s">
        <v>464</v>
      </c>
      <c r="B30720" t="str">
        <f t="shared" si="988"/>
        <v>https://www.udobaer.de/out/media/public/cust/others/s0000632-2021-ch_it.pdf</v>
      </c>
    </row>
    <row r="30721" spans="1:2" x14ac:dyDescent="0.2">
      <c r="A30721" s="1" t="s">
        <v>465</v>
      </c>
      <c r="B30721" t="str">
        <f t="shared" si="988"/>
        <v>https://www.udobaer.de/out/media/public/cust/others/s0000632-2021-ch_it.pdf</v>
      </c>
    </row>
    <row r="30722" spans="1:2" x14ac:dyDescent="0.2">
      <c r="A30722" s="1" t="s">
        <v>466</v>
      </c>
      <c r="B30722" t="str">
        <f t="shared" si="988"/>
        <v>https://www.udobaer.de/out/media/public/cust/others/s0000632-2021-ch_it.pdf</v>
      </c>
    </row>
    <row r="30723" spans="1:2" x14ac:dyDescent="0.2">
      <c r="A30723" s="1" t="s">
        <v>503</v>
      </c>
      <c r="B30723" t="str">
        <f t="shared" si="988"/>
        <v>https://www.udobaer.de/out/media/public/cust/others/s0000632-2021-ch_it.pdf</v>
      </c>
    </row>
    <row r="30724" spans="1:2" x14ac:dyDescent="0.2">
      <c r="A30724" s="1" t="s">
        <v>504</v>
      </c>
      <c r="B30724" t="str">
        <f t="shared" si="988"/>
        <v>https://www.udobaer.de/out/media/public/cust/others/s0000632-2021-ch_it.pdf</v>
      </c>
    </row>
    <row r="30725" spans="1:2" x14ac:dyDescent="0.2">
      <c r="A30725" s="1" t="s">
        <v>378</v>
      </c>
      <c r="B30725" t="str">
        <f t="shared" ref="B30725:B30731" si="989">HYPERLINK("https://www.udobaer.de/out/media/public/cust/others/s0000633-2021-ch_it.pdf")</f>
        <v>https://www.udobaer.de/out/media/public/cust/others/s0000633-2021-ch_it.pdf</v>
      </c>
    </row>
    <row r="30726" spans="1:2" x14ac:dyDescent="0.2">
      <c r="A30726" s="1" t="s">
        <v>379</v>
      </c>
      <c r="B30726" t="str">
        <f t="shared" si="989"/>
        <v>https://www.udobaer.de/out/media/public/cust/others/s0000633-2021-ch_it.pdf</v>
      </c>
    </row>
    <row r="30727" spans="1:2" x14ac:dyDescent="0.2">
      <c r="A30727" s="1" t="s">
        <v>380</v>
      </c>
      <c r="B30727" t="str">
        <f t="shared" si="989"/>
        <v>https://www.udobaer.de/out/media/public/cust/others/s0000633-2021-ch_it.pdf</v>
      </c>
    </row>
    <row r="30728" spans="1:2" x14ac:dyDescent="0.2">
      <c r="A30728" s="1" t="s">
        <v>508</v>
      </c>
      <c r="B30728" t="str">
        <f t="shared" si="989"/>
        <v>https://www.udobaer.de/out/media/public/cust/others/s0000633-2021-ch_it.pdf</v>
      </c>
    </row>
    <row r="30729" spans="1:2" x14ac:dyDescent="0.2">
      <c r="A30729" s="1" t="s">
        <v>509</v>
      </c>
      <c r="B30729" t="str">
        <f t="shared" si="989"/>
        <v>https://www.udobaer.de/out/media/public/cust/others/s0000633-2021-ch_it.pdf</v>
      </c>
    </row>
    <row r="30730" spans="1:2" x14ac:dyDescent="0.2">
      <c r="A30730" s="1" t="s">
        <v>512</v>
      </c>
      <c r="B30730" t="str">
        <f t="shared" si="989"/>
        <v>https://www.udobaer.de/out/media/public/cust/others/s0000633-2021-ch_it.pdf</v>
      </c>
    </row>
    <row r="30731" spans="1:2" x14ac:dyDescent="0.2">
      <c r="A30731" s="1" t="s">
        <v>512</v>
      </c>
      <c r="B30731" t="str">
        <f t="shared" si="989"/>
        <v>https://www.udobaer.de/out/media/public/cust/others/s0000633-2021-ch_it.pdf</v>
      </c>
    </row>
    <row r="30732" spans="1:2" x14ac:dyDescent="0.2">
      <c r="A30732" s="1" t="s">
        <v>381</v>
      </c>
      <c r="B30732" t="str">
        <f t="shared" ref="B30732:B30738" si="990">HYPERLINK("https://www.udobaer.de/out/media/public/cust/others/s0000634-2021-ch_it.pdf")</f>
        <v>https://www.udobaer.de/out/media/public/cust/others/s0000634-2021-ch_it.pdf</v>
      </c>
    </row>
    <row r="30733" spans="1:2" x14ac:dyDescent="0.2">
      <c r="A30733" s="1" t="s">
        <v>382</v>
      </c>
      <c r="B30733" t="str">
        <f t="shared" si="990"/>
        <v>https://www.udobaer.de/out/media/public/cust/others/s0000634-2021-ch_it.pdf</v>
      </c>
    </row>
    <row r="30734" spans="1:2" x14ac:dyDescent="0.2">
      <c r="A30734" s="1" t="s">
        <v>383</v>
      </c>
      <c r="B30734" t="str">
        <f t="shared" si="990"/>
        <v>https://www.udobaer.de/out/media/public/cust/others/s0000634-2021-ch_it.pdf</v>
      </c>
    </row>
    <row r="30735" spans="1:2" x14ac:dyDescent="0.2">
      <c r="A30735" s="1" t="s">
        <v>384</v>
      </c>
      <c r="B30735" t="str">
        <f t="shared" si="990"/>
        <v>https://www.udobaer.de/out/media/public/cust/others/s0000634-2021-ch_it.pdf</v>
      </c>
    </row>
    <row r="30736" spans="1:2" x14ac:dyDescent="0.2">
      <c r="A30736" s="1" t="s">
        <v>385</v>
      </c>
      <c r="B30736" t="str">
        <f t="shared" si="990"/>
        <v>https://www.udobaer.de/out/media/public/cust/others/s0000634-2021-ch_it.pdf</v>
      </c>
    </row>
    <row r="30737" spans="1:2" x14ac:dyDescent="0.2">
      <c r="A30737" s="1" t="s">
        <v>386</v>
      </c>
      <c r="B30737" t="str">
        <f t="shared" si="990"/>
        <v>https://www.udobaer.de/out/media/public/cust/others/s0000634-2021-ch_it.pdf</v>
      </c>
    </row>
    <row r="30738" spans="1:2" x14ac:dyDescent="0.2">
      <c r="A30738" s="1" t="s">
        <v>741</v>
      </c>
      <c r="B30738" t="str">
        <f t="shared" si="990"/>
        <v>https://www.udobaer.de/out/media/public/cust/others/s0000634-2021-ch_it.pdf</v>
      </c>
    </row>
    <row r="30739" spans="1:2" x14ac:dyDescent="0.2">
      <c r="A30739" s="1" t="s">
        <v>543</v>
      </c>
      <c r="B30739" t="str">
        <f t="shared" ref="B30739:B30751" si="991">HYPERLINK("https://www.udobaer.de/out/media/public/cust/others/s0000635-2021-ch_it.pdf")</f>
        <v>https://www.udobaer.de/out/media/public/cust/others/s0000635-2021-ch_it.pdf</v>
      </c>
    </row>
    <row r="30740" spans="1:2" x14ac:dyDescent="0.2">
      <c r="A30740" s="1" t="s">
        <v>544</v>
      </c>
      <c r="B30740" t="str">
        <f t="shared" si="991"/>
        <v>https://www.udobaer.de/out/media/public/cust/others/s0000635-2021-ch_it.pdf</v>
      </c>
    </row>
    <row r="30741" spans="1:2" x14ac:dyDescent="0.2">
      <c r="A30741" s="1" t="s">
        <v>545</v>
      </c>
      <c r="B30741" t="str">
        <f t="shared" si="991"/>
        <v>https://www.udobaer.de/out/media/public/cust/others/s0000635-2021-ch_it.pdf</v>
      </c>
    </row>
    <row r="30742" spans="1:2" x14ac:dyDescent="0.2">
      <c r="A30742" s="1" t="s">
        <v>546</v>
      </c>
      <c r="B30742" t="str">
        <f t="shared" si="991"/>
        <v>https://www.udobaer.de/out/media/public/cust/others/s0000635-2021-ch_it.pdf</v>
      </c>
    </row>
    <row r="30743" spans="1:2" x14ac:dyDescent="0.2">
      <c r="A30743" s="1" t="s">
        <v>548</v>
      </c>
      <c r="B30743" t="str">
        <f t="shared" si="991"/>
        <v>https://www.udobaer.de/out/media/public/cust/others/s0000635-2021-ch_it.pdf</v>
      </c>
    </row>
    <row r="30744" spans="1:2" x14ac:dyDescent="0.2">
      <c r="A30744" s="1" t="s">
        <v>553</v>
      </c>
      <c r="B30744" t="str">
        <f t="shared" si="991"/>
        <v>https://www.udobaer.de/out/media/public/cust/others/s0000635-2021-ch_it.pdf</v>
      </c>
    </row>
    <row r="30745" spans="1:2" x14ac:dyDescent="0.2">
      <c r="A30745" s="1" t="s">
        <v>555</v>
      </c>
      <c r="B30745" t="str">
        <f t="shared" si="991"/>
        <v>https://www.udobaer.de/out/media/public/cust/others/s0000635-2021-ch_it.pdf</v>
      </c>
    </row>
    <row r="30746" spans="1:2" x14ac:dyDescent="0.2">
      <c r="A30746" s="1" t="s">
        <v>556</v>
      </c>
      <c r="B30746" t="str">
        <f t="shared" si="991"/>
        <v>https://www.udobaer.de/out/media/public/cust/others/s0000635-2021-ch_it.pdf</v>
      </c>
    </row>
    <row r="30747" spans="1:2" x14ac:dyDescent="0.2">
      <c r="A30747" s="1" t="s">
        <v>557</v>
      </c>
      <c r="B30747" t="str">
        <f t="shared" si="991"/>
        <v>https://www.udobaer.de/out/media/public/cust/others/s0000635-2021-ch_it.pdf</v>
      </c>
    </row>
    <row r="30748" spans="1:2" x14ac:dyDescent="0.2">
      <c r="A30748" s="1" t="s">
        <v>558</v>
      </c>
      <c r="B30748" t="str">
        <f t="shared" si="991"/>
        <v>https://www.udobaer.de/out/media/public/cust/others/s0000635-2021-ch_it.pdf</v>
      </c>
    </row>
    <row r="30749" spans="1:2" x14ac:dyDescent="0.2">
      <c r="A30749" s="1" t="s">
        <v>559</v>
      </c>
      <c r="B30749" t="str">
        <f t="shared" si="991"/>
        <v>https://www.udobaer.de/out/media/public/cust/others/s0000635-2021-ch_it.pdf</v>
      </c>
    </row>
    <row r="30750" spans="1:2" x14ac:dyDescent="0.2">
      <c r="A30750" s="1" t="s">
        <v>2337</v>
      </c>
      <c r="B30750" t="str">
        <f t="shared" si="991"/>
        <v>https://www.udobaer.de/out/media/public/cust/others/s0000635-2021-ch_it.pdf</v>
      </c>
    </row>
    <row r="30751" spans="1:2" x14ac:dyDescent="0.2">
      <c r="A30751" s="1" t="s">
        <v>2338</v>
      </c>
      <c r="B30751" t="str">
        <f t="shared" si="991"/>
        <v>https://www.udobaer.de/out/media/public/cust/others/s0000635-2021-ch_it.pdf</v>
      </c>
    </row>
    <row r="30752" spans="1:2" x14ac:dyDescent="0.2">
      <c r="A30752" s="1" t="s">
        <v>525</v>
      </c>
      <c r="B30752" t="str">
        <f t="shared" ref="B30752:B30775" si="992">HYPERLINK("https://www.udobaer.de/out/media/public/cust/others/s0000636-2021-ch_it.pdf")</f>
        <v>https://www.udobaer.de/out/media/public/cust/others/s0000636-2021-ch_it.pdf</v>
      </c>
    </row>
    <row r="30753" spans="1:2" x14ac:dyDescent="0.2">
      <c r="A30753" s="1" t="s">
        <v>526</v>
      </c>
      <c r="B30753" t="str">
        <f t="shared" si="992"/>
        <v>https://www.udobaer.de/out/media/public/cust/others/s0000636-2021-ch_it.pdf</v>
      </c>
    </row>
    <row r="30754" spans="1:2" x14ac:dyDescent="0.2">
      <c r="A30754" s="1" t="s">
        <v>527</v>
      </c>
      <c r="B30754" t="str">
        <f t="shared" si="992"/>
        <v>https://www.udobaer.de/out/media/public/cust/others/s0000636-2021-ch_it.pdf</v>
      </c>
    </row>
    <row r="30755" spans="1:2" x14ac:dyDescent="0.2">
      <c r="A30755" s="1" t="s">
        <v>528</v>
      </c>
      <c r="B30755" t="str">
        <f t="shared" si="992"/>
        <v>https://www.udobaer.de/out/media/public/cust/others/s0000636-2021-ch_it.pdf</v>
      </c>
    </row>
    <row r="30756" spans="1:2" x14ac:dyDescent="0.2">
      <c r="A30756" s="1" t="s">
        <v>529</v>
      </c>
      <c r="B30756" t="str">
        <f t="shared" si="992"/>
        <v>https://www.udobaer.de/out/media/public/cust/others/s0000636-2021-ch_it.pdf</v>
      </c>
    </row>
    <row r="30757" spans="1:2" x14ac:dyDescent="0.2">
      <c r="A30757" s="1" t="s">
        <v>530</v>
      </c>
      <c r="B30757" t="str">
        <f t="shared" si="992"/>
        <v>https://www.udobaer.de/out/media/public/cust/others/s0000636-2021-ch_it.pdf</v>
      </c>
    </row>
    <row r="30758" spans="1:2" x14ac:dyDescent="0.2">
      <c r="A30758" s="1" t="s">
        <v>531</v>
      </c>
      <c r="B30758" t="str">
        <f t="shared" si="992"/>
        <v>https://www.udobaer.de/out/media/public/cust/others/s0000636-2021-ch_it.pdf</v>
      </c>
    </row>
    <row r="30759" spans="1:2" x14ac:dyDescent="0.2">
      <c r="A30759" s="1" t="s">
        <v>532</v>
      </c>
      <c r="B30759" t="str">
        <f t="shared" si="992"/>
        <v>https://www.udobaer.de/out/media/public/cust/others/s0000636-2021-ch_it.pdf</v>
      </c>
    </row>
    <row r="30760" spans="1:2" x14ac:dyDescent="0.2">
      <c r="A30760" s="1" t="s">
        <v>533</v>
      </c>
      <c r="B30760" t="str">
        <f t="shared" si="992"/>
        <v>https://www.udobaer.de/out/media/public/cust/others/s0000636-2021-ch_it.pdf</v>
      </c>
    </row>
    <row r="30761" spans="1:2" x14ac:dyDescent="0.2">
      <c r="A30761" s="1" t="s">
        <v>534</v>
      </c>
      <c r="B30761" t="str">
        <f t="shared" si="992"/>
        <v>https://www.udobaer.de/out/media/public/cust/others/s0000636-2021-ch_it.pdf</v>
      </c>
    </row>
    <row r="30762" spans="1:2" x14ac:dyDescent="0.2">
      <c r="A30762" s="1" t="s">
        <v>535</v>
      </c>
      <c r="B30762" t="str">
        <f t="shared" si="992"/>
        <v>https://www.udobaer.de/out/media/public/cust/others/s0000636-2021-ch_it.pdf</v>
      </c>
    </row>
    <row r="30763" spans="1:2" x14ac:dyDescent="0.2">
      <c r="A30763" s="1" t="s">
        <v>536</v>
      </c>
      <c r="B30763" t="str">
        <f t="shared" si="992"/>
        <v>https://www.udobaer.de/out/media/public/cust/others/s0000636-2021-ch_it.pdf</v>
      </c>
    </row>
    <row r="30764" spans="1:2" x14ac:dyDescent="0.2">
      <c r="A30764" s="1" t="s">
        <v>537</v>
      </c>
      <c r="B30764" t="str">
        <f t="shared" si="992"/>
        <v>https://www.udobaer.de/out/media/public/cust/others/s0000636-2021-ch_it.pdf</v>
      </c>
    </row>
    <row r="30765" spans="1:2" x14ac:dyDescent="0.2">
      <c r="A30765" s="1" t="s">
        <v>538</v>
      </c>
      <c r="B30765" t="str">
        <f t="shared" si="992"/>
        <v>https://www.udobaer.de/out/media/public/cust/others/s0000636-2021-ch_it.pdf</v>
      </c>
    </row>
    <row r="30766" spans="1:2" x14ac:dyDescent="0.2">
      <c r="A30766" s="1" t="s">
        <v>539</v>
      </c>
      <c r="B30766" t="str">
        <f t="shared" si="992"/>
        <v>https://www.udobaer.de/out/media/public/cust/others/s0000636-2021-ch_it.pdf</v>
      </c>
    </row>
    <row r="30767" spans="1:2" x14ac:dyDescent="0.2">
      <c r="A30767" s="1" t="s">
        <v>540</v>
      </c>
      <c r="B30767" t="str">
        <f t="shared" si="992"/>
        <v>https://www.udobaer.de/out/media/public/cust/others/s0000636-2021-ch_it.pdf</v>
      </c>
    </row>
    <row r="30768" spans="1:2" x14ac:dyDescent="0.2">
      <c r="A30768" s="1" t="s">
        <v>541</v>
      </c>
      <c r="B30768" t="str">
        <f t="shared" si="992"/>
        <v>https://www.udobaer.de/out/media/public/cust/others/s0000636-2021-ch_it.pdf</v>
      </c>
    </row>
    <row r="30769" spans="1:2" x14ac:dyDescent="0.2">
      <c r="A30769" s="1" t="s">
        <v>542</v>
      </c>
      <c r="B30769" t="str">
        <f t="shared" si="992"/>
        <v>https://www.udobaer.de/out/media/public/cust/others/s0000636-2021-ch_it.pdf</v>
      </c>
    </row>
    <row r="30770" spans="1:2" x14ac:dyDescent="0.2">
      <c r="A30770" s="1" t="s">
        <v>547</v>
      </c>
      <c r="B30770" t="str">
        <f t="shared" si="992"/>
        <v>https://www.udobaer.de/out/media/public/cust/others/s0000636-2021-ch_it.pdf</v>
      </c>
    </row>
    <row r="30771" spans="1:2" x14ac:dyDescent="0.2">
      <c r="A30771" s="1" t="s">
        <v>549</v>
      </c>
      <c r="B30771" t="str">
        <f t="shared" si="992"/>
        <v>https://www.udobaer.de/out/media/public/cust/others/s0000636-2021-ch_it.pdf</v>
      </c>
    </row>
    <row r="30772" spans="1:2" x14ac:dyDescent="0.2">
      <c r="A30772" s="1" t="s">
        <v>550</v>
      </c>
      <c r="B30772" t="str">
        <f t="shared" si="992"/>
        <v>https://www.udobaer.de/out/media/public/cust/others/s0000636-2021-ch_it.pdf</v>
      </c>
    </row>
    <row r="30773" spans="1:2" x14ac:dyDescent="0.2">
      <c r="A30773" s="1" t="s">
        <v>551</v>
      </c>
      <c r="B30773" t="str">
        <f t="shared" si="992"/>
        <v>https://www.udobaer.de/out/media/public/cust/others/s0000636-2021-ch_it.pdf</v>
      </c>
    </row>
    <row r="30774" spans="1:2" x14ac:dyDescent="0.2">
      <c r="A30774" s="1" t="s">
        <v>552</v>
      </c>
      <c r="B30774" t="str">
        <f t="shared" si="992"/>
        <v>https://www.udobaer.de/out/media/public/cust/others/s0000636-2021-ch_it.pdf</v>
      </c>
    </row>
    <row r="30775" spans="1:2" x14ac:dyDescent="0.2">
      <c r="A30775" s="1" t="s">
        <v>554</v>
      </c>
      <c r="B30775" t="str">
        <f t="shared" si="992"/>
        <v>https://www.udobaer.de/out/media/public/cust/others/s0000636-2021-ch_it.pdf</v>
      </c>
    </row>
    <row r="30776" spans="1:2" x14ac:dyDescent="0.2">
      <c r="A30776" s="1" t="s">
        <v>561</v>
      </c>
      <c r="B30776" t="str">
        <f>HYPERLINK("https://www.udobaer.de/out/media/public/cust/others/s0000637-2021-ch_it.pdf")</f>
        <v>https://www.udobaer.de/out/media/public/cust/others/s0000637-2021-ch_it.pdf</v>
      </c>
    </row>
    <row r="30777" spans="1:2" x14ac:dyDescent="0.2">
      <c r="A30777" s="1" t="s">
        <v>572</v>
      </c>
      <c r="B30777" t="str">
        <f>HYPERLINK("https://www.udobaer.de/out/media/public/cust/others/s0000637-2021-ch_it.pdf")</f>
        <v>https://www.udobaer.de/out/media/public/cust/others/s0000637-2021-ch_it.pdf</v>
      </c>
    </row>
    <row r="30778" spans="1:2" x14ac:dyDescent="0.2">
      <c r="A30778" s="1" t="s">
        <v>580</v>
      </c>
      <c r="B30778" t="str">
        <f>HYPERLINK("https://www.udobaer.de/out/media/public/cust/others/s0000637-2021-ch_it.pdf")</f>
        <v>https://www.udobaer.de/out/media/public/cust/others/s0000637-2021-ch_it.pdf</v>
      </c>
    </row>
    <row r="30779" spans="1:2" x14ac:dyDescent="0.2">
      <c r="A30779" s="1" t="s">
        <v>562</v>
      </c>
      <c r="B30779" t="str">
        <f t="shared" ref="B30779:B30804" si="993">HYPERLINK("https://www.udobaer.de/out/media/public/cust/others/s0000638-2021-ch_it.pdf")</f>
        <v>https://www.udobaer.de/out/media/public/cust/others/s0000638-2021-ch_it.pdf</v>
      </c>
    </row>
    <row r="30780" spans="1:2" x14ac:dyDescent="0.2">
      <c r="A30780" s="1" t="s">
        <v>563</v>
      </c>
      <c r="B30780" t="str">
        <f t="shared" si="993"/>
        <v>https://www.udobaer.de/out/media/public/cust/others/s0000638-2021-ch_it.pdf</v>
      </c>
    </row>
    <row r="30781" spans="1:2" x14ac:dyDescent="0.2">
      <c r="A30781" s="1" t="s">
        <v>564</v>
      </c>
      <c r="B30781" t="str">
        <f t="shared" si="993"/>
        <v>https://www.udobaer.de/out/media/public/cust/others/s0000638-2021-ch_it.pdf</v>
      </c>
    </row>
    <row r="30782" spans="1:2" x14ac:dyDescent="0.2">
      <c r="A30782" s="1" t="s">
        <v>565</v>
      </c>
      <c r="B30782" t="str">
        <f t="shared" si="993"/>
        <v>https://www.udobaer.de/out/media/public/cust/others/s0000638-2021-ch_it.pdf</v>
      </c>
    </row>
    <row r="30783" spans="1:2" x14ac:dyDescent="0.2">
      <c r="A30783" s="1" t="s">
        <v>566</v>
      </c>
      <c r="B30783" t="str">
        <f t="shared" si="993"/>
        <v>https://www.udobaer.de/out/media/public/cust/others/s0000638-2021-ch_it.pdf</v>
      </c>
    </row>
    <row r="30784" spans="1:2" x14ac:dyDescent="0.2">
      <c r="A30784" s="1" t="s">
        <v>567</v>
      </c>
      <c r="B30784" t="str">
        <f t="shared" si="993"/>
        <v>https://www.udobaer.de/out/media/public/cust/others/s0000638-2021-ch_it.pdf</v>
      </c>
    </row>
    <row r="30785" spans="1:2" x14ac:dyDescent="0.2">
      <c r="A30785" s="1" t="s">
        <v>568</v>
      </c>
      <c r="B30785" t="str">
        <f t="shared" si="993"/>
        <v>https://www.udobaer.de/out/media/public/cust/others/s0000638-2021-ch_it.pdf</v>
      </c>
    </row>
    <row r="30786" spans="1:2" x14ac:dyDescent="0.2">
      <c r="A30786" s="1" t="s">
        <v>569</v>
      </c>
      <c r="B30786" t="str">
        <f t="shared" si="993"/>
        <v>https://www.udobaer.de/out/media/public/cust/others/s0000638-2021-ch_it.pdf</v>
      </c>
    </row>
    <row r="30787" spans="1:2" x14ac:dyDescent="0.2">
      <c r="A30787" s="1" t="s">
        <v>570</v>
      </c>
      <c r="B30787" t="str">
        <f t="shared" si="993"/>
        <v>https://www.udobaer.de/out/media/public/cust/others/s0000638-2021-ch_it.pdf</v>
      </c>
    </row>
    <row r="30788" spans="1:2" x14ac:dyDescent="0.2">
      <c r="A30788" s="1" t="s">
        <v>571</v>
      </c>
      <c r="B30788" t="str">
        <f t="shared" si="993"/>
        <v>https://www.udobaer.de/out/media/public/cust/others/s0000638-2021-ch_it.pdf</v>
      </c>
    </row>
    <row r="30789" spans="1:2" x14ac:dyDescent="0.2">
      <c r="A30789" s="1" t="s">
        <v>573</v>
      </c>
      <c r="B30789" t="str">
        <f t="shared" si="993"/>
        <v>https://www.udobaer.de/out/media/public/cust/others/s0000638-2021-ch_it.pdf</v>
      </c>
    </row>
    <row r="30790" spans="1:2" x14ac:dyDescent="0.2">
      <c r="A30790" s="1" t="s">
        <v>574</v>
      </c>
      <c r="B30790" t="str">
        <f t="shared" si="993"/>
        <v>https://www.udobaer.de/out/media/public/cust/others/s0000638-2021-ch_it.pdf</v>
      </c>
    </row>
    <row r="30791" spans="1:2" x14ac:dyDescent="0.2">
      <c r="A30791" s="1" t="s">
        <v>575</v>
      </c>
      <c r="B30791" t="str">
        <f t="shared" si="993"/>
        <v>https://www.udobaer.de/out/media/public/cust/others/s0000638-2021-ch_it.pdf</v>
      </c>
    </row>
    <row r="30792" spans="1:2" x14ac:dyDescent="0.2">
      <c r="A30792" s="1" t="s">
        <v>576</v>
      </c>
      <c r="B30792" t="str">
        <f t="shared" si="993"/>
        <v>https://www.udobaer.de/out/media/public/cust/others/s0000638-2021-ch_it.pdf</v>
      </c>
    </row>
    <row r="30793" spans="1:2" x14ac:dyDescent="0.2">
      <c r="A30793" s="1" t="s">
        <v>577</v>
      </c>
      <c r="B30793" t="str">
        <f t="shared" si="993"/>
        <v>https://www.udobaer.de/out/media/public/cust/others/s0000638-2021-ch_it.pdf</v>
      </c>
    </row>
    <row r="30794" spans="1:2" x14ac:dyDescent="0.2">
      <c r="A30794" s="1" t="s">
        <v>578</v>
      </c>
      <c r="B30794" t="str">
        <f t="shared" si="993"/>
        <v>https://www.udobaer.de/out/media/public/cust/others/s0000638-2021-ch_it.pdf</v>
      </c>
    </row>
    <row r="30795" spans="1:2" x14ac:dyDescent="0.2">
      <c r="A30795" s="1" t="s">
        <v>579</v>
      </c>
      <c r="B30795" t="str">
        <f t="shared" si="993"/>
        <v>https://www.udobaer.de/out/media/public/cust/others/s0000638-2021-ch_it.pdf</v>
      </c>
    </row>
    <row r="30796" spans="1:2" x14ac:dyDescent="0.2">
      <c r="A30796" s="1" t="s">
        <v>581</v>
      </c>
      <c r="B30796" t="str">
        <f t="shared" si="993"/>
        <v>https://www.udobaer.de/out/media/public/cust/others/s0000638-2021-ch_it.pdf</v>
      </c>
    </row>
    <row r="30797" spans="1:2" x14ac:dyDescent="0.2">
      <c r="A30797" s="1" t="s">
        <v>582</v>
      </c>
      <c r="B30797" t="str">
        <f t="shared" si="993"/>
        <v>https://www.udobaer.de/out/media/public/cust/others/s0000638-2021-ch_it.pdf</v>
      </c>
    </row>
    <row r="30798" spans="1:2" x14ac:dyDescent="0.2">
      <c r="A30798" s="1" t="s">
        <v>583</v>
      </c>
      <c r="B30798" t="str">
        <f t="shared" si="993"/>
        <v>https://www.udobaer.de/out/media/public/cust/others/s0000638-2021-ch_it.pdf</v>
      </c>
    </row>
    <row r="30799" spans="1:2" x14ac:dyDescent="0.2">
      <c r="A30799" s="1" t="s">
        <v>584</v>
      </c>
      <c r="B30799" t="str">
        <f t="shared" si="993"/>
        <v>https://www.udobaer.de/out/media/public/cust/others/s0000638-2021-ch_it.pdf</v>
      </c>
    </row>
    <row r="30800" spans="1:2" x14ac:dyDescent="0.2">
      <c r="A30800" s="1" t="s">
        <v>585</v>
      </c>
      <c r="B30800" t="str">
        <f t="shared" si="993"/>
        <v>https://www.udobaer.de/out/media/public/cust/others/s0000638-2021-ch_it.pdf</v>
      </c>
    </row>
    <row r="30801" spans="1:2" x14ac:dyDescent="0.2">
      <c r="A30801" s="1" t="s">
        <v>748</v>
      </c>
      <c r="B30801" t="str">
        <f t="shared" si="993"/>
        <v>https://www.udobaer.de/out/media/public/cust/others/s0000638-2021-ch_it.pdf</v>
      </c>
    </row>
    <row r="30802" spans="1:2" x14ac:dyDescent="0.2">
      <c r="A30802" s="1" t="s">
        <v>749</v>
      </c>
      <c r="B30802" t="str">
        <f t="shared" si="993"/>
        <v>https://www.udobaer.de/out/media/public/cust/others/s0000638-2021-ch_it.pdf</v>
      </c>
    </row>
    <row r="30803" spans="1:2" x14ac:dyDescent="0.2">
      <c r="A30803" s="1" t="s">
        <v>2315</v>
      </c>
      <c r="B30803" t="str">
        <f t="shared" si="993"/>
        <v>https://www.udobaer.de/out/media/public/cust/others/s0000638-2021-ch_it.pdf</v>
      </c>
    </row>
    <row r="30804" spans="1:2" x14ac:dyDescent="0.2">
      <c r="A30804" s="1" t="s">
        <v>2316</v>
      </c>
      <c r="B30804" t="str">
        <f t="shared" si="993"/>
        <v>https://www.udobaer.de/out/media/public/cust/others/s0000638-2021-ch_it.pdf</v>
      </c>
    </row>
    <row r="30805" spans="1:2" x14ac:dyDescent="0.2">
      <c r="A30805" s="1" t="s">
        <v>510</v>
      </c>
      <c r="B30805" t="str">
        <f>HYPERLINK("https://www.udobaer.de/out/media/public/cust/others/s0000640-2021-ch_it.pdf")</f>
        <v>https://www.udobaer.de/out/media/public/cust/others/s0000640-2021-ch_it.pdf</v>
      </c>
    </row>
    <row r="30806" spans="1:2" x14ac:dyDescent="0.2">
      <c r="A30806" s="1" t="s">
        <v>511</v>
      </c>
      <c r="B30806" t="str">
        <f>HYPERLINK("https://www.udobaer.de/out/media/public/cust/others/s0000640-2021-ch_it.pdf")</f>
        <v>https://www.udobaer.de/out/media/public/cust/others/s0000640-2021-ch_it.pdf</v>
      </c>
    </row>
    <row r="30807" spans="1:2" x14ac:dyDescent="0.2">
      <c r="A30807" s="1" t="s">
        <v>515</v>
      </c>
      <c r="B30807" t="str">
        <f>HYPERLINK("https://www.udobaer.de/out/media/public/cust/others/s0000640-2021-ch_it.pdf")</f>
        <v>https://www.udobaer.de/out/media/public/cust/others/s0000640-2021-ch_it.pdf</v>
      </c>
    </row>
    <row r="30808" spans="1:2" x14ac:dyDescent="0.2">
      <c r="A30808" s="1" t="s">
        <v>517</v>
      </c>
      <c r="B30808" t="str">
        <f>HYPERLINK("https://www.udobaer.de/out/media/public/cust/others/s0000640-2021-ch_it.pdf")</f>
        <v>https://www.udobaer.de/out/media/public/cust/others/s0000640-2021-ch_it.pdf</v>
      </c>
    </row>
    <row r="30809" spans="1:2" x14ac:dyDescent="0.2">
      <c r="A30809" s="1" t="s">
        <v>513</v>
      </c>
      <c r="B30809" t="str">
        <f t="shared" ref="B30809:B30815" si="994">HYPERLINK("https://www.udobaer.de/out/media/public/cust/others/s0000641-2021-ch_it.pdf")</f>
        <v>https://www.udobaer.de/out/media/public/cust/others/s0000641-2021-ch_it.pdf</v>
      </c>
    </row>
    <row r="30810" spans="1:2" x14ac:dyDescent="0.2">
      <c r="A30810" s="1" t="s">
        <v>518</v>
      </c>
      <c r="B30810" t="str">
        <f t="shared" si="994"/>
        <v>https://www.udobaer.de/out/media/public/cust/others/s0000641-2021-ch_it.pdf</v>
      </c>
    </row>
    <row r="30811" spans="1:2" x14ac:dyDescent="0.2">
      <c r="A30811" s="1" t="s">
        <v>519</v>
      </c>
      <c r="B30811" t="str">
        <f t="shared" si="994"/>
        <v>https://www.udobaer.de/out/media/public/cust/others/s0000641-2021-ch_it.pdf</v>
      </c>
    </row>
    <row r="30812" spans="1:2" x14ac:dyDescent="0.2">
      <c r="A30812" s="1" t="s">
        <v>520</v>
      </c>
      <c r="B30812" t="str">
        <f t="shared" si="994"/>
        <v>https://www.udobaer.de/out/media/public/cust/others/s0000641-2021-ch_it.pdf</v>
      </c>
    </row>
    <row r="30813" spans="1:2" x14ac:dyDescent="0.2">
      <c r="A30813" s="1" t="s">
        <v>521</v>
      </c>
      <c r="B30813" t="str">
        <f t="shared" si="994"/>
        <v>https://www.udobaer.de/out/media/public/cust/others/s0000641-2021-ch_it.pdf</v>
      </c>
    </row>
    <row r="30814" spans="1:2" x14ac:dyDescent="0.2">
      <c r="A30814" s="1" t="s">
        <v>522</v>
      </c>
      <c r="B30814" t="str">
        <f t="shared" si="994"/>
        <v>https://www.udobaer.de/out/media/public/cust/others/s0000641-2021-ch_it.pdf</v>
      </c>
    </row>
    <row r="30815" spans="1:2" x14ac:dyDescent="0.2">
      <c r="A30815" s="1" t="s">
        <v>524</v>
      </c>
      <c r="B30815" t="str">
        <f t="shared" si="994"/>
        <v>https://www.udobaer.de/out/media/public/cust/others/s0000641-2021-ch_it.pdf</v>
      </c>
    </row>
    <row r="30816" spans="1:2" x14ac:dyDescent="0.2">
      <c r="A30816" s="1" t="s">
        <v>625</v>
      </c>
      <c r="B30816" t="str">
        <f t="shared" ref="B30816:B30835" si="995">HYPERLINK("https://www.udobaer.de/out/media/public/cust/others/s0000642-2021-ch_it.pdf")</f>
        <v>https://www.udobaer.de/out/media/public/cust/others/s0000642-2021-ch_it.pdf</v>
      </c>
    </row>
    <row r="30817" spans="1:2" x14ac:dyDescent="0.2">
      <c r="A30817" s="1" t="s">
        <v>626</v>
      </c>
      <c r="B30817" t="str">
        <f t="shared" si="995"/>
        <v>https://www.udobaer.de/out/media/public/cust/others/s0000642-2021-ch_it.pdf</v>
      </c>
    </row>
    <row r="30818" spans="1:2" x14ac:dyDescent="0.2">
      <c r="A30818" s="1" t="s">
        <v>627</v>
      </c>
      <c r="B30818" t="str">
        <f t="shared" si="995"/>
        <v>https://www.udobaer.de/out/media/public/cust/others/s0000642-2021-ch_it.pdf</v>
      </c>
    </row>
    <row r="30819" spans="1:2" x14ac:dyDescent="0.2">
      <c r="A30819" s="1" t="s">
        <v>628</v>
      </c>
      <c r="B30819" t="str">
        <f t="shared" si="995"/>
        <v>https://www.udobaer.de/out/media/public/cust/others/s0000642-2021-ch_it.pdf</v>
      </c>
    </row>
    <row r="30820" spans="1:2" x14ac:dyDescent="0.2">
      <c r="A30820" s="1" t="s">
        <v>629</v>
      </c>
      <c r="B30820" t="str">
        <f t="shared" si="995"/>
        <v>https://www.udobaer.de/out/media/public/cust/others/s0000642-2021-ch_it.pdf</v>
      </c>
    </row>
    <row r="30821" spans="1:2" x14ac:dyDescent="0.2">
      <c r="A30821" s="1" t="s">
        <v>630</v>
      </c>
      <c r="B30821" t="str">
        <f t="shared" si="995"/>
        <v>https://www.udobaer.de/out/media/public/cust/others/s0000642-2021-ch_it.pdf</v>
      </c>
    </row>
    <row r="30822" spans="1:2" x14ac:dyDescent="0.2">
      <c r="A30822" s="1" t="s">
        <v>631</v>
      </c>
      <c r="B30822" t="str">
        <f t="shared" si="995"/>
        <v>https://www.udobaer.de/out/media/public/cust/others/s0000642-2021-ch_it.pdf</v>
      </c>
    </row>
    <row r="30823" spans="1:2" x14ac:dyDescent="0.2">
      <c r="A30823" s="1" t="s">
        <v>632</v>
      </c>
      <c r="B30823" t="str">
        <f t="shared" si="995"/>
        <v>https://www.udobaer.de/out/media/public/cust/others/s0000642-2021-ch_it.pdf</v>
      </c>
    </row>
    <row r="30824" spans="1:2" x14ac:dyDescent="0.2">
      <c r="A30824" s="1" t="s">
        <v>633</v>
      </c>
      <c r="B30824" t="str">
        <f t="shared" si="995"/>
        <v>https://www.udobaer.de/out/media/public/cust/others/s0000642-2021-ch_it.pdf</v>
      </c>
    </row>
    <row r="30825" spans="1:2" x14ac:dyDescent="0.2">
      <c r="A30825" s="1" t="s">
        <v>634</v>
      </c>
      <c r="B30825" t="str">
        <f t="shared" si="995"/>
        <v>https://www.udobaer.de/out/media/public/cust/others/s0000642-2021-ch_it.pdf</v>
      </c>
    </row>
    <row r="30826" spans="1:2" x14ac:dyDescent="0.2">
      <c r="A30826" s="1" t="s">
        <v>635</v>
      </c>
      <c r="B30826" t="str">
        <f t="shared" si="995"/>
        <v>https://www.udobaer.de/out/media/public/cust/others/s0000642-2021-ch_it.pdf</v>
      </c>
    </row>
    <row r="30827" spans="1:2" x14ac:dyDescent="0.2">
      <c r="A30827" s="1" t="s">
        <v>636</v>
      </c>
      <c r="B30827" t="str">
        <f t="shared" si="995"/>
        <v>https://www.udobaer.de/out/media/public/cust/others/s0000642-2021-ch_it.pdf</v>
      </c>
    </row>
    <row r="30828" spans="1:2" x14ac:dyDescent="0.2">
      <c r="A30828" s="1" t="s">
        <v>637</v>
      </c>
      <c r="B30828" t="str">
        <f t="shared" si="995"/>
        <v>https://www.udobaer.de/out/media/public/cust/others/s0000642-2021-ch_it.pdf</v>
      </c>
    </row>
    <row r="30829" spans="1:2" x14ac:dyDescent="0.2">
      <c r="A30829" s="1" t="s">
        <v>638</v>
      </c>
      <c r="B30829" t="str">
        <f t="shared" si="995"/>
        <v>https://www.udobaer.de/out/media/public/cust/others/s0000642-2021-ch_it.pdf</v>
      </c>
    </row>
    <row r="30830" spans="1:2" x14ac:dyDescent="0.2">
      <c r="A30830" s="1" t="s">
        <v>639</v>
      </c>
      <c r="B30830" t="str">
        <f t="shared" si="995"/>
        <v>https://www.udobaer.de/out/media/public/cust/others/s0000642-2021-ch_it.pdf</v>
      </c>
    </row>
    <row r="30831" spans="1:2" x14ac:dyDescent="0.2">
      <c r="A30831" s="1" t="s">
        <v>640</v>
      </c>
      <c r="B30831" t="str">
        <f t="shared" si="995"/>
        <v>https://www.udobaer.de/out/media/public/cust/others/s0000642-2021-ch_it.pdf</v>
      </c>
    </row>
    <row r="30832" spans="1:2" x14ac:dyDescent="0.2">
      <c r="A30832" s="1" t="s">
        <v>702</v>
      </c>
      <c r="B30832" t="str">
        <f t="shared" si="995"/>
        <v>https://www.udobaer.de/out/media/public/cust/others/s0000642-2021-ch_it.pdf</v>
      </c>
    </row>
    <row r="30833" spans="1:2" x14ac:dyDescent="0.2">
      <c r="A30833" s="1" t="s">
        <v>705</v>
      </c>
      <c r="B30833" t="str">
        <f t="shared" si="995"/>
        <v>https://www.udobaer.de/out/media/public/cust/others/s0000642-2021-ch_it.pdf</v>
      </c>
    </row>
    <row r="30834" spans="1:2" x14ac:dyDescent="0.2">
      <c r="A30834" s="1" t="s">
        <v>742</v>
      </c>
      <c r="B30834" t="str">
        <f t="shared" si="995"/>
        <v>https://www.udobaer.de/out/media/public/cust/others/s0000642-2021-ch_it.pdf</v>
      </c>
    </row>
    <row r="30835" spans="1:2" x14ac:dyDescent="0.2">
      <c r="A30835" s="1" t="s">
        <v>743</v>
      </c>
      <c r="B30835" t="str">
        <f t="shared" si="995"/>
        <v>https://www.udobaer.de/out/media/public/cust/others/s0000642-2021-ch_it.pdf</v>
      </c>
    </row>
    <row r="30836" spans="1:2" x14ac:dyDescent="0.2">
      <c r="A30836" s="1" t="s">
        <v>653</v>
      </c>
      <c r="B30836" t="str">
        <f t="shared" ref="B30836:B30857" si="996">HYPERLINK("https://www.udobaer.de/out/media/public/cust/others/s0000643-2021-ch_it.pdf")</f>
        <v>https://www.udobaer.de/out/media/public/cust/others/s0000643-2021-ch_it.pdf</v>
      </c>
    </row>
    <row r="30837" spans="1:2" x14ac:dyDescent="0.2">
      <c r="A30837" s="1" t="s">
        <v>654</v>
      </c>
      <c r="B30837" t="str">
        <f t="shared" si="996"/>
        <v>https://www.udobaer.de/out/media/public/cust/others/s0000643-2021-ch_it.pdf</v>
      </c>
    </row>
    <row r="30838" spans="1:2" x14ac:dyDescent="0.2">
      <c r="A30838" s="1" t="s">
        <v>655</v>
      </c>
      <c r="B30838" t="str">
        <f t="shared" si="996"/>
        <v>https://www.udobaer.de/out/media/public/cust/others/s0000643-2021-ch_it.pdf</v>
      </c>
    </row>
    <row r="30839" spans="1:2" x14ac:dyDescent="0.2">
      <c r="A30839" s="1" t="s">
        <v>656</v>
      </c>
      <c r="B30839" t="str">
        <f t="shared" si="996"/>
        <v>https://www.udobaer.de/out/media/public/cust/others/s0000643-2021-ch_it.pdf</v>
      </c>
    </row>
    <row r="30840" spans="1:2" x14ac:dyDescent="0.2">
      <c r="A30840" s="1" t="s">
        <v>657</v>
      </c>
      <c r="B30840" t="str">
        <f t="shared" si="996"/>
        <v>https://www.udobaer.de/out/media/public/cust/others/s0000643-2021-ch_it.pdf</v>
      </c>
    </row>
    <row r="30841" spans="1:2" x14ac:dyDescent="0.2">
      <c r="A30841" s="1" t="s">
        <v>658</v>
      </c>
      <c r="B30841" t="str">
        <f t="shared" si="996"/>
        <v>https://www.udobaer.de/out/media/public/cust/others/s0000643-2021-ch_it.pdf</v>
      </c>
    </row>
    <row r="30842" spans="1:2" x14ac:dyDescent="0.2">
      <c r="A30842" s="1" t="s">
        <v>659</v>
      </c>
      <c r="B30842" t="str">
        <f t="shared" si="996"/>
        <v>https://www.udobaer.de/out/media/public/cust/others/s0000643-2021-ch_it.pdf</v>
      </c>
    </row>
    <row r="30843" spans="1:2" x14ac:dyDescent="0.2">
      <c r="A30843" s="1" t="s">
        <v>660</v>
      </c>
      <c r="B30843" t="str">
        <f t="shared" si="996"/>
        <v>https://www.udobaer.de/out/media/public/cust/others/s0000643-2021-ch_it.pdf</v>
      </c>
    </row>
    <row r="30844" spans="1:2" x14ac:dyDescent="0.2">
      <c r="A30844" s="1" t="s">
        <v>661</v>
      </c>
      <c r="B30844" t="str">
        <f t="shared" si="996"/>
        <v>https://www.udobaer.de/out/media/public/cust/others/s0000643-2021-ch_it.pdf</v>
      </c>
    </row>
    <row r="30845" spans="1:2" x14ac:dyDescent="0.2">
      <c r="A30845" s="1" t="s">
        <v>662</v>
      </c>
      <c r="B30845" t="str">
        <f t="shared" si="996"/>
        <v>https://www.udobaer.de/out/media/public/cust/others/s0000643-2021-ch_it.pdf</v>
      </c>
    </row>
    <row r="30846" spans="1:2" x14ac:dyDescent="0.2">
      <c r="A30846" s="1" t="s">
        <v>663</v>
      </c>
      <c r="B30846" t="str">
        <f t="shared" si="996"/>
        <v>https://www.udobaer.de/out/media/public/cust/others/s0000643-2021-ch_it.pdf</v>
      </c>
    </row>
    <row r="30847" spans="1:2" x14ac:dyDescent="0.2">
      <c r="A30847" s="1" t="s">
        <v>664</v>
      </c>
      <c r="B30847" t="str">
        <f t="shared" si="996"/>
        <v>https://www.udobaer.de/out/media/public/cust/others/s0000643-2021-ch_it.pdf</v>
      </c>
    </row>
    <row r="30848" spans="1:2" x14ac:dyDescent="0.2">
      <c r="A30848" s="1" t="s">
        <v>665</v>
      </c>
      <c r="B30848" t="str">
        <f t="shared" si="996"/>
        <v>https://www.udobaer.de/out/media/public/cust/others/s0000643-2021-ch_it.pdf</v>
      </c>
    </row>
    <row r="30849" spans="1:2" x14ac:dyDescent="0.2">
      <c r="A30849" s="1" t="s">
        <v>666</v>
      </c>
      <c r="B30849" t="str">
        <f t="shared" si="996"/>
        <v>https://www.udobaer.de/out/media/public/cust/others/s0000643-2021-ch_it.pdf</v>
      </c>
    </row>
    <row r="30850" spans="1:2" x14ac:dyDescent="0.2">
      <c r="A30850" s="1" t="s">
        <v>667</v>
      </c>
      <c r="B30850" t="str">
        <f t="shared" si="996"/>
        <v>https://www.udobaer.de/out/media/public/cust/others/s0000643-2021-ch_it.pdf</v>
      </c>
    </row>
    <row r="30851" spans="1:2" x14ac:dyDescent="0.2">
      <c r="A30851" s="1" t="s">
        <v>668</v>
      </c>
      <c r="B30851" t="str">
        <f t="shared" si="996"/>
        <v>https://www.udobaer.de/out/media/public/cust/others/s0000643-2021-ch_it.pdf</v>
      </c>
    </row>
    <row r="30852" spans="1:2" x14ac:dyDescent="0.2">
      <c r="A30852" s="1" t="s">
        <v>703</v>
      </c>
      <c r="B30852" t="str">
        <f t="shared" si="996"/>
        <v>https://www.udobaer.de/out/media/public/cust/others/s0000643-2021-ch_it.pdf</v>
      </c>
    </row>
    <row r="30853" spans="1:2" x14ac:dyDescent="0.2">
      <c r="A30853" s="1" t="s">
        <v>704</v>
      </c>
      <c r="B30853" t="str">
        <f t="shared" si="996"/>
        <v>https://www.udobaer.de/out/media/public/cust/others/s0000643-2021-ch_it.pdf</v>
      </c>
    </row>
    <row r="30854" spans="1:2" x14ac:dyDescent="0.2">
      <c r="A30854" s="1" t="s">
        <v>721</v>
      </c>
      <c r="B30854" t="str">
        <f t="shared" si="996"/>
        <v>https://www.udobaer.de/out/media/public/cust/others/s0000643-2021-ch_it.pdf</v>
      </c>
    </row>
    <row r="30855" spans="1:2" x14ac:dyDescent="0.2">
      <c r="A30855" s="1" t="s">
        <v>722</v>
      </c>
      <c r="B30855" t="str">
        <f t="shared" si="996"/>
        <v>https://www.udobaer.de/out/media/public/cust/others/s0000643-2021-ch_it.pdf</v>
      </c>
    </row>
    <row r="30856" spans="1:2" x14ac:dyDescent="0.2">
      <c r="A30856" s="1" t="s">
        <v>724</v>
      </c>
      <c r="B30856" t="str">
        <f t="shared" si="996"/>
        <v>https://www.udobaer.de/out/media/public/cust/others/s0000643-2021-ch_it.pdf</v>
      </c>
    </row>
    <row r="30857" spans="1:2" x14ac:dyDescent="0.2">
      <c r="A30857" s="1" t="s">
        <v>726</v>
      </c>
      <c r="B30857" t="str">
        <f t="shared" si="996"/>
        <v>https://www.udobaer.de/out/media/public/cust/others/s0000643-2021-ch_it.pdf</v>
      </c>
    </row>
    <row r="30858" spans="1:2" x14ac:dyDescent="0.2">
      <c r="A30858" s="1" t="s">
        <v>270</v>
      </c>
      <c r="B30858" t="str">
        <f t="shared" ref="B30858:B30865" si="997">HYPERLINK("https://www.udobaer.de/out/media/public/cust/others/s0000644-2021-ch_it.pdf")</f>
        <v>https://www.udobaer.de/out/media/public/cust/others/s0000644-2021-ch_it.pdf</v>
      </c>
    </row>
    <row r="30859" spans="1:2" x14ac:dyDescent="0.2">
      <c r="A30859" s="1" t="s">
        <v>271</v>
      </c>
      <c r="B30859" t="str">
        <f t="shared" si="997"/>
        <v>https://www.udobaer.de/out/media/public/cust/others/s0000644-2021-ch_it.pdf</v>
      </c>
    </row>
    <row r="30860" spans="1:2" x14ac:dyDescent="0.2">
      <c r="A30860" s="1" t="s">
        <v>272</v>
      </c>
      <c r="B30860" t="str">
        <f t="shared" si="997"/>
        <v>https://www.udobaer.de/out/media/public/cust/others/s0000644-2021-ch_it.pdf</v>
      </c>
    </row>
    <row r="30861" spans="1:2" x14ac:dyDescent="0.2">
      <c r="A30861" s="1" t="s">
        <v>273</v>
      </c>
      <c r="B30861" t="str">
        <f t="shared" si="997"/>
        <v>https://www.udobaer.de/out/media/public/cust/others/s0000644-2021-ch_it.pdf</v>
      </c>
    </row>
    <row r="30862" spans="1:2" x14ac:dyDescent="0.2">
      <c r="A30862" s="1" t="s">
        <v>282</v>
      </c>
      <c r="B30862" t="str">
        <f t="shared" si="997"/>
        <v>https://www.udobaer.de/out/media/public/cust/others/s0000644-2021-ch_it.pdf</v>
      </c>
    </row>
    <row r="30863" spans="1:2" x14ac:dyDescent="0.2">
      <c r="A30863" s="1" t="s">
        <v>283</v>
      </c>
      <c r="B30863" t="str">
        <f t="shared" si="997"/>
        <v>https://www.udobaer.de/out/media/public/cust/others/s0000644-2021-ch_it.pdf</v>
      </c>
    </row>
    <row r="30864" spans="1:2" x14ac:dyDescent="0.2">
      <c r="A30864" s="1" t="s">
        <v>808</v>
      </c>
      <c r="B30864" t="str">
        <f t="shared" si="997"/>
        <v>https://www.udobaer.de/out/media/public/cust/others/s0000644-2021-ch_it.pdf</v>
      </c>
    </row>
    <row r="30865" spans="1:2" x14ac:dyDescent="0.2">
      <c r="A30865" s="1" t="s">
        <v>809</v>
      </c>
      <c r="B30865" t="str">
        <f t="shared" si="997"/>
        <v>https://www.udobaer.de/out/media/public/cust/others/s0000644-2021-ch_it.pdf</v>
      </c>
    </row>
    <row r="30866" spans="1:2" x14ac:dyDescent="0.2">
      <c r="A30866" s="1" t="s">
        <v>641</v>
      </c>
      <c r="B30866" t="str">
        <f t="shared" ref="B30866:B30880" si="998">HYPERLINK("https://www.udobaer.de/out/media/public/cust/others/s0000645-2021-ch_it.pdf")</f>
        <v>https://www.udobaer.de/out/media/public/cust/others/s0000645-2021-ch_it.pdf</v>
      </c>
    </row>
    <row r="30867" spans="1:2" x14ac:dyDescent="0.2">
      <c r="A30867" s="1" t="s">
        <v>642</v>
      </c>
      <c r="B30867" t="str">
        <f t="shared" si="998"/>
        <v>https://www.udobaer.de/out/media/public/cust/others/s0000645-2021-ch_it.pdf</v>
      </c>
    </row>
    <row r="30868" spans="1:2" x14ac:dyDescent="0.2">
      <c r="A30868" s="1" t="s">
        <v>643</v>
      </c>
      <c r="B30868" t="str">
        <f t="shared" si="998"/>
        <v>https://www.udobaer.de/out/media/public/cust/others/s0000645-2021-ch_it.pdf</v>
      </c>
    </row>
    <row r="30869" spans="1:2" x14ac:dyDescent="0.2">
      <c r="A30869" s="1" t="s">
        <v>644</v>
      </c>
      <c r="B30869" t="str">
        <f t="shared" si="998"/>
        <v>https://www.udobaer.de/out/media/public/cust/others/s0000645-2021-ch_it.pdf</v>
      </c>
    </row>
    <row r="30870" spans="1:2" x14ac:dyDescent="0.2">
      <c r="A30870" s="1" t="s">
        <v>645</v>
      </c>
      <c r="B30870" t="str">
        <f t="shared" si="998"/>
        <v>https://www.udobaer.de/out/media/public/cust/others/s0000645-2021-ch_it.pdf</v>
      </c>
    </row>
    <row r="30871" spans="1:2" x14ac:dyDescent="0.2">
      <c r="A30871" s="1" t="s">
        <v>646</v>
      </c>
      <c r="B30871" t="str">
        <f t="shared" si="998"/>
        <v>https://www.udobaer.de/out/media/public/cust/others/s0000645-2021-ch_it.pdf</v>
      </c>
    </row>
    <row r="30872" spans="1:2" x14ac:dyDescent="0.2">
      <c r="A30872" s="1" t="s">
        <v>647</v>
      </c>
      <c r="B30872" t="str">
        <f t="shared" si="998"/>
        <v>https://www.udobaer.de/out/media/public/cust/others/s0000645-2021-ch_it.pdf</v>
      </c>
    </row>
    <row r="30873" spans="1:2" x14ac:dyDescent="0.2">
      <c r="A30873" s="1" t="s">
        <v>648</v>
      </c>
      <c r="B30873" t="str">
        <f t="shared" si="998"/>
        <v>https://www.udobaer.de/out/media/public/cust/others/s0000645-2021-ch_it.pdf</v>
      </c>
    </row>
    <row r="30874" spans="1:2" x14ac:dyDescent="0.2">
      <c r="A30874" s="1" t="s">
        <v>649</v>
      </c>
      <c r="B30874" t="str">
        <f t="shared" si="998"/>
        <v>https://www.udobaer.de/out/media/public/cust/others/s0000645-2021-ch_it.pdf</v>
      </c>
    </row>
    <row r="30875" spans="1:2" x14ac:dyDescent="0.2">
      <c r="A30875" s="1" t="s">
        <v>650</v>
      </c>
      <c r="B30875" t="str">
        <f t="shared" si="998"/>
        <v>https://www.udobaer.de/out/media/public/cust/others/s0000645-2021-ch_it.pdf</v>
      </c>
    </row>
    <row r="30876" spans="1:2" x14ac:dyDescent="0.2">
      <c r="A30876" s="1" t="s">
        <v>651</v>
      </c>
      <c r="B30876" t="str">
        <f t="shared" si="998"/>
        <v>https://www.udobaer.de/out/media/public/cust/others/s0000645-2021-ch_it.pdf</v>
      </c>
    </row>
    <row r="30877" spans="1:2" x14ac:dyDescent="0.2">
      <c r="A30877" s="1" t="s">
        <v>652</v>
      </c>
      <c r="B30877" t="str">
        <f t="shared" si="998"/>
        <v>https://www.udobaer.de/out/media/public/cust/others/s0000645-2021-ch_it.pdf</v>
      </c>
    </row>
    <row r="30878" spans="1:2" x14ac:dyDescent="0.2">
      <c r="A30878" s="1" t="s">
        <v>699</v>
      </c>
      <c r="B30878" t="str">
        <f t="shared" si="998"/>
        <v>https://www.udobaer.de/out/media/public/cust/others/s0000645-2021-ch_it.pdf</v>
      </c>
    </row>
    <row r="30879" spans="1:2" x14ac:dyDescent="0.2">
      <c r="A30879" s="1" t="s">
        <v>700</v>
      </c>
      <c r="B30879" t="str">
        <f t="shared" si="998"/>
        <v>https://www.udobaer.de/out/media/public/cust/others/s0000645-2021-ch_it.pdf</v>
      </c>
    </row>
    <row r="30880" spans="1:2" x14ac:dyDescent="0.2">
      <c r="A30880" s="1" t="s">
        <v>701</v>
      </c>
      <c r="B30880" t="str">
        <f t="shared" si="998"/>
        <v>https://www.udobaer.de/out/media/public/cust/others/s0000645-2021-ch_it.pdf</v>
      </c>
    </row>
    <row r="30881" spans="1:2" x14ac:dyDescent="0.2">
      <c r="A30881" s="1" t="s">
        <v>594</v>
      </c>
      <c r="B30881" t="str">
        <f t="shared" ref="B30881:B30892" si="999">HYPERLINK("https://www.udobaer.de/out/media/public/cust/others/s0000646-2021-ch_it.pdf")</f>
        <v>https://www.udobaer.de/out/media/public/cust/others/s0000646-2021-ch_it.pdf</v>
      </c>
    </row>
    <row r="30882" spans="1:2" x14ac:dyDescent="0.2">
      <c r="A30882" s="1" t="s">
        <v>595</v>
      </c>
      <c r="B30882" t="str">
        <f t="shared" si="999"/>
        <v>https://www.udobaer.de/out/media/public/cust/others/s0000646-2021-ch_it.pdf</v>
      </c>
    </row>
    <row r="30883" spans="1:2" x14ac:dyDescent="0.2">
      <c r="A30883" s="1" t="s">
        <v>596</v>
      </c>
      <c r="B30883" t="str">
        <f t="shared" si="999"/>
        <v>https://www.udobaer.de/out/media/public/cust/others/s0000646-2021-ch_it.pdf</v>
      </c>
    </row>
    <row r="30884" spans="1:2" x14ac:dyDescent="0.2">
      <c r="A30884" s="1" t="s">
        <v>597</v>
      </c>
      <c r="B30884" t="str">
        <f t="shared" si="999"/>
        <v>https://www.udobaer.de/out/media/public/cust/others/s0000646-2021-ch_it.pdf</v>
      </c>
    </row>
    <row r="30885" spans="1:2" x14ac:dyDescent="0.2">
      <c r="A30885" s="1" t="s">
        <v>598</v>
      </c>
      <c r="B30885" t="str">
        <f t="shared" si="999"/>
        <v>https://www.udobaer.de/out/media/public/cust/others/s0000646-2021-ch_it.pdf</v>
      </c>
    </row>
    <row r="30886" spans="1:2" x14ac:dyDescent="0.2">
      <c r="A30886" s="1" t="s">
        <v>599</v>
      </c>
      <c r="B30886" t="str">
        <f t="shared" si="999"/>
        <v>https://www.udobaer.de/out/media/public/cust/others/s0000646-2021-ch_it.pdf</v>
      </c>
    </row>
    <row r="30887" spans="1:2" x14ac:dyDescent="0.2">
      <c r="A30887" s="1" t="s">
        <v>600</v>
      </c>
      <c r="B30887" t="str">
        <f t="shared" si="999"/>
        <v>https://www.udobaer.de/out/media/public/cust/others/s0000646-2021-ch_it.pdf</v>
      </c>
    </row>
    <row r="30888" spans="1:2" x14ac:dyDescent="0.2">
      <c r="A30888" s="1" t="s">
        <v>601</v>
      </c>
      <c r="B30888" t="str">
        <f t="shared" si="999"/>
        <v>https://www.udobaer.de/out/media/public/cust/others/s0000646-2021-ch_it.pdf</v>
      </c>
    </row>
    <row r="30889" spans="1:2" x14ac:dyDescent="0.2">
      <c r="A30889" s="1" t="s">
        <v>602</v>
      </c>
      <c r="B30889" t="str">
        <f t="shared" si="999"/>
        <v>https://www.udobaer.de/out/media/public/cust/others/s0000646-2021-ch_it.pdf</v>
      </c>
    </row>
    <row r="30890" spans="1:2" x14ac:dyDescent="0.2">
      <c r="A30890" s="1" t="s">
        <v>603</v>
      </c>
      <c r="B30890" t="str">
        <f t="shared" si="999"/>
        <v>https://www.udobaer.de/out/media/public/cust/others/s0000646-2021-ch_it.pdf</v>
      </c>
    </row>
    <row r="30891" spans="1:2" x14ac:dyDescent="0.2">
      <c r="A30891" s="1" t="s">
        <v>604</v>
      </c>
      <c r="B30891" t="str">
        <f t="shared" si="999"/>
        <v>https://www.udobaer.de/out/media/public/cust/others/s0000646-2021-ch_it.pdf</v>
      </c>
    </row>
    <row r="30892" spans="1:2" x14ac:dyDescent="0.2">
      <c r="A30892" s="1" t="s">
        <v>608</v>
      </c>
      <c r="B30892" t="str">
        <f t="shared" si="999"/>
        <v>https://www.udobaer.de/out/media/public/cust/others/s0000646-2021-ch_it.pdf</v>
      </c>
    </row>
    <row r="30893" spans="1:2" x14ac:dyDescent="0.2">
      <c r="A30893" s="1" t="s">
        <v>590</v>
      </c>
      <c r="B30893" t="str">
        <f t="shared" ref="B30893:B30899" si="1000">HYPERLINK("https://www.udobaer.de/out/media/public/cust/others/s0000647-2021-ch_it.pdf")</f>
        <v>https://www.udobaer.de/out/media/public/cust/others/s0000647-2021-ch_it.pdf</v>
      </c>
    </row>
    <row r="30894" spans="1:2" x14ac:dyDescent="0.2">
      <c r="A30894" s="1" t="s">
        <v>591</v>
      </c>
      <c r="B30894" t="str">
        <f t="shared" si="1000"/>
        <v>https://www.udobaer.de/out/media/public/cust/others/s0000647-2021-ch_it.pdf</v>
      </c>
    </row>
    <row r="30895" spans="1:2" x14ac:dyDescent="0.2">
      <c r="A30895" s="1" t="s">
        <v>592</v>
      </c>
      <c r="B30895" t="str">
        <f t="shared" si="1000"/>
        <v>https://www.udobaer.de/out/media/public/cust/others/s0000647-2021-ch_it.pdf</v>
      </c>
    </row>
    <row r="30896" spans="1:2" x14ac:dyDescent="0.2">
      <c r="A30896" s="1" t="s">
        <v>593</v>
      </c>
      <c r="B30896" t="str">
        <f t="shared" si="1000"/>
        <v>https://www.udobaer.de/out/media/public/cust/others/s0000647-2021-ch_it.pdf</v>
      </c>
    </row>
    <row r="30897" spans="1:2" x14ac:dyDescent="0.2">
      <c r="A30897" s="1" t="s">
        <v>605</v>
      </c>
      <c r="B30897" t="str">
        <f t="shared" si="1000"/>
        <v>https://www.udobaer.de/out/media/public/cust/others/s0000647-2021-ch_it.pdf</v>
      </c>
    </row>
    <row r="30898" spans="1:2" x14ac:dyDescent="0.2">
      <c r="A30898" s="1" t="s">
        <v>606</v>
      </c>
      <c r="B30898" t="str">
        <f t="shared" si="1000"/>
        <v>https://www.udobaer.de/out/media/public/cust/others/s0000647-2021-ch_it.pdf</v>
      </c>
    </row>
    <row r="30899" spans="1:2" x14ac:dyDescent="0.2">
      <c r="A30899" s="1" t="s">
        <v>607</v>
      </c>
      <c r="B30899" t="str">
        <f t="shared" si="1000"/>
        <v>https://www.udobaer.de/out/media/public/cust/others/s0000647-2021-ch_it.pdf</v>
      </c>
    </row>
    <row r="30900" spans="1:2" x14ac:dyDescent="0.2">
      <c r="A30900" s="1" t="s">
        <v>669</v>
      </c>
      <c r="B30900" t="str">
        <f t="shared" ref="B30900:B30915" si="1001">HYPERLINK("https://www.udobaer.de/out/media/public/cust/others/s0000648-2021-ch_it.pdf")</f>
        <v>https://www.udobaer.de/out/media/public/cust/others/s0000648-2021-ch_it.pdf</v>
      </c>
    </row>
    <row r="30901" spans="1:2" x14ac:dyDescent="0.2">
      <c r="A30901" s="1" t="s">
        <v>670</v>
      </c>
      <c r="B30901" t="str">
        <f t="shared" si="1001"/>
        <v>https://www.udobaer.de/out/media/public/cust/others/s0000648-2021-ch_it.pdf</v>
      </c>
    </row>
    <row r="30902" spans="1:2" x14ac:dyDescent="0.2">
      <c r="A30902" s="1" t="s">
        <v>671</v>
      </c>
      <c r="B30902" t="str">
        <f t="shared" si="1001"/>
        <v>https://www.udobaer.de/out/media/public/cust/others/s0000648-2021-ch_it.pdf</v>
      </c>
    </row>
    <row r="30903" spans="1:2" x14ac:dyDescent="0.2">
      <c r="A30903" s="1" t="s">
        <v>672</v>
      </c>
      <c r="B30903" t="str">
        <f t="shared" si="1001"/>
        <v>https://www.udobaer.de/out/media/public/cust/others/s0000648-2021-ch_it.pdf</v>
      </c>
    </row>
    <row r="30904" spans="1:2" x14ac:dyDescent="0.2">
      <c r="A30904" s="1" t="s">
        <v>673</v>
      </c>
      <c r="B30904" t="str">
        <f t="shared" si="1001"/>
        <v>https://www.udobaer.de/out/media/public/cust/others/s0000648-2021-ch_it.pdf</v>
      </c>
    </row>
    <row r="30905" spans="1:2" x14ac:dyDescent="0.2">
      <c r="A30905" s="1" t="s">
        <v>674</v>
      </c>
      <c r="B30905" t="str">
        <f t="shared" si="1001"/>
        <v>https://www.udobaer.de/out/media/public/cust/others/s0000648-2021-ch_it.pdf</v>
      </c>
    </row>
    <row r="30906" spans="1:2" x14ac:dyDescent="0.2">
      <c r="A30906" s="1" t="s">
        <v>675</v>
      </c>
      <c r="B30906" t="str">
        <f t="shared" si="1001"/>
        <v>https://www.udobaer.de/out/media/public/cust/others/s0000648-2021-ch_it.pdf</v>
      </c>
    </row>
    <row r="30907" spans="1:2" x14ac:dyDescent="0.2">
      <c r="A30907" s="1" t="s">
        <v>676</v>
      </c>
      <c r="B30907" t="str">
        <f t="shared" si="1001"/>
        <v>https://www.udobaer.de/out/media/public/cust/others/s0000648-2021-ch_it.pdf</v>
      </c>
    </row>
    <row r="30908" spans="1:2" x14ac:dyDescent="0.2">
      <c r="A30908" s="1" t="s">
        <v>677</v>
      </c>
      <c r="B30908" t="str">
        <f t="shared" si="1001"/>
        <v>https://www.udobaer.de/out/media/public/cust/others/s0000648-2021-ch_it.pdf</v>
      </c>
    </row>
    <row r="30909" spans="1:2" x14ac:dyDescent="0.2">
      <c r="A30909" s="1" t="s">
        <v>678</v>
      </c>
      <c r="B30909" t="str">
        <f t="shared" si="1001"/>
        <v>https://www.udobaer.de/out/media/public/cust/others/s0000648-2021-ch_it.pdf</v>
      </c>
    </row>
    <row r="30910" spans="1:2" x14ac:dyDescent="0.2">
      <c r="A30910" s="1" t="s">
        <v>679</v>
      </c>
      <c r="B30910" t="str">
        <f t="shared" si="1001"/>
        <v>https://www.udobaer.de/out/media/public/cust/others/s0000648-2021-ch_it.pdf</v>
      </c>
    </row>
    <row r="30911" spans="1:2" x14ac:dyDescent="0.2">
      <c r="A30911" s="1" t="s">
        <v>680</v>
      </c>
      <c r="B30911" t="str">
        <f t="shared" si="1001"/>
        <v>https://www.udobaer.de/out/media/public/cust/others/s0000648-2021-ch_it.pdf</v>
      </c>
    </row>
    <row r="30912" spans="1:2" x14ac:dyDescent="0.2">
      <c r="A30912" s="1" t="s">
        <v>710</v>
      </c>
      <c r="B30912" t="str">
        <f t="shared" si="1001"/>
        <v>https://www.udobaer.de/out/media/public/cust/others/s0000648-2021-ch_it.pdf</v>
      </c>
    </row>
    <row r="30913" spans="1:2" x14ac:dyDescent="0.2">
      <c r="A30913" s="1" t="s">
        <v>715</v>
      </c>
      <c r="B30913" t="str">
        <f t="shared" si="1001"/>
        <v>https://www.udobaer.de/out/media/public/cust/others/s0000648-2021-ch_it.pdf</v>
      </c>
    </row>
    <row r="30914" spans="1:2" x14ac:dyDescent="0.2">
      <c r="A30914" s="1" t="s">
        <v>716</v>
      </c>
      <c r="B30914" t="str">
        <f t="shared" si="1001"/>
        <v>https://www.udobaer.de/out/media/public/cust/others/s0000648-2021-ch_it.pdf</v>
      </c>
    </row>
    <row r="30915" spans="1:2" x14ac:dyDescent="0.2">
      <c r="A30915" s="1" t="s">
        <v>718</v>
      </c>
      <c r="B30915" t="str">
        <f t="shared" si="1001"/>
        <v>https://www.udobaer.de/out/media/public/cust/others/s0000648-2021-ch_it.pdf</v>
      </c>
    </row>
    <row r="30916" spans="1:2" x14ac:dyDescent="0.2">
      <c r="A30916" s="1" t="s">
        <v>681</v>
      </c>
      <c r="B30916" t="str">
        <f t="shared" ref="B30916:B30927" si="1002">HYPERLINK("https://www.udobaer.de/out/media/public/cust/others/s0000649-2021-ch_it.pdf")</f>
        <v>https://www.udobaer.de/out/media/public/cust/others/s0000649-2021-ch_it.pdf</v>
      </c>
    </row>
    <row r="30917" spans="1:2" x14ac:dyDescent="0.2">
      <c r="A30917" s="1" t="s">
        <v>682</v>
      </c>
      <c r="B30917" t="str">
        <f t="shared" si="1002"/>
        <v>https://www.udobaer.de/out/media/public/cust/others/s0000649-2021-ch_it.pdf</v>
      </c>
    </row>
    <row r="30918" spans="1:2" x14ac:dyDescent="0.2">
      <c r="A30918" s="1" t="s">
        <v>683</v>
      </c>
      <c r="B30918" t="str">
        <f t="shared" si="1002"/>
        <v>https://www.udobaer.de/out/media/public/cust/others/s0000649-2021-ch_it.pdf</v>
      </c>
    </row>
    <row r="30919" spans="1:2" x14ac:dyDescent="0.2">
      <c r="A30919" s="1" t="s">
        <v>684</v>
      </c>
      <c r="B30919" t="str">
        <f t="shared" si="1002"/>
        <v>https://www.udobaer.de/out/media/public/cust/others/s0000649-2021-ch_it.pdf</v>
      </c>
    </row>
    <row r="30920" spans="1:2" x14ac:dyDescent="0.2">
      <c r="A30920" s="1" t="s">
        <v>685</v>
      </c>
      <c r="B30920" t="str">
        <f t="shared" si="1002"/>
        <v>https://www.udobaer.de/out/media/public/cust/others/s0000649-2021-ch_it.pdf</v>
      </c>
    </row>
    <row r="30921" spans="1:2" x14ac:dyDescent="0.2">
      <c r="A30921" s="1" t="s">
        <v>686</v>
      </c>
      <c r="B30921" t="str">
        <f t="shared" si="1002"/>
        <v>https://www.udobaer.de/out/media/public/cust/others/s0000649-2021-ch_it.pdf</v>
      </c>
    </row>
    <row r="30922" spans="1:2" x14ac:dyDescent="0.2">
      <c r="A30922" s="1" t="s">
        <v>695</v>
      </c>
      <c r="B30922" t="str">
        <f t="shared" si="1002"/>
        <v>https://www.udobaer.de/out/media/public/cust/others/s0000649-2021-ch_it.pdf</v>
      </c>
    </row>
    <row r="30923" spans="1:2" x14ac:dyDescent="0.2">
      <c r="A30923" s="1" t="s">
        <v>696</v>
      </c>
      <c r="B30923" t="str">
        <f t="shared" si="1002"/>
        <v>https://www.udobaer.de/out/media/public/cust/others/s0000649-2021-ch_it.pdf</v>
      </c>
    </row>
    <row r="30924" spans="1:2" x14ac:dyDescent="0.2">
      <c r="A30924" s="1" t="s">
        <v>697</v>
      </c>
      <c r="B30924" t="str">
        <f t="shared" si="1002"/>
        <v>https://www.udobaer.de/out/media/public/cust/others/s0000649-2021-ch_it.pdf</v>
      </c>
    </row>
    <row r="30925" spans="1:2" x14ac:dyDescent="0.2">
      <c r="A30925" s="1" t="s">
        <v>698</v>
      </c>
      <c r="B30925" t="str">
        <f t="shared" si="1002"/>
        <v>https://www.udobaer.de/out/media/public/cust/others/s0000649-2021-ch_it.pdf</v>
      </c>
    </row>
    <row r="30926" spans="1:2" x14ac:dyDescent="0.2">
      <c r="A30926" s="1" t="s">
        <v>717</v>
      </c>
      <c r="B30926" t="str">
        <f t="shared" si="1002"/>
        <v>https://www.udobaer.de/out/media/public/cust/others/s0000649-2021-ch_it.pdf</v>
      </c>
    </row>
    <row r="30927" spans="1:2" x14ac:dyDescent="0.2">
      <c r="A30927" s="1" t="s">
        <v>720</v>
      </c>
      <c r="B30927" t="str">
        <f t="shared" si="1002"/>
        <v>https://www.udobaer.de/out/media/public/cust/others/s0000649-2021-ch_it.pdf</v>
      </c>
    </row>
    <row r="30928" spans="1:2" x14ac:dyDescent="0.2">
      <c r="A30928" s="1" t="s">
        <v>687</v>
      </c>
      <c r="B30928" t="str">
        <f t="shared" ref="B30928:B30943" si="1003">HYPERLINK("https://www.udobaer.de/out/media/public/cust/others/s0000650-2021-ch_it.pdf")</f>
        <v>https://www.udobaer.de/out/media/public/cust/others/s0000650-2021-ch_it.pdf</v>
      </c>
    </row>
    <row r="30929" spans="1:2" x14ac:dyDescent="0.2">
      <c r="A30929" s="1" t="s">
        <v>688</v>
      </c>
      <c r="B30929" t="str">
        <f t="shared" si="1003"/>
        <v>https://www.udobaer.de/out/media/public/cust/others/s0000650-2021-ch_it.pdf</v>
      </c>
    </row>
    <row r="30930" spans="1:2" x14ac:dyDescent="0.2">
      <c r="A30930" s="1" t="s">
        <v>689</v>
      </c>
      <c r="B30930" t="str">
        <f t="shared" si="1003"/>
        <v>https://www.udobaer.de/out/media/public/cust/others/s0000650-2021-ch_it.pdf</v>
      </c>
    </row>
    <row r="30931" spans="1:2" x14ac:dyDescent="0.2">
      <c r="A30931" s="1" t="s">
        <v>690</v>
      </c>
      <c r="B30931" t="str">
        <f t="shared" si="1003"/>
        <v>https://www.udobaer.de/out/media/public/cust/others/s0000650-2021-ch_it.pdf</v>
      </c>
    </row>
    <row r="30932" spans="1:2" x14ac:dyDescent="0.2">
      <c r="A30932" s="1" t="s">
        <v>691</v>
      </c>
      <c r="B30932" t="str">
        <f t="shared" si="1003"/>
        <v>https://www.udobaer.de/out/media/public/cust/others/s0000650-2021-ch_it.pdf</v>
      </c>
    </row>
    <row r="30933" spans="1:2" x14ac:dyDescent="0.2">
      <c r="A30933" s="1" t="s">
        <v>692</v>
      </c>
      <c r="B30933" t="str">
        <f t="shared" si="1003"/>
        <v>https://www.udobaer.de/out/media/public/cust/others/s0000650-2021-ch_it.pdf</v>
      </c>
    </row>
    <row r="30934" spans="1:2" x14ac:dyDescent="0.2">
      <c r="A30934" s="1" t="s">
        <v>693</v>
      </c>
      <c r="B30934" t="str">
        <f t="shared" si="1003"/>
        <v>https://www.udobaer.de/out/media/public/cust/others/s0000650-2021-ch_it.pdf</v>
      </c>
    </row>
    <row r="30935" spans="1:2" x14ac:dyDescent="0.2">
      <c r="A30935" s="1" t="s">
        <v>694</v>
      </c>
      <c r="B30935" t="str">
        <f t="shared" si="1003"/>
        <v>https://www.udobaer.de/out/media/public/cust/others/s0000650-2021-ch_it.pdf</v>
      </c>
    </row>
    <row r="30936" spans="1:2" x14ac:dyDescent="0.2">
      <c r="A30936" s="1" t="s">
        <v>733</v>
      </c>
      <c r="B30936" t="str">
        <f t="shared" si="1003"/>
        <v>https://www.udobaer.de/out/media/public/cust/others/s0000650-2021-ch_it.pdf</v>
      </c>
    </row>
    <row r="30937" spans="1:2" x14ac:dyDescent="0.2">
      <c r="A30937" s="1" t="s">
        <v>734</v>
      </c>
      <c r="B30937" t="str">
        <f t="shared" si="1003"/>
        <v>https://www.udobaer.de/out/media/public/cust/others/s0000650-2021-ch_it.pdf</v>
      </c>
    </row>
    <row r="30938" spans="1:2" x14ac:dyDescent="0.2">
      <c r="A30938" s="1" t="s">
        <v>735</v>
      </c>
      <c r="B30938" t="str">
        <f t="shared" si="1003"/>
        <v>https://www.udobaer.de/out/media/public/cust/others/s0000650-2021-ch_it.pdf</v>
      </c>
    </row>
    <row r="30939" spans="1:2" x14ac:dyDescent="0.2">
      <c r="A30939" s="1" t="s">
        <v>736</v>
      </c>
      <c r="B30939" t="str">
        <f t="shared" si="1003"/>
        <v>https://www.udobaer.de/out/media/public/cust/others/s0000650-2021-ch_it.pdf</v>
      </c>
    </row>
    <row r="30940" spans="1:2" x14ac:dyDescent="0.2">
      <c r="A30940" s="1" t="s">
        <v>737</v>
      </c>
      <c r="B30940" t="str">
        <f t="shared" si="1003"/>
        <v>https://www.udobaer.de/out/media/public/cust/others/s0000650-2021-ch_it.pdf</v>
      </c>
    </row>
    <row r="30941" spans="1:2" x14ac:dyDescent="0.2">
      <c r="A30941" s="1" t="s">
        <v>738</v>
      </c>
      <c r="B30941" t="str">
        <f t="shared" si="1003"/>
        <v>https://www.udobaer.de/out/media/public/cust/others/s0000650-2021-ch_it.pdf</v>
      </c>
    </row>
    <row r="30942" spans="1:2" x14ac:dyDescent="0.2">
      <c r="A30942" s="1" t="s">
        <v>739</v>
      </c>
      <c r="B30942" t="str">
        <f t="shared" si="1003"/>
        <v>https://www.udobaer.de/out/media/public/cust/others/s0000650-2021-ch_it.pdf</v>
      </c>
    </row>
    <row r="30943" spans="1:2" x14ac:dyDescent="0.2">
      <c r="A30943" s="1" t="s">
        <v>740</v>
      </c>
      <c r="B30943" t="str">
        <f t="shared" si="1003"/>
        <v>https://www.udobaer.de/out/media/public/cust/others/s0000650-2021-ch_it.pdf</v>
      </c>
    </row>
    <row r="30944" spans="1:2" x14ac:dyDescent="0.2">
      <c r="A30944" s="1" t="s">
        <v>706</v>
      </c>
      <c r="B30944" t="str">
        <f t="shared" ref="B30944:B30969" si="1004">HYPERLINK("https://www.udobaer.de/out/media/public/cust/others/s0000651-2021-ch_it.pdf")</f>
        <v>https://www.udobaer.de/out/media/public/cust/others/s0000651-2021-ch_it.pdf</v>
      </c>
    </row>
    <row r="30945" spans="1:2" x14ac:dyDescent="0.2">
      <c r="A30945" s="1" t="s">
        <v>707</v>
      </c>
      <c r="B30945" t="str">
        <f t="shared" si="1004"/>
        <v>https://www.udobaer.de/out/media/public/cust/others/s0000651-2021-ch_it.pdf</v>
      </c>
    </row>
    <row r="30946" spans="1:2" x14ac:dyDescent="0.2">
      <c r="A30946" s="1" t="s">
        <v>711</v>
      </c>
      <c r="B30946" t="str">
        <f t="shared" si="1004"/>
        <v>https://www.udobaer.de/out/media/public/cust/others/s0000651-2021-ch_it.pdf</v>
      </c>
    </row>
    <row r="30947" spans="1:2" x14ac:dyDescent="0.2">
      <c r="A30947" s="1" t="s">
        <v>723</v>
      </c>
      <c r="B30947" t="str">
        <f t="shared" si="1004"/>
        <v>https://www.udobaer.de/out/media/public/cust/others/s0000651-2021-ch_it.pdf</v>
      </c>
    </row>
    <row r="30948" spans="1:2" x14ac:dyDescent="0.2">
      <c r="A30948" s="1" t="s">
        <v>725</v>
      </c>
      <c r="B30948" t="str">
        <f t="shared" si="1004"/>
        <v>https://www.udobaer.de/out/media/public/cust/others/s0000651-2021-ch_it.pdf</v>
      </c>
    </row>
    <row r="30949" spans="1:2" x14ac:dyDescent="0.2">
      <c r="A30949" s="1" t="s">
        <v>727</v>
      </c>
      <c r="B30949" t="str">
        <f t="shared" si="1004"/>
        <v>https://www.udobaer.de/out/media/public/cust/others/s0000651-2021-ch_it.pdf</v>
      </c>
    </row>
    <row r="30950" spans="1:2" x14ac:dyDescent="0.2">
      <c r="A30950" s="1" t="s">
        <v>728</v>
      </c>
      <c r="B30950" t="str">
        <f t="shared" si="1004"/>
        <v>https://www.udobaer.de/out/media/public/cust/others/s0000651-2021-ch_it.pdf</v>
      </c>
    </row>
    <row r="30951" spans="1:2" x14ac:dyDescent="0.2">
      <c r="A30951" s="1" t="s">
        <v>729</v>
      </c>
      <c r="B30951" t="str">
        <f t="shared" si="1004"/>
        <v>https://www.udobaer.de/out/media/public/cust/others/s0000651-2021-ch_it.pdf</v>
      </c>
    </row>
    <row r="30952" spans="1:2" x14ac:dyDescent="0.2">
      <c r="A30952" s="1" t="s">
        <v>730</v>
      </c>
      <c r="B30952" t="str">
        <f t="shared" si="1004"/>
        <v>https://www.udobaer.de/out/media/public/cust/others/s0000651-2021-ch_it.pdf</v>
      </c>
    </row>
    <row r="30953" spans="1:2" x14ac:dyDescent="0.2">
      <c r="A30953" s="1" t="s">
        <v>731</v>
      </c>
      <c r="B30953" t="str">
        <f t="shared" si="1004"/>
        <v>https://www.udobaer.de/out/media/public/cust/others/s0000651-2021-ch_it.pdf</v>
      </c>
    </row>
    <row r="30954" spans="1:2" x14ac:dyDescent="0.2">
      <c r="A30954" s="1" t="s">
        <v>732</v>
      </c>
      <c r="B30954" t="str">
        <f t="shared" si="1004"/>
        <v>https://www.udobaer.de/out/media/public/cust/others/s0000651-2021-ch_it.pdf</v>
      </c>
    </row>
    <row r="30955" spans="1:2" x14ac:dyDescent="0.2">
      <c r="A30955" s="1" t="s">
        <v>744</v>
      </c>
      <c r="B30955" t="str">
        <f t="shared" si="1004"/>
        <v>https://www.udobaer.de/out/media/public/cust/others/s0000651-2021-ch_it.pdf</v>
      </c>
    </row>
    <row r="30956" spans="1:2" x14ac:dyDescent="0.2">
      <c r="A30956" s="1" t="s">
        <v>745</v>
      </c>
      <c r="B30956" t="str">
        <f t="shared" si="1004"/>
        <v>https://www.udobaer.de/out/media/public/cust/others/s0000651-2021-ch_it.pdf</v>
      </c>
    </row>
    <row r="30957" spans="1:2" x14ac:dyDescent="0.2">
      <c r="A30957" s="1" t="s">
        <v>746</v>
      </c>
      <c r="B30957" t="str">
        <f t="shared" si="1004"/>
        <v>https://www.udobaer.de/out/media/public/cust/others/s0000651-2021-ch_it.pdf</v>
      </c>
    </row>
    <row r="30958" spans="1:2" x14ac:dyDescent="0.2">
      <c r="A30958" s="1" t="s">
        <v>747</v>
      </c>
      <c r="B30958" t="str">
        <f t="shared" si="1004"/>
        <v>https://www.udobaer.de/out/media/public/cust/others/s0000651-2021-ch_it.pdf</v>
      </c>
    </row>
    <row r="30959" spans="1:2" x14ac:dyDescent="0.2">
      <c r="A30959" s="1" t="s">
        <v>750</v>
      </c>
      <c r="B30959" t="str">
        <f t="shared" si="1004"/>
        <v>https://www.udobaer.de/out/media/public/cust/others/s0000651-2021-ch_it.pdf</v>
      </c>
    </row>
    <row r="30960" spans="1:2" x14ac:dyDescent="0.2">
      <c r="A30960" s="1" t="s">
        <v>751</v>
      </c>
      <c r="B30960" t="str">
        <f t="shared" si="1004"/>
        <v>https://www.udobaer.de/out/media/public/cust/others/s0000651-2021-ch_it.pdf</v>
      </c>
    </row>
    <row r="30961" spans="1:2" x14ac:dyDescent="0.2">
      <c r="A30961" s="1" t="s">
        <v>752</v>
      </c>
      <c r="B30961" t="str">
        <f t="shared" si="1004"/>
        <v>https://www.udobaer.de/out/media/public/cust/others/s0000651-2021-ch_it.pdf</v>
      </c>
    </row>
    <row r="30962" spans="1:2" x14ac:dyDescent="0.2">
      <c r="A30962" s="1" t="s">
        <v>753</v>
      </c>
      <c r="B30962" t="str">
        <f t="shared" si="1004"/>
        <v>https://www.udobaer.de/out/media/public/cust/others/s0000651-2021-ch_it.pdf</v>
      </c>
    </row>
    <row r="30963" spans="1:2" x14ac:dyDescent="0.2">
      <c r="A30963" s="1" t="s">
        <v>754</v>
      </c>
      <c r="B30963" t="str">
        <f t="shared" si="1004"/>
        <v>https://www.udobaer.de/out/media/public/cust/others/s0000651-2021-ch_it.pdf</v>
      </c>
    </row>
    <row r="30964" spans="1:2" x14ac:dyDescent="0.2">
      <c r="A30964" s="1" t="s">
        <v>755</v>
      </c>
      <c r="B30964" t="str">
        <f t="shared" si="1004"/>
        <v>https://www.udobaer.de/out/media/public/cust/others/s0000651-2021-ch_it.pdf</v>
      </c>
    </row>
    <row r="30965" spans="1:2" x14ac:dyDescent="0.2">
      <c r="A30965" s="1" t="s">
        <v>756</v>
      </c>
      <c r="B30965" t="str">
        <f t="shared" si="1004"/>
        <v>https://www.udobaer.de/out/media/public/cust/others/s0000651-2021-ch_it.pdf</v>
      </c>
    </row>
    <row r="30966" spans="1:2" x14ac:dyDescent="0.2">
      <c r="A30966" s="1" t="s">
        <v>757</v>
      </c>
      <c r="B30966" t="str">
        <f t="shared" si="1004"/>
        <v>https://www.udobaer.de/out/media/public/cust/others/s0000651-2021-ch_it.pdf</v>
      </c>
    </row>
    <row r="30967" spans="1:2" x14ac:dyDescent="0.2">
      <c r="A30967" s="1" t="s">
        <v>758</v>
      </c>
      <c r="B30967" t="str">
        <f t="shared" si="1004"/>
        <v>https://www.udobaer.de/out/media/public/cust/others/s0000651-2021-ch_it.pdf</v>
      </c>
    </row>
    <row r="30968" spans="1:2" x14ac:dyDescent="0.2">
      <c r="A30968" s="1" t="s">
        <v>759</v>
      </c>
      <c r="B30968" t="str">
        <f t="shared" si="1004"/>
        <v>https://www.udobaer.de/out/media/public/cust/others/s0000651-2021-ch_it.pdf</v>
      </c>
    </row>
    <row r="30969" spans="1:2" x14ac:dyDescent="0.2">
      <c r="A30969" s="1" t="s">
        <v>760</v>
      </c>
      <c r="B30969" t="str">
        <f t="shared" si="1004"/>
        <v>https://www.udobaer.de/out/media/public/cust/others/s0000651-2021-ch_it.pdf</v>
      </c>
    </row>
    <row r="30970" spans="1:2" x14ac:dyDescent="0.2">
      <c r="A30970" s="1" t="s">
        <v>762</v>
      </c>
      <c r="B30970" t="str">
        <f t="shared" ref="B30970:B30979" si="1005">HYPERLINK("https://www.udobaer.de/out/media/public/cust/others/s0000652-2021-ch_it.pdf")</f>
        <v>https://www.udobaer.de/out/media/public/cust/others/s0000652-2021-ch_it.pdf</v>
      </c>
    </row>
    <row r="30971" spans="1:2" x14ac:dyDescent="0.2">
      <c r="A30971" s="1" t="s">
        <v>763</v>
      </c>
      <c r="B30971" t="str">
        <f t="shared" si="1005"/>
        <v>https://www.udobaer.de/out/media/public/cust/others/s0000652-2021-ch_it.pdf</v>
      </c>
    </row>
    <row r="30972" spans="1:2" x14ac:dyDescent="0.2">
      <c r="A30972" s="1" t="s">
        <v>764</v>
      </c>
      <c r="B30972" t="str">
        <f t="shared" si="1005"/>
        <v>https://www.udobaer.de/out/media/public/cust/others/s0000652-2021-ch_it.pdf</v>
      </c>
    </row>
    <row r="30973" spans="1:2" x14ac:dyDescent="0.2">
      <c r="A30973" s="1" t="s">
        <v>765</v>
      </c>
      <c r="B30973" t="str">
        <f t="shared" si="1005"/>
        <v>https://www.udobaer.de/out/media/public/cust/others/s0000652-2021-ch_it.pdf</v>
      </c>
    </row>
    <row r="30974" spans="1:2" x14ac:dyDescent="0.2">
      <c r="A30974" s="1" t="s">
        <v>800</v>
      </c>
      <c r="B30974" t="str">
        <f t="shared" si="1005"/>
        <v>https://www.udobaer.de/out/media/public/cust/others/s0000652-2021-ch_it.pdf</v>
      </c>
    </row>
    <row r="30975" spans="1:2" x14ac:dyDescent="0.2">
      <c r="A30975" s="1" t="s">
        <v>801</v>
      </c>
      <c r="B30975" t="str">
        <f t="shared" si="1005"/>
        <v>https://www.udobaer.de/out/media/public/cust/others/s0000652-2021-ch_it.pdf</v>
      </c>
    </row>
    <row r="30976" spans="1:2" x14ac:dyDescent="0.2">
      <c r="A30976" s="1" t="s">
        <v>802</v>
      </c>
      <c r="B30976" t="str">
        <f t="shared" si="1005"/>
        <v>https://www.udobaer.de/out/media/public/cust/others/s0000652-2021-ch_it.pdf</v>
      </c>
    </row>
    <row r="30977" spans="1:2" x14ac:dyDescent="0.2">
      <c r="A30977" s="1" t="s">
        <v>803</v>
      </c>
      <c r="B30977" t="str">
        <f t="shared" si="1005"/>
        <v>https://www.udobaer.de/out/media/public/cust/others/s0000652-2021-ch_it.pdf</v>
      </c>
    </row>
    <row r="30978" spans="1:2" x14ac:dyDescent="0.2">
      <c r="A30978" s="1" t="s">
        <v>804</v>
      </c>
      <c r="B30978" t="str">
        <f t="shared" si="1005"/>
        <v>https://www.udobaer.de/out/media/public/cust/others/s0000652-2021-ch_it.pdf</v>
      </c>
    </row>
    <row r="30979" spans="1:2" x14ac:dyDescent="0.2">
      <c r="A30979" s="1" t="s">
        <v>805</v>
      </c>
      <c r="B30979" t="str">
        <f t="shared" si="1005"/>
        <v>https://www.udobaer.de/out/media/public/cust/others/s0000652-2021-ch_it.pdf</v>
      </c>
    </row>
    <row r="30980" spans="1:2" x14ac:dyDescent="0.2">
      <c r="A30980" s="1" t="s">
        <v>10614</v>
      </c>
      <c r="B30980" t="str">
        <f t="shared" ref="B30980:B30995" si="1006">HYPERLINK("https://www.udobaer.de/out/media/public/cust/others/s0000653-2021-ch_it.pdf")</f>
        <v>https://www.udobaer.de/out/media/public/cust/others/s0000653-2021-ch_it.pdf</v>
      </c>
    </row>
    <row r="30981" spans="1:2" x14ac:dyDescent="0.2">
      <c r="A30981" s="1" t="s">
        <v>10615</v>
      </c>
      <c r="B30981" t="str">
        <f t="shared" si="1006"/>
        <v>https://www.udobaer.de/out/media/public/cust/others/s0000653-2021-ch_it.pdf</v>
      </c>
    </row>
    <row r="30982" spans="1:2" x14ac:dyDescent="0.2">
      <c r="A30982" s="1" t="s">
        <v>10616</v>
      </c>
      <c r="B30982" t="str">
        <f t="shared" si="1006"/>
        <v>https://www.udobaer.de/out/media/public/cust/others/s0000653-2021-ch_it.pdf</v>
      </c>
    </row>
    <row r="30983" spans="1:2" x14ac:dyDescent="0.2">
      <c r="A30983" s="1" t="s">
        <v>10617</v>
      </c>
      <c r="B30983" t="str">
        <f t="shared" si="1006"/>
        <v>https://www.udobaer.de/out/media/public/cust/others/s0000653-2021-ch_it.pdf</v>
      </c>
    </row>
    <row r="30984" spans="1:2" x14ac:dyDescent="0.2">
      <c r="A30984" s="1" t="s">
        <v>10618</v>
      </c>
      <c r="B30984" t="str">
        <f t="shared" si="1006"/>
        <v>https://www.udobaer.de/out/media/public/cust/others/s0000653-2021-ch_it.pdf</v>
      </c>
    </row>
    <row r="30985" spans="1:2" x14ac:dyDescent="0.2">
      <c r="A30985" s="1" t="s">
        <v>10619</v>
      </c>
      <c r="B30985" t="str">
        <f t="shared" si="1006"/>
        <v>https://www.udobaer.de/out/media/public/cust/others/s0000653-2021-ch_it.pdf</v>
      </c>
    </row>
    <row r="30986" spans="1:2" x14ac:dyDescent="0.2">
      <c r="A30986" s="1" t="s">
        <v>10620</v>
      </c>
      <c r="B30986" t="str">
        <f t="shared" si="1006"/>
        <v>https://www.udobaer.de/out/media/public/cust/others/s0000653-2021-ch_it.pdf</v>
      </c>
    </row>
    <row r="30987" spans="1:2" x14ac:dyDescent="0.2">
      <c r="A30987" s="1" t="s">
        <v>10622</v>
      </c>
      <c r="B30987" t="str">
        <f t="shared" si="1006"/>
        <v>https://www.udobaer.de/out/media/public/cust/others/s0000653-2021-ch_it.pdf</v>
      </c>
    </row>
    <row r="30988" spans="1:2" x14ac:dyDescent="0.2">
      <c r="A30988" s="1" t="s">
        <v>11165</v>
      </c>
      <c r="B30988" t="str">
        <f t="shared" si="1006"/>
        <v>https://www.udobaer.de/out/media/public/cust/others/s0000653-2021-ch_it.pdf</v>
      </c>
    </row>
    <row r="30989" spans="1:2" x14ac:dyDescent="0.2">
      <c r="A30989" s="1" t="s">
        <v>11166</v>
      </c>
      <c r="B30989" t="str">
        <f t="shared" si="1006"/>
        <v>https://www.udobaer.de/out/media/public/cust/others/s0000653-2021-ch_it.pdf</v>
      </c>
    </row>
    <row r="30990" spans="1:2" x14ac:dyDescent="0.2">
      <c r="A30990" s="1" t="s">
        <v>11167</v>
      </c>
      <c r="B30990" t="str">
        <f t="shared" si="1006"/>
        <v>https://www.udobaer.de/out/media/public/cust/others/s0000653-2021-ch_it.pdf</v>
      </c>
    </row>
    <row r="30991" spans="1:2" x14ac:dyDescent="0.2">
      <c r="A30991" s="1" t="s">
        <v>11169</v>
      </c>
      <c r="B30991" t="str">
        <f t="shared" si="1006"/>
        <v>https://www.udobaer.de/out/media/public/cust/others/s0000653-2021-ch_it.pdf</v>
      </c>
    </row>
    <row r="30992" spans="1:2" x14ac:dyDescent="0.2">
      <c r="A30992" s="1" t="s">
        <v>11170</v>
      </c>
      <c r="B30992" t="str">
        <f t="shared" si="1006"/>
        <v>https://www.udobaer.de/out/media/public/cust/others/s0000653-2021-ch_it.pdf</v>
      </c>
    </row>
    <row r="30993" spans="1:2" x14ac:dyDescent="0.2">
      <c r="A30993" s="1" t="s">
        <v>11171</v>
      </c>
      <c r="B30993" t="str">
        <f t="shared" si="1006"/>
        <v>https://www.udobaer.de/out/media/public/cust/others/s0000653-2021-ch_it.pdf</v>
      </c>
    </row>
    <row r="30994" spans="1:2" x14ac:dyDescent="0.2">
      <c r="A30994" s="1" t="s">
        <v>11172</v>
      </c>
      <c r="B30994" t="str">
        <f t="shared" si="1006"/>
        <v>https://www.udobaer.de/out/media/public/cust/others/s0000653-2021-ch_it.pdf</v>
      </c>
    </row>
    <row r="30995" spans="1:2" x14ac:dyDescent="0.2">
      <c r="A30995" s="1" t="s">
        <v>11173</v>
      </c>
      <c r="B30995" t="str">
        <f t="shared" si="1006"/>
        <v>https://www.udobaer.de/out/media/public/cust/others/s0000653-2021-ch_it.pdf</v>
      </c>
    </row>
    <row r="30996" spans="1:2" x14ac:dyDescent="0.2">
      <c r="A30996" s="1" t="s">
        <v>766</v>
      </c>
      <c r="B30996" t="str">
        <f t="shared" ref="B30996:B31014" si="1007">HYPERLINK("https://www.udobaer.de/out/media/public/cust/others/s0000654-2021-ch_it.pdf")</f>
        <v>https://www.udobaer.de/out/media/public/cust/others/s0000654-2021-ch_it.pdf</v>
      </c>
    </row>
    <row r="30997" spans="1:2" x14ac:dyDescent="0.2">
      <c r="A30997" s="1" t="s">
        <v>767</v>
      </c>
      <c r="B30997" t="str">
        <f t="shared" si="1007"/>
        <v>https://www.udobaer.de/out/media/public/cust/others/s0000654-2021-ch_it.pdf</v>
      </c>
    </row>
    <row r="30998" spans="1:2" x14ac:dyDescent="0.2">
      <c r="A30998" s="1" t="s">
        <v>769</v>
      </c>
      <c r="B30998" t="str">
        <f t="shared" si="1007"/>
        <v>https://www.udobaer.de/out/media/public/cust/others/s0000654-2021-ch_it.pdf</v>
      </c>
    </row>
    <row r="30999" spans="1:2" x14ac:dyDescent="0.2">
      <c r="A30999" s="1" t="s">
        <v>770</v>
      </c>
      <c r="B30999" t="str">
        <f t="shared" si="1007"/>
        <v>https://www.udobaer.de/out/media/public/cust/others/s0000654-2021-ch_it.pdf</v>
      </c>
    </row>
    <row r="31000" spans="1:2" x14ac:dyDescent="0.2">
      <c r="A31000" s="1" t="s">
        <v>775</v>
      </c>
      <c r="B31000" t="str">
        <f t="shared" si="1007"/>
        <v>https://www.udobaer.de/out/media/public/cust/others/s0000654-2021-ch_it.pdf</v>
      </c>
    </row>
    <row r="31001" spans="1:2" x14ac:dyDescent="0.2">
      <c r="A31001" s="1" t="s">
        <v>777</v>
      </c>
      <c r="B31001" t="str">
        <f t="shared" si="1007"/>
        <v>https://www.udobaer.de/out/media/public/cust/others/s0000654-2021-ch_it.pdf</v>
      </c>
    </row>
    <row r="31002" spans="1:2" x14ac:dyDescent="0.2">
      <c r="A31002" s="1" t="s">
        <v>779</v>
      </c>
      <c r="B31002" t="str">
        <f t="shared" si="1007"/>
        <v>https://www.udobaer.de/out/media/public/cust/others/s0000654-2021-ch_it.pdf</v>
      </c>
    </row>
    <row r="31003" spans="1:2" x14ac:dyDescent="0.2">
      <c r="A31003" s="1" t="s">
        <v>780</v>
      </c>
      <c r="B31003" t="str">
        <f t="shared" si="1007"/>
        <v>https://www.udobaer.de/out/media/public/cust/others/s0000654-2021-ch_it.pdf</v>
      </c>
    </row>
    <row r="31004" spans="1:2" x14ac:dyDescent="0.2">
      <c r="A31004" s="1" t="s">
        <v>781</v>
      </c>
      <c r="B31004" t="str">
        <f t="shared" si="1007"/>
        <v>https://www.udobaer.de/out/media/public/cust/others/s0000654-2021-ch_it.pdf</v>
      </c>
    </row>
    <row r="31005" spans="1:2" x14ac:dyDescent="0.2">
      <c r="A31005" s="1" t="s">
        <v>782</v>
      </c>
      <c r="B31005" t="str">
        <f t="shared" si="1007"/>
        <v>https://www.udobaer.de/out/media/public/cust/others/s0000654-2021-ch_it.pdf</v>
      </c>
    </row>
    <row r="31006" spans="1:2" x14ac:dyDescent="0.2">
      <c r="A31006" s="1" t="s">
        <v>783</v>
      </c>
      <c r="B31006" t="str">
        <f t="shared" si="1007"/>
        <v>https://www.udobaer.de/out/media/public/cust/others/s0000654-2021-ch_it.pdf</v>
      </c>
    </row>
    <row r="31007" spans="1:2" x14ac:dyDescent="0.2">
      <c r="A31007" s="1" t="s">
        <v>784</v>
      </c>
      <c r="B31007" t="str">
        <f t="shared" si="1007"/>
        <v>https://www.udobaer.de/out/media/public/cust/others/s0000654-2021-ch_it.pdf</v>
      </c>
    </row>
    <row r="31008" spans="1:2" x14ac:dyDescent="0.2">
      <c r="A31008" s="1" t="s">
        <v>785</v>
      </c>
      <c r="B31008" t="str">
        <f t="shared" si="1007"/>
        <v>https://www.udobaer.de/out/media/public/cust/others/s0000654-2021-ch_it.pdf</v>
      </c>
    </row>
    <row r="31009" spans="1:2" x14ac:dyDescent="0.2">
      <c r="A31009" s="1" t="s">
        <v>786</v>
      </c>
      <c r="B31009" t="str">
        <f t="shared" si="1007"/>
        <v>https://www.udobaer.de/out/media/public/cust/others/s0000654-2021-ch_it.pdf</v>
      </c>
    </row>
    <row r="31010" spans="1:2" x14ac:dyDescent="0.2">
      <c r="A31010" s="1" t="s">
        <v>787</v>
      </c>
      <c r="B31010" t="str">
        <f t="shared" si="1007"/>
        <v>https://www.udobaer.de/out/media/public/cust/others/s0000654-2021-ch_it.pdf</v>
      </c>
    </row>
    <row r="31011" spans="1:2" x14ac:dyDescent="0.2">
      <c r="A31011" s="1" t="s">
        <v>788</v>
      </c>
      <c r="B31011" t="str">
        <f t="shared" si="1007"/>
        <v>https://www.udobaer.de/out/media/public/cust/others/s0000654-2021-ch_it.pdf</v>
      </c>
    </row>
    <row r="31012" spans="1:2" x14ac:dyDescent="0.2">
      <c r="A31012" s="1" t="s">
        <v>789</v>
      </c>
      <c r="B31012" t="str">
        <f t="shared" si="1007"/>
        <v>https://www.udobaer.de/out/media/public/cust/others/s0000654-2021-ch_it.pdf</v>
      </c>
    </row>
    <row r="31013" spans="1:2" x14ac:dyDescent="0.2">
      <c r="A31013" s="1" t="s">
        <v>790</v>
      </c>
      <c r="B31013" t="str">
        <f t="shared" si="1007"/>
        <v>https://www.udobaer.de/out/media/public/cust/others/s0000654-2021-ch_it.pdf</v>
      </c>
    </row>
    <row r="31014" spans="1:2" x14ac:dyDescent="0.2">
      <c r="A31014" s="1" t="s">
        <v>791</v>
      </c>
      <c r="B31014" t="str">
        <f t="shared" si="1007"/>
        <v>https://www.udobaer.de/out/media/public/cust/others/s0000654-2021-ch_it.pdf</v>
      </c>
    </row>
    <row r="31015" spans="1:2" x14ac:dyDescent="0.2">
      <c r="A31015" s="1" t="s">
        <v>768</v>
      </c>
      <c r="B31015" t="str">
        <f t="shared" ref="B31015:B31029" si="1008">HYPERLINK("https://www.udobaer.de/out/media/public/cust/others/s0000655-2021-ch_it.pdf")</f>
        <v>https://www.udobaer.de/out/media/public/cust/others/s0000655-2021-ch_it.pdf</v>
      </c>
    </row>
    <row r="31016" spans="1:2" x14ac:dyDescent="0.2">
      <c r="A31016" s="1" t="s">
        <v>771</v>
      </c>
      <c r="B31016" t="str">
        <f t="shared" si="1008"/>
        <v>https://www.udobaer.de/out/media/public/cust/others/s0000655-2021-ch_it.pdf</v>
      </c>
    </row>
    <row r="31017" spans="1:2" x14ac:dyDescent="0.2">
      <c r="A31017" s="1" t="s">
        <v>772</v>
      </c>
      <c r="B31017" t="str">
        <f t="shared" si="1008"/>
        <v>https://www.udobaer.de/out/media/public/cust/others/s0000655-2021-ch_it.pdf</v>
      </c>
    </row>
    <row r="31018" spans="1:2" x14ac:dyDescent="0.2">
      <c r="A31018" s="1" t="s">
        <v>773</v>
      </c>
      <c r="B31018" t="str">
        <f t="shared" si="1008"/>
        <v>https://www.udobaer.de/out/media/public/cust/others/s0000655-2021-ch_it.pdf</v>
      </c>
    </row>
    <row r="31019" spans="1:2" x14ac:dyDescent="0.2">
      <c r="A31019" s="1" t="s">
        <v>774</v>
      </c>
      <c r="B31019" t="str">
        <f t="shared" si="1008"/>
        <v>https://www.udobaer.de/out/media/public/cust/others/s0000655-2021-ch_it.pdf</v>
      </c>
    </row>
    <row r="31020" spans="1:2" x14ac:dyDescent="0.2">
      <c r="A31020" s="1" t="s">
        <v>776</v>
      </c>
      <c r="B31020" t="str">
        <f t="shared" si="1008"/>
        <v>https://www.udobaer.de/out/media/public/cust/others/s0000655-2021-ch_it.pdf</v>
      </c>
    </row>
    <row r="31021" spans="1:2" x14ac:dyDescent="0.2">
      <c r="A31021" s="1" t="s">
        <v>778</v>
      </c>
      <c r="B31021" t="str">
        <f t="shared" si="1008"/>
        <v>https://www.udobaer.de/out/media/public/cust/others/s0000655-2021-ch_it.pdf</v>
      </c>
    </row>
    <row r="31022" spans="1:2" x14ac:dyDescent="0.2">
      <c r="A31022" s="1" t="s">
        <v>792</v>
      </c>
      <c r="B31022" t="str">
        <f t="shared" si="1008"/>
        <v>https://www.udobaer.de/out/media/public/cust/others/s0000655-2021-ch_it.pdf</v>
      </c>
    </row>
    <row r="31023" spans="1:2" x14ac:dyDescent="0.2">
      <c r="A31023" s="1" t="s">
        <v>793</v>
      </c>
      <c r="B31023" t="str">
        <f t="shared" si="1008"/>
        <v>https://www.udobaer.de/out/media/public/cust/others/s0000655-2021-ch_it.pdf</v>
      </c>
    </row>
    <row r="31024" spans="1:2" x14ac:dyDescent="0.2">
      <c r="A31024" s="1" t="s">
        <v>794</v>
      </c>
      <c r="B31024" t="str">
        <f t="shared" si="1008"/>
        <v>https://www.udobaer.de/out/media/public/cust/others/s0000655-2021-ch_it.pdf</v>
      </c>
    </row>
    <row r="31025" spans="1:2" x14ac:dyDescent="0.2">
      <c r="A31025" s="1" t="s">
        <v>795</v>
      </c>
      <c r="B31025" t="str">
        <f t="shared" si="1008"/>
        <v>https://www.udobaer.de/out/media/public/cust/others/s0000655-2021-ch_it.pdf</v>
      </c>
    </row>
    <row r="31026" spans="1:2" x14ac:dyDescent="0.2">
      <c r="A31026" s="1" t="s">
        <v>796</v>
      </c>
      <c r="B31026" t="str">
        <f t="shared" si="1008"/>
        <v>https://www.udobaer.de/out/media/public/cust/others/s0000655-2021-ch_it.pdf</v>
      </c>
    </row>
    <row r="31027" spans="1:2" x14ac:dyDescent="0.2">
      <c r="A31027" s="1" t="s">
        <v>797</v>
      </c>
      <c r="B31027" t="str">
        <f t="shared" si="1008"/>
        <v>https://www.udobaer.de/out/media/public/cust/others/s0000655-2021-ch_it.pdf</v>
      </c>
    </row>
    <row r="31028" spans="1:2" x14ac:dyDescent="0.2">
      <c r="A31028" s="1" t="s">
        <v>798</v>
      </c>
      <c r="B31028" t="str">
        <f t="shared" si="1008"/>
        <v>https://www.udobaer.de/out/media/public/cust/others/s0000655-2021-ch_it.pdf</v>
      </c>
    </row>
    <row r="31029" spans="1:2" x14ac:dyDescent="0.2">
      <c r="A31029" s="1" t="s">
        <v>799</v>
      </c>
      <c r="B31029" t="str">
        <f t="shared" si="1008"/>
        <v>https://www.udobaer.de/out/media/public/cust/others/s0000655-2021-ch_it.pdf</v>
      </c>
    </row>
    <row r="31030" spans="1:2" x14ac:dyDescent="0.2">
      <c r="A31030" s="1" t="s">
        <v>812</v>
      </c>
      <c r="B31030" t="str">
        <f t="shared" ref="B31030:B31043" si="1009">HYPERLINK("https://www.udobaer.de/out/media/public/cust/others/s0000656-2021-ch_it.pdf")</f>
        <v>https://www.udobaer.de/out/media/public/cust/others/s0000656-2021-ch_it.pdf</v>
      </c>
    </row>
    <row r="31031" spans="1:2" x14ac:dyDescent="0.2">
      <c r="A31031" s="1" t="s">
        <v>813</v>
      </c>
      <c r="B31031" t="str">
        <f t="shared" si="1009"/>
        <v>https://www.udobaer.de/out/media/public/cust/others/s0000656-2021-ch_it.pdf</v>
      </c>
    </row>
    <row r="31032" spans="1:2" x14ac:dyDescent="0.2">
      <c r="A31032" s="1" t="s">
        <v>814</v>
      </c>
      <c r="B31032" t="str">
        <f t="shared" si="1009"/>
        <v>https://www.udobaer.de/out/media/public/cust/others/s0000656-2021-ch_it.pdf</v>
      </c>
    </row>
    <row r="31033" spans="1:2" x14ac:dyDescent="0.2">
      <c r="A31033" s="1" t="s">
        <v>815</v>
      </c>
      <c r="B31033" t="str">
        <f t="shared" si="1009"/>
        <v>https://www.udobaer.de/out/media/public/cust/others/s0000656-2021-ch_it.pdf</v>
      </c>
    </row>
    <row r="31034" spans="1:2" x14ac:dyDescent="0.2">
      <c r="A31034" s="1" t="s">
        <v>816</v>
      </c>
      <c r="B31034" t="str">
        <f t="shared" si="1009"/>
        <v>https://www.udobaer.de/out/media/public/cust/others/s0000656-2021-ch_it.pdf</v>
      </c>
    </row>
    <row r="31035" spans="1:2" x14ac:dyDescent="0.2">
      <c r="A31035" s="1" t="s">
        <v>817</v>
      </c>
      <c r="B31035" t="str">
        <f t="shared" si="1009"/>
        <v>https://www.udobaer.de/out/media/public/cust/others/s0000656-2021-ch_it.pdf</v>
      </c>
    </row>
    <row r="31036" spans="1:2" x14ac:dyDescent="0.2">
      <c r="A31036" s="1" t="s">
        <v>818</v>
      </c>
      <c r="B31036" t="str">
        <f t="shared" si="1009"/>
        <v>https://www.udobaer.de/out/media/public/cust/others/s0000656-2021-ch_it.pdf</v>
      </c>
    </row>
    <row r="31037" spans="1:2" x14ac:dyDescent="0.2">
      <c r="A31037" s="1" t="s">
        <v>819</v>
      </c>
      <c r="B31037" t="str">
        <f t="shared" si="1009"/>
        <v>https://www.udobaer.de/out/media/public/cust/others/s0000656-2021-ch_it.pdf</v>
      </c>
    </row>
    <row r="31038" spans="1:2" x14ac:dyDescent="0.2">
      <c r="A31038" s="1" t="s">
        <v>828</v>
      </c>
      <c r="B31038" t="str">
        <f t="shared" si="1009"/>
        <v>https://www.udobaer.de/out/media/public/cust/others/s0000656-2021-ch_it.pdf</v>
      </c>
    </row>
    <row r="31039" spans="1:2" x14ac:dyDescent="0.2">
      <c r="A31039" s="1" t="s">
        <v>831</v>
      </c>
      <c r="B31039" t="str">
        <f t="shared" si="1009"/>
        <v>https://www.udobaer.de/out/media/public/cust/others/s0000656-2021-ch_it.pdf</v>
      </c>
    </row>
    <row r="31040" spans="1:2" x14ac:dyDescent="0.2">
      <c r="A31040" s="1" t="s">
        <v>832</v>
      </c>
      <c r="B31040" t="str">
        <f t="shared" si="1009"/>
        <v>https://www.udobaer.de/out/media/public/cust/others/s0000656-2021-ch_it.pdf</v>
      </c>
    </row>
    <row r="31041" spans="1:2" x14ac:dyDescent="0.2">
      <c r="A31041" s="1" t="s">
        <v>833</v>
      </c>
      <c r="B31041" t="str">
        <f t="shared" si="1009"/>
        <v>https://www.udobaer.de/out/media/public/cust/others/s0000656-2021-ch_it.pdf</v>
      </c>
    </row>
    <row r="31042" spans="1:2" x14ac:dyDescent="0.2">
      <c r="A31042" s="1" t="s">
        <v>834</v>
      </c>
      <c r="B31042" t="str">
        <f t="shared" si="1009"/>
        <v>https://www.udobaer.de/out/media/public/cust/others/s0000656-2021-ch_it.pdf</v>
      </c>
    </row>
    <row r="31043" spans="1:2" x14ac:dyDescent="0.2">
      <c r="A31043" s="1" t="s">
        <v>953</v>
      </c>
      <c r="B31043" t="str">
        <f t="shared" si="1009"/>
        <v>https://www.udobaer.de/out/media/public/cust/others/s0000656-2021-ch_it.pdf</v>
      </c>
    </row>
    <row r="31044" spans="1:2" x14ac:dyDescent="0.2">
      <c r="A31044" s="1" t="s">
        <v>806</v>
      </c>
      <c r="B31044" t="str">
        <f>HYPERLINK("https://www.udobaer.de/out/media/public/cust/others/s0000657-2021-ch_it.pdf")</f>
        <v>https://www.udobaer.de/out/media/public/cust/others/s0000657-2021-ch_it.pdf</v>
      </c>
    </row>
    <row r="31045" spans="1:2" x14ac:dyDescent="0.2">
      <c r="A31045" s="1" t="s">
        <v>807</v>
      </c>
      <c r="B31045" t="str">
        <f>HYPERLINK("https://www.udobaer.de/out/media/public/cust/others/s0000657-2021-ch_it.pdf")</f>
        <v>https://www.udobaer.de/out/media/public/cust/others/s0000657-2021-ch_it.pdf</v>
      </c>
    </row>
    <row r="31046" spans="1:2" x14ac:dyDescent="0.2">
      <c r="A31046" s="1" t="s">
        <v>810</v>
      </c>
      <c r="B31046" t="str">
        <f>HYPERLINK("https://www.udobaer.de/out/media/public/cust/others/s0000657-2021-ch_it.pdf")</f>
        <v>https://www.udobaer.de/out/media/public/cust/others/s0000657-2021-ch_it.pdf</v>
      </c>
    </row>
    <row r="31047" spans="1:2" x14ac:dyDescent="0.2">
      <c r="A31047" s="1" t="s">
        <v>811</v>
      </c>
      <c r="B31047" t="str">
        <f>HYPERLINK("https://www.udobaer.de/out/media/public/cust/others/s0000657-2021-ch_it.pdf")</f>
        <v>https://www.udobaer.de/out/media/public/cust/others/s0000657-2021-ch_it.pdf</v>
      </c>
    </row>
    <row r="31048" spans="1:2" x14ac:dyDescent="0.2">
      <c r="A31048" s="1" t="s">
        <v>820</v>
      </c>
      <c r="B31048" t="str">
        <f>HYPERLINK("https://www.udobaer.de/out/media/public/cust/others/s0000658-2021-ch_it.pdf")</f>
        <v>https://www.udobaer.de/out/media/public/cust/others/s0000658-2021-ch_it.pdf</v>
      </c>
    </row>
    <row r="31049" spans="1:2" x14ac:dyDescent="0.2">
      <c r="A31049" s="1" t="s">
        <v>822</v>
      </c>
      <c r="B31049" t="str">
        <f>HYPERLINK("https://www.udobaer.de/out/media/public/cust/others/s0000658-2021-ch_it.pdf")</f>
        <v>https://www.udobaer.de/out/media/public/cust/others/s0000658-2021-ch_it.pdf</v>
      </c>
    </row>
    <row r="31050" spans="1:2" x14ac:dyDescent="0.2">
      <c r="A31050" s="1" t="s">
        <v>823</v>
      </c>
      <c r="B31050" t="str">
        <f>HYPERLINK("https://www.udobaer.de/out/media/public/cust/others/s0000658-2021-ch_it.pdf")</f>
        <v>https://www.udobaer.de/out/media/public/cust/others/s0000658-2021-ch_it.pdf</v>
      </c>
    </row>
    <row r="31051" spans="1:2" x14ac:dyDescent="0.2">
      <c r="A31051" s="1" t="s">
        <v>829</v>
      </c>
      <c r="B31051" t="str">
        <f>HYPERLINK("https://www.udobaer.de/out/media/public/cust/others/s0000658-2021-ch_it.pdf")</f>
        <v>https://www.udobaer.de/out/media/public/cust/others/s0000658-2021-ch_it.pdf</v>
      </c>
    </row>
    <row r="31052" spans="1:2" x14ac:dyDescent="0.2">
      <c r="A31052" s="1" t="s">
        <v>613</v>
      </c>
      <c r="B31052" t="str">
        <f t="shared" ref="B31052:B31064" si="1010">HYPERLINK("https://www.udobaer.de/out/media/public/cust/others/s0000659-2021-ch_it.pdf")</f>
        <v>https://www.udobaer.de/out/media/public/cust/others/s0000659-2021-ch_it.pdf</v>
      </c>
    </row>
    <row r="31053" spans="1:2" x14ac:dyDescent="0.2">
      <c r="A31053" s="1" t="s">
        <v>614</v>
      </c>
      <c r="B31053" t="str">
        <f t="shared" si="1010"/>
        <v>https://www.udobaer.de/out/media/public/cust/others/s0000659-2021-ch_it.pdf</v>
      </c>
    </row>
    <row r="31054" spans="1:2" x14ac:dyDescent="0.2">
      <c r="A31054" s="1" t="s">
        <v>615</v>
      </c>
      <c r="B31054" t="str">
        <f t="shared" si="1010"/>
        <v>https://www.udobaer.de/out/media/public/cust/others/s0000659-2021-ch_it.pdf</v>
      </c>
    </row>
    <row r="31055" spans="1:2" x14ac:dyDescent="0.2">
      <c r="A31055" s="1" t="s">
        <v>616</v>
      </c>
      <c r="B31055" t="str">
        <f t="shared" si="1010"/>
        <v>https://www.udobaer.de/out/media/public/cust/others/s0000659-2021-ch_it.pdf</v>
      </c>
    </row>
    <row r="31056" spans="1:2" x14ac:dyDescent="0.2">
      <c r="A31056" s="1" t="s">
        <v>617</v>
      </c>
      <c r="B31056" t="str">
        <f t="shared" si="1010"/>
        <v>https://www.udobaer.de/out/media/public/cust/others/s0000659-2021-ch_it.pdf</v>
      </c>
    </row>
    <row r="31057" spans="1:2" x14ac:dyDescent="0.2">
      <c r="A31057" s="1" t="s">
        <v>618</v>
      </c>
      <c r="B31057" t="str">
        <f t="shared" si="1010"/>
        <v>https://www.udobaer.de/out/media/public/cust/others/s0000659-2021-ch_it.pdf</v>
      </c>
    </row>
    <row r="31058" spans="1:2" x14ac:dyDescent="0.2">
      <c r="A31058" s="1" t="s">
        <v>619</v>
      </c>
      <c r="B31058" t="str">
        <f t="shared" si="1010"/>
        <v>https://www.udobaer.de/out/media/public/cust/others/s0000659-2021-ch_it.pdf</v>
      </c>
    </row>
    <row r="31059" spans="1:2" x14ac:dyDescent="0.2">
      <c r="A31059" s="1" t="s">
        <v>620</v>
      </c>
      <c r="B31059" t="str">
        <f t="shared" si="1010"/>
        <v>https://www.udobaer.de/out/media/public/cust/others/s0000659-2021-ch_it.pdf</v>
      </c>
    </row>
    <row r="31060" spans="1:2" x14ac:dyDescent="0.2">
      <c r="A31060" s="1" t="s">
        <v>712</v>
      </c>
      <c r="B31060" t="str">
        <f t="shared" si="1010"/>
        <v>https://www.udobaer.de/out/media/public/cust/others/s0000659-2021-ch_it.pdf</v>
      </c>
    </row>
    <row r="31061" spans="1:2" x14ac:dyDescent="0.2">
      <c r="A31061" s="1" t="s">
        <v>713</v>
      </c>
      <c r="B31061" t="str">
        <f t="shared" si="1010"/>
        <v>https://www.udobaer.de/out/media/public/cust/others/s0000659-2021-ch_it.pdf</v>
      </c>
    </row>
    <row r="31062" spans="1:2" x14ac:dyDescent="0.2">
      <c r="A31062" s="1" t="s">
        <v>714</v>
      </c>
      <c r="B31062" t="str">
        <f t="shared" si="1010"/>
        <v>https://www.udobaer.de/out/media/public/cust/others/s0000659-2021-ch_it.pdf</v>
      </c>
    </row>
    <row r="31063" spans="1:2" x14ac:dyDescent="0.2">
      <c r="A31063" s="1" t="s">
        <v>719</v>
      </c>
      <c r="B31063" t="str">
        <f t="shared" si="1010"/>
        <v>https://www.udobaer.de/out/media/public/cust/others/s0000659-2021-ch_it.pdf</v>
      </c>
    </row>
    <row r="31064" spans="1:2" x14ac:dyDescent="0.2">
      <c r="A31064" s="1" t="s">
        <v>761</v>
      </c>
      <c r="B31064" t="str">
        <f t="shared" si="1010"/>
        <v>https://www.udobaer.de/out/media/public/cust/others/s0000659-2021-ch_it.pdf</v>
      </c>
    </row>
    <row r="31065" spans="1:2" x14ac:dyDescent="0.2">
      <c r="A31065" s="1" t="s">
        <v>821</v>
      </c>
      <c r="B31065" t="str">
        <f t="shared" ref="B31065:B31083" si="1011">HYPERLINK("https://www.udobaer.de/out/media/public/cust/others/s0000660-2021-ch_it.pdf")</f>
        <v>https://www.udobaer.de/out/media/public/cust/others/s0000660-2021-ch_it.pdf</v>
      </c>
    </row>
    <row r="31066" spans="1:2" x14ac:dyDescent="0.2">
      <c r="A31066" s="1" t="s">
        <v>824</v>
      </c>
      <c r="B31066" t="str">
        <f t="shared" si="1011"/>
        <v>https://www.udobaer.de/out/media/public/cust/others/s0000660-2021-ch_it.pdf</v>
      </c>
    </row>
    <row r="31067" spans="1:2" x14ac:dyDescent="0.2">
      <c r="A31067" s="1" t="s">
        <v>825</v>
      </c>
      <c r="B31067" t="str">
        <f t="shared" si="1011"/>
        <v>https://www.udobaer.de/out/media/public/cust/others/s0000660-2021-ch_it.pdf</v>
      </c>
    </row>
    <row r="31068" spans="1:2" x14ac:dyDescent="0.2">
      <c r="A31068" s="1" t="s">
        <v>826</v>
      </c>
      <c r="B31068" t="str">
        <f t="shared" si="1011"/>
        <v>https://www.udobaer.de/out/media/public/cust/others/s0000660-2021-ch_it.pdf</v>
      </c>
    </row>
    <row r="31069" spans="1:2" x14ac:dyDescent="0.2">
      <c r="A31069" s="1" t="s">
        <v>827</v>
      </c>
      <c r="B31069" t="str">
        <f t="shared" si="1011"/>
        <v>https://www.udobaer.de/out/media/public/cust/others/s0000660-2021-ch_it.pdf</v>
      </c>
    </row>
    <row r="31070" spans="1:2" x14ac:dyDescent="0.2">
      <c r="A31070" s="1" t="s">
        <v>830</v>
      </c>
      <c r="B31070" t="str">
        <f t="shared" si="1011"/>
        <v>https://www.udobaer.de/out/media/public/cust/others/s0000660-2021-ch_it.pdf</v>
      </c>
    </row>
    <row r="31071" spans="1:2" x14ac:dyDescent="0.2">
      <c r="A31071" s="1" t="s">
        <v>11469</v>
      </c>
      <c r="B31071" t="str">
        <f t="shared" si="1011"/>
        <v>https://www.udobaer.de/out/media/public/cust/others/s0000660-2021-ch_it.pdf</v>
      </c>
    </row>
    <row r="31072" spans="1:2" x14ac:dyDescent="0.2">
      <c r="A31072" s="1" t="s">
        <v>11470</v>
      </c>
      <c r="B31072" t="str">
        <f t="shared" si="1011"/>
        <v>https://www.udobaer.de/out/media/public/cust/others/s0000660-2021-ch_it.pdf</v>
      </c>
    </row>
    <row r="31073" spans="1:2" x14ac:dyDescent="0.2">
      <c r="A31073" s="1" t="s">
        <v>11471</v>
      </c>
      <c r="B31073" t="str">
        <f t="shared" si="1011"/>
        <v>https://www.udobaer.de/out/media/public/cust/others/s0000660-2021-ch_it.pdf</v>
      </c>
    </row>
    <row r="31074" spans="1:2" x14ac:dyDescent="0.2">
      <c r="A31074" s="1" t="s">
        <v>11573</v>
      </c>
      <c r="B31074" t="str">
        <f t="shared" si="1011"/>
        <v>https://www.udobaer.de/out/media/public/cust/others/s0000660-2021-ch_it.pdf</v>
      </c>
    </row>
    <row r="31075" spans="1:2" x14ac:dyDescent="0.2">
      <c r="A31075" s="1" t="s">
        <v>11574</v>
      </c>
      <c r="B31075" t="str">
        <f t="shared" si="1011"/>
        <v>https://www.udobaer.de/out/media/public/cust/others/s0000660-2021-ch_it.pdf</v>
      </c>
    </row>
    <row r="31076" spans="1:2" x14ac:dyDescent="0.2">
      <c r="A31076" s="1" t="s">
        <v>11575</v>
      </c>
      <c r="B31076" t="str">
        <f t="shared" si="1011"/>
        <v>https://www.udobaer.de/out/media/public/cust/others/s0000660-2021-ch_it.pdf</v>
      </c>
    </row>
    <row r="31077" spans="1:2" x14ac:dyDescent="0.2">
      <c r="A31077" s="1" t="s">
        <v>11576</v>
      </c>
      <c r="B31077" t="str">
        <f t="shared" si="1011"/>
        <v>https://www.udobaer.de/out/media/public/cust/others/s0000660-2021-ch_it.pdf</v>
      </c>
    </row>
    <row r="31078" spans="1:2" x14ac:dyDescent="0.2">
      <c r="A31078" s="1" t="s">
        <v>11577</v>
      </c>
      <c r="B31078" t="str">
        <f t="shared" si="1011"/>
        <v>https://www.udobaer.de/out/media/public/cust/others/s0000660-2021-ch_it.pdf</v>
      </c>
    </row>
    <row r="31079" spans="1:2" x14ac:dyDescent="0.2">
      <c r="A31079" s="1" t="s">
        <v>11578</v>
      </c>
      <c r="B31079" t="str">
        <f t="shared" si="1011"/>
        <v>https://www.udobaer.de/out/media/public/cust/others/s0000660-2021-ch_it.pdf</v>
      </c>
    </row>
    <row r="31080" spans="1:2" x14ac:dyDescent="0.2">
      <c r="A31080" s="1" t="s">
        <v>11579</v>
      </c>
      <c r="B31080" t="str">
        <f t="shared" si="1011"/>
        <v>https://www.udobaer.de/out/media/public/cust/others/s0000660-2021-ch_it.pdf</v>
      </c>
    </row>
    <row r="31081" spans="1:2" x14ac:dyDescent="0.2">
      <c r="A31081" s="1" t="s">
        <v>11580</v>
      </c>
      <c r="B31081" t="str">
        <f t="shared" si="1011"/>
        <v>https://www.udobaer.de/out/media/public/cust/others/s0000660-2021-ch_it.pdf</v>
      </c>
    </row>
    <row r="31082" spans="1:2" x14ac:dyDescent="0.2">
      <c r="A31082" s="1" t="s">
        <v>11581</v>
      </c>
      <c r="B31082" t="str">
        <f t="shared" si="1011"/>
        <v>https://www.udobaer.de/out/media/public/cust/others/s0000660-2021-ch_it.pdf</v>
      </c>
    </row>
    <row r="31083" spans="1:2" x14ac:dyDescent="0.2">
      <c r="A31083" s="1" t="s">
        <v>11582</v>
      </c>
      <c r="B31083" t="str">
        <f t="shared" si="1011"/>
        <v>https://www.udobaer.de/out/media/public/cust/others/s0000660-2021-ch_it.pdf</v>
      </c>
    </row>
    <row r="31084" spans="1:2" x14ac:dyDescent="0.2">
      <c r="A31084" s="1" t="s">
        <v>839</v>
      </c>
      <c r="B31084" t="str">
        <f t="shared" ref="B31084:B31089" si="1012">HYPERLINK("https://www.udobaer.de/out/media/public/cust/others/s0000661-2021-ch_it.pdf")</f>
        <v>https://www.udobaer.de/out/media/public/cust/others/s0000661-2021-ch_it.pdf</v>
      </c>
    </row>
    <row r="31085" spans="1:2" x14ac:dyDescent="0.2">
      <c r="A31085" s="1" t="s">
        <v>842</v>
      </c>
      <c r="B31085" t="str">
        <f t="shared" si="1012"/>
        <v>https://www.udobaer.de/out/media/public/cust/others/s0000661-2021-ch_it.pdf</v>
      </c>
    </row>
    <row r="31086" spans="1:2" x14ac:dyDescent="0.2">
      <c r="A31086" s="1" t="s">
        <v>844</v>
      </c>
      <c r="B31086" t="str">
        <f t="shared" si="1012"/>
        <v>https://www.udobaer.de/out/media/public/cust/others/s0000661-2021-ch_it.pdf</v>
      </c>
    </row>
    <row r="31087" spans="1:2" x14ac:dyDescent="0.2">
      <c r="A31087" s="1" t="s">
        <v>845</v>
      </c>
      <c r="B31087" t="str">
        <f t="shared" si="1012"/>
        <v>https://www.udobaer.de/out/media/public/cust/others/s0000661-2021-ch_it.pdf</v>
      </c>
    </row>
    <row r="31088" spans="1:2" x14ac:dyDescent="0.2">
      <c r="A31088" s="1" t="s">
        <v>846</v>
      </c>
      <c r="B31088" t="str">
        <f t="shared" si="1012"/>
        <v>https://www.udobaer.de/out/media/public/cust/others/s0000661-2021-ch_it.pdf</v>
      </c>
    </row>
    <row r="31089" spans="1:2" x14ac:dyDescent="0.2">
      <c r="A31089" s="1" t="s">
        <v>847</v>
      </c>
      <c r="B31089" t="str">
        <f t="shared" si="1012"/>
        <v>https://www.udobaer.de/out/media/public/cust/others/s0000661-2021-ch_it.pdf</v>
      </c>
    </row>
    <row r="31090" spans="1:2" x14ac:dyDescent="0.2">
      <c r="A31090" s="1" t="s">
        <v>835</v>
      </c>
      <c r="B31090" t="str">
        <f t="shared" ref="B31090:B31106" si="1013">HYPERLINK("https://www.udobaer.de/out/media/public/cust/others/s0000662-2021-ch_it.pdf")</f>
        <v>https://www.udobaer.de/out/media/public/cust/others/s0000662-2021-ch_it.pdf</v>
      </c>
    </row>
    <row r="31091" spans="1:2" x14ac:dyDescent="0.2">
      <c r="A31091" s="1" t="s">
        <v>848</v>
      </c>
      <c r="B31091" t="str">
        <f t="shared" si="1013"/>
        <v>https://www.udobaer.de/out/media/public/cust/others/s0000662-2021-ch_it.pdf</v>
      </c>
    </row>
    <row r="31092" spans="1:2" x14ac:dyDescent="0.2">
      <c r="A31092" s="1" t="s">
        <v>849</v>
      </c>
      <c r="B31092" t="str">
        <f t="shared" si="1013"/>
        <v>https://www.udobaer.de/out/media/public/cust/others/s0000662-2021-ch_it.pdf</v>
      </c>
    </row>
    <row r="31093" spans="1:2" x14ac:dyDescent="0.2">
      <c r="A31093" s="1" t="s">
        <v>850</v>
      </c>
      <c r="B31093" t="str">
        <f t="shared" si="1013"/>
        <v>https://www.udobaer.de/out/media/public/cust/others/s0000662-2021-ch_it.pdf</v>
      </c>
    </row>
    <row r="31094" spans="1:2" x14ac:dyDescent="0.2">
      <c r="A31094" s="1" t="s">
        <v>851</v>
      </c>
      <c r="B31094" t="str">
        <f t="shared" si="1013"/>
        <v>https://www.udobaer.de/out/media/public/cust/others/s0000662-2021-ch_it.pdf</v>
      </c>
    </row>
    <row r="31095" spans="1:2" x14ac:dyDescent="0.2">
      <c r="A31095" s="1" t="s">
        <v>852</v>
      </c>
      <c r="B31095" t="str">
        <f t="shared" si="1013"/>
        <v>https://www.udobaer.de/out/media/public/cust/others/s0000662-2021-ch_it.pdf</v>
      </c>
    </row>
    <row r="31096" spans="1:2" x14ac:dyDescent="0.2">
      <c r="A31096" s="1" t="s">
        <v>853</v>
      </c>
      <c r="B31096" t="str">
        <f t="shared" si="1013"/>
        <v>https://www.udobaer.de/out/media/public/cust/others/s0000662-2021-ch_it.pdf</v>
      </c>
    </row>
    <row r="31097" spans="1:2" x14ac:dyDescent="0.2">
      <c r="A31097" s="1" t="s">
        <v>854</v>
      </c>
      <c r="B31097" t="str">
        <f t="shared" si="1013"/>
        <v>https://www.udobaer.de/out/media/public/cust/others/s0000662-2021-ch_it.pdf</v>
      </c>
    </row>
    <row r="31098" spans="1:2" x14ac:dyDescent="0.2">
      <c r="A31098" s="1" t="s">
        <v>855</v>
      </c>
      <c r="B31098" t="str">
        <f t="shared" si="1013"/>
        <v>https://www.udobaer.de/out/media/public/cust/others/s0000662-2021-ch_it.pdf</v>
      </c>
    </row>
    <row r="31099" spans="1:2" x14ac:dyDescent="0.2">
      <c r="A31099" s="1" t="s">
        <v>897</v>
      </c>
      <c r="B31099" t="str">
        <f t="shared" si="1013"/>
        <v>https://www.udobaer.de/out/media/public/cust/others/s0000662-2021-ch_it.pdf</v>
      </c>
    </row>
    <row r="31100" spans="1:2" x14ac:dyDescent="0.2">
      <c r="A31100" s="1" t="s">
        <v>898</v>
      </c>
      <c r="B31100" t="str">
        <f t="shared" si="1013"/>
        <v>https://www.udobaer.de/out/media/public/cust/others/s0000662-2021-ch_it.pdf</v>
      </c>
    </row>
    <row r="31101" spans="1:2" x14ac:dyDescent="0.2">
      <c r="A31101" s="1" t="s">
        <v>899</v>
      </c>
      <c r="B31101" t="str">
        <f t="shared" si="1013"/>
        <v>https://www.udobaer.de/out/media/public/cust/others/s0000662-2021-ch_it.pdf</v>
      </c>
    </row>
    <row r="31102" spans="1:2" x14ac:dyDescent="0.2">
      <c r="A31102" s="1" t="s">
        <v>900</v>
      </c>
      <c r="B31102" t="str">
        <f t="shared" si="1013"/>
        <v>https://www.udobaer.de/out/media/public/cust/others/s0000662-2021-ch_it.pdf</v>
      </c>
    </row>
    <row r="31103" spans="1:2" x14ac:dyDescent="0.2">
      <c r="A31103" s="1" t="s">
        <v>901</v>
      </c>
      <c r="B31103" t="str">
        <f t="shared" si="1013"/>
        <v>https://www.udobaer.de/out/media/public/cust/others/s0000662-2021-ch_it.pdf</v>
      </c>
    </row>
    <row r="31104" spans="1:2" x14ac:dyDescent="0.2">
      <c r="A31104" s="1" t="s">
        <v>902</v>
      </c>
      <c r="B31104" t="str">
        <f t="shared" si="1013"/>
        <v>https://www.udobaer.de/out/media/public/cust/others/s0000662-2021-ch_it.pdf</v>
      </c>
    </row>
    <row r="31105" spans="1:2" x14ac:dyDescent="0.2">
      <c r="A31105" s="1" t="s">
        <v>903</v>
      </c>
      <c r="B31105" t="str">
        <f t="shared" si="1013"/>
        <v>https://www.udobaer.de/out/media/public/cust/others/s0000662-2021-ch_it.pdf</v>
      </c>
    </row>
    <row r="31106" spans="1:2" x14ac:dyDescent="0.2">
      <c r="A31106" s="1" t="s">
        <v>904</v>
      </c>
      <c r="B31106" t="str">
        <f t="shared" si="1013"/>
        <v>https://www.udobaer.de/out/media/public/cust/others/s0000662-2021-ch_it.pdf</v>
      </c>
    </row>
    <row r="31107" spans="1:2" x14ac:dyDescent="0.2">
      <c r="A31107" s="1" t="s">
        <v>586</v>
      </c>
      <c r="B31107" t="str">
        <f t="shared" ref="B31107:B31118" si="1014">HYPERLINK("https://www.udobaer.de/out/media/public/cust/others/s0000663-2021-ch_it.pdf")</f>
        <v>https://www.udobaer.de/out/media/public/cust/others/s0000663-2021-ch_it.pdf</v>
      </c>
    </row>
    <row r="31108" spans="1:2" x14ac:dyDescent="0.2">
      <c r="A31108" s="1" t="s">
        <v>587</v>
      </c>
      <c r="B31108" t="str">
        <f t="shared" si="1014"/>
        <v>https://www.udobaer.de/out/media/public/cust/others/s0000663-2021-ch_it.pdf</v>
      </c>
    </row>
    <row r="31109" spans="1:2" x14ac:dyDescent="0.2">
      <c r="A31109" s="1" t="s">
        <v>588</v>
      </c>
      <c r="B31109" t="str">
        <f t="shared" si="1014"/>
        <v>https://www.udobaer.de/out/media/public/cust/others/s0000663-2021-ch_it.pdf</v>
      </c>
    </row>
    <row r="31110" spans="1:2" x14ac:dyDescent="0.2">
      <c r="A31110" s="1" t="s">
        <v>589</v>
      </c>
      <c r="B31110" t="str">
        <f t="shared" si="1014"/>
        <v>https://www.udobaer.de/out/media/public/cust/others/s0000663-2021-ch_it.pdf</v>
      </c>
    </row>
    <row r="31111" spans="1:2" x14ac:dyDescent="0.2">
      <c r="A31111" s="1" t="s">
        <v>26798</v>
      </c>
      <c r="B31111" t="str">
        <f t="shared" si="1014"/>
        <v>https://www.udobaer.de/out/media/public/cust/others/s0000663-2021-ch_it.pdf</v>
      </c>
    </row>
    <row r="31112" spans="1:2" x14ac:dyDescent="0.2">
      <c r="A31112" s="1" t="s">
        <v>26799</v>
      </c>
      <c r="B31112" t="str">
        <f t="shared" si="1014"/>
        <v>https://www.udobaer.de/out/media/public/cust/others/s0000663-2021-ch_it.pdf</v>
      </c>
    </row>
    <row r="31113" spans="1:2" x14ac:dyDescent="0.2">
      <c r="A31113" s="1" t="s">
        <v>26800</v>
      </c>
      <c r="B31113" t="str">
        <f t="shared" si="1014"/>
        <v>https://www.udobaer.de/out/media/public/cust/others/s0000663-2021-ch_it.pdf</v>
      </c>
    </row>
    <row r="31114" spans="1:2" x14ac:dyDescent="0.2">
      <c r="A31114" s="1" t="s">
        <v>26803</v>
      </c>
      <c r="B31114" t="str">
        <f t="shared" si="1014"/>
        <v>https://www.udobaer.de/out/media/public/cust/others/s0000663-2021-ch_it.pdf</v>
      </c>
    </row>
    <row r="31115" spans="1:2" x14ac:dyDescent="0.2">
      <c r="A31115" s="1" t="s">
        <v>26804</v>
      </c>
      <c r="B31115" t="str">
        <f t="shared" si="1014"/>
        <v>https://www.udobaer.de/out/media/public/cust/others/s0000663-2021-ch_it.pdf</v>
      </c>
    </row>
    <row r="31116" spans="1:2" x14ac:dyDescent="0.2">
      <c r="A31116" s="1" t="s">
        <v>26805</v>
      </c>
      <c r="B31116" t="str">
        <f t="shared" si="1014"/>
        <v>https://www.udobaer.de/out/media/public/cust/others/s0000663-2021-ch_it.pdf</v>
      </c>
    </row>
    <row r="31117" spans="1:2" x14ac:dyDescent="0.2">
      <c r="A31117" s="1" t="s">
        <v>26807</v>
      </c>
      <c r="B31117" t="str">
        <f t="shared" si="1014"/>
        <v>https://www.udobaer.de/out/media/public/cust/others/s0000663-2021-ch_it.pdf</v>
      </c>
    </row>
    <row r="31118" spans="1:2" x14ac:dyDescent="0.2">
      <c r="A31118" s="1" t="s">
        <v>26813</v>
      </c>
      <c r="B31118" t="str">
        <f t="shared" si="1014"/>
        <v>https://www.udobaer.de/out/media/public/cust/others/s0000663-2021-ch_it.pdf</v>
      </c>
    </row>
    <row r="31119" spans="1:2" x14ac:dyDescent="0.2">
      <c r="A31119" s="1" t="s">
        <v>856</v>
      </c>
      <c r="B31119" t="str">
        <f t="shared" ref="B31119:B31127" si="1015">HYPERLINK("https://www.udobaer.de/out/media/public/cust/others/s0000664-2021-ch_it.pdf")</f>
        <v>https://www.udobaer.de/out/media/public/cust/others/s0000664-2021-ch_it.pdf</v>
      </c>
    </row>
    <row r="31120" spans="1:2" x14ac:dyDescent="0.2">
      <c r="A31120" s="1" t="s">
        <v>857</v>
      </c>
      <c r="B31120" t="str">
        <f t="shared" si="1015"/>
        <v>https://www.udobaer.de/out/media/public/cust/others/s0000664-2021-ch_it.pdf</v>
      </c>
    </row>
    <row r="31121" spans="1:2" x14ac:dyDescent="0.2">
      <c r="A31121" s="1" t="s">
        <v>858</v>
      </c>
      <c r="B31121" t="str">
        <f t="shared" si="1015"/>
        <v>https://www.udobaer.de/out/media/public/cust/others/s0000664-2021-ch_it.pdf</v>
      </c>
    </row>
    <row r="31122" spans="1:2" x14ac:dyDescent="0.2">
      <c r="A31122" s="1" t="s">
        <v>882</v>
      </c>
      <c r="B31122" t="str">
        <f t="shared" si="1015"/>
        <v>https://www.udobaer.de/out/media/public/cust/others/s0000664-2021-ch_it.pdf</v>
      </c>
    </row>
    <row r="31123" spans="1:2" x14ac:dyDescent="0.2">
      <c r="A31123" s="1" t="s">
        <v>884</v>
      </c>
      <c r="B31123" t="str">
        <f t="shared" si="1015"/>
        <v>https://www.udobaer.de/out/media/public/cust/others/s0000664-2021-ch_it.pdf</v>
      </c>
    </row>
    <row r="31124" spans="1:2" x14ac:dyDescent="0.2">
      <c r="A31124" s="1" t="s">
        <v>885</v>
      </c>
      <c r="B31124" t="str">
        <f t="shared" si="1015"/>
        <v>https://www.udobaer.de/out/media/public/cust/others/s0000664-2021-ch_it.pdf</v>
      </c>
    </row>
    <row r="31125" spans="1:2" x14ac:dyDescent="0.2">
      <c r="A31125" s="1" t="s">
        <v>886</v>
      </c>
      <c r="B31125" t="str">
        <f t="shared" si="1015"/>
        <v>https://www.udobaer.de/out/media/public/cust/others/s0000664-2021-ch_it.pdf</v>
      </c>
    </row>
    <row r="31126" spans="1:2" x14ac:dyDescent="0.2">
      <c r="A31126" s="1" t="s">
        <v>887</v>
      </c>
      <c r="B31126" t="str">
        <f t="shared" si="1015"/>
        <v>https://www.udobaer.de/out/media/public/cust/others/s0000664-2021-ch_it.pdf</v>
      </c>
    </row>
    <row r="31127" spans="1:2" x14ac:dyDescent="0.2">
      <c r="A31127" s="1" t="s">
        <v>888</v>
      </c>
      <c r="B31127" t="str">
        <f t="shared" si="1015"/>
        <v>https://www.udobaer.de/out/media/public/cust/others/s0000664-2021-ch_it.pdf</v>
      </c>
    </row>
    <row r="31128" spans="1:2" x14ac:dyDescent="0.2">
      <c r="A31128" s="1" t="s">
        <v>859</v>
      </c>
      <c r="B31128" t="str">
        <f t="shared" ref="B31128:B31153" si="1016">HYPERLINK("https://www.udobaer.de/out/media/public/cust/others/s0000665-2021-ch_it.pdf")</f>
        <v>https://www.udobaer.de/out/media/public/cust/others/s0000665-2021-ch_it.pdf</v>
      </c>
    </row>
    <row r="31129" spans="1:2" x14ac:dyDescent="0.2">
      <c r="A31129" s="1" t="s">
        <v>860</v>
      </c>
      <c r="B31129" t="str">
        <f t="shared" si="1016"/>
        <v>https://www.udobaer.de/out/media/public/cust/others/s0000665-2021-ch_it.pdf</v>
      </c>
    </row>
    <row r="31130" spans="1:2" x14ac:dyDescent="0.2">
      <c r="A31130" s="1" t="s">
        <v>861</v>
      </c>
      <c r="B31130" t="str">
        <f t="shared" si="1016"/>
        <v>https://www.udobaer.de/out/media/public/cust/others/s0000665-2021-ch_it.pdf</v>
      </c>
    </row>
    <row r="31131" spans="1:2" x14ac:dyDescent="0.2">
      <c r="A31131" s="1" t="s">
        <v>862</v>
      </c>
      <c r="B31131" t="str">
        <f t="shared" si="1016"/>
        <v>https://www.udobaer.de/out/media/public/cust/others/s0000665-2021-ch_it.pdf</v>
      </c>
    </row>
    <row r="31132" spans="1:2" x14ac:dyDescent="0.2">
      <c r="A31132" s="1" t="s">
        <v>863</v>
      </c>
      <c r="B31132" t="str">
        <f t="shared" si="1016"/>
        <v>https://www.udobaer.de/out/media/public/cust/others/s0000665-2021-ch_it.pdf</v>
      </c>
    </row>
    <row r="31133" spans="1:2" x14ac:dyDescent="0.2">
      <c r="A31133" s="1" t="s">
        <v>864</v>
      </c>
      <c r="B31133" t="str">
        <f t="shared" si="1016"/>
        <v>https://www.udobaer.de/out/media/public/cust/others/s0000665-2021-ch_it.pdf</v>
      </c>
    </row>
    <row r="31134" spans="1:2" x14ac:dyDescent="0.2">
      <c r="A31134" s="1" t="s">
        <v>865</v>
      </c>
      <c r="B31134" t="str">
        <f t="shared" si="1016"/>
        <v>https://www.udobaer.de/out/media/public/cust/others/s0000665-2021-ch_it.pdf</v>
      </c>
    </row>
    <row r="31135" spans="1:2" x14ac:dyDescent="0.2">
      <c r="A31135" s="1" t="s">
        <v>866</v>
      </c>
      <c r="B31135" t="str">
        <f t="shared" si="1016"/>
        <v>https://www.udobaer.de/out/media/public/cust/others/s0000665-2021-ch_it.pdf</v>
      </c>
    </row>
    <row r="31136" spans="1:2" x14ac:dyDescent="0.2">
      <c r="A31136" s="1" t="s">
        <v>867</v>
      </c>
      <c r="B31136" t="str">
        <f t="shared" si="1016"/>
        <v>https://www.udobaer.de/out/media/public/cust/others/s0000665-2021-ch_it.pdf</v>
      </c>
    </row>
    <row r="31137" spans="1:2" x14ac:dyDescent="0.2">
      <c r="A31137" s="1" t="s">
        <v>868</v>
      </c>
      <c r="B31137" t="str">
        <f t="shared" si="1016"/>
        <v>https://www.udobaer.de/out/media/public/cust/others/s0000665-2021-ch_it.pdf</v>
      </c>
    </row>
    <row r="31138" spans="1:2" x14ac:dyDescent="0.2">
      <c r="A31138" s="1" t="s">
        <v>869</v>
      </c>
      <c r="B31138" t="str">
        <f t="shared" si="1016"/>
        <v>https://www.udobaer.de/out/media/public/cust/others/s0000665-2021-ch_it.pdf</v>
      </c>
    </row>
    <row r="31139" spans="1:2" x14ac:dyDescent="0.2">
      <c r="A31139" s="1" t="s">
        <v>870</v>
      </c>
      <c r="B31139" t="str">
        <f t="shared" si="1016"/>
        <v>https://www.udobaer.de/out/media/public/cust/others/s0000665-2021-ch_it.pdf</v>
      </c>
    </row>
    <row r="31140" spans="1:2" x14ac:dyDescent="0.2">
      <c r="A31140" s="1" t="s">
        <v>871</v>
      </c>
      <c r="B31140" t="str">
        <f t="shared" si="1016"/>
        <v>https://www.udobaer.de/out/media/public/cust/others/s0000665-2021-ch_it.pdf</v>
      </c>
    </row>
    <row r="31141" spans="1:2" x14ac:dyDescent="0.2">
      <c r="A31141" s="1" t="s">
        <v>872</v>
      </c>
      <c r="B31141" t="str">
        <f t="shared" si="1016"/>
        <v>https://www.udobaer.de/out/media/public/cust/others/s0000665-2021-ch_it.pdf</v>
      </c>
    </row>
    <row r="31142" spans="1:2" x14ac:dyDescent="0.2">
      <c r="A31142" s="1" t="s">
        <v>873</v>
      </c>
      <c r="B31142" t="str">
        <f t="shared" si="1016"/>
        <v>https://www.udobaer.de/out/media/public/cust/others/s0000665-2021-ch_it.pdf</v>
      </c>
    </row>
    <row r="31143" spans="1:2" x14ac:dyDescent="0.2">
      <c r="A31143" s="1" t="s">
        <v>874</v>
      </c>
      <c r="B31143" t="str">
        <f t="shared" si="1016"/>
        <v>https://www.udobaer.de/out/media/public/cust/others/s0000665-2021-ch_it.pdf</v>
      </c>
    </row>
    <row r="31144" spans="1:2" x14ac:dyDescent="0.2">
      <c r="A31144" s="1" t="s">
        <v>875</v>
      </c>
      <c r="B31144" t="str">
        <f t="shared" si="1016"/>
        <v>https://www.udobaer.de/out/media/public/cust/others/s0000665-2021-ch_it.pdf</v>
      </c>
    </row>
    <row r="31145" spans="1:2" x14ac:dyDescent="0.2">
      <c r="A31145" s="1" t="s">
        <v>876</v>
      </c>
      <c r="B31145" t="str">
        <f t="shared" si="1016"/>
        <v>https://www.udobaer.de/out/media/public/cust/others/s0000665-2021-ch_it.pdf</v>
      </c>
    </row>
    <row r="31146" spans="1:2" x14ac:dyDescent="0.2">
      <c r="A31146" s="1" t="s">
        <v>877</v>
      </c>
      <c r="B31146" t="str">
        <f t="shared" si="1016"/>
        <v>https://www.udobaer.de/out/media/public/cust/others/s0000665-2021-ch_it.pdf</v>
      </c>
    </row>
    <row r="31147" spans="1:2" x14ac:dyDescent="0.2">
      <c r="A31147" s="1" t="s">
        <v>878</v>
      </c>
      <c r="B31147" t="str">
        <f t="shared" si="1016"/>
        <v>https://www.udobaer.de/out/media/public/cust/others/s0000665-2021-ch_it.pdf</v>
      </c>
    </row>
    <row r="31148" spans="1:2" x14ac:dyDescent="0.2">
      <c r="A31148" s="1" t="s">
        <v>879</v>
      </c>
      <c r="B31148" t="str">
        <f t="shared" si="1016"/>
        <v>https://www.udobaer.de/out/media/public/cust/others/s0000665-2021-ch_it.pdf</v>
      </c>
    </row>
    <row r="31149" spans="1:2" x14ac:dyDescent="0.2">
      <c r="A31149" s="1" t="s">
        <v>880</v>
      </c>
      <c r="B31149" t="str">
        <f t="shared" si="1016"/>
        <v>https://www.udobaer.de/out/media/public/cust/others/s0000665-2021-ch_it.pdf</v>
      </c>
    </row>
    <row r="31150" spans="1:2" x14ac:dyDescent="0.2">
      <c r="A31150" s="1" t="s">
        <v>881</v>
      </c>
      <c r="B31150" t="str">
        <f t="shared" si="1016"/>
        <v>https://www.udobaer.de/out/media/public/cust/others/s0000665-2021-ch_it.pdf</v>
      </c>
    </row>
    <row r="31151" spans="1:2" x14ac:dyDescent="0.2">
      <c r="A31151" s="1" t="s">
        <v>883</v>
      </c>
      <c r="B31151" t="str">
        <f t="shared" si="1016"/>
        <v>https://www.udobaer.de/out/media/public/cust/others/s0000665-2021-ch_it.pdf</v>
      </c>
    </row>
    <row r="31152" spans="1:2" x14ac:dyDescent="0.2">
      <c r="A31152" s="1" t="s">
        <v>905</v>
      </c>
      <c r="B31152" t="str">
        <f t="shared" si="1016"/>
        <v>https://www.udobaer.de/out/media/public/cust/others/s0000665-2021-ch_it.pdf</v>
      </c>
    </row>
    <row r="31153" spans="1:2" x14ac:dyDescent="0.2">
      <c r="A31153" s="1" t="s">
        <v>906</v>
      </c>
      <c r="B31153" t="str">
        <f t="shared" si="1016"/>
        <v>https://www.udobaer.de/out/media/public/cust/others/s0000665-2021-ch_it.pdf</v>
      </c>
    </row>
    <row r="31154" spans="1:2" x14ac:dyDescent="0.2">
      <c r="A31154" s="1" t="s">
        <v>332</v>
      </c>
      <c r="B31154" t="str">
        <f t="shared" ref="B31154:B31177" si="1017">HYPERLINK("https://www.udobaer.de/out/media/public/cust/others/s0000666-2021-ch_it.pdf")</f>
        <v>https://www.udobaer.de/out/media/public/cust/others/s0000666-2021-ch_it.pdf</v>
      </c>
    </row>
    <row r="31155" spans="1:2" x14ac:dyDescent="0.2">
      <c r="A31155" s="1" t="s">
        <v>333</v>
      </c>
      <c r="B31155" t="str">
        <f t="shared" si="1017"/>
        <v>https://www.udobaer.de/out/media/public/cust/others/s0000666-2021-ch_it.pdf</v>
      </c>
    </row>
    <row r="31156" spans="1:2" x14ac:dyDescent="0.2">
      <c r="A31156" s="1" t="s">
        <v>334</v>
      </c>
      <c r="B31156" t="str">
        <f t="shared" si="1017"/>
        <v>https://www.udobaer.de/out/media/public/cust/others/s0000666-2021-ch_it.pdf</v>
      </c>
    </row>
    <row r="31157" spans="1:2" x14ac:dyDescent="0.2">
      <c r="A31157" s="1" t="s">
        <v>338</v>
      </c>
      <c r="B31157" t="str">
        <f t="shared" si="1017"/>
        <v>https://www.udobaer.de/out/media/public/cust/others/s0000666-2021-ch_it.pdf</v>
      </c>
    </row>
    <row r="31158" spans="1:2" x14ac:dyDescent="0.2">
      <c r="A31158" s="1" t="s">
        <v>339</v>
      </c>
      <c r="B31158" t="str">
        <f t="shared" si="1017"/>
        <v>https://www.udobaer.de/out/media/public/cust/others/s0000666-2021-ch_it.pdf</v>
      </c>
    </row>
    <row r="31159" spans="1:2" x14ac:dyDescent="0.2">
      <c r="A31159" s="1" t="s">
        <v>340</v>
      </c>
      <c r="B31159" t="str">
        <f t="shared" si="1017"/>
        <v>https://www.udobaer.de/out/media/public/cust/others/s0000666-2021-ch_it.pdf</v>
      </c>
    </row>
    <row r="31160" spans="1:2" x14ac:dyDescent="0.2">
      <c r="A31160" s="1" t="s">
        <v>344</v>
      </c>
      <c r="B31160" t="str">
        <f t="shared" si="1017"/>
        <v>https://www.udobaer.de/out/media/public/cust/others/s0000666-2021-ch_it.pdf</v>
      </c>
    </row>
    <row r="31161" spans="1:2" x14ac:dyDescent="0.2">
      <c r="A31161" s="1" t="s">
        <v>345</v>
      </c>
      <c r="B31161" t="str">
        <f t="shared" si="1017"/>
        <v>https://www.udobaer.de/out/media/public/cust/others/s0000666-2021-ch_it.pdf</v>
      </c>
    </row>
    <row r="31162" spans="1:2" x14ac:dyDescent="0.2">
      <c r="A31162" s="1" t="s">
        <v>346</v>
      </c>
      <c r="B31162" t="str">
        <f t="shared" si="1017"/>
        <v>https://www.udobaer.de/out/media/public/cust/others/s0000666-2021-ch_it.pdf</v>
      </c>
    </row>
    <row r="31163" spans="1:2" x14ac:dyDescent="0.2">
      <c r="A31163" s="1" t="s">
        <v>347</v>
      </c>
      <c r="B31163" t="str">
        <f t="shared" si="1017"/>
        <v>https://www.udobaer.de/out/media/public/cust/others/s0000666-2021-ch_it.pdf</v>
      </c>
    </row>
    <row r="31164" spans="1:2" x14ac:dyDescent="0.2">
      <c r="A31164" s="1" t="s">
        <v>348</v>
      </c>
      <c r="B31164" t="str">
        <f t="shared" si="1017"/>
        <v>https://www.udobaer.de/out/media/public/cust/others/s0000666-2021-ch_it.pdf</v>
      </c>
    </row>
    <row r="31165" spans="1:2" x14ac:dyDescent="0.2">
      <c r="A31165" s="1" t="s">
        <v>349</v>
      </c>
      <c r="B31165" t="str">
        <f t="shared" si="1017"/>
        <v>https://www.udobaer.de/out/media/public/cust/others/s0000666-2021-ch_it.pdf</v>
      </c>
    </row>
    <row r="31166" spans="1:2" x14ac:dyDescent="0.2">
      <c r="A31166" s="1" t="s">
        <v>353</v>
      </c>
      <c r="B31166" t="str">
        <f t="shared" si="1017"/>
        <v>https://www.udobaer.de/out/media/public/cust/others/s0000666-2021-ch_it.pdf</v>
      </c>
    </row>
    <row r="31167" spans="1:2" x14ac:dyDescent="0.2">
      <c r="A31167" s="1" t="s">
        <v>354</v>
      </c>
      <c r="B31167" t="str">
        <f t="shared" si="1017"/>
        <v>https://www.udobaer.de/out/media/public/cust/others/s0000666-2021-ch_it.pdf</v>
      </c>
    </row>
    <row r="31168" spans="1:2" x14ac:dyDescent="0.2">
      <c r="A31168" s="1" t="s">
        <v>355</v>
      </c>
      <c r="B31168" t="str">
        <f t="shared" si="1017"/>
        <v>https://www.udobaer.de/out/media/public/cust/others/s0000666-2021-ch_it.pdf</v>
      </c>
    </row>
    <row r="31169" spans="1:2" x14ac:dyDescent="0.2">
      <c r="A31169" s="1" t="s">
        <v>356</v>
      </c>
      <c r="B31169" t="str">
        <f t="shared" si="1017"/>
        <v>https://www.udobaer.de/out/media/public/cust/others/s0000666-2021-ch_it.pdf</v>
      </c>
    </row>
    <row r="31170" spans="1:2" x14ac:dyDescent="0.2">
      <c r="A31170" s="1" t="s">
        <v>357</v>
      </c>
      <c r="B31170" t="str">
        <f t="shared" si="1017"/>
        <v>https://www.udobaer.de/out/media/public/cust/others/s0000666-2021-ch_it.pdf</v>
      </c>
    </row>
    <row r="31171" spans="1:2" x14ac:dyDescent="0.2">
      <c r="A31171" s="1" t="s">
        <v>358</v>
      </c>
      <c r="B31171" t="str">
        <f t="shared" si="1017"/>
        <v>https://www.udobaer.de/out/media/public/cust/others/s0000666-2021-ch_it.pdf</v>
      </c>
    </row>
    <row r="31172" spans="1:2" x14ac:dyDescent="0.2">
      <c r="A31172" s="1" t="s">
        <v>359</v>
      </c>
      <c r="B31172" t="str">
        <f t="shared" si="1017"/>
        <v>https://www.udobaer.de/out/media/public/cust/others/s0000666-2021-ch_it.pdf</v>
      </c>
    </row>
    <row r="31173" spans="1:2" x14ac:dyDescent="0.2">
      <c r="A31173" s="1" t="s">
        <v>360</v>
      </c>
      <c r="B31173" t="str">
        <f t="shared" si="1017"/>
        <v>https://www.udobaer.de/out/media/public/cust/others/s0000666-2021-ch_it.pdf</v>
      </c>
    </row>
    <row r="31174" spans="1:2" x14ac:dyDescent="0.2">
      <c r="A31174" s="1" t="s">
        <v>361</v>
      </c>
      <c r="B31174" t="str">
        <f t="shared" si="1017"/>
        <v>https://www.udobaer.de/out/media/public/cust/others/s0000666-2021-ch_it.pdf</v>
      </c>
    </row>
    <row r="31175" spans="1:2" x14ac:dyDescent="0.2">
      <c r="A31175" s="1" t="s">
        <v>362</v>
      </c>
      <c r="B31175" t="str">
        <f t="shared" si="1017"/>
        <v>https://www.udobaer.de/out/media/public/cust/others/s0000666-2021-ch_it.pdf</v>
      </c>
    </row>
    <row r="31176" spans="1:2" x14ac:dyDescent="0.2">
      <c r="A31176" s="1" t="s">
        <v>363</v>
      </c>
      <c r="B31176" t="str">
        <f t="shared" si="1017"/>
        <v>https://www.udobaer.de/out/media/public/cust/others/s0000666-2021-ch_it.pdf</v>
      </c>
    </row>
    <row r="31177" spans="1:2" x14ac:dyDescent="0.2">
      <c r="A31177" s="1" t="s">
        <v>364</v>
      </c>
      <c r="B31177" t="str">
        <f t="shared" si="1017"/>
        <v>https://www.udobaer.de/out/media/public/cust/others/s0000666-2021-ch_it.pdf</v>
      </c>
    </row>
    <row r="31178" spans="1:2" x14ac:dyDescent="0.2">
      <c r="A31178" s="1" t="s">
        <v>889</v>
      </c>
      <c r="B31178" t="str">
        <f t="shared" ref="B31178:B31214" si="1018">HYPERLINK("https://www.udobaer.de/out/media/public/cust/others/s0000667-2021-ch_it.pdf")</f>
        <v>https://www.udobaer.de/out/media/public/cust/others/s0000667-2021-ch_it.pdf</v>
      </c>
    </row>
    <row r="31179" spans="1:2" x14ac:dyDescent="0.2">
      <c r="A31179" s="1" t="s">
        <v>908</v>
      </c>
      <c r="B31179" t="str">
        <f t="shared" si="1018"/>
        <v>https://www.udobaer.de/out/media/public/cust/others/s0000667-2021-ch_it.pdf</v>
      </c>
    </row>
    <row r="31180" spans="1:2" x14ac:dyDescent="0.2">
      <c r="A31180" s="1" t="s">
        <v>909</v>
      </c>
      <c r="B31180" t="str">
        <f t="shared" si="1018"/>
        <v>https://www.udobaer.de/out/media/public/cust/others/s0000667-2021-ch_it.pdf</v>
      </c>
    </row>
    <row r="31181" spans="1:2" x14ac:dyDescent="0.2">
      <c r="A31181" s="1" t="s">
        <v>910</v>
      </c>
      <c r="B31181" t="str">
        <f t="shared" si="1018"/>
        <v>https://www.udobaer.de/out/media/public/cust/others/s0000667-2021-ch_it.pdf</v>
      </c>
    </row>
    <row r="31182" spans="1:2" x14ac:dyDescent="0.2">
      <c r="A31182" s="1" t="s">
        <v>911</v>
      </c>
      <c r="B31182" t="str">
        <f t="shared" si="1018"/>
        <v>https://www.udobaer.de/out/media/public/cust/others/s0000667-2021-ch_it.pdf</v>
      </c>
    </row>
    <row r="31183" spans="1:2" x14ac:dyDescent="0.2">
      <c r="A31183" s="1" t="s">
        <v>912</v>
      </c>
      <c r="B31183" t="str">
        <f t="shared" si="1018"/>
        <v>https://www.udobaer.de/out/media/public/cust/others/s0000667-2021-ch_it.pdf</v>
      </c>
    </row>
    <row r="31184" spans="1:2" x14ac:dyDescent="0.2">
      <c r="A31184" s="1" t="s">
        <v>913</v>
      </c>
      <c r="B31184" t="str">
        <f t="shared" si="1018"/>
        <v>https://www.udobaer.de/out/media/public/cust/others/s0000667-2021-ch_it.pdf</v>
      </c>
    </row>
    <row r="31185" spans="1:2" x14ac:dyDescent="0.2">
      <c r="A31185" s="1" t="s">
        <v>914</v>
      </c>
      <c r="B31185" t="str">
        <f t="shared" si="1018"/>
        <v>https://www.udobaer.de/out/media/public/cust/others/s0000667-2021-ch_it.pdf</v>
      </c>
    </row>
    <row r="31186" spans="1:2" x14ac:dyDescent="0.2">
      <c r="A31186" s="1" t="s">
        <v>915</v>
      </c>
      <c r="B31186" t="str">
        <f t="shared" si="1018"/>
        <v>https://www.udobaer.de/out/media/public/cust/others/s0000667-2021-ch_it.pdf</v>
      </c>
    </row>
    <row r="31187" spans="1:2" x14ac:dyDescent="0.2">
      <c r="A31187" s="1" t="s">
        <v>916</v>
      </c>
      <c r="B31187" t="str">
        <f t="shared" si="1018"/>
        <v>https://www.udobaer.de/out/media/public/cust/others/s0000667-2021-ch_it.pdf</v>
      </c>
    </row>
    <row r="31188" spans="1:2" x14ac:dyDescent="0.2">
      <c r="A31188" s="1" t="s">
        <v>917</v>
      </c>
      <c r="B31188" t="str">
        <f t="shared" si="1018"/>
        <v>https://www.udobaer.de/out/media/public/cust/others/s0000667-2021-ch_it.pdf</v>
      </c>
    </row>
    <row r="31189" spans="1:2" x14ac:dyDescent="0.2">
      <c r="A31189" s="1" t="s">
        <v>918</v>
      </c>
      <c r="B31189" t="str">
        <f t="shared" si="1018"/>
        <v>https://www.udobaer.de/out/media/public/cust/others/s0000667-2021-ch_it.pdf</v>
      </c>
    </row>
    <row r="31190" spans="1:2" x14ac:dyDescent="0.2">
      <c r="A31190" s="1" t="s">
        <v>919</v>
      </c>
      <c r="B31190" t="str">
        <f t="shared" si="1018"/>
        <v>https://www.udobaer.de/out/media/public/cust/others/s0000667-2021-ch_it.pdf</v>
      </c>
    </row>
    <row r="31191" spans="1:2" x14ac:dyDescent="0.2">
      <c r="A31191" s="1" t="s">
        <v>920</v>
      </c>
      <c r="B31191" t="str">
        <f t="shared" si="1018"/>
        <v>https://www.udobaer.de/out/media/public/cust/others/s0000667-2021-ch_it.pdf</v>
      </c>
    </row>
    <row r="31192" spans="1:2" x14ac:dyDescent="0.2">
      <c r="A31192" s="1" t="s">
        <v>921</v>
      </c>
      <c r="B31192" t="str">
        <f t="shared" si="1018"/>
        <v>https://www.udobaer.de/out/media/public/cust/others/s0000667-2021-ch_it.pdf</v>
      </c>
    </row>
    <row r="31193" spans="1:2" x14ac:dyDescent="0.2">
      <c r="A31193" s="1" t="s">
        <v>922</v>
      </c>
      <c r="B31193" t="str">
        <f t="shared" si="1018"/>
        <v>https://www.udobaer.de/out/media/public/cust/others/s0000667-2021-ch_it.pdf</v>
      </c>
    </row>
    <row r="31194" spans="1:2" x14ac:dyDescent="0.2">
      <c r="A31194" s="1" t="s">
        <v>923</v>
      </c>
      <c r="B31194" t="str">
        <f t="shared" si="1018"/>
        <v>https://www.udobaer.de/out/media/public/cust/others/s0000667-2021-ch_it.pdf</v>
      </c>
    </row>
    <row r="31195" spans="1:2" x14ac:dyDescent="0.2">
      <c r="A31195" s="1" t="s">
        <v>924</v>
      </c>
      <c r="B31195" t="str">
        <f t="shared" si="1018"/>
        <v>https://www.udobaer.de/out/media/public/cust/others/s0000667-2021-ch_it.pdf</v>
      </c>
    </row>
    <row r="31196" spans="1:2" x14ac:dyDescent="0.2">
      <c r="A31196" s="1" t="s">
        <v>925</v>
      </c>
      <c r="B31196" t="str">
        <f t="shared" si="1018"/>
        <v>https://www.udobaer.de/out/media/public/cust/others/s0000667-2021-ch_it.pdf</v>
      </c>
    </row>
    <row r="31197" spans="1:2" x14ac:dyDescent="0.2">
      <c r="A31197" s="1" t="s">
        <v>926</v>
      </c>
      <c r="B31197" t="str">
        <f t="shared" si="1018"/>
        <v>https://www.udobaer.de/out/media/public/cust/others/s0000667-2021-ch_it.pdf</v>
      </c>
    </row>
    <row r="31198" spans="1:2" x14ac:dyDescent="0.2">
      <c r="A31198" s="1" t="s">
        <v>927</v>
      </c>
      <c r="B31198" t="str">
        <f t="shared" si="1018"/>
        <v>https://www.udobaer.de/out/media/public/cust/others/s0000667-2021-ch_it.pdf</v>
      </c>
    </row>
    <row r="31199" spans="1:2" x14ac:dyDescent="0.2">
      <c r="A31199" s="1" t="s">
        <v>928</v>
      </c>
      <c r="B31199" t="str">
        <f t="shared" si="1018"/>
        <v>https://www.udobaer.de/out/media/public/cust/others/s0000667-2021-ch_it.pdf</v>
      </c>
    </row>
    <row r="31200" spans="1:2" x14ac:dyDescent="0.2">
      <c r="A31200" s="1" t="s">
        <v>929</v>
      </c>
      <c r="B31200" t="str">
        <f t="shared" si="1018"/>
        <v>https://www.udobaer.de/out/media/public/cust/others/s0000667-2021-ch_it.pdf</v>
      </c>
    </row>
    <row r="31201" spans="1:2" x14ac:dyDescent="0.2">
      <c r="A31201" s="1" t="s">
        <v>930</v>
      </c>
      <c r="B31201" t="str">
        <f t="shared" si="1018"/>
        <v>https://www.udobaer.de/out/media/public/cust/others/s0000667-2021-ch_it.pdf</v>
      </c>
    </row>
    <row r="31202" spans="1:2" x14ac:dyDescent="0.2">
      <c r="A31202" s="1" t="s">
        <v>931</v>
      </c>
      <c r="B31202" t="str">
        <f t="shared" si="1018"/>
        <v>https://www.udobaer.de/out/media/public/cust/others/s0000667-2021-ch_it.pdf</v>
      </c>
    </row>
    <row r="31203" spans="1:2" x14ac:dyDescent="0.2">
      <c r="A31203" s="1" t="s">
        <v>932</v>
      </c>
      <c r="B31203" t="str">
        <f t="shared" si="1018"/>
        <v>https://www.udobaer.de/out/media/public/cust/others/s0000667-2021-ch_it.pdf</v>
      </c>
    </row>
    <row r="31204" spans="1:2" x14ac:dyDescent="0.2">
      <c r="A31204" s="1" t="s">
        <v>933</v>
      </c>
      <c r="B31204" t="str">
        <f t="shared" si="1018"/>
        <v>https://www.udobaer.de/out/media/public/cust/others/s0000667-2021-ch_it.pdf</v>
      </c>
    </row>
    <row r="31205" spans="1:2" x14ac:dyDescent="0.2">
      <c r="A31205" s="1" t="s">
        <v>934</v>
      </c>
      <c r="B31205" t="str">
        <f t="shared" si="1018"/>
        <v>https://www.udobaer.de/out/media/public/cust/others/s0000667-2021-ch_it.pdf</v>
      </c>
    </row>
    <row r="31206" spans="1:2" x14ac:dyDescent="0.2">
      <c r="A31206" s="1" t="s">
        <v>935</v>
      </c>
      <c r="B31206" t="str">
        <f t="shared" si="1018"/>
        <v>https://www.udobaer.de/out/media/public/cust/others/s0000667-2021-ch_it.pdf</v>
      </c>
    </row>
    <row r="31207" spans="1:2" x14ac:dyDescent="0.2">
      <c r="A31207" s="1" t="s">
        <v>936</v>
      </c>
      <c r="B31207" t="str">
        <f t="shared" si="1018"/>
        <v>https://www.udobaer.de/out/media/public/cust/others/s0000667-2021-ch_it.pdf</v>
      </c>
    </row>
    <row r="31208" spans="1:2" x14ac:dyDescent="0.2">
      <c r="A31208" s="1" t="s">
        <v>937</v>
      </c>
      <c r="B31208" t="str">
        <f t="shared" si="1018"/>
        <v>https://www.udobaer.de/out/media/public/cust/others/s0000667-2021-ch_it.pdf</v>
      </c>
    </row>
    <row r="31209" spans="1:2" x14ac:dyDescent="0.2">
      <c r="A31209" s="1" t="s">
        <v>938</v>
      </c>
      <c r="B31209" t="str">
        <f t="shared" si="1018"/>
        <v>https://www.udobaer.de/out/media/public/cust/others/s0000667-2021-ch_it.pdf</v>
      </c>
    </row>
    <row r="31210" spans="1:2" x14ac:dyDescent="0.2">
      <c r="A31210" s="1" t="s">
        <v>939</v>
      </c>
      <c r="B31210" t="str">
        <f t="shared" si="1018"/>
        <v>https://www.udobaer.de/out/media/public/cust/others/s0000667-2021-ch_it.pdf</v>
      </c>
    </row>
    <row r="31211" spans="1:2" x14ac:dyDescent="0.2">
      <c r="A31211" s="1" t="s">
        <v>940</v>
      </c>
      <c r="B31211" t="str">
        <f t="shared" si="1018"/>
        <v>https://www.udobaer.de/out/media/public/cust/others/s0000667-2021-ch_it.pdf</v>
      </c>
    </row>
    <row r="31212" spans="1:2" x14ac:dyDescent="0.2">
      <c r="A31212" s="1" t="s">
        <v>941</v>
      </c>
      <c r="B31212" t="str">
        <f t="shared" si="1018"/>
        <v>https://www.udobaer.de/out/media/public/cust/others/s0000667-2021-ch_it.pdf</v>
      </c>
    </row>
    <row r="31213" spans="1:2" x14ac:dyDescent="0.2">
      <c r="A31213" s="1" t="s">
        <v>942</v>
      </c>
      <c r="B31213" t="str">
        <f t="shared" si="1018"/>
        <v>https://www.udobaer.de/out/media/public/cust/others/s0000667-2021-ch_it.pdf</v>
      </c>
    </row>
    <row r="31214" spans="1:2" x14ac:dyDescent="0.2">
      <c r="A31214" s="1" t="s">
        <v>943</v>
      </c>
      <c r="B31214" t="str">
        <f t="shared" si="1018"/>
        <v>https://www.udobaer.de/out/media/public/cust/others/s0000667-2021-ch_it.pdf</v>
      </c>
    </row>
    <row r="31215" spans="1:2" x14ac:dyDescent="0.2">
      <c r="A31215" s="1" t="s">
        <v>1334</v>
      </c>
      <c r="B31215" t="str">
        <f>HYPERLINK("https://www.udobaer.de/out/media/public/cust/others/s0000669-2021-ch_it.pdf")</f>
        <v>https://www.udobaer.de/out/media/public/cust/others/s0000669-2021-ch_it.pdf</v>
      </c>
    </row>
    <row r="31216" spans="1:2" x14ac:dyDescent="0.2">
      <c r="A31216" s="1" t="s">
        <v>1089</v>
      </c>
      <c r="B31216" t="str">
        <f t="shared" ref="B31216:B31247" si="1019">HYPERLINK("https://www.udobaer.de/out/media/public/cust/others/s0000672-2021-ch_it.pdf")</f>
        <v>https://www.udobaer.de/out/media/public/cust/others/s0000672-2021-ch_it.pdf</v>
      </c>
    </row>
    <row r="31217" spans="1:2" x14ac:dyDescent="0.2">
      <c r="A31217" s="1" t="s">
        <v>1091</v>
      </c>
      <c r="B31217" t="str">
        <f t="shared" si="1019"/>
        <v>https://www.udobaer.de/out/media/public/cust/others/s0000672-2021-ch_it.pdf</v>
      </c>
    </row>
    <row r="31218" spans="1:2" x14ac:dyDescent="0.2">
      <c r="A31218" s="1" t="s">
        <v>1093</v>
      </c>
      <c r="B31218" t="str">
        <f t="shared" si="1019"/>
        <v>https://www.udobaer.de/out/media/public/cust/others/s0000672-2021-ch_it.pdf</v>
      </c>
    </row>
    <row r="31219" spans="1:2" x14ac:dyDescent="0.2">
      <c r="A31219" s="1" t="s">
        <v>1094</v>
      </c>
      <c r="B31219" t="str">
        <f t="shared" si="1019"/>
        <v>https://www.udobaer.de/out/media/public/cust/others/s0000672-2021-ch_it.pdf</v>
      </c>
    </row>
    <row r="31220" spans="1:2" x14ac:dyDescent="0.2">
      <c r="A31220" s="1" t="s">
        <v>1095</v>
      </c>
      <c r="B31220" t="str">
        <f t="shared" si="1019"/>
        <v>https://www.udobaer.de/out/media/public/cust/others/s0000672-2021-ch_it.pdf</v>
      </c>
    </row>
    <row r="31221" spans="1:2" x14ac:dyDescent="0.2">
      <c r="A31221" s="1" t="s">
        <v>1096</v>
      </c>
      <c r="B31221" t="str">
        <f t="shared" si="1019"/>
        <v>https://www.udobaer.de/out/media/public/cust/others/s0000672-2021-ch_it.pdf</v>
      </c>
    </row>
    <row r="31222" spans="1:2" x14ac:dyDescent="0.2">
      <c r="A31222" s="1" t="s">
        <v>1097</v>
      </c>
      <c r="B31222" t="str">
        <f t="shared" si="1019"/>
        <v>https://www.udobaer.de/out/media/public/cust/others/s0000672-2021-ch_it.pdf</v>
      </c>
    </row>
    <row r="31223" spans="1:2" x14ac:dyDescent="0.2">
      <c r="A31223" s="1" t="s">
        <v>1098</v>
      </c>
      <c r="B31223" t="str">
        <f t="shared" si="1019"/>
        <v>https://www.udobaer.de/out/media/public/cust/others/s0000672-2021-ch_it.pdf</v>
      </c>
    </row>
    <row r="31224" spans="1:2" x14ac:dyDescent="0.2">
      <c r="A31224" s="1" t="s">
        <v>1099</v>
      </c>
      <c r="B31224" t="str">
        <f t="shared" si="1019"/>
        <v>https://www.udobaer.de/out/media/public/cust/others/s0000672-2021-ch_it.pdf</v>
      </c>
    </row>
    <row r="31225" spans="1:2" x14ac:dyDescent="0.2">
      <c r="A31225" s="1" t="s">
        <v>1100</v>
      </c>
      <c r="B31225" t="str">
        <f t="shared" si="1019"/>
        <v>https://www.udobaer.de/out/media/public/cust/others/s0000672-2021-ch_it.pdf</v>
      </c>
    </row>
    <row r="31226" spans="1:2" x14ac:dyDescent="0.2">
      <c r="A31226" s="1" t="s">
        <v>1101</v>
      </c>
      <c r="B31226" t="str">
        <f t="shared" si="1019"/>
        <v>https://www.udobaer.de/out/media/public/cust/others/s0000672-2021-ch_it.pdf</v>
      </c>
    </row>
    <row r="31227" spans="1:2" x14ac:dyDescent="0.2">
      <c r="A31227" s="1" t="s">
        <v>1102</v>
      </c>
      <c r="B31227" t="str">
        <f t="shared" si="1019"/>
        <v>https://www.udobaer.de/out/media/public/cust/others/s0000672-2021-ch_it.pdf</v>
      </c>
    </row>
    <row r="31228" spans="1:2" x14ac:dyDescent="0.2">
      <c r="A31228" s="1" t="s">
        <v>1103</v>
      </c>
      <c r="B31228" t="str">
        <f t="shared" si="1019"/>
        <v>https://www.udobaer.de/out/media/public/cust/others/s0000672-2021-ch_it.pdf</v>
      </c>
    </row>
    <row r="31229" spans="1:2" x14ac:dyDescent="0.2">
      <c r="A31229" s="1" t="s">
        <v>1104</v>
      </c>
      <c r="B31229" t="str">
        <f t="shared" si="1019"/>
        <v>https://www.udobaer.de/out/media/public/cust/others/s0000672-2021-ch_it.pdf</v>
      </c>
    </row>
    <row r="31230" spans="1:2" x14ac:dyDescent="0.2">
      <c r="A31230" s="1" t="s">
        <v>1105</v>
      </c>
      <c r="B31230" t="str">
        <f t="shared" si="1019"/>
        <v>https://www.udobaer.de/out/media/public/cust/others/s0000672-2021-ch_it.pdf</v>
      </c>
    </row>
    <row r="31231" spans="1:2" x14ac:dyDescent="0.2">
      <c r="A31231" s="1" t="s">
        <v>1106</v>
      </c>
      <c r="B31231" t="str">
        <f t="shared" si="1019"/>
        <v>https://www.udobaer.de/out/media/public/cust/others/s0000672-2021-ch_it.pdf</v>
      </c>
    </row>
    <row r="31232" spans="1:2" x14ac:dyDescent="0.2">
      <c r="A31232" s="1" t="s">
        <v>1107</v>
      </c>
      <c r="B31232" t="str">
        <f t="shared" si="1019"/>
        <v>https://www.udobaer.de/out/media/public/cust/others/s0000672-2021-ch_it.pdf</v>
      </c>
    </row>
    <row r="31233" spans="1:2" x14ac:dyDescent="0.2">
      <c r="A31233" s="1" t="s">
        <v>1108</v>
      </c>
      <c r="B31233" t="str">
        <f t="shared" si="1019"/>
        <v>https://www.udobaer.de/out/media/public/cust/others/s0000672-2021-ch_it.pdf</v>
      </c>
    </row>
    <row r="31234" spans="1:2" x14ac:dyDescent="0.2">
      <c r="A31234" s="1" t="s">
        <v>1109</v>
      </c>
      <c r="B31234" t="str">
        <f t="shared" si="1019"/>
        <v>https://www.udobaer.de/out/media/public/cust/others/s0000672-2021-ch_it.pdf</v>
      </c>
    </row>
    <row r="31235" spans="1:2" x14ac:dyDescent="0.2">
      <c r="A31235" s="1" t="s">
        <v>1110</v>
      </c>
      <c r="B31235" t="str">
        <f t="shared" si="1019"/>
        <v>https://www.udobaer.de/out/media/public/cust/others/s0000672-2021-ch_it.pdf</v>
      </c>
    </row>
    <row r="31236" spans="1:2" x14ac:dyDescent="0.2">
      <c r="A31236" s="1" t="s">
        <v>1111</v>
      </c>
      <c r="B31236" t="str">
        <f t="shared" si="1019"/>
        <v>https://www.udobaer.de/out/media/public/cust/others/s0000672-2021-ch_it.pdf</v>
      </c>
    </row>
    <row r="31237" spans="1:2" x14ac:dyDescent="0.2">
      <c r="A31237" s="1" t="s">
        <v>1112</v>
      </c>
      <c r="B31237" t="str">
        <f t="shared" si="1019"/>
        <v>https://www.udobaer.de/out/media/public/cust/others/s0000672-2021-ch_it.pdf</v>
      </c>
    </row>
    <row r="31238" spans="1:2" x14ac:dyDescent="0.2">
      <c r="A31238" s="1" t="s">
        <v>1113</v>
      </c>
      <c r="B31238" t="str">
        <f t="shared" si="1019"/>
        <v>https://www.udobaer.de/out/media/public/cust/others/s0000672-2021-ch_it.pdf</v>
      </c>
    </row>
    <row r="31239" spans="1:2" x14ac:dyDescent="0.2">
      <c r="A31239" s="1" t="s">
        <v>1114</v>
      </c>
      <c r="B31239" t="str">
        <f t="shared" si="1019"/>
        <v>https://www.udobaer.de/out/media/public/cust/others/s0000672-2021-ch_it.pdf</v>
      </c>
    </row>
    <row r="31240" spans="1:2" x14ac:dyDescent="0.2">
      <c r="A31240" s="1" t="s">
        <v>1115</v>
      </c>
      <c r="B31240" t="str">
        <f t="shared" si="1019"/>
        <v>https://www.udobaer.de/out/media/public/cust/others/s0000672-2021-ch_it.pdf</v>
      </c>
    </row>
    <row r="31241" spans="1:2" x14ac:dyDescent="0.2">
      <c r="A31241" s="1" t="s">
        <v>1116</v>
      </c>
      <c r="B31241" t="str">
        <f t="shared" si="1019"/>
        <v>https://www.udobaer.de/out/media/public/cust/others/s0000672-2021-ch_it.pdf</v>
      </c>
    </row>
    <row r="31242" spans="1:2" x14ac:dyDescent="0.2">
      <c r="A31242" s="1" t="s">
        <v>1117</v>
      </c>
      <c r="B31242" t="str">
        <f t="shared" si="1019"/>
        <v>https://www.udobaer.de/out/media/public/cust/others/s0000672-2021-ch_it.pdf</v>
      </c>
    </row>
    <row r="31243" spans="1:2" x14ac:dyDescent="0.2">
      <c r="A31243" s="1" t="s">
        <v>1118</v>
      </c>
      <c r="B31243" t="str">
        <f t="shared" si="1019"/>
        <v>https://www.udobaer.de/out/media/public/cust/others/s0000672-2021-ch_it.pdf</v>
      </c>
    </row>
    <row r="31244" spans="1:2" x14ac:dyDescent="0.2">
      <c r="A31244" s="1" t="s">
        <v>1119</v>
      </c>
      <c r="B31244" t="str">
        <f t="shared" si="1019"/>
        <v>https://www.udobaer.de/out/media/public/cust/others/s0000672-2021-ch_it.pdf</v>
      </c>
    </row>
    <row r="31245" spans="1:2" x14ac:dyDescent="0.2">
      <c r="A31245" s="1" t="s">
        <v>1120</v>
      </c>
      <c r="B31245" t="str">
        <f t="shared" si="1019"/>
        <v>https://www.udobaer.de/out/media/public/cust/others/s0000672-2021-ch_it.pdf</v>
      </c>
    </row>
    <row r="31246" spans="1:2" x14ac:dyDescent="0.2">
      <c r="A31246" s="1" t="s">
        <v>1121</v>
      </c>
      <c r="B31246" t="str">
        <f t="shared" si="1019"/>
        <v>https://www.udobaer.de/out/media/public/cust/others/s0000672-2021-ch_it.pdf</v>
      </c>
    </row>
    <row r="31247" spans="1:2" x14ac:dyDescent="0.2">
      <c r="A31247" s="1" t="s">
        <v>1122</v>
      </c>
      <c r="B31247" t="str">
        <f t="shared" si="1019"/>
        <v>https://www.udobaer.de/out/media/public/cust/others/s0000672-2021-ch_it.pdf</v>
      </c>
    </row>
    <row r="31248" spans="1:2" x14ac:dyDescent="0.2">
      <c r="A31248" s="1" t="s">
        <v>1123</v>
      </c>
      <c r="B31248" t="str">
        <f t="shared" ref="B31248:B31265" si="1020">HYPERLINK("https://www.udobaer.de/out/media/public/cust/others/s0000672-2021-ch_it.pdf")</f>
        <v>https://www.udobaer.de/out/media/public/cust/others/s0000672-2021-ch_it.pdf</v>
      </c>
    </row>
    <row r="31249" spans="1:2" x14ac:dyDescent="0.2">
      <c r="A31249" s="1" t="s">
        <v>1124</v>
      </c>
      <c r="B31249" t="str">
        <f t="shared" si="1020"/>
        <v>https://www.udobaer.de/out/media/public/cust/others/s0000672-2021-ch_it.pdf</v>
      </c>
    </row>
    <row r="31250" spans="1:2" x14ac:dyDescent="0.2">
      <c r="A31250" s="1" t="s">
        <v>1125</v>
      </c>
      <c r="B31250" t="str">
        <f t="shared" si="1020"/>
        <v>https://www.udobaer.de/out/media/public/cust/others/s0000672-2021-ch_it.pdf</v>
      </c>
    </row>
    <row r="31251" spans="1:2" x14ac:dyDescent="0.2">
      <c r="A31251" s="1" t="s">
        <v>1126</v>
      </c>
      <c r="B31251" t="str">
        <f t="shared" si="1020"/>
        <v>https://www.udobaer.de/out/media/public/cust/others/s0000672-2021-ch_it.pdf</v>
      </c>
    </row>
    <row r="31252" spans="1:2" x14ac:dyDescent="0.2">
      <c r="A31252" s="1" t="s">
        <v>1127</v>
      </c>
      <c r="B31252" t="str">
        <f t="shared" si="1020"/>
        <v>https://www.udobaer.de/out/media/public/cust/others/s0000672-2021-ch_it.pdf</v>
      </c>
    </row>
    <row r="31253" spans="1:2" x14ac:dyDescent="0.2">
      <c r="A31253" s="1" t="s">
        <v>1128</v>
      </c>
      <c r="B31253" t="str">
        <f t="shared" si="1020"/>
        <v>https://www.udobaer.de/out/media/public/cust/others/s0000672-2021-ch_it.pdf</v>
      </c>
    </row>
    <row r="31254" spans="1:2" x14ac:dyDescent="0.2">
      <c r="A31254" s="1" t="s">
        <v>1129</v>
      </c>
      <c r="B31254" t="str">
        <f t="shared" si="1020"/>
        <v>https://www.udobaer.de/out/media/public/cust/others/s0000672-2021-ch_it.pdf</v>
      </c>
    </row>
    <row r="31255" spans="1:2" x14ac:dyDescent="0.2">
      <c r="A31255" s="1" t="s">
        <v>1130</v>
      </c>
      <c r="B31255" t="str">
        <f t="shared" si="1020"/>
        <v>https://www.udobaer.de/out/media/public/cust/others/s0000672-2021-ch_it.pdf</v>
      </c>
    </row>
    <row r="31256" spans="1:2" x14ac:dyDescent="0.2">
      <c r="A31256" s="1" t="s">
        <v>1131</v>
      </c>
      <c r="B31256" t="str">
        <f t="shared" si="1020"/>
        <v>https://www.udobaer.de/out/media/public/cust/others/s0000672-2021-ch_it.pdf</v>
      </c>
    </row>
    <row r="31257" spans="1:2" x14ac:dyDescent="0.2">
      <c r="A31257" s="1" t="s">
        <v>1132</v>
      </c>
      <c r="B31257" t="str">
        <f t="shared" si="1020"/>
        <v>https://www.udobaer.de/out/media/public/cust/others/s0000672-2021-ch_it.pdf</v>
      </c>
    </row>
    <row r="31258" spans="1:2" x14ac:dyDescent="0.2">
      <c r="A31258" s="1" t="s">
        <v>1133</v>
      </c>
      <c r="B31258" t="str">
        <f t="shared" si="1020"/>
        <v>https://www.udobaer.de/out/media/public/cust/others/s0000672-2021-ch_it.pdf</v>
      </c>
    </row>
    <row r="31259" spans="1:2" x14ac:dyDescent="0.2">
      <c r="A31259" s="1" t="s">
        <v>1134</v>
      </c>
      <c r="B31259" t="str">
        <f t="shared" si="1020"/>
        <v>https://www.udobaer.de/out/media/public/cust/others/s0000672-2021-ch_it.pdf</v>
      </c>
    </row>
    <row r="31260" spans="1:2" x14ac:dyDescent="0.2">
      <c r="A31260" s="1" t="s">
        <v>1135</v>
      </c>
      <c r="B31260" t="str">
        <f t="shared" si="1020"/>
        <v>https://www.udobaer.de/out/media/public/cust/others/s0000672-2021-ch_it.pdf</v>
      </c>
    </row>
    <row r="31261" spans="1:2" x14ac:dyDescent="0.2">
      <c r="A31261" s="1" t="s">
        <v>1136</v>
      </c>
      <c r="B31261" t="str">
        <f t="shared" si="1020"/>
        <v>https://www.udobaer.de/out/media/public/cust/others/s0000672-2021-ch_it.pdf</v>
      </c>
    </row>
    <row r="31262" spans="1:2" x14ac:dyDescent="0.2">
      <c r="A31262" s="1" t="s">
        <v>1137</v>
      </c>
      <c r="B31262" t="str">
        <f t="shared" si="1020"/>
        <v>https://www.udobaer.de/out/media/public/cust/others/s0000672-2021-ch_it.pdf</v>
      </c>
    </row>
    <row r="31263" spans="1:2" x14ac:dyDescent="0.2">
      <c r="A31263" s="1" t="s">
        <v>1138</v>
      </c>
      <c r="B31263" t="str">
        <f t="shared" si="1020"/>
        <v>https://www.udobaer.de/out/media/public/cust/others/s0000672-2021-ch_it.pdf</v>
      </c>
    </row>
    <row r="31264" spans="1:2" x14ac:dyDescent="0.2">
      <c r="A31264" s="1" t="s">
        <v>1175</v>
      </c>
      <c r="B31264" t="str">
        <f t="shared" si="1020"/>
        <v>https://www.udobaer.de/out/media/public/cust/others/s0000672-2021-ch_it.pdf</v>
      </c>
    </row>
    <row r="31265" spans="1:2" x14ac:dyDescent="0.2">
      <c r="A31265" s="1" t="s">
        <v>1176</v>
      </c>
      <c r="B31265" t="str">
        <f t="shared" si="1020"/>
        <v>https://www.udobaer.de/out/media/public/cust/others/s0000672-2021-ch_it.pdf</v>
      </c>
    </row>
    <row r="31266" spans="1:2" x14ac:dyDescent="0.2">
      <c r="A31266" s="1" t="s">
        <v>985</v>
      </c>
      <c r="B31266" t="str">
        <f t="shared" ref="B31266:B31281" si="1021">HYPERLINK("https://www.udobaer.de/out/media/public/cust/others/s0000673-2021-ch_it.pdf")</f>
        <v>https://www.udobaer.de/out/media/public/cust/others/s0000673-2021-ch_it.pdf</v>
      </c>
    </row>
    <row r="31267" spans="1:2" x14ac:dyDescent="0.2">
      <c r="A31267" s="1" t="s">
        <v>986</v>
      </c>
      <c r="B31267" t="str">
        <f t="shared" si="1021"/>
        <v>https://www.udobaer.de/out/media/public/cust/others/s0000673-2021-ch_it.pdf</v>
      </c>
    </row>
    <row r="31268" spans="1:2" x14ac:dyDescent="0.2">
      <c r="A31268" s="1" t="s">
        <v>987</v>
      </c>
      <c r="B31268" t="str">
        <f t="shared" si="1021"/>
        <v>https://www.udobaer.de/out/media/public/cust/others/s0000673-2021-ch_it.pdf</v>
      </c>
    </row>
    <row r="31269" spans="1:2" x14ac:dyDescent="0.2">
      <c r="A31269" s="1" t="s">
        <v>988</v>
      </c>
      <c r="B31269" t="str">
        <f t="shared" si="1021"/>
        <v>https://www.udobaer.de/out/media/public/cust/others/s0000673-2021-ch_it.pdf</v>
      </c>
    </row>
    <row r="31270" spans="1:2" x14ac:dyDescent="0.2">
      <c r="A31270" s="1" t="s">
        <v>989</v>
      </c>
      <c r="B31270" t="str">
        <f t="shared" si="1021"/>
        <v>https://www.udobaer.de/out/media/public/cust/others/s0000673-2021-ch_it.pdf</v>
      </c>
    </row>
    <row r="31271" spans="1:2" x14ac:dyDescent="0.2">
      <c r="A31271" s="1" t="s">
        <v>990</v>
      </c>
      <c r="B31271" t="str">
        <f t="shared" si="1021"/>
        <v>https://www.udobaer.de/out/media/public/cust/others/s0000673-2021-ch_it.pdf</v>
      </c>
    </row>
    <row r="31272" spans="1:2" x14ac:dyDescent="0.2">
      <c r="A31272" s="1" t="s">
        <v>991</v>
      </c>
      <c r="B31272" t="str">
        <f t="shared" si="1021"/>
        <v>https://www.udobaer.de/out/media/public/cust/others/s0000673-2021-ch_it.pdf</v>
      </c>
    </row>
    <row r="31273" spans="1:2" x14ac:dyDescent="0.2">
      <c r="A31273" s="1" t="s">
        <v>992</v>
      </c>
      <c r="B31273" t="str">
        <f t="shared" si="1021"/>
        <v>https://www.udobaer.de/out/media/public/cust/others/s0000673-2021-ch_it.pdf</v>
      </c>
    </row>
    <row r="31274" spans="1:2" x14ac:dyDescent="0.2">
      <c r="A31274" s="1" t="s">
        <v>993</v>
      </c>
      <c r="B31274" t="str">
        <f t="shared" si="1021"/>
        <v>https://www.udobaer.de/out/media/public/cust/others/s0000673-2021-ch_it.pdf</v>
      </c>
    </row>
    <row r="31275" spans="1:2" x14ac:dyDescent="0.2">
      <c r="A31275" s="1" t="s">
        <v>994</v>
      </c>
      <c r="B31275" t="str">
        <f t="shared" si="1021"/>
        <v>https://www.udobaer.de/out/media/public/cust/others/s0000673-2021-ch_it.pdf</v>
      </c>
    </row>
    <row r="31276" spans="1:2" x14ac:dyDescent="0.2">
      <c r="A31276" s="1" t="s">
        <v>995</v>
      </c>
      <c r="B31276" t="str">
        <f t="shared" si="1021"/>
        <v>https://www.udobaer.de/out/media/public/cust/others/s0000673-2021-ch_it.pdf</v>
      </c>
    </row>
    <row r="31277" spans="1:2" x14ac:dyDescent="0.2">
      <c r="A31277" s="1" t="s">
        <v>998</v>
      </c>
      <c r="B31277" t="str">
        <f t="shared" si="1021"/>
        <v>https://www.udobaer.de/out/media/public/cust/others/s0000673-2021-ch_it.pdf</v>
      </c>
    </row>
    <row r="31278" spans="1:2" x14ac:dyDescent="0.2">
      <c r="A31278" s="1" t="s">
        <v>1087</v>
      </c>
      <c r="B31278" t="str">
        <f t="shared" si="1021"/>
        <v>https://www.udobaer.de/out/media/public/cust/others/s0000673-2021-ch_it.pdf</v>
      </c>
    </row>
    <row r="31279" spans="1:2" x14ac:dyDescent="0.2">
      <c r="A31279" s="1" t="s">
        <v>1088</v>
      </c>
      <c r="B31279" t="str">
        <f t="shared" si="1021"/>
        <v>https://www.udobaer.de/out/media/public/cust/others/s0000673-2021-ch_it.pdf</v>
      </c>
    </row>
    <row r="31280" spans="1:2" x14ac:dyDescent="0.2">
      <c r="A31280" s="1" t="s">
        <v>1092</v>
      </c>
      <c r="B31280" t="str">
        <f t="shared" si="1021"/>
        <v>https://www.udobaer.de/out/media/public/cust/others/s0000673-2021-ch_it.pdf</v>
      </c>
    </row>
    <row r="31281" spans="1:2" x14ac:dyDescent="0.2">
      <c r="A31281" s="1" t="s">
        <v>1171</v>
      </c>
      <c r="B31281" t="str">
        <f t="shared" si="1021"/>
        <v>https://www.udobaer.de/out/media/public/cust/others/s0000673-2021-ch_it.pdf</v>
      </c>
    </row>
    <row r="31282" spans="1:2" x14ac:dyDescent="0.2">
      <c r="A31282" s="1" t="s">
        <v>996</v>
      </c>
      <c r="B31282" t="str">
        <f t="shared" ref="B31282:B31313" si="1022">HYPERLINK("https://www.udobaer.de/out/media/public/cust/others/s0000674-2021-ch_it.pdf")</f>
        <v>https://www.udobaer.de/out/media/public/cust/others/s0000674-2021-ch_it.pdf</v>
      </c>
    </row>
    <row r="31283" spans="1:2" x14ac:dyDescent="0.2">
      <c r="A31283" s="1" t="s">
        <v>997</v>
      </c>
      <c r="B31283" t="str">
        <f t="shared" si="1022"/>
        <v>https://www.udobaer.de/out/media/public/cust/others/s0000674-2021-ch_it.pdf</v>
      </c>
    </row>
    <row r="31284" spans="1:2" x14ac:dyDescent="0.2">
      <c r="A31284" s="1" t="s">
        <v>999</v>
      </c>
      <c r="B31284" t="str">
        <f t="shared" si="1022"/>
        <v>https://www.udobaer.de/out/media/public/cust/others/s0000674-2021-ch_it.pdf</v>
      </c>
    </row>
    <row r="31285" spans="1:2" x14ac:dyDescent="0.2">
      <c r="A31285" s="1" t="s">
        <v>1000</v>
      </c>
      <c r="B31285" t="str">
        <f t="shared" si="1022"/>
        <v>https://www.udobaer.de/out/media/public/cust/others/s0000674-2021-ch_it.pdf</v>
      </c>
    </row>
    <row r="31286" spans="1:2" x14ac:dyDescent="0.2">
      <c r="A31286" s="1" t="s">
        <v>1001</v>
      </c>
      <c r="B31286" t="str">
        <f t="shared" si="1022"/>
        <v>https://www.udobaer.de/out/media/public/cust/others/s0000674-2021-ch_it.pdf</v>
      </c>
    </row>
    <row r="31287" spans="1:2" x14ac:dyDescent="0.2">
      <c r="A31287" s="1" t="s">
        <v>1002</v>
      </c>
      <c r="B31287" t="str">
        <f t="shared" si="1022"/>
        <v>https://www.udobaer.de/out/media/public/cust/others/s0000674-2021-ch_it.pdf</v>
      </c>
    </row>
    <row r="31288" spans="1:2" x14ac:dyDescent="0.2">
      <c r="A31288" s="1" t="s">
        <v>1003</v>
      </c>
      <c r="B31288" t="str">
        <f t="shared" si="1022"/>
        <v>https://www.udobaer.de/out/media/public/cust/others/s0000674-2021-ch_it.pdf</v>
      </c>
    </row>
    <row r="31289" spans="1:2" x14ac:dyDescent="0.2">
      <c r="A31289" s="1" t="s">
        <v>1004</v>
      </c>
      <c r="B31289" t="str">
        <f t="shared" si="1022"/>
        <v>https://www.udobaer.de/out/media/public/cust/others/s0000674-2021-ch_it.pdf</v>
      </c>
    </row>
    <row r="31290" spans="1:2" x14ac:dyDescent="0.2">
      <c r="A31290" s="1" t="s">
        <v>1005</v>
      </c>
      <c r="B31290" t="str">
        <f t="shared" si="1022"/>
        <v>https://www.udobaer.de/out/media/public/cust/others/s0000674-2021-ch_it.pdf</v>
      </c>
    </row>
    <row r="31291" spans="1:2" x14ac:dyDescent="0.2">
      <c r="A31291" s="1" t="s">
        <v>1006</v>
      </c>
      <c r="B31291" t="str">
        <f t="shared" si="1022"/>
        <v>https://www.udobaer.de/out/media/public/cust/others/s0000674-2021-ch_it.pdf</v>
      </c>
    </row>
    <row r="31292" spans="1:2" x14ac:dyDescent="0.2">
      <c r="A31292" s="1" t="s">
        <v>1007</v>
      </c>
      <c r="B31292" t="str">
        <f t="shared" si="1022"/>
        <v>https://www.udobaer.de/out/media/public/cust/others/s0000674-2021-ch_it.pdf</v>
      </c>
    </row>
    <row r="31293" spans="1:2" x14ac:dyDescent="0.2">
      <c r="A31293" s="1" t="s">
        <v>1008</v>
      </c>
      <c r="B31293" t="str">
        <f t="shared" si="1022"/>
        <v>https://www.udobaer.de/out/media/public/cust/others/s0000674-2021-ch_it.pdf</v>
      </c>
    </row>
    <row r="31294" spans="1:2" x14ac:dyDescent="0.2">
      <c r="A31294" s="1" t="s">
        <v>1009</v>
      </c>
      <c r="B31294" t="str">
        <f t="shared" si="1022"/>
        <v>https://www.udobaer.de/out/media/public/cust/others/s0000674-2021-ch_it.pdf</v>
      </c>
    </row>
    <row r="31295" spans="1:2" x14ac:dyDescent="0.2">
      <c r="A31295" s="1" t="s">
        <v>1010</v>
      </c>
      <c r="B31295" t="str">
        <f t="shared" si="1022"/>
        <v>https://www.udobaer.de/out/media/public/cust/others/s0000674-2021-ch_it.pdf</v>
      </c>
    </row>
    <row r="31296" spans="1:2" x14ac:dyDescent="0.2">
      <c r="A31296" s="1" t="s">
        <v>1011</v>
      </c>
      <c r="B31296" t="str">
        <f t="shared" si="1022"/>
        <v>https://www.udobaer.de/out/media/public/cust/others/s0000674-2021-ch_it.pdf</v>
      </c>
    </row>
    <row r="31297" spans="1:2" x14ac:dyDescent="0.2">
      <c r="A31297" s="1" t="s">
        <v>1012</v>
      </c>
      <c r="B31297" t="str">
        <f t="shared" si="1022"/>
        <v>https://www.udobaer.de/out/media/public/cust/others/s0000674-2021-ch_it.pdf</v>
      </c>
    </row>
    <row r="31298" spans="1:2" x14ac:dyDescent="0.2">
      <c r="A31298" s="1" t="s">
        <v>1013</v>
      </c>
      <c r="B31298" t="str">
        <f t="shared" si="1022"/>
        <v>https://www.udobaer.de/out/media/public/cust/others/s0000674-2021-ch_it.pdf</v>
      </c>
    </row>
    <row r="31299" spans="1:2" x14ac:dyDescent="0.2">
      <c r="A31299" s="1" t="s">
        <v>1014</v>
      </c>
      <c r="B31299" t="str">
        <f t="shared" si="1022"/>
        <v>https://www.udobaer.de/out/media/public/cust/others/s0000674-2021-ch_it.pdf</v>
      </c>
    </row>
    <row r="31300" spans="1:2" x14ac:dyDescent="0.2">
      <c r="A31300" s="1" t="s">
        <v>1015</v>
      </c>
      <c r="B31300" t="str">
        <f t="shared" si="1022"/>
        <v>https://www.udobaer.de/out/media/public/cust/others/s0000674-2021-ch_it.pdf</v>
      </c>
    </row>
    <row r="31301" spans="1:2" x14ac:dyDescent="0.2">
      <c r="A31301" s="1" t="s">
        <v>1016</v>
      </c>
      <c r="B31301" t="str">
        <f t="shared" si="1022"/>
        <v>https://www.udobaer.de/out/media/public/cust/others/s0000674-2021-ch_it.pdf</v>
      </c>
    </row>
    <row r="31302" spans="1:2" x14ac:dyDescent="0.2">
      <c r="A31302" s="1" t="s">
        <v>1017</v>
      </c>
      <c r="B31302" t="str">
        <f t="shared" si="1022"/>
        <v>https://www.udobaer.de/out/media/public/cust/others/s0000674-2021-ch_it.pdf</v>
      </c>
    </row>
    <row r="31303" spans="1:2" x14ac:dyDescent="0.2">
      <c r="A31303" s="1" t="s">
        <v>1018</v>
      </c>
      <c r="B31303" t="str">
        <f t="shared" si="1022"/>
        <v>https://www.udobaer.de/out/media/public/cust/others/s0000674-2021-ch_it.pdf</v>
      </c>
    </row>
    <row r="31304" spans="1:2" x14ac:dyDescent="0.2">
      <c r="A31304" s="1" t="s">
        <v>1019</v>
      </c>
      <c r="B31304" t="str">
        <f t="shared" si="1022"/>
        <v>https://www.udobaer.de/out/media/public/cust/others/s0000674-2021-ch_it.pdf</v>
      </c>
    </row>
    <row r="31305" spans="1:2" x14ac:dyDescent="0.2">
      <c r="A31305" s="1" t="s">
        <v>1020</v>
      </c>
      <c r="B31305" t="str">
        <f t="shared" si="1022"/>
        <v>https://www.udobaer.de/out/media/public/cust/others/s0000674-2021-ch_it.pdf</v>
      </c>
    </row>
    <row r="31306" spans="1:2" x14ac:dyDescent="0.2">
      <c r="A31306" s="1" t="s">
        <v>1021</v>
      </c>
      <c r="B31306" t="str">
        <f t="shared" si="1022"/>
        <v>https://www.udobaer.de/out/media/public/cust/others/s0000674-2021-ch_it.pdf</v>
      </c>
    </row>
    <row r="31307" spans="1:2" x14ac:dyDescent="0.2">
      <c r="A31307" s="1" t="s">
        <v>1022</v>
      </c>
      <c r="B31307" t="str">
        <f t="shared" si="1022"/>
        <v>https://www.udobaer.de/out/media/public/cust/others/s0000674-2021-ch_it.pdf</v>
      </c>
    </row>
    <row r="31308" spans="1:2" x14ac:dyDescent="0.2">
      <c r="A31308" s="1" t="s">
        <v>1023</v>
      </c>
      <c r="B31308" t="str">
        <f t="shared" si="1022"/>
        <v>https://www.udobaer.de/out/media/public/cust/others/s0000674-2021-ch_it.pdf</v>
      </c>
    </row>
    <row r="31309" spans="1:2" x14ac:dyDescent="0.2">
      <c r="A31309" s="1" t="s">
        <v>1024</v>
      </c>
      <c r="B31309" t="str">
        <f t="shared" si="1022"/>
        <v>https://www.udobaer.de/out/media/public/cust/others/s0000674-2021-ch_it.pdf</v>
      </c>
    </row>
    <row r="31310" spans="1:2" x14ac:dyDescent="0.2">
      <c r="A31310" s="1" t="s">
        <v>1025</v>
      </c>
      <c r="B31310" t="str">
        <f t="shared" si="1022"/>
        <v>https://www.udobaer.de/out/media/public/cust/others/s0000674-2021-ch_it.pdf</v>
      </c>
    </row>
    <row r="31311" spans="1:2" x14ac:dyDescent="0.2">
      <c r="A31311" s="1" t="s">
        <v>1026</v>
      </c>
      <c r="B31311" t="str">
        <f t="shared" si="1022"/>
        <v>https://www.udobaer.de/out/media/public/cust/others/s0000674-2021-ch_it.pdf</v>
      </c>
    </row>
    <row r="31312" spans="1:2" x14ac:dyDescent="0.2">
      <c r="A31312" s="1" t="s">
        <v>1027</v>
      </c>
      <c r="B31312" t="str">
        <f t="shared" si="1022"/>
        <v>https://www.udobaer.de/out/media/public/cust/others/s0000674-2021-ch_it.pdf</v>
      </c>
    </row>
    <row r="31313" spans="1:2" x14ac:dyDescent="0.2">
      <c r="A31313" s="1" t="s">
        <v>1028</v>
      </c>
      <c r="B31313" t="str">
        <f t="shared" si="1022"/>
        <v>https://www.udobaer.de/out/media/public/cust/others/s0000674-2021-ch_it.pdf</v>
      </c>
    </row>
    <row r="31314" spans="1:2" x14ac:dyDescent="0.2">
      <c r="A31314" s="1" t="s">
        <v>1029</v>
      </c>
      <c r="B31314" t="str">
        <f t="shared" ref="B31314:B31345" si="1023">HYPERLINK("https://www.udobaer.de/out/media/public/cust/others/s0000674-2021-ch_it.pdf")</f>
        <v>https://www.udobaer.de/out/media/public/cust/others/s0000674-2021-ch_it.pdf</v>
      </c>
    </row>
    <row r="31315" spans="1:2" x14ac:dyDescent="0.2">
      <c r="A31315" s="1" t="s">
        <v>1030</v>
      </c>
      <c r="B31315" t="str">
        <f t="shared" si="1023"/>
        <v>https://www.udobaer.de/out/media/public/cust/others/s0000674-2021-ch_it.pdf</v>
      </c>
    </row>
    <row r="31316" spans="1:2" x14ac:dyDescent="0.2">
      <c r="A31316" s="1" t="s">
        <v>1031</v>
      </c>
      <c r="B31316" t="str">
        <f t="shared" si="1023"/>
        <v>https://www.udobaer.de/out/media/public/cust/others/s0000674-2021-ch_it.pdf</v>
      </c>
    </row>
    <row r="31317" spans="1:2" x14ac:dyDescent="0.2">
      <c r="A31317" s="1" t="s">
        <v>1032</v>
      </c>
      <c r="B31317" t="str">
        <f t="shared" si="1023"/>
        <v>https://www.udobaer.de/out/media/public/cust/others/s0000674-2021-ch_it.pdf</v>
      </c>
    </row>
    <row r="31318" spans="1:2" x14ac:dyDescent="0.2">
      <c r="A31318" s="1" t="s">
        <v>1033</v>
      </c>
      <c r="B31318" t="str">
        <f t="shared" si="1023"/>
        <v>https://www.udobaer.de/out/media/public/cust/others/s0000674-2021-ch_it.pdf</v>
      </c>
    </row>
    <row r="31319" spans="1:2" x14ac:dyDescent="0.2">
      <c r="A31319" s="1" t="s">
        <v>1034</v>
      </c>
      <c r="B31319" t="str">
        <f t="shared" si="1023"/>
        <v>https://www.udobaer.de/out/media/public/cust/others/s0000674-2021-ch_it.pdf</v>
      </c>
    </row>
    <row r="31320" spans="1:2" x14ac:dyDescent="0.2">
      <c r="A31320" s="1" t="s">
        <v>1035</v>
      </c>
      <c r="B31320" t="str">
        <f t="shared" si="1023"/>
        <v>https://www.udobaer.de/out/media/public/cust/others/s0000674-2021-ch_it.pdf</v>
      </c>
    </row>
    <row r="31321" spans="1:2" x14ac:dyDescent="0.2">
      <c r="A31321" s="1" t="s">
        <v>1036</v>
      </c>
      <c r="B31321" t="str">
        <f t="shared" si="1023"/>
        <v>https://www.udobaer.de/out/media/public/cust/others/s0000674-2021-ch_it.pdf</v>
      </c>
    </row>
    <row r="31322" spans="1:2" x14ac:dyDescent="0.2">
      <c r="A31322" s="1" t="s">
        <v>1037</v>
      </c>
      <c r="B31322" t="str">
        <f t="shared" si="1023"/>
        <v>https://www.udobaer.de/out/media/public/cust/others/s0000674-2021-ch_it.pdf</v>
      </c>
    </row>
    <row r="31323" spans="1:2" x14ac:dyDescent="0.2">
      <c r="A31323" s="1" t="s">
        <v>1038</v>
      </c>
      <c r="B31323" t="str">
        <f t="shared" si="1023"/>
        <v>https://www.udobaer.de/out/media/public/cust/others/s0000674-2021-ch_it.pdf</v>
      </c>
    </row>
    <row r="31324" spans="1:2" x14ac:dyDescent="0.2">
      <c r="A31324" s="1" t="s">
        <v>1039</v>
      </c>
      <c r="B31324" t="str">
        <f t="shared" si="1023"/>
        <v>https://www.udobaer.de/out/media/public/cust/others/s0000674-2021-ch_it.pdf</v>
      </c>
    </row>
    <row r="31325" spans="1:2" x14ac:dyDescent="0.2">
      <c r="A31325" s="1" t="s">
        <v>1040</v>
      </c>
      <c r="B31325" t="str">
        <f t="shared" si="1023"/>
        <v>https://www.udobaer.de/out/media/public/cust/others/s0000674-2021-ch_it.pdf</v>
      </c>
    </row>
    <row r="31326" spans="1:2" x14ac:dyDescent="0.2">
      <c r="A31326" s="1" t="s">
        <v>1041</v>
      </c>
      <c r="B31326" t="str">
        <f t="shared" si="1023"/>
        <v>https://www.udobaer.de/out/media/public/cust/others/s0000674-2021-ch_it.pdf</v>
      </c>
    </row>
    <row r="31327" spans="1:2" x14ac:dyDescent="0.2">
      <c r="A31327" s="1" t="s">
        <v>1042</v>
      </c>
      <c r="B31327" t="str">
        <f t="shared" si="1023"/>
        <v>https://www.udobaer.de/out/media/public/cust/others/s0000674-2021-ch_it.pdf</v>
      </c>
    </row>
    <row r="31328" spans="1:2" x14ac:dyDescent="0.2">
      <c r="A31328" s="1" t="s">
        <v>1043</v>
      </c>
      <c r="B31328" t="str">
        <f t="shared" si="1023"/>
        <v>https://www.udobaer.de/out/media/public/cust/others/s0000674-2021-ch_it.pdf</v>
      </c>
    </row>
    <row r="31329" spans="1:2" x14ac:dyDescent="0.2">
      <c r="A31329" s="1" t="s">
        <v>1044</v>
      </c>
      <c r="B31329" t="str">
        <f t="shared" si="1023"/>
        <v>https://www.udobaer.de/out/media/public/cust/others/s0000674-2021-ch_it.pdf</v>
      </c>
    </row>
    <row r="31330" spans="1:2" x14ac:dyDescent="0.2">
      <c r="A31330" s="1" t="s">
        <v>1045</v>
      </c>
      <c r="B31330" t="str">
        <f t="shared" si="1023"/>
        <v>https://www.udobaer.de/out/media/public/cust/others/s0000674-2021-ch_it.pdf</v>
      </c>
    </row>
    <row r="31331" spans="1:2" x14ac:dyDescent="0.2">
      <c r="A31331" s="1" t="s">
        <v>1046</v>
      </c>
      <c r="B31331" t="str">
        <f t="shared" si="1023"/>
        <v>https://www.udobaer.de/out/media/public/cust/others/s0000674-2021-ch_it.pdf</v>
      </c>
    </row>
    <row r="31332" spans="1:2" x14ac:dyDescent="0.2">
      <c r="A31332" s="1" t="s">
        <v>1047</v>
      </c>
      <c r="B31332" t="str">
        <f t="shared" si="1023"/>
        <v>https://www.udobaer.de/out/media/public/cust/others/s0000674-2021-ch_it.pdf</v>
      </c>
    </row>
    <row r="31333" spans="1:2" x14ac:dyDescent="0.2">
      <c r="A31333" s="1" t="s">
        <v>1048</v>
      </c>
      <c r="B31333" t="str">
        <f t="shared" si="1023"/>
        <v>https://www.udobaer.de/out/media/public/cust/others/s0000674-2021-ch_it.pdf</v>
      </c>
    </row>
    <row r="31334" spans="1:2" x14ac:dyDescent="0.2">
      <c r="A31334" s="1" t="s">
        <v>1049</v>
      </c>
      <c r="B31334" t="str">
        <f t="shared" si="1023"/>
        <v>https://www.udobaer.de/out/media/public/cust/others/s0000674-2021-ch_it.pdf</v>
      </c>
    </row>
    <row r="31335" spans="1:2" x14ac:dyDescent="0.2">
      <c r="A31335" s="1" t="s">
        <v>1050</v>
      </c>
      <c r="B31335" t="str">
        <f t="shared" si="1023"/>
        <v>https://www.udobaer.de/out/media/public/cust/others/s0000674-2021-ch_it.pdf</v>
      </c>
    </row>
    <row r="31336" spans="1:2" x14ac:dyDescent="0.2">
      <c r="A31336" s="1" t="s">
        <v>1051</v>
      </c>
      <c r="B31336" t="str">
        <f t="shared" si="1023"/>
        <v>https://www.udobaer.de/out/media/public/cust/others/s0000674-2021-ch_it.pdf</v>
      </c>
    </row>
    <row r="31337" spans="1:2" x14ac:dyDescent="0.2">
      <c r="A31337" s="1" t="s">
        <v>1052</v>
      </c>
      <c r="B31337" t="str">
        <f t="shared" si="1023"/>
        <v>https://www.udobaer.de/out/media/public/cust/others/s0000674-2021-ch_it.pdf</v>
      </c>
    </row>
    <row r="31338" spans="1:2" x14ac:dyDescent="0.2">
      <c r="A31338" s="1" t="s">
        <v>1053</v>
      </c>
      <c r="B31338" t="str">
        <f t="shared" si="1023"/>
        <v>https://www.udobaer.de/out/media/public/cust/others/s0000674-2021-ch_it.pdf</v>
      </c>
    </row>
    <row r="31339" spans="1:2" x14ac:dyDescent="0.2">
      <c r="A31339" s="1" t="s">
        <v>1054</v>
      </c>
      <c r="B31339" t="str">
        <f t="shared" si="1023"/>
        <v>https://www.udobaer.de/out/media/public/cust/others/s0000674-2021-ch_it.pdf</v>
      </c>
    </row>
    <row r="31340" spans="1:2" x14ac:dyDescent="0.2">
      <c r="A31340" s="1" t="s">
        <v>1055</v>
      </c>
      <c r="B31340" t="str">
        <f t="shared" si="1023"/>
        <v>https://www.udobaer.de/out/media/public/cust/others/s0000674-2021-ch_it.pdf</v>
      </c>
    </row>
    <row r="31341" spans="1:2" x14ac:dyDescent="0.2">
      <c r="A31341" s="1" t="s">
        <v>1056</v>
      </c>
      <c r="B31341" t="str">
        <f t="shared" si="1023"/>
        <v>https://www.udobaer.de/out/media/public/cust/others/s0000674-2021-ch_it.pdf</v>
      </c>
    </row>
    <row r="31342" spans="1:2" x14ac:dyDescent="0.2">
      <c r="A31342" s="1" t="s">
        <v>1057</v>
      </c>
      <c r="B31342" t="str">
        <f t="shared" si="1023"/>
        <v>https://www.udobaer.de/out/media/public/cust/others/s0000674-2021-ch_it.pdf</v>
      </c>
    </row>
    <row r="31343" spans="1:2" x14ac:dyDescent="0.2">
      <c r="A31343" s="1" t="s">
        <v>1058</v>
      </c>
      <c r="B31343" t="str">
        <f t="shared" si="1023"/>
        <v>https://www.udobaer.de/out/media/public/cust/others/s0000674-2021-ch_it.pdf</v>
      </c>
    </row>
    <row r="31344" spans="1:2" x14ac:dyDescent="0.2">
      <c r="A31344" s="1" t="s">
        <v>1059</v>
      </c>
      <c r="B31344" t="str">
        <f t="shared" si="1023"/>
        <v>https://www.udobaer.de/out/media/public/cust/others/s0000674-2021-ch_it.pdf</v>
      </c>
    </row>
    <row r="31345" spans="1:2" x14ac:dyDescent="0.2">
      <c r="A31345" s="1" t="s">
        <v>1060</v>
      </c>
      <c r="B31345" t="str">
        <f t="shared" si="1023"/>
        <v>https://www.udobaer.de/out/media/public/cust/others/s0000674-2021-ch_it.pdf</v>
      </c>
    </row>
    <row r="31346" spans="1:2" x14ac:dyDescent="0.2">
      <c r="A31346" s="1" t="s">
        <v>1061</v>
      </c>
      <c r="B31346" t="str">
        <f t="shared" ref="B31346:B31373" si="1024">HYPERLINK("https://www.udobaer.de/out/media/public/cust/others/s0000674-2021-ch_it.pdf")</f>
        <v>https://www.udobaer.de/out/media/public/cust/others/s0000674-2021-ch_it.pdf</v>
      </c>
    </row>
    <row r="31347" spans="1:2" x14ac:dyDescent="0.2">
      <c r="A31347" s="1" t="s">
        <v>1062</v>
      </c>
      <c r="B31347" t="str">
        <f t="shared" si="1024"/>
        <v>https://www.udobaer.de/out/media/public/cust/others/s0000674-2021-ch_it.pdf</v>
      </c>
    </row>
    <row r="31348" spans="1:2" x14ac:dyDescent="0.2">
      <c r="A31348" s="1" t="s">
        <v>1063</v>
      </c>
      <c r="B31348" t="str">
        <f t="shared" si="1024"/>
        <v>https://www.udobaer.de/out/media/public/cust/others/s0000674-2021-ch_it.pdf</v>
      </c>
    </row>
    <row r="31349" spans="1:2" x14ac:dyDescent="0.2">
      <c r="A31349" s="1" t="s">
        <v>1064</v>
      </c>
      <c r="B31349" t="str">
        <f t="shared" si="1024"/>
        <v>https://www.udobaer.de/out/media/public/cust/others/s0000674-2021-ch_it.pdf</v>
      </c>
    </row>
    <row r="31350" spans="1:2" x14ac:dyDescent="0.2">
      <c r="A31350" s="1" t="s">
        <v>1065</v>
      </c>
      <c r="B31350" t="str">
        <f t="shared" si="1024"/>
        <v>https://www.udobaer.de/out/media/public/cust/others/s0000674-2021-ch_it.pdf</v>
      </c>
    </row>
    <row r="31351" spans="1:2" x14ac:dyDescent="0.2">
      <c r="A31351" s="1" t="s">
        <v>1066</v>
      </c>
      <c r="B31351" t="str">
        <f t="shared" si="1024"/>
        <v>https://www.udobaer.de/out/media/public/cust/others/s0000674-2021-ch_it.pdf</v>
      </c>
    </row>
    <row r="31352" spans="1:2" x14ac:dyDescent="0.2">
      <c r="A31352" s="1" t="s">
        <v>1067</v>
      </c>
      <c r="B31352" t="str">
        <f t="shared" si="1024"/>
        <v>https://www.udobaer.de/out/media/public/cust/others/s0000674-2021-ch_it.pdf</v>
      </c>
    </row>
    <row r="31353" spans="1:2" x14ac:dyDescent="0.2">
      <c r="A31353" s="1" t="s">
        <v>1068</v>
      </c>
      <c r="B31353" t="str">
        <f t="shared" si="1024"/>
        <v>https://www.udobaer.de/out/media/public/cust/others/s0000674-2021-ch_it.pdf</v>
      </c>
    </row>
    <row r="31354" spans="1:2" x14ac:dyDescent="0.2">
      <c r="A31354" s="1" t="s">
        <v>1069</v>
      </c>
      <c r="B31354" t="str">
        <f t="shared" si="1024"/>
        <v>https://www.udobaer.de/out/media/public/cust/others/s0000674-2021-ch_it.pdf</v>
      </c>
    </row>
    <row r="31355" spans="1:2" x14ac:dyDescent="0.2">
      <c r="A31355" s="1" t="s">
        <v>1070</v>
      </c>
      <c r="B31355" t="str">
        <f t="shared" si="1024"/>
        <v>https://www.udobaer.de/out/media/public/cust/others/s0000674-2021-ch_it.pdf</v>
      </c>
    </row>
    <row r="31356" spans="1:2" x14ac:dyDescent="0.2">
      <c r="A31356" s="1" t="s">
        <v>1071</v>
      </c>
      <c r="B31356" t="str">
        <f t="shared" si="1024"/>
        <v>https://www.udobaer.de/out/media/public/cust/others/s0000674-2021-ch_it.pdf</v>
      </c>
    </row>
    <row r="31357" spans="1:2" x14ac:dyDescent="0.2">
      <c r="A31357" s="1" t="s">
        <v>1072</v>
      </c>
      <c r="B31357" t="str">
        <f t="shared" si="1024"/>
        <v>https://www.udobaer.de/out/media/public/cust/others/s0000674-2021-ch_it.pdf</v>
      </c>
    </row>
    <row r="31358" spans="1:2" x14ac:dyDescent="0.2">
      <c r="A31358" s="1" t="s">
        <v>1073</v>
      </c>
      <c r="B31358" t="str">
        <f t="shared" si="1024"/>
        <v>https://www.udobaer.de/out/media/public/cust/others/s0000674-2021-ch_it.pdf</v>
      </c>
    </row>
    <row r="31359" spans="1:2" x14ac:dyDescent="0.2">
      <c r="A31359" s="1" t="s">
        <v>1074</v>
      </c>
      <c r="B31359" t="str">
        <f t="shared" si="1024"/>
        <v>https://www.udobaer.de/out/media/public/cust/others/s0000674-2021-ch_it.pdf</v>
      </c>
    </row>
    <row r="31360" spans="1:2" x14ac:dyDescent="0.2">
      <c r="A31360" s="1" t="s">
        <v>1075</v>
      </c>
      <c r="B31360" t="str">
        <f t="shared" si="1024"/>
        <v>https://www.udobaer.de/out/media/public/cust/others/s0000674-2021-ch_it.pdf</v>
      </c>
    </row>
    <row r="31361" spans="1:2" x14ac:dyDescent="0.2">
      <c r="A31361" s="1" t="s">
        <v>1076</v>
      </c>
      <c r="B31361" t="str">
        <f t="shared" si="1024"/>
        <v>https://www.udobaer.de/out/media/public/cust/others/s0000674-2021-ch_it.pdf</v>
      </c>
    </row>
    <row r="31362" spans="1:2" x14ac:dyDescent="0.2">
      <c r="A31362" s="1" t="s">
        <v>1077</v>
      </c>
      <c r="B31362" t="str">
        <f t="shared" si="1024"/>
        <v>https://www.udobaer.de/out/media/public/cust/others/s0000674-2021-ch_it.pdf</v>
      </c>
    </row>
    <row r="31363" spans="1:2" x14ac:dyDescent="0.2">
      <c r="A31363" s="1" t="s">
        <v>1078</v>
      </c>
      <c r="B31363" t="str">
        <f t="shared" si="1024"/>
        <v>https://www.udobaer.de/out/media/public/cust/others/s0000674-2021-ch_it.pdf</v>
      </c>
    </row>
    <row r="31364" spans="1:2" x14ac:dyDescent="0.2">
      <c r="A31364" s="1" t="s">
        <v>1079</v>
      </c>
      <c r="B31364" t="str">
        <f t="shared" si="1024"/>
        <v>https://www.udobaer.de/out/media/public/cust/others/s0000674-2021-ch_it.pdf</v>
      </c>
    </row>
    <row r="31365" spans="1:2" x14ac:dyDescent="0.2">
      <c r="A31365" s="1" t="s">
        <v>1080</v>
      </c>
      <c r="B31365" t="str">
        <f t="shared" si="1024"/>
        <v>https://www.udobaer.de/out/media/public/cust/others/s0000674-2021-ch_it.pdf</v>
      </c>
    </row>
    <row r="31366" spans="1:2" x14ac:dyDescent="0.2">
      <c r="A31366" s="1" t="s">
        <v>1081</v>
      </c>
      <c r="B31366" t="str">
        <f t="shared" si="1024"/>
        <v>https://www.udobaer.de/out/media/public/cust/others/s0000674-2021-ch_it.pdf</v>
      </c>
    </row>
    <row r="31367" spans="1:2" x14ac:dyDescent="0.2">
      <c r="A31367" s="1" t="s">
        <v>1082</v>
      </c>
      <c r="B31367" t="str">
        <f t="shared" si="1024"/>
        <v>https://www.udobaer.de/out/media/public/cust/others/s0000674-2021-ch_it.pdf</v>
      </c>
    </row>
    <row r="31368" spans="1:2" x14ac:dyDescent="0.2">
      <c r="A31368" s="1" t="s">
        <v>1083</v>
      </c>
      <c r="B31368" t="str">
        <f t="shared" si="1024"/>
        <v>https://www.udobaer.de/out/media/public/cust/others/s0000674-2021-ch_it.pdf</v>
      </c>
    </row>
    <row r="31369" spans="1:2" x14ac:dyDescent="0.2">
      <c r="A31369" s="1" t="s">
        <v>1084</v>
      </c>
      <c r="B31369" t="str">
        <f t="shared" si="1024"/>
        <v>https://www.udobaer.de/out/media/public/cust/others/s0000674-2021-ch_it.pdf</v>
      </c>
    </row>
    <row r="31370" spans="1:2" x14ac:dyDescent="0.2">
      <c r="A31370" s="1" t="s">
        <v>1085</v>
      </c>
      <c r="B31370" t="str">
        <f t="shared" si="1024"/>
        <v>https://www.udobaer.de/out/media/public/cust/others/s0000674-2021-ch_it.pdf</v>
      </c>
    </row>
    <row r="31371" spans="1:2" x14ac:dyDescent="0.2">
      <c r="A31371" s="1" t="s">
        <v>1086</v>
      </c>
      <c r="B31371" t="str">
        <f t="shared" si="1024"/>
        <v>https://www.udobaer.de/out/media/public/cust/others/s0000674-2021-ch_it.pdf</v>
      </c>
    </row>
    <row r="31372" spans="1:2" x14ac:dyDescent="0.2">
      <c r="A31372" s="1" t="s">
        <v>1172</v>
      </c>
      <c r="B31372" t="str">
        <f t="shared" si="1024"/>
        <v>https://www.udobaer.de/out/media/public/cust/others/s0000674-2021-ch_it.pdf</v>
      </c>
    </row>
    <row r="31373" spans="1:2" x14ac:dyDescent="0.2">
      <c r="A31373" s="1" t="s">
        <v>1174</v>
      </c>
      <c r="B31373" t="str">
        <f t="shared" si="1024"/>
        <v>https://www.udobaer.de/out/media/public/cust/others/s0000674-2021-ch_it.pdf</v>
      </c>
    </row>
    <row r="31374" spans="1:2" x14ac:dyDescent="0.2">
      <c r="A31374" s="1" t="s">
        <v>960</v>
      </c>
      <c r="B31374" t="str">
        <f t="shared" ref="B31374:B31407" si="1025">HYPERLINK("https://www.udobaer.de/out/media/public/cust/others/s0000675-2021-ch_it.pdf")</f>
        <v>https://www.udobaer.de/out/media/public/cust/others/s0000675-2021-ch_it.pdf</v>
      </c>
    </row>
    <row r="31375" spans="1:2" x14ac:dyDescent="0.2">
      <c r="A31375" s="1" t="s">
        <v>961</v>
      </c>
      <c r="B31375" t="str">
        <f t="shared" si="1025"/>
        <v>https://www.udobaer.de/out/media/public/cust/others/s0000675-2021-ch_it.pdf</v>
      </c>
    </row>
    <row r="31376" spans="1:2" x14ac:dyDescent="0.2">
      <c r="A31376" s="1" t="s">
        <v>962</v>
      </c>
      <c r="B31376" t="str">
        <f t="shared" si="1025"/>
        <v>https://www.udobaer.de/out/media/public/cust/others/s0000675-2021-ch_it.pdf</v>
      </c>
    </row>
    <row r="31377" spans="1:2" x14ac:dyDescent="0.2">
      <c r="A31377" s="1" t="s">
        <v>963</v>
      </c>
      <c r="B31377" t="str">
        <f t="shared" si="1025"/>
        <v>https://www.udobaer.de/out/media/public/cust/others/s0000675-2021-ch_it.pdf</v>
      </c>
    </row>
    <row r="31378" spans="1:2" x14ac:dyDescent="0.2">
      <c r="A31378" s="1" t="s">
        <v>964</v>
      </c>
      <c r="B31378" t="str">
        <f t="shared" si="1025"/>
        <v>https://www.udobaer.de/out/media/public/cust/others/s0000675-2021-ch_it.pdf</v>
      </c>
    </row>
    <row r="31379" spans="1:2" x14ac:dyDescent="0.2">
      <c r="A31379" s="1" t="s">
        <v>965</v>
      </c>
      <c r="B31379" t="str">
        <f t="shared" si="1025"/>
        <v>https://www.udobaer.de/out/media/public/cust/others/s0000675-2021-ch_it.pdf</v>
      </c>
    </row>
    <row r="31380" spans="1:2" x14ac:dyDescent="0.2">
      <c r="A31380" s="1" t="s">
        <v>966</v>
      </c>
      <c r="B31380" t="str">
        <f t="shared" si="1025"/>
        <v>https://www.udobaer.de/out/media/public/cust/others/s0000675-2021-ch_it.pdf</v>
      </c>
    </row>
    <row r="31381" spans="1:2" x14ac:dyDescent="0.2">
      <c r="A31381" s="1" t="s">
        <v>967</v>
      </c>
      <c r="B31381" t="str">
        <f t="shared" si="1025"/>
        <v>https://www.udobaer.de/out/media/public/cust/others/s0000675-2021-ch_it.pdf</v>
      </c>
    </row>
    <row r="31382" spans="1:2" x14ac:dyDescent="0.2">
      <c r="A31382" s="1" t="s">
        <v>968</v>
      </c>
      <c r="B31382" t="str">
        <f t="shared" si="1025"/>
        <v>https://www.udobaer.de/out/media/public/cust/others/s0000675-2021-ch_it.pdf</v>
      </c>
    </row>
    <row r="31383" spans="1:2" x14ac:dyDescent="0.2">
      <c r="A31383" s="1" t="s">
        <v>969</v>
      </c>
      <c r="B31383" t="str">
        <f t="shared" si="1025"/>
        <v>https://www.udobaer.de/out/media/public/cust/others/s0000675-2021-ch_it.pdf</v>
      </c>
    </row>
    <row r="31384" spans="1:2" x14ac:dyDescent="0.2">
      <c r="A31384" s="1" t="s">
        <v>970</v>
      </c>
      <c r="B31384" t="str">
        <f t="shared" si="1025"/>
        <v>https://www.udobaer.de/out/media/public/cust/others/s0000675-2021-ch_it.pdf</v>
      </c>
    </row>
    <row r="31385" spans="1:2" x14ac:dyDescent="0.2">
      <c r="A31385" s="1" t="s">
        <v>971</v>
      </c>
      <c r="B31385" t="str">
        <f t="shared" si="1025"/>
        <v>https://www.udobaer.de/out/media/public/cust/others/s0000675-2021-ch_it.pdf</v>
      </c>
    </row>
    <row r="31386" spans="1:2" x14ac:dyDescent="0.2">
      <c r="A31386" s="1" t="s">
        <v>972</v>
      </c>
      <c r="B31386" t="str">
        <f t="shared" si="1025"/>
        <v>https://www.udobaer.de/out/media/public/cust/others/s0000675-2021-ch_it.pdf</v>
      </c>
    </row>
    <row r="31387" spans="1:2" x14ac:dyDescent="0.2">
      <c r="A31387" s="1" t="s">
        <v>973</v>
      </c>
      <c r="B31387" t="str">
        <f t="shared" si="1025"/>
        <v>https://www.udobaer.de/out/media/public/cust/others/s0000675-2021-ch_it.pdf</v>
      </c>
    </row>
    <row r="31388" spans="1:2" x14ac:dyDescent="0.2">
      <c r="A31388" s="1" t="s">
        <v>974</v>
      </c>
      <c r="B31388" t="str">
        <f t="shared" si="1025"/>
        <v>https://www.udobaer.de/out/media/public/cust/others/s0000675-2021-ch_it.pdf</v>
      </c>
    </row>
    <row r="31389" spans="1:2" x14ac:dyDescent="0.2">
      <c r="A31389" s="1" t="s">
        <v>975</v>
      </c>
      <c r="B31389" t="str">
        <f t="shared" si="1025"/>
        <v>https://www.udobaer.de/out/media/public/cust/others/s0000675-2021-ch_it.pdf</v>
      </c>
    </row>
    <row r="31390" spans="1:2" x14ac:dyDescent="0.2">
      <c r="A31390" s="1" t="s">
        <v>976</v>
      </c>
      <c r="B31390" t="str">
        <f t="shared" si="1025"/>
        <v>https://www.udobaer.de/out/media/public/cust/others/s0000675-2021-ch_it.pdf</v>
      </c>
    </row>
    <row r="31391" spans="1:2" x14ac:dyDescent="0.2">
      <c r="A31391" s="1" t="s">
        <v>977</v>
      </c>
      <c r="B31391" t="str">
        <f t="shared" si="1025"/>
        <v>https://www.udobaer.de/out/media/public/cust/others/s0000675-2021-ch_it.pdf</v>
      </c>
    </row>
    <row r="31392" spans="1:2" x14ac:dyDescent="0.2">
      <c r="A31392" s="1" t="s">
        <v>978</v>
      </c>
      <c r="B31392" t="str">
        <f t="shared" si="1025"/>
        <v>https://www.udobaer.de/out/media/public/cust/others/s0000675-2021-ch_it.pdf</v>
      </c>
    </row>
    <row r="31393" spans="1:2" x14ac:dyDescent="0.2">
      <c r="A31393" s="1" t="s">
        <v>979</v>
      </c>
      <c r="B31393" t="str">
        <f t="shared" si="1025"/>
        <v>https://www.udobaer.de/out/media/public/cust/others/s0000675-2021-ch_it.pdf</v>
      </c>
    </row>
    <row r="31394" spans="1:2" x14ac:dyDescent="0.2">
      <c r="A31394" s="1" t="s">
        <v>980</v>
      </c>
      <c r="B31394" t="str">
        <f t="shared" si="1025"/>
        <v>https://www.udobaer.de/out/media/public/cust/others/s0000675-2021-ch_it.pdf</v>
      </c>
    </row>
    <row r="31395" spans="1:2" x14ac:dyDescent="0.2">
      <c r="A31395" s="1" t="s">
        <v>981</v>
      </c>
      <c r="B31395" t="str">
        <f t="shared" si="1025"/>
        <v>https://www.udobaer.de/out/media/public/cust/others/s0000675-2021-ch_it.pdf</v>
      </c>
    </row>
    <row r="31396" spans="1:2" x14ac:dyDescent="0.2">
      <c r="A31396" s="1" t="s">
        <v>982</v>
      </c>
      <c r="B31396" t="str">
        <f t="shared" si="1025"/>
        <v>https://www.udobaer.de/out/media/public/cust/others/s0000675-2021-ch_it.pdf</v>
      </c>
    </row>
    <row r="31397" spans="1:2" x14ac:dyDescent="0.2">
      <c r="A31397" s="1" t="s">
        <v>983</v>
      </c>
      <c r="B31397" t="str">
        <f t="shared" si="1025"/>
        <v>https://www.udobaer.de/out/media/public/cust/others/s0000675-2021-ch_it.pdf</v>
      </c>
    </row>
    <row r="31398" spans="1:2" x14ac:dyDescent="0.2">
      <c r="A31398" s="1" t="s">
        <v>1149</v>
      </c>
      <c r="B31398" t="str">
        <f t="shared" si="1025"/>
        <v>https://www.udobaer.de/out/media/public/cust/others/s0000675-2021-ch_it.pdf</v>
      </c>
    </row>
    <row r="31399" spans="1:2" x14ac:dyDescent="0.2">
      <c r="A31399" s="1" t="s">
        <v>1150</v>
      </c>
      <c r="B31399" t="str">
        <f t="shared" si="1025"/>
        <v>https://www.udobaer.de/out/media/public/cust/others/s0000675-2021-ch_it.pdf</v>
      </c>
    </row>
    <row r="31400" spans="1:2" x14ac:dyDescent="0.2">
      <c r="A31400" s="1" t="s">
        <v>1151</v>
      </c>
      <c r="B31400" t="str">
        <f t="shared" si="1025"/>
        <v>https://www.udobaer.de/out/media/public/cust/others/s0000675-2021-ch_it.pdf</v>
      </c>
    </row>
    <row r="31401" spans="1:2" x14ac:dyDescent="0.2">
      <c r="A31401" s="1" t="s">
        <v>1152</v>
      </c>
      <c r="B31401" t="str">
        <f t="shared" si="1025"/>
        <v>https://www.udobaer.de/out/media/public/cust/others/s0000675-2021-ch_it.pdf</v>
      </c>
    </row>
    <row r="31402" spans="1:2" x14ac:dyDescent="0.2">
      <c r="A31402" s="1" t="s">
        <v>1153</v>
      </c>
      <c r="B31402" t="str">
        <f t="shared" si="1025"/>
        <v>https://www.udobaer.de/out/media/public/cust/others/s0000675-2021-ch_it.pdf</v>
      </c>
    </row>
    <row r="31403" spans="1:2" x14ac:dyDescent="0.2">
      <c r="A31403" s="1" t="s">
        <v>1154</v>
      </c>
      <c r="B31403" t="str">
        <f t="shared" si="1025"/>
        <v>https://www.udobaer.de/out/media/public/cust/others/s0000675-2021-ch_it.pdf</v>
      </c>
    </row>
    <row r="31404" spans="1:2" x14ac:dyDescent="0.2">
      <c r="A31404" s="1" t="s">
        <v>1155</v>
      </c>
      <c r="B31404" t="str">
        <f t="shared" si="1025"/>
        <v>https://www.udobaer.de/out/media/public/cust/others/s0000675-2021-ch_it.pdf</v>
      </c>
    </row>
    <row r="31405" spans="1:2" x14ac:dyDescent="0.2">
      <c r="A31405" s="1" t="s">
        <v>1156</v>
      </c>
      <c r="B31405" t="str">
        <f t="shared" si="1025"/>
        <v>https://www.udobaer.de/out/media/public/cust/others/s0000675-2021-ch_it.pdf</v>
      </c>
    </row>
    <row r="31406" spans="1:2" x14ac:dyDescent="0.2">
      <c r="A31406" s="1" t="s">
        <v>1170</v>
      </c>
      <c r="B31406" t="str">
        <f t="shared" si="1025"/>
        <v>https://www.udobaer.de/out/media/public/cust/others/s0000675-2021-ch_it.pdf</v>
      </c>
    </row>
    <row r="31407" spans="1:2" x14ac:dyDescent="0.2">
      <c r="A31407" s="1" t="s">
        <v>1173</v>
      </c>
      <c r="B31407" t="str">
        <f t="shared" si="1025"/>
        <v>https://www.udobaer.de/out/media/public/cust/others/s0000675-2021-ch_it.pdf</v>
      </c>
    </row>
    <row r="31408" spans="1:2" x14ac:dyDescent="0.2">
      <c r="A31408" s="1" t="s">
        <v>1139</v>
      </c>
      <c r="B31408" t="str">
        <f t="shared" ref="B31408:B31420" si="1026">HYPERLINK("https://www.udobaer.de/out/media/public/cust/others/s0000676-2021-ch_it.pdf")</f>
        <v>https://www.udobaer.de/out/media/public/cust/others/s0000676-2021-ch_it.pdf</v>
      </c>
    </row>
    <row r="31409" spans="1:2" x14ac:dyDescent="0.2">
      <c r="A31409" s="1" t="s">
        <v>1140</v>
      </c>
      <c r="B31409" t="str">
        <f t="shared" si="1026"/>
        <v>https://www.udobaer.de/out/media/public/cust/others/s0000676-2021-ch_it.pdf</v>
      </c>
    </row>
    <row r="31410" spans="1:2" x14ac:dyDescent="0.2">
      <c r="A31410" s="1" t="s">
        <v>1141</v>
      </c>
      <c r="B31410" t="str">
        <f t="shared" si="1026"/>
        <v>https://www.udobaer.de/out/media/public/cust/others/s0000676-2021-ch_it.pdf</v>
      </c>
    </row>
    <row r="31411" spans="1:2" x14ac:dyDescent="0.2">
      <c r="A31411" s="1" t="s">
        <v>1142</v>
      </c>
      <c r="B31411" t="str">
        <f t="shared" si="1026"/>
        <v>https://www.udobaer.de/out/media/public/cust/others/s0000676-2021-ch_it.pdf</v>
      </c>
    </row>
    <row r="31412" spans="1:2" x14ac:dyDescent="0.2">
      <c r="A31412" s="1" t="s">
        <v>1143</v>
      </c>
      <c r="B31412" t="str">
        <f t="shared" si="1026"/>
        <v>https://www.udobaer.de/out/media/public/cust/others/s0000676-2021-ch_it.pdf</v>
      </c>
    </row>
    <row r="31413" spans="1:2" x14ac:dyDescent="0.2">
      <c r="A31413" s="1" t="s">
        <v>1144</v>
      </c>
      <c r="B31413" t="str">
        <f t="shared" si="1026"/>
        <v>https://www.udobaer.de/out/media/public/cust/others/s0000676-2021-ch_it.pdf</v>
      </c>
    </row>
    <row r="31414" spans="1:2" x14ac:dyDescent="0.2">
      <c r="A31414" s="1" t="s">
        <v>1145</v>
      </c>
      <c r="B31414" t="str">
        <f t="shared" si="1026"/>
        <v>https://www.udobaer.de/out/media/public/cust/others/s0000676-2021-ch_it.pdf</v>
      </c>
    </row>
    <row r="31415" spans="1:2" x14ac:dyDescent="0.2">
      <c r="A31415" s="1" t="s">
        <v>1146</v>
      </c>
      <c r="B31415" t="str">
        <f t="shared" si="1026"/>
        <v>https://www.udobaer.de/out/media/public/cust/others/s0000676-2021-ch_it.pdf</v>
      </c>
    </row>
    <row r="31416" spans="1:2" x14ac:dyDescent="0.2">
      <c r="A31416" s="1" t="s">
        <v>1147</v>
      </c>
      <c r="B31416" t="str">
        <f t="shared" si="1026"/>
        <v>https://www.udobaer.de/out/media/public/cust/others/s0000676-2021-ch_it.pdf</v>
      </c>
    </row>
    <row r="31417" spans="1:2" x14ac:dyDescent="0.2">
      <c r="A31417" s="1" t="s">
        <v>1148</v>
      </c>
      <c r="B31417" t="str">
        <f t="shared" si="1026"/>
        <v>https://www.udobaer.de/out/media/public/cust/others/s0000676-2021-ch_it.pdf</v>
      </c>
    </row>
    <row r="31418" spans="1:2" x14ac:dyDescent="0.2">
      <c r="A31418" s="1" t="s">
        <v>1161</v>
      </c>
      <c r="B31418" t="str">
        <f t="shared" si="1026"/>
        <v>https://www.udobaer.de/out/media/public/cust/others/s0000676-2021-ch_it.pdf</v>
      </c>
    </row>
    <row r="31419" spans="1:2" x14ac:dyDescent="0.2">
      <c r="A31419" s="1" t="s">
        <v>1162</v>
      </c>
      <c r="B31419" t="str">
        <f t="shared" si="1026"/>
        <v>https://www.udobaer.de/out/media/public/cust/others/s0000676-2021-ch_it.pdf</v>
      </c>
    </row>
    <row r="31420" spans="1:2" x14ac:dyDescent="0.2">
      <c r="A31420" s="1" t="s">
        <v>1163</v>
      </c>
      <c r="B31420" t="str">
        <f t="shared" si="1026"/>
        <v>https://www.udobaer.de/out/media/public/cust/others/s0000676-2021-ch_it.pdf</v>
      </c>
    </row>
    <row r="31421" spans="1:2" x14ac:dyDescent="0.2">
      <c r="A31421" s="1" t="s">
        <v>958</v>
      </c>
      <c r="B31421" t="str">
        <f t="shared" ref="B31421:B31427" si="1027">HYPERLINK("https://www.udobaer.de/out/media/public/cust/others/s0000677-2021-ch_it.pdf")</f>
        <v>https://www.udobaer.de/out/media/public/cust/others/s0000677-2021-ch_it.pdf</v>
      </c>
    </row>
    <row r="31422" spans="1:2" x14ac:dyDescent="0.2">
      <c r="A31422" s="1" t="s">
        <v>959</v>
      </c>
      <c r="B31422" t="str">
        <f t="shared" si="1027"/>
        <v>https://www.udobaer.de/out/media/public/cust/others/s0000677-2021-ch_it.pdf</v>
      </c>
    </row>
    <row r="31423" spans="1:2" x14ac:dyDescent="0.2">
      <c r="A31423" s="1" t="s">
        <v>984</v>
      </c>
      <c r="B31423" t="str">
        <f t="shared" si="1027"/>
        <v>https://www.udobaer.de/out/media/public/cust/others/s0000677-2021-ch_it.pdf</v>
      </c>
    </row>
    <row r="31424" spans="1:2" x14ac:dyDescent="0.2">
      <c r="A31424" s="1" t="s">
        <v>1157</v>
      </c>
      <c r="B31424" t="str">
        <f t="shared" si="1027"/>
        <v>https://www.udobaer.de/out/media/public/cust/others/s0000677-2021-ch_it.pdf</v>
      </c>
    </row>
    <row r="31425" spans="1:2" x14ac:dyDescent="0.2">
      <c r="A31425" s="1" t="s">
        <v>1158</v>
      </c>
      <c r="B31425" t="str">
        <f t="shared" si="1027"/>
        <v>https://www.udobaer.de/out/media/public/cust/others/s0000677-2021-ch_it.pdf</v>
      </c>
    </row>
    <row r="31426" spans="1:2" x14ac:dyDescent="0.2">
      <c r="A31426" s="1" t="s">
        <v>1159</v>
      </c>
      <c r="B31426" t="str">
        <f t="shared" si="1027"/>
        <v>https://www.udobaer.de/out/media/public/cust/others/s0000677-2021-ch_it.pdf</v>
      </c>
    </row>
    <row r="31427" spans="1:2" x14ac:dyDescent="0.2">
      <c r="A31427" s="1" t="s">
        <v>1160</v>
      </c>
      <c r="B31427" t="str">
        <f t="shared" si="1027"/>
        <v>https://www.udobaer.de/out/media/public/cust/others/s0000677-2021-ch_it.pdf</v>
      </c>
    </row>
    <row r="31428" spans="1:2" x14ac:dyDescent="0.2">
      <c r="A31428" s="1" t="s">
        <v>1164</v>
      </c>
      <c r="B31428" t="str">
        <f>HYPERLINK("https://www.udobaer.de/out/media/public/cust/others/s0000678-2021-ch_it.pdf")</f>
        <v>https://www.udobaer.de/out/media/public/cust/others/s0000678-2021-ch_it.pdf</v>
      </c>
    </row>
    <row r="31429" spans="1:2" x14ac:dyDescent="0.2">
      <c r="A31429" s="1" t="s">
        <v>1165</v>
      </c>
      <c r="B31429" t="str">
        <f>HYPERLINK("https://www.udobaer.de/out/media/public/cust/others/s0000678-2021-ch_it.pdf")</f>
        <v>https://www.udobaer.de/out/media/public/cust/others/s0000678-2021-ch_it.pdf</v>
      </c>
    </row>
    <row r="31430" spans="1:2" x14ac:dyDescent="0.2">
      <c r="A31430" s="1" t="s">
        <v>1166</v>
      </c>
      <c r="B31430" t="str">
        <f>HYPERLINK("https://www.udobaer.de/out/media/public/cust/others/s0000678-2021-ch_it.pdf")</f>
        <v>https://www.udobaer.de/out/media/public/cust/others/s0000678-2021-ch_it.pdf</v>
      </c>
    </row>
    <row r="31431" spans="1:2" x14ac:dyDescent="0.2">
      <c r="A31431" s="1" t="s">
        <v>1181</v>
      </c>
      <c r="B31431" t="str">
        <f>HYPERLINK("https://www.udobaer.de/out/media/public/cust/others/s0000679-2021-ch_it.pdf")</f>
        <v>https://www.udobaer.de/out/media/public/cust/others/s0000679-2021-ch_it.pdf</v>
      </c>
    </row>
    <row r="31432" spans="1:2" x14ac:dyDescent="0.2">
      <c r="A31432" s="1" t="s">
        <v>1185</v>
      </c>
      <c r="B31432" t="str">
        <f>HYPERLINK("https://www.udobaer.de/out/media/public/cust/others/s0000679-2021-ch_it.pdf")</f>
        <v>https://www.udobaer.de/out/media/public/cust/others/s0000679-2021-ch_it.pdf</v>
      </c>
    </row>
    <row r="31433" spans="1:2" x14ac:dyDescent="0.2">
      <c r="A31433" s="1" t="s">
        <v>1195</v>
      </c>
      <c r="B31433" t="str">
        <f>HYPERLINK("https://www.udobaer.de/out/media/public/cust/others/s0000679-2021-ch_it.pdf")</f>
        <v>https://www.udobaer.de/out/media/public/cust/others/s0000679-2021-ch_it.pdf</v>
      </c>
    </row>
    <row r="31434" spans="1:2" x14ac:dyDescent="0.2">
      <c r="A31434" s="1" t="s">
        <v>1222</v>
      </c>
      <c r="B31434" t="str">
        <f>HYPERLINK("https://www.udobaer.de/out/media/public/cust/others/s0000679-2021-ch_it.pdf")</f>
        <v>https://www.udobaer.de/out/media/public/cust/others/s0000679-2021-ch_it.pdf</v>
      </c>
    </row>
    <row r="31435" spans="1:2" x14ac:dyDescent="0.2">
      <c r="A31435" s="1" t="s">
        <v>1223</v>
      </c>
      <c r="B31435" t="str">
        <f>HYPERLINK("https://www.udobaer.de/out/media/public/cust/others/s0000679-2021-ch_it.pdf")</f>
        <v>https://www.udobaer.de/out/media/public/cust/others/s0000679-2021-ch_it.pdf</v>
      </c>
    </row>
    <row r="31436" spans="1:2" x14ac:dyDescent="0.2">
      <c r="A31436" s="1" t="s">
        <v>1178</v>
      </c>
      <c r="B31436" t="str">
        <f>HYPERLINK("https://www.udobaer.de/out/media/public/cust/others/s0000680-2021-ch_it.pdf")</f>
        <v>https://www.udobaer.de/out/media/public/cust/others/s0000680-2021-ch_it.pdf</v>
      </c>
    </row>
    <row r="31437" spans="1:2" x14ac:dyDescent="0.2">
      <c r="A31437" s="1" t="s">
        <v>1180</v>
      </c>
      <c r="B31437" t="str">
        <f>HYPERLINK("https://www.udobaer.de/out/media/public/cust/others/s0000680-2021-ch_it.pdf")</f>
        <v>https://www.udobaer.de/out/media/public/cust/others/s0000680-2021-ch_it.pdf</v>
      </c>
    </row>
    <row r="31438" spans="1:2" x14ac:dyDescent="0.2">
      <c r="A31438" s="1" t="s">
        <v>1182</v>
      </c>
      <c r="B31438" t="str">
        <f>HYPERLINK("https://www.udobaer.de/out/media/public/cust/others/s0000680-2021-ch_it.pdf")</f>
        <v>https://www.udobaer.de/out/media/public/cust/others/s0000680-2021-ch_it.pdf</v>
      </c>
    </row>
    <row r="31439" spans="1:2" x14ac:dyDescent="0.2">
      <c r="A31439" s="1" t="s">
        <v>1184</v>
      </c>
      <c r="B31439" t="str">
        <f>HYPERLINK("https://www.udobaer.de/out/media/public/cust/others/s0000680-2021-ch_it.pdf")</f>
        <v>https://www.udobaer.de/out/media/public/cust/others/s0000680-2021-ch_it.pdf</v>
      </c>
    </row>
    <row r="31440" spans="1:2" x14ac:dyDescent="0.2">
      <c r="A31440" s="1" t="s">
        <v>1194</v>
      </c>
      <c r="B31440" t="str">
        <f>HYPERLINK("https://www.udobaer.de/out/media/public/cust/others/s0000680-2021-ch_it.pdf")</f>
        <v>https://www.udobaer.de/out/media/public/cust/others/s0000680-2021-ch_it.pdf</v>
      </c>
    </row>
    <row r="31441" spans="1:2" x14ac:dyDescent="0.2">
      <c r="A31441" s="1" t="s">
        <v>1177</v>
      </c>
      <c r="B31441" t="str">
        <f>HYPERLINK("https://www.udobaer.de/out/media/public/cust/others/s0000681-2021-ch_it.pdf")</f>
        <v>https://www.udobaer.de/out/media/public/cust/others/s0000681-2021-ch_it.pdf</v>
      </c>
    </row>
    <row r="31442" spans="1:2" x14ac:dyDescent="0.2">
      <c r="A31442" s="1" t="s">
        <v>1179</v>
      </c>
      <c r="B31442" t="str">
        <f>HYPERLINK("https://www.udobaer.de/out/media/public/cust/others/s0000681-2021-ch_it.pdf")</f>
        <v>https://www.udobaer.de/out/media/public/cust/others/s0000681-2021-ch_it.pdf</v>
      </c>
    </row>
    <row r="31443" spans="1:2" x14ac:dyDescent="0.2">
      <c r="A31443" s="1" t="s">
        <v>1183</v>
      </c>
      <c r="B31443" t="str">
        <f>HYPERLINK("https://www.udobaer.de/out/media/public/cust/others/s0000681-2021-ch_it.pdf")</f>
        <v>https://www.udobaer.de/out/media/public/cust/others/s0000681-2021-ch_it.pdf</v>
      </c>
    </row>
    <row r="31444" spans="1:2" x14ac:dyDescent="0.2">
      <c r="A31444" s="1" t="s">
        <v>1168</v>
      </c>
      <c r="B31444" t="str">
        <f>HYPERLINK("https://www.udobaer.de/out/media/public/cust/others/s0000682-2021-ch_it.pdf")</f>
        <v>https://www.udobaer.de/out/media/public/cust/others/s0000682-2021-ch_it.pdf</v>
      </c>
    </row>
    <row r="31445" spans="1:2" x14ac:dyDescent="0.2">
      <c r="A31445" s="1" t="s">
        <v>1169</v>
      </c>
      <c r="B31445" t="str">
        <f>HYPERLINK("https://www.udobaer.de/out/media/public/cust/others/s0000682-2021-ch_it.pdf")</f>
        <v>https://www.udobaer.de/out/media/public/cust/others/s0000682-2021-ch_it.pdf</v>
      </c>
    </row>
    <row r="31446" spans="1:2" x14ac:dyDescent="0.2">
      <c r="A31446" s="1" t="s">
        <v>1167</v>
      </c>
      <c r="B31446" t="str">
        <f>HYPERLINK("https://www.udobaer.de/out/media/public/cust/others/s0000683-2021-ch_it.pdf")</f>
        <v>https://www.udobaer.de/out/media/public/cust/others/s0000683-2021-ch_it.pdf</v>
      </c>
    </row>
    <row r="31447" spans="1:2" x14ac:dyDescent="0.2">
      <c r="A31447" s="1" t="s">
        <v>1190</v>
      </c>
      <c r="B31447" t="str">
        <f>HYPERLINK("https://www.udobaer.de/out/media/public/cust/others/s0000684-2021-ch_it.pdf")</f>
        <v>https://www.udobaer.de/out/media/public/cust/others/s0000684-2021-ch_it.pdf</v>
      </c>
    </row>
    <row r="31448" spans="1:2" x14ac:dyDescent="0.2">
      <c r="A31448" s="1" t="s">
        <v>1191</v>
      </c>
      <c r="B31448" t="str">
        <f>HYPERLINK("https://www.udobaer.de/out/media/public/cust/others/s0000684-2021-ch_it.pdf")</f>
        <v>https://www.udobaer.de/out/media/public/cust/others/s0000684-2021-ch_it.pdf</v>
      </c>
    </row>
    <row r="31449" spans="1:2" x14ac:dyDescent="0.2">
      <c r="A31449" s="1" t="s">
        <v>1196</v>
      </c>
      <c r="B31449" t="str">
        <f>HYPERLINK("https://www.udobaer.de/out/media/public/cust/others/s0000684-2021-ch_it.pdf")</f>
        <v>https://www.udobaer.de/out/media/public/cust/others/s0000684-2021-ch_it.pdf</v>
      </c>
    </row>
    <row r="31450" spans="1:2" x14ac:dyDescent="0.2">
      <c r="A31450" s="1" t="s">
        <v>1192</v>
      </c>
      <c r="B31450" t="str">
        <f>HYPERLINK("https://www.udobaer.de/out/media/public/cust/others/s0000685-2021-ch_it.pdf")</f>
        <v>https://www.udobaer.de/out/media/public/cust/others/s0000685-2021-ch_it.pdf</v>
      </c>
    </row>
    <row r="31451" spans="1:2" x14ac:dyDescent="0.2">
      <c r="A31451" s="1" t="s">
        <v>1193</v>
      </c>
      <c r="B31451" t="str">
        <f>HYPERLINK("https://www.udobaer.de/out/media/public/cust/others/s0000685-2021-ch_it.pdf")</f>
        <v>https://www.udobaer.de/out/media/public/cust/others/s0000685-2021-ch_it.pdf</v>
      </c>
    </row>
    <row r="31452" spans="1:2" x14ac:dyDescent="0.2">
      <c r="A31452" s="1" t="s">
        <v>1197</v>
      </c>
      <c r="B31452" t="str">
        <f>HYPERLINK("https://www.udobaer.de/out/media/public/cust/others/s0000686-2021-ch_it.pdf")</f>
        <v>https://www.udobaer.de/out/media/public/cust/others/s0000686-2021-ch_it.pdf</v>
      </c>
    </row>
    <row r="31453" spans="1:2" x14ac:dyDescent="0.2">
      <c r="A31453" s="1" t="s">
        <v>1208</v>
      </c>
      <c r="B31453" t="str">
        <f>HYPERLINK("https://www.udobaer.de/out/media/public/cust/others/s0000686-2021-ch_it.pdf")</f>
        <v>https://www.udobaer.de/out/media/public/cust/others/s0000686-2021-ch_it.pdf</v>
      </c>
    </row>
    <row r="31454" spans="1:2" x14ac:dyDescent="0.2">
      <c r="A31454" s="1" t="s">
        <v>1198</v>
      </c>
      <c r="B31454" t="str">
        <f t="shared" ref="B31454:B31465" si="1028">HYPERLINK("https://www.udobaer.de/out/media/public/cust/others/s0000687-2021-ch_it.pdf")</f>
        <v>https://www.udobaer.de/out/media/public/cust/others/s0000687-2021-ch_it.pdf</v>
      </c>
    </row>
    <row r="31455" spans="1:2" x14ac:dyDescent="0.2">
      <c r="A31455" s="1" t="s">
        <v>1199</v>
      </c>
      <c r="B31455" t="str">
        <f t="shared" si="1028"/>
        <v>https://www.udobaer.de/out/media/public/cust/others/s0000687-2021-ch_it.pdf</v>
      </c>
    </row>
    <row r="31456" spans="1:2" x14ac:dyDescent="0.2">
      <c r="A31456" s="1" t="s">
        <v>1200</v>
      </c>
      <c r="B31456" t="str">
        <f t="shared" si="1028"/>
        <v>https://www.udobaer.de/out/media/public/cust/others/s0000687-2021-ch_it.pdf</v>
      </c>
    </row>
    <row r="31457" spans="1:2" x14ac:dyDescent="0.2">
      <c r="A31457" s="1" t="s">
        <v>1201</v>
      </c>
      <c r="B31457" t="str">
        <f t="shared" si="1028"/>
        <v>https://www.udobaer.de/out/media/public/cust/others/s0000687-2021-ch_it.pdf</v>
      </c>
    </row>
    <row r="31458" spans="1:2" x14ac:dyDescent="0.2">
      <c r="A31458" s="1" t="s">
        <v>1202</v>
      </c>
      <c r="B31458" t="str">
        <f t="shared" si="1028"/>
        <v>https://www.udobaer.de/out/media/public/cust/others/s0000687-2021-ch_it.pdf</v>
      </c>
    </row>
    <row r="31459" spans="1:2" x14ac:dyDescent="0.2">
      <c r="A31459" s="1" t="s">
        <v>1203</v>
      </c>
      <c r="B31459" t="str">
        <f t="shared" si="1028"/>
        <v>https://www.udobaer.de/out/media/public/cust/others/s0000687-2021-ch_it.pdf</v>
      </c>
    </row>
    <row r="31460" spans="1:2" x14ac:dyDescent="0.2">
      <c r="A31460" s="1" t="s">
        <v>1204</v>
      </c>
      <c r="B31460" t="str">
        <f t="shared" si="1028"/>
        <v>https://www.udobaer.de/out/media/public/cust/others/s0000687-2021-ch_it.pdf</v>
      </c>
    </row>
    <row r="31461" spans="1:2" x14ac:dyDescent="0.2">
      <c r="A31461" s="1" t="s">
        <v>1205</v>
      </c>
      <c r="B31461" t="str">
        <f t="shared" si="1028"/>
        <v>https://www.udobaer.de/out/media/public/cust/others/s0000687-2021-ch_it.pdf</v>
      </c>
    </row>
    <row r="31462" spans="1:2" x14ac:dyDescent="0.2">
      <c r="A31462" s="1" t="s">
        <v>1206</v>
      </c>
      <c r="B31462" t="str">
        <f t="shared" si="1028"/>
        <v>https://www.udobaer.de/out/media/public/cust/others/s0000687-2021-ch_it.pdf</v>
      </c>
    </row>
    <row r="31463" spans="1:2" x14ac:dyDescent="0.2">
      <c r="A31463" s="1" t="s">
        <v>1207</v>
      </c>
      <c r="B31463" t="str">
        <f t="shared" si="1028"/>
        <v>https://www.udobaer.de/out/media/public/cust/others/s0000687-2021-ch_it.pdf</v>
      </c>
    </row>
    <row r="31464" spans="1:2" x14ac:dyDescent="0.2">
      <c r="A31464" s="1" t="s">
        <v>1209</v>
      </c>
      <c r="B31464" t="str">
        <f t="shared" si="1028"/>
        <v>https://www.udobaer.de/out/media/public/cust/others/s0000687-2021-ch_it.pdf</v>
      </c>
    </row>
    <row r="31465" spans="1:2" x14ac:dyDescent="0.2">
      <c r="A31465" s="1" t="s">
        <v>1210</v>
      </c>
      <c r="B31465" t="str">
        <f t="shared" si="1028"/>
        <v>https://www.udobaer.de/out/media/public/cust/others/s0000687-2021-ch_it.pdf</v>
      </c>
    </row>
    <row r="31466" spans="1:2" x14ac:dyDescent="0.2">
      <c r="A31466" s="1" t="s">
        <v>1211</v>
      </c>
      <c r="B31466" t="str">
        <f>HYPERLINK("https://www.udobaer.de/out/media/public/cust/others/s0000689-2021-ch_it.pdf")</f>
        <v>https://www.udobaer.de/out/media/public/cust/others/s0000689-2021-ch_it.pdf</v>
      </c>
    </row>
    <row r="31467" spans="1:2" x14ac:dyDescent="0.2">
      <c r="A31467" s="1" t="s">
        <v>1212</v>
      </c>
      <c r="B31467" t="str">
        <f>HYPERLINK("https://www.udobaer.de/out/media/public/cust/others/s0000689-2021-ch_it.pdf")</f>
        <v>https://www.udobaer.de/out/media/public/cust/others/s0000689-2021-ch_it.pdf</v>
      </c>
    </row>
    <row r="31468" spans="1:2" x14ac:dyDescent="0.2">
      <c r="A31468" s="1" t="s">
        <v>1213</v>
      </c>
      <c r="B31468" t="str">
        <f>HYPERLINK("https://www.udobaer.de/out/media/public/cust/others/s0000689-2021-ch_it.pdf")</f>
        <v>https://www.udobaer.de/out/media/public/cust/others/s0000689-2021-ch_it.pdf</v>
      </c>
    </row>
    <row r="31469" spans="1:2" x14ac:dyDescent="0.2">
      <c r="A31469" s="1" t="s">
        <v>1214</v>
      </c>
      <c r="B31469" t="str">
        <f>HYPERLINK("https://www.udobaer.de/out/media/public/cust/others/s0000689-2021-ch_it.pdf")</f>
        <v>https://www.udobaer.de/out/media/public/cust/others/s0000689-2021-ch_it.pdf</v>
      </c>
    </row>
    <row r="31470" spans="1:2" x14ac:dyDescent="0.2">
      <c r="A31470" s="1" t="s">
        <v>1224</v>
      </c>
      <c r="B31470" t="str">
        <f t="shared" ref="B31470:B31476" si="1029">HYPERLINK("https://www.udobaer.de/out/media/public/cust/others/s0000690-2021-ch_it.pdf")</f>
        <v>https://www.udobaer.de/out/media/public/cust/others/s0000690-2021-ch_it.pdf</v>
      </c>
    </row>
    <row r="31471" spans="1:2" x14ac:dyDescent="0.2">
      <c r="A31471" s="1" t="s">
        <v>1225</v>
      </c>
      <c r="B31471" t="str">
        <f t="shared" si="1029"/>
        <v>https://www.udobaer.de/out/media/public/cust/others/s0000690-2021-ch_it.pdf</v>
      </c>
    </row>
    <row r="31472" spans="1:2" x14ac:dyDescent="0.2">
      <c r="A31472" s="1" t="s">
        <v>1226</v>
      </c>
      <c r="B31472" t="str">
        <f t="shared" si="1029"/>
        <v>https://www.udobaer.de/out/media/public/cust/others/s0000690-2021-ch_it.pdf</v>
      </c>
    </row>
    <row r="31473" spans="1:2" x14ac:dyDescent="0.2">
      <c r="A31473" s="1" t="s">
        <v>1227</v>
      </c>
      <c r="B31473" t="str">
        <f t="shared" si="1029"/>
        <v>https://www.udobaer.de/out/media/public/cust/others/s0000690-2021-ch_it.pdf</v>
      </c>
    </row>
    <row r="31474" spans="1:2" x14ac:dyDescent="0.2">
      <c r="A31474" s="1" t="s">
        <v>1228</v>
      </c>
      <c r="B31474" t="str">
        <f t="shared" si="1029"/>
        <v>https://www.udobaer.de/out/media/public/cust/others/s0000690-2021-ch_it.pdf</v>
      </c>
    </row>
    <row r="31475" spans="1:2" x14ac:dyDescent="0.2">
      <c r="A31475" s="1" t="s">
        <v>1229</v>
      </c>
      <c r="B31475" t="str">
        <f t="shared" si="1029"/>
        <v>https://www.udobaer.de/out/media/public/cust/others/s0000690-2021-ch_it.pdf</v>
      </c>
    </row>
    <row r="31476" spans="1:2" x14ac:dyDescent="0.2">
      <c r="A31476" s="1" t="s">
        <v>1230</v>
      </c>
      <c r="B31476" t="str">
        <f t="shared" si="1029"/>
        <v>https://www.udobaer.de/out/media/public/cust/others/s0000690-2021-ch_it.pdf</v>
      </c>
    </row>
    <row r="31477" spans="1:2" x14ac:dyDescent="0.2">
      <c r="A31477" s="1" t="s">
        <v>1215</v>
      </c>
      <c r="B31477" t="str">
        <f t="shared" ref="B31477:B31485" si="1030">HYPERLINK("https://www.udobaer.de/out/media/public/cust/others/s0000691-2021-ch_it.pdf")</f>
        <v>https://www.udobaer.de/out/media/public/cust/others/s0000691-2021-ch_it.pdf</v>
      </c>
    </row>
    <row r="31478" spans="1:2" x14ac:dyDescent="0.2">
      <c r="A31478" s="1" t="s">
        <v>1216</v>
      </c>
      <c r="B31478" t="str">
        <f t="shared" si="1030"/>
        <v>https://www.udobaer.de/out/media/public/cust/others/s0000691-2021-ch_it.pdf</v>
      </c>
    </row>
    <row r="31479" spans="1:2" x14ac:dyDescent="0.2">
      <c r="A31479" s="1" t="s">
        <v>1217</v>
      </c>
      <c r="B31479" t="str">
        <f t="shared" si="1030"/>
        <v>https://www.udobaer.de/out/media/public/cust/others/s0000691-2021-ch_it.pdf</v>
      </c>
    </row>
    <row r="31480" spans="1:2" x14ac:dyDescent="0.2">
      <c r="A31480" s="1" t="s">
        <v>1218</v>
      </c>
      <c r="B31480" t="str">
        <f t="shared" si="1030"/>
        <v>https://www.udobaer.de/out/media/public/cust/others/s0000691-2021-ch_it.pdf</v>
      </c>
    </row>
    <row r="31481" spans="1:2" x14ac:dyDescent="0.2">
      <c r="A31481" s="1" t="s">
        <v>1219</v>
      </c>
      <c r="B31481" t="str">
        <f t="shared" si="1030"/>
        <v>https://www.udobaer.de/out/media/public/cust/others/s0000691-2021-ch_it.pdf</v>
      </c>
    </row>
    <row r="31482" spans="1:2" x14ac:dyDescent="0.2">
      <c r="A31482" s="1" t="s">
        <v>1220</v>
      </c>
      <c r="B31482" t="str">
        <f t="shared" si="1030"/>
        <v>https://www.udobaer.de/out/media/public/cust/others/s0000691-2021-ch_it.pdf</v>
      </c>
    </row>
    <row r="31483" spans="1:2" x14ac:dyDescent="0.2">
      <c r="A31483" s="1" t="s">
        <v>1221</v>
      </c>
      <c r="B31483" t="str">
        <f t="shared" si="1030"/>
        <v>https://www.udobaer.de/out/media/public/cust/others/s0000691-2021-ch_it.pdf</v>
      </c>
    </row>
    <row r="31484" spans="1:2" x14ac:dyDescent="0.2">
      <c r="A31484" s="1" t="s">
        <v>1245</v>
      </c>
      <c r="B31484" t="str">
        <f t="shared" si="1030"/>
        <v>https://www.udobaer.de/out/media/public/cust/others/s0000691-2021-ch_it.pdf</v>
      </c>
    </row>
    <row r="31485" spans="1:2" x14ac:dyDescent="0.2">
      <c r="A31485" s="1" t="s">
        <v>1253</v>
      </c>
      <c r="B31485" t="str">
        <f t="shared" si="1030"/>
        <v>https://www.udobaer.de/out/media/public/cust/others/s0000691-2021-ch_it.pdf</v>
      </c>
    </row>
    <row r="31486" spans="1:2" x14ac:dyDescent="0.2">
      <c r="A31486" s="1" t="s">
        <v>1241</v>
      </c>
      <c r="B31486" t="str">
        <f t="shared" ref="B31486:B31491" si="1031">HYPERLINK("https://www.udobaer.de/out/media/public/cust/others/s0000692-2021-ch_it.pdf")</f>
        <v>https://www.udobaer.de/out/media/public/cust/others/s0000692-2021-ch_it.pdf</v>
      </c>
    </row>
    <row r="31487" spans="1:2" x14ac:dyDescent="0.2">
      <c r="A31487" s="1" t="s">
        <v>1247</v>
      </c>
      <c r="B31487" t="str">
        <f t="shared" si="1031"/>
        <v>https://www.udobaer.de/out/media/public/cust/others/s0000692-2021-ch_it.pdf</v>
      </c>
    </row>
    <row r="31488" spans="1:2" x14ac:dyDescent="0.2">
      <c r="A31488" s="1" t="s">
        <v>1248</v>
      </c>
      <c r="B31488" t="str">
        <f t="shared" si="1031"/>
        <v>https://www.udobaer.de/out/media/public/cust/others/s0000692-2021-ch_it.pdf</v>
      </c>
    </row>
    <row r="31489" spans="1:2" x14ac:dyDescent="0.2">
      <c r="A31489" s="1" t="s">
        <v>1249</v>
      </c>
      <c r="B31489" t="str">
        <f t="shared" si="1031"/>
        <v>https://www.udobaer.de/out/media/public/cust/others/s0000692-2021-ch_it.pdf</v>
      </c>
    </row>
    <row r="31490" spans="1:2" x14ac:dyDescent="0.2">
      <c r="A31490" s="1" t="s">
        <v>1250</v>
      </c>
      <c r="B31490" t="str">
        <f t="shared" si="1031"/>
        <v>https://www.udobaer.de/out/media/public/cust/others/s0000692-2021-ch_it.pdf</v>
      </c>
    </row>
    <row r="31491" spans="1:2" x14ac:dyDescent="0.2">
      <c r="A31491" s="1" t="s">
        <v>1251</v>
      </c>
      <c r="B31491" t="str">
        <f t="shared" si="1031"/>
        <v>https://www.udobaer.de/out/media/public/cust/others/s0000692-2021-ch_it.pdf</v>
      </c>
    </row>
    <row r="31492" spans="1:2" x14ac:dyDescent="0.2">
      <c r="A31492" s="1" t="s">
        <v>1232</v>
      </c>
      <c r="B31492" t="str">
        <f t="shared" ref="B31492:B31504" si="1032">HYPERLINK("https://www.udobaer.de/out/media/public/cust/others/s0000693-2021-ch_it.pdf")</f>
        <v>https://www.udobaer.de/out/media/public/cust/others/s0000693-2021-ch_it.pdf</v>
      </c>
    </row>
    <row r="31493" spans="1:2" x14ac:dyDescent="0.2">
      <c r="A31493" s="1" t="s">
        <v>1233</v>
      </c>
      <c r="B31493" t="str">
        <f t="shared" si="1032"/>
        <v>https://www.udobaer.de/out/media/public/cust/others/s0000693-2021-ch_it.pdf</v>
      </c>
    </row>
    <row r="31494" spans="1:2" x14ac:dyDescent="0.2">
      <c r="A31494" s="1" t="s">
        <v>1234</v>
      </c>
      <c r="B31494" t="str">
        <f t="shared" si="1032"/>
        <v>https://www.udobaer.de/out/media/public/cust/others/s0000693-2021-ch_it.pdf</v>
      </c>
    </row>
    <row r="31495" spans="1:2" x14ac:dyDescent="0.2">
      <c r="A31495" s="1" t="s">
        <v>1235</v>
      </c>
      <c r="B31495" t="str">
        <f t="shared" si="1032"/>
        <v>https://www.udobaer.de/out/media/public/cust/others/s0000693-2021-ch_it.pdf</v>
      </c>
    </row>
    <row r="31496" spans="1:2" x14ac:dyDescent="0.2">
      <c r="A31496" s="1" t="s">
        <v>1236</v>
      </c>
      <c r="B31496" t="str">
        <f t="shared" si="1032"/>
        <v>https://www.udobaer.de/out/media/public/cust/others/s0000693-2021-ch_it.pdf</v>
      </c>
    </row>
    <row r="31497" spans="1:2" x14ac:dyDescent="0.2">
      <c r="A31497" s="1" t="s">
        <v>1237</v>
      </c>
      <c r="B31497" t="str">
        <f t="shared" si="1032"/>
        <v>https://www.udobaer.de/out/media/public/cust/others/s0000693-2021-ch_it.pdf</v>
      </c>
    </row>
    <row r="31498" spans="1:2" x14ac:dyDescent="0.2">
      <c r="A31498" s="1" t="s">
        <v>1238</v>
      </c>
      <c r="B31498" t="str">
        <f t="shared" si="1032"/>
        <v>https://www.udobaer.de/out/media/public/cust/others/s0000693-2021-ch_it.pdf</v>
      </c>
    </row>
    <row r="31499" spans="1:2" x14ac:dyDescent="0.2">
      <c r="A31499" s="1" t="s">
        <v>1239</v>
      </c>
      <c r="B31499" t="str">
        <f t="shared" si="1032"/>
        <v>https://www.udobaer.de/out/media/public/cust/others/s0000693-2021-ch_it.pdf</v>
      </c>
    </row>
    <row r="31500" spans="1:2" x14ac:dyDescent="0.2">
      <c r="A31500" s="1" t="s">
        <v>1240</v>
      </c>
      <c r="B31500" t="str">
        <f t="shared" si="1032"/>
        <v>https://www.udobaer.de/out/media/public/cust/others/s0000693-2021-ch_it.pdf</v>
      </c>
    </row>
    <row r="31501" spans="1:2" x14ac:dyDescent="0.2">
      <c r="A31501" s="1" t="s">
        <v>1242</v>
      </c>
      <c r="B31501" t="str">
        <f t="shared" si="1032"/>
        <v>https://www.udobaer.de/out/media/public/cust/others/s0000693-2021-ch_it.pdf</v>
      </c>
    </row>
    <row r="31502" spans="1:2" x14ac:dyDescent="0.2">
      <c r="A31502" s="1" t="s">
        <v>1243</v>
      </c>
      <c r="B31502" t="str">
        <f t="shared" si="1032"/>
        <v>https://www.udobaer.de/out/media/public/cust/others/s0000693-2021-ch_it.pdf</v>
      </c>
    </row>
    <row r="31503" spans="1:2" x14ac:dyDescent="0.2">
      <c r="A31503" s="1" t="s">
        <v>1244</v>
      </c>
      <c r="B31503" t="str">
        <f t="shared" si="1032"/>
        <v>https://www.udobaer.de/out/media/public/cust/others/s0000693-2021-ch_it.pdf</v>
      </c>
    </row>
    <row r="31504" spans="1:2" x14ac:dyDescent="0.2">
      <c r="A31504" s="1" t="s">
        <v>1246</v>
      </c>
      <c r="B31504" t="str">
        <f t="shared" si="1032"/>
        <v>https://www.udobaer.de/out/media/public/cust/others/s0000693-2021-ch_it.pdf</v>
      </c>
    </row>
    <row r="31505" spans="1:2" x14ac:dyDescent="0.2">
      <c r="A31505" s="1" t="s">
        <v>1256</v>
      </c>
      <c r="B31505" t="str">
        <f>HYPERLINK("https://www.udobaer.de/out/media/public/cust/others/s0000694-2021-ch_it.pdf")</f>
        <v>https://www.udobaer.de/out/media/public/cust/others/s0000694-2021-ch_it.pdf</v>
      </c>
    </row>
    <row r="31506" spans="1:2" x14ac:dyDescent="0.2">
      <c r="A31506" s="1" t="s">
        <v>1258</v>
      </c>
      <c r="B31506" t="str">
        <f>HYPERLINK("https://www.udobaer.de/out/media/public/cust/others/s0000694-2021-ch_it.pdf")</f>
        <v>https://www.udobaer.de/out/media/public/cust/others/s0000694-2021-ch_it.pdf</v>
      </c>
    </row>
    <row r="31507" spans="1:2" x14ac:dyDescent="0.2">
      <c r="A31507" s="1" t="s">
        <v>1252</v>
      </c>
      <c r="B31507" t="str">
        <f>HYPERLINK("https://www.udobaer.de/out/media/public/cust/others/s0000695-2021-ch_it.pdf")</f>
        <v>https://www.udobaer.de/out/media/public/cust/others/s0000695-2021-ch_it.pdf</v>
      </c>
    </row>
    <row r="31508" spans="1:2" x14ac:dyDescent="0.2">
      <c r="A31508" s="1" t="s">
        <v>1254</v>
      </c>
      <c r="B31508" t="str">
        <f>HYPERLINK("https://www.udobaer.de/out/media/public/cust/others/s0000695-2021-ch_it.pdf")</f>
        <v>https://www.udobaer.de/out/media/public/cust/others/s0000695-2021-ch_it.pdf</v>
      </c>
    </row>
    <row r="31509" spans="1:2" x14ac:dyDescent="0.2">
      <c r="A31509" s="1" t="s">
        <v>1255</v>
      </c>
      <c r="B31509" t="str">
        <f>HYPERLINK("https://www.udobaer.de/out/media/public/cust/others/s0000695-2021-ch_it.pdf")</f>
        <v>https://www.udobaer.de/out/media/public/cust/others/s0000695-2021-ch_it.pdf</v>
      </c>
    </row>
    <row r="31510" spans="1:2" x14ac:dyDescent="0.2">
      <c r="A31510" s="1" t="s">
        <v>1257</v>
      </c>
      <c r="B31510" t="str">
        <f>HYPERLINK("https://www.udobaer.de/out/media/public/cust/others/s0000695-2021-ch_it.pdf")</f>
        <v>https://www.udobaer.de/out/media/public/cust/others/s0000695-2021-ch_it.pdf</v>
      </c>
    </row>
    <row r="31511" spans="1:2" x14ac:dyDescent="0.2">
      <c r="A31511" s="1" t="s">
        <v>1262</v>
      </c>
      <c r="B31511" t="str">
        <f>HYPERLINK("https://www.udobaer.de/out/media/public/cust/others/s0000696-2021-ch_it.pdf")</f>
        <v>https://www.udobaer.de/out/media/public/cust/others/s0000696-2021-ch_it.pdf</v>
      </c>
    </row>
    <row r="31512" spans="1:2" x14ac:dyDescent="0.2">
      <c r="A31512" s="1" t="s">
        <v>1263</v>
      </c>
      <c r="B31512" t="str">
        <f>HYPERLINK("https://www.udobaer.de/out/media/public/cust/others/s0000696-2021-ch_it.pdf")</f>
        <v>https://www.udobaer.de/out/media/public/cust/others/s0000696-2021-ch_it.pdf</v>
      </c>
    </row>
    <row r="31513" spans="1:2" x14ac:dyDescent="0.2">
      <c r="A31513" s="1" t="s">
        <v>1265</v>
      </c>
      <c r="B31513" t="str">
        <f>HYPERLINK("https://www.udobaer.de/out/media/public/cust/others/s0000696-2021-ch_it.pdf")</f>
        <v>https://www.udobaer.de/out/media/public/cust/others/s0000696-2021-ch_it.pdf</v>
      </c>
    </row>
    <row r="31514" spans="1:2" x14ac:dyDescent="0.2">
      <c r="A31514" s="1" t="s">
        <v>1259</v>
      </c>
      <c r="B31514" t="str">
        <f>HYPERLINK("https://www.udobaer.de/out/media/public/cust/others/s0000697-2021-ch_it.pdf")</f>
        <v>https://www.udobaer.de/out/media/public/cust/others/s0000697-2021-ch_it.pdf</v>
      </c>
    </row>
    <row r="31515" spans="1:2" x14ac:dyDescent="0.2">
      <c r="A31515" s="1" t="s">
        <v>1260</v>
      </c>
      <c r="B31515" t="str">
        <f>HYPERLINK("https://www.udobaer.de/out/media/public/cust/others/s0000697-2021-ch_it.pdf")</f>
        <v>https://www.udobaer.de/out/media/public/cust/others/s0000697-2021-ch_it.pdf</v>
      </c>
    </row>
    <row r="31516" spans="1:2" x14ac:dyDescent="0.2">
      <c r="A31516" s="1" t="s">
        <v>1261</v>
      </c>
      <c r="B31516" t="str">
        <f>HYPERLINK("https://www.udobaer.de/out/media/public/cust/others/s0000697-2021-ch_it.pdf")</f>
        <v>https://www.udobaer.de/out/media/public/cust/others/s0000697-2021-ch_it.pdf</v>
      </c>
    </row>
    <row r="31517" spans="1:2" x14ac:dyDescent="0.2">
      <c r="A31517" s="1" t="s">
        <v>1264</v>
      </c>
      <c r="B31517" t="str">
        <f>HYPERLINK("https://www.udobaer.de/out/media/public/cust/others/s0000697-2021-ch_it.pdf")</f>
        <v>https://www.udobaer.de/out/media/public/cust/others/s0000697-2021-ch_it.pdf</v>
      </c>
    </row>
    <row r="31518" spans="1:2" x14ac:dyDescent="0.2">
      <c r="A31518" s="1" t="s">
        <v>1266</v>
      </c>
      <c r="B31518" t="str">
        <f t="shared" ref="B31518:B31525" si="1033">HYPERLINK("https://www.udobaer.de/out/media/public/cust/others/s0000700-2021-ch_it.pdf")</f>
        <v>https://www.udobaer.de/out/media/public/cust/others/s0000700-2021-ch_it.pdf</v>
      </c>
    </row>
    <row r="31519" spans="1:2" x14ac:dyDescent="0.2">
      <c r="A31519" s="1" t="s">
        <v>1267</v>
      </c>
      <c r="B31519" t="str">
        <f t="shared" si="1033"/>
        <v>https://www.udobaer.de/out/media/public/cust/others/s0000700-2021-ch_it.pdf</v>
      </c>
    </row>
    <row r="31520" spans="1:2" x14ac:dyDescent="0.2">
      <c r="A31520" s="1" t="s">
        <v>1288</v>
      </c>
      <c r="B31520" t="str">
        <f t="shared" si="1033"/>
        <v>https://www.udobaer.de/out/media/public/cust/others/s0000700-2021-ch_it.pdf</v>
      </c>
    </row>
    <row r="31521" spans="1:2" x14ac:dyDescent="0.2">
      <c r="A31521" s="1" t="s">
        <v>1289</v>
      </c>
      <c r="B31521" t="str">
        <f t="shared" si="1033"/>
        <v>https://www.udobaer.de/out/media/public/cust/others/s0000700-2021-ch_it.pdf</v>
      </c>
    </row>
    <row r="31522" spans="1:2" x14ac:dyDescent="0.2">
      <c r="A31522" s="1" t="s">
        <v>1291</v>
      </c>
      <c r="B31522" t="str">
        <f t="shared" si="1033"/>
        <v>https://www.udobaer.de/out/media/public/cust/others/s0000700-2021-ch_it.pdf</v>
      </c>
    </row>
    <row r="31523" spans="1:2" x14ac:dyDescent="0.2">
      <c r="A31523" s="1" t="s">
        <v>1292</v>
      </c>
      <c r="B31523" t="str">
        <f t="shared" si="1033"/>
        <v>https://www.udobaer.de/out/media/public/cust/others/s0000700-2021-ch_it.pdf</v>
      </c>
    </row>
    <row r="31524" spans="1:2" x14ac:dyDescent="0.2">
      <c r="A31524" s="1" t="s">
        <v>1293</v>
      </c>
      <c r="B31524" t="str">
        <f t="shared" si="1033"/>
        <v>https://www.udobaer.de/out/media/public/cust/others/s0000700-2021-ch_it.pdf</v>
      </c>
    </row>
    <row r="31525" spans="1:2" x14ac:dyDescent="0.2">
      <c r="A31525" s="1" t="s">
        <v>1294</v>
      </c>
      <c r="B31525" t="str">
        <f t="shared" si="1033"/>
        <v>https://www.udobaer.de/out/media/public/cust/others/s0000700-2021-ch_it.pdf</v>
      </c>
    </row>
    <row r="31526" spans="1:2" x14ac:dyDescent="0.2">
      <c r="A31526" s="1" t="s">
        <v>1268</v>
      </c>
      <c r="B31526" t="str">
        <f t="shared" ref="B31526:B31547" si="1034">HYPERLINK("https://www.udobaer.de/out/media/public/cust/others/s0000701-2021-ch_it.pdf")</f>
        <v>https://www.udobaer.de/out/media/public/cust/others/s0000701-2021-ch_it.pdf</v>
      </c>
    </row>
    <row r="31527" spans="1:2" x14ac:dyDescent="0.2">
      <c r="A31527" s="1" t="s">
        <v>1269</v>
      </c>
      <c r="B31527" t="str">
        <f t="shared" si="1034"/>
        <v>https://www.udobaer.de/out/media/public/cust/others/s0000701-2021-ch_it.pdf</v>
      </c>
    </row>
    <row r="31528" spans="1:2" x14ac:dyDescent="0.2">
      <c r="A31528" s="1" t="s">
        <v>1270</v>
      </c>
      <c r="B31528" t="str">
        <f t="shared" si="1034"/>
        <v>https://www.udobaer.de/out/media/public/cust/others/s0000701-2021-ch_it.pdf</v>
      </c>
    </row>
    <row r="31529" spans="1:2" x14ac:dyDescent="0.2">
      <c r="A31529" s="1" t="s">
        <v>1271</v>
      </c>
      <c r="B31529" t="str">
        <f t="shared" si="1034"/>
        <v>https://www.udobaer.de/out/media/public/cust/others/s0000701-2021-ch_it.pdf</v>
      </c>
    </row>
    <row r="31530" spans="1:2" x14ac:dyDescent="0.2">
      <c r="A31530" s="1" t="s">
        <v>1272</v>
      </c>
      <c r="B31530" t="str">
        <f t="shared" si="1034"/>
        <v>https://www.udobaer.de/out/media/public/cust/others/s0000701-2021-ch_it.pdf</v>
      </c>
    </row>
    <row r="31531" spans="1:2" x14ac:dyDescent="0.2">
      <c r="A31531" s="1" t="s">
        <v>1273</v>
      </c>
      <c r="B31531" t="str">
        <f t="shared" si="1034"/>
        <v>https://www.udobaer.de/out/media/public/cust/others/s0000701-2021-ch_it.pdf</v>
      </c>
    </row>
    <row r="31532" spans="1:2" x14ac:dyDescent="0.2">
      <c r="A31532" s="1" t="s">
        <v>1274</v>
      </c>
      <c r="B31532" t="str">
        <f t="shared" si="1034"/>
        <v>https://www.udobaer.de/out/media/public/cust/others/s0000701-2021-ch_it.pdf</v>
      </c>
    </row>
    <row r="31533" spans="1:2" x14ac:dyDescent="0.2">
      <c r="A31533" s="1" t="s">
        <v>1275</v>
      </c>
      <c r="B31533" t="str">
        <f t="shared" si="1034"/>
        <v>https://www.udobaer.de/out/media/public/cust/others/s0000701-2021-ch_it.pdf</v>
      </c>
    </row>
    <row r="31534" spans="1:2" x14ac:dyDescent="0.2">
      <c r="A31534" s="1" t="s">
        <v>1276</v>
      </c>
      <c r="B31534" t="str">
        <f t="shared" si="1034"/>
        <v>https://www.udobaer.de/out/media/public/cust/others/s0000701-2021-ch_it.pdf</v>
      </c>
    </row>
    <row r="31535" spans="1:2" x14ac:dyDescent="0.2">
      <c r="A31535" s="1" t="s">
        <v>1277</v>
      </c>
      <c r="B31535" t="str">
        <f t="shared" si="1034"/>
        <v>https://www.udobaer.de/out/media/public/cust/others/s0000701-2021-ch_it.pdf</v>
      </c>
    </row>
    <row r="31536" spans="1:2" x14ac:dyDescent="0.2">
      <c r="A31536" s="1" t="s">
        <v>1278</v>
      </c>
      <c r="B31536" t="str">
        <f t="shared" si="1034"/>
        <v>https://www.udobaer.de/out/media/public/cust/others/s0000701-2021-ch_it.pdf</v>
      </c>
    </row>
    <row r="31537" spans="1:2" x14ac:dyDescent="0.2">
      <c r="A31537" s="1" t="s">
        <v>1279</v>
      </c>
      <c r="B31537" t="str">
        <f t="shared" si="1034"/>
        <v>https://www.udobaer.de/out/media/public/cust/others/s0000701-2021-ch_it.pdf</v>
      </c>
    </row>
    <row r="31538" spans="1:2" x14ac:dyDescent="0.2">
      <c r="A31538" s="1" t="s">
        <v>1280</v>
      </c>
      <c r="B31538" t="str">
        <f t="shared" si="1034"/>
        <v>https://www.udobaer.de/out/media/public/cust/others/s0000701-2021-ch_it.pdf</v>
      </c>
    </row>
    <row r="31539" spans="1:2" x14ac:dyDescent="0.2">
      <c r="A31539" s="1" t="s">
        <v>1281</v>
      </c>
      <c r="B31539" t="str">
        <f t="shared" si="1034"/>
        <v>https://www.udobaer.de/out/media/public/cust/others/s0000701-2021-ch_it.pdf</v>
      </c>
    </row>
    <row r="31540" spans="1:2" x14ac:dyDescent="0.2">
      <c r="A31540" s="1" t="s">
        <v>1282</v>
      </c>
      <c r="B31540" t="str">
        <f t="shared" si="1034"/>
        <v>https://www.udobaer.de/out/media/public/cust/others/s0000701-2021-ch_it.pdf</v>
      </c>
    </row>
    <row r="31541" spans="1:2" x14ac:dyDescent="0.2">
      <c r="A31541" s="1" t="s">
        <v>1283</v>
      </c>
      <c r="B31541" t="str">
        <f t="shared" si="1034"/>
        <v>https://www.udobaer.de/out/media/public/cust/others/s0000701-2021-ch_it.pdf</v>
      </c>
    </row>
    <row r="31542" spans="1:2" x14ac:dyDescent="0.2">
      <c r="A31542" s="1" t="s">
        <v>1284</v>
      </c>
      <c r="B31542" t="str">
        <f t="shared" si="1034"/>
        <v>https://www.udobaer.de/out/media/public/cust/others/s0000701-2021-ch_it.pdf</v>
      </c>
    </row>
    <row r="31543" spans="1:2" x14ac:dyDescent="0.2">
      <c r="A31543" s="1" t="s">
        <v>1285</v>
      </c>
      <c r="B31543" t="str">
        <f t="shared" si="1034"/>
        <v>https://www.udobaer.de/out/media/public/cust/others/s0000701-2021-ch_it.pdf</v>
      </c>
    </row>
    <row r="31544" spans="1:2" x14ac:dyDescent="0.2">
      <c r="A31544" s="1" t="s">
        <v>1286</v>
      </c>
      <c r="B31544" t="str">
        <f t="shared" si="1034"/>
        <v>https://www.udobaer.de/out/media/public/cust/others/s0000701-2021-ch_it.pdf</v>
      </c>
    </row>
    <row r="31545" spans="1:2" x14ac:dyDescent="0.2">
      <c r="A31545" s="1" t="s">
        <v>1287</v>
      </c>
      <c r="B31545" t="str">
        <f t="shared" si="1034"/>
        <v>https://www.udobaer.de/out/media/public/cust/others/s0000701-2021-ch_it.pdf</v>
      </c>
    </row>
    <row r="31546" spans="1:2" x14ac:dyDescent="0.2">
      <c r="A31546" s="1" t="s">
        <v>1290</v>
      </c>
      <c r="B31546" t="str">
        <f t="shared" si="1034"/>
        <v>https://www.udobaer.de/out/media/public/cust/others/s0000701-2021-ch_it.pdf</v>
      </c>
    </row>
    <row r="31547" spans="1:2" x14ac:dyDescent="0.2">
      <c r="A31547" s="1" t="s">
        <v>1644</v>
      </c>
      <c r="B31547" t="str">
        <f t="shared" si="1034"/>
        <v>https://www.udobaer.de/out/media/public/cust/others/s0000701-2021-ch_it.pdf</v>
      </c>
    </row>
    <row r="31548" spans="1:2" x14ac:dyDescent="0.2">
      <c r="A31548" s="1" t="s">
        <v>1295</v>
      </c>
      <c r="B31548" t="str">
        <f t="shared" ref="B31548:B31573" si="1035">HYPERLINK("https://www.udobaer.de/out/media/public/cust/others/s0000702-2021-ch_it.pdf")</f>
        <v>https://www.udobaer.de/out/media/public/cust/others/s0000702-2021-ch_it.pdf</v>
      </c>
    </row>
    <row r="31549" spans="1:2" x14ac:dyDescent="0.2">
      <c r="A31549" s="1" t="s">
        <v>1296</v>
      </c>
      <c r="B31549" t="str">
        <f t="shared" si="1035"/>
        <v>https://www.udobaer.de/out/media/public/cust/others/s0000702-2021-ch_it.pdf</v>
      </c>
    </row>
    <row r="31550" spans="1:2" x14ac:dyDescent="0.2">
      <c r="A31550" s="1" t="s">
        <v>1297</v>
      </c>
      <c r="B31550" t="str">
        <f t="shared" si="1035"/>
        <v>https://www.udobaer.de/out/media/public/cust/others/s0000702-2021-ch_it.pdf</v>
      </c>
    </row>
    <row r="31551" spans="1:2" x14ac:dyDescent="0.2">
      <c r="A31551" s="1" t="s">
        <v>1298</v>
      </c>
      <c r="B31551" t="str">
        <f t="shared" si="1035"/>
        <v>https://www.udobaer.de/out/media/public/cust/others/s0000702-2021-ch_it.pdf</v>
      </c>
    </row>
    <row r="31552" spans="1:2" x14ac:dyDescent="0.2">
      <c r="A31552" s="1" t="s">
        <v>1299</v>
      </c>
      <c r="B31552" t="str">
        <f t="shared" si="1035"/>
        <v>https://www.udobaer.de/out/media/public/cust/others/s0000702-2021-ch_it.pdf</v>
      </c>
    </row>
    <row r="31553" spans="1:2" x14ac:dyDescent="0.2">
      <c r="A31553" s="1" t="s">
        <v>1300</v>
      </c>
      <c r="B31553" t="str">
        <f t="shared" si="1035"/>
        <v>https://www.udobaer.de/out/media/public/cust/others/s0000702-2021-ch_it.pdf</v>
      </c>
    </row>
    <row r="31554" spans="1:2" x14ac:dyDescent="0.2">
      <c r="A31554" s="1" t="s">
        <v>1301</v>
      </c>
      <c r="B31554" t="str">
        <f t="shared" si="1035"/>
        <v>https://www.udobaer.de/out/media/public/cust/others/s0000702-2021-ch_it.pdf</v>
      </c>
    </row>
    <row r="31555" spans="1:2" x14ac:dyDescent="0.2">
      <c r="A31555" s="1" t="s">
        <v>1302</v>
      </c>
      <c r="B31555" t="str">
        <f t="shared" si="1035"/>
        <v>https://www.udobaer.de/out/media/public/cust/others/s0000702-2021-ch_it.pdf</v>
      </c>
    </row>
    <row r="31556" spans="1:2" x14ac:dyDescent="0.2">
      <c r="A31556" s="1" t="s">
        <v>1303</v>
      </c>
      <c r="B31556" t="str">
        <f t="shared" si="1035"/>
        <v>https://www.udobaer.de/out/media/public/cust/others/s0000702-2021-ch_it.pdf</v>
      </c>
    </row>
    <row r="31557" spans="1:2" x14ac:dyDescent="0.2">
      <c r="A31557" s="1" t="s">
        <v>1304</v>
      </c>
      <c r="B31557" t="str">
        <f t="shared" si="1035"/>
        <v>https://www.udobaer.de/out/media/public/cust/others/s0000702-2021-ch_it.pdf</v>
      </c>
    </row>
    <row r="31558" spans="1:2" x14ac:dyDescent="0.2">
      <c r="A31558" s="1" t="s">
        <v>1305</v>
      </c>
      <c r="B31558" t="str">
        <f t="shared" si="1035"/>
        <v>https://www.udobaer.de/out/media/public/cust/others/s0000702-2021-ch_it.pdf</v>
      </c>
    </row>
    <row r="31559" spans="1:2" x14ac:dyDescent="0.2">
      <c r="A31559" s="1" t="s">
        <v>1306</v>
      </c>
      <c r="B31559" t="str">
        <f t="shared" si="1035"/>
        <v>https://www.udobaer.de/out/media/public/cust/others/s0000702-2021-ch_it.pdf</v>
      </c>
    </row>
    <row r="31560" spans="1:2" x14ac:dyDescent="0.2">
      <c r="A31560" s="1" t="s">
        <v>1307</v>
      </c>
      <c r="B31560" t="str">
        <f t="shared" si="1035"/>
        <v>https://www.udobaer.de/out/media/public/cust/others/s0000702-2021-ch_it.pdf</v>
      </c>
    </row>
    <row r="31561" spans="1:2" x14ac:dyDescent="0.2">
      <c r="A31561" s="1" t="s">
        <v>1374</v>
      </c>
      <c r="B31561" t="str">
        <f t="shared" si="1035"/>
        <v>https://www.udobaer.de/out/media/public/cust/others/s0000702-2021-ch_it.pdf</v>
      </c>
    </row>
    <row r="31562" spans="1:2" x14ac:dyDescent="0.2">
      <c r="A31562" s="1" t="s">
        <v>1376</v>
      </c>
      <c r="B31562" t="str">
        <f t="shared" si="1035"/>
        <v>https://www.udobaer.de/out/media/public/cust/others/s0000702-2021-ch_it.pdf</v>
      </c>
    </row>
    <row r="31563" spans="1:2" x14ac:dyDescent="0.2">
      <c r="A31563" s="1" t="s">
        <v>1377</v>
      </c>
      <c r="B31563" t="str">
        <f t="shared" si="1035"/>
        <v>https://www.udobaer.de/out/media/public/cust/others/s0000702-2021-ch_it.pdf</v>
      </c>
    </row>
    <row r="31564" spans="1:2" x14ac:dyDescent="0.2">
      <c r="A31564" s="1" t="s">
        <v>1378</v>
      </c>
      <c r="B31564" t="str">
        <f t="shared" si="1035"/>
        <v>https://www.udobaer.de/out/media/public/cust/others/s0000702-2021-ch_it.pdf</v>
      </c>
    </row>
    <row r="31565" spans="1:2" x14ac:dyDescent="0.2">
      <c r="A31565" s="1" t="s">
        <v>1379</v>
      </c>
      <c r="B31565" t="str">
        <f t="shared" si="1035"/>
        <v>https://www.udobaer.de/out/media/public/cust/others/s0000702-2021-ch_it.pdf</v>
      </c>
    </row>
    <row r="31566" spans="1:2" x14ac:dyDescent="0.2">
      <c r="A31566" s="1" t="s">
        <v>1656</v>
      </c>
      <c r="B31566" t="str">
        <f t="shared" si="1035"/>
        <v>https://www.udobaer.de/out/media/public/cust/others/s0000702-2021-ch_it.pdf</v>
      </c>
    </row>
    <row r="31567" spans="1:2" x14ac:dyDescent="0.2">
      <c r="A31567" s="1" t="s">
        <v>1658</v>
      </c>
      <c r="B31567" t="str">
        <f t="shared" si="1035"/>
        <v>https://www.udobaer.de/out/media/public/cust/others/s0000702-2021-ch_it.pdf</v>
      </c>
    </row>
    <row r="31568" spans="1:2" x14ac:dyDescent="0.2">
      <c r="A31568" s="1" t="s">
        <v>1659</v>
      </c>
      <c r="B31568" t="str">
        <f t="shared" si="1035"/>
        <v>https://www.udobaer.de/out/media/public/cust/others/s0000702-2021-ch_it.pdf</v>
      </c>
    </row>
    <row r="31569" spans="1:2" x14ac:dyDescent="0.2">
      <c r="A31569" s="1" t="s">
        <v>1660</v>
      </c>
      <c r="B31569" t="str">
        <f t="shared" si="1035"/>
        <v>https://www.udobaer.de/out/media/public/cust/others/s0000702-2021-ch_it.pdf</v>
      </c>
    </row>
    <row r="31570" spans="1:2" x14ac:dyDescent="0.2">
      <c r="A31570" s="1" t="s">
        <v>1661</v>
      </c>
      <c r="B31570" t="str">
        <f t="shared" si="1035"/>
        <v>https://www.udobaer.de/out/media/public/cust/others/s0000702-2021-ch_it.pdf</v>
      </c>
    </row>
    <row r="31571" spans="1:2" x14ac:dyDescent="0.2">
      <c r="A31571" s="1" t="s">
        <v>1662</v>
      </c>
      <c r="B31571" t="str">
        <f t="shared" si="1035"/>
        <v>https://www.udobaer.de/out/media/public/cust/others/s0000702-2021-ch_it.pdf</v>
      </c>
    </row>
    <row r="31572" spans="1:2" x14ac:dyDescent="0.2">
      <c r="A31572" s="1" t="s">
        <v>1663</v>
      </c>
      <c r="B31572" t="str">
        <f t="shared" si="1035"/>
        <v>https://www.udobaer.de/out/media/public/cust/others/s0000702-2021-ch_it.pdf</v>
      </c>
    </row>
    <row r="31573" spans="1:2" x14ac:dyDescent="0.2">
      <c r="A31573" s="1" t="s">
        <v>1664</v>
      </c>
      <c r="B31573" t="str">
        <f t="shared" si="1035"/>
        <v>https://www.udobaer.de/out/media/public/cust/others/s0000702-2021-ch_it.pdf</v>
      </c>
    </row>
    <row r="31574" spans="1:2" x14ac:dyDescent="0.2">
      <c r="A31574" s="1" t="s">
        <v>1325</v>
      </c>
      <c r="B31574" t="str">
        <f>HYPERLINK("https://www.udobaer.de/out/media/public/cust/others/s0000703-2021-ch_it.pdf")</f>
        <v>https://www.udobaer.de/out/media/public/cust/others/s0000703-2021-ch_it.pdf</v>
      </c>
    </row>
    <row r="31575" spans="1:2" x14ac:dyDescent="0.2">
      <c r="A31575" s="1" t="s">
        <v>1326</v>
      </c>
      <c r="B31575" t="str">
        <f>HYPERLINK("https://www.udobaer.de/out/media/public/cust/others/s0000703-2021-ch_it.pdf")</f>
        <v>https://www.udobaer.de/out/media/public/cust/others/s0000703-2021-ch_it.pdf</v>
      </c>
    </row>
    <row r="31576" spans="1:2" x14ac:dyDescent="0.2">
      <c r="A31576" s="1" t="s">
        <v>1327</v>
      </c>
      <c r="B31576" t="str">
        <f>HYPERLINK("https://www.udobaer.de/out/media/public/cust/others/s0000703-2021-ch_it.pdf")</f>
        <v>https://www.udobaer.de/out/media/public/cust/others/s0000703-2021-ch_it.pdf</v>
      </c>
    </row>
    <row r="31577" spans="1:2" x14ac:dyDescent="0.2">
      <c r="A31577" s="1" t="s">
        <v>1315</v>
      </c>
      <c r="B31577" t="str">
        <f t="shared" ref="B31577:B31597" si="1036">HYPERLINK("https://www.udobaer.de/out/media/public/cust/others/s0000704-2021-ch_it.pdf")</f>
        <v>https://www.udobaer.de/out/media/public/cust/others/s0000704-2021-ch_it.pdf</v>
      </c>
    </row>
    <row r="31578" spans="1:2" x14ac:dyDescent="0.2">
      <c r="A31578" s="1" t="s">
        <v>1316</v>
      </c>
      <c r="B31578" t="str">
        <f t="shared" si="1036"/>
        <v>https://www.udobaer.de/out/media/public/cust/others/s0000704-2021-ch_it.pdf</v>
      </c>
    </row>
    <row r="31579" spans="1:2" x14ac:dyDescent="0.2">
      <c r="A31579" s="1" t="s">
        <v>1318</v>
      </c>
      <c r="B31579" t="str">
        <f t="shared" si="1036"/>
        <v>https://www.udobaer.de/out/media/public/cust/others/s0000704-2021-ch_it.pdf</v>
      </c>
    </row>
    <row r="31580" spans="1:2" x14ac:dyDescent="0.2">
      <c r="A31580" s="1" t="s">
        <v>1319</v>
      </c>
      <c r="B31580" t="str">
        <f t="shared" si="1036"/>
        <v>https://www.udobaer.de/out/media/public/cust/others/s0000704-2021-ch_it.pdf</v>
      </c>
    </row>
    <row r="31581" spans="1:2" x14ac:dyDescent="0.2">
      <c r="A31581" s="1" t="s">
        <v>1320</v>
      </c>
      <c r="B31581" t="str">
        <f t="shared" si="1036"/>
        <v>https://www.udobaer.de/out/media/public/cust/others/s0000704-2021-ch_it.pdf</v>
      </c>
    </row>
    <row r="31582" spans="1:2" x14ac:dyDescent="0.2">
      <c r="A31582" s="1" t="s">
        <v>1329</v>
      </c>
      <c r="B31582" t="str">
        <f t="shared" si="1036"/>
        <v>https://www.udobaer.de/out/media/public/cust/others/s0000704-2021-ch_it.pdf</v>
      </c>
    </row>
    <row r="31583" spans="1:2" x14ac:dyDescent="0.2">
      <c r="A31583" s="1" t="s">
        <v>1330</v>
      </c>
      <c r="B31583" t="str">
        <f t="shared" si="1036"/>
        <v>https://www.udobaer.de/out/media/public/cust/others/s0000704-2021-ch_it.pdf</v>
      </c>
    </row>
    <row r="31584" spans="1:2" x14ac:dyDescent="0.2">
      <c r="A31584" s="1" t="s">
        <v>1331</v>
      </c>
      <c r="B31584" t="str">
        <f t="shared" si="1036"/>
        <v>https://www.udobaer.de/out/media/public/cust/others/s0000704-2021-ch_it.pdf</v>
      </c>
    </row>
    <row r="31585" spans="1:2" x14ac:dyDescent="0.2">
      <c r="A31585" s="1" t="s">
        <v>1332</v>
      </c>
      <c r="B31585" t="str">
        <f t="shared" si="1036"/>
        <v>https://www.udobaer.de/out/media/public/cust/others/s0000704-2021-ch_it.pdf</v>
      </c>
    </row>
    <row r="31586" spans="1:2" x14ac:dyDescent="0.2">
      <c r="A31586" s="1" t="s">
        <v>1333</v>
      </c>
      <c r="B31586" t="str">
        <f t="shared" si="1036"/>
        <v>https://www.udobaer.de/out/media/public/cust/others/s0000704-2021-ch_it.pdf</v>
      </c>
    </row>
    <row r="31587" spans="1:2" x14ac:dyDescent="0.2">
      <c r="A31587" s="1" t="s">
        <v>1645</v>
      </c>
      <c r="B31587" t="str">
        <f t="shared" si="1036"/>
        <v>https://www.udobaer.de/out/media/public/cust/others/s0000704-2021-ch_it.pdf</v>
      </c>
    </row>
    <row r="31588" spans="1:2" x14ac:dyDescent="0.2">
      <c r="A31588" s="1" t="s">
        <v>1646</v>
      </c>
      <c r="B31588" t="str">
        <f t="shared" si="1036"/>
        <v>https://www.udobaer.de/out/media/public/cust/others/s0000704-2021-ch_it.pdf</v>
      </c>
    </row>
    <row r="31589" spans="1:2" x14ac:dyDescent="0.2">
      <c r="A31589" s="1" t="s">
        <v>1647</v>
      </c>
      <c r="B31589" t="str">
        <f t="shared" si="1036"/>
        <v>https://www.udobaer.de/out/media/public/cust/others/s0000704-2021-ch_it.pdf</v>
      </c>
    </row>
    <row r="31590" spans="1:2" x14ac:dyDescent="0.2">
      <c r="A31590" s="1" t="s">
        <v>1648</v>
      </c>
      <c r="B31590" t="str">
        <f t="shared" si="1036"/>
        <v>https://www.udobaer.de/out/media/public/cust/others/s0000704-2021-ch_it.pdf</v>
      </c>
    </row>
    <row r="31591" spans="1:2" x14ac:dyDescent="0.2">
      <c r="A31591" s="1" t="s">
        <v>1649</v>
      </c>
      <c r="B31591" t="str">
        <f t="shared" si="1036"/>
        <v>https://www.udobaer.de/out/media/public/cust/others/s0000704-2021-ch_it.pdf</v>
      </c>
    </row>
    <row r="31592" spans="1:2" x14ac:dyDescent="0.2">
      <c r="A31592" s="1" t="s">
        <v>1650</v>
      </c>
      <c r="B31592" t="str">
        <f t="shared" si="1036"/>
        <v>https://www.udobaer.de/out/media/public/cust/others/s0000704-2021-ch_it.pdf</v>
      </c>
    </row>
    <row r="31593" spans="1:2" x14ac:dyDescent="0.2">
      <c r="A31593" s="1" t="s">
        <v>1651</v>
      </c>
      <c r="B31593" t="str">
        <f t="shared" si="1036"/>
        <v>https://www.udobaer.de/out/media/public/cust/others/s0000704-2021-ch_it.pdf</v>
      </c>
    </row>
    <row r="31594" spans="1:2" x14ac:dyDescent="0.2">
      <c r="A31594" s="1" t="s">
        <v>1652</v>
      </c>
      <c r="B31594" t="str">
        <f t="shared" si="1036"/>
        <v>https://www.udobaer.de/out/media/public/cust/others/s0000704-2021-ch_it.pdf</v>
      </c>
    </row>
    <row r="31595" spans="1:2" x14ac:dyDescent="0.2">
      <c r="A31595" s="1" t="s">
        <v>1653</v>
      </c>
      <c r="B31595" t="str">
        <f t="shared" si="1036"/>
        <v>https://www.udobaer.de/out/media/public/cust/others/s0000704-2021-ch_it.pdf</v>
      </c>
    </row>
    <row r="31596" spans="1:2" x14ac:dyDescent="0.2">
      <c r="A31596" s="1" t="s">
        <v>1654</v>
      </c>
      <c r="B31596" t="str">
        <f t="shared" si="1036"/>
        <v>https://www.udobaer.de/out/media/public/cust/others/s0000704-2021-ch_it.pdf</v>
      </c>
    </row>
    <row r="31597" spans="1:2" x14ac:dyDescent="0.2">
      <c r="A31597" s="1" t="s">
        <v>1655</v>
      </c>
      <c r="B31597" t="str">
        <f t="shared" si="1036"/>
        <v>https://www.udobaer.de/out/media/public/cust/others/s0000704-2021-ch_it.pdf</v>
      </c>
    </row>
    <row r="31598" spans="1:2" x14ac:dyDescent="0.2">
      <c r="A31598" s="1" t="s">
        <v>1308</v>
      </c>
      <c r="B31598" t="str">
        <f t="shared" ref="B31598:B31610" si="1037">HYPERLINK("https://www.udobaer.de/out/media/public/cust/others/s0000705-2021-ch_it.pdf")</f>
        <v>https://www.udobaer.de/out/media/public/cust/others/s0000705-2021-ch_it.pdf</v>
      </c>
    </row>
    <row r="31599" spans="1:2" x14ac:dyDescent="0.2">
      <c r="A31599" s="1" t="s">
        <v>1309</v>
      </c>
      <c r="B31599" t="str">
        <f t="shared" si="1037"/>
        <v>https://www.udobaer.de/out/media/public/cust/others/s0000705-2021-ch_it.pdf</v>
      </c>
    </row>
    <row r="31600" spans="1:2" x14ac:dyDescent="0.2">
      <c r="A31600" s="1" t="s">
        <v>1310</v>
      </c>
      <c r="B31600" t="str">
        <f t="shared" si="1037"/>
        <v>https://www.udobaer.de/out/media/public/cust/others/s0000705-2021-ch_it.pdf</v>
      </c>
    </row>
    <row r="31601" spans="1:2" x14ac:dyDescent="0.2">
      <c r="A31601" s="1" t="s">
        <v>1311</v>
      </c>
      <c r="B31601" t="str">
        <f t="shared" si="1037"/>
        <v>https://www.udobaer.de/out/media/public/cust/others/s0000705-2021-ch_it.pdf</v>
      </c>
    </row>
    <row r="31602" spans="1:2" x14ac:dyDescent="0.2">
      <c r="A31602" s="1" t="s">
        <v>1312</v>
      </c>
      <c r="B31602" t="str">
        <f t="shared" si="1037"/>
        <v>https://www.udobaer.de/out/media/public/cust/others/s0000705-2021-ch_it.pdf</v>
      </c>
    </row>
    <row r="31603" spans="1:2" x14ac:dyDescent="0.2">
      <c r="A31603" s="1" t="s">
        <v>1313</v>
      </c>
      <c r="B31603" t="str">
        <f t="shared" si="1037"/>
        <v>https://www.udobaer.de/out/media/public/cust/others/s0000705-2021-ch_it.pdf</v>
      </c>
    </row>
    <row r="31604" spans="1:2" x14ac:dyDescent="0.2">
      <c r="A31604" s="1" t="s">
        <v>1314</v>
      </c>
      <c r="B31604" t="str">
        <f t="shared" si="1037"/>
        <v>https://www.udobaer.de/out/media/public/cust/others/s0000705-2021-ch_it.pdf</v>
      </c>
    </row>
    <row r="31605" spans="1:2" x14ac:dyDescent="0.2">
      <c r="A31605" s="1" t="s">
        <v>1317</v>
      </c>
      <c r="B31605" t="str">
        <f t="shared" si="1037"/>
        <v>https://www.udobaer.de/out/media/public/cust/others/s0000705-2021-ch_it.pdf</v>
      </c>
    </row>
    <row r="31606" spans="1:2" x14ac:dyDescent="0.2">
      <c r="A31606" s="1" t="s">
        <v>1321</v>
      </c>
      <c r="B31606" t="str">
        <f t="shared" si="1037"/>
        <v>https://www.udobaer.de/out/media/public/cust/others/s0000705-2021-ch_it.pdf</v>
      </c>
    </row>
    <row r="31607" spans="1:2" x14ac:dyDescent="0.2">
      <c r="A31607" s="1" t="s">
        <v>1322</v>
      </c>
      <c r="B31607" t="str">
        <f t="shared" si="1037"/>
        <v>https://www.udobaer.de/out/media/public/cust/others/s0000705-2021-ch_it.pdf</v>
      </c>
    </row>
    <row r="31608" spans="1:2" x14ac:dyDescent="0.2">
      <c r="A31608" s="1" t="s">
        <v>1323</v>
      </c>
      <c r="B31608" t="str">
        <f t="shared" si="1037"/>
        <v>https://www.udobaer.de/out/media/public/cust/others/s0000705-2021-ch_it.pdf</v>
      </c>
    </row>
    <row r="31609" spans="1:2" x14ac:dyDescent="0.2">
      <c r="A31609" s="1" t="s">
        <v>1324</v>
      </c>
      <c r="B31609" t="str">
        <f t="shared" si="1037"/>
        <v>https://www.udobaer.de/out/media/public/cust/others/s0000705-2021-ch_it.pdf</v>
      </c>
    </row>
    <row r="31610" spans="1:2" x14ac:dyDescent="0.2">
      <c r="A31610" s="1" t="s">
        <v>1328</v>
      </c>
      <c r="B31610" t="str">
        <f t="shared" si="1037"/>
        <v>https://www.udobaer.de/out/media/public/cust/others/s0000705-2021-ch_it.pdf</v>
      </c>
    </row>
    <row r="31611" spans="1:2" x14ac:dyDescent="0.2">
      <c r="A31611" s="1" t="s">
        <v>133</v>
      </c>
      <c r="B31611" t="str">
        <f t="shared" ref="B31611:B31620" si="1038">HYPERLINK("https://www.udobaer.de/out/media/public/cust/others/s0000706-2021-ch_it.pdf")</f>
        <v>https://www.udobaer.de/out/media/public/cust/others/s0000706-2021-ch_it.pdf</v>
      </c>
    </row>
    <row r="31612" spans="1:2" x14ac:dyDescent="0.2">
      <c r="A31612" s="1" t="s">
        <v>136</v>
      </c>
      <c r="B31612" t="str">
        <f t="shared" si="1038"/>
        <v>https://www.udobaer.de/out/media/public/cust/others/s0000706-2021-ch_it.pdf</v>
      </c>
    </row>
    <row r="31613" spans="1:2" x14ac:dyDescent="0.2">
      <c r="A31613" s="1" t="s">
        <v>137</v>
      </c>
      <c r="B31613" t="str">
        <f t="shared" si="1038"/>
        <v>https://www.udobaer.de/out/media/public/cust/others/s0000706-2021-ch_it.pdf</v>
      </c>
    </row>
    <row r="31614" spans="1:2" x14ac:dyDescent="0.2">
      <c r="A31614" s="1" t="s">
        <v>1622</v>
      </c>
      <c r="B31614" t="str">
        <f t="shared" si="1038"/>
        <v>https://www.udobaer.de/out/media/public/cust/others/s0000706-2021-ch_it.pdf</v>
      </c>
    </row>
    <row r="31615" spans="1:2" x14ac:dyDescent="0.2">
      <c r="A31615" s="1" t="s">
        <v>1623</v>
      </c>
      <c r="B31615" t="str">
        <f t="shared" si="1038"/>
        <v>https://www.udobaer.de/out/media/public/cust/others/s0000706-2021-ch_it.pdf</v>
      </c>
    </row>
    <row r="31616" spans="1:2" x14ac:dyDescent="0.2">
      <c r="A31616" s="1" t="s">
        <v>1624</v>
      </c>
      <c r="B31616" t="str">
        <f t="shared" si="1038"/>
        <v>https://www.udobaer.de/out/media/public/cust/others/s0000706-2021-ch_it.pdf</v>
      </c>
    </row>
    <row r="31617" spans="1:2" x14ac:dyDescent="0.2">
      <c r="A31617" s="1" t="s">
        <v>1625</v>
      </c>
      <c r="B31617" t="str">
        <f t="shared" si="1038"/>
        <v>https://www.udobaer.de/out/media/public/cust/others/s0000706-2021-ch_it.pdf</v>
      </c>
    </row>
    <row r="31618" spans="1:2" x14ac:dyDescent="0.2">
      <c r="A31618" s="1" t="s">
        <v>1626</v>
      </c>
      <c r="B31618" t="str">
        <f t="shared" si="1038"/>
        <v>https://www.udobaer.de/out/media/public/cust/others/s0000706-2021-ch_it.pdf</v>
      </c>
    </row>
    <row r="31619" spans="1:2" x14ac:dyDescent="0.2">
      <c r="A31619" s="1" t="s">
        <v>1627</v>
      </c>
      <c r="B31619" t="str">
        <f t="shared" si="1038"/>
        <v>https://www.udobaer.de/out/media/public/cust/others/s0000706-2021-ch_it.pdf</v>
      </c>
    </row>
    <row r="31620" spans="1:2" x14ac:dyDescent="0.2">
      <c r="A31620" s="1" t="s">
        <v>1628</v>
      </c>
      <c r="B31620" t="str">
        <f t="shared" si="1038"/>
        <v>https://www.udobaer.de/out/media/public/cust/others/s0000706-2021-ch_it.pdf</v>
      </c>
    </row>
    <row r="31621" spans="1:2" x14ac:dyDescent="0.2">
      <c r="A31621" s="1" t="s">
        <v>1618</v>
      </c>
      <c r="B31621" t="str">
        <f t="shared" ref="B31621:B31626" si="1039">HYPERLINK("https://www.udobaer.de/out/media/public/cust/others/s0000707-2021-ch_it.pdf")</f>
        <v>https://www.udobaer.de/out/media/public/cust/others/s0000707-2021-ch_it.pdf</v>
      </c>
    </row>
    <row r="31622" spans="1:2" x14ac:dyDescent="0.2">
      <c r="A31622" s="1" t="s">
        <v>1619</v>
      </c>
      <c r="B31622" t="str">
        <f t="shared" si="1039"/>
        <v>https://www.udobaer.de/out/media/public/cust/others/s0000707-2021-ch_it.pdf</v>
      </c>
    </row>
    <row r="31623" spans="1:2" x14ac:dyDescent="0.2">
      <c r="A31623" s="1" t="s">
        <v>1620</v>
      </c>
      <c r="B31623" t="str">
        <f t="shared" si="1039"/>
        <v>https://www.udobaer.de/out/media/public/cust/others/s0000707-2021-ch_it.pdf</v>
      </c>
    </row>
    <row r="31624" spans="1:2" x14ac:dyDescent="0.2">
      <c r="A31624" s="1" t="s">
        <v>1621</v>
      </c>
      <c r="B31624" t="str">
        <f t="shared" si="1039"/>
        <v>https://www.udobaer.de/out/media/public/cust/others/s0000707-2021-ch_it.pdf</v>
      </c>
    </row>
    <row r="31625" spans="1:2" x14ac:dyDescent="0.2">
      <c r="A31625" s="1" t="s">
        <v>1629</v>
      </c>
      <c r="B31625" t="str">
        <f t="shared" si="1039"/>
        <v>https://www.udobaer.de/out/media/public/cust/others/s0000707-2021-ch_it.pdf</v>
      </c>
    </row>
    <row r="31626" spans="1:2" x14ac:dyDescent="0.2">
      <c r="A31626" s="1" t="s">
        <v>1634</v>
      </c>
      <c r="B31626" t="str">
        <f t="shared" si="1039"/>
        <v>https://www.udobaer.de/out/media/public/cust/others/s0000707-2021-ch_it.pdf</v>
      </c>
    </row>
    <row r="31627" spans="1:2" x14ac:dyDescent="0.2">
      <c r="A31627" s="1" t="s">
        <v>1347</v>
      </c>
      <c r="B31627" t="str">
        <f t="shared" ref="B31627:B31645" si="1040">HYPERLINK("https://www.udobaer.de/out/media/public/cust/others/s0000708-2021-ch_it.pdf")</f>
        <v>https://www.udobaer.de/out/media/public/cust/others/s0000708-2021-ch_it.pdf</v>
      </c>
    </row>
    <row r="31628" spans="1:2" x14ac:dyDescent="0.2">
      <c r="A31628" s="1" t="s">
        <v>1349</v>
      </c>
      <c r="B31628" t="str">
        <f t="shared" si="1040"/>
        <v>https://www.udobaer.de/out/media/public/cust/others/s0000708-2021-ch_it.pdf</v>
      </c>
    </row>
    <row r="31629" spans="1:2" x14ac:dyDescent="0.2">
      <c r="A31629" s="1" t="s">
        <v>1350</v>
      </c>
      <c r="B31629" t="str">
        <f t="shared" si="1040"/>
        <v>https://www.udobaer.de/out/media/public/cust/others/s0000708-2021-ch_it.pdf</v>
      </c>
    </row>
    <row r="31630" spans="1:2" x14ac:dyDescent="0.2">
      <c r="A31630" s="1" t="s">
        <v>1351</v>
      </c>
      <c r="B31630" t="str">
        <f t="shared" si="1040"/>
        <v>https://www.udobaer.de/out/media/public/cust/others/s0000708-2021-ch_it.pdf</v>
      </c>
    </row>
    <row r="31631" spans="1:2" x14ac:dyDescent="0.2">
      <c r="A31631" s="1" t="s">
        <v>1352</v>
      </c>
      <c r="B31631" t="str">
        <f t="shared" si="1040"/>
        <v>https://www.udobaer.de/out/media/public/cust/others/s0000708-2021-ch_it.pdf</v>
      </c>
    </row>
    <row r="31632" spans="1:2" x14ac:dyDescent="0.2">
      <c r="A31632" s="1" t="s">
        <v>1353</v>
      </c>
      <c r="B31632" t="str">
        <f t="shared" si="1040"/>
        <v>https://www.udobaer.de/out/media/public/cust/others/s0000708-2021-ch_it.pdf</v>
      </c>
    </row>
    <row r="31633" spans="1:2" x14ac:dyDescent="0.2">
      <c r="A31633" s="1" t="s">
        <v>1354</v>
      </c>
      <c r="B31633" t="str">
        <f t="shared" si="1040"/>
        <v>https://www.udobaer.de/out/media/public/cust/others/s0000708-2021-ch_it.pdf</v>
      </c>
    </row>
    <row r="31634" spans="1:2" x14ac:dyDescent="0.2">
      <c r="A31634" s="1" t="s">
        <v>1355</v>
      </c>
      <c r="B31634" t="str">
        <f t="shared" si="1040"/>
        <v>https://www.udobaer.de/out/media/public/cust/others/s0000708-2021-ch_it.pdf</v>
      </c>
    </row>
    <row r="31635" spans="1:2" x14ac:dyDescent="0.2">
      <c r="A31635" s="1" t="s">
        <v>1356</v>
      </c>
      <c r="B31635" t="str">
        <f t="shared" si="1040"/>
        <v>https://www.udobaer.de/out/media/public/cust/others/s0000708-2021-ch_it.pdf</v>
      </c>
    </row>
    <row r="31636" spans="1:2" x14ac:dyDescent="0.2">
      <c r="A31636" s="1" t="s">
        <v>1357</v>
      </c>
      <c r="B31636" t="str">
        <f t="shared" si="1040"/>
        <v>https://www.udobaer.de/out/media/public/cust/others/s0000708-2021-ch_it.pdf</v>
      </c>
    </row>
    <row r="31637" spans="1:2" x14ac:dyDescent="0.2">
      <c r="A31637" s="1" t="s">
        <v>1358</v>
      </c>
      <c r="B31637" t="str">
        <f t="shared" si="1040"/>
        <v>https://www.udobaer.de/out/media/public/cust/others/s0000708-2021-ch_it.pdf</v>
      </c>
    </row>
    <row r="31638" spans="1:2" x14ac:dyDescent="0.2">
      <c r="A31638" s="1" t="s">
        <v>1359</v>
      </c>
      <c r="B31638" t="str">
        <f t="shared" si="1040"/>
        <v>https://www.udobaer.de/out/media/public/cust/others/s0000708-2021-ch_it.pdf</v>
      </c>
    </row>
    <row r="31639" spans="1:2" x14ac:dyDescent="0.2">
      <c r="A31639" s="1" t="s">
        <v>1360</v>
      </c>
      <c r="B31639" t="str">
        <f t="shared" si="1040"/>
        <v>https://www.udobaer.de/out/media/public/cust/others/s0000708-2021-ch_it.pdf</v>
      </c>
    </row>
    <row r="31640" spans="1:2" x14ac:dyDescent="0.2">
      <c r="A31640" s="1" t="s">
        <v>1361</v>
      </c>
      <c r="B31640" t="str">
        <f t="shared" si="1040"/>
        <v>https://www.udobaer.de/out/media/public/cust/others/s0000708-2021-ch_it.pdf</v>
      </c>
    </row>
    <row r="31641" spans="1:2" x14ac:dyDescent="0.2">
      <c r="A31641" s="1" t="s">
        <v>1362</v>
      </c>
      <c r="B31641" t="str">
        <f t="shared" si="1040"/>
        <v>https://www.udobaer.de/out/media/public/cust/others/s0000708-2021-ch_it.pdf</v>
      </c>
    </row>
    <row r="31642" spans="1:2" x14ac:dyDescent="0.2">
      <c r="A31642" s="1" t="s">
        <v>1363</v>
      </c>
      <c r="B31642" t="str">
        <f t="shared" si="1040"/>
        <v>https://www.udobaer.de/out/media/public/cust/others/s0000708-2021-ch_it.pdf</v>
      </c>
    </row>
    <row r="31643" spans="1:2" x14ac:dyDescent="0.2">
      <c r="A31643" s="1" t="s">
        <v>1365</v>
      </c>
      <c r="B31643" t="str">
        <f t="shared" si="1040"/>
        <v>https://www.udobaer.de/out/media/public/cust/others/s0000708-2021-ch_it.pdf</v>
      </c>
    </row>
    <row r="31644" spans="1:2" x14ac:dyDescent="0.2">
      <c r="A31644" s="1" t="s">
        <v>1367</v>
      </c>
      <c r="B31644" t="str">
        <f t="shared" si="1040"/>
        <v>https://www.udobaer.de/out/media/public/cust/others/s0000708-2021-ch_it.pdf</v>
      </c>
    </row>
    <row r="31645" spans="1:2" x14ac:dyDescent="0.2">
      <c r="A31645" s="1" t="s">
        <v>1657</v>
      </c>
      <c r="B31645" t="str">
        <f t="shared" si="1040"/>
        <v>https://www.udobaer.de/out/media/public/cust/others/s0000708-2021-ch_it.pdf</v>
      </c>
    </row>
    <row r="31646" spans="1:2" x14ac:dyDescent="0.2">
      <c r="A31646" s="1" t="s">
        <v>1335</v>
      </c>
      <c r="B31646" t="str">
        <f t="shared" ref="B31646:B31669" si="1041">HYPERLINK("https://www.udobaer.de/out/media/public/cust/others/s0000709-2021-ch_it.pdf")</f>
        <v>https://www.udobaer.de/out/media/public/cust/others/s0000709-2021-ch_it.pdf</v>
      </c>
    </row>
    <row r="31647" spans="1:2" x14ac:dyDescent="0.2">
      <c r="A31647" s="1" t="s">
        <v>1336</v>
      </c>
      <c r="B31647" t="str">
        <f t="shared" si="1041"/>
        <v>https://www.udobaer.de/out/media/public/cust/others/s0000709-2021-ch_it.pdf</v>
      </c>
    </row>
    <row r="31648" spans="1:2" x14ac:dyDescent="0.2">
      <c r="A31648" s="1" t="s">
        <v>1337</v>
      </c>
      <c r="B31648" t="str">
        <f t="shared" si="1041"/>
        <v>https://www.udobaer.de/out/media/public/cust/others/s0000709-2021-ch_it.pdf</v>
      </c>
    </row>
    <row r="31649" spans="1:2" x14ac:dyDescent="0.2">
      <c r="A31649" s="1" t="s">
        <v>1338</v>
      </c>
      <c r="B31649" t="str">
        <f t="shared" si="1041"/>
        <v>https://www.udobaer.de/out/media/public/cust/others/s0000709-2021-ch_it.pdf</v>
      </c>
    </row>
    <row r="31650" spans="1:2" x14ac:dyDescent="0.2">
      <c r="A31650" s="1" t="s">
        <v>1339</v>
      </c>
      <c r="B31650" t="str">
        <f t="shared" si="1041"/>
        <v>https://www.udobaer.de/out/media/public/cust/others/s0000709-2021-ch_it.pdf</v>
      </c>
    </row>
    <row r="31651" spans="1:2" x14ac:dyDescent="0.2">
      <c r="A31651" s="1" t="s">
        <v>1340</v>
      </c>
      <c r="B31651" t="str">
        <f t="shared" si="1041"/>
        <v>https://www.udobaer.de/out/media/public/cust/others/s0000709-2021-ch_it.pdf</v>
      </c>
    </row>
    <row r="31652" spans="1:2" x14ac:dyDescent="0.2">
      <c r="A31652" s="1" t="s">
        <v>1341</v>
      </c>
      <c r="B31652" t="str">
        <f t="shared" si="1041"/>
        <v>https://www.udobaer.de/out/media/public/cust/others/s0000709-2021-ch_it.pdf</v>
      </c>
    </row>
    <row r="31653" spans="1:2" x14ac:dyDescent="0.2">
      <c r="A31653" s="1" t="s">
        <v>1342</v>
      </c>
      <c r="B31653" t="str">
        <f t="shared" si="1041"/>
        <v>https://www.udobaer.de/out/media/public/cust/others/s0000709-2021-ch_it.pdf</v>
      </c>
    </row>
    <row r="31654" spans="1:2" x14ac:dyDescent="0.2">
      <c r="A31654" s="1" t="s">
        <v>1343</v>
      </c>
      <c r="B31654" t="str">
        <f t="shared" si="1041"/>
        <v>https://www.udobaer.de/out/media/public/cust/others/s0000709-2021-ch_it.pdf</v>
      </c>
    </row>
    <row r="31655" spans="1:2" x14ac:dyDescent="0.2">
      <c r="A31655" s="1" t="s">
        <v>1344</v>
      </c>
      <c r="B31655" t="str">
        <f t="shared" si="1041"/>
        <v>https://www.udobaer.de/out/media/public/cust/others/s0000709-2021-ch_it.pdf</v>
      </c>
    </row>
    <row r="31656" spans="1:2" x14ac:dyDescent="0.2">
      <c r="A31656" s="1" t="s">
        <v>1345</v>
      </c>
      <c r="B31656" t="str">
        <f t="shared" si="1041"/>
        <v>https://www.udobaer.de/out/media/public/cust/others/s0000709-2021-ch_it.pdf</v>
      </c>
    </row>
    <row r="31657" spans="1:2" x14ac:dyDescent="0.2">
      <c r="A31657" s="1" t="s">
        <v>1346</v>
      </c>
      <c r="B31657" t="str">
        <f t="shared" si="1041"/>
        <v>https://www.udobaer.de/out/media/public/cust/others/s0000709-2021-ch_it.pdf</v>
      </c>
    </row>
    <row r="31658" spans="1:2" x14ac:dyDescent="0.2">
      <c r="A31658" s="1" t="s">
        <v>1348</v>
      </c>
      <c r="B31658" t="str">
        <f t="shared" si="1041"/>
        <v>https://www.udobaer.de/out/media/public/cust/others/s0000709-2021-ch_it.pdf</v>
      </c>
    </row>
    <row r="31659" spans="1:2" x14ac:dyDescent="0.2">
      <c r="A31659" s="1" t="s">
        <v>1630</v>
      </c>
      <c r="B31659" t="str">
        <f t="shared" si="1041"/>
        <v>https://www.udobaer.de/out/media/public/cust/others/s0000709-2021-ch_it.pdf</v>
      </c>
    </row>
    <row r="31660" spans="1:2" x14ac:dyDescent="0.2">
      <c r="A31660" s="1" t="s">
        <v>1631</v>
      </c>
      <c r="B31660" t="str">
        <f t="shared" si="1041"/>
        <v>https://www.udobaer.de/out/media/public/cust/others/s0000709-2021-ch_it.pdf</v>
      </c>
    </row>
    <row r="31661" spans="1:2" x14ac:dyDescent="0.2">
      <c r="A31661" s="1" t="s">
        <v>1632</v>
      </c>
      <c r="B31661" t="str">
        <f t="shared" si="1041"/>
        <v>https://www.udobaer.de/out/media/public/cust/others/s0000709-2021-ch_it.pdf</v>
      </c>
    </row>
    <row r="31662" spans="1:2" x14ac:dyDescent="0.2">
      <c r="A31662" s="1" t="s">
        <v>1633</v>
      </c>
      <c r="B31662" t="str">
        <f t="shared" si="1041"/>
        <v>https://www.udobaer.de/out/media/public/cust/others/s0000709-2021-ch_it.pdf</v>
      </c>
    </row>
    <row r="31663" spans="1:2" x14ac:dyDescent="0.2">
      <c r="A31663" s="1" t="s">
        <v>1635</v>
      </c>
      <c r="B31663" t="str">
        <f t="shared" si="1041"/>
        <v>https://www.udobaer.de/out/media/public/cust/others/s0000709-2021-ch_it.pdf</v>
      </c>
    </row>
    <row r="31664" spans="1:2" x14ac:dyDescent="0.2">
      <c r="A31664" s="1" t="s">
        <v>1636</v>
      </c>
      <c r="B31664" t="str">
        <f t="shared" si="1041"/>
        <v>https://www.udobaer.de/out/media/public/cust/others/s0000709-2021-ch_it.pdf</v>
      </c>
    </row>
    <row r="31665" spans="1:2" x14ac:dyDescent="0.2">
      <c r="A31665" s="1" t="s">
        <v>1637</v>
      </c>
      <c r="B31665" t="str">
        <f t="shared" si="1041"/>
        <v>https://www.udobaer.de/out/media/public/cust/others/s0000709-2021-ch_it.pdf</v>
      </c>
    </row>
    <row r="31666" spans="1:2" x14ac:dyDescent="0.2">
      <c r="A31666" s="1" t="s">
        <v>1638</v>
      </c>
      <c r="B31666" t="str">
        <f t="shared" si="1041"/>
        <v>https://www.udobaer.de/out/media/public/cust/others/s0000709-2021-ch_it.pdf</v>
      </c>
    </row>
    <row r="31667" spans="1:2" x14ac:dyDescent="0.2">
      <c r="A31667" s="1" t="s">
        <v>1639</v>
      </c>
      <c r="B31667" t="str">
        <f t="shared" si="1041"/>
        <v>https://www.udobaer.de/out/media/public/cust/others/s0000709-2021-ch_it.pdf</v>
      </c>
    </row>
    <row r="31668" spans="1:2" x14ac:dyDescent="0.2">
      <c r="A31668" s="1" t="s">
        <v>1640</v>
      </c>
      <c r="B31668" t="str">
        <f t="shared" si="1041"/>
        <v>https://www.udobaer.de/out/media/public/cust/others/s0000709-2021-ch_it.pdf</v>
      </c>
    </row>
    <row r="31669" spans="1:2" x14ac:dyDescent="0.2">
      <c r="A31669" s="1" t="s">
        <v>1643</v>
      </c>
      <c r="B31669" t="str">
        <f t="shared" si="1041"/>
        <v>https://www.udobaer.de/out/media/public/cust/others/s0000709-2021-ch_it.pdf</v>
      </c>
    </row>
    <row r="31670" spans="1:2" x14ac:dyDescent="0.2">
      <c r="A31670" s="1" t="s">
        <v>1186</v>
      </c>
      <c r="B31670" t="str">
        <f t="shared" ref="B31670:B31679" si="1042">HYPERLINK("https://www.udobaer.de/out/media/public/cust/others/s0000710-2021-ch_it.pdf")</f>
        <v>https://www.udobaer.de/out/media/public/cust/others/s0000710-2021-ch_it.pdf</v>
      </c>
    </row>
    <row r="31671" spans="1:2" x14ac:dyDescent="0.2">
      <c r="A31671" s="1" t="s">
        <v>1187</v>
      </c>
      <c r="B31671" t="str">
        <f t="shared" si="1042"/>
        <v>https://www.udobaer.de/out/media/public/cust/others/s0000710-2021-ch_it.pdf</v>
      </c>
    </row>
    <row r="31672" spans="1:2" x14ac:dyDescent="0.2">
      <c r="A31672" s="1" t="s">
        <v>1188</v>
      </c>
      <c r="B31672" t="str">
        <f t="shared" si="1042"/>
        <v>https://www.udobaer.de/out/media/public/cust/others/s0000710-2021-ch_it.pdf</v>
      </c>
    </row>
    <row r="31673" spans="1:2" x14ac:dyDescent="0.2">
      <c r="A31673" s="1" t="s">
        <v>1189</v>
      </c>
      <c r="B31673" t="str">
        <f t="shared" si="1042"/>
        <v>https://www.udobaer.de/out/media/public/cust/others/s0000710-2021-ch_it.pdf</v>
      </c>
    </row>
    <row r="31674" spans="1:2" x14ac:dyDescent="0.2">
      <c r="A31674" s="1" t="s">
        <v>1364</v>
      </c>
      <c r="B31674" t="str">
        <f t="shared" si="1042"/>
        <v>https://www.udobaer.de/out/media/public/cust/others/s0000710-2021-ch_it.pdf</v>
      </c>
    </row>
    <row r="31675" spans="1:2" x14ac:dyDescent="0.2">
      <c r="A31675" s="1" t="s">
        <v>1366</v>
      </c>
      <c r="B31675" t="str">
        <f t="shared" si="1042"/>
        <v>https://www.udobaer.de/out/media/public/cust/others/s0000710-2021-ch_it.pdf</v>
      </c>
    </row>
    <row r="31676" spans="1:2" x14ac:dyDescent="0.2">
      <c r="A31676" s="1" t="s">
        <v>1368</v>
      </c>
      <c r="B31676" t="str">
        <f t="shared" si="1042"/>
        <v>https://www.udobaer.de/out/media/public/cust/others/s0000710-2021-ch_it.pdf</v>
      </c>
    </row>
    <row r="31677" spans="1:2" x14ac:dyDescent="0.2">
      <c r="A31677" s="1" t="s">
        <v>1369</v>
      </c>
      <c r="B31677" t="str">
        <f t="shared" si="1042"/>
        <v>https://www.udobaer.de/out/media/public/cust/others/s0000710-2021-ch_it.pdf</v>
      </c>
    </row>
    <row r="31678" spans="1:2" x14ac:dyDescent="0.2">
      <c r="A31678" s="1" t="s">
        <v>1641</v>
      </c>
      <c r="B31678" t="str">
        <f t="shared" si="1042"/>
        <v>https://www.udobaer.de/out/media/public/cust/others/s0000710-2021-ch_it.pdf</v>
      </c>
    </row>
    <row r="31679" spans="1:2" x14ac:dyDescent="0.2">
      <c r="A31679" s="1" t="s">
        <v>1642</v>
      </c>
      <c r="B31679" t="str">
        <f t="shared" si="1042"/>
        <v>https://www.udobaer.de/out/media/public/cust/others/s0000710-2021-ch_it.pdf</v>
      </c>
    </row>
    <row r="31680" spans="1:2" x14ac:dyDescent="0.2">
      <c r="A31680" s="1" t="s">
        <v>1380</v>
      </c>
      <c r="B31680" t="str">
        <f t="shared" ref="B31680:B31721" si="1043">HYPERLINK("https://www.udobaer.de/out/media/public/cust/others/s0000711-2021-ch_it.pdf")</f>
        <v>https://www.udobaer.de/out/media/public/cust/others/s0000711-2021-ch_it.pdf</v>
      </c>
    </row>
    <row r="31681" spans="1:2" x14ac:dyDescent="0.2">
      <c r="A31681" s="1" t="s">
        <v>1381</v>
      </c>
      <c r="B31681" t="str">
        <f t="shared" si="1043"/>
        <v>https://www.udobaer.de/out/media/public/cust/others/s0000711-2021-ch_it.pdf</v>
      </c>
    </row>
    <row r="31682" spans="1:2" x14ac:dyDescent="0.2">
      <c r="A31682" s="1" t="s">
        <v>1387</v>
      </c>
      <c r="B31682" t="str">
        <f t="shared" si="1043"/>
        <v>https://www.udobaer.de/out/media/public/cust/others/s0000711-2021-ch_it.pdf</v>
      </c>
    </row>
    <row r="31683" spans="1:2" x14ac:dyDescent="0.2">
      <c r="A31683" s="1" t="s">
        <v>1389</v>
      </c>
      <c r="B31683" t="str">
        <f t="shared" si="1043"/>
        <v>https://www.udobaer.de/out/media/public/cust/others/s0000711-2021-ch_it.pdf</v>
      </c>
    </row>
    <row r="31684" spans="1:2" x14ac:dyDescent="0.2">
      <c r="A31684" s="1" t="s">
        <v>1390</v>
      </c>
      <c r="B31684" t="str">
        <f t="shared" si="1043"/>
        <v>https://www.udobaer.de/out/media/public/cust/others/s0000711-2021-ch_it.pdf</v>
      </c>
    </row>
    <row r="31685" spans="1:2" x14ac:dyDescent="0.2">
      <c r="A31685" s="1" t="s">
        <v>1391</v>
      </c>
      <c r="B31685" t="str">
        <f t="shared" si="1043"/>
        <v>https://www.udobaer.de/out/media/public/cust/others/s0000711-2021-ch_it.pdf</v>
      </c>
    </row>
    <row r="31686" spans="1:2" x14ac:dyDescent="0.2">
      <c r="A31686" s="1" t="s">
        <v>1392</v>
      </c>
      <c r="B31686" t="str">
        <f t="shared" si="1043"/>
        <v>https://www.udobaer.de/out/media/public/cust/others/s0000711-2021-ch_it.pdf</v>
      </c>
    </row>
    <row r="31687" spans="1:2" x14ac:dyDescent="0.2">
      <c r="A31687" s="1" t="s">
        <v>1393</v>
      </c>
      <c r="B31687" t="str">
        <f t="shared" si="1043"/>
        <v>https://www.udobaer.de/out/media/public/cust/others/s0000711-2021-ch_it.pdf</v>
      </c>
    </row>
    <row r="31688" spans="1:2" x14ac:dyDescent="0.2">
      <c r="A31688" s="1" t="s">
        <v>1394</v>
      </c>
      <c r="B31688" t="str">
        <f t="shared" si="1043"/>
        <v>https://www.udobaer.de/out/media/public/cust/others/s0000711-2021-ch_it.pdf</v>
      </c>
    </row>
    <row r="31689" spans="1:2" x14ac:dyDescent="0.2">
      <c r="A31689" s="1" t="s">
        <v>1395</v>
      </c>
      <c r="B31689" t="str">
        <f t="shared" si="1043"/>
        <v>https://www.udobaer.de/out/media/public/cust/others/s0000711-2021-ch_it.pdf</v>
      </c>
    </row>
    <row r="31690" spans="1:2" x14ac:dyDescent="0.2">
      <c r="A31690" s="1" t="s">
        <v>1396</v>
      </c>
      <c r="B31690" t="str">
        <f t="shared" si="1043"/>
        <v>https://www.udobaer.de/out/media/public/cust/others/s0000711-2021-ch_it.pdf</v>
      </c>
    </row>
    <row r="31691" spans="1:2" x14ac:dyDescent="0.2">
      <c r="A31691" s="1" t="s">
        <v>1397</v>
      </c>
      <c r="B31691" t="str">
        <f t="shared" si="1043"/>
        <v>https://www.udobaer.de/out/media/public/cust/others/s0000711-2021-ch_it.pdf</v>
      </c>
    </row>
    <row r="31692" spans="1:2" x14ac:dyDescent="0.2">
      <c r="A31692" s="1" t="s">
        <v>1398</v>
      </c>
      <c r="B31692" t="str">
        <f t="shared" si="1043"/>
        <v>https://www.udobaer.de/out/media/public/cust/others/s0000711-2021-ch_it.pdf</v>
      </c>
    </row>
    <row r="31693" spans="1:2" x14ac:dyDescent="0.2">
      <c r="A31693" s="1" t="s">
        <v>1399</v>
      </c>
      <c r="B31693" t="str">
        <f t="shared" si="1043"/>
        <v>https://www.udobaer.de/out/media/public/cust/others/s0000711-2021-ch_it.pdf</v>
      </c>
    </row>
    <row r="31694" spans="1:2" x14ac:dyDescent="0.2">
      <c r="A31694" s="1" t="s">
        <v>1400</v>
      </c>
      <c r="B31694" t="str">
        <f t="shared" si="1043"/>
        <v>https://www.udobaer.de/out/media/public/cust/others/s0000711-2021-ch_it.pdf</v>
      </c>
    </row>
    <row r="31695" spans="1:2" x14ac:dyDescent="0.2">
      <c r="A31695" s="1" t="s">
        <v>1401</v>
      </c>
      <c r="B31695" t="str">
        <f t="shared" si="1043"/>
        <v>https://www.udobaer.de/out/media/public/cust/others/s0000711-2021-ch_it.pdf</v>
      </c>
    </row>
    <row r="31696" spans="1:2" x14ac:dyDescent="0.2">
      <c r="A31696" s="1" t="s">
        <v>1402</v>
      </c>
      <c r="B31696" t="str">
        <f t="shared" si="1043"/>
        <v>https://www.udobaer.de/out/media/public/cust/others/s0000711-2021-ch_it.pdf</v>
      </c>
    </row>
    <row r="31697" spans="1:2" x14ac:dyDescent="0.2">
      <c r="A31697" s="1" t="s">
        <v>1403</v>
      </c>
      <c r="B31697" t="str">
        <f t="shared" si="1043"/>
        <v>https://www.udobaer.de/out/media/public/cust/others/s0000711-2021-ch_it.pdf</v>
      </c>
    </row>
    <row r="31698" spans="1:2" x14ac:dyDescent="0.2">
      <c r="A31698" s="1" t="s">
        <v>1404</v>
      </c>
      <c r="B31698" t="str">
        <f t="shared" si="1043"/>
        <v>https://www.udobaer.de/out/media/public/cust/others/s0000711-2021-ch_it.pdf</v>
      </c>
    </row>
    <row r="31699" spans="1:2" x14ac:dyDescent="0.2">
      <c r="A31699" s="1" t="s">
        <v>1405</v>
      </c>
      <c r="B31699" t="str">
        <f t="shared" si="1043"/>
        <v>https://www.udobaer.de/out/media/public/cust/others/s0000711-2021-ch_it.pdf</v>
      </c>
    </row>
    <row r="31700" spans="1:2" x14ac:dyDescent="0.2">
      <c r="A31700" s="1" t="s">
        <v>1406</v>
      </c>
      <c r="B31700" t="str">
        <f t="shared" si="1043"/>
        <v>https://www.udobaer.de/out/media/public/cust/others/s0000711-2021-ch_it.pdf</v>
      </c>
    </row>
    <row r="31701" spans="1:2" x14ac:dyDescent="0.2">
      <c r="A31701" s="1" t="s">
        <v>1407</v>
      </c>
      <c r="B31701" t="str">
        <f t="shared" si="1043"/>
        <v>https://www.udobaer.de/out/media/public/cust/others/s0000711-2021-ch_it.pdf</v>
      </c>
    </row>
    <row r="31702" spans="1:2" x14ac:dyDescent="0.2">
      <c r="A31702" s="1" t="s">
        <v>1408</v>
      </c>
      <c r="B31702" t="str">
        <f t="shared" si="1043"/>
        <v>https://www.udobaer.de/out/media/public/cust/others/s0000711-2021-ch_it.pdf</v>
      </c>
    </row>
    <row r="31703" spans="1:2" x14ac:dyDescent="0.2">
      <c r="A31703" s="1" t="s">
        <v>1409</v>
      </c>
      <c r="B31703" t="str">
        <f t="shared" si="1043"/>
        <v>https://www.udobaer.de/out/media/public/cust/others/s0000711-2021-ch_it.pdf</v>
      </c>
    </row>
    <row r="31704" spans="1:2" x14ac:dyDescent="0.2">
      <c r="A31704" s="1" t="s">
        <v>1410</v>
      </c>
      <c r="B31704" t="str">
        <f t="shared" si="1043"/>
        <v>https://www.udobaer.de/out/media/public/cust/others/s0000711-2021-ch_it.pdf</v>
      </c>
    </row>
    <row r="31705" spans="1:2" x14ac:dyDescent="0.2">
      <c r="A31705" s="1" t="s">
        <v>1411</v>
      </c>
      <c r="B31705" t="str">
        <f t="shared" si="1043"/>
        <v>https://www.udobaer.de/out/media/public/cust/others/s0000711-2021-ch_it.pdf</v>
      </c>
    </row>
    <row r="31706" spans="1:2" x14ac:dyDescent="0.2">
      <c r="A31706" s="1" t="s">
        <v>1412</v>
      </c>
      <c r="B31706" t="str">
        <f t="shared" si="1043"/>
        <v>https://www.udobaer.de/out/media/public/cust/others/s0000711-2021-ch_it.pdf</v>
      </c>
    </row>
    <row r="31707" spans="1:2" x14ac:dyDescent="0.2">
      <c r="A31707" s="1" t="s">
        <v>1413</v>
      </c>
      <c r="B31707" t="str">
        <f t="shared" si="1043"/>
        <v>https://www.udobaer.de/out/media/public/cust/others/s0000711-2021-ch_it.pdf</v>
      </c>
    </row>
    <row r="31708" spans="1:2" x14ac:dyDescent="0.2">
      <c r="A31708" s="1" t="s">
        <v>1414</v>
      </c>
      <c r="B31708" t="str">
        <f t="shared" si="1043"/>
        <v>https://www.udobaer.de/out/media/public/cust/others/s0000711-2021-ch_it.pdf</v>
      </c>
    </row>
    <row r="31709" spans="1:2" x14ac:dyDescent="0.2">
      <c r="A31709" s="1" t="s">
        <v>1415</v>
      </c>
      <c r="B31709" t="str">
        <f t="shared" si="1043"/>
        <v>https://www.udobaer.de/out/media/public/cust/others/s0000711-2021-ch_it.pdf</v>
      </c>
    </row>
    <row r="31710" spans="1:2" x14ac:dyDescent="0.2">
      <c r="A31710" s="1" t="s">
        <v>1416</v>
      </c>
      <c r="B31710" t="str">
        <f t="shared" si="1043"/>
        <v>https://www.udobaer.de/out/media/public/cust/others/s0000711-2021-ch_it.pdf</v>
      </c>
    </row>
    <row r="31711" spans="1:2" x14ac:dyDescent="0.2">
      <c r="A31711" s="1" t="s">
        <v>1417</v>
      </c>
      <c r="B31711" t="str">
        <f t="shared" si="1043"/>
        <v>https://www.udobaer.de/out/media/public/cust/others/s0000711-2021-ch_it.pdf</v>
      </c>
    </row>
    <row r="31712" spans="1:2" x14ac:dyDescent="0.2">
      <c r="A31712" s="1" t="s">
        <v>1418</v>
      </c>
      <c r="B31712" t="str">
        <f t="shared" si="1043"/>
        <v>https://www.udobaer.de/out/media/public/cust/others/s0000711-2021-ch_it.pdf</v>
      </c>
    </row>
    <row r="31713" spans="1:2" x14ac:dyDescent="0.2">
      <c r="A31713" s="1" t="s">
        <v>1419</v>
      </c>
      <c r="B31713" t="str">
        <f t="shared" si="1043"/>
        <v>https://www.udobaer.de/out/media/public/cust/others/s0000711-2021-ch_it.pdf</v>
      </c>
    </row>
    <row r="31714" spans="1:2" x14ac:dyDescent="0.2">
      <c r="A31714" s="1" t="s">
        <v>1423</v>
      </c>
      <c r="B31714" t="str">
        <f t="shared" si="1043"/>
        <v>https://www.udobaer.de/out/media/public/cust/others/s0000711-2021-ch_it.pdf</v>
      </c>
    </row>
    <row r="31715" spans="1:2" x14ac:dyDescent="0.2">
      <c r="A31715" s="1" t="s">
        <v>1425</v>
      </c>
      <c r="B31715" t="str">
        <f t="shared" si="1043"/>
        <v>https://www.udobaer.de/out/media/public/cust/others/s0000711-2021-ch_it.pdf</v>
      </c>
    </row>
    <row r="31716" spans="1:2" x14ac:dyDescent="0.2">
      <c r="A31716" s="1" t="s">
        <v>1426</v>
      </c>
      <c r="B31716" t="str">
        <f t="shared" si="1043"/>
        <v>https://www.udobaer.de/out/media/public/cust/others/s0000711-2021-ch_it.pdf</v>
      </c>
    </row>
    <row r="31717" spans="1:2" x14ac:dyDescent="0.2">
      <c r="A31717" s="1" t="s">
        <v>1427</v>
      </c>
      <c r="B31717" t="str">
        <f t="shared" si="1043"/>
        <v>https://www.udobaer.de/out/media/public/cust/others/s0000711-2021-ch_it.pdf</v>
      </c>
    </row>
    <row r="31718" spans="1:2" x14ac:dyDescent="0.2">
      <c r="A31718" s="1" t="s">
        <v>1555</v>
      </c>
      <c r="B31718" t="str">
        <f t="shared" si="1043"/>
        <v>https://www.udobaer.de/out/media/public/cust/others/s0000711-2021-ch_it.pdf</v>
      </c>
    </row>
    <row r="31719" spans="1:2" x14ac:dyDescent="0.2">
      <c r="A31719" s="1" t="s">
        <v>1556</v>
      </c>
      <c r="B31719" t="str">
        <f t="shared" si="1043"/>
        <v>https://www.udobaer.de/out/media/public/cust/others/s0000711-2021-ch_it.pdf</v>
      </c>
    </row>
    <row r="31720" spans="1:2" x14ac:dyDescent="0.2">
      <c r="A31720" s="1" t="s">
        <v>1557</v>
      </c>
      <c r="B31720" t="str">
        <f t="shared" si="1043"/>
        <v>https://www.udobaer.de/out/media/public/cust/others/s0000711-2021-ch_it.pdf</v>
      </c>
    </row>
    <row r="31721" spans="1:2" x14ac:dyDescent="0.2">
      <c r="A31721" s="1" t="s">
        <v>1558</v>
      </c>
      <c r="B31721" t="str">
        <f t="shared" si="1043"/>
        <v>https://www.udobaer.de/out/media/public/cust/others/s0000711-2021-ch_it.pdf</v>
      </c>
    </row>
    <row r="31722" spans="1:2" x14ac:dyDescent="0.2">
      <c r="A31722" s="1" t="s">
        <v>1432</v>
      </c>
      <c r="B31722" t="str">
        <f t="shared" ref="B31722:B31753" si="1044">HYPERLINK("https://www.udobaer.de/out/media/public/cust/others/s0000712-2021-ch_it.pdf")</f>
        <v>https://www.udobaer.de/out/media/public/cust/others/s0000712-2021-ch_it.pdf</v>
      </c>
    </row>
    <row r="31723" spans="1:2" x14ac:dyDescent="0.2">
      <c r="A31723" s="1" t="s">
        <v>1433</v>
      </c>
      <c r="B31723" t="str">
        <f t="shared" si="1044"/>
        <v>https://www.udobaer.de/out/media/public/cust/others/s0000712-2021-ch_it.pdf</v>
      </c>
    </row>
    <row r="31724" spans="1:2" x14ac:dyDescent="0.2">
      <c r="A31724" s="1" t="s">
        <v>1434</v>
      </c>
      <c r="B31724" t="str">
        <f t="shared" si="1044"/>
        <v>https://www.udobaer.de/out/media/public/cust/others/s0000712-2021-ch_it.pdf</v>
      </c>
    </row>
    <row r="31725" spans="1:2" x14ac:dyDescent="0.2">
      <c r="A31725" s="1" t="s">
        <v>1435</v>
      </c>
      <c r="B31725" t="str">
        <f t="shared" si="1044"/>
        <v>https://www.udobaer.de/out/media/public/cust/others/s0000712-2021-ch_it.pdf</v>
      </c>
    </row>
    <row r="31726" spans="1:2" x14ac:dyDescent="0.2">
      <c r="A31726" s="1" t="s">
        <v>1436</v>
      </c>
      <c r="B31726" t="str">
        <f t="shared" si="1044"/>
        <v>https://www.udobaer.de/out/media/public/cust/others/s0000712-2021-ch_it.pdf</v>
      </c>
    </row>
    <row r="31727" spans="1:2" x14ac:dyDescent="0.2">
      <c r="A31727" s="1" t="s">
        <v>1437</v>
      </c>
      <c r="B31727" t="str">
        <f t="shared" si="1044"/>
        <v>https://www.udobaer.de/out/media/public/cust/others/s0000712-2021-ch_it.pdf</v>
      </c>
    </row>
    <row r="31728" spans="1:2" x14ac:dyDescent="0.2">
      <c r="A31728" s="1" t="s">
        <v>1438</v>
      </c>
      <c r="B31728" t="str">
        <f t="shared" si="1044"/>
        <v>https://www.udobaer.de/out/media/public/cust/others/s0000712-2021-ch_it.pdf</v>
      </c>
    </row>
    <row r="31729" spans="1:2" x14ac:dyDescent="0.2">
      <c r="A31729" s="1" t="s">
        <v>1439</v>
      </c>
      <c r="B31729" t="str">
        <f t="shared" si="1044"/>
        <v>https://www.udobaer.de/out/media/public/cust/others/s0000712-2021-ch_it.pdf</v>
      </c>
    </row>
    <row r="31730" spans="1:2" x14ac:dyDescent="0.2">
      <c r="A31730" s="1" t="s">
        <v>1440</v>
      </c>
      <c r="B31730" t="str">
        <f t="shared" si="1044"/>
        <v>https://www.udobaer.de/out/media/public/cust/others/s0000712-2021-ch_it.pdf</v>
      </c>
    </row>
    <row r="31731" spans="1:2" x14ac:dyDescent="0.2">
      <c r="A31731" s="1" t="s">
        <v>1441</v>
      </c>
      <c r="B31731" t="str">
        <f t="shared" si="1044"/>
        <v>https://www.udobaer.de/out/media/public/cust/others/s0000712-2021-ch_it.pdf</v>
      </c>
    </row>
    <row r="31732" spans="1:2" x14ac:dyDescent="0.2">
      <c r="A31732" s="1" t="s">
        <v>1442</v>
      </c>
      <c r="B31732" t="str">
        <f t="shared" si="1044"/>
        <v>https://www.udobaer.de/out/media/public/cust/others/s0000712-2021-ch_it.pdf</v>
      </c>
    </row>
    <row r="31733" spans="1:2" x14ac:dyDescent="0.2">
      <c r="A31733" s="1" t="s">
        <v>1443</v>
      </c>
      <c r="B31733" t="str">
        <f t="shared" si="1044"/>
        <v>https://www.udobaer.de/out/media/public/cust/others/s0000712-2021-ch_it.pdf</v>
      </c>
    </row>
    <row r="31734" spans="1:2" x14ac:dyDescent="0.2">
      <c r="A31734" s="1" t="s">
        <v>1444</v>
      </c>
      <c r="B31734" t="str">
        <f t="shared" si="1044"/>
        <v>https://www.udobaer.de/out/media/public/cust/others/s0000712-2021-ch_it.pdf</v>
      </c>
    </row>
    <row r="31735" spans="1:2" x14ac:dyDescent="0.2">
      <c r="A31735" s="1" t="s">
        <v>1445</v>
      </c>
      <c r="B31735" t="str">
        <f t="shared" si="1044"/>
        <v>https://www.udobaer.de/out/media/public/cust/others/s0000712-2021-ch_it.pdf</v>
      </c>
    </row>
    <row r="31736" spans="1:2" x14ac:dyDescent="0.2">
      <c r="A31736" s="1" t="s">
        <v>1446</v>
      </c>
      <c r="B31736" t="str">
        <f t="shared" si="1044"/>
        <v>https://www.udobaer.de/out/media/public/cust/others/s0000712-2021-ch_it.pdf</v>
      </c>
    </row>
    <row r="31737" spans="1:2" x14ac:dyDescent="0.2">
      <c r="A31737" s="1" t="s">
        <v>1447</v>
      </c>
      <c r="B31737" t="str">
        <f t="shared" si="1044"/>
        <v>https://www.udobaer.de/out/media/public/cust/others/s0000712-2021-ch_it.pdf</v>
      </c>
    </row>
    <row r="31738" spans="1:2" x14ac:dyDescent="0.2">
      <c r="A31738" s="1" t="s">
        <v>1448</v>
      </c>
      <c r="B31738" t="str">
        <f t="shared" si="1044"/>
        <v>https://www.udobaer.de/out/media/public/cust/others/s0000712-2021-ch_it.pdf</v>
      </c>
    </row>
    <row r="31739" spans="1:2" x14ac:dyDescent="0.2">
      <c r="A31739" s="1" t="s">
        <v>1449</v>
      </c>
      <c r="B31739" t="str">
        <f t="shared" si="1044"/>
        <v>https://www.udobaer.de/out/media/public/cust/others/s0000712-2021-ch_it.pdf</v>
      </c>
    </row>
    <row r="31740" spans="1:2" x14ac:dyDescent="0.2">
      <c r="A31740" s="1" t="s">
        <v>1450</v>
      </c>
      <c r="B31740" t="str">
        <f t="shared" si="1044"/>
        <v>https://www.udobaer.de/out/media/public/cust/others/s0000712-2021-ch_it.pdf</v>
      </c>
    </row>
    <row r="31741" spans="1:2" x14ac:dyDescent="0.2">
      <c r="A31741" s="1" t="s">
        <v>1451</v>
      </c>
      <c r="B31741" t="str">
        <f t="shared" si="1044"/>
        <v>https://www.udobaer.de/out/media/public/cust/others/s0000712-2021-ch_it.pdf</v>
      </c>
    </row>
    <row r="31742" spans="1:2" x14ac:dyDescent="0.2">
      <c r="A31742" s="1" t="s">
        <v>1452</v>
      </c>
      <c r="B31742" t="str">
        <f t="shared" si="1044"/>
        <v>https://www.udobaer.de/out/media/public/cust/others/s0000712-2021-ch_it.pdf</v>
      </c>
    </row>
    <row r="31743" spans="1:2" x14ac:dyDescent="0.2">
      <c r="A31743" s="1" t="s">
        <v>1453</v>
      </c>
      <c r="B31743" t="str">
        <f t="shared" si="1044"/>
        <v>https://www.udobaer.de/out/media/public/cust/others/s0000712-2021-ch_it.pdf</v>
      </c>
    </row>
    <row r="31744" spans="1:2" x14ac:dyDescent="0.2">
      <c r="A31744" s="1" t="s">
        <v>1454</v>
      </c>
      <c r="B31744" t="str">
        <f t="shared" si="1044"/>
        <v>https://www.udobaer.de/out/media/public/cust/others/s0000712-2021-ch_it.pdf</v>
      </c>
    </row>
    <row r="31745" spans="1:2" x14ac:dyDescent="0.2">
      <c r="A31745" s="1" t="s">
        <v>1455</v>
      </c>
      <c r="B31745" t="str">
        <f t="shared" si="1044"/>
        <v>https://www.udobaer.de/out/media/public/cust/others/s0000712-2021-ch_it.pdf</v>
      </c>
    </row>
    <row r="31746" spans="1:2" x14ac:dyDescent="0.2">
      <c r="A31746" s="1" t="s">
        <v>1456</v>
      </c>
      <c r="B31746" t="str">
        <f t="shared" si="1044"/>
        <v>https://www.udobaer.de/out/media/public/cust/others/s0000712-2021-ch_it.pdf</v>
      </c>
    </row>
    <row r="31747" spans="1:2" x14ac:dyDescent="0.2">
      <c r="A31747" s="1" t="s">
        <v>1457</v>
      </c>
      <c r="B31747" t="str">
        <f t="shared" si="1044"/>
        <v>https://www.udobaer.de/out/media/public/cust/others/s0000712-2021-ch_it.pdf</v>
      </c>
    </row>
    <row r="31748" spans="1:2" x14ac:dyDescent="0.2">
      <c r="A31748" s="1" t="s">
        <v>1458</v>
      </c>
      <c r="B31748" t="str">
        <f t="shared" si="1044"/>
        <v>https://www.udobaer.de/out/media/public/cust/others/s0000712-2021-ch_it.pdf</v>
      </c>
    </row>
    <row r="31749" spans="1:2" x14ac:dyDescent="0.2">
      <c r="A31749" s="1" t="s">
        <v>1459</v>
      </c>
      <c r="B31749" t="str">
        <f t="shared" si="1044"/>
        <v>https://www.udobaer.de/out/media/public/cust/others/s0000712-2021-ch_it.pdf</v>
      </c>
    </row>
    <row r="31750" spans="1:2" x14ac:dyDescent="0.2">
      <c r="A31750" s="1" t="s">
        <v>1460</v>
      </c>
      <c r="B31750" t="str">
        <f t="shared" si="1044"/>
        <v>https://www.udobaer.de/out/media/public/cust/others/s0000712-2021-ch_it.pdf</v>
      </c>
    </row>
    <row r="31751" spans="1:2" x14ac:dyDescent="0.2">
      <c r="A31751" s="1" t="s">
        <v>1461</v>
      </c>
      <c r="B31751" t="str">
        <f t="shared" si="1044"/>
        <v>https://www.udobaer.de/out/media/public/cust/others/s0000712-2021-ch_it.pdf</v>
      </c>
    </row>
    <row r="31752" spans="1:2" x14ac:dyDescent="0.2">
      <c r="A31752" s="1" t="s">
        <v>1462</v>
      </c>
      <c r="B31752" t="str">
        <f t="shared" si="1044"/>
        <v>https://www.udobaer.de/out/media/public/cust/others/s0000712-2021-ch_it.pdf</v>
      </c>
    </row>
    <row r="31753" spans="1:2" x14ac:dyDescent="0.2">
      <c r="A31753" s="1" t="s">
        <v>1463</v>
      </c>
      <c r="B31753" t="str">
        <f t="shared" si="1044"/>
        <v>https://www.udobaer.de/out/media/public/cust/others/s0000712-2021-ch_it.pdf</v>
      </c>
    </row>
    <row r="31754" spans="1:2" x14ac:dyDescent="0.2">
      <c r="A31754" s="1" t="s">
        <v>1464</v>
      </c>
      <c r="B31754" t="str">
        <f t="shared" ref="B31754:B31785" si="1045">HYPERLINK("https://www.udobaer.de/out/media/public/cust/others/s0000712-2021-ch_it.pdf")</f>
        <v>https://www.udobaer.de/out/media/public/cust/others/s0000712-2021-ch_it.pdf</v>
      </c>
    </row>
    <row r="31755" spans="1:2" x14ac:dyDescent="0.2">
      <c r="A31755" s="1" t="s">
        <v>1465</v>
      </c>
      <c r="B31755" t="str">
        <f t="shared" si="1045"/>
        <v>https://www.udobaer.de/out/media/public/cust/others/s0000712-2021-ch_it.pdf</v>
      </c>
    </row>
    <row r="31756" spans="1:2" x14ac:dyDescent="0.2">
      <c r="A31756" s="1" t="s">
        <v>1466</v>
      </c>
      <c r="B31756" t="str">
        <f t="shared" si="1045"/>
        <v>https://www.udobaer.de/out/media/public/cust/others/s0000712-2021-ch_it.pdf</v>
      </c>
    </row>
    <row r="31757" spans="1:2" x14ac:dyDescent="0.2">
      <c r="A31757" s="1" t="s">
        <v>1467</v>
      </c>
      <c r="B31757" t="str">
        <f t="shared" si="1045"/>
        <v>https://www.udobaer.de/out/media/public/cust/others/s0000712-2021-ch_it.pdf</v>
      </c>
    </row>
    <row r="31758" spans="1:2" x14ac:dyDescent="0.2">
      <c r="A31758" s="1" t="s">
        <v>1468</v>
      </c>
      <c r="B31758" t="str">
        <f t="shared" si="1045"/>
        <v>https://www.udobaer.de/out/media/public/cust/others/s0000712-2021-ch_it.pdf</v>
      </c>
    </row>
    <row r="31759" spans="1:2" x14ac:dyDescent="0.2">
      <c r="A31759" s="1" t="s">
        <v>1469</v>
      </c>
      <c r="B31759" t="str">
        <f t="shared" si="1045"/>
        <v>https://www.udobaer.de/out/media/public/cust/others/s0000712-2021-ch_it.pdf</v>
      </c>
    </row>
    <row r="31760" spans="1:2" x14ac:dyDescent="0.2">
      <c r="A31760" s="1" t="s">
        <v>1470</v>
      </c>
      <c r="B31760" t="str">
        <f t="shared" si="1045"/>
        <v>https://www.udobaer.de/out/media/public/cust/others/s0000712-2021-ch_it.pdf</v>
      </c>
    </row>
    <row r="31761" spans="1:2" x14ac:dyDescent="0.2">
      <c r="A31761" s="1" t="s">
        <v>1471</v>
      </c>
      <c r="B31761" t="str">
        <f t="shared" si="1045"/>
        <v>https://www.udobaer.de/out/media/public/cust/others/s0000712-2021-ch_it.pdf</v>
      </c>
    </row>
    <row r="31762" spans="1:2" x14ac:dyDescent="0.2">
      <c r="A31762" s="1" t="s">
        <v>1472</v>
      </c>
      <c r="B31762" t="str">
        <f t="shared" si="1045"/>
        <v>https://www.udobaer.de/out/media/public/cust/others/s0000712-2021-ch_it.pdf</v>
      </c>
    </row>
    <row r="31763" spans="1:2" x14ac:dyDescent="0.2">
      <c r="A31763" s="1" t="s">
        <v>1473</v>
      </c>
      <c r="B31763" t="str">
        <f t="shared" si="1045"/>
        <v>https://www.udobaer.de/out/media/public/cust/others/s0000712-2021-ch_it.pdf</v>
      </c>
    </row>
    <row r="31764" spans="1:2" x14ac:dyDescent="0.2">
      <c r="A31764" s="1" t="s">
        <v>1474</v>
      </c>
      <c r="B31764" t="str">
        <f t="shared" si="1045"/>
        <v>https://www.udobaer.de/out/media/public/cust/others/s0000712-2021-ch_it.pdf</v>
      </c>
    </row>
    <row r="31765" spans="1:2" x14ac:dyDescent="0.2">
      <c r="A31765" s="1" t="s">
        <v>1475</v>
      </c>
      <c r="B31765" t="str">
        <f t="shared" si="1045"/>
        <v>https://www.udobaer.de/out/media/public/cust/others/s0000712-2021-ch_it.pdf</v>
      </c>
    </row>
    <row r="31766" spans="1:2" x14ac:dyDescent="0.2">
      <c r="A31766" s="1" t="s">
        <v>1476</v>
      </c>
      <c r="B31766" t="str">
        <f t="shared" si="1045"/>
        <v>https://www.udobaer.de/out/media/public/cust/others/s0000712-2021-ch_it.pdf</v>
      </c>
    </row>
    <row r="31767" spans="1:2" x14ac:dyDescent="0.2">
      <c r="A31767" s="1" t="s">
        <v>1477</v>
      </c>
      <c r="B31767" t="str">
        <f t="shared" si="1045"/>
        <v>https://www.udobaer.de/out/media/public/cust/others/s0000712-2021-ch_it.pdf</v>
      </c>
    </row>
    <row r="31768" spans="1:2" x14ac:dyDescent="0.2">
      <c r="A31768" s="1" t="s">
        <v>1478</v>
      </c>
      <c r="B31768" t="str">
        <f t="shared" si="1045"/>
        <v>https://www.udobaer.de/out/media/public/cust/others/s0000712-2021-ch_it.pdf</v>
      </c>
    </row>
    <row r="31769" spans="1:2" x14ac:dyDescent="0.2">
      <c r="A31769" s="1" t="s">
        <v>1479</v>
      </c>
      <c r="B31769" t="str">
        <f t="shared" si="1045"/>
        <v>https://www.udobaer.de/out/media/public/cust/others/s0000712-2021-ch_it.pdf</v>
      </c>
    </row>
    <row r="31770" spans="1:2" x14ac:dyDescent="0.2">
      <c r="A31770" s="1" t="s">
        <v>1480</v>
      </c>
      <c r="B31770" t="str">
        <f t="shared" si="1045"/>
        <v>https://www.udobaer.de/out/media/public/cust/others/s0000712-2021-ch_it.pdf</v>
      </c>
    </row>
    <row r="31771" spans="1:2" x14ac:dyDescent="0.2">
      <c r="A31771" s="1" t="s">
        <v>1481</v>
      </c>
      <c r="B31771" t="str">
        <f t="shared" si="1045"/>
        <v>https://www.udobaer.de/out/media/public/cust/others/s0000712-2021-ch_it.pdf</v>
      </c>
    </row>
    <row r="31772" spans="1:2" x14ac:dyDescent="0.2">
      <c r="A31772" s="1" t="s">
        <v>1482</v>
      </c>
      <c r="B31772" t="str">
        <f t="shared" si="1045"/>
        <v>https://www.udobaer.de/out/media/public/cust/others/s0000712-2021-ch_it.pdf</v>
      </c>
    </row>
    <row r="31773" spans="1:2" x14ac:dyDescent="0.2">
      <c r="A31773" s="1" t="s">
        <v>1483</v>
      </c>
      <c r="B31773" t="str">
        <f t="shared" si="1045"/>
        <v>https://www.udobaer.de/out/media/public/cust/others/s0000712-2021-ch_it.pdf</v>
      </c>
    </row>
    <row r="31774" spans="1:2" x14ac:dyDescent="0.2">
      <c r="A31774" s="1" t="s">
        <v>1484</v>
      </c>
      <c r="B31774" t="str">
        <f t="shared" si="1045"/>
        <v>https://www.udobaer.de/out/media/public/cust/others/s0000712-2021-ch_it.pdf</v>
      </c>
    </row>
    <row r="31775" spans="1:2" x14ac:dyDescent="0.2">
      <c r="A31775" s="1" t="s">
        <v>1485</v>
      </c>
      <c r="B31775" t="str">
        <f t="shared" si="1045"/>
        <v>https://www.udobaer.de/out/media/public/cust/others/s0000712-2021-ch_it.pdf</v>
      </c>
    </row>
    <row r="31776" spans="1:2" x14ac:dyDescent="0.2">
      <c r="A31776" s="1" t="s">
        <v>1486</v>
      </c>
      <c r="B31776" t="str">
        <f t="shared" si="1045"/>
        <v>https://www.udobaer.de/out/media/public/cust/others/s0000712-2021-ch_it.pdf</v>
      </c>
    </row>
    <row r="31777" spans="1:2" x14ac:dyDescent="0.2">
      <c r="A31777" s="1" t="s">
        <v>1487</v>
      </c>
      <c r="B31777" t="str">
        <f t="shared" si="1045"/>
        <v>https://www.udobaer.de/out/media/public/cust/others/s0000712-2021-ch_it.pdf</v>
      </c>
    </row>
    <row r="31778" spans="1:2" x14ac:dyDescent="0.2">
      <c r="A31778" s="1" t="s">
        <v>1488</v>
      </c>
      <c r="B31778" t="str">
        <f t="shared" si="1045"/>
        <v>https://www.udobaer.de/out/media/public/cust/others/s0000712-2021-ch_it.pdf</v>
      </c>
    </row>
    <row r="31779" spans="1:2" x14ac:dyDescent="0.2">
      <c r="A31779" s="1" t="s">
        <v>1489</v>
      </c>
      <c r="B31779" t="str">
        <f t="shared" si="1045"/>
        <v>https://www.udobaer.de/out/media/public/cust/others/s0000712-2021-ch_it.pdf</v>
      </c>
    </row>
    <row r="31780" spans="1:2" x14ac:dyDescent="0.2">
      <c r="A31780" s="1" t="s">
        <v>1490</v>
      </c>
      <c r="B31780" t="str">
        <f t="shared" si="1045"/>
        <v>https://www.udobaer.de/out/media/public/cust/others/s0000712-2021-ch_it.pdf</v>
      </c>
    </row>
    <row r="31781" spans="1:2" x14ac:dyDescent="0.2">
      <c r="A31781" s="1" t="s">
        <v>1491</v>
      </c>
      <c r="B31781" t="str">
        <f t="shared" si="1045"/>
        <v>https://www.udobaer.de/out/media/public/cust/others/s0000712-2021-ch_it.pdf</v>
      </c>
    </row>
    <row r="31782" spans="1:2" x14ac:dyDescent="0.2">
      <c r="A31782" s="1" t="s">
        <v>1492</v>
      </c>
      <c r="B31782" t="str">
        <f t="shared" si="1045"/>
        <v>https://www.udobaer.de/out/media/public/cust/others/s0000712-2021-ch_it.pdf</v>
      </c>
    </row>
    <row r="31783" spans="1:2" x14ac:dyDescent="0.2">
      <c r="A31783" s="1" t="s">
        <v>1493</v>
      </c>
      <c r="B31783" t="str">
        <f t="shared" si="1045"/>
        <v>https://www.udobaer.de/out/media/public/cust/others/s0000712-2021-ch_it.pdf</v>
      </c>
    </row>
    <row r="31784" spans="1:2" x14ac:dyDescent="0.2">
      <c r="A31784" s="1" t="s">
        <v>1494</v>
      </c>
      <c r="B31784" t="str">
        <f t="shared" si="1045"/>
        <v>https://www.udobaer.de/out/media/public/cust/others/s0000712-2021-ch_it.pdf</v>
      </c>
    </row>
    <row r="31785" spans="1:2" x14ac:dyDescent="0.2">
      <c r="A31785" s="1" t="s">
        <v>1495</v>
      </c>
      <c r="B31785" t="str">
        <f t="shared" si="1045"/>
        <v>https://www.udobaer.de/out/media/public/cust/others/s0000712-2021-ch_it.pdf</v>
      </c>
    </row>
    <row r="31786" spans="1:2" x14ac:dyDescent="0.2">
      <c r="A31786" s="1" t="s">
        <v>1496</v>
      </c>
      <c r="B31786" t="str">
        <f t="shared" ref="B31786:B31817" si="1046">HYPERLINK("https://www.udobaer.de/out/media/public/cust/others/s0000712-2021-ch_it.pdf")</f>
        <v>https://www.udobaer.de/out/media/public/cust/others/s0000712-2021-ch_it.pdf</v>
      </c>
    </row>
    <row r="31787" spans="1:2" x14ac:dyDescent="0.2">
      <c r="A31787" s="1" t="s">
        <v>1497</v>
      </c>
      <c r="B31787" t="str">
        <f t="shared" si="1046"/>
        <v>https://www.udobaer.de/out/media/public/cust/others/s0000712-2021-ch_it.pdf</v>
      </c>
    </row>
    <row r="31788" spans="1:2" x14ac:dyDescent="0.2">
      <c r="A31788" s="1" t="s">
        <v>1498</v>
      </c>
      <c r="B31788" t="str">
        <f t="shared" si="1046"/>
        <v>https://www.udobaer.de/out/media/public/cust/others/s0000712-2021-ch_it.pdf</v>
      </c>
    </row>
    <row r="31789" spans="1:2" x14ac:dyDescent="0.2">
      <c r="A31789" s="1" t="s">
        <v>1499</v>
      </c>
      <c r="B31789" t="str">
        <f t="shared" si="1046"/>
        <v>https://www.udobaer.de/out/media/public/cust/others/s0000712-2021-ch_it.pdf</v>
      </c>
    </row>
    <row r="31790" spans="1:2" x14ac:dyDescent="0.2">
      <c r="A31790" s="1" t="s">
        <v>1500</v>
      </c>
      <c r="B31790" t="str">
        <f t="shared" si="1046"/>
        <v>https://www.udobaer.de/out/media/public/cust/others/s0000712-2021-ch_it.pdf</v>
      </c>
    </row>
    <row r="31791" spans="1:2" x14ac:dyDescent="0.2">
      <c r="A31791" s="1" t="s">
        <v>1501</v>
      </c>
      <c r="B31791" t="str">
        <f t="shared" si="1046"/>
        <v>https://www.udobaer.de/out/media/public/cust/others/s0000712-2021-ch_it.pdf</v>
      </c>
    </row>
    <row r="31792" spans="1:2" x14ac:dyDescent="0.2">
      <c r="A31792" s="1" t="s">
        <v>1502</v>
      </c>
      <c r="B31792" t="str">
        <f t="shared" si="1046"/>
        <v>https://www.udobaer.de/out/media/public/cust/others/s0000712-2021-ch_it.pdf</v>
      </c>
    </row>
    <row r="31793" spans="1:2" x14ac:dyDescent="0.2">
      <c r="A31793" s="1" t="s">
        <v>1503</v>
      </c>
      <c r="B31793" t="str">
        <f t="shared" si="1046"/>
        <v>https://www.udobaer.de/out/media/public/cust/others/s0000712-2021-ch_it.pdf</v>
      </c>
    </row>
    <row r="31794" spans="1:2" x14ac:dyDescent="0.2">
      <c r="A31794" s="1" t="s">
        <v>1504</v>
      </c>
      <c r="B31794" t="str">
        <f t="shared" si="1046"/>
        <v>https://www.udobaer.de/out/media/public/cust/others/s0000712-2021-ch_it.pdf</v>
      </c>
    </row>
    <row r="31795" spans="1:2" x14ac:dyDescent="0.2">
      <c r="A31795" s="1" t="s">
        <v>1505</v>
      </c>
      <c r="B31795" t="str">
        <f t="shared" si="1046"/>
        <v>https://www.udobaer.de/out/media/public/cust/others/s0000712-2021-ch_it.pdf</v>
      </c>
    </row>
    <row r="31796" spans="1:2" x14ac:dyDescent="0.2">
      <c r="A31796" s="1" t="s">
        <v>1506</v>
      </c>
      <c r="B31796" t="str">
        <f t="shared" si="1046"/>
        <v>https://www.udobaer.de/out/media/public/cust/others/s0000712-2021-ch_it.pdf</v>
      </c>
    </row>
    <row r="31797" spans="1:2" x14ac:dyDescent="0.2">
      <c r="A31797" s="1" t="s">
        <v>1507</v>
      </c>
      <c r="B31797" t="str">
        <f t="shared" si="1046"/>
        <v>https://www.udobaer.de/out/media/public/cust/others/s0000712-2021-ch_it.pdf</v>
      </c>
    </row>
    <row r="31798" spans="1:2" x14ac:dyDescent="0.2">
      <c r="A31798" s="1" t="s">
        <v>1508</v>
      </c>
      <c r="B31798" t="str">
        <f t="shared" si="1046"/>
        <v>https://www.udobaer.de/out/media/public/cust/others/s0000712-2021-ch_it.pdf</v>
      </c>
    </row>
    <row r="31799" spans="1:2" x14ac:dyDescent="0.2">
      <c r="A31799" s="1" t="s">
        <v>1509</v>
      </c>
      <c r="B31799" t="str">
        <f t="shared" si="1046"/>
        <v>https://www.udobaer.de/out/media/public/cust/others/s0000712-2021-ch_it.pdf</v>
      </c>
    </row>
    <row r="31800" spans="1:2" x14ac:dyDescent="0.2">
      <c r="A31800" s="1" t="s">
        <v>1510</v>
      </c>
      <c r="B31800" t="str">
        <f t="shared" si="1046"/>
        <v>https://www.udobaer.de/out/media/public/cust/others/s0000712-2021-ch_it.pdf</v>
      </c>
    </row>
    <row r="31801" spans="1:2" x14ac:dyDescent="0.2">
      <c r="A31801" s="1" t="s">
        <v>1511</v>
      </c>
      <c r="B31801" t="str">
        <f t="shared" si="1046"/>
        <v>https://www.udobaer.de/out/media/public/cust/others/s0000712-2021-ch_it.pdf</v>
      </c>
    </row>
    <row r="31802" spans="1:2" x14ac:dyDescent="0.2">
      <c r="A31802" s="1" t="s">
        <v>1512</v>
      </c>
      <c r="B31802" t="str">
        <f t="shared" si="1046"/>
        <v>https://www.udobaer.de/out/media/public/cust/others/s0000712-2021-ch_it.pdf</v>
      </c>
    </row>
    <row r="31803" spans="1:2" x14ac:dyDescent="0.2">
      <c r="A31803" s="1" t="s">
        <v>1513</v>
      </c>
      <c r="B31803" t="str">
        <f t="shared" si="1046"/>
        <v>https://www.udobaer.de/out/media/public/cust/others/s0000712-2021-ch_it.pdf</v>
      </c>
    </row>
    <row r="31804" spans="1:2" x14ac:dyDescent="0.2">
      <c r="A31804" s="1" t="s">
        <v>1514</v>
      </c>
      <c r="B31804" t="str">
        <f t="shared" si="1046"/>
        <v>https://www.udobaer.de/out/media/public/cust/others/s0000712-2021-ch_it.pdf</v>
      </c>
    </row>
    <row r="31805" spans="1:2" x14ac:dyDescent="0.2">
      <c r="A31805" s="1" t="s">
        <v>1515</v>
      </c>
      <c r="B31805" t="str">
        <f t="shared" si="1046"/>
        <v>https://www.udobaer.de/out/media/public/cust/others/s0000712-2021-ch_it.pdf</v>
      </c>
    </row>
    <row r="31806" spans="1:2" x14ac:dyDescent="0.2">
      <c r="A31806" s="1" t="s">
        <v>1516</v>
      </c>
      <c r="B31806" t="str">
        <f t="shared" si="1046"/>
        <v>https://www.udobaer.de/out/media/public/cust/others/s0000712-2021-ch_it.pdf</v>
      </c>
    </row>
    <row r="31807" spans="1:2" x14ac:dyDescent="0.2">
      <c r="A31807" s="1" t="s">
        <v>1517</v>
      </c>
      <c r="B31807" t="str">
        <f t="shared" si="1046"/>
        <v>https://www.udobaer.de/out/media/public/cust/others/s0000712-2021-ch_it.pdf</v>
      </c>
    </row>
    <row r="31808" spans="1:2" x14ac:dyDescent="0.2">
      <c r="A31808" s="1" t="s">
        <v>1518</v>
      </c>
      <c r="B31808" t="str">
        <f t="shared" si="1046"/>
        <v>https://www.udobaer.de/out/media/public/cust/others/s0000712-2021-ch_it.pdf</v>
      </c>
    </row>
    <row r="31809" spans="1:2" x14ac:dyDescent="0.2">
      <c r="A31809" s="1" t="s">
        <v>1519</v>
      </c>
      <c r="B31809" t="str">
        <f t="shared" si="1046"/>
        <v>https://www.udobaer.de/out/media/public/cust/others/s0000712-2021-ch_it.pdf</v>
      </c>
    </row>
    <row r="31810" spans="1:2" x14ac:dyDescent="0.2">
      <c r="A31810" s="1" t="s">
        <v>1520</v>
      </c>
      <c r="B31810" t="str">
        <f t="shared" si="1046"/>
        <v>https://www.udobaer.de/out/media/public/cust/others/s0000712-2021-ch_it.pdf</v>
      </c>
    </row>
    <row r="31811" spans="1:2" x14ac:dyDescent="0.2">
      <c r="A31811" s="1" t="s">
        <v>1521</v>
      </c>
      <c r="B31811" t="str">
        <f t="shared" si="1046"/>
        <v>https://www.udobaer.de/out/media/public/cust/others/s0000712-2021-ch_it.pdf</v>
      </c>
    </row>
    <row r="31812" spans="1:2" x14ac:dyDescent="0.2">
      <c r="A31812" s="1" t="s">
        <v>1522</v>
      </c>
      <c r="B31812" t="str">
        <f t="shared" si="1046"/>
        <v>https://www.udobaer.de/out/media/public/cust/others/s0000712-2021-ch_it.pdf</v>
      </c>
    </row>
    <row r="31813" spans="1:2" x14ac:dyDescent="0.2">
      <c r="A31813" s="1" t="s">
        <v>1523</v>
      </c>
      <c r="B31813" t="str">
        <f t="shared" si="1046"/>
        <v>https://www.udobaer.de/out/media/public/cust/others/s0000712-2021-ch_it.pdf</v>
      </c>
    </row>
    <row r="31814" spans="1:2" x14ac:dyDescent="0.2">
      <c r="A31814" s="1" t="s">
        <v>1524</v>
      </c>
      <c r="B31814" t="str">
        <f t="shared" si="1046"/>
        <v>https://www.udobaer.de/out/media/public/cust/others/s0000712-2021-ch_it.pdf</v>
      </c>
    </row>
    <row r="31815" spans="1:2" x14ac:dyDescent="0.2">
      <c r="A31815" s="1" t="s">
        <v>1525</v>
      </c>
      <c r="B31815" t="str">
        <f t="shared" si="1046"/>
        <v>https://www.udobaer.de/out/media/public/cust/others/s0000712-2021-ch_it.pdf</v>
      </c>
    </row>
    <row r="31816" spans="1:2" x14ac:dyDescent="0.2">
      <c r="A31816" s="1" t="s">
        <v>1526</v>
      </c>
      <c r="B31816" t="str">
        <f t="shared" si="1046"/>
        <v>https://www.udobaer.de/out/media/public/cust/others/s0000712-2021-ch_it.pdf</v>
      </c>
    </row>
    <row r="31817" spans="1:2" x14ac:dyDescent="0.2">
      <c r="A31817" s="1" t="s">
        <v>1527</v>
      </c>
      <c r="B31817" t="str">
        <f t="shared" si="1046"/>
        <v>https://www.udobaer.de/out/media/public/cust/others/s0000712-2021-ch_it.pdf</v>
      </c>
    </row>
    <row r="31818" spans="1:2" x14ac:dyDescent="0.2">
      <c r="A31818" s="1" t="s">
        <v>1528</v>
      </c>
      <c r="B31818" t="str">
        <f t="shared" ref="B31818:B31844" si="1047">HYPERLINK("https://www.udobaer.de/out/media/public/cust/others/s0000712-2021-ch_it.pdf")</f>
        <v>https://www.udobaer.de/out/media/public/cust/others/s0000712-2021-ch_it.pdf</v>
      </c>
    </row>
    <row r="31819" spans="1:2" x14ac:dyDescent="0.2">
      <c r="A31819" s="1" t="s">
        <v>1529</v>
      </c>
      <c r="B31819" t="str">
        <f t="shared" si="1047"/>
        <v>https://www.udobaer.de/out/media/public/cust/others/s0000712-2021-ch_it.pdf</v>
      </c>
    </row>
    <row r="31820" spans="1:2" x14ac:dyDescent="0.2">
      <c r="A31820" s="1" t="s">
        <v>1530</v>
      </c>
      <c r="B31820" t="str">
        <f t="shared" si="1047"/>
        <v>https://www.udobaer.de/out/media/public/cust/others/s0000712-2021-ch_it.pdf</v>
      </c>
    </row>
    <row r="31821" spans="1:2" x14ac:dyDescent="0.2">
      <c r="A31821" s="1" t="s">
        <v>1531</v>
      </c>
      <c r="B31821" t="str">
        <f t="shared" si="1047"/>
        <v>https://www.udobaer.de/out/media/public/cust/others/s0000712-2021-ch_it.pdf</v>
      </c>
    </row>
    <row r="31822" spans="1:2" x14ac:dyDescent="0.2">
      <c r="A31822" s="1" t="s">
        <v>1532</v>
      </c>
      <c r="B31822" t="str">
        <f t="shared" si="1047"/>
        <v>https://www.udobaer.de/out/media/public/cust/others/s0000712-2021-ch_it.pdf</v>
      </c>
    </row>
    <row r="31823" spans="1:2" x14ac:dyDescent="0.2">
      <c r="A31823" s="1" t="s">
        <v>1533</v>
      </c>
      <c r="B31823" t="str">
        <f t="shared" si="1047"/>
        <v>https://www.udobaer.de/out/media/public/cust/others/s0000712-2021-ch_it.pdf</v>
      </c>
    </row>
    <row r="31824" spans="1:2" x14ac:dyDescent="0.2">
      <c r="A31824" s="1" t="s">
        <v>1534</v>
      </c>
      <c r="B31824" t="str">
        <f t="shared" si="1047"/>
        <v>https://www.udobaer.de/out/media/public/cust/others/s0000712-2021-ch_it.pdf</v>
      </c>
    </row>
    <row r="31825" spans="1:2" x14ac:dyDescent="0.2">
      <c r="A31825" s="1" t="s">
        <v>1535</v>
      </c>
      <c r="B31825" t="str">
        <f t="shared" si="1047"/>
        <v>https://www.udobaer.de/out/media/public/cust/others/s0000712-2021-ch_it.pdf</v>
      </c>
    </row>
    <row r="31826" spans="1:2" x14ac:dyDescent="0.2">
      <c r="A31826" s="1" t="s">
        <v>1536</v>
      </c>
      <c r="B31826" t="str">
        <f t="shared" si="1047"/>
        <v>https://www.udobaer.de/out/media/public/cust/others/s0000712-2021-ch_it.pdf</v>
      </c>
    </row>
    <row r="31827" spans="1:2" x14ac:dyDescent="0.2">
      <c r="A31827" s="1" t="s">
        <v>1537</v>
      </c>
      <c r="B31827" t="str">
        <f t="shared" si="1047"/>
        <v>https://www.udobaer.de/out/media/public/cust/others/s0000712-2021-ch_it.pdf</v>
      </c>
    </row>
    <row r="31828" spans="1:2" x14ac:dyDescent="0.2">
      <c r="A31828" s="1" t="s">
        <v>1538</v>
      </c>
      <c r="B31828" t="str">
        <f t="shared" si="1047"/>
        <v>https://www.udobaer.de/out/media/public/cust/others/s0000712-2021-ch_it.pdf</v>
      </c>
    </row>
    <row r="31829" spans="1:2" x14ac:dyDescent="0.2">
      <c r="A31829" s="1" t="s">
        <v>1539</v>
      </c>
      <c r="B31829" t="str">
        <f t="shared" si="1047"/>
        <v>https://www.udobaer.de/out/media/public/cust/others/s0000712-2021-ch_it.pdf</v>
      </c>
    </row>
    <row r="31830" spans="1:2" x14ac:dyDescent="0.2">
      <c r="A31830" s="1" t="s">
        <v>1540</v>
      </c>
      <c r="B31830" t="str">
        <f t="shared" si="1047"/>
        <v>https://www.udobaer.de/out/media/public/cust/others/s0000712-2021-ch_it.pdf</v>
      </c>
    </row>
    <row r="31831" spans="1:2" x14ac:dyDescent="0.2">
      <c r="A31831" s="1" t="s">
        <v>1541</v>
      </c>
      <c r="B31831" t="str">
        <f t="shared" si="1047"/>
        <v>https://www.udobaer.de/out/media/public/cust/others/s0000712-2021-ch_it.pdf</v>
      </c>
    </row>
    <row r="31832" spans="1:2" x14ac:dyDescent="0.2">
      <c r="A31832" s="1" t="s">
        <v>1542</v>
      </c>
      <c r="B31832" t="str">
        <f t="shared" si="1047"/>
        <v>https://www.udobaer.de/out/media/public/cust/others/s0000712-2021-ch_it.pdf</v>
      </c>
    </row>
    <row r="31833" spans="1:2" x14ac:dyDescent="0.2">
      <c r="A31833" s="1" t="s">
        <v>1543</v>
      </c>
      <c r="B31833" t="str">
        <f t="shared" si="1047"/>
        <v>https://www.udobaer.de/out/media/public/cust/others/s0000712-2021-ch_it.pdf</v>
      </c>
    </row>
    <row r="31834" spans="1:2" x14ac:dyDescent="0.2">
      <c r="A31834" s="1" t="s">
        <v>1544</v>
      </c>
      <c r="B31834" t="str">
        <f t="shared" si="1047"/>
        <v>https://www.udobaer.de/out/media/public/cust/others/s0000712-2021-ch_it.pdf</v>
      </c>
    </row>
    <row r="31835" spans="1:2" x14ac:dyDescent="0.2">
      <c r="A31835" s="1" t="s">
        <v>1545</v>
      </c>
      <c r="B31835" t="str">
        <f t="shared" si="1047"/>
        <v>https://www.udobaer.de/out/media/public/cust/others/s0000712-2021-ch_it.pdf</v>
      </c>
    </row>
    <row r="31836" spans="1:2" x14ac:dyDescent="0.2">
      <c r="A31836" s="1" t="s">
        <v>1546</v>
      </c>
      <c r="B31836" t="str">
        <f t="shared" si="1047"/>
        <v>https://www.udobaer.de/out/media/public/cust/others/s0000712-2021-ch_it.pdf</v>
      </c>
    </row>
    <row r="31837" spans="1:2" x14ac:dyDescent="0.2">
      <c r="A31837" s="1" t="s">
        <v>1547</v>
      </c>
      <c r="B31837" t="str">
        <f t="shared" si="1047"/>
        <v>https://www.udobaer.de/out/media/public/cust/others/s0000712-2021-ch_it.pdf</v>
      </c>
    </row>
    <row r="31838" spans="1:2" x14ac:dyDescent="0.2">
      <c r="A31838" s="1" t="s">
        <v>1548</v>
      </c>
      <c r="B31838" t="str">
        <f t="shared" si="1047"/>
        <v>https://www.udobaer.de/out/media/public/cust/others/s0000712-2021-ch_it.pdf</v>
      </c>
    </row>
    <row r="31839" spans="1:2" x14ac:dyDescent="0.2">
      <c r="A31839" s="1" t="s">
        <v>1549</v>
      </c>
      <c r="B31839" t="str">
        <f t="shared" si="1047"/>
        <v>https://www.udobaer.de/out/media/public/cust/others/s0000712-2021-ch_it.pdf</v>
      </c>
    </row>
    <row r="31840" spans="1:2" x14ac:dyDescent="0.2">
      <c r="A31840" s="1" t="s">
        <v>1550</v>
      </c>
      <c r="B31840" t="str">
        <f t="shared" si="1047"/>
        <v>https://www.udobaer.de/out/media/public/cust/others/s0000712-2021-ch_it.pdf</v>
      </c>
    </row>
    <row r="31841" spans="1:2" x14ac:dyDescent="0.2">
      <c r="A31841" s="1" t="s">
        <v>1551</v>
      </c>
      <c r="B31841" t="str">
        <f t="shared" si="1047"/>
        <v>https://www.udobaer.de/out/media/public/cust/others/s0000712-2021-ch_it.pdf</v>
      </c>
    </row>
    <row r="31842" spans="1:2" x14ac:dyDescent="0.2">
      <c r="A31842" s="1" t="s">
        <v>1552</v>
      </c>
      <c r="B31842" t="str">
        <f t="shared" si="1047"/>
        <v>https://www.udobaer.de/out/media/public/cust/others/s0000712-2021-ch_it.pdf</v>
      </c>
    </row>
    <row r="31843" spans="1:2" x14ac:dyDescent="0.2">
      <c r="A31843" s="1" t="s">
        <v>1553</v>
      </c>
      <c r="B31843" t="str">
        <f t="shared" si="1047"/>
        <v>https://www.udobaer.de/out/media/public/cust/others/s0000712-2021-ch_it.pdf</v>
      </c>
    </row>
    <row r="31844" spans="1:2" x14ac:dyDescent="0.2">
      <c r="A31844" s="1" t="s">
        <v>1554</v>
      </c>
      <c r="B31844" t="str">
        <f t="shared" si="1047"/>
        <v>https://www.udobaer.de/out/media/public/cust/others/s0000712-2021-ch_it.pdf</v>
      </c>
    </row>
    <row r="31845" spans="1:2" x14ac:dyDescent="0.2">
      <c r="A31845" s="1" t="s">
        <v>1383</v>
      </c>
      <c r="B31845" t="str">
        <f t="shared" ref="B31845:B31853" si="1048">HYPERLINK("https://www.udobaer.de/out/media/public/cust/others/s0000713-2021-ch_it.pdf")</f>
        <v>https://www.udobaer.de/out/media/public/cust/others/s0000713-2021-ch_it.pdf</v>
      </c>
    </row>
    <row r="31846" spans="1:2" x14ac:dyDescent="0.2">
      <c r="A31846" s="1" t="s">
        <v>1384</v>
      </c>
      <c r="B31846" t="str">
        <f t="shared" si="1048"/>
        <v>https://www.udobaer.de/out/media/public/cust/others/s0000713-2021-ch_it.pdf</v>
      </c>
    </row>
    <row r="31847" spans="1:2" x14ac:dyDescent="0.2">
      <c r="A31847" s="1" t="s">
        <v>1386</v>
      </c>
      <c r="B31847" t="str">
        <f t="shared" si="1048"/>
        <v>https://www.udobaer.de/out/media/public/cust/others/s0000713-2021-ch_it.pdf</v>
      </c>
    </row>
    <row r="31848" spans="1:2" x14ac:dyDescent="0.2">
      <c r="A31848" s="1" t="s">
        <v>1420</v>
      </c>
      <c r="B31848" t="str">
        <f t="shared" si="1048"/>
        <v>https://www.udobaer.de/out/media/public/cust/others/s0000713-2021-ch_it.pdf</v>
      </c>
    </row>
    <row r="31849" spans="1:2" x14ac:dyDescent="0.2">
      <c r="A31849" s="1" t="s">
        <v>1421</v>
      </c>
      <c r="B31849" t="str">
        <f t="shared" si="1048"/>
        <v>https://www.udobaer.de/out/media/public/cust/others/s0000713-2021-ch_it.pdf</v>
      </c>
    </row>
    <row r="31850" spans="1:2" x14ac:dyDescent="0.2">
      <c r="A31850" s="1" t="s">
        <v>1422</v>
      </c>
      <c r="B31850" t="str">
        <f t="shared" si="1048"/>
        <v>https://www.udobaer.de/out/media/public/cust/others/s0000713-2021-ch_it.pdf</v>
      </c>
    </row>
    <row r="31851" spans="1:2" x14ac:dyDescent="0.2">
      <c r="A31851" s="1" t="s">
        <v>1424</v>
      </c>
      <c r="B31851" t="str">
        <f t="shared" si="1048"/>
        <v>https://www.udobaer.de/out/media/public/cust/others/s0000713-2021-ch_it.pdf</v>
      </c>
    </row>
    <row r="31852" spans="1:2" x14ac:dyDescent="0.2">
      <c r="A31852" s="1" t="s">
        <v>1559</v>
      </c>
      <c r="B31852" t="str">
        <f t="shared" si="1048"/>
        <v>https://www.udobaer.de/out/media/public/cust/others/s0000713-2021-ch_it.pdf</v>
      </c>
    </row>
    <row r="31853" spans="1:2" x14ac:dyDescent="0.2">
      <c r="A31853" s="1" t="s">
        <v>1560</v>
      </c>
      <c r="B31853" t="str">
        <f t="shared" si="1048"/>
        <v>https://www.udobaer.de/out/media/public/cust/others/s0000713-2021-ch_it.pdf</v>
      </c>
    </row>
    <row r="31854" spans="1:2" x14ac:dyDescent="0.2">
      <c r="A31854" s="1" t="s">
        <v>1382</v>
      </c>
      <c r="B31854" t="str">
        <f>HYPERLINK("https://www.udobaer.de/out/media/public/cust/others/s0000714-2021-ch_it.pdf")</f>
        <v>https://www.udobaer.de/out/media/public/cust/others/s0000714-2021-ch_it.pdf</v>
      </c>
    </row>
    <row r="31855" spans="1:2" x14ac:dyDescent="0.2">
      <c r="A31855" s="1" t="s">
        <v>1428</v>
      </c>
      <c r="B31855" t="str">
        <f>HYPERLINK("https://www.udobaer.de/out/media/public/cust/others/s0000714-2021-ch_it.pdf")</f>
        <v>https://www.udobaer.de/out/media/public/cust/others/s0000714-2021-ch_it.pdf</v>
      </c>
    </row>
    <row r="31856" spans="1:2" x14ac:dyDescent="0.2">
      <c r="A31856" s="1" t="s">
        <v>1429</v>
      </c>
      <c r="B31856" t="str">
        <f>HYPERLINK("https://www.udobaer.de/out/media/public/cust/others/s0000714-2021-ch_it.pdf")</f>
        <v>https://www.udobaer.de/out/media/public/cust/others/s0000714-2021-ch_it.pdf</v>
      </c>
    </row>
    <row r="31857" spans="1:2" x14ac:dyDescent="0.2">
      <c r="A31857" s="1" t="s">
        <v>1430</v>
      </c>
      <c r="B31857" t="str">
        <f>HYPERLINK("https://www.udobaer.de/out/media/public/cust/others/s0000714-2021-ch_it.pdf")</f>
        <v>https://www.udobaer.de/out/media/public/cust/others/s0000714-2021-ch_it.pdf</v>
      </c>
    </row>
    <row r="31858" spans="1:2" x14ac:dyDescent="0.2">
      <c r="A31858" s="1" t="s">
        <v>1431</v>
      </c>
      <c r="B31858" t="str">
        <f>HYPERLINK("https://www.udobaer.de/out/media/public/cust/others/s0000714-2021-ch_it.pdf")</f>
        <v>https://www.udobaer.de/out/media/public/cust/others/s0000714-2021-ch_it.pdf</v>
      </c>
    </row>
    <row r="31859" spans="1:2" x14ac:dyDescent="0.2">
      <c r="A31859" s="1" t="s">
        <v>1385</v>
      </c>
      <c r="B31859" t="str">
        <f>HYPERLINK("https://www.udobaer.de/out/media/public/cust/others/s0000715-2021-ch_it.pdf")</f>
        <v>https://www.udobaer.de/out/media/public/cust/others/s0000715-2021-ch_it.pdf</v>
      </c>
    </row>
    <row r="31860" spans="1:2" x14ac:dyDescent="0.2">
      <c r="A31860" s="1" t="s">
        <v>1388</v>
      </c>
      <c r="B31860" t="str">
        <f>HYPERLINK("https://www.udobaer.de/out/media/public/cust/others/s0000715-2021-ch_it.pdf")</f>
        <v>https://www.udobaer.de/out/media/public/cust/others/s0000715-2021-ch_it.pdf</v>
      </c>
    </row>
    <row r="31861" spans="1:2" x14ac:dyDescent="0.2">
      <c r="A31861" s="1" t="s">
        <v>1606</v>
      </c>
      <c r="B31861" t="str">
        <f t="shared" ref="B31861:B31871" si="1049">HYPERLINK("https://www.udobaer.de/out/media/public/cust/others/s0000716-2021-ch_it.pdf")</f>
        <v>https://www.udobaer.de/out/media/public/cust/others/s0000716-2021-ch_it.pdf</v>
      </c>
    </row>
    <row r="31862" spans="1:2" x14ac:dyDescent="0.2">
      <c r="A31862" s="1" t="s">
        <v>1608</v>
      </c>
      <c r="B31862" t="str">
        <f t="shared" si="1049"/>
        <v>https://www.udobaer.de/out/media/public/cust/others/s0000716-2021-ch_it.pdf</v>
      </c>
    </row>
    <row r="31863" spans="1:2" x14ac:dyDescent="0.2">
      <c r="A31863" s="1" t="s">
        <v>1609</v>
      </c>
      <c r="B31863" t="str">
        <f t="shared" si="1049"/>
        <v>https://www.udobaer.de/out/media/public/cust/others/s0000716-2021-ch_it.pdf</v>
      </c>
    </row>
    <row r="31864" spans="1:2" x14ac:dyDescent="0.2">
      <c r="A31864" s="1" t="s">
        <v>1610</v>
      </c>
      <c r="B31864" t="str">
        <f t="shared" si="1049"/>
        <v>https://www.udobaer.de/out/media/public/cust/others/s0000716-2021-ch_it.pdf</v>
      </c>
    </row>
    <row r="31865" spans="1:2" x14ac:dyDescent="0.2">
      <c r="A31865" s="1" t="s">
        <v>1611</v>
      </c>
      <c r="B31865" t="str">
        <f t="shared" si="1049"/>
        <v>https://www.udobaer.de/out/media/public/cust/others/s0000716-2021-ch_it.pdf</v>
      </c>
    </row>
    <row r="31866" spans="1:2" x14ac:dyDescent="0.2">
      <c r="A31866" s="1" t="s">
        <v>1612</v>
      </c>
      <c r="B31866" t="str">
        <f t="shared" si="1049"/>
        <v>https://www.udobaer.de/out/media/public/cust/others/s0000716-2021-ch_it.pdf</v>
      </c>
    </row>
    <row r="31867" spans="1:2" x14ac:dyDescent="0.2">
      <c r="A31867" s="1" t="s">
        <v>1613</v>
      </c>
      <c r="B31867" t="str">
        <f t="shared" si="1049"/>
        <v>https://www.udobaer.de/out/media/public/cust/others/s0000716-2021-ch_it.pdf</v>
      </c>
    </row>
    <row r="31868" spans="1:2" x14ac:dyDescent="0.2">
      <c r="A31868" s="1" t="s">
        <v>1614</v>
      </c>
      <c r="B31868" t="str">
        <f t="shared" si="1049"/>
        <v>https://www.udobaer.de/out/media/public/cust/others/s0000716-2021-ch_it.pdf</v>
      </c>
    </row>
    <row r="31869" spans="1:2" x14ac:dyDescent="0.2">
      <c r="A31869" s="1" t="s">
        <v>1615</v>
      </c>
      <c r="B31869" t="str">
        <f t="shared" si="1049"/>
        <v>https://www.udobaer.de/out/media/public/cust/others/s0000716-2021-ch_it.pdf</v>
      </c>
    </row>
    <row r="31870" spans="1:2" x14ac:dyDescent="0.2">
      <c r="A31870" s="1" t="s">
        <v>1616</v>
      </c>
      <c r="B31870" t="str">
        <f t="shared" si="1049"/>
        <v>https://www.udobaer.de/out/media/public/cust/others/s0000716-2021-ch_it.pdf</v>
      </c>
    </row>
    <row r="31871" spans="1:2" x14ac:dyDescent="0.2">
      <c r="A31871" s="1" t="s">
        <v>1617</v>
      </c>
      <c r="B31871" t="str">
        <f t="shared" si="1049"/>
        <v>https://www.udobaer.de/out/media/public/cust/others/s0000716-2021-ch_it.pdf</v>
      </c>
    </row>
    <row r="31872" spans="1:2" x14ac:dyDescent="0.2">
      <c r="A31872" s="1" t="s">
        <v>1370</v>
      </c>
      <c r="B31872" t="str">
        <f t="shared" ref="B31872:B31881" si="1050">HYPERLINK("https://www.udobaer.de/out/media/public/cust/others/s0000717-2021-ch_it.pdf")</f>
        <v>https://www.udobaer.de/out/media/public/cust/others/s0000717-2021-ch_it.pdf</v>
      </c>
    </row>
    <row r="31873" spans="1:2" x14ac:dyDescent="0.2">
      <c r="A31873" s="1" t="s">
        <v>1371</v>
      </c>
      <c r="B31873" t="str">
        <f t="shared" si="1050"/>
        <v>https://www.udobaer.de/out/media/public/cust/others/s0000717-2021-ch_it.pdf</v>
      </c>
    </row>
    <row r="31874" spans="1:2" x14ac:dyDescent="0.2">
      <c r="A31874" s="1" t="s">
        <v>1372</v>
      </c>
      <c r="B31874" t="str">
        <f t="shared" si="1050"/>
        <v>https://www.udobaer.de/out/media/public/cust/others/s0000717-2021-ch_it.pdf</v>
      </c>
    </row>
    <row r="31875" spans="1:2" x14ac:dyDescent="0.2">
      <c r="A31875" s="1" t="s">
        <v>1373</v>
      </c>
      <c r="B31875" t="str">
        <f t="shared" si="1050"/>
        <v>https://www.udobaer.de/out/media/public/cust/others/s0000717-2021-ch_it.pdf</v>
      </c>
    </row>
    <row r="31876" spans="1:2" x14ac:dyDescent="0.2">
      <c r="A31876" s="1" t="s">
        <v>1375</v>
      </c>
      <c r="B31876" t="str">
        <f t="shared" si="1050"/>
        <v>https://www.udobaer.de/out/media/public/cust/others/s0000717-2021-ch_it.pdf</v>
      </c>
    </row>
    <row r="31877" spans="1:2" x14ac:dyDescent="0.2">
      <c r="A31877" s="1" t="s">
        <v>1602</v>
      </c>
      <c r="B31877" t="str">
        <f t="shared" si="1050"/>
        <v>https://www.udobaer.de/out/media/public/cust/others/s0000717-2021-ch_it.pdf</v>
      </c>
    </row>
    <row r="31878" spans="1:2" x14ac:dyDescent="0.2">
      <c r="A31878" s="1" t="s">
        <v>1603</v>
      </c>
      <c r="B31878" t="str">
        <f t="shared" si="1050"/>
        <v>https://www.udobaer.de/out/media/public/cust/others/s0000717-2021-ch_it.pdf</v>
      </c>
    </row>
    <row r="31879" spans="1:2" x14ac:dyDescent="0.2">
      <c r="A31879" s="1" t="s">
        <v>1604</v>
      </c>
      <c r="B31879" t="str">
        <f t="shared" si="1050"/>
        <v>https://www.udobaer.de/out/media/public/cust/others/s0000717-2021-ch_it.pdf</v>
      </c>
    </row>
    <row r="31880" spans="1:2" x14ac:dyDescent="0.2">
      <c r="A31880" s="1" t="s">
        <v>1605</v>
      </c>
      <c r="B31880" t="str">
        <f t="shared" si="1050"/>
        <v>https://www.udobaer.de/out/media/public/cust/others/s0000717-2021-ch_it.pdf</v>
      </c>
    </row>
    <row r="31881" spans="1:2" x14ac:dyDescent="0.2">
      <c r="A31881" s="1" t="s">
        <v>1607</v>
      </c>
      <c r="B31881" t="str">
        <f t="shared" si="1050"/>
        <v>https://www.udobaer.de/out/media/public/cust/others/s0000717-2021-ch_it.pdf</v>
      </c>
    </row>
    <row r="31882" spans="1:2" x14ac:dyDescent="0.2">
      <c r="A31882" s="1" t="s">
        <v>954</v>
      </c>
      <c r="B31882" t="str">
        <f t="shared" ref="B31882:B31913" si="1051">HYPERLINK("https://www.udobaer.de/out/media/public/cust/others/s0000718-2021-ch_it.pdf")</f>
        <v>https://www.udobaer.de/out/media/public/cust/others/s0000718-2021-ch_it.pdf</v>
      </c>
    </row>
    <row r="31883" spans="1:2" x14ac:dyDescent="0.2">
      <c r="A31883" s="1" t="s">
        <v>955</v>
      </c>
      <c r="B31883" t="str">
        <f t="shared" si="1051"/>
        <v>https://www.udobaer.de/out/media/public/cust/others/s0000718-2021-ch_it.pdf</v>
      </c>
    </row>
    <row r="31884" spans="1:2" x14ac:dyDescent="0.2">
      <c r="A31884" s="1" t="s">
        <v>956</v>
      </c>
      <c r="B31884" t="str">
        <f t="shared" si="1051"/>
        <v>https://www.udobaer.de/out/media/public/cust/others/s0000718-2021-ch_it.pdf</v>
      </c>
    </row>
    <row r="31885" spans="1:2" x14ac:dyDescent="0.2">
      <c r="A31885" s="1" t="s">
        <v>957</v>
      </c>
      <c r="B31885" t="str">
        <f t="shared" si="1051"/>
        <v>https://www.udobaer.de/out/media/public/cust/others/s0000718-2021-ch_it.pdf</v>
      </c>
    </row>
    <row r="31886" spans="1:2" x14ac:dyDescent="0.2">
      <c r="A31886" s="1" t="s">
        <v>1665</v>
      </c>
      <c r="B31886" t="str">
        <f t="shared" si="1051"/>
        <v>https://www.udobaer.de/out/media/public/cust/others/s0000718-2021-ch_it.pdf</v>
      </c>
    </row>
    <row r="31887" spans="1:2" x14ac:dyDescent="0.2">
      <c r="A31887" s="1" t="s">
        <v>1666</v>
      </c>
      <c r="B31887" t="str">
        <f t="shared" si="1051"/>
        <v>https://www.udobaer.de/out/media/public/cust/others/s0000718-2021-ch_it.pdf</v>
      </c>
    </row>
    <row r="31888" spans="1:2" x14ac:dyDescent="0.2">
      <c r="A31888" s="1" t="s">
        <v>1667</v>
      </c>
      <c r="B31888" t="str">
        <f t="shared" si="1051"/>
        <v>https://www.udobaer.de/out/media/public/cust/others/s0000718-2021-ch_it.pdf</v>
      </c>
    </row>
    <row r="31889" spans="1:2" x14ac:dyDescent="0.2">
      <c r="A31889" s="1" t="s">
        <v>1668</v>
      </c>
      <c r="B31889" t="str">
        <f t="shared" si="1051"/>
        <v>https://www.udobaer.de/out/media/public/cust/others/s0000718-2021-ch_it.pdf</v>
      </c>
    </row>
    <row r="31890" spans="1:2" x14ac:dyDescent="0.2">
      <c r="A31890" s="1" t="s">
        <v>1669</v>
      </c>
      <c r="B31890" t="str">
        <f t="shared" si="1051"/>
        <v>https://www.udobaer.de/out/media/public/cust/others/s0000718-2021-ch_it.pdf</v>
      </c>
    </row>
    <row r="31891" spans="1:2" x14ac:dyDescent="0.2">
      <c r="A31891" s="1" t="s">
        <v>1670</v>
      </c>
      <c r="B31891" t="str">
        <f t="shared" si="1051"/>
        <v>https://www.udobaer.de/out/media/public/cust/others/s0000718-2021-ch_it.pdf</v>
      </c>
    </row>
    <row r="31892" spans="1:2" x14ac:dyDescent="0.2">
      <c r="A31892" s="1" t="s">
        <v>1671</v>
      </c>
      <c r="B31892" t="str">
        <f t="shared" si="1051"/>
        <v>https://www.udobaer.de/out/media/public/cust/others/s0000718-2021-ch_it.pdf</v>
      </c>
    </row>
    <row r="31893" spans="1:2" x14ac:dyDescent="0.2">
      <c r="A31893" s="1" t="s">
        <v>1672</v>
      </c>
      <c r="B31893" t="str">
        <f t="shared" si="1051"/>
        <v>https://www.udobaer.de/out/media/public/cust/others/s0000718-2021-ch_it.pdf</v>
      </c>
    </row>
    <row r="31894" spans="1:2" x14ac:dyDescent="0.2">
      <c r="A31894" s="1" t="s">
        <v>1673</v>
      </c>
      <c r="B31894" t="str">
        <f t="shared" si="1051"/>
        <v>https://www.udobaer.de/out/media/public/cust/others/s0000718-2021-ch_it.pdf</v>
      </c>
    </row>
    <row r="31895" spans="1:2" x14ac:dyDescent="0.2">
      <c r="A31895" s="1" t="s">
        <v>1674</v>
      </c>
      <c r="B31895" t="str">
        <f t="shared" si="1051"/>
        <v>https://www.udobaer.de/out/media/public/cust/others/s0000718-2021-ch_it.pdf</v>
      </c>
    </row>
    <row r="31896" spans="1:2" x14ac:dyDescent="0.2">
      <c r="A31896" s="1" t="s">
        <v>1675</v>
      </c>
      <c r="B31896" t="str">
        <f t="shared" si="1051"/>
        <v>https://www.udobaer.de/out/media/public/cust/others/s0000718-2021-ch_it.pdf</v>
      </c>
    </row>
    <row r="31897" spans="1:2" x14ac:dyDescent="0.2">
      <c r="A31897" s="1" t="s">
        <v>1676</v>
      </c>
      <c r="B31897" t="str">
        <f t="shared" si="1051"/>
        <v>https://www.udobaer.de/out/media/public/cust/others/s0000718-2021-ch_it.pdf</v>
      </c>
    </row>
    <row r="31898" spans="1:2" x14ac:dyDescent="0.2">
      <c r="A31898" s="1" t="s">
        <v>1677</v>
      </c>
      <c r="B31898" t="str">
        <f t="shared" si="1051"/>
        <v>https://www.udobaer.de/out/media/public/cust/others/s0000718-2021-ch_it.pdf</v>
      </c>
    </row>
    <row r="31899" spans="1:2" x14ac:dyDescent="0.2">
      <c r="A31899" s="1" t="s">
        <v>1678</v>
      </c>
      <c r="B31899" t="str">
        <f t="shared" si="1051"/>
        <v>https://www.udobaer.de/out/media/public/cust/others/s0000718-2021-ch_it.pdf</v>
      </c>
    </row>
    <row r="31900" spans="1:2" x14ac:dyDescent="0.2">
      <c r="A31900" s="1" t="s">
        <v>1679</v>
      </c>
      <c r="B31900" t="str">
        <f t="shared" si="1051"/>
        <v>https://www.udobaer.de/out/media/public/cust/others/s0000718-2021-ch_it.pdf</v>
      </c>
    </row>
    <row r="31901" spans="1:2" x14ac:dyDescent="0.2">
      <c r="A31901" s="1" t="s">
        <v>1680</v>
      </c>
      <c r="B31901" t="str">
        <f t="shared" si="1051"/>
        <v>https://www.udobaer.de/out/media/public/cust/others/s0000718-2021-ch_it.pdf</v>
      </c>
    </row>
    <row r="31902" spans="1:2" x14ac:dyDescent="0.2">
      <c r="A31902" s="1" t="s">
        <v>1681</v>
      </c>
      <c r="B31902" t="str">
        <f t="shared" si="1051"/>
        <v>https://www.udobaer.de/out/media/public/cust/others/s0000718-2021-ch_it.pdf</v>
      </c>
    </row>
    <row r="31903" spans="1:2" x14ac:dyDescent="0.2">
      <c r="A31903" s="1" t="s">
        <v>1682</v>
      </c>
      <c r="B31903" t="str">
        <f t="shared" si="1051"/>
        <v>https://www.udobaer.de/out/media/public/cust/others/s0000718-2021-ch_it.pdf</v>
      </c>
    </row>
    <row r="31904" spans="1:2" x14ac:dyDescent="0.2">
      <c r="A31904" s="1" t="s">
        <v>1683</v>
      </c>
      <c r="B31904" t="str">
        <f t="shared" si="1051"/>
        <v>https://www.udobaer.de/out/media/public/cust/others/s0000718-2021-ch_it.pdf</v>
      </c>
    </row>
    <row r="31905" spans="1:2" x14ac:dyDescent="0.2">
      <c r="A31905" s="1" t="s">
        <v>1684</v>
      </c>
      <c r="B31905" t="str">
        <f t="shared" si="1051"/>
        <v>https://www.udobaer.de/out/media/public/cust/others/s0000718-2021-ch_it.pdf</v>
      </c>
    </row>
    <row r="31906" spans="1:2" x14ac:dyDescent="0.2">
      <c r="A31906" s="1" t="s">
        <v>1685</v>
      </c>
      <c r="B31906" t="str">
        <f t="shared" si="1051"/>
        <v>https://www.udobaer.de/out/media/public/cust/others/s0000718-2021-ch_it.pdf</v>
      </c>
    </row>
    <row r="31907" spans="1:2" x14ac:dyDescent="0.2">
      <c r="A31907" s="1" t="s">
        <v>1686</v>
      </c>
      <c r="B31907" t="str">
        <f t="shared" si="1051"/>
        <v>https://www.udobaer.de/out/media/public/cust/others/s0000718-2021-ch_it.pdf</v>
      </c>
    </row>
    <row r="31908" spans="1:2" x14ac:dyDescent="0.2">
      <c r="A31908" s="1" t="s">
        <v>1687</v>
      </c>
      <c r="B31908" t="str">
        <f t="shared" si="1051"/>
        <v>https://www.udobaer.de/out/media/public/cust/others/s0000718-2021-ch_it.pdf</v>
      </c>
    </row>
    <row r="31909" spans="1:2" x14ac:dyDescent="0.2">
      <c r="A31909" s="1" t="s">
        <v>1688</v>
      </c>
      <c r="B31909" t="str">
        <f t="shared" si="1051"/>
        <v>https://www.udobaer.de/out/media/public/cust/others/s0000718-2021-ch_it.pdf</v>
      </c>
    </row>
    <row r="31910" spans="1:2" x14ac:dyDescent="0.2">
      <c r="A31910" s="1" t="s">
        <v>1689</v>
      </c>
      <c r="B31910" t="str">
        <f t="shared" si="1051"/>
        <v>https://www.udobaer.de/out/media/public/cust/others/s0000718-2021-ch_it.pdf</v>
      </c>
    </row>
    <row r="31911" spans="1:2" x14ac:dyDescent="0.2">
      <c r="A31911" s="1" t="s">
        <v>1690</v>
      </c>
      <c r="B31911" t="str">
        <f t="shared" si="1051"/>
        <v>https://www.udobaer.de/out/media/public/cust/others/s0000718-2021-ch_it.pdf</v>
      </c>
    </row>
    <row r="31912" spans="1:2" x14ac:dyDescent="0.2">
      <c r="A31912" s="1" t="s">
        <v>1691</v>
      </c>
      <c r="B31912" t="str">
        <f t="shared" si="1051"/>
        <v>https://www.udobaer.de/out/media/public/cust/others/s0000718-2021-ch_it.pdf</v>
      </c>
    </row>
    <row r="31913" spans="1:2" x14ac:dyDescent="0.2">
      <c r="A31913" s="1" t="s">
        <v>1692</v>
      </c>
      <c r="B31913" t="str">
        <f t="shared" si="1051"/>
        <v>https://www.udobaer.de/out/media/public/cust/others/s0000718-2021-ch_it.pdf</v>
      </c>
    </row>
    <row r="31914" spans="1:2" x14ac:dyDescent="0.2">
      <c r="A31914" s="1" t="s">
        <v>1693</v>
      </c>
      <c r="B31914" t="str">
        <f t="shared" ref="B31914:B31945" si="1052">HYPERLINK("https://www.udobaer.de/out/media/public/cust/others/s0000718-2021-ch_it.pdf")</f>
        <v>https://www.udobaer.de/out/media/public/cust/others/s0000718-2021-ch_it.pdf</v>
      </c>
    </row>
    <row r="31915" spans="1:2" x14ac:dyDescent="0.2">
      <c r="A31915" s="1" t="s">
        <v>1694</v>
      </c>
      <c r="B31915" t="str">
        <f t="shared" si="1052"/>
        <v>https://www.udobaer.de/out/media/public/cust/others/s0000718-2021-ch_it.pdf</v>
      </c>
    </row>
    <row r="31916" spans="1:2" x14ac:dyDescent="0.2">
      <c r="A31916" s="1" t="s">
        <v>1695</v>
      </c>
      <c r="B31916" t="str">
        <f t="shared" si="1052"/>
        <v>https://www.udobaer.de/out/media/public/cust/others/s0000718-2021-ch_it.pdf</v>
      </c>
    </row>
    <row r="31917" spans="1:2" x14ac:dyDescent="0.2">
      <c r="A31917" s="1" t="s">
        <v>1696</v>
      </c>
      <c r="B31917" t="str">
        <f t="shared" si="1052"/>
        <v>https://www.udobaer.de/out/media/public/cust/others/s0000718-2021-ch_it.pdf</v>
      </c>
    </row>
    <row r="31918" spans="1:2" x14ac:dyDescent="0.2">
      <c r="A31918" s="1" t="s">
        <v>1697</v>
      </c>
      <c r="B31918" t="str">
        <f t="shared" si="1052"/>
        <v>https://www.udobaer.de/out/media/public/cust/others/s0000718-2021-ch_it.pdf</v>
      </c>
    </row>
    <row r="31919" spans="1:2" x14ac:dyDescent="0.2">
      <c r="A31919" s="1" t="s">
        <v>1698</v>
      </c>
      <c r="B31919" t="str">
        <f t="shared" si="1052"/>
        <v>https://www.udobaer.de/out/media/public/cust/others/s0000718-2021-ch_it.pdf</v>
      </c>
    </row>
    <row r="31920" spans="1:2" x14ac:dyDescent="0.2">
      <c r="A31920" s="1" t="s">
        <v>1699</v>
      </c>
      <c r="B31920" t="str">
        <f t="shared" si="1052"/>
        <v>https://www.udobaer.de/out/media/public/cust/others/s0000718-2021-ch_it.pdf</v>
      </c>
    </row>
    <row r="31921" spans="1:2" x14ac:dyDescent="0.2">
      <c r="A31921" s="1" t="s">
        <v>1700</v>
      </c>
      <c r="B31921" t="str">
        <f t="shared" si="1052"/>
        <v>https://www.udobaer.de/out/media/public/cust/others/s0000718-2021-ch_it.pdf</v>
      </c>
    </row>
    <row r="31922" spans="1:2" x14ac:dyDescent="0.2">
      <c r="A31922" s="1" t="s">
        <v>1701</v>
      </c>
      <c r="B31922" t="str">
        <f t="shared" si="1052"/>
        <v>https://www.udobaer.de/out/media/public/cust/others/s0000718-2021-ch_it.pdf</v>
      </c>
    </row>
    <row r="31923" spans="1:2" x14ac:dyDescent="0.2">
      <c r="A31923" s="1" t="s">
        <v>1702</v>
      </c>
      <c r="B31923" t="str">
        <f t="shared" si="1052"/>
        <v>https://www.udobaer.de/out/media/public/cust/others/s0000718-2021-ch_it.pdf</v>
      </c>
    </row>
    <row r="31924" spans="1:2" x14ac:dyDescent="0.2">
      <c r="A31924" s="1" t="s">
        <v>1703</v>
      </c>
      <c r="B31924" t="str">
        <f t="shared" si="1052"/>
        <v>https://www.udobaer.de/out/media/public/cust/others/s0000718-2021-ch_it.pdf</v>
      </c>
    </row>
    <row r="31925" spans="1:2" x14ac:dyDescent="0.2">
      <c r="A31925" s="1" t="s">
        <v>1704</v>
      </c>
      <c r="B31925" t="str">
        <f t="shared" si="1052"/>
        <v>https://www.udobaer.de/out/media/public/cust/others/s0000718-2021-ch_it.pdf</v>
      </c>
    </row>
    <row r="31926" spans="1:2" x14ac:dyDescent="0.2">
      <c r="A31926" s="1" t="s">
        <v>1705</v>
      </c>
      <c r="B31926" t="str">
        <f t="shared" si="1052"/>
        <v>https://www.udobaer.de/out/media/public/cust/others/s0000718-2021-ch_it.pdf</v>
      </c>
    </row>
    <row r="31927" spans="1:2" x14ac:dyDescent="0.2">
      <c r="A31927" s="1" t="s">
        <v>1706</v>
      </c>
      <c r="B31927" t="str">
        <f t="shared" si="1052"/>
        <v>https://www.udobaer.de/out/media/public/cust/others/s0000718-2021-ch_it.pdf</v>
      </c>
    </row>
    <row r="31928" spans="1:2" x14ac:dyDescent="0.2">
      <c r="A31928" s="1" t="s">
        <v>1707</v>
      </c>
      <c r="B31928" t="str">
        <f t="shared" si="1052"/>
        <v>https://www.udobaer.de/out/media/public/cust/others/s0000718-2021-ch_it.pdf</v>
      </c>
    </row>
    <row r="31929" spans="1:2" x14ac:dyDescent="0.2">
      <c r="A31929" s="1" t="s">
        <v>1708</v>
      </c>
      <c r="B31929" t="str">
        <f t="shared" si="1052"/>
        <v>https://www.udobaer.de/out/media/public/cust/others/s0000718-2021-ch_it.pdf</v>
      </c>
    </row>
    <row r="31930" spans="1:2" x14ac:dyDescent="0.2">
      <c r="A31930" s="1" t="s">
        <v>1709</v>
      </c>
      <c r="B31930" t="str">
        <f t="shared" si="1052"/>
        <v>https://www.udobaer.de/out/media/public/cust/others/s0000718-2021-ch_it.pdf</v>
      </c>
    </row>
    <row r="31931" spans="1:2" x14ac:dyDescent="0.2">
      <c r="A31931" s="1" t="s">
        <v>1710</v>
      </c>
      <c r="B31931" t="str">
        <f t="shared" si="1052"/>
        <v>https://www.udobaer.de/out/media/public/cust/others/s0000718-2021-ch_it.pdf</v>
      </c>
    </row>
    <row r="31932" spans="1:2" x14ac:dyDescent="0.2">
      <c r="A31932" s="1" t="s">
        <v>1711</v>
      </c>
      <c r="B31932" t="str">
        <f t="shared" si="1052"/>
        <v>https://www.udobaer.de/out/media/public/cust/others/s0000718-2021-ch_it.pdf</v>
      </c>
    </row>
    <row r="31933" spans="1:2" x14ac:dyDescent="0.2">
      <c r="A31933" s="1" t="s">
        <v>1712</v>
      </c>
      <c r="B31933" t="str">
        <f t="shared" si="1052"/>
        <v>https://www.udobaer.de/out/media/public/cust/others/s0000718-2021-ch_it.pdf</v>
      </c>
    </row>
    <row r="31934" spans="1:2" x14ac:dyDescent="0.2">
      <c r="A31934" s="1" t="s">
        <v>1713</v>
      </c>
      <c r="B31934" t="str">
        <f t="shared" si="1052"/>
        <v>https://www.udobaer.de/out/media/public/cust/others/s0000718-2021-ch_it.pdf</v>
      </c>
    </row>
    <row r="31935" spans="1:2" x14ac:dyDescent="0.2">
      <c r="A31935" s="1" t="s">
        <v>1714</v>
      </c>
      <c r="B31935" t="str">
        <f t="shared" si="1052"/>
        <v>https://www.udobaer.de/out/media/public/cust/others/s0000718-2021-ch_it.pdf</v>
      </c>
    </row>
    <row r="31936" spans="1:2" x14ac:dyDescent="0.2">
      <c r="A31936" s="1" t="s">
        <v>1715</v>
      </c>
      <c r="B31936" t="str">
        <f t="shared" si="1052"/>
        <v>https://www.udobaer.de/out/media/public/cust/others/s0000718-2021-ch_it.pdf</v>
      </c>
    </row>
    <row r="31937" spans="1:2" x14ac:dyDescent="0.2">
      <c r="A31937" s="1" t="s">
        <v>1716</v>
      </c>
      <c r="B31937" t="str">
        <f t="shared" si="1052"/>
        <v>https://www.udobaer.de/out/media/public/cust/others/s0000718-2021-ch_it.pdf</v>
      </c>
    </row>
    <row r="31938" spans="1:2" x14ac:dyDescent="0.2">
      <c r="A31938" s="1" t="s">
        <v>1717</v>
      </c>
      <c r="B31938" t="str">
        <f t="shared" si="1052"/>
        <v>https://www.udobaer.de/out/media/public/cust/others/s0000718-2021-ch_it.pdf</v>
      </c>
    </row>
    <row r="31939" spans="1:2" x14ac:dyDescent="0.2">
      <c r="A31939" s="1" t="s">
        <v>1718</v>
      </c>
      <c r="B31939" t="str">
        <f t="shared" si="1052"/>
        <v>https://www.udobaer.de/out/media/public/cust/others/s0000718-2021-ch_it.pdf</v>
      </c>
    </row>
    <row r="31940" spans="1:2" x14ac:dyDescent="0.2">
      <c r="A31940" s="1" t="s">
        <v>1719</v>
      </c>
      <c r="B31940" t="str">
        <f t="shared" si="1052"/>
        <v>https://www.udobaer.de/out/media/public/cust/others/s0000718-2021-ch_it.pdf</v>
      </c>
    </row>
    <row r="31941" spans="1:2" x14ac:dyDescent="0.2">
      <c r="A31941" s="1" t="s">
        <v>1720</v>
      </c>
      <c r="B31941" t="str">
        <f t="shared" si="1052"/>
        <v>https://www.udobaer.de/out/media/public/cust/others/s0000718-2021-ch_it.pdf</v>
      </c>
    </row>
    <row r="31942" spans="1:2" x14ac:dyDescent="0.2">
      <c r="A31942" s="1" t="s">
        <v>1721</v>
      </c>
      <c r="B31942" t="str">
        <f t="shared" si="1052"/>
        <v>https://www.udobaer.de/out/media/public/cust/others/s0000718-2021-ch_it.pdf</v>
      </c>
    </row>
    <row r="31943" spans="1:2" x14ac:dyDescent="0.2">
      <c r="A31943" s="1" t="s">
        <v>1722</v>
      </c>
      <c r="B31943" t="str">
        <f t="shared" si="1052"/>
        <v>https://www.udobaer.de/out/media/public/cust/others/s0000718-2021-ch_it.pdf</v>
      </c>
    </row>
    <row r="31944" spans="1:2" x14ac:dyDescent="0.2">
      <c r="A31944" s="1" t="s">
        <v>1723</v>
      </c>
      <c r="B31944" t="str">
        <f t="shared" si="1052"/>
        <v>https://www.udobaer.de/out/media/public/cust/others/s0000718-2021-ch_it.pdf</v>
      </c>
    </row>
    <row r="31945" spans="1:2" x14ac:dyDescent="0.2">
      <c r="A31945" s="1" t="s">
        <v>1724</v>
      </c>
      <c r="B31945" t="str">
        <f t="shared" si="1052"/>
        <v>https://www.udobaer.de/out/media/public/cust/others/s0000718-2021-ch_it.pdf</v>
      </c>
    </row>
    <row r="31946" spans="1:2" x14ac:dyDescent="0.2">
      <c r="A31946" s="1" t="s">
        <v>1725</v>
      </c>
      <c r="B31946" t="str">
        <f t="shared" ref="B31946:B31978" si="1053">HYPERLINK("https://www.udobaer.de/out/media/public/cust/others/s0000718-2021-ch_it.pdf")</f>
        <v>https://www.udobaer.de/out/media/public/cust/others/s0000718-2021-ch_it.pdf</v>
      </c>
    </row>
    <row r="31947" spans="1:2" x14ac:dyDescent="0.2">
      <c r="A31947" s="1" t="s">
        <v>1726</v>
      </c>
      <c r="B31947" t="str">
        <f t="shared" si="1053"/>
        <v>https://www.udobaer.de/out/media/public/cust/others/s0000718-2021-ch_it.pdf</v>
      </c>
    </row>
    <row r="31948" spans="1:2" x14ac:dyDescent="0.2">
      <c r="A31948" s="1" t="s">
        <v>1727</v>
      </c>
      <c r="B31948" t="str">
        <f t="shared" si="1053"/>
        <v>https://www.udobaer.de/out/media/public/cust/others/s0000718-2021-ch_it.pdf</v>
      </c>
    </row>
    <row r="31949" spans="1:2" x14ac:dyDescent="0.2">
      <c r="A31949" s="1" t="s">
        <v>1728</v>
      </c>
      <c r="B31949" t="str">
        <f t="shared" si="1053"/>
        <v>https://www.udobaer.de/out/media/public/cust/others/s0000718-2021-ch_it.pdf</v>
      </c>
    </row>
    <row r="31950" spans="1:2" x14ac:dyDescent="0.2">
      <c r="A31950" s="1" t="s">
        <v>1729</v>
      </c>
      <c r="B31950" t="str">
        <f t="shared" si="1053"/>
        <v>https://www.udobaer.de/out/media/public/cust/others/s0000718-2021-ch_it.pdf</v>
      </c>
    </row>
    <row r="31951" spans="1:2" x14ac:dyDescent="0.2">
      <c r="A31951" s="1" t="s">
        <v>1730</v>
      </c>
      <c r="B31951" t="str">
        <f t="shared" si="1053"/>
        <v>https://www.udobaer.de/out/media/public/cust/others/s0000718-2021-ch_it.pdf</v>
      </c>
    </row>
    <row r="31952" spans="1:2" x14ac:dyDescent="0.2">
      <c r="A31952" s="1" t="s">
        <v>1731</v>
      </c>
      <c r="B31952" t="str">
        <f t="shared" si="1053"/>
        <v>https://www.udobaer.de/out/media/public/cust/others/s0000718-2021-ch_it.pdf</v>
      </c>
    </row>
    <row r="31953" spans="1:2" x14ac:dyDescent="0.2">
      <c r="A31953" s="1" t="s">
        <v>1732</v>
      </c>
      <c r="B31953" t="str">
        <f t="shared" si="1053"/>
        <v>https://www.udobaer.de/out/media/public/cust/others/s0000718-2021-ch_it.pdf</v>
      </c>
    </row>
    <row r="31954" spans="1:2" x14ac:dyDescent="0.2">
      <c r="A31954" s="1" t="s">
        <v>1733</v>
      </c>
      <c r="B31954" t="str">
        <f t="shared" si="1053"/>
        <v>https://www.udobaer.de/out/media/public/cust/others/s0000718-2021-ch_it.pdf</v>
      </c>
    </row>
    <row r="31955" spans="1:2" x14ac:dyDescent="0.2">
      <c r="A31955" s="1" t="s">
        <v>1734</v>
      </c>
      <c r="B31955" t="str">
        <f t="shared" si="1053"/>
        <v>https://www.udobaer.de/out/media/public/cust/others/s0000718-2021-ch_it.pdf</v>
      </c>
    </row>
    <row r="31956" spans="1:2" x14ac:dyDescent="0.2">
      <c r="A31956" s="1" t="s">
        <v>1735</v>
      </c>
      <c r="B31956" t="str">
        <f t="shared" si="1053"/>
        <v>https://www.udobaer.de/out/media/public/cust/others/s0000718-2021-ch_it.pdf</v>
      </c>
    </row>
    <row r="31957" spans="1:2" x14ac:dyDescent="0.2">
      <c r="A31957" s="1" t="s">
        <v>1736</v>
      </c>
      <c r="B31957" t="str">
        <f t="shared" si="1053"/>
        <v>https://www.udobaer.de/out/media/public/cust/others/s0000718-2021-ch_it.pdf</v>
      </c>
    </row>
    <row r="31958" spans="1:2" x14ac:dyDescent="0.2">
      <c r="A31958" s="1" t="s">
        <v>1737</v>
      </c>
      <c r="B31958" t="str">
        <f t="shared" si="1053"/>
        <v>https://www.udobaer.de/out/media/public/cust/others/s0000718-2021-ch_it.pdf</v>
      </c>
    </row>
    <row r="31959" spans="1:2" x14ac:dyDescent="0.2">
      <c r="A31959" s="1" t="s">
        <v>1738</v>
      </c>
      <c r="B31959" t="str">
        <f t="shared" si="1053"/>
        <v>https://www.udobaer.de/out/media/public/cust/others/s0000718-2021-ch_it.pdf</v>
      </c>
    </row>
    <row r="31960" spans="1:2" x14ac:dyDescent="0.2">
      <c r="A31960" s="1" t="s">
        <v>1739</v>
      </c>
      <c r="B31960" t="str">
        <f t="shared" si="1053"/>
        <v>https://www.udobaer.de/out/media/public/cust/others/s0000718-2021-ch_it.pdf</v>
      </c>
    </row>
    <row r="31961" spans="1:2" x14ac:dyDescent="0.2">
      <c r="A31961" s="1" t="s">
        <v>1740</v>
      </c>
      <c r="B31961" t="str">
        <f t="shared" si="1053"/>
        <v>https://www.udobaer.de/out/media/public/cust/others/s0000718-2021-ch_it.pdf</v>
      </c>
    </row>
    <row r="31962" spans="1:2" x14ac:dyDescent="0.2">
      <c r="A31962" s="1" t="s">
        <v>1741</v>
      </c>
      <c r="B31962" t="str">
        <f t="shared" si="1053"/>
        <v>https://www.udobaer.de/out/media/public/cust/others/s0000718-2021-ch_it.pdf</v>
      </c>
    </row>
    <row r="31963" spans="1:2" x14ac:dyDescent="0.2">
      <c r="A31963" s="1" t="s">
        <v>1742</v>
      </c>
      <c r="B31963" t="str">
        <f t="shared" si="1053"/>
        <v>https://www.udobaer.de/out/media/public/cust/others/s0000718-2021-ch_it.pdf</v>
      </c>
    </row>
    <row r="31964" spans="1:2" x14ac:dyDescent="0.2">
      <c r="A31964" s="1" t="s">
        <v>1743</v>
      </c>
      <c r="B31964" t="str">
        <f t="shared" si="1053"/>
        <v>https://www.udobaer.de/out/media/public/cust/others/s0000718-2021-ch_it.pdf</v>
      </c>
    </row>
    <row r="31965" spans="1:2" x14ac:dyDescent="0.2">
      <c r="A31965" s="1" t="s">
        <v>1744</v>
      </c>
      <c r="B31965" t="str">
        <f t="shared" si="1053"/>
        <v>https://www.udobaer.de/out/media/public/cust/others/s0000718-2021-ch_it.pdf</v>
      </c>
    </row>
    <row r="31966" spans="1:2" x14ac:dyDescent="0.2">
      <c r="A31966" s="1" t="s">
        <v>1745</v>
      </c>
      <c r="B31966" t="str">
        <f t="shared" si="1053"/>
        <v>https://www.udobaer.de/out/media/public/cust/others/s0000718-2021-ch_it.pdf</v>
      </c>
    </row>
    <row r="31967" spans="1:2" x14ac:dyDescent="0.2">
      <c r="A31967" s="1" t="s">
        <v>1746</v>
      </c>
      <c r="B31967" t="str">
        <f t="shared" si="1053"/>
        <v>https://www.udobaer.de/out/media/public/cust/others/s0000718-2021-ch_it.pdf</v>
      </c>
    </row>
    <row r="31968" spans="1:2" x14ac:dyDescent="0.2">
      <c r="A31968" s="1" t="s">
        <v>1747</v>
      </c>
      <c r="B31968" t="str">
        <f t="shared" si="1053"/>
        <v>https://www.udobaer.de/out/media/public/cust/others/s0000718-2021-ch_it.pdf</v>
      </c>
    </row>
    <row r="31969" spans="1:2" x14ac:dyDescent="0.2">
      <c r="A31969" s="1" t="s">
        <v>1748</v>
      </c>
      <c r="B31969" t="str">
        <f t="shared" si="1053"/>
        <v>https://www.udobaer.de/out/media/public/cust/others/s0000718-2021-ch_it.pdf</v>
      </c>
    </row>
    <row r="31970" spans="1:2" x14ac:dyDescent="0.2">
      <c r="A31970" s="1" t="s">
        <v>1749</v>
      </c>
      <c r="B31970" t="str">
        <f t="shared" si="1053"/>
        <v>https://www.udobaer.de/out/media/public/cust/others/s0000718-2021-ch_it.pdf</v>
      </c>
    </row>
    <row r="31971" spans="1:2" x14ac:dyDescent="0.2">
      <c r="A31971" s="1" t="s">
        <v>1750</v>
      </c>
      <c r="B31971" t="str">
        <f t="shared" si="1053"/>
        <v>https://www.udobaer.de/out/media/public/cust/others/s0000718-2021-ch_it.pdf</v>
      </c>
    </row>
    <row r="31972" spans="1:2" x14ac:dyDescent="0.2">
      <c r="A31972" s="1" t="s">
        <v>1751</v>
      </c>
      <c r="B31972" t="str">
        <f t="shared" si="1053"/>
        <v>https://www.udobaer.de/out/media/public/cust/others/s0000718-2021-ch_it.pdf</v>
      </c>
    </row>
    <row r="31973" spans="1:2" x14ac:dyDescent="0.2">
      <c r="A31973" s="1" t="s">
        <v>1752</v>
      </c>
      <c r="B31973" t="str">
        <f t="shared" si="1053"/>
        <v>https://www.udobaer.de/out/media/public/cust/others/s0000718-2021-ch_it.pdf</v>
      </c>
    </row>
    <row r="31974" spans="1:2" x14ac:dyDescent="0.2">
      <c r="A31974" s="1" t="s">
        <v>1753</v>
      </c>
      <c r="B31974" t="str">
        <f t="shared" si="1053"/>
        <v>https://www.udobaer.de/out/media/public/cust/others/s0000718-2021-ch_it.pdf</v>
      </c>
    </row>
    <row r="31975" spans="1:2" x14ac:dyDescent="0.2">
      <c r="A31975" s="1" t="s">
        <v>1754</v>
      </c>
      <c r="B31975" t="str">
        <f t="shared" si="1053"/>
        <v>https://www.udobaer.de/out/media/public/cust/others/s0000718-2021-ch_it.pdf</v>
      </c>
    </row>
    <row r="31976" spans="1:2" x14ac:dyDescent="0.2">
      <c r="A31976" s="1" t="s">
        <v>1755</v>
      </c>
      <c r="B31976" t="str">
        <f t="shared" si="1053"/>
        <v>https://www.udobaer.de/out/media/public/cust/others/s0000718-2021-ch_it.pdf</v>
      </c>
    </row>
    <row r="31977" spans="1:2" x14ac:dyDescent="0.2">
      <c r="A31977" s="1" t="s">
        <v>1756</v>
      </c>
      <c r="B31977" t="str">
        <f t="shared" si="1053"/>
        <v>https://www.udobaer.de/out/media/public/cust/others/s0000718-2021-ch_it.pdf</v>
      </c>
    </row>
    <row r="31978" spans="1:2" x14ac:dyDescent="0.2">
      <c r="A31978" s="1" t="s">
        <v>1757</v>
      </c>
      <c r="B31978" t="str">
        <f t="shared" si="1053"/>
        <v>https://www.udobaer.de/out/media/public/cust/others/s0000718-2021-ch_it.pdf</v>
      </c>
    </row>
    <row r="31979" spans="1:2" x14ac:dyDescent="0.2">
      <c r="A31979" s="1" t="s">
        <v>1758</v>
      </c>
      <c r="B31979" t="str">
        <f t="shared" ref="B31979:B32010" si="1054">HYPERLINK("https://www.udobaer.de/out/media/public/cust/others/s0000719-2021-ch_it.pdf")</f>
        <v>https://www.udobaer.de/out/media/public/cust/others/s0000719-2021-ch_it.pdf</v>
      </c>
    </row>
    <row r="31980" spans="1:2" x14ac:dyDescent="0.2">
      <c r="A31980" s="1" t="s">
        <v>1759</v>
      </c>
      <c r="B31980" t="str">
        <f t="shared" si="1054"/>
        <v>https://www.udobaer.de/out/media/public/cust/others/s0000719-2021-ch_it.pdf</v>
      </c>
    </row>
    <row r="31981" spans="1:2" x14ac:dyDescent="0.2">
      <c r="A31981" s="1" t="s">
        <v>1760</v>
      </c>
      <c r="B31981" t="str">
        <f t="shared" si="1054"/>
        <v>https://www.udobaer.de/out/media/public/cust/others/s0000719-2021-ch_it.pdf</v>
      </c>
    </row>
    <row r="31982" spans="1:2" x14ac:dyDescent="0.2">
      <c r="A31982" s="1" t="s">
        <v>1761</v>
      </c>
      <c r="B31982" t="str">
        <f t="shared" si="1054"/>
        <v>https://www.udobaer.de/out/media/public/cust/others/s0000719-2021-ch_it.pdf</v>
      </c>
    </row>
    <row r="31983" spans="1:2" x14ac:dyDescent="0.2">
      <c r="A31983" s="1" t="s">
        <v>1762</v>
      </c>
      <c r="B31983" t="str">
        <f t="shared" si="1054"/>
        <v>https://www.udobaer.de/out/media/public/cust/others/s0000719-2021-ch_it.pdf</v>
      </c>
    </row>
    <row r="31984" spans="1:2" x14ac:dyDescent="0.2">
      <c r="A31984" s="1" t="s">
        <v>1763</v>
      </c>
      <c r="B31984" t="str">
        <f t="shared" si="1054"/>
        <v>https://www.udobaer.de/out/media/public/cust/others/s0000719-2021-ch_it.pdf</v>
      </c>
    </row>
    <row r="31985" spans="1:2" x14ac:dyDescent="0.2">
      <c r="A31985" s="1" t="s">
        <v>1764</v>
      </c>
      <c r="B31985" t="str">
        <f t="shared" si="1054"/>
        <v>https://www.udobaer.de/out/media/public/cust/others/s0000719-2021-ch_it.pdf</v>
      </c>
    </row>
    <row r="31986" spans="1:2" x14ac:dyDescent="0.2">
      <c r="A31986" s="1" t="s">
        <v>1765</v>
      </c>
      <c r="B31986" t="str">
        <f t="shared" si="1054"/>
        <v>https://www.udobaer.de/out/media/public/cust/others/s0000719-2021-ch_it.pdf</v>
      </c>
    </row>
    <row r="31987" spans="1:2" x14ac:dyDescent="0.2">
      <c r="A31987" s="1" t="s">
        <v>1766</v>
      </c>
      <c r="B31987" t="str">
        <f t="shared" si="1054"/>
        <v>https://www.udobaer.de/out/media/public/cust/others/s0000719-2021-ch_it.pdf</v>
      </c>
    </row>
    <row r="31988" spans="1:2" x14ac:dyDescent="0.2">
      <c r="A31988" s="1" t="s">
        <v>1767</v>
      </c>
      <c r="B31988" t="str">
        <f t="shared" si="1054"/>
        <v>https://www.udobaer.de/out/media/public/cust/others/s0000719-2021-ch_it.pdf</v>
      </c>
    </row>
    <row r="31989" spans="1:2" x14ac:dyDescent="0.2">
      <c r="A31989" s="1" t="s">
        <v>1768</v>
      </c>
      <c r="B31989" t="str">
        <f t="shared" si="1054"/>
        <v>https://www.udobaer.de/out/media/public/cust/others/s0000719-2021-ch_it.pdf</v>
      </c>
    </row>
    <row r="31990" spans="1:2" x14ac:dyDescent="0.2">
      <c r="A31990" s="1" t="s">
        <v>1769</v>
      </c>
      <c r="B31990" t="str">
        <f t="shared" si="1054"/>
        <v>https://www.udobaer.de/out/media/public/cust/others/s0000719-2021-ch_it.pdf</v>
      </c>
    </row>
    <row r="31991" spans="1:2" x14ac:dyDescent="0.2">
      <c r="A31991" s="1" t="s">
        <v>1770</v>
      </c>
      <c r="B31991" t="str">
        <f t="shared" si="1054"/>
        <v>https://www.udobaer.de/out/media/public/cust/others/s0000719-2021-ch_it.pdf</v>
      </c>
    </row>
    <row r="31992" spans="1:2" x14ac:dyDescent="0.2">
      <c r="A31992" s="1" t="s">
        <v>1771</v>
      </c>
      <c r="B31992" t="str">
        <f t="shared" si="1054"/>
        <v>https://www.udobaer.de/out/media/public/cust/others/s0000719-2021-ch_it.pdf</v>
      </c>
    </row>
    <row r="31993" spans="1:2" x14ac:dyDescent="0.2">
      <c r="A31993" s="1" t="s">
        <v>1772</v>
      </c>
      <c r="B31993" t="str">
        <f t="shared" si="1054"/>
        <v>https://www.udobaer.de/out/media/public/cust/others/s0000719-2021-ch_it.pdf</v>
      </c>
    </row>
    <row r="31994" spans="1:2" x14ac:dyDescent="0.2">
      <c r="A31994" s="1" t="s">
        <v>1773</v>
      </c>
      <c r="B31994" t="str">
        <f t="shared" si="1054"/>
        <v>https://www.udobaer.de/out/media/public/cust/others/s0000719-2021-ch_it.pdf</v>
      </c>
    </row>
    <row r="31995" spans="1:2" x14ac:dyDescent="0.2">
      <c r="A31995" s="1" t="s">
        <v>1774</v>
      </c>
      <c r="B31995" t="str">
        <f t="shared" si="1054"/>
        <v>https://www.udobaer.de/out/media/public/cust/others/s0000719-2021-ch_it.pdf</v>
      </c>
    </row>
    <row r="31996" spans="1:2" x14ac:dyDescent="0.2">
      <c r="A31996" s="1" t="s">
        <v>1775</v>
      </c>
      <c r="B31996" t="str">
        <f t="shared" si="1054"/>
        <v>https://www.udobaer.de/out/media/public/cust/others/s0000719-2021-ch_it.pdf</v>
      </c>
    </row>
    <row r="31997" spans="1:2" x14ac:dyDescent="0.2">
      <c r="A31997" s="1" t="s">
        <v>1776</v>
      </c>
      <c r="B31997" t="str">
        <f t="shared" si="1054"/>
        <v>https://www.udobaer.de/out/media/public/cust/others/s0000719-2021-ch_it.pdf</v>
      </c>
    </row>
    <row r="31998" spans="1:2" x14ac:dyDescent="0.2">
      <c r="A31998" s="1" t="s">
        <v>1777</v>
      </c>
      <c r="B31998" t="str">
        <f t="shared" si="1054"/>
        <v>https://www.udobaer.de/out/media/public/cust/others/s0000719-2021-ch_it.pdf</v>
      </c>
    </row>
    <row r="31999" spans="1:2" x14ac:dyDescent="0.2">
      <c r="A31999" s="1" t="s">
        <v>1778</v>
      </c>
      <c r="B31999" t="str">
        <f t="shared" si="1054"/>
        <v>https://www.udobaer.de/out/media/public/cust/others/s0000719-2021-ch_it.pdf</v>
      </c>
    </row>
    <row r="32000" spans="1:2" x14ac:dyDescent="0.2">
      <c r="A32000" s="1" t="s">
        <v>1779</v>
      </c>
      <c r="B32000" t="str">
        <f t="shared" si="1054"/>
        <v>https://www.udobaer.de/out/media/public/cust/others/s0000719-2021-ch_it.pdf</v>
      </c>
    </row>
    <row r="32001" spans="1:2" x14ac:dyDescent="0.2">
      <c r="A32001" s="1" t="s">
        <v>1780</v>
      </c>
      <c r="B32001" t="str">
        <f t="shared" si="1054"/>
        <v>https://www.udobaer.de/out/media/public/cust/others/s0000719-2021-ch_it.pdf</v>
      </c>
    </row>
    <row r="32002" spans="1:2" x14ac:dyDescent="0.2">
      <c r="A32002" s="1" t="s">
        <v>1781</v>
      </c>
      <c r="B32002" t="str">
        <f t="shared" si="1054"/>
        <v>https://www.udobaer.de/out/media/public/cust/others/s0000719-2021-ch_it.pdf</v>
      </c>
    </row>
    <row r="32003" spans="1:2" x14ac:dyDescent="0.2">
      <c r="A32003" s="1" t="s">
        <v>1782</v>
      </c>
      <c r="B32003" t="str">
        <f t="shared" si="1054"/>
        <v>https://www.udobaer.de/out/media/public/cust/others/s0000719-2021-ch_it.pdf</v>
      </c>
    </row>
    <row r="32004" spans="1:2" x14ac:dyDescent="0.2">
      <c r="A32004" s="1" t="s">
        <v>1783</v>
      </c>
      <c r="B32004" t="str">
        <f t="shared" si="1054"/>
        <v>https://www.udobaer.de/out/media/public/cust/others/s0000719-2021-ch_it.pdf</v>
      </c>
    </row>
    <row r="32005" spans="1:2" x14ac:dyDescent="0.2">
      <c r="A32005" s="1" t="s">
        <v>1784</v>
      </c>
      <c r="B32005" t="str">
        <f t="shared" si="1054"/>
        <v>https://www.udobaer.de/out/media/public/cust/others/s0000719-2021-ch_it.pdf</v>
      </c>
    </row>
    <row r="32006" spans="1:2" x14ac:dyDescent="0.2">
      <c r="A32006" s="1" t="s">
        <v>1785</v>
      </c>
      <c r="B32006" t="str">
        <f t="shared" si="1054"/>
        <v>https://www.udobaer.de/out/media/public/cust/others/s0000719-2021-ch_it.pdf</v>
      </c>
    </row>
    <row r="32007" spans="1:2" x14ac:dyDescent="0.2">
      <c r="A32007" s="1" t="s">
        <v>1786</v>
      </c>
      <c r="B32007" t="str">
        <f t="shared" si="1054"/>
        <v>https://www.udobaer.de/out/media/public/cust/others/s0000719-2021-ch_it.pdf</v>
      </c>
    </row>
    <row r="32008" spans="1:2" x14ac:dyDescent="0.2">
      <c r="A32008" s="1" t="s">
        <v>1787</v>
      </c>
      <c r="B32008" t="str">
        <f t="shared" si="1054"/>
        <v>https://www.udobaer.de/out/media/public/cust/others/s0000719-2021-ch_it.pdf</v>
      </c>
    </row>
    <row r="32009" spans="1:2" x14ac:dyDescent="0.2">
      <c r="A32009" s="1" t="s">
        <v>1788</v>
      </c>
      <c r="B32009" t="str">
        <f t="shared" si="1054"/>
        <v>https://www.udobaer.de/out/media/public/cust/others/s0000719-2021-ch_it.pdf</v>
      </c>
    </row>
    <row r="32010" spans="1:2" x14ac:dyDescent="0.2">
      <c r="A32010" s="1" t="s">
        <v>1789</v>
      </c>
      <c r="B32010" t="str">
        <f t="shared" si="1054"/>
        <v>https://www.udobaer.de/out/media/public/cust/others/s0000719-2021-ch_it.pdf</v>
      </c>
    </row>
    <row r="32011" spans="1:2" x14ac:dyDescent="0.2">
      <c r="A32011" s="1" t="s">
        <v>1790</v>
      </c>
      <c r="B32011" t="str">
        <f t="shared" ref="B32011:B32038" si="1055">HYPERLINK("https://www.udobaer.de/out/media/public/cust/others/s0000719-2021-ch_it.pdf")</f>
        <v>https://www.udobaer.de/out/media/public/cust/others/s0000719-2021-ch_it.pdf</v>
      </c>
    </row>
    <row r="32012" spans="1:2" x14ac:dyDescent="0.2">
      <c r="A32012" s="1" t="s">
        <v>1791</v>
      </c>
      <c r="B32012" t="str">
        <f t="shared" si="1055"/>
        <v>https://www.udobaer.de/out/media/public/cust/others/s0000719-2021-ch_it.pdf</v>
      </c>
    </row>
    <row r="32013" spans="1:2" x14ac:dyDescent="0.2">
      <c r="A32013" s="1" t="s">
        <v>1792</v>
      </c>
      <c r="B32013" t="str">
        <f t="shared" si="1055"/>
        <v>https://www.udobaer.de/out/media/public/cust/others/s0000719-2021-ch_it.pdf</v>
      </c>
    </row>
    <row r="32014" spans="1:2" x14ac:dyDescent="0.2">
      <c r="A32014" s="1" t="s">
        <v>1793</v>
      </c>
      <c r="B32014" t="str">
        <f t="shared" si="1055"/>
        <v>https://www.udobaer.de/out/media/public/cust/others/s0000719-2021-ch_it.pdf</v>
      </c>
    </row>
    <row r="32015" spans="1:2" x14ac:dyDescent="0.2">
      <c r="A32015" s="1" t="s">
        <v>1794</v>
      </c>
      <c r="B32015" t="str">
        <f t="shared" si="1055"/>
        <v>https://www.udobaer.de/out/media/public/cust/others/s0000719-2021-ch_it.pdf</v>
      </c>
    </row>
    <row r="32016" spans="1:2" x14ac:dyDescent="0.2">
      <c r="A32016" s="1" t="s">
        <v>1795</v>
      </c>
      <c r="B32016" t="str">
        <f t="shared" si="1055"/>
        <v>https://www.udobaer.de/out/media/public/cust/others/s0000719-2021-ch_it.pdf</v>
      </c>
    </row>
    <row r="32017" spans="1:2" x14ac:dyDescent="0.2">
      <c r="A32017" s="1" t="s">
        <v>1796</v>
      </c>
      <c r="B32017" t="str">
        <f t="shared" si="1055"/>
        <v>https://www.udobaer.de/out/media/public/cust/others/s0000719-2021-ch_it.pdf</v>
      </c>
    </row>
    <row r="32018" spans="1:2" x14ac:dyDescent="0.2">
      <c r="A32018" s="1" t="s">
        <v>1797</v>
      </c>
      <c r="B32018" t="str">
        <f t="shared" si="1055"/>
        <v>https://www.udobaer.de/out/media/public/cust/others/s0000719-2021-ch_it.pdf</v>
      </c>
    </row>
    <row r="32019" spans="1:2" x14ac:dyDescent="0.2">
      <c r="A32019" s="1" t="s">
        <v>1798</v>
      </c>
      <c r="B32019" t="str">
        <f t="shared" si="1055"/>
        <v>https://www.udobaer.de/out/media/public/cust/others/s0000719-2021-ch_it.pdf</v>
      </c>
    </row>
    <row r="32020" spans="1:2" x14ac:dyDescent="0.2">
      <c r="A32020" s="1" t="s">
        <v>1799</v>
      </c>
      <c r="B32020" t="str">
        <f t="shared" si="1055"/>
        <v>https://www.udobaer.de/out/media/public/cust/others/s0000719-2021-ch_it.pdf</v>
      </c>
    </row>
    <row r="32021" spans="1:2" x14ac:dyDescent="0.2">
      <c r="A32021" s="1" t="s">
        <v>1800</v>
      </c>
      <c r="B32021" t="str">
        <f t="shared" si="1055"/>
        <v>https://www.udobaer.de/out/media/public/cust/others/s0000719-2021-ch_it.pdf</v>
      </c>
    </row>
    <row r="32022" spans="1:2" x14ac:dyDescent="0.2">
      <c r="A32022" s="1" t="s">
        <v>1801</v>
      </c>
      <c r="B32022" t="str">
        <f t="shared" si="1055"/>
        <v>https://www.udobaer.de/out/media/public/cust/others/s0000719-2021-ch_it.pdf</v>
      </c>
    </row>
    <row r="32023" spans="1:2" x14ac:dyDescent="0.2">
      <c r="A32023" s="1" t="s">
        <v>1802</v>
      </c>
      <c r="B32023" t="str">
        <f t="shared" si="1055"/>
        <v>https://www.udobaer.de/out/media/public/cust/others/s0000719-2021-ch_it.pdf</v>
      </c>
    </row>
    <row r="32024" spans="1:2" x14ac:dyDescent="0.2">
      <c r="A32024" s="1" t="s">
        <v>1827</v>
      </c>
      <c r="B32024" t="str">
        <f t="shared" si="1055"/>
        <v>https://www.udobaer.de/out/media/public/cust/others/s0000719-2021-ch_it.pdf</v>
      </c>
    </row>
    <row r="32025" spans="1:2" x14ac:dyDescent="0.2">
      <c r="A32025" s="1" t="s">
        <v>1828</v>
      </c>
      <c r="B32025" t="str">
        <f t="shared" si="1055"/>
        <v>https://www.udobaer.de/out/media/public/cust/others/s0000719-2021-ch_it.pdf</v>
      </c>
    </row>
    <row r="32026" spans="1:2" x14ac:dyDescent="0.2">
      <c r="A32026" s="1" t="s">
        <v>1829</v>
      </c>
      <c r="B32026" t="str">
        <f t="shared" si="1055"/>
        <v>https://www.udobaer.de/out/media/public/cust/others/s0000719-2021-ch_it.pdf</v>
      </c>
    </row>
    <row r="32027" spans="1:2" x14ac:dyDescent="0.2">
      <c r="A32027" s="1" t="s">
        <v>1830</v>
      </c>
      <c r="B32027" t="str">
        <f t="shared" si="1055"/>
        <v>https://www.udobaer.de/out/media/public/cust/others/s0000719-2021-ch_it.pdf</v>
      </c>
    </row>
    <row r="32028" spans="1:2" x14ac:dyDescent="0.2">
      <c r="A32028" s="1" t="s">
        <v>1831</v>
      </c>
      <c r="B32028" t="str">
        <f t="shared" si="1055"/>
        <v>https://www.udobaer.de/out/media/public/cust/others/s0000719-2021-ch_it.pdf</v>
      </c>
    </row>
    <row r="32029" spans="1:2" x14ac:dyDescent="0.2">
      <c r="A32029" s="1" t="s">
        <v>1832</v>
      </c>
      <c r="B32029" t="str">
        <f t="shared" si="1055"/>
        <v>https://www.udobaer.de/out/media/public/cust/others/s0000719-2021-ch_it.pdf</v>
      </c>
    </row>
    <row r="32030" spans="1:2" x14ac:dyDescent="0.2">
      <c r="A32030" s="1" t="s">
        <v>1833</v>
      </c>
      <c r="B32030" t="str">
        <f t="shared" si="1055"/>
        <v>https://www.udobaer.de/out/media/public/cust/others/s0000719-2021-ch_it.pdf</v>
      </c>
    </row>
    <row r="32031" spans="1:2" x14ac:dyDescent="0.2">
      <c r="A32031" s="1" t="s">
        <v>1834</v>
      </c>
      <c r="B32031" t="str">
        <f t="shared" si="1055"/>
        <v>https://www.udobaer.de/out/media/public/cust/others/s0000719-2021-ch_it.pdf</v>
      </c>
    </row>
    <row r="32032" spans="1:2" x14ac:dyDescent="0.2">
      <c r="A32032" s="1" t="s">
        <v>1835</v>
      </c>
      <c r="B32032" t="str">
        <f t="shared" si="1055"/>
        <v>https://www.udobaer.de/out/media/public/cust/others/s0000719-2021-ch_it.pdf</v>
      </c>
    </row>
    <row r="32033" spans="1:2" x14ac:dyDescent="0.2">
      <c r="A32033" s="1" t="s">
        <v>1836</v>
      </c>
      <c r="B32033" t="str">
        <f t="shared" si="1055"/>
        <v>https://www.udobaer.de/out/media/public/cust/others/s0000719-2021-ch_it.pdf</v>
      </c>
    </row>
    <row r="32034" spans="1:2" x14ac:dyDescent="0.2">
      <c r="A32034" s="1" t="s">
        <v>1837</v>
      </c>
      <c r="B32034" t="str">
        <f t="shared" si="1055"/>
        <v>https://www.udobaer.de/out/media/public/cust/others/s0000719-2021-ch_it.pdf</v>
      </c>
    </row>
    <row r="32035" spans="1:2" x14ac:dyDescent="0.2">
      <c r="A32035" s="1" t="s">
        <v>1838</v>
      </c>
      <c r="B32035" t="str">
        <f t="shared" si="1055"/>
        <v>https://www.udobaer.de/out/media/public/cust/others/s0000719-2021-ch_it.pdf</v>
      </c>
    </row>
    <row r="32036" spans="1:2" x14ac:dyDescent="0.2">
      <c r="A32036" s="1" t="s">
        <v>1839</v>
      </c>
      <c r="B32036" t="str">
        <f t="shared" si="1055"/>
        <v>https://www.udobaer.de/out/media/public/cust/others/s0000719-2021-ch_it.pdf</v>
      </c>
    </row>
    <row r="32037" spans="1:2" x14ac:dyDescent="0.2">
      <c r="A32037" s="1" t="s">
        <v>1840</v>
      </c>
      <c r="B32037" t="str">
        <f t="shared" si="1055"/>
        <v>https://www.udobaer.de/out/media/public/cust/others/s0000719-2021-ch_it.pdf</v>
      </c>
    </row>
    <row r="32038" spans="1:2" x14ac:dyDescent="0.2">
      <c r="A32038" s="1" t="s">
        <v>1841</v>
      </c>
      <c r="B32038" t="str">
        <f t="shared" si="1055"/>
        <v>https://www.udobaer.de/out/media/public/cust/others/s0000719-2021-ch_it.pdf</v>
      </c>
    </row>
    <row r="32039" spans="1:2" x14ac:dyDescent="0.2">
      <c r="A32039" s="1" t="s">
        <v>1803</v>
      </c>
      <c r="B32039" t="str">
        <f t="shared" ref="B32039:B32076" si="1056">HYPERLINK("https://www.udobaer.de/out/media/public/cust/others/s0000720-2021-ch_it.pdf")</f>
        <v>https://www.udobaer.de/out/media/public/cust/others/s0000720-2021-ch_it.pdf</v>
      </c>
    </row>
    <row r="32040" spans="1:2" x14ac:dyDescent="0.2">
      <c r="A32040" s="1" t="s">
        <v>1804</v>
      </c>
      <c r="B32040" t="str">
        <f t="shared" si="1056"/>
        <v>https://www.udobaer.de/out/media/public/cust/others/s0000720-2021-ch_it.pdf</v>
      </c>
    </row>
    <row r="32041" spans="1:2" x14ac:dyDescent="0.2">
      <c r="A32041" s="1" t="s">
        <v>1805</v>
      </c>
      <c r="B32041" t="str">
        <f t="shared" si="1056"/>
        <v>https://www.udobaer.de/out/media/public/cust/others/s0000720-2021-ch_it.pdf</v>
      </c>
    </row>
    <row r="32042" spans="1:2" x14ac:dyDescent="0.2">
      <c r="A32042" s="1" t="s">
        <v>1806</v>
      </c>
      <c r="B32042" t="str">
        <f t="shared" si="1056"/>
        <v>https://www.udobaer.de/out/media/public/cust/others/s0000720-2021-ch_it.pdf</v>
      </c>
    </row>
    <row r="32043" spans="1:2" x14ac:dyDescent="0.2">
      <c r="A32043" s="1" t="s">
        <v>1807</v>
      </c>
      <c r="B32043" t="str">
        <f t="shared" si="1056"/>
        <v>https://www.udobaer.de/out/media/public/cust/others/s0000720-2021-ch_it.pdf</v>
      </c>
    </row>
    <row r="32044" spans="1:2" x14ac:dyDescent="0.2">
      <c r="A32044" s="1" t="s">
        <v>1808</v>
      </c>
      <c r="B32044" t="str">
        <f t="shared" si="1056"/>
        <v>https://www.udobaer.de/out/media/public/cust/others/s0000720-2021-ch_it.pdf</v>
      </c>
    </row>
    <row r="32045" spans="1:2" x14ac:dyDescent="0.2">
      <c r="A32045" s="1" t="s">
        <v>1809</v>
      </c>
      <c r="B32045" t="str">
        <f t="shared" si="1056"/>
        <v>https://www.udobaer.de/out/media/public/cust/others/s0000720-2021-ch_it.pdf</v>
      </c>
    </row>
    <row r="32046" spans="1:2" x14ac:dyDescent="0.2">
      <c r="A32046" s="1" t="s">
        <v>1810</v>
      </c>
      <c r="B32046" t="str">
        <f t="shared" si="1056"/>
        <v>https://www.udobaer.de/out/media/public/cust/others/s0000720-2021-ch_it.pdf</v>
      </c>
    </row>
    <row r="32047" spans="1:2" x14ac:dyDescent="0.2">
      <c r="A32047" s="1" t="s">
        <v>1811</v>
      </c>
      <c r="B32047" t="str">
        <f t="shared" si="1056"/>
        <v>https://www.udobaer.de/out/media/public/cust/others/s0000720-2021-ch_it.pdf</v>
      </c>
    </row>
    <row r="32048" spans="1:2" x14ac:dyDescent="0.2">
      <c r="A32048" s="1" t="s">
        <v>1812</v>
      </c>
      <c r="B32048" t="str">
        <f t="shared" si="1056"/>
        <v>https://www.udobaer.de/out/media/public/cust/others/s0000720-2021-ch_it.pdf</v>
      </c>
    </row>
    <row r="32049" spans="1:2" x14ac:dyDescent="0.2">
      <c r="A32049" s="1" t="s">
        <v>1813</v>
      </c>
      <c r="B32049" t="str">
        <f t="shared" si="1056"/>
        <v>https://www.udobaer.de/out/media/public/cust/others/s0000720-2021-ch_it.pdf</v>
      </c>
    </row>
    <row r="32050" spans="1:2" x14ac:dyDescent="0.2">
      <c r="A32050" s="1" t="s">
        <v>1814</v>
      </c>
      <c r="B32050" t="str">
        <f t="shared" si="1056"/>
        <v>https://www.udobaer.de/out/media/public/cust/others/s0000720-2021-ch_it.pdf</v>
      </c>
    </row>
    <row r="32051" spans="1:2" x14ac:dyDescent="0.2">
      <c r="A32051" s="1" t="s">
        <v>1815</v>
      </c>
      <c r="B32051" t="str">
        <f t="shared" si="1056"/>
        <v>https://www.udobaer.de/out/media/public/cust/others/s0000720-2021-ch_it.pdf</v>
      </c>
    </row>
    <row r="32052" spans="1:2" x14ac:dyDescent="0.2">
      <c r="A32052" s="1" t="s">
        <v>1816</v>
      </c>
      <c r="B32052" t="str">
        <f t="shared" si="1056"/>
        <v>https://www.udobaer.de/out/media/public/cust/others/s0000720-2021-ch_it.pdf</v>
      </c>
    </row>
    <row r="32053" spans="1:2" x14ac:dyDescent="0.2">
      <c r="A32053" s="1" t="s">
        <v>1817</v>
      </c>
      <c r="B32053" t="str">
        <f t="shared" si="1056"/>
        <v>https://www.udobaer.de/out/media/public/cust/others/s0000720-2021-ch_it.pdf</v>
      </c>
    </row>
    <row r="32054" spans="1:2" x14ac:dyDescent="0.2">
      <c r="A32054" s="1" t="s">
        <v>1818</v>
      </c>
      <c r="B32054" t="str">
        <f t="shared" si="1056"/>
        <v>https://www.udobaer.de/out/media/public/cust/others/s0000720-2021-ch_it.pdf</v>
      </c>
    </row>
    <row r="32055" spans="1:2" x14ac:dyDescent="0.2">
      <c r="A32055" s="1" t="s">
        <v>1819</v>
      </c>
      <c r="B32055" t="str">
        <f t="shared" si="1056"/>
        <v>https://www.udobaer.de/out/media/public/cust/others/s0000720-2021-ch_it.pdf</v>
      </c>
    </row>
    <row r="32056" spans="1:2" x14ac:dyDescent="0.2">
      <c r="A32056" s="1" t="s">
        <v>1820</v>
      </c>
      <c r="B32056" t="str">
        <f t="shared" si="1056"/>
        <v>https://www.udobaer.de/out/media/public/cust/others/s0000720-2021-ch_it.pdf</v>
      </c>
    </row>
    <row r="32057" spans="1:2" x14ac:dyDescent="0.2">
      <c r="A32057" s="1" t="s">
        <v>1821</v>
      </c>
      <c r="B32057" t="str">
        <f t="shared" si="1056"/>
        <v>https://www.udobaer.de/out/media/public/cust/others/s0000720-2021-ch_it.pdf</v>
      </c>
    </row>
    <row r="32058" spans="1:2" x14ac:dyDescent="0.2">
      <c r="A32058" s="1" t="s">
        <v>1822</v>
      </c>
      <c r="B32058" t="str">
        <f t="shared" si="1056"/>
        <v>https://www.udobaer.de/out/media/public/cust/others/s0000720-2021-ch_it.pdf</v>
      </c>
    </row>
    <row r="32059" spans="1:2" x14ac:dyDescent="0.2">
      <c r="A32059" s="1" t="s">
        <v>1823</v>
      </c>
      <c r="B32059" t="str">
        <f t="shared" si="1056"/>
        <v>https://www.udobaer.de/out/media/public/cust/others/s0000720-2021-ch_it.pdf</v>
      </c>
    </row>
    <row r="32060" spans="1:2" x14ac:dyDescent="0.2">
      <c r="A32060" s="1" t="s">
        <v>1824</v>
      </c>
      <c r="B32060" t="str">
        <f t="shared" si="1056"/>
        <v>https://www.udobaer.de/out/media/public/cust/others/s0000720-2021-ch_it.pdf</v>
      </c>
    </row>
    <row r="32061" spans="1:2" x14ac:dyDescent="0.2">
      <c r="A32061" s="1" t="s">
        <v>1825</v>
      </c>
      <c r="B32061" t="str">
        <f t="shared" si="1056"/>
        <v>https://www.udobaer.de/out/media/public/cust/others/s0000720-2021-ch_it.pdf</v>
      </c>
    </row>
    <row r="32062" spans="1:2" x14ac:dyDescent="0.2">
      <c r="A32062" s="1" t="s">
        <v>1826</v>
      </c>
      <c r="B32062" t="str">
        <f t="shared" si="1056"/>
        <v>https://www.udobaer.de/out/media/public/cust/others/s0000720-2021-ch_it.pdf</v>
      </c>
    </row>
    <row r="32063" spans="1:2" x14ac:dyDescent="0.2">
      <c r="A32063" s="1" t="s">
        <v>1842</v>
      </c>
      <c r="B32063" t="str">
        <f t="shared" si="1056"/>
        <v>https://www.udobaer.de/out/media/public/cust/others/s0000720-2021-ch_it.pdf</v>
      </c>
    </row>
    <row r="32064" spans="1:2" x14ac:dyDescent="0.2">
      <c r="A32064" s="1" t="s">
        <v>1843</v>
      </c>
      <c r="B32064" t="str">
        <f t="shared" si="1056"/>
        <v>https://www.udobaer.de/out/media/public/cust/others/s0000720-2021-ch_it.pdf</v>
      </c>
    </row>
    <row r="32065" spans="1:2" x14ac:dyDescent="0.2">
      <c r="A32065" s="1" t="s">
        <v>1844</v>
      </c>
      <c r="B32065" t="str">
        <f t="shared" si="1056"/>
        <v>https://www.udobaer.de/out/media/public/cust/others/s0000720-2021-ch_it.pdf</v>
      </c>
    </row>
    <row r="32066" spans="1:2" x14ac:dyDescent="0.2">
      <c r="A32066" s="1" t="s">
        <v>1845</v>
      </c>
      <c r="B32066" t="str">
        <f t="shared" si="1056"/>
        <v>https://www.udobaer.de/out/media/public/cust/others/s0000720-2021-ch_it.pdf</v>
      </c>
    </row>
    <row r="32067" spans="1:2" x14ac:dyDescent="0.2">
      <c r="A32067" s="1" t="s">
        <v>1846</v>
      </c>
      <c r="B32067" t="str">
        <f t="shared" si="1056"/>
        <v>https://www.udobaer.de/out/media/public/cust/others/s0000720-2021-ch_it.pdf</v>
      </c>
    </row>
    <row r="32068" spans="1:2" x14ac:dyDescent="0.2">
      <c r="A32068" s="1" t="s">
        <v>1847</v>
      </c>
      <c r="B32068" t="str">
        <f t="shared" si="1056"/>
        <v>https://www.udobaer.de/out/media/public/cust/others/s0000720-2021-ch_it.pdf</v>
      </c>
    </row>
    <row r="32069" spans="1:2" x14ac:dyDescent="0.2">
      <c r="A32069" s="1" t="s">
        <v>1848</v>
      </c>
      <c r="B32069" t="str">
        <f t="shared" si="1056"/>
        <v>https://www.udobaer.de/out/media/public/cust/others/s0000720-2021-ch_it.pdf</v>
      </c>
    </row>
    <row r="32070" spans="1:2" x14ac:dyDescent="0.2">
      <c r="A32070" s="1" t="s">
        <v>1849</v>
      </c>
      <c r="B32070" t="str">
        <f t="shared" si="1056"/>
        <v>https://www.udobaer.de/out/media/public/cust/others/s0000720-2021-ch_it.pdf</v>
      </c>
    </row>
    <row r="32071" spans="1:2" x14ac:dyDescent="0.2">
      <c r="A32071" s="1" t="s">
        <v>1850</v>
      </c>
      <c r="B32071" t="str">
        <f t="shared" si="1056"/>
        <v>https://www.udobaer.de/out/media/public/cust/others/s0000720-2021-ch_it.pdf</v>
      </c>
    </row>
    <row r="32072" spans="1:2" x14ac:dyDescent="0.2">
      <c r="A32072" s="1" t="s">
        <v>1851</v>
      </c>
      <c r="B32072" t="str">
        <f t="shared" si="1056"/>
        <v>https://www.udobaer.de/out/media/public/cust/others/s0000720-2021-ch_it.pdf</v>
      </c>
    </row>
    <row r="32073" spans="1:2" x14ac:dyDescent="0.2">
      <c r="A32073" s="1" t="s">
        <v>1852</v>
      </c>
      <c r="B32073" t="str">
        <f t="shared" si="1056"/>
        <v>https://www.udobaer.de/out/media/public/cust/others/s0000720-2021-ch_it.pdf</v>
      </c>
    </row>
    <row r="32074" spans="1:2" x14ac:dyDescent="0.2">
      <c r="A32074" s="1" t="s">
        <v>1853</v>
      </c>
      <c r="B32074" t="str">
        <f t="shared" si="1056"/>
        <v>https://www.udobaer.de/out/media/public/cust/others/s0000720-2021-ch_it.pdf</v>
      </c>
    </row>
    <row r="32075" spans="1:2" x14ac:dyDescent="0.2">
      <c r="A32075" s="1" t="s">
        <v>1854</v>
      </c>
      <c r="B32075" t="str">
        <f t="shared" si="1056"/>
        <v>https://www.udobaer.de/out/media/public/cust/others/s0000720-2021-ch_it.pdf</v>
      </c>
    </row>
    <row r="32076" spans="1:2" x14ac:dyDescent="0.2">
      <c r="A32076" s="1" t="s">
        <v>1855</v>
      </c>
      <c r="B32076" t="str">
        <f t="shared" si="1056"/>
        <v>https://www.udobaer.de/out/media/public/cust/others/s0000720-2021-ch_it.pdf</v>
      </c>
    </row>
    <row r="32077" spans="1:2" x14ac:dyDescent="0.2">
      <c r="A32077" s="1" t="s">
        <v>1561</v>
      </c>
      <c r="B32077" t="str">
        <f t="shared" ref="B32077:B32117" si="1057">HYPERLINK("https://www.udobaer.de/out/media/public/cust/others/s0000721-2021-ch_it.pdf")</f>
        <v>https://www.udobaer.de/out/media/public/cust/others/s0000721-2021-ch_it.pdf</v>
      </c>
    </row>
    <row r="32078" spans="1:2" x14ac:dyDescent="0.2">
      <c r="A32078" s="1" t="s">
        <v>1562</v>
      </c>
      <c r="B32078" t="str">
        <f t="shared" si="1057"/>
        <v>https://www.udobaer.de/out/media/public/cust/others/s0000721-2021-ch_it.pdf</v>
      </c>
    </row>
    <row r="32079" spans="1:2" x14ac:dyDescent="0.2">
      <c r="A32079" s="1" t="s">
        <v>1563</v>
      </c>
      <c r="B32079" t="str">
        <f t="shared" si="1057"/>
        <v>https://www.udobaer.de/out/media/public/cust/others/s0000721-2021-ch_it.pdf</v>
      </c>
    </row>
    <row r="32080" spans="1:2" x14ac:dyDescent="0.2">
      <c r="A32080" s="1" t="s">
        <v>1564</v>
      </c>
      <c r="B32080" t="str">
        <f t="shared" si="1057"/>
        <v>https://www.udobaer.de/out/media/public/cust/others/s0000721-2021-ch_it.pdf</v>
      </c>
    </row>
    <row r="32081" spans="1:2" x14ac:dyDescent="0.2">
      <c r="A32081" s="1" t="s">
        <v>1565</v>
      </c>
      <c r="B32081" t="str">
        <f t="shared" si="1057"/>
        <v>https://www.udobaer.de/out/media/public/cust/others/s0000721-2021-ch_it.pdf</v>
      </c>
    </row>
    <row r="32082" spans="1:2" x14ac:dyDescent="0.2">
      <c r="A32082" s="1" t="s">
        <v>1566</v>
      </c>
      <c r="B32082" t="str">
        <f t="shared" si="1057"/>
        <v>https://www.udobaer.de/out/media/public/cust/others/s0000721-2021-ch_it.pdf</v>
      </c>
    </row>
    <row r="32083" spans="1:2" x14ac:dyDescent="0.2">
      <c r="A32083" s="1" t="s">
        <v>1567</v>
      </c>
      <c r="B32083" t="str">
        <f t="shared" si="1057"/>
        <v>https://www.udobaer.de/out/media/public/cust/others/s0000721-2021-ch_it.pdf</v>
      </c>
    </row>
    <row r="32084" spans="1:2" x14ac:dyDescent="0.2">
      <c r="A32084" s="1" t="s">
        <v>1568</v>
      </c>
      <c r="B32084" t="str">
        <f t="shared" si="1057"/>
        <v>https://www.udobaer.de/out/media/public/cust/others/s0000721-2021-ch_it.pdf</v>
      </c>
    </row>
    <row r="32085" spans="1:2" x14ac:dyDescent="0.2">
      <c r="A32085" s="1" t="s">
        <v>1569</v>
      </c>
      <c r="B32085" t="str">
        <f t="shared" si="1057"/>
        <v>https://www.udobaer.de/out/media/public/cust/others/s0000721-2021-ch_it.pdf</v>
      </c>
    </row>
    <row r="32086" spans="1:2" x14ac:dyDescent="0.2">
      <c r="A32086" s="1" t="s">
        <v>1570</v>
      </c>
      <c r="B32086" t="str">
        <f t="shared" si="1057"/>
        <v>https://www.udobaer.de/out/media/public/cust/others/s0000721-2021-ch_it.pdf</v>
      </c>
    </row>
    <row r="32087" spans="1:2" x14ac:dyDescent="0.2">
      <c r="A32087" s="1" t="s">
        <v>1571</v>
      </c>
      <c r="B32087" t="str">
        <f t="shared" si="1057"/>
        <v>https://www.udobaer.de/out/media/public/cust/others/s0000721-2021-ch_it.pdf</v>
      </c>
    </row>
    <row r="32088" spans="1:2" x14ac:dyDescent="0.2">
      <c r="A32088" s="1" t="s">
        <v>1572</v>
      </c>
      <c r="B32088" t="str">
        <f t="shared" si="1057"/>
        <v>https://www.udobaer.de/out/media/public/cust/others/s0000721-2021-ch_it.pdf</v>
      </c>
    </row>
    <row r="32089" spans="1:2" x14ac:dyDescent="0.2">
      <c r="A32089" s="1" t="s">
        <v>1573</v>
      </c>
      <c r="B32089" t="str">
        <f t="shared" si="1057"/>
        <v>https://www.udobaer.de/out/media/public/cust/others/s0000721-2021-ch_it.pdf</v>
      </c>
    </row>
    <row r="32090" spans="1:2" x14ac:dyDescent="0.2">
      <c r="A32090" s="1" t="s">
        <v>1574</v>
      </c>
      <c r="B32090" t="str">
        <f t="shared" si="1057"/>
        <v>https://www.udobaer.de/out/media/public/cust/others/s0000721-2021-ch_it.pdf</v>
      </c>
    </row>
    <row r="32091" spans="1:2" x14ac:dyDescent="0.2">
      <c r="A32091" s="1" t="s">
        <v>1575</v>
      </c>
      <c r="B32091" t="str">
        <f t="shared" si="1057"/>
        <v>https://www.udobaer.de/out/media/public/cust/others/s0000721-2021-ch_it.pdf</v>
      </c>
    </row>
    <row r="32092" spans="1:2" x14ac:dyDescent="0.2">
      <c r="A32092" s="1" t="s">
        <v>1576</v>
      </c>
      <c r="B32092" t="str">
        <f t="shared" si="1057"/>
        <v>https://www.udobaer.de/out/media/public/cust/others/s0000721-2021-ch_it.pdf</v>
      </c>
    </row>
    <row r="32093" spans="1:2" x14ac:dyDescent="0.2">
      <c r="A32093" s="1" t="s">
        <v>1577</v>
      </c>
      <c r="B32093" t="str">
        <f t="shared" si="1057"/>
        <v>https://www.udobaer.de/out/media/public/cust/others/s0000721-2021-ch_it.pdf</v>
      </c>
    </row>
    <row r="32094" spans="1:2" x14ac:dyDescent="0.2">
      <c r="A32094" s="1" t="s">
        <v>1578</v>
      </c>
      <c r="B32094" t="str">
        <f t="shared" si="1057"/>
        <v>https://www.udobaer.de/out/media/public/cust/others/s0000721-2021-ch_it.pdf</v>
      </c>
    </row>
    <row r="32095" spans="1:2" x14ac:dyDescent="0.2">
      <c r="A32095" s="1" t="s">
        <v>1579</v>
      </c>
      <c r="B32095" t="str">
        <f t="shared" si="1057"/>
        <v>https://www.udobaer.de/out/media/public/cust/others/s0000721-2021-ch_it.pdf</v>
      </c>
    </row>
    <row r="32096" spans="1:2" x14ac:dyDescent="0.2">
      <c r="A32096" s="1" t="s">
        <v>1580</v>
      </c>
      <c r="B32096" t="str">
        <f t="shared" si="1057"/>
        <v>https://www.udobaer.de/out/media/public/cust/others/s0000721-2021-ch_it.pdf</v>
      </c>
    </row>
    <row r="32097" spans="1:2" x14ac:dyDescent="0.2">
      <c r="A32097" s="1" t="s">
        <v>1581</v>
      </c>
      <c r="B32097" t="str">
        <f t="shared" si="1057"/>
        <v>https://www.udobaer.de/out/media/public/cust/others/s0000721-2021-ch_it.pdf</v>
      </c>
    </row>
    <row r="32098" spans="1:2" x14ac:dyDescent="0.2">
      <c r="A32098" s="1" t="s">
        <v>1582</v>
      </c>
      <c r="B32098" t="str">
        <f t="shared" si="1057"/>
        <v>https://www.udobaer.de/out/media/public/cust/others/s0000721-2021-ch_it.pdf</v>
      </c>
    </row>
    <row r="32099" spans="1:2" x14ac:dyDescent="0.2">
      <c r="A32099" s="1" t="s">
        <v>1583</v>
      </c>
      <c r="B32099" t="str">
        <f t="shared" si="1057"/>
        <v>https://www.udobaer.de/out/media/public/cust/others/s0000721-2021-ch_it.pdf</v>
      </c>
    </row>
    <row r="32100" spans="1:2" x14ac:dyDescent="0.2">
      <c r="A32100" s="1" t="s">
        <v>1584</v>
      </c>
      <c r="B32100" t="str">
        <f t="shared" si="1057"/>
        <v>https://www.udobaer.de/out/media/public/cust/others/s0000721-2021-ch_it.pdf</v>
      </c>
    </row>
    <row r="32101" spans="1:2" x14ac:dyDescent="0.2">
      <c r="A32101" s="1" t="s">
        <v>1585</v>
      </c>
      <c r="B32101" t="str">
        <f t="shared" si="1057"/>
        <v>https://www.udobaer.de/out/media/public/cust/others/s0000721-2021-ch_it.pdf</v>
      </c>
    </row>
    <row r="32102" spans="1:2" x14ac:dyDescent="0.2">
      <c r="A32102" s="1" t="s">
        <v>1586</v>
      </c>
      <c r="B32102" t="str">
        <f t="shared" si="1057"/>
        <v>https://www.udobaer.de/out/media/public/cust/others/s0000721-2021-ch_it.pdf</v>
      </c>
    </row>
    <row r="32103" spans="1:2" x14ac:dyDescent="0.2">
      <c r="A32103" s="1" t="s">
        <v>1587</v>
      </c>
      <c r="B32103" t="str">
        <f t="shared" si="1057"/>
        <v>https://www.udobaer.de/out/media/public/cust/others/s0000721-2021-ch_it.pdf</v>
      </c>
    </row>
    <row r="32104" spans="1:2" x14ac:dyDescent="0.2">
      <c r="A32104" s="1" t="s">
        <v>1588</v>
      </c>
      <c r="B32104" t="str">
        <f t="shared" si="1057"/>
        <v>https://www.udobaer.de/out/media/public/cust/others/s0000721-2021-ch_it.pdf</v>
      </c>
    </row>
    <row r="32105" spans="1:2" x14ac:dyDescent="0.2">
      <c r="A32105" s="1" t="s">
        <v>1589</v>
      </c>
      <c r="B32105" t="str">
        <f t="shared" si="1057"/>
        <v>https://www.udobaer.de/out/media/public/cust/others/s0000721-2021-ch_it.pdf</v>
      </c>
    </row>
    <row r="32106" spans="1:2" x14ac:dyDescent="0.2">
      <c r="A32106" s="1" t="s">
        <v>1590</v>
      </c>
      <c r="B32106" t="str">
        <f t="shared" si="1057"/>
        <v>https://www.udobaer.de/out/media/public/cust/others/s0000721-2021-ch_it.pdf</v>
      </c>
    </row>
    <row r="32107" spans="1:2" x14ac:dyDescent="0.2">
      <c r="A32107" s="1" t="s">
        <v>1591</v>
      </c>
      <c r="B32107" t="str">
        <f t="shared" si="1057"/>
        <v>https://www.udobaer.de/out/media/public/cust/others/s0000721-2021-ch_it.pdf</v>
      </c>
    </row>
    <row r="32108" spans="1:2" x14ac:dyDescent="0.2">
      <c r="A32108" s="1" t="s">
        <v>1592</v>
      </c>
      <c r="B32108" t="str">
        <f t="shared" si="1057"/>
        <v>https://www.udobaer.de/out/media/public/cust/others/s0000721-2021-ch_it.pdf</v>
      </c>
    </row>
    <row r="32109" spans="1:2" x14ac:dyDescent="0.2">
      <c r="A32109" s="1" t="s">
        <v>1593</v>
      </c>
      <c r="B32109" t="str">
        <f t="shared" si="1057"/>
        <v>https://www.udobaer.de/out/media/public/cust/others/s0000721-2021-ch_it.pdf</v>
      </c>
    </row>
    <row r="32110" spans="1:2" x14ac:dyDescent="0.2">
      <c r="A32110" s="1" t="s">
        <v>1594</v>
      </c>
      <c r="B32110" t="str">
        <f t="shared" si="1057"/>
        <v>https://www.udobaer.de/out/media/public/cust/others/s0000721-2021-ch_it.pdf</v>
      </c>
    </row>
    <row r="32111" spans="1:2" x14ac:dyDescent="0.2">
      <c r="A32111" s="1" t="s">
        <v>1595</v>
      </c>
      <c r="B32111" t="str">
        <f t="shared" si="1057"/>
        <v>https://www.udobaer.de/out/media/public/cust/others/s0000721-2021-ch_it.pdf</v>
      </c>
    </row>
    <row r="32112" spans="1:2" x14ac:dyDescent="0.2">
      <c r="A32112" s="1" t="s">
        <v>1596</v>
      </c>
      <c r="B32112" t="str">
        <f t="shared" si="1057"/>
        <v>https://www.udobaer.de/out/media/public/cust/others/s0000721-2021-ch_it.pdf</v>
      </c>
    </row>
    <row r="32113" spans="1:2" x14ac:dyDescent="0.2">
      <c r="A32113" s="1" t="s">
        <v>1597</v>
      </c>
      <c r="B32113" t="str">
        <f t="shared" si="1057"/>
        <v>https://www.udobaer.de/out/media/public/cust/others/s0000721-2021-ch_it.pdf</v>
      </c>
    </row>
    <row r="32114" spans="1:2" x14ac:dyDescent="0.2">
      <c r="A32114" s="1" t="s">
        <v>1598</v>
      </c>
      <c r="B32114" t="str">
        <f t="shared" si="1057"/>
        <v>https://www.udobaer.de/out/media/public/cust/others/s0000721-2021-ch_it.pdf</v>
      </c>
    </row>
    <row r="32115" spans="1:2" x14ac:dyDescent="0.2">
      <c r="A32115" s="1" t="s">
        <v>1599</v>
      </c>
      <c r="B32115" t="str">
        <f t="shared" si="1057"/>
        <v>https://www.udobaer.de/out/media/public/cust/others/s0000721-2021-ch_it.pdf</v>
      </c>
    </row>
    <row r="32116" spans="1:2" x14ac:dyDescent="0.2">
      <c r="A32116" s="1" t="s">
        <v>1600</v>
      </c>
      <c r="B32116" t="str">
        <f t="shared" si="1057"/>
        <v>https://www.udobaer.de/out/media/public/cust/others/s0000721-2021-ch_it.pdf</v>
      </c>
    </row>
    <row r="32117" spans="1:2" x14ac:dyDescent="0.2">
      <c r="A32117" s="1" t="s">
        <v>1601</v>
      </c>
      <c r="B32117" t="str">
        <f t="shared" si="1057"/>
        <v>https://www.udobaer.de/out/media/public/cust/others/s0000721-2021-ch_it.pdf</v>
      </c>
    </row>
    <row r="32118" spans="1:2" x14ac:dyDescent="0.2">
      <c r="A32118" s="1" t="s">
        <v>2284</v>
      </c>
      <c r="B32118" t="str">
        <f>HYPERLINK("https://www.udobaer.de/out/media/public/cust/others/s0000723-2021-ch_it.pdf")</f>
        <v>https://www.udobaer.de/out/media/public/cust/others/s0000723-2021-ch_it.pdf</v>
      </c>
    </row>
    <row r="32119" spans="1:2" x14ac:dyDescent="0.2">
      <c r="A32119" s="1" t="s">
        <v>2482</v>
      </c>
      <c r="B32119" t="str">
        <f>HYPERLINK("https://www.udobaer.de/out/media/public/cust/others/s0000723-2021-ch_it.pdf")</f>
        <v>https://www.udobaer.de/out/media/public/cust/others/s0000723-2021-ch_it.pdf</v>
      </c>
    </row>
    <row r="32120" spans="1:2" x14ac:dyDescent="0.2">
      <c r="A32120" s="1" t="s">
        <v>2043</v>
      </c>
      <c r="B32120" t="str">
        <f>HYPERLINK("https://www.udobaer.de/out/media/public/cust/others/s0000725-2021-ch_it.pdf")</f>
        <v>https://www.udobaer.de/out/media/public/cust/others/s0000725-2021-ch_it.pdf</v>
      </c>
    </row>
    <row r="32121" spans="1:2" x14ac:dyDescent="0.2">
      <c r="A32121" s="1" t="s">
        <v>2407</v>
      </c>
      <c r="B32121" t="str">
        <f>HYPERLINK("https://www.udobaer.de/out/media/public/cust/others/s0000725-2021-ch_it.pdf")</f>
        <v>https://www.udobaer.de/out/media/public/cust/others/s0000725-2021-ch_it.pdf</v>
      </c>
    </row>
    <row r="32122" spans="1:2" x14ac:dyDescent="0.2">
      <c r="A32122" s="1" t="s">
        <v>2285</v>
      </c>
      <c r="B32122" t="str">
        <f t="shared" ref="B32122:B32134" si="1058">HYPERLINK("https://www.udobaer.de/out/media/public/cust/others/s0000726-2021-ch_it.pdf")</f>
        <v>https://www.udobaer.de/out/media/public/cust/others/s0000726-2021-ch_it.pdf</v>
      </c>
    </row>
    <row r="32123" spans="1:2" x14ac:dyDescent="0.2">
      <c r="A32123" s="1" t="s">
        <v>2286</v>
      </c>
      <c r="B32123" t="str">
        <f t="shared" si="1058"/>
        <v>https://www.udobaer.de/out/media/public/cust/others/s0000726-2021-ch_it.pdf</v>
      </c>
    </row>
    <row r="32124" spans="1:2" x14ac:dyDescent="0.2">
      <c r="A32124" s="1" t="s">
        <v>2287</v>
      </c>
      <c r="B32124" t="str">
        <f t="shared" si="1058"/>
        <v>https://www.udobaer.de/out/media/public/cust/others/s0000726-2021-ch_it.pdf</v>
      </c>
    </row>
    <row r="32125" spans="1:2" x14ac:dyDescent="0.2">
      <c r="A32125" s="1" t="s">
        <v>2288</v>
      </c>
      <c r="B32125" t="str">
        <f t="shared" si="1058"/>
        <v>https://www.udobaer.de/out/media/public/cust/others/s0000726-2021-ch_it.pdf</v>
      </c>
    </row>
    <row r="32126" spans="1:2" x14ac:dyDescent="0.2">
      <c r="A32126" s="1" t="s">
        <v>2289</v>
      </c>
      <c r="B32126" t="str">
        <f t="shared" si="1058"/>
        <v>https://www.udobaer.de/out/media/public/cust/others/s0000726-2021-ch_it.pdf</v>
      </c>
    </row>
    <row r="32127" spans="1:2" x14ac:dyDescent="0.2">
      <c r="A32127" s="1" t="s">
        <v>2290</v>
      </c>
      <c r="B32127" t="str">
        <f t="shared" si="1058"/>
        <v>https://www.udobaer.de/out/media/public/cust/others/s0000726-2021-ch_it.pdf</v>
      </c>
    </row>
    <row r="32128" spans="1:2" x14ac:dyDescent="0.2">
      <c r="A32128" s="1" t="s">
        <v>2291</v>
      </c>
      <c r="B32128" t="str">
        <f t="shared" si="1058"/>
        <v>https://www.udobaer.de/out/media/public/cust/others/s0000726-2021-ch_it.pdf</v>
      </c>
    </row>
    <row r="32129" spans="1:2" x14ac:dyDescent="0.2">
      <c r="A32129" s="1" t="s">
        <v>2292</v>
      </c>
      <c r="B32129" t="str">
        <f t="shared" si="1058"/>
        <v>https://www.udobaer.de/out/media/public/cust/others/s0000726-2021-ch_it.pdf</v>
      </c>
    </row>
    <row r="32130" spans="1:2" x14ac:dyDescent="0.2">
      <c r="A32130" s="1" t="s">
        <v>2293</v>
      </c>
      <c r="B32130" t="str">
        <f t="shared" si="1058"/>
        <v>https://www.udobaer.de/out/media/public/cust/others/s0000726-2021-ch_it.pdf</v>
      </c>
    </row>
    <row r="32131" spans="1:2" x14ac:dyDescent="0.2">
      <c r="A32131" s="1" t="s">
        <v>2294</v>
      </c>
      <c r="B32131" t="str">
        <f t="shared" si="1058"/>
        <v>https://www.udobaer.de/out/media/public/cust/others/s0000726-2021-ch_it.pdf</v>
      </c>
    </row>
    <row r="32132" spans="1:2" x14ac:dyDescent="0.2">
      <c r="A32132" s="1" t="s">
        <v>2295</v>
      </c>
      <c r="B32132" t="str">
        <f t="shared" si="1058"/>
        <v>https://www.udobaer.de/out/media/public/cust/others/s0000726-2021-ch_it.pdf</v>
      </c>
    </row>
    <row r="32133" spans="1:2" x14ac:dyDescent="0.2">
      <c r="A32133" s="1" t="s">
        <v>2296</v>
      </c>
      <c r="B32133" t="str">
        <f t="shared" si="1058"/>
        <v>https://www.udobaer.de/out/media/public/cust/others/s0000726-2021-ch_it.pdf</v>
      </c>
    </row>
    <row r="32134" spans="1:2" x14ac:dyDescent="0.2">
      <c r="A32134" s="1" t="s">
        <v>2297</v>
      </c>
      <c r="B32134" t="str">
        <f t="shared" si="1058"/>
        <v>https://www.udobaer.de/out/media/public/cust/others/s0000726-2021-ch_it.pdf</v>
      </c>
    </row>
    <row r="32135" spans="1:2" x14ac:dyDescent="0.2">
      <c r="A32135" s="1" t="s">
        <v>1869</v>
      </c>
      <c r="B32135" t="str">
        <f t="shared" ref="B32135:B32156" si="1059">HYPERLINK("https://www.udobaer.de/out/media/public/cust/others/s0000727-2021-ch_it.pdf")</f>
        <v>https://www.udobaer.de/out/media/public/cust/others/s0000727-2021-ch_it.pdf</v>
      </c>
    </row>
    <row r="32136" spans="1:2" x14ac:dyDescent="0.2">
      <c r="A32136" s="1" t="s">
        <v>1870</v>
      </c>
      <c r="B32136" t="str">
        <f t="shared" si="1059"/>
        <v>https://www.udobaer.de/out/media/public/cust/others/s0000727-2021-ch_it.pdf</v>
      </c>
    </row>
    <row r="32137" spans="1:2" x14ac:dyDescent="0.2">
      <c r="A32137" s="1" t="s">
        <v>1871</v>
      </c>
      <c r="B32137" t="str">
        <f t="shared" si="1059"/>
        <v>https://www.udobaer.de/out/media/public/cust/others/s0000727-2021-ch_it.pdf</v>
      </c>
    </row>
    <row r="32138" spans="1:2" x14ac:dyDescent="0.2">
      <c r="A32138" s="1" t="s">
        <v>1872</v>
      </c>
      <c r="B32138" t="str">
        <f t="shared" si="1059"/>
        <v>https://www.udobaer.de/out/media/public/cust/others/s0000727-2021-ch_it.pdf</v>
      </c>
    </row>
    <row r="32139" spans="1:2" x14ac:dyDescent="0.2">
      <c r="A32139" s="1" t="s">
        <v>1873</v>
      </c>
      <c r="B32139" t="str">
        <f t="shared" si="1059"/>
        <v>https://www.udobaer.de/out/media/public/cust/others/s0000727-2021-ch_it.pdf</v>
      </c>
    </row>
    <row r="32140" spans="1:2" x14ac:dyDescent="0.2">
      <c r="A32140" s="1" t="s">
        <v>1874</v>
      </c>
      <c r="B32140" t="str">
        <f t="shared" si="1059"/>
        <v>https://www.udobaer.de/out/media/public/cust/others/s0000727-2021-ch_it.pdf</v>
      </c>
    </row>
    <row r="32141" spans="1:2" x14ac:dyDescent="0.2">
      <c r="A32141" s="1" t="s">
        <v>1875</v>
      </c>
      <c r="B32141" t="str">
        <f t="shared" si="1059"/>
        <v>https://www.udobaer.de/out/media/public/cust/others/s0000727-2021-ch_it.pdf</v>
      </c>
    </row>
    <row r="32142" spans="1:2" x14ac:dyDescent="0.2">
      <c r="A32142" s="1" t="s">
        <v>1880</v>
      </c>
      <c r="B32142" t="str">
        <f t="shared" si="1059"/>
        <v>https://www.udobaer.de/out/media/public/cust/others/s0000727-2021-ch_it.pdf</v>
      </c>
    </row>
    <row r="32143" spans="1:2" x14ac:dyDescent="0.2">
      <c r="A32143" s="1" t="s">
        <v>2190</v>
      </c>
      <c r="B32143" t="str">
        <f t="shared" si="1059"/>
        <v>https://www.udobaer.de/out/media/public/cust/others/s0000727-2021-ch_it.pdf</v>
      </c>
    </row>
    <row r="32144" spans="1:2" x14ac:dyDescent="0.2">
      <c r="A32144" s="1" t="s">
        <v>2191</v>
      </c>
      <c r="B32144" t="str">
        <f t="shared" si="1059"/>
        <v>https://www.udobaer.de/out/media/public/cust/others/s0000727-2021-ch_it.pdf</v>
      </c>
    </row>
    <row r="32145" spans="1:2" x14ac:dyDescent="0.2">
      <c r="A32145" s="1" t="s">
        <v>2192</v>
      </c>
      <c r="B32145" t="str">
        <f t="shared" si="1059"/>
        <v>https://www.udobaer.de/out/media/public/cust/others/s0000727-2021-ch_it.pdf</v>
      </c>
    </row>
    <row r="32146" spans="1:2" x14ac:dyDescent="0.2">
      <c r="A32146" s="1" t="s">
        <v>2193</v>
      </c>
      <c r="B32146" t="str">
        <f t="shared" si="1059"/>
        <v>https://www.udobaer.de/out/media/public/cust/others/s0000727-2021-ch_it.pdf</v>
      </c>
    </row>
    <row r="32147" spans="1:2" x14ac:dyDescent="0.2">
      <c r="A32147" s="1" t="s">
        <v>2194</v>
      </c>
      <c r="B32147" t="str">
        <f t="shared" si="1059"/>
        <v>https://www.udobaer.de/out/media/public/cust/others/s0000727-2021-ch_it.pdf</v>
      </c>
    </row>
    <row r="32148" spans="1:2" x14ac:dyDescent="0.2">
      <c r="A32148" s="1" t="s">
        <v>2195</v>
      </c>
      <c r="B32148" t="str">
        <f t="shared" si="1059"/>
        <v>https://www.udobaer.de/out/media/public/cust/others/s0000727-2021-ch_it.pdf</v>
      </c>
    </row>
    <row r="32149" spans="1:2" x14ac:dyDescent="0.2">
      <c r="A32149" s="1" t="s">
        <v>2196</v>
      </c>
      <c r="B32149" t="str">
        <f t="shared" si="1059"/>
        <v>https://www.udobaer.de/out/media/public/cust/others/s0000727-2021-ch_it.pdf</v>
      </c>
    </row>
    <row r="32150" spans="1:2" x14ac:dyDescent="0.2">
      <c r="A32150" s="1" t="s">
        <v>2197</v>
      </c>
      <c r="B32150" t="str">
        <f t="shared" si="1059"/>
        <v>https://www.udobaer.de/out/media/public/cust/others/s0000727-2021-ch_it.pdf</v>
      </c>
    </row>
    <row r="32151" spans="1:2" x14ac:dyDescent="0.2">
      <c r="A32151" s="1" t="s">
        <v>2198</v>
      </c>
      <c r="B32151" t="str">
        <f t="shared" si="1059"/>
        <v>https://www.udobaer.de/out/media/public/cust/others/s0000727-2021-ch_it.pdf</v>
      </c>
    </row>
    <row r="32152" spans="1:2" x14ac:dyDescent="0.2">
      <c r="A32152" s="1" t="s">
        <v>2204</v>
      </c>
      <c r="B32152" t="str">
        <f t="shared" si="1059"/>
        <v>https://www.udobaer.de/out/media/public/cust/others/s0000727-2021-ch_it.pdf</v>
      </c>
    </row>
    <row r="32153" spans="1:2" x14ac:dyDescent="0.2">
      <c r="A32153" s="1" t="s">
        <v>2205</v>
      </c>
      <c r="B32153" t="str">
        <f t="shared" si="1059"/>
        <v>https://www.udobaer.de/out/media/public/cust/others/s0000727-2021-ch_it.pdf</v>
      </c>
    </row>
    <row r="32154" spans="1:2" x14ac:dyDescent="0.2">
      <c r="A32154" s="1" t="s">
        <v>2206</v>
      </c>
      <c r="B32154" t="str">
        <f t="shared" si="1059"/>
        <v>https://www.udobaer.de/out/media/public/cust/others/s0000727-2021-ch_it.pdf</v>
      </c>
    </row>
    <row r="32155" spans="1:2" x14ac:dyDescent="0.2">
      <c r="A32155" s="1" t="s">
        <v>2207</v>
      </c>
      <c r="B32155" t="str">
        <f t="shared" si="1059"/>
        <v>https://www.udobaer.de/out/media/public/cust/others/s0000727-2021-ch_it.pdf</v>
      </c>
    </row>
    <row r="32156" spans="1:2" x14ac:dyDescent="0.2">
      <c r="A32156" s="1" t="s">
        <v>2208</v>
      </c>
      <c r="B32156" t="str">
        <f t="shared" si="1059"/>
        <v>https://www.udobaer.de/out/media/public/cust/others/s0000727-2021-ch_it.pdf</v>
      </c>
    </row>
    <row r="32157" spans="1:2" x14ac:dyDescent="0.2">
      <c r="A32157" s="1" t="s">
        <v>1961</v>
      </c>
      <c r="B32157" t="str">
        <f t="shared" ref="B32157:B32198" si="1060">HYPERLINK("https://www.udobaer.de/out/media/public/cust/others/s0000728-2021-ch_it.pdf")</f>
        <v>https://www.udobaer.de/out/media/public/cust/others/s0000728-2021-ch_it.pdf</v>
      </c>
    </row>
    <row r="32158" spans="1:2" x14ac:dyDescent="0.2">
      <c r="A32158" s="1" t="s">
        <v>1962</v>
      </c>
      <c r="B32158" t="str">
        <f t="shared" si="1060"/>
        <v>https://www.udobaer.de/out/media/public/cust/others/s0000728-2021-ch_it.pdf</v>
      </c>
    </row>
    <row r="32159" spans="1:2" x14ac:dyDescent="0.2">
      <c r="A32159" s="1" t="s">
        <v>1963</v>
      </c>
      <c r="B32159" t="str">
        <f t="shared" si="1060"/>
        <v>https://www.udobaer.de/out/media/public/cust/others/s0000728-2021-ch_it.pdf</v>
      </c>
    </row>
    <row r="32160" spans="1:2" x14ac:dyDescent="0.2">
      <c r="A32160" s="1" t="s">
        <v>1964</v>
      </c>
      <c r="B32160" t="str">
        <f t="shared" si="1060"/>
        <v>https://www.udobaer.de/out/media/public/cust/others/s0000728-2021-ch_it.pdf</v>
      </c>
    </row>
    <row r="32161" spans="1:2" x14ac:dyDescent="0.2">
      <c r="A32161" s="1" t="s">
        <v>1965</v>
      </c>
      <c r="B32161" t="str">
        <f t="shared" si="1060"/>
        <v>https://www.udobaer.de/out/media/public/cust/others/s0000728-2021-ch_it.pdf</v>
      </c>
    </row>
    <row r="32162" spans="1:2" x14ac:dyDescent="0.2">
      <c r="A32162" s="1" t="s">
        <v>1966</v>
      </c>
      <c r="B32162" t="str">
        <f t="shared" si="1060"/>
        <v>https://www.udobaer.de/out/media/public/cust/others/s0000728-2021-ch_it.pdf</v>
      </c>
    </row>
    <row r="32163" spans="1:2" x14ac:dyDescent="0.2">
      <c r="A32163" s="1" t="s">
        <v>1967</v>
      </c>
      <c r="B32163" t="str">
        <f t="shared" si="1060"/>
        <v>https://www.udobaer.de/out/media/public/cust/others/s0000728-2021-ch_it.pdf</v>
      </c>
    </row>
    <row r="32164" spans="1:2" x14ac:dyDescent="0.2">
      <c r="A32164" s="1" t="s">
        <v>1968</v>
      </c>
      <c r="B32164" t="str">
        <f t="shared" si="1060"/>
        <v>https://www.udobaer.de/out/media/public/cust/others/s0000728-2021-ch_it.pdf</v>
      </c>
    </row>
    <row r="32165" spans="1:2" x14ac:dyDescent="0.2">
      <c r="A32165" s="1" t="s">
        <v>1969</v>
      </c>
      <c r="B32165" t="str">
        <f t="shared" si="1060"/>
        <v>https://www.udobaer.de/out/media/public/cust/others/s0000728-2021-ch_it.pdf</v>
      </c>
    </row>
    <row r="32166" spans="1:2" x14ac:dyDescent="0.2">
      <c r="A32166" s="1" t="s">
        <v>1970</v>
      </c>
      <c r="B32166" t="str">
        <f t="shared" si="1060"/>
        <v>https://www.udobaer.de/out/media/public/cust/others/s0000728-2021-ch_it.pdf</v>
      </c>
    </row>
    <row r="32167" spans="1:2" x14ac:dyDescent="0.2">
      <c r="A32167" s="1" t="s">
        <v>1971</v>
      </c>
      <c r="B32167" t="str">
        <f t="shared" si="1060"/>
        <v>https://www.udobaer.de/out/media/public/cust/others/s0000728-2021-ch_it.pdf</v>
      </c>
    </row>
    <row r="32168" spans="1:2" x14ac:dyDescent="0.2">
      <c r="A32168" s="1" t="s">
        <v>1972</v>
      </c>
      <c r="B32168" t="str">
        <f t="shared" si="1060"/>
        <v>https://www.udobaer.de/out/media/public/cust/others/s0000728-2021-ch_it.pdf</v>
      </c>
    </row>
    <row r="32169" spans="1:2" x14ac:dyDescent="0.2">
      <c r="A32169" s="1" t="s">
        <v>1973</v>
      </c>
      <c r="B32169" t="str">
        <f t="shared" si="1060"/>
        <v>https://www.udobaer.de/out/media/public/cust/others/s0000728-2021-ch_it.pdf</v>
      </c>
    </row>
    <row r="32170" spans="1:2" x14ac:dyDescent="0.2">
      <c r="A32170" s="1" t="s">
        <v>1974</v>
      </c>
      <c r="B32170" t="str">
        <f t="shared" si="1060"/>
        <v>https://www.udobaer.de/out/media/public/cust/others/s0000728-2021-ch_it.pdf</v>
      </c>
    </row>
    <row r="32171" spans="1:2" x14ac:dyDescent="0.2">
      <c r="A32171" s="1" t="s">
        <v>1975</v>
      </c>
      <c r="B32171" t="str">
        <f t="shared" si="1060"/>
        <v>https://www.udobaer.de/out/media/public/cust/others/s0000728-2021-ch_it.pdf</v>
      </c>
    </row>
    <row r="32172" spans="1:2" x14ac:dyDescent="0.2">
      <c r="A32172" s="1" t="s">
        <v>1976</v>
      </c>
      <c r="B32172" t="str">
        <f t="shared" si="1060"/>
        <v>https://www.udobaer.de/out/media/public/cust/others/s0000728-2021-ch_it.pdf</v>
      </c>
    </row>
    <row r="32173" spans="1:2" x14ac:dyDescent="0.2">
      <c r="A32173" s="1" t="s">
        <v>1977</v>
      </c>
      <c r="B32173" t="str">
        <f t="shared" si="1060"/>
        <v>https://www.udobaer.de/out/media/public/cust/others/s0000728-2021-ch_it.pdf</v>
      </c>
    </row>
    <row r="32174" spans="1:2" x14ac:dyDescent="0.2">
      <c r="A32174" s="1" t="s">
        <v>1978</v>
      </c>
      <c r="B32174" t="str">
        <f t="shared" si="1060"/>
        <v>https://www.udobaer.de/out/media/public/cust/others/s0000728-2021-ch_it.pdf</v>
      </c>
    </row>
    <row r="32175" spans="1:2" x14ac:dyDescent="0.2">
      <c r="A32175" s="1" t="s">
        <v>1979</v>
      </c>
      <c r="B32175" t="str">
        <f t="shared" si="1060"/>
        <v>https://www.udobaer.de/out/media/public/cust/others/s0000728-2021-ch_it.pdf</v>
      </c>
    </row>
    <row r="32176" spans="1:2" x14ac:dyDescent="0.2">
      <c r="A32176" s="1" t="s">
        <v>1980</v>
      </c>
      <c r="B32176" t="str">
        <f t="shared" si="1060"/>
        <v>https://www.udobaer.de/out/media/public/cust/others/s0000728-2021-ch_it.pdf</v>
      </c>
    </row>
    <row r="32177" spans="1:2" x14ac:dyDescent="0.2">
      <c r="A32177" s="1" t="s">
        <v>1981</v>
      </c>
      <c r="B32177" t="str">
        <f t="shared" si="1060"/>
        <v>https://www.udobaer.de/out/media/public/cust/others/s0000728-2021-ch_it.pdf</v>
      </c>
    </row>
    <row r="32178" spans="1:2" x14ac:dyDescent="0.2">
      <c r="A32178" s="1" t="s">
        <v>1982</v>
      </c>
      <c r="B32178" t="str">
        <f t="shared" si="1060"/>
        <v>https://www.udobaer.de/out/media/public/cust/others/s0000728-2021-ch_it.pdf</v>
      </c>
    </row>
    <row r="32179" spans="1:2" x14ac:dyDescent="0.2">
      <c r="A32179" s="1" t="s">
        <v>1983</v>
      </c>
      <c r="B32179" t="str">
        <f t="shared" si="1060"/>
        <v>https://www.udobaer.de/out/media/public/cust/others/s0000728-2021-ch_it.pdf</v>
      </c>
    </row>
    <row r="32180" spans="1:2" x14ac:dyDescent="0.2">
      <c r="A32180" s="1" t="s">
        <v>1984</v>
      </c>
      <c r="B32180" t="str">
        <f t="shared" si="1060"/>
        <v>https://www.udobaer.de/out/media/public/cust/others/s0000728-2021-ch_it.pdf</v>
      </c>
    </row>
    <row r="32181" spans="1:2" x14ac:dyDescent="0.2">
      <c r="A32181" s="1" t="s">
        <v>1985</v>
      </c>
      <c r="B32181" t="str">
        <f t="shared" si="1060"/>
        <v>https://www.udobaer.de/out/media/public/cust/others/s0000728-2021-ch_it.pdf</v>
      </c>
    </row>
    <row r="32182" spans="1:2" x14ac:dyDescent="0.2">
      <c r="A32182" s="1" t="s">
        <v>1986</v>
      </c>
      <c r="B32182" t="str">
        <f t="shared" si="1060"/>
        <v>https://www.udobaer.de/out/media/public/cust/others/s0000728-2021-ch_it.pdf</v>
      </c>
    </row>
    <row r="32183" spans="1:2" x14ac:dyDescent="0.2">
      <c r="A32183" s="1" t="s">
        <v>1987</v>
      </c>
      <c r="B32183" t="str">
        <f t="shared" si="1060"/>
        <v>https://www.udobaer.de/out/media/public/cust/others/s0000728-2021-ch_it.pdf</v>
      </c>
    </row>
    <row r="32184" spans="1:2" x14ac:dyDescent="0.2">
      <c r="A32184" s="1" t="s">
        <v>1988</v>
      </c>
      <c r="B32184" t="str">
        <f t="shared" si="1060"/>
        <v>https://www.udobaer.de/out/media/public/cust/others/s0000728-2021-ch_it.pdf</v>
      </c>
    </row>
    <row r="32185" spans="1:2" x14ac:dyDescent="0.2">
      <c r="A32185" s="1" t="s">
        <v>1989</v>
      </c>
      <c r="B32185" t="str">
        <f t="shared" si="1060"/>
        <v>https://www.udobaer.de/out/media/public/cust/others/s0000728-2021-ch_it.pdf</v>
      </c>
    </row>
    <row r="32186" spans="1:2" x14ac:dyDescent="0.2">
      <c r="A32186" s="1" t="s">
        <v>1990</v>
      </c>
      <c r="B32186" t="str">
        <f t="shared" si="1060"/>
        <v>https://www.udobaer.de/out/media/public/cust/others/s0000728-2021-ch_it.pdf</v>
      </c>
    </row>
    <row r="32187" spans="1:2" x14ac:dyDescent="0.2">
      <c r="A32187" s="1" t="s">
        <v>2100</v>
      </c>
      <c r="B32187" t="str">
        <f t="shared" si="1060"/>
        <v>https://www.udobaer.de/out/media/public/cust/others/s0000728-2021-ch_it.pdf</v>
      </c>
    </row>
    <row r="32188" spans="1:2" x14ac:dyDescent="0.2">
      <c r="A32188" s="1" t="s">
        <v>2101</v>
      </c>
      <c r="B32188" t="str">
        <f t="shared" si="1060"/>
        <v>https://www.udobaer.de/out/media/public/cust/others/s0000728-2021-ch_it.pdf</v>
      </c>
    </row>
    <row r="32189" spans="1:2" x14ac:dyDescent="0.2">
      <c r="A32189" s="1" t="s">
        <v>2102</v>
      </c>
      <c r="B32189" t="str">
        <f t="shared" si="1060"/>
        <v>https://www.udobaer.de/out/media/public/cust/others/s0000728-2021-ch_it.pdf</v>
      </c>
    </row>
    <row r="32190" spans="1:2" x14ac:dyDescent="0.2">
      <c r="A32190" s="1" t="s">
        <v>2103</v>
      </c>
      <c r="B32190" t="str">
        <f t="shared" si="1060"/>
        <v>https://www.udobaer.de/out/media/public/cust/others/s0000728-2021-ch_it.pdf</v>
      </c>
    </row>
    <row r="32191" spans="1:2" x14ac:dyDescent="0.2">
      <c r="A32191" s="1" t="s">
        <v>2104</v>
      </c>
      <c r="B32191" t="str">
        <f t="shared" si="1060"/>
        <v>https://www.udobaer.de/out/media/public/cust/others/s0000728-2021-ch_it.pdf</v>
      </c>
    </row>
    <row r="32192" spans="1:2" x14ac:dyDescent="0.2">
      <c r="A32192" s="1" t="s">
        <v>2105</v>
      </c>
      <c r="B32192" t="str">
        <f t="shared" si="1060"/>
        <v>https://www.udobaer.de/out/media/public/cust/others/s0000728-2021-ch_it.pdf</v>
      </c>
    </row>
    <row r="32193" spans="1:2" x14ac:dyDescent="0.2">
      <c r="A32193" s="1" t="s">
        <v>2106</v>
      </c>
      <c r="B32193" t="str">
        <f t="shared" si="1060"/>
        <v>https://www.udobaer.de/out/media/public/cust/others/s0000728-2021-ch_it.pdf</v>
      </c>
    </row>
    <row r="32194" spans="1:2" x14ac:dyDescent="0.2">
      <c r="A32194" s="1" t="s">
        <v>2107</v>
      </c>
      <c r="B32194" t="str">
        <f t="shared" si="1060"/>
        <v>https://www.udobaer.de/out/media/public/cust/others/s0000728-2021-ch_it.pdf</v>
      </c>
    </row>
    <row r="32195" spans="1:2" x14ac:dyDescent="0.2">
      <c r="A32195" s="1" t="s">
        <v>2108</v>
      </c>
      <c r="B32195" t="str">
        <f t="shared" si="1060"/>
        <v>https://www.udobaer.de/out/media/public/cust/others/s0000728-2021-ch_it.pdf</v>
      </c>
    </row>
    <row r="32196" spans="1:2" x14ac:dyDescent="0.2">
      <c r="A32196" s="1" t="s">
        <v>2109</v>
      </c>
      <c r="B32196" t="str">
        <f t="shared" si="1060"/>
        <v>https://www.udobaer.de/out/media/public/cust/others/s0000728-2021-ch_it.pdf</v>
      </c>
    </row>
    <row r="32197" spans="1:2" x14ac:dyDescent="0.2">
      <c r="A32197" s="1" t="s">
        <v>2110</v>
      </c>
      <c r="B32197" t="str">
        <f t="shared" si="1060"/>
        <v>https://www.udobaer.de/out/media/public/cust/others/s0000728-2021-ch_it.pdf</v>
      </c>
    </row>
    <row r="32198" spans="1:2" x14ac:dyDescent="0.2">
      <c r="A32198" s="1" t="s">
        <v>2111</v>
      </c>
      <c r="B32198" t="str">
        <f t="shared" si="1060"/>
        <v>https://www.udobaer.de/out/media/public/cust/others/s0000728-2021-ch_it.pdf</v>
      </c>
    </row>
    <row r="32199" spans="1:2" x14ac:dyDescent="0.2">
      <c r="A32199" s="1" t="s">
        <v>1918</v>
      </c>
      <c r="B32199" t="str">
        <f t="shared" ref="B32199:B32246" si="1061">HYPERLINK("https://www.udobaer.de/out/media/public/cust/others/s0000729-2021-ch_it.pdf")</f>
        <v>https://www.udobaer.de/out/media/public/cust/others/s0000729-2021-ch_it.pdf</v>
      </c>
    </row>
    <row r="32200" spans="1:2" x14ac:dyDescent="0.2">
      <c r="A32200" s="1" t="s">
        <v>1919</v>
      </c>
      <c r="B32200" t="str">
        <f t="shared" si="1061"/>
        <v>https://www.udobaer.de/out/media/public/cust/others/s0000729-2021-ch_it.pdf</v>
      </c>
    </row>
    <row r="32201" spans="1:2" x14ac:dyDescent="0.2">
      <c r="A32201" s="1" t="s">
        <v>1920</v>
      </c>
      <c r="B32201" t="str">
        <f t="shared" si="1061"/>
        <v>https://www.udobaer.de/out/media/public/cust/others/s0000729-2021-ch_it.pdf</v>
      </c>
    </row>
    <row r="32202" spans="1:2" x14ac:dyDescent="0.2">
      <c r="A32202" s="1" t="s">
        <v>1921</v>
      </c>
      <c r="B32202" t="str">
        <f t="shared" si="1061"/>
        <v>https://www.udobaer.de/out/media/public/cust/others/s0000729-2021-ch_it.pdf</v>
      </c>
    </row>
    <row r="32203" spans="1:2" x14ac:dyDescent="0.2">
      <c r="A32203" s="1" t="s">
        <v>1922</v>
      </c>
      <c r="B32203" t="str">
        <f t="shared" si="1061"/>
        <v>https://www.udobaer.de/out/media/public/cust/others/s0000729-2021-ch_it.pdf</v>
      </c>
    </row>
    <row r="32204" spans="1:2" x14ac:dyDescent="0.2">
      <c r="A32204" s="1" t="s">
        <v>1923</v>
      </c>
      <c r="B32204" t="str">
        <f t="shared" si="1061"/>
        <v>https://www.udobaer.de/out/media/public/cust/others/s0000729-2021-ch_it.pdf</v>
      </c>
    </row>
    <row r="32205" spans="1:2" x14ac:dyDescent="0.2">
      <c r="A32205" s="1" t="s">
        <v>1924</v>
      </c>
      <c r="B32205" t="str">
        <f t="shared" si="1061"/>
        <v>https://www.udobaer.de/out/media/public/cust/others/s0000729-2021-ch_it.pdf</v>
      </c>
    </row>
    <row r="32206" spans="1:2" x14ac:dyDescent="0.2">
      <c r="A32206" s="1" t="s">
        <v>1925</v>
      </c>
      <c r="B32206" t="str">
        <f t="shared" si="1061"/>
        <v>https://www.udobaer.de/out/media/public/cust/others/s0000729-2021-ch_it.pdf</v>
      </c>
    </row>
    <row r="32207" spans="1:2" x14ac:dyDescent="0.2">
      <c r="A32207" s="1" t="s">
        <v>2071</v>
      </c>
      <c r="B32207" t="str">
        <f t="shared" si="1061"/>
        <v>https://www.udobaer.de/out/media/public/cust/others/s0000729-2021-ch_it.pdf</v>
      </c>
    </row>
    <row r="32208" spans="1:2" x14ac:dyDescent="0.2">
      <c r="A32208" s="1" t="s">
        <v>2073</v>
      </c>
      <c r="B32208" t="str">
        <f t="shared" si="1061"/>
        <v>https://www.udobaer.de/out/media/public/cust/others/s0000729-2021-ch_it.pdf</v>
      </c>
    </row>
    <row r="32209" spans="1:2" x14ac:dyDescent="0.2">
      <c r="A32209" s="1" t="s">
        <v>2074</v>
      </c>
      <c r="B32209" t="str">
        <f t="shared" si="1061"/>
        <v>https://www.udobaer.de/out/media/public/cust/others/s0000729-2021-ch_it.pdf</v>
      </c>
    </row>
    <row r="32210" spans="1:2" x14ac:dyDescent="0.2">
      <c r="A32210" s="1" t="s">
        <v>2075</v>
      </c>
      <c r="B32210" t="str">
        <f t="shared" si="1061"/>
        <v>https://www.udobaer.de/out/media/public/cust/others/s0000729-2021-ch_it.pdf</v>
      </c>
    </row>
    <row r="32211" spans="1:2" x14ac:dyDescent="0.2">
      <c r="A32211" s="1" t="s">
        <v>2076</v>
      </c>
      <c r="B32211" t="str">
        <f t="shared" si="1061"/>
        <v>https://www.udobaer.de/out/media/public/cust/others/s0000729-2021-ch_it.pdf</v>
      </c>
    </row>
    <row r="32212" spans="1:2" x14ac:dyDescent="0.2">
      <c r="A32212" s="1" t="s">
        <v>2077</v>
      </c>
      <c r="B32212" t="str">
        <f t="shared" si="1061"/>
        <v>https://www.udobaer.de/out/media/public/cust/others/s0000729-2021-ch_it.pdf</v>
      </c>
    </row>
    <row r="32213" spans="1:2" x14ac:dyDescent="0.2">
      <c r="A32213" s="1" t="s">
        <v>2078</v>
      </c>
      <c r="B32213" t="str">
        <f t="shared" si="1061"/>
        <v>https://www.udobaer.de/out/media/public/cust/others/s0000729-2021-ch_it.pdf</v>
      </c>
    </row>
    <row r="32214" spans="1:2" x14ac:dyDescent="0.2">
      <c r="A32214" s="1" t="s">
        <v>2079</v>
      </c>
      <c r="B32214" t="str">
        <f t="shared" si="1061"/>
        <v>https://www.udobaer.de/out/media/public/cust/others/s0000729-2021-ch_it.pdf</v>
      </c>
    </row>
    <row r="32215" spans="1:2" x14ac:dyDescent="0.2">
      <c r="A32215" s="1" t="s">
        <v>2080</v>
      </c>
      <c r="B32215" t="str">
        <f t="shared" si="1061"/>
        <v>https://www.udobaer.de/out/media/public/cust/others/s0000729-2021-ch_it.pdf</v>
      </c>
    </row>
    <row r="32216" spans="1:2" x14ac:dyDescent="0.2">
      <c r="A32216" s="1" t="s">
        <v>2081</v>
      </c>
      <c r="B32216" t="str">
        <f t="shared" si="1061"/>
        <v>https://www.udobaer.de/out/media/public/cust/others/s0000729-2021-ch_it.pdf</v>
      </c>
    </row>
    <row r="32217" spans="1:2" x14ac:dyDescent="0.2">
      <c r="A32217" s="1" t="s">
        <v>2082</v>
      </c>
      <c r="B32217" t="str">
        <f t="shared" si="1061"/>
        <v>https://www.udobaer.de/out/media/public/cust/others/s0000729-2021-ch_it.pdf</v>
      </c>
    </row>
    <row r="32218" spans="1:2" x14ac:dyDescent="0.2">
      <c r="A32218" s="1" t="s">
        <v>2083</v>
      </c>
      <c r="B32218" t="str">
        <f t="shared" si="1061"/>
        <v>https://www.udobaer.de/out/media/public/cust/others/s0000729-2021-ch_it.pdf</v>
      </c>
    </row>
    <row r="32219" spans="1:2" x14ac:dyDescent="0.2">
      <c r="A32219" s="1" t="s">
        <v>2084</v>
      </c>
      <c r="B32219" t="str">
        <f t="shared" si="1061"/>
        <v>https://www.udobaer.de/out/media/public/cust/others/s0000729-2021-ch_it.pdf</v>
      </c>
    </row>
    <row r="32220" spans="1:2" x14ac:dyDescent="0.2">
      <c r="A32220" s="1" t="s">
        <v>2085</v>
      </c>
      <c r="B32220" t="str">
        <f t="shared" si="1061"/>
        <v>https://www.udobaer.de/out/media/public/cust/others/s0000729-2021-ch_it.pdf</v>
      </c>
    </row>
    <row r="32221" spans="1:2" x14ac:dyDescent="0.2">
      <c r="A32221" s="1" t="s">
        <v>2086</v>
      </c>
      <c r="B32221" t="str">
        <f t="shared" si="1061"/>
        <v>https://www.udobaer.de/out/media/public/cust/others/s0000729-2021-ch_it.pdf</v>
      </c>
    </row>
    <row r="32222" spans="1:2" x14ac:dyDescent="0.2">
      <c r="A32222" s="1" t="s">
        <v>2087</v>
      </c>
      <c r="B32222" t="str">
        <f t="shared" si="1061"/>
        <v>https://www.udobaer.de/out/media/public/cust/others/s0000729-2021-ch_it.pdf</v>
      </c>
    </row>
    <row r="32223" spans="1:2" x14ac:dyDescent="0.2">
      <c r="A32223" s="1" t="s">
        <v>2088</v>
      </c>
      <c r="B32223" t="str">
        <f t="shared" si="1061"/>
        <v>https://www.udobaer.de/out/media/public/cust/others/s0000729-2021-ch_it.pdf</v>
      </c>
    </row>
    <row r="32224" spans="1:2" x14ac:dyDescent="0.2">
      <c r="A32224" s="1" t="s">
        <v>2089</v>
      </c>
      <c r="B32224" t="str">
        <f t="shared" si="1061"/>
        <v>https://www.udobaer.de/out/media/public/cust/others/s0000729-2021-ch_it.pdf</v>
      </c>
    </row>
    <row r="32225" spans="1:2" x14ac:dyDescent="0.2">
      <c r="A32225" s="1" t="s">
        <v>2090</v>
      </c>
      <c r="B32225" t="str">
        <f t="shared" si="1061"/>
        <v>https://www.udobaer.de/out/media/public/cust/others/s0000729-2021-ch_it.pdf</v>
      </c>
    </row>
    <row r="32226" spans="1:2" x14ac:dyDescent="0.2">
      <c r="A32226" s="1" t="s">
        <v>2091</v>
      </c>
      <c r="B32226" t="str">
        <f t="shared" si="1061"/>
        <v>https://www.udobaer.de/out/media/public/cust/others/s0000729-2021-ch_it.pdf</v>
      </c>
    </row>
    <row r="32227" spans="1:2" x14ac:dyDescent="0.2">
      <c r="A32227" s="1" t="s">
        <v>2092</v>
      </c>
      <c r="B32227" t="str">
        <f t="shared" si="1061"/>
        <v>https://www.udobaer.de/out/media/public/cust/others/s0000729-2021-ch_it.pdf</v>
      </c>
    </row>
    <row r="32228" spans="1:2" x14ac:dyDescent="0.2">
      <c r="A32228" s="1" t="s">
        <v>2093</v>
      </c>
      <c r="B32228" t="str">
        <f t="shared" si="1061"/>
        <v>https://www.udobaer.de/out/media/public/cust/others/s0000729-2021-ch_it.pdf</v>
      </c>
    </row>
    <row r="32229" spans="1:2" x14ac:dyDescent="0.2">
      <c r="A32229" s="1" t="s">
        <v>2094</v>
      </c>
      <c r="B32229" t="str">
        <f t="shared" si="1061"/>
        <v>https://www.udobaer.de/out/media/public/cust/others/s0000729-2021-ch_it.pdf</v>
      </c>
    </row>
    <row r="32230" spans="1:2" x14ac:dyDescent="0.2">
      <c r="A32230" s="1" t="s">
        <v>2095</v>
      </c>
      <c r="B32230" t="str">
        <f t="shared" si="1061"/>
        <v>https://www.udobaer.de/out/media/public/cust/others/s0000729-2021-ch_it.pdf</v>
      </c>
    </row>
    <row r="32231" spans="1:2" x14ac:dyDescent="0.2">
      <c r="A32231" s="1" t="s">
        <v>2096</v>
      </c>
      <c r="B32231" t="str">
        <f t="shared" si="1061"/>
        <v>https://www.udobaer.de/out/media/public/cust/others/s0000729-2021-ch_it.pdf</v>
      </c>
    </row>
    <row r="32232" spans="1:2" x14ac:dyDescent="0.2">
      <c r="A32232" s="1" t="s">
        <v>2097</v>
      </c>
      <c r="B32232" t="str">
        <f t="shared" si="1061"/>
        <v>https://www.udobaer.de/out/media/public/cust/others/s0000729-2021-ch_it.pdf</v>
      </c>
    </row>
    <row r="32233" spans="1:2" x14ac:dyDescent="0.2">
      <c r="A32233" s="1" t="s">
        <v>2098</v>
      </c>
      <c r="B32233" t="str">
        <f t="shared" si="1061"/>
        <v>https://www.udobaer.de/out/media/public/cust/others/s0000729-2021-ch_it.pdf</v>
      </c>
    </row>
    <row r="32234" spans="1:2" x14ac:dyDescent="0.2">
      <c r="A32234" s="1" t="s">
        <v>2099</v>
      </c>
      <c r="B32234" t="str">
        <f t="shared" si="1061"/>
        <v>https://www.udobaer.de/out/media/public/cust/others/s0000729-2021-ch_it.pdf</v>
      </c>
    </row>
    <row r="32235" spans="1:2" x14ac:dyDescent="0.2">
      <c r="A32235" s="1" t="s">
        <v>2209</v>
      </c>
      <c r="B32235" t="str">
        <f t="shared" si="1061"/>
        <v>https://www.udobaer.de/out/media/public/cust/others/s0000729-2021-ch_it.pdf</v>
      </c>
    </row>
    <row r="32236" spans="1:2" x14ac:dyDescent="0.2">
      <c r="A32236" s="1" t="s">
        <v>2210</v>
      </c>
      <c r="B32236" t="str">
        <f t="shared" si="1061"/>
        <v>https://www.udobaer.de/out/media/public/cust/others/s0000729-2021-ch_it.pdf</v>
      </c>
    </row>
    <row r="32237" spans="1:2" x14ac:dyDescent="0.2">
      <c r="A32237" s="1" t="s">
        <v>2211</v>
      </c>
      <c r="B32237" t="str">
        <f t="shared" si="1061"/>
        <v>https://www.udobaer.de/out/media/public/cust/others/s0000729-2021-ch_it.pdf</v>
      </c>
    </row>
    <row r="32238" spans="1:2" x14ac:dyDescent="0.2">
      <c r="A32238" s="1" t="s">
        <v>2272</v>
      </c>
      <c r="B32238" t="str">
        <f t="shared" si="1061"/>
        <v>https://www.udobaer.de/out/media/public/cust/others/s0000729-2021-ch_it.pdf</v>
      </c>
    </row>
    <row r="32239" spans="1:2" x14ac:dyDescent="0.2">
      <c r="A32239" s="1" t="s">
        <v>2274</v>
      </c>
      <c r="B32239" t="str">
        <f t="shared" si="1061"/>
        <v>https://www.udobaer.de/out/media/public/cust/others/s0000729-2021-ch_it.pdf</v>
      </c>
    </row>
    <row r="32240" spans="1:2" x14ac:dyDescent="0.2">
      <c r="A32240" s="1" t="s">
        <v>2275</v>
      </c>
      <c r="B32240" t="str">
        <f t="shared" si="1061"/>
        <v>https://www.udobaer.de/out/media/public/cust/others/s0000729-2021-ch_it.pdf</v>
      </c>
    </row>
    <row r="32241" spans="1:2" x14ac:dyDescent="0.2">
      <c r="A32241" s="1" t="s">
        <v>2276</v>
      </c>
      <c r="B32241" t="str">
        <f t="shared" si="1061"/>
        <v>https://www.udobaer.de/out/media/public/cust/others/s0000729-2021-ch_it.pdf</v>
      </c>
    </row>
    <row r="32242" spans="1:2" x14ac:dyDescent="0.2">
      <c r="A32242" s="1" t="s">
        <v>2277</v>
      </c>
      <c r="B32242" t="str">
        <f t="shared" si="1061"/>
        <v>https://www.udobaer.de/out/media/public/cust/others/s0000729-2021-ch_it.pdf</v>
      </c>
    </row>
    <row r="32243" spans="1:2" x14ac:dyDescent="0.2">
      <c r="A32243" s="1" t="s">
        <v>2278</v>
      </c>
      <c r="B32243" t="str">
        <f t="shared" si="1061"/>
        <v>https://www.udobaer.de/out/media/public/cust/others/s0000729-2021-ch_it.pdf</v>
      </c>
    </row>
    <row r="32244" spans="1:2" x14ac:dyDescent="0.2">
      <c r="A32244" s="1" t="s">
        <v>2279</v>
      </c>
      <c r="B32244" t="str">
        <f t="shared" si="1061"/>
        <v>https://www.udobaer.de/out/media/public/cust/others/s0000729-2021-ch_it.pdf</v>
      </c>
    </row>
    <row r="32245" spans="1:2" x14ac:dyDescent="0.2">
      <c r="A32245" s="1" t="s">
        <v>2280</v>
      </c>
      <c r="B32245" t="str">
        <f t="shared" si="1061"/>
        <v>https://www.udobaer.de/out/media/public/cust/others/s0000729-2021-ch_it.pdf</v>
      </c>
    </row>
    <row r="32246" spans="1:2" x14ac:dyDescent="0.2">
      <c r="A32246" s="1" t="s">
        <v>2281</v>
      </c>
      <c r="B32246" t="str">
        <f t="shared" si="1061"/>
        <v>https://www.udobaer.de/out/media/public/cust/others/s0000729-2021-ch_it.pdf</v>
      </c>
    </row>
    <row r="32247" spans="1:2" x14ac:dyDescent="0.2">
      <c r="A32247" s="1" t="s">
        <v>2112</v>
      </c>
      <c r="B32247" t="str">
        <f t="shared" ref="B32247:B32277" si="1062">HYPERLINK("https://www.udobaer.de/out/media/public/cust/others/s0000730-2021-ch_it.pdf")</f>
        <v>https://www.udobaer.de/out/media/public/cust/others/s0000730-2021-ch_it.pdf</v>
      </c>
    </row>
    <row r="32248" spans="1:2" x14ac:dyDescent="0.2">
      <c r="A32248" s="1" t="s">
        <v>2113</v>
      </c>
      <c r="B32248" t="str">
        <f t="shared" si="1062"/>
        <v>https://www.udobaer.de/out/media/public/cust/others/s0000730-2021-ch_it.pdf</v>
      </c>
    </row>
    <row r="32249" spans="1:2" x14ac:dyDescent="0.2">
      <c r="A32249" s="1" t="s">
        <v>2114</v>
      </c>
      <c r="B32249" t="str">
        <f t="shared" si="1062"/>
        <v>https://www.udobaer.de/out/media/public/cust/others/s0000730-2021-ch_it.pdf</v>
      </c>
    </row>
    <row r="32250" spans="1:2" x14ac:dyDescent="0.2">
      <c r="A32250" s="1" t="s">
        <v>2115</v>
      </c>
      <c r="B32250" t="str">
        <f t="shared" si="1062"/>
        <v>https://www.udobaer.de/out/media/public/cust/others/s0000730-2021-ch_it.pdf</v>
      </c>
    </row>
    <row r="32251" spans="1:2" x14ac:dyDescent="0.2">
      <c r="A32251" s="1" t="s">
        <v>2116</v>
      </c>
      <c r="B32251" t="str">
        <f t="shared" si="1062"/>
        <v>https://www.udobaer.de/out/media/public/cust/others/s0000730-2021-ch_it.pdf</v>
      </c>
    </row>
    <row r="32252" spans="1:2" x14ac:dyDescent="0.2">
      <c r="A32252" s="1" t="s">
        <v>2117</v>
      </c>
      <c r="B32252" t="str">
        <f t="shared" si="1062"/>
        <v>https://www.udobaer.de/out/media/public/cust/others/s0000730-2021-ch_it.pdf</v>
      </c>
    </row>
    <row r="32253" spans="1:2" x14ac:dyDescent="0.2">
      <c r="A32253" s="1" t="s">
        <v>2118</v>
      </c>
      <c r="B32253" t="str">
        <f t="shared" si="1062"/>
        <v>https://www.udobaer.de/out/media/public/cust/others/s0000730-2021-ch_it.pdf</v>
      </c>
    </row>
    <row r="32254" spans="1:2" x14ac:dyDescent="0.2">
      <c r="A32254" s="1" t="s">
        <v>2119</v>
      </c>
      <c r="B32254" t="str">
        <f t="shared" si="1062"/>
        <v>https://www.udobaer.de/out/media/public/cust/others/s0000730-2021-ch_it.pdf</v>
      </c>
    </row>
    <row r="32255" spans="1:2" x14ac:dyDescent="0.2">
      <c r="A32255" s="1" t="s">
        <v>2120</v>
      </c>
      <c r="B32255" t="str">
        <f t="shared" si="1062"/>
        <v>https://www.udobaer.de/out/media/public/cust/others/s0000730-2021-ch_it.pdf</v>
      </c>
    </row>
    <row r="32256" spans="1:2" x14ac:dyDescent="0.2">
      <c r="A32256" s="1" t="s">
        <v>2121</v>
      </c>
      <c r="B32256" t="str">
        <f t="shared" si="1062"/>
        <v>https://www.udobaer.de/out/media/public/cust/others/s0000730-2021-ch_it.pdf</v>
      </c>
    </row>
    <row r="32257" spans="1:2" x14ac:dyDescent="0.2">
      <c r="A32257" s="1" t="s">
        <v>2158</v>
      </c>
      <c r="B32257" t="str">
        <f t="shared" si="1062"/>
        <v>https://www.udobaer.de/out/media/public/cust/others/s0000730-2021-ch_it.pdf</v>
      </c>
    </row>
    <row r="32258" spans="1:2" x14ac:dyDescent="0.2">
      <c r="A32258" s="1" t="s">
        <v>2181</v>
      </c>
      <c r="B32258" t="str">
        <f t="shared" si="1062"/>
        <v>https://www.udobaer.de/out/media/public/cust/others/s0000730-2021-ch_it.pdf</v>
      </c>
    </row>
    <row r="32259" spans="1:2" x14ac:dyDescent="0.2">
      <c r="A32259" s="1" t="s">
        <v>2182</v>
      </c>
      <c r="B32259" t="str">
        <f t="shared" si="1062"/>
        <v>https://www.udobaer.de/out/media/public/cust/others/s0000730-2021-ch_it.pdf</v>
      </c>
    </row>
    <row r="32260" spans="1:2" x14ac:dyDescent="0.2">
      <c r="A32260" s="1" t="s">
        <v>2183</v>
      </c>
      <c r="B32260" t="str">
        <f t="shared" si="1062"/>
        <v>https://www.udobaer.de/out/media/public/cust/others/s0000730-2021-ch_it.pdf</v>
      </c>
    </row>
    <row r="32261" spans="1:2" x14ac:dyDescent="0.2">
      <c r="A32261" s="1" t="s">
        <v>2184</v>
      </c>
      <c r="B32261" t="str">
        <f t="shared" si="1062"/>
        <v>https://www.udobaer.de/out/media/public/cust/others/s0000730-2021-ch_it.pdf</v>
      </c>
    </row>
    <row r="32262" spans="1:2" x14ac:dyDescent="0.2">
      <c r="A32262" s="1" t="s">
        <v>2185</v>
      </c>
      <c r="B32262" t="str">
        <f t="shared" si="1062"/>
        <v>https://www.udobaer.de/out/media/public/cust/others/s0000730-2021-ch_it.pdf</v>
      </c>
    </row>
    <row r="32263" spans="1:2" x14ac:dyDescent="0.2">
      <c r="A32263" s="1" t="s">
        <v>2186</v>
      </c>
      <c r="B32263" t="str">
        <f t="shared" si="1062"/>
        <v>https://www.udobaer.de/out/media/public/cust/others/s0000730-2021-ch_it.pdf</v>
      </c>
    </row>
    <row r="32264" spans="1:2" x14ac:dyDescent="0.2">
      <c r="A32264" s="1" t="s">
        <v>2187</v>
      </c>
      <c r="B32264" t="str">
        <f t="shared" si="1062"/>
        <v>https://www.udobaer.de/out/media/public/cust/others/s0000730-2021-ch_it.pdf</v>
      </c>
    </row>
    <row r="32265" spans="1:2" x14ac:dyDescent="0.2">
      <c r="A32265" s="1" t="s">
        <v>2188</v>
      </c>
      <c r="B32265" t="str">
        <f t="shared" si="1062"/>
        <v>https://www.udobaer.de/out/media/public/cust/others/s0000730-2021-ch_it.pdf</v>
      </c>
    </row>
    <row r="32266" spans="1:2" x14ac:dyDescent="0.2">
      <c r="A32266" s="1" t="s">
        <v>2189</v>
      </c>
      <c r="B32266" t="str">
        <f t="shared" si="1062"/>
        <v>https://www.udobaer.de/out/media/public/cust/others/s0000730-2021-ch_it.pdf</v>
      </c>
    </row>
    <row r="32267" spans="1:2" x14ac:dyDescent="0.2">
      <c r="A32267" s="1" t="s">
        <v>2339</v>
      </c>
      <c r="B32267" t="str">
        <f t="shared" si="1062"/>
        <v>https://www.udobaer.de/out/media/public/cust/others/s0000730-2021-ch_it.pdf</v>
      </c>
    </row>
    <row r="32268" spans="1:2" x14ac:dyDescent="0.2">
      <c r="A32268" s="1" t="s">
        <v>2341</v>
      </c>
      <c r="B32268" t="str">
        <f t="shared" si="1062"/>
        <v>https://www.udobaer.de/out/media/public/cust/others/s0000730-2021-ch_it.pdf</v>
      </c>
    </row>
    <row r="32269" spans="1:2" x14ac:dyDescent="0.2">
      <c r="A32269" s="1" t="s">
        <v>2342</v>
      </c>
      <c r="B32269" t="str">
        <f t="shared" si="1062"/>
        <v>https://www.udobaer.de/out/media/public/cust/others/s0000730-2021-ch_it.pdf</v>
      </c>
    </row>
    <row r="32270" spans="1:2" x14ac:dyDescent="0.2">
      <c r="A32270" s="1" t="s">
        <v>2343</v>
      </c>
      <c r="B32270" t="str">
        <f t="shared" si="1062"/>
        <v>https://www.udobaer.de/out/media/public/cust/others/s0000730-2021-ch_it.pdf</v>
      </c>
    </row>
    <row r="32271" spans="1:2" x14ac:dyDescent="0.2">
      <c r="A32271" s="1" t="s">
        <v>2344</v>
      </c>
      <c r="B32271" t="str">
        <f t="shared" si="1062"/>
        <v>https://www.udobaer.de/out/media/public/cust/others/s0000730-2021-ch_it.pdf</v>
      </c>
    </row>
    <row r="32272" spans="1:2" x14ac:dyDescent="0.2">
      <c r="A32272" s="1" t="s">
        <v>2345</v>
      </c>
      <c r="B32272" t="str">
        <f t="shared" si="1062"/>
        <v>https://www.udobaer.de/out/media/public/cust/others/s0000730-2021-ch_it.pdf</v>
      </c>
    </row>
    <row r="32273" spans="1:2" x14ac:dyDescent="0.2">
      <c r="A32273" s="1" t="s">
        <v>2346</v>
      </c>
      <c r="B32273" t="str">
        <f t="shared" si="1062"/>
        <v>https://www.udobaer.de/out/media/public/cust/others/s0000730-2021-ch_it.pdf</v>
      </c>
    </row>
    <row r="32274" spans="1:2" x14ac:dyDescent="0.2">
      <c r="A32274" s="1" t="s">
        <v>2347</v>
      </c>
      <c r="B32274" t="str">
        <f t="shared" si="1062"/>
        <v>https://www.udobaer.de/out/media/public/cust/others/s0000730-2021-ch_it.pdf</v>
      </c>
    </row>
    <row r="32275" spans="1:2" x14ac:dyDescent="0.2">
      <c r="A32275" s="1" t="s">
        <v>2348</v>
      </c>
      <c r="B32275" t="str">
        <f t="shared" si="1062"/>
        <v>https://www.udobaer.de/out/media/public/cust/others/s0000730-2021-ch_it.pdf</v>
      </c>
    </row>
    <row r="32276" spans="1:2" x14ac:dyDescent="0.2">
      <c r="A32276" s="1" t="s">
        <v>2349</v>
      </c>
      <c r="B32276" t="str">
        <f t="shared" si="1062"/>
        <v>https://www.udobaer.de/out/media/public/cust/others/s0000730-2021-ch_it.pdf</v>
      </c>
    </row>
    <row r="32277" spans="1:2" x14ac:dyDescent="0.2">
      <c r="A32277" s="1" t="s">
        <v>2350</v>
      </c>
      <c r="B32277" t="str">
        <f t="shared" si="1062"/>
        <v>https://www.udobaer.de/out/media/public/cust/others/s0000730-2021-ch_it.pdf</v>
      </c>
    </row>
    <row r="32278" spans="1:2" x14ac:dyDescent="0.2">
      <c r="A32278" s="1" t="s">
        <v>1881</v>
      </c>
      <c r="B32278" t="str">
        <f t="shared" ref="B32278:B32309" si="1063">HYPERLINK("https://www.udobaer.de/out/media/public/cust/others/s0000731-2021-ch_it.pdf")</f>
        <v>https://www.udobaer.de/out/media/public/cust/others/s0000731-2021-ch_it.pdf</v>
      </c>
    </row>
    <row r="32279" spans="1:2" x14ac:dyDescent="0.2">
      <c r="A32279" s="1" t="s">
        <v>1882</v>
      </c>
      <c r="B32279" t="str">
        <f t="shared" si="1063"/>
        <v>https://www.udobaer.de/out/media/public/cust/others/s0000731-2021-ch_it.pdf</v>
      </c>
    </row>
    <row r="32280" spans="1:2" x14ac:dyDescent="0.2">
      <c r="A32280" s="1" t="s">
        <v>1883</v>
      </c>
      <c r="B32280" t="str">
        <f t="shared" si="1063"/>
        <v>https://www.udobaer.de/out/media/public/cust/others/s0000731-2021-ch_it.pdf</v>
      </c>
    </row>
    <row r="32281" spans="1:2" x14ac:dyDescent="0.2">
      <c r="A32281" s="1" t="s">
        <v>1884</v>
      </c>
      <c r="B32281" t="str">
        <f t="shared" si="1063"/>
        <v>https://www.udobaer.de/out/media/public/cust/others/s0000731-2021-ch_it.pdf</v>
      </c>
    </row>
    <row r="32282" spans="1:2" x14ac:dyDescent="0.2">
      <c r="A32282" s="1" t="s">
        <v>1885</v>
      </c>
      <c r="B32282" t="str">
        <f t="shared" si="1063"/>
        <v>https://www.udobaer.de/out/media/public/cust/others/s0000731-2021-ch_it.pdf</v>
      </c>
    </row>
    <row r="32283" spans="1:2" x14ac:dyDescent="0.2">
      <c r="A32283" s="1" t="s">
        <v>1886</v>
      </c>
      <c r="B32283" t="str">
        <f t="shared" si="1063"/>
        <v>https://www.udobaer.de/out/media/public/cust/others/s0000731-2021-ch_it.pdf</v>
      </c>
    </row>
    <row r="32284" spans="1:2" x14ac:dyDescent="0.2">
      <c r="A32284" s="1" t="s">
        <v>1887</v>
      </c>
      <c r="B32284" t="str">
        <f t="shared" si="1063"/>
        <v>https://www.udobaer.de/out/media/public/cust/others/s0000731-2021-ch_it.pdf</v>
      </c>
    </row>
    <row r="32285" spans="1:2" x14ac:dyDescent="0.2">
      <c r="A32285" s="1" t="s">
        <v>1888</v>
      </c>
      <c r="B32285" t="str">
        <f t="shared" si="1063"/>
        <v>https://www.udobaer.de/out/media/public/cust/others/s0000731-2021-ch_it.pdf</v>
      </c>
    </row>
    <row r="32286" spans="1:2" x14ac:dyDescent="0.2">
      <c r="A32286" s="1" t="s">
        <v>1889</v>
      </c>
      <c r="B32286" t="str">
        <f t="shared" si="1063"/>
        <v>https://www.udobaer.de/out/media/public/cust/others/s0000731-2021-ch_it.pdf</v>
      </c>
    </row>
    <row r="32287" spans="1:2" x14ac:dyDescent="0.2">
      <c r="A32287" s="1" t="s">
        <v>1890</v>
      </c>
      <c r="B32287" t="str">
        <f t="shared" si="1063"/>
        <v>https://www.udobaer.de/out/media/public/cust/others/s0000731-2021-ch_it.pdf</v>
      </c>
    </row>
    <row r="32288" spans="1:2" x14ac:dyDescent="0.2">
      <c r="A32288" s="1" t="s">
        <v>1891</v>
      </c>
      <c r="B32288" t="str">
        <f t="shared" si="1063"/>
        <v>https://www.udobaer.de/out/media/public/cust/others/s0000731-2021-ch_it.pdf</v>
      </c>
    </row>
    <row r="32289" spans="1:2" x14ac:dyDescent="0.2">
      <c r="A32289" s="1" t="s">
        <v>1892</v>
      </c>
      <c r="B32289" t="str">
        <f t="shared" si="1063"/>
        <v>https://www.udobaer.de/out/media/public/cust/others/s0000731-2021-ch_it.pdf</v>
      </c>
    </row>
    <row r="32290" spans="1:2" x14ac:dyDescent="0.2">
      <c r="A32290" s="1" t="s">
        <v>1893</v>
      </c>
      <c r="B32290" t="str">
        <f t="shared" si="1063"/>
        <v>https://www.udobaer.de/out/media/public/cust/others/s0000731-2021-ch_it.pdf</v>
      </c>
    </row>
    <row r="32291" spans="1:2" x14ac:dyDescent="0.2">
      <c r="A32291" s="1" t="s">
        <v>1894</v>
      </c>
      <c r="B32291" t="str">
        <f t="shared" si="1063"/>
        <v>https://www.udobaer.de/out/media/public/cust/others/s0000731-2021-ch_it.pdf</v>
      </c>
    </row>
    <row r="32292" spans="1:2" x14ac:dyDescent="0.2">
      <c r="A32292" s="1" t="s">
        <v>1895</v>
      </c>
      <c r="B32292" t="str">
        <f t="shared" si="1063"/>
        <v>https://www.udobaer.de/out/media/public/cust/others/s0000731-2021-ch_it.pdf</v>
      </c>
    </row>
    <row r="32293" spans="1:2" x14ac:dyDescent="0.2">
      <c r="A32293" s="1" t="s">
        <v>1896</v>
      </c>
      <c r="B32293" t="str">
        <f t="shared" si="1063"/>
        <v>https://www.udobaer.de/out/media/public/cust/others/s0000731-2021-ch_it.pdf</v>
      </c>
    </row>
    <row r="32294" spans="1:2" x14ac:dyDescent="0.2">
      <c r="A32294" s="1" t="s">
        <v>1897</v>
      </c>
      <c r="B32294" t="str">
        <f t="shared" si="1063"/>
        <v>https://www.udobaer.de/out/media/public/cust/others/s0000731-2021-ch_it.pdf</v>
      </c>
    </row>
    <row r="32295" spans="1:2" x14ac:dyDescent="0.2">
      <c r="A32295" s="1" t="s">
        <v>1898</v>
      </c>
      <c r="B32295" t="str">
        <f t="shared" si="1063"/>
        <v>https://www.udobaer.de/out/media/public/cust/others/s0000731-2021-ch_it.pdf</v>
      </c>
    </row>
    <row r="32296" spans="1:2" x14ac:dyDescent="0.2">
      <c r="A32296" s="1" t="s">
        <v>1899</v>
      </c>
      <c r="B32296" t="str">
        <f t="shared" si="1063"/>
        <v>https://www.udobaer.de/out/media/public/cust/others/s0000731-2021-ch_it.pdf</v>
      </c>
    </row>
    <row r="32297" spans="1:2" x14ac:dyDescent="0.2">
      <c r="A32297" s="1" t="s">
        <v>1900</v>
      </c>
      <c r="B32297" t="str">
        <f t="shared" si="1063"/>
        <v>https://www.udobaer.de/out/media/public/cust/others/s0000731-2021-ch_it.pdf</v>
      </c>
    </row>
    <row r="32298" spans="1:2" x14ac:dyDescent="0.2">
      <c r="A32298" s="1" t="s">
        <v>1901</v>
      </c>
      <c r="B32298" t="str">
        <f t="shared" si="1063"/>
        <v>https://www.udobaer.de/out/media/public/cust/others/s0000731-2021-ch_it.pdf</v>
      </c>
    </row>
    <row r="32299" spans="1:2" x14ac:dyDescent="0.2">
      <c r="A32299" s="1" t="s">
        <v>1902</v>
      </c>
      <c r="B32299" t="str">
        <f t="shared" si="1063"/>
        <v>https://www.udobaer.de/out/media/public/cust/others/s0000731-2021-ch_it.pdf</v>
      </c>
    </row>
    <row r="32300" spans="1:2" x14ac:dyDescent="0.2">
      <c r="A32300" s="1" t="s">
        <v>1903</v>
      </c>
      <c r="B32300" t="str">
        <f t="shared" si="1063"/>
        <v>https://www.udobaer.de/out/media/public/cust/others/s0000731-2021-ch_it.pdf</v>
      </c>
    </row>
    <row r="32301" spans="1:2" x14ac:dyDescent="0.2">
      <c r="A32301" s="1" t="s">
        <v>1904</v>
      </c>
      <c r="B32301" t="str">
        <f t="shared" si="1063"/>
        <v>https://www.udobaer.de/out/media/public/cust/others/s0000731-2021-ch_it.pdf</v>
      </c>
    </row>
    <row r="32302" spans="1:2" x14ac:dyDescent="0.2">
      <c r="A32302" s="1" t="s">
        <v>1905</v>
      </c>
      <c r="B32302" t="str">
        <f t="shared" si="1063"/>
        <v>https://www.udobaer.de/out/media/public/cust/others/s0000731-2021-ch_it.pdf</v>
      </c>
    </row>
    <row r="32303" spans="1:2" x14ac:dyDescent="0.2">
      <c r="A32303" s="1" t="s">
        <v>1906</v>
      </c>
      <c r="B32303" t="str">
        <f t="shared" si="1063"/>
        <v>https://www.udobaer.de/out/media/public/cust/others/s0000731-2021-ch_it.pdf</v>
      </c>
    </row>
    <row r="32304" spans="1:2" x14ac:dyDescent="0.2">
      <c r="A32304" s="1" t="s">
        <v>1907</v>
      </c>
      <c r="B32304" t="str">
        <f t="shared" si="1063"/>
        <v>https://www.udobaer.de/out/media/public/cust/others/s0000731-2021-ch_it.pdf</v>
      </c>
    </row>
    <row r="32305" spans="1:2" x14ac:dyDescent="0.2">
      <c r="A32305" s="1" t="s">
        <v>1908</v>
      </c>
      <c r="B32305" t="str">
        <f t="shared" si="1063"/>
        <v>https://www.udobaer.de/out/media/public/cust/others/s0000731-2021-ch_it.pdf</v>
      </c>
    </row>
    <row r="32306" spans="1:2" x14ac:dyDescent="0.2">
      <c r="A32306" s="1" t="s">
        <v>1909</v>
      </c>
      <c r="B32306" t="str">
        <f t="shared" si="1063"/>
        <v>https://www.udobaer.de/out/media/public/cust/others/s0000731-2021-ch_it.pdf</v>
      </c>
    </row>
    <row r="32307" spans="1:2" x14ac:dyDescent="0.2">
      <c r="A32307" s="1" t="s">
        <v>1910</v>
      </c>
      <c r="B32307" t="str">
        <f t="shared" si="1063"/>
        <v>https://www.udobaer.de/out/media/public/cust/others/s0000731-2021-ch_it.pdf</v>
      </c>
    </row>
    <row r="32308" spans="1:2" x14ac:dyDescent="0.2">
      <c r="A32308" s="1" t="s">
        <v>1911</v>
      </c>
      <c r="B32308" t="str">
        <f t="shared" si="1063"/>
        <v>https://www.udobaer.de/out/media/public/cust/others/s0000731-2021-ch_it.pdf</v>
      </c>
    </row>
    <row r="32309" spans="1:2" x14ac:dyDescent="0.2">
      <c r="A32309" s="1" t="s">
        <v>1912</v>
      </c>
      <c r="B32309" t="str">
        <f t="shared" si="1063"/>
        <v>https://www.udobaer.de/out/media/public/cust/others/s0000731-2021-ch_it.pdf</v>
      </c>
    </row>
    <row r="32310" spans="1:2" x14ac:dyDescent="0.2">
      <c r="A32310" s="1" t="s">
        <v>1913</v>
      </c>
      <c r="B32310" t="str">
        <f t="shared" ref="B32310:B32340" si="1064">HYPERLINK("https://www.udobaer.de/out/media/public/cust/others/s0000731-2021-ch_it.pdf")</f>
        <v>https://www.udobaer.de/out/media/public/cust/others/s0000731-2021-ch_it.pdf</v>
      </c>
    </row>
    <row r="32311" spans="1:2" x14ac:dyDescent="0.2">
      <c r="A32311" s="1" t="s">
        <v>1914</v>
      </c>
      <c r="B32311" t="str">
        <f t="shared" si="1064"/>
        <v>https://www.udobaer.de/out/media/public/cust/others/s0000731-2021-ch_it.pdf</v>
      </c>
    </row>
    <row r="32312" spans="1:2" x14ac:dyDescent="0.2">
      <c r="A32312" s="1" t="s">
        <v>1915</v>
      </c>
      <c r="B32312" t="str">
        <f t="shared" si="1064"/>
        <v>https://www.udobaer.de/out/media/public/cust/others/s0000731-2021-ch_it.pdf</v>
      </c>
    </row>
    <row r="32313" spans="1:2" x14ac:dyDescent="0.2">
      <c r="A32313" s="1" t="s">
        <v>1916</v>
      </c>
      <c r="B32313" t="str">
        <f t="shared" si="1064"/>
        <v>https://www.udobaer.de/out/media/public/cust/others/s0000731-2021-ch_it.pdf</v>
      </c>
    </row>
    <row r="32314" spans="1:2" x14ac:dyDescent="0.2">
      <c r="A32314" s="1" t="s">
        <v>1917</v>
      </c>
      <c r="B32314" t="str">
        <f t="shared" si="1064"/>
        <v>https://www.udobaer.de/out/media/public/cust/others/s0000731-2021-ch_it.pdf</v>
      </c>
    </row>
    <row r="32315" spans="1:2" x14ac:dyDescent="0.2">
      <c r="A32315" s="1" t="s">
        <v>1946</v>
      </c>
      <c r="B32315" t="str">
        <f t="shared" si="1064"/>
        <v>https://www.udobaer.de/out/media/public/cust/others/s0000731-2021-ch_it.pdf</v>
      </c>
    </row>
    <row r="32316" spans="1:2" x14ac:dyDescent="0.2">
      <c r="A32316" s="1" t="s">
        <v>1947</v>
      </c>
      <c r="B32316" t="str">
        <f t="shared" si="1064"/>
        <v>https://www.udobaer.de/out/media/public/cust/others/s0000731-2021-ch_it.pdf</v>
      </c>
    </row>
    <row r="32317" spans="1:2" x14ac:dyDescent="0.2">
      <c r="A32317" s="1" t="s">
        <v>1948</v>
      </c>
      <c r="B32317" t="str">
        <f t="shared" si="1064"/>
        <v>https://www.udobaer.de/out/media/public/cust/others/s0000731-2021-ch_it.pdf</v>
      </c>
    </row>
    <row r="32318" spans="1:2" x14ac:dyDescent="0.2">
      <c r="A32318" s="1" t="s">
        <v>1949</v>
      </c>
      <c r="B32318" t="str">
        <f t="shared" si="1064"/>
        <v>https://www.udobaer.de/out/media/public/cust/others/s0000731-2021-ch_it.pdf</v>
      </c>
    </row>
    <row r="32319" spans="1:2" x14ac:dyDescent="0.2">
      <c r="A32319" s="1" t="s">
        <v>1950</v>
      </c>
      <c r="B32319" t="str">
        <f t="shared" si="1064"/>
        <v>https://www.udobaer.de/out/media/public/cust/others/s0000731-2021-ch_it.pdf</v>
      </c>
    </row>
    <row r="32320" spans="1:2" x14ac:dyDescent="0.2">
      <c r="A32320" s="1" t="s">
        <v>2019</v>
      </c>
      <c r="B32320" t="str">
        <f t="shared" si="1064"/>
        <v>https://www.udobaer.de/out/media/public/cust/others/s0000731-2021-ch_it.pdf</v>
      </c>
    </row>
    <row r="32321" spans="1:2" x14ac:dyDescent="0.2">
      <c r="A32321" s="1" t="s">
        <v>2020</v>
      </c>
      <c r="B32321" t="str">
        <f t="shared" si="1064"/>
        <v>https://www.udobaer.de/out/media/public/cust/others/s0000731-2021-ch_it.pdf</v>
      </c>
    </row>
    <row r="32322" spans="1:2" x14ac:dyDescent="0.2">
      <c r="A32322" s="1" t="s">
        <v>2021</v>
      </c>
      <c r="B32322" t="str">
        <f t="shared" si="1064"/>
        <v>https://www.udobaer.de/out/media/public/cust/others/s0000731-2021-ch_it.pdf</v>
      </c>
    </row>
    <row r="32323" spans="1:2" x14ac:dyDescent="0.2">
      <c r="A32323" s="1" t="s">
        <v>2022</v>
      </c>
      <c r="B32323" t="str">
        <f t="shared" si="1064"/>
        <v>https://www.udobaer.de/out/media/public/cust/others/s0000731-2021-ch_it.pdf</v>
      </c>
    </row>
    <row r="32324" spans="1:2" x14ac:dyDescent="0.2">
      <c r="A32324" s="1" t="s">
        <v>2023</v>
      </c>
      <c r="B32324" t="str">
        <f t="shared" si="1064"/>
        <v>https://www.udobaer.de/out/media/public/cust/others/s0000731-2021-ch_it.pdf</v>
      </c>
    </row>
    <row r="32325" spans="1:2" x14ac:dyDescent="0.2">
      <c r="A32325" s="1" t="s">
        <v>2024</v>
      </c>
      <c r="B32325" t="str">
        <f t="shared" si="1064"/>
        <v>https://www.udobaer.de/out/media/public/cust/others/s0000731-2021-ch_it.pdf</v>
      </c>
    </row>
    <row r="32326" spans="1:2" x14ac:dyDescent="0.2">
      <c r="A32326" s="1" t="s">
        <v>2025</v>
      </c>
      <c r="B32326" t="str">
        <f t="shared" si="1064"/>
        <v>https://www.udobaer.de/out/media/public/cust/others/s0000731-2021-ch_it.pdf</v>
      </c>
    </row>
    <row r="32327" spans="1:2" x14ac:dyDescent="0.2">
      <c r="A32327" s="1" t="s">
        <v>2026</v>
      </c>
      <c r="B32327" t="str">
        <f t="shared" si="1064"/>
        <v>https://www.udobaer.de/out/media/public/cust/others/s0000731-2021-ch_it.pdf</v>
      </c>
    </row>
    <row r="32328" spans="1:2" x14ac:dyDescent="0.2">
      <c r="A32328" s="1" t="s">
        <v>2027</v>
      </c>
      <c r="B32328" t="str">
        <f t="shared" si="1064"/>
        <v>https://www.udobaer.de/out/media/public/cust/others/s0000731-2021-ch_it.pdf</v>
      </c>
    </row>
    <row r="32329" spans="1:2" x14ac:dyDescent="0.2">
      <c r="A32329" s="1" t="s">
        <v>2028</v>
      </c>
      <c r="B32329" t="str">
        <f t="shared" si="1064"/>
        <v>https://www.udobaer.de/out/media/public/cust/others/s0000731-2021-ch_it.pdf</v>
      </c>
    </row>
    <row r="32330" spans="1:2" x14ac:dyDescent="0.2">
      <c r="A32330" s="1" t="s">
        <v>2029</v>
      </c>
      <c r="B32330" t="str">
        <f t="shared" si="1064"/>
        <v>https://www.udobaer.de/out/media/public/cust/others/s0000731-2021-ch_it.pdf</v>
      </c>
    </row>
    <row r="32331" spans="1:2" x14ac:dyDescent="0.2">
      <c r="A32331" s="1" t="s">
        <v>2030</v>
      </c>
      <c r="B32331" t="str">
        <f t="shared" si="1064"/>
        <v>https://www.udobaer.de/out/media/public/cust/others/s0000731-2021-ch_it.pdf</v>
      </c>
    </row>
    <row r="32332" spans="1:2" x14ac:dyDescent="0.2">
      <c r="A32332" s="1" t="s">
        <v>2031</v>
      </c>
      <c r="B32332" t="str">
        <f t="shared" si="1064"/>
        <v>https://www.udobaer.de/out/media/public/cust/others/s0000731-2021-ch_it.pdf</v>
      </c>
    </row>
    <row r="32333" spans="1:2" x14ac:dyDescent="0.2">
      <c r="A32333" s="1" t="s">
        <v>2032</v>
      </c>
      <c r="B32333" t="str">
        <f t="shared" si="1064"/>
        <v>https://www.udobaer.de/out/media/public/cust/others/s0000731-2021-ch_it.pdf</v>
      </c>
    </row>
    <row r="32334" spans="1:2" x14ac:dyDescent="0.2">
      <c r="A32334" s="1" t="s">
        <v>2033</v>
      </c>
      <c r="B32334" t="str">
        <f t="shared" si="1064"/>
        <v>https://www.udobaer.de/out/media/public/cust/others/s0000731-2021-ch_it.pdf</v>
      </c>
    </row>
    <row r="32335" spans="1:2" x14ac:dyDescent="0.2">
      <c r="A32335" s="1" t="s">
        <v>2034</v>
      </c>
      <c r="B32335" t="str">
        <f t="shared" si="1064"/>
        <v>https://www.udobaer.de/out/media/public/cust/others/s0000731-2021-ch_it.pdf</v>
      </c>
    </row>
    <row r="32336" spans="1:2" x14ac:dyDescent="0.2">
      <c r="A32336" s="1" t="s">
        <v>2035</v>
      </c>
      <c r="B32336" t="str">
        <f t="shared" si="1064"/>
        <v>https://www.udobaer.de/out/media/public/cust/others/s0000731-2021-ch_it.pdf</v>
      </c>
    </row>
    <row r="32337" spans="1:2" x14ac:dyDescent="0.2">
      <c r="A32337" s="1" t="s">
        <v>2036</v>
      </c>
      <c r="B32337" t="str">
        <f t="shared" si="1064"/>
        <v>https://www.udobaer.de/out/media/public/cust/others/s0000731-2021-ch_it.pdf</v>
      </c>
    </row>
    <row r="32338" spans="1:2" x14ac:dyDescent="0.2">
      <c r="A32338" s="1" t="s">
        <v>2037</v>
      </c>
      <c r="B32338" t="str">
        <f t="shared" si="1064"/>
        <v>https://www.udobaer.de/out/media/public/cust/others/s0000731-2021-ch_it.pdf</v>
      </c>
    </row>
    <row r="32339" spans="1:2" x14ac:dyDescent="0.2">
      <c r="A32339" s="1" t="s">
        <v>2038</v>
      </c>
      <c r="B32339" t="str">
        <f t="shared" si="1064"/>
        <v>https://www.udobaer.de/out/media/public/cust/others/s0000731-2021-ch_it.pdf</v>
      </c>
    </row>
    <row r="32340" spans="1:2" x14ac:dyDescent="0.2">
      <c r="A32340" s="1" t="s">
        <v>2039</v>
      </c>
      <c r="B32340" t="str">
        <f t="shared" si="1064"/>
        <v>https://www.udobaer.de/out/media/public/cust/others/s0000731-2021-ch_it.pdf</v>
      </c>
    </row>
    <row r="32341" spans="1:2" x14ac:dyDescent="0.2">
      <c r="A32341" s="1" t="s">
        <v>1951</v>
      </c>
      <c r="B32341" t="str">
        <f t="shared" ref="B32341:B32380" si="1065">HYPERLINK("https://www.udobaer.de/out/media/public/cust/others/s0000732-2021-ch_it.pdf")</f>
        <v>https://www.udobaer.de/out/media/public/cust/others/s0000732-2021-ch_it.pdf</v>
      </c>
    </row>
    <row r="32342" spans="1:2" x14ac:dyDescent="0.2">
      <c r="A32342" s="1" t="s">
        <v>1952</v>
      </c>
      <c r="B32342" t="str">
        <f t="shared" si="1065"/>
        <v>https://www.udobaer.de/out/media/public/cust/others/s0000732-2021-ch_it.pdf</v>
      </c>
    </row>
    <row r="32343" spans="1:2" x14ac:dyDescent="0.2">
      <c r="A32343" s="1" t="s">
        <v>1953</v>
      </c>
      <c r="B32343" t="str">
        <f t="shared" si="1065"/>
        <v>https://www.udobaer.de/out/media/public/cust/others/s0000732-2021-ch_it.pdf</v>
      </c>
    </row>
    <row r="32344" spans="1:2" x14ac:dyDescent="0.2">
      <c r="A32344" s="1" t="s">
        <v>1955</v>
      </c>
      <c r="B32344" t="str">
        <f t="shared" si="1065"/>
        <v>https://www.udobaer.de/out/media/public/cust/others/s0000732-2021-ch_it.pdf</v>
      </c>
    </row>
    <row r="32345" spans="1:2" x14ac:dyDescent="0.2">
      <c r="A32345" s="1" t="s">
        <v>2003</v>
      </c>
      <c r="B32345" t="str">
        <f t="shared" si="1065"/>
        <v>https://www.udobaer.de/out/media/public/cust/others/s0000732-2021-ch_it.pdf</v>
      </c>
    </row>
    <row r="32346" spans="1:2" x14ac:dyDescent="0.2">
      <c r="A32346" s="1" t="s">
        <v>2004</v>
      </c>
      <c r="B32346" t="str">
        <f t="shared" si="1065"/>
        <v>https://www.udobaer.de/out/media/public/cust/others/s0000732-2021-ch_it.pdf</v>
      </c>
    </row>
    <row r="32347" spans="1:2" x14ac:dyDescent="0.2">
      <c r="A32347" s="1" t="s">
        <v>2005</v>
      </c>
      <c r="B32347" t="str">
        <f t="shared" si="1065"/>
        <v>https://www.udobaer.de/out/media/public/cust/others/s0000732-2021-ch_it.pdf</v>
      </c>
    </row>
    <row r="32348" spans="1:2" x14ac:dyDescent="0.2">
      <c r="A32348" s="1" t="s">
        <v>2006</v>
      </c>
      <c r="B32348" t="str">
        <f t="shared" si="1065"/>
        <v>https://www.udobaer.de/out/media/public/cust/others/s0000732-2021-ch_it.pdf</v>
      </c>
    </row>
    <row r="32349" spans="1:2" x14ac:dyDescent="0.2">
      <c r="A32349" s="1" t="s">
        <v>2007</v>
      </c>
      <c r="B32349" t="str">
        <f t="shared" si="1065"/>
        <v>https://www.udobaer.de/out/media/public/cust/others/s0000732-2021-ch_it.pdf</v>
      </c>
    </row>
    <row r="32350" spans="1:2" x14ac:dyDescent="0.2">
      <c r="A32350" s="1" t="s">
        <v>2008</v>
      </c>
      <c r="B32350" t="str">
        <f t="shared" si="1065"/>
        <v>https://www.udobaer.de/out/media/public/cust/others/s0000732-2021-ch_it.pdf</v>
      </c>
    </row>
    <row r="32351" spans="1:2" x14ac:dyDescent="0.2">
      <c r="A32351" s="1" t="s">
        <v>2009</v>
      </c>
      <c r="B32351" t="str">
        <f t="shared" si="1065"/>
        <v>https://www.udobaer.de/out/media/public/cust/others/s0000732-2021-ch_it.pdf</v>
      </c>
    </row>
    <row r="32352" spans="1:2" x14ac:dyDescent="0.2">
      <c r="A32352" s="1" t="s">
        <v>2010</v>
      </c>
      <c r="B32352" t="str">
        <f t="shared" si="1065"/>
        <v>https://www.udobaer.de/out/media/public/cust/others/s0000732-2021-ch_it.pdf</v>
      </c>
    </row>
    <row r="32353" spans="1:2" x14ac:dyDescent="0.2">
      <c r="A32353" s="1" t="s">
        <v>2011</v>
      </c>
      <c r="B32353" t="str">
        <f t="shared" si="1065"/>
        <v>https://www.udobaer.de/out/media/public/cust/others/s0000732-2021-ch_it.pdf</v>
      </c>
    </row>
    <row r="32354" spans="1:2" x14ac:dyDescent="0.2">
      <c r="A32354" s="1" t="s">
        <v>2012</v>
      </c>
      <c r="B32354" t="str">
        <f t="shared" si="1065"/>
        <v>https://www.udobaer.de/out/media/public/cust/others/s0000732-2021-ch_it.pdf</v>
      </c>
    </row>
    <row r="32355" spans="1:2" x14ac:dyDescent="0.2">
      <c r="A32355" s="1" t="s">
        <v>2013</v>
      </c>
      <c r="B32355" t="str">
        <f t="shared" si="1065"/>
        <v>https://www.udobaer.de/out/media/public/cust/others/s0000732-2021-ch_it.pdf</v>
      </c>
    </row>
    <row r="32356" spans="1:2" x14ac:dyDescent="0.2">
      <c r="A32356" s="1" t="s">
        <v>2014</v>
      </c>
      <c r="B32356" t="str">
        <f t="shared" si="1065"/>
        <v>https://www.udobaer.de/out/media/public/cust/others/s0000732-2021-ch_it.pdf</v>
      </c>
    </row>
    <row r="32357" spans="1:2" x14ac:dyDescent="0.2">
      <c r="A32357" s="1" t="s">
        <v>2015</v>
      </c>
      <c r="B32357" t="str">
        <f t="shared" si="1065"/>
        <v>https://www.udobaer.de/out/media/public/cust/others/s0000732-2021-ch_it.pdf</v>
      </c>
    </row>
    <row r="32358" spans="1:2" x14ac:dyDescent="0.2">
      <c r="A32358" s="1" t="s">
        <v>2016</v>
      </c>
      <c r="B32358" t="str">
        <f t="shared" si="1065"/>
        <v>https://www.udobaer.de/out/media/public/cust/others/s0000732-2021-ch_it.pdf</v>
      </c>
    </row>
    <row r="32359" spans="1:2" x14ac:dyDescent="0.2">
      <c r="A32359" s="1" t="s">
        <v>2017</v>
      </c>
      <c r="B32359" t="str">
        <f t="shared" si="1065"/>
        <v>https://www.udobaer.de/out/media/public/cust/others/s0000732-2021-ch_it.pdf</v>
      </c>
    </row>
    <row r="32360" spans="1:2" x14ac:dyDescent="0.2">
      <c r="A32360" s="1" t="s">
        <v>2018</v>
      </c>
      <c r="B32360" t="str">
        <f t="shared" si="1065"/>
        <v>https://www.udobaer.de/out/media/public/cust/others/s0000732-2021-ch_it.pdf</v>
      </c>
    </row>
    <row r="32361" spans="1:2" x14ac:dyDescent="0.2">
      <c r="A32361" s="1" t="s">
        <v>2052</v>
      </c>
      <c r="B32361" t="str">
        <f t="shared" si="1065"/>
        <v>https://www.udobaer.de/out/media/public/cust/others/s0000732-2021-ch_it.pdf</v>
      </c>
    </row>
    <row r="32362" spans="1:2" x14ac:dyDescent="0.2">
      <c r="A32362" s="1" t="s">
        <v>2053</v>
      </c>
      <c r="B32362" t="str">
        <f t="shared" si="1065"/>
        <v>https://www.udobaer.de/out/media/public/cust/others/s0000732-2021-ch_it.pdf</v>
      </c>
    </row>
    <row r="32363" spans="1:2" x14ac:dyDescent="0.2">
      <c r="A32363" s="1" t="s">
        <v>2054</v>
      </c>
      <c r="B32363" t="str">
        <f t="shared" si="1065"/>
        <v>https://www.udobaer.de/out/media/public/cust/others/s0000732-2021-ch_it.pdf</v>
      </c>
    </row>
    <row r="32364" spans="1:2" x14ac:dyDescent="0.2">
      <c r="A32364" s="1" t="s">
        <v>2055</v>
      </c>
      <c r="B32364" t="str">
        <f t="shared" si="1065"/>
        <v>https://www.udobaer.de/out/media/public/cust/others/s0000732-2021-ch_it.pdf</v>
      </c>
    </row>
    <row r="32365" spans="1:2" x14ac:dyDescent="0.2">
      <c r="A32365" s="1" t="s">
        <v>2056</v>
      </c>
      <c r="B32365" t="str">
        <f t="shared" si="1065"/>
        <v>https://www.udobaer.de/out/media/public/cust/others/s0000732-2021-ch_it.pdf</v>
      </c>
    </row>
    <row r="32366" spans="1:2" x14ac:dyDescent="0.2">
      <c r="A32366" s="1" t="s">
        <v>2057</v>
      </c>
      <c r="B32366" t="str">
        <f t="shared" si="1065"/>
        <v>https://www.udobaer.de/out/media/public/cust/others/s0000732-2021-ch_it.pdf</v>
      </c>
    </row>
    <row r="32367" spans="1:2" x14ac:dyDescent="0.2">
      <c r="A32367" s="1" t="s">
        <v>2058</v>
      </c>
      <c r="B32367" t="str">
        <f t="shared" si="1065"/>
        <v>https://www.udobaer.de/out/media/public/cust/others/s0000732-2021-ch_it.pdf</v>
      </c>
    </row>
    <row r="32368" spans="1:2" x14ac:dyDescent="0.2">
      <c r="A32368" s="1" t="s">
        <v>2059</v>
      </c>
      <c r="B32368" t="str">
        <f t="shared" si="1065"/>
        <v>https://www.udobaer.de/out/media/public/cust/others/s0000732-2021-ch_it.pdf</v>
      </c>
    </row>
    <row r="32369" spans="1:2" x14ac:dyDescent="0.2">
      <c r="A32369" s="1" t="s">
        <v>2060</v>
      </c>
      <c r="B32369" t="str">
        <f t="shared" si="1065"/>
        <v>https://www.udobaer.de/out/media/public/cust/others/s0000732-2021-ch_it.pdf</v>
      </c>
    </row>
    <row r="32370" spans="1:2" x14ac:dyDescent="0.2">
      <c r="A32370" s="1" t="s">
        <v>2061</v>
      </c>
      <c r="B32370" t="str">
        <f t="shared" si="1065"/>
        <v>https://www.udobaer.de/out/media/public/cust/others/s0000732-2021-ch_it.pdf</v>
      </c>
    </row>
    <row r="32371" spans="1:2" x14ac:dyDescent="0.2">
      <c r="A32371" s="1" t="s">
        <v>2062</v>
      </c>
      <c r="B32371" t="str">
        <f t="shared" si="1065"/>
        <v>https://www.udobaer.de/out/media/public/cust/others/s0000732-2021-ch_it.pdf</v>
      </c>
    </row>
    <row r="32372" spans="1:2" x14ac:dyDescent="0.2">
      <c r="A32372" s="1" t="s">
        <v>2063</v>
      </c>
      <c r="B32372" t="str">
        <f t="shared" si="1065"/>
        <v>https://www.udobaer.de/out/media/public/cust/others/s0000732-2021-ch_it.pdf</v>
      </c>
    </row>
    <row r="32373" spans="1:2" x14ac:dyDescent="0.2">
      <c r="A32373" s="1" t="s">
        <v>2064</v>
      </c>
      <c r="B32373" t="str">
        <f t="shared" si="1065"/>
        <v>https://www.udobaer.de/out/media/public/cust/others/s0000732-2021-ch_it.pdf</v>
      </c>
    </row>
    <row r="32374" spans="1:2" x14ac:dyDescent="0.2">
      <c r="A32374" s="1" t="s">
        <v>2065</v>
      </c>
      <c r="B32374" t="str">
        <f t="shared" si="1065"/>
        <v>https://www.udobaer.de/out/media/public/cust/others/s0000732-2021-ch_it.pdf</v>
      </c>
    </row>
    <row r="32375" spans="1:2" x14ac:dyDescent="0.2">
      <c r="A32375" s="1" t="s">
        <v>2066</v>
      </c>
      <c r="B32375" t="str">
        <f t="shared" si="1065"/>
        <v>https://www.udobaer.de/out/media/public/cust/others/s0000732-2021-ch_it.pdf</v>
      </c>
    </row>
    <row r="32376" spans="1:2" x14ac:dyDescent="0.2">
      <c r="A32376" s="1" t="s">
        <v>2067</v>
      </c>
      <c r="B32376" t="str">
        <f t="shared" si="1065"/>
        <v>https://www.udobaer.de/out/media/public/cust/others/s0000732-2021-ch_it.pdf</v>
      </c>
    </row>
    <row r="32377" spans="1:2" x14ac:dyDescent="0.2">
      <c r="A32377" s="1" t="s">
        <v>2068</v>
      </c>
      <c r="B32377" t="str">
        <f t="shared" si="1065"/>
        <v>https://www.udobaer.de/out/media/public/cust/others/s0000732-2021-ch_it.pdf</v>
      </c>
    </row>
    <row r="32378" spans="1:2" x14ac:dyDescent="0.2">
      <c r="A32378" s="1" t="s">
        <v>2069</v>
      </c>
      <c r="B32378" t="str">
        <f t="shared" si="1065"/>
        <v>https://www.udobaer.de/out/media/public/cust/others/s0000732-2021-ch_it.pdf</v>
      </c>
    </row>
    <row r="32379" spans="1:2" x14ac:dyDescent="0.2">
      <c r="A32379" s="1" t="s">
        <v>2070</v>
      </c>
      <c r="B32379" t="str">
        <f t="shared" si="1065"/>
        <v>https://www.udobaer.de/out/media/public/cust/others/s0000732-2021-ch_it.pdf</v>
      </c>
    </row>
    <row r="32380" spans="1:2" x14ac:dyDescent="0.2">
      <c r="A32380" s="1" t="s">
        <v>2072</v>
      </c>
      <c r="B32380" t="str">
        <f t="shared" si="1065"/>
        <v>https://www.udobaer.de/out/media/public/cust/others/s0000732-2021-ch_it.pdf</v>
      </c>
    </row>
    <row r="32381" spans="1:2" x14ac:dyDescent="0.2">
      <c r="A32381" s="1" t="s">
        <v>1876</v>
      </c>
      <c r="B32381" t="str">
        <f t="shared" ref="B32381:B32395" si="1066">HYPERLINK("https://www.udobaer.de/out/media/public/cust/others/s0000733-2021-ch_it.pdf")</f>
        <v>https://www.udobaer.de/out/media/public/cust/others/s0000733-2021-ch_it.pdf</v>
      </c>
    </row>
    <row r="32382" spans="1:2" x14ac:dyDescent="0.2">
      <c r="A32382" s="1" t="s">
        <v>1877</v>
      </c>
      <c r="B32382" t="str">
        <f t="shared" si="1066"/>
        <v>https://www.udobaer.de/out/media/public/cust/others/s0000733-2021-ch_it.pdf</v>
      </c>
    </row>
    <row r="32383" spans="1:2" x14ac:dyDescent="0.2">
      <c r="A32383" s="1" t="s">
        <v>1878</v>
      </c>
      <c r="B32383" t="str">
        <f t="shared" si="1066"/>
        <v>https://www.udobaer.de/out/media/public/cust/others/s0000733-2021-ch_it.pdf</v>
      </c>
    </row>
    <row r="32384" spans="1:2" x14ac:dyDescent="0.2">
      <c r="A32384" s="1" t="s">
        <v>1879</v>
      </c>
      <c r="B32384" t="str">
        <f t="shared" si="1066"/>
        <v>https://www.udobaer.de/out/media/public/cust/others/s0000733-2021-ch_it.pdf</v>
      </c>
    </row>
    <row r="32385" spans="1:2" x14ac:dyDescent="0.2">
      <c r="A32385" s="1" t="s">
        <v>2040</v>
      </c>
      <c r="B32385" t="str">
        <f t="shared" si="1066"/>
        <v>https://www.udobaer.de/out/media/public/cust/others/s0000733-2021-ch_it.pdf</v>
      </c>
    </row>
    <row r="32386" spans="1:2" x14ac:dyDescent="0.2">
      <c r="A32386" s="1" t="s">
        <v>2041</v>
      </c>
      <c r="B32386" t="str">
        <f t="shared" si="1066"/>
        <v>https://www.udobaer.de/out/media/public/cust/others/s0000733-2021-ch_it.pdf</v>
      </c>
    </row>
    <row r="32387" spans="1:2" x14ac:dyDescent="0.2">
      <c r="A32387" s="1" t="s">
        <v>2042</v>
      </c>
      <c r="B32387" t="str">
        <f t="shared" si="1066"/>
        <v>https://www.udobaer.de/out/media/public/cust/others/s0000733-2021-ch_it.pdf</v>
      </c>
    </row>
    <row r="32388" spans="1:2" x14ac:dyDescent="0.2">
      <c r="A32388" s="1" t="s">
        <v>2044</v>
      </c>
      <c r="B32388" t="str">
        <f t="shared" si="1066"/>
        <v>https://www.udobaer.de/out/media/public/cust/others/s0000733-2021-ch_it.pdf</v>
      </c>
    </row>
    <row r="32389" spans="1:2" x14ac:dyDescent="0.2">
      <c r="A32389" s="1" t="s">
        <v>2045</v>
      </c>
      <c r="B32389" t="str">
        <f t="shared" si="1066"/>
        <v>https://www.udobaer.de/out/media/public/cust/others/s0000733-2021-ch_it.pdf</v>
      </c>
    </row>
    <row r="32390" spans="1:2" x14ac:dyDescent="0.2">
      <c r="A32390" s="1" t="s">
        <v>2046</v>
      </c>
      <c r="B32390" t="str">
        <f t="shared" si="1066"/>
        <v>https://www.udobaer.de/out/media/public/cust/others/s0000733-2021-ch_it.pdf</v>
      </c>
    </row>
    <row r="32391" spans="1:2" x14ac:dyDescent="0.2">
      <c r="A32391" s="1" t="s">
        <v>2047</v>
      </c>
      <c r="B32391" t="str">
        <f t="shared" si="1066"/>
        <v>https://www.udobaer.de/out/media/public/cust/others/s0000733-2021-ch_it.pdf</v>
      </c>
    </row>
    <row r="32392" spans="1:2" x14ac:dyDescent="0.2">
      <c r="A32392" s="1" t="s">
        <v>2048</v>
      </c>
      <c r="B32392" t="str">
        <f t="shared" si="1066"/>
        <v>https://www.udobaer.de/out/media/public/cust/others/s0000733-2021-ch_it.pdf</v>
      </c>
    </row>
    <row r="32393" spans="1:2" x14ac:dyDescent="0.2">
      <c r="A32393" s="1" t="s">
        <v>2049</v>
      </c>
      <c r="B32393" t="str">
        <f t="shared" si="1066"/>
        <v>https://www.udobaer.de/out/media/public/cust/others/s0000733-2021-ch_it.pdf</v>
      </c>
    </row>
    <row r="32394" spans="1:2" x14ac:dyDescent="0.2">
      <c r="A32394" s="1" t="s">
        <v>2050</v>
      </c>
      <c r="B32394" t="str">
        <f t="shared" si="1066"/>
        <v>https://www.udobaer.de/out/media/public/cust/others/s0000733-2021-ch_it.pdf</v>
      </c>
    </row>
    <row r="32395" spans="1:2" x14ac:dyDescent="0.2">
      <c r="A32395" s="1" t="s">
        <v>2051</v>
      </c>
      <c r="B32395" t="str">
        <f t="shared" si="1066"/>
        <v>https://www.udobaer.de/out/media/public/cust/others/s0000733-2021-ch_it.pdf</v>
      </c>
    </row>
    <row r="32396" spans="1:2" x14ac:dyDescent="0.2">
      <c r="A32396" s="1" t="s">
        <v>1926</v>
      </c>
      <c r="B32396" t="str">
        <f t="shared" ref="B32396:B32426" si="1067">HYPERLINK("https://www.udobaer.de/out/media/public/cust/others/s0000734-2021-ch_it.pdf")</f>
        <v>https://www.udobaer.de/out/media/public/cust/others/s0000734-2021-ch_it.pdf</v>
      </c>
    </row>
    <row r="32397" spans="1:2" x14ac:dyDescent="0.2">
      <c r="A32397" s="1" t="s">
        <v>1927</v>
      </c>
      <c r="B32397" t="str">
        <f t="shared" si="1067"/>
        <v>https://www.udobaer.de/out/media/public/cust/others/s0000734-2021-ch_it.pdf</v>
      </c>
    </row>
    <row r="32398" spans="1:2" x14ac:dyDescent="0.2">
      <c r="A32398" s="1" t="s">
        <v>1928</v>
      </c>
      <c r="B32398" t="str">
        <f t="shared" si="1067"/>
        <v>https://www.udobaer.de/out/media/public/cust/others/s0000734-2021-ch_it.pdf</v>
      </c>
    </row>
    <row r="32399" spans="1:2" x14ac:dyDescent="0.2">
      <c r="A32399" s="1" t="s">
        <v>1929</v>
      </c>
      <c r="B32399" t="str">
        <f t="shared" si="1067"/>
        <v>https://www.udobaer.de/out/media/public/cust/others/s0000734-2021-ch_it.pdf</v>
      </c>
    </row>
    <row r="32400" spans="1:2" x14ac:dyDescent="0.2">
      <c r="A32400" s="1" t="s">
        <v>1930</v>
      </c>
      <c r="B32400" t="str">
        <f t="shared" si="1067"/>
        <v>https://www.udobaer.de/out/media/public/cust/others/s0000734-2021-ch_it.pdf</v>
      </c>
    </row>
    <row r="32401" spans="1:2" x14ac:dyDescent="0.2">
      <c r="A32401" s="1" t="s">
        <v>1931</v>
      </c>
      <c r="B32401" t="str">
        <f t="shared" si="1067"/>
        <v>https://www.udobaer.de/out/media/public/cust/others/s0000734-2021-ch_it.pdf</v>
      </c>
    </row>
    <row r="32402" spans="1:2" x14ac:dyDescent="0.2">
      <c r="A32402" s="1" t="s">
        <v>1932</v>
      </c>
      <c r="B32402" t="str">
        <f t="shared" si="1067"/>
        <v>https://www.udobaer.de/out/media/public/cust/others/s0000734-2021-ch_it.pdf</v>
      </c>
    </row>
    <row r="32403" spans="1:2" x14ac:dyDescent="0.2">
      <c r="A32403" s="1" t="s">
        <v>1933</v>
      </c>
      <c r="B32403" t="str">
        <f t="shared" si="1067"/>
        <v>https://www.udobaer.de/out/media/public/cust/others/s0000734-2021-ch_it.pdf</v>
      </c>
    </row>
    <row r="32404" spans="1:2" x14ac:dyDescent="0.2">
      <c r="A32404" s="1" t="s">
        <v>1934</v>
      </c>
      <c r="B32404" t="str">
        <f t="shared" si="1067"/>
        <v>https://www.udobaer.de/out/media/public/cust/others/s0000734-2021-ch_it.pdf</v>
      </c>
    </row>
    <row r="32405" spans="1:2" x14ac:dyDescent="0.2">
      <c r="A32405" s="1" t="s">
        <v>1935</v>
      </c>
      <c r="B32405" t="str">
        <f t="shared" si="1067"/>
        <v>https://www.udobaer.de/out/media/public/cust/others/s0000734-2021-ch_it.pdf</v>
      </c>
    </row>
    <row r="32406" spans="1:2" x14ac:dyDescent="0.2">
      <c r="A32406" s="1" t="s">
        <v>1936</v>
      </c>
      <c r="B32406" t="str">
        <f t="shared" si="1067"/>
        <v>https://www.udobaer.de/out/media/public/cust/others/s0000734-2021-ch_it.pdf</v>
      </c>
    </row>
    <row r="32407" spans="1:2" x14ac:dyDescent="0.2">
      <c r="A32407" s="1" t="s">
        <v>1937</v>
      </c>
      <c r="B32407" t="str">
        <f t="shared" si="1067"/>
        <v>https://www.udobaer.de/out/media/public/cust/others/s0000734-2021-ch_it.pdf</v>
      </c>
    </row>
    <row r="32408" spans="1:2" x14ac:dyDescent="0.2">
      <c r="A32408" s="1" t="s">
        <v>1938</v>
      </c>
      <c r="B32408" t="str">
        <f t="shared" si="1067"/>
        <v>https://www.udobaer.de/out/media/public/cust/others/s0000734-2021-ch_it.pdf</v>
      </c>
    </row>
    <row r="32409" spans="1:2" x14ac:dyDescent="0.2">
      <c r="A32409" s="1" t="s">
        <v>1939</v>
      </c>
      <c r="B32409" t="str">
        <f t="shared" si="1067"/>
        <v>https://www.udobaer.de/out/media/public/cust/others/s0000734-2021-ch_it.pdf</v>
      </c>
    </row>
    <row r="32410" spans="1:2" x14ac:dyDescent="0.2">
      <c r="A32410" s="1" t="s">
        <v>1940</v>
      </c>
      <c r="B32410" t="str">
        <f t="shared" si="1067"/>
        <v>https://www.udobaer.de/out/media/public/cust/others/s0000734-2021-ch_it.pdf</v>
      </c>
    </row>
    <row r="32411" spans="1:2" x14ac:dyDescent="0.2">
      <c r="A32411" s="1" t="s">
        <v>1941</v>
      </c>
      <c r="B32411" t="str">
        <f t="shared" si="1067"/>
        <v>https://www.udobaer.de/out/media/public/cust/others/s0000734-2021-ch_it.pdf</v>
      </c>
    </row>
    <row r="32412" spans="1:2" x14ac:dyDescent="0.2">
      <c r="A32412" s="1" t="s">
        <v>1942</v>
      </c>
      <c r="B32412" t="str">
        <f t="shared" si="1067"/>
        <v>https://www.udobaer.de/out/media/public/cust/others/s0000734-2021-ch_it.pdf</v>
      </c>
    </row>
    <row r="32413" spans="1:2" x14ac:dyDescent="0.2">
      <c r="A32413" s="1" t="s">
        <v>1943</v>
      </c>
      <c r="B32413" t="str">
        <f t="shared" si="1067"/>
        <v>https://www.udobaer.de/out/media/public/cust/others/s0000734-2021-ch_it.pdf</v>
      </c>
    </row>
    <row r="32414" spans="1:2" x14ac:dyDescent="0.2">
      <c r="A32414" s="1" t="s">
        <v>1944</v>
      </c>
      <c r="B32414" t="str">
        <f t="shared" si="1067"/>
        <v>https://www.udobaer.de/out/media/public/cust/others/s0000734-2021-ch_it.pdf</v>
      </c>
    </row>
    <row r="32415" spans="1:2" x14ac:dyDescent="0.2">
      <c r="A32415" s="1" t="s">
        <v>1945</v>
      </c>
      <c r="B32415" t="str">
        <f t="shared" si="1067"/>
        <v>https://www.udobaer.de/out/media/public/cust/others/s0000734-2021-ch_it.pdf</v>
      </c>
    </row>
    <row r="32416" spans="1:2" x14ac:dyDescent="0.2">
      <c r="A32416" s="1" t="s">
        <v>1954</v>
      </c>
      <c r="B32416" t="str">
        <f t="shared" si="1067"/>
        <v>https://www.udobaer.de/out/media/public/cust/others/s0000734-2021-ch_it.pdf</v>
      </c>
    </row>
    <row r="32417" spans="1:2" x14ac:dyDescent="0.2">
      <c r="A32417" s="1" t="s">
        <v>1956</v>
      </c>
      <c r="B32417" t="str">
        <f t="shared" si="1067"/>
        <v>https://www.udobaer.de/out/media/public/cust/others/s0000734-2021-ch_it.pdf</v>
      </c>
    </row>
    <row r="32418" spans="1:2" x14ac:dyDescent="0.2">
      <c r="A32418" s="1" t="s">
        <v>1957</v>
      </c>
      <c r="B32418" t="str">
        <f t="shared" si="1067"/>
        <v>https://www.udobaer.de/out/media/public/cust/others/s0000734-2021-ch_it.pdf</v>
      </c>
    </row>
    <row r="32419" spans="1:2" x14ac:dyDescent="0.2">
      <c r="A32419" s="1" t="s">
        <v>1958</v>
      </c>
      <c r="B32419" t="str">
        <f t="shared" si="1067"/>
        <v>https://www.udobaer.de/out/media/public/cust/others/s0000734-2021-ch_it.pdf</v>
      </c>
    </row>
    <row r="32420" spans="1:2" x14ac:dyDescent="0.2">
      <c r="A32420" s="1" t="s">
        <v>1959</v>
      </c>
      <c r="B32420" t="str">
        <f t="shared" si="1067"/>
        <v>https://www.udobaer.de/out/media/public/cust/others/s0000734-2021-ch_it.pdf</v>
      </c>
    </row>
    <row r="32421" spans="1:2" x14ac:dyDescent="0.2">
      <c r="A32421" s="1" t="s">
        <v>1960</v>
      </c>
      <c r="B32421" t="str">
        <f t="shared" si="1067"/>
        <v>https://www.udobaer.de/out/media/public/cust/others/s0000734-2021-ch_it.pdf</v>
      </c>
    </row>
    <row r="32422" spans="1:2" x14ac:dyDescent="0.2">
      <c r="A32422" s="1" t="s">
        <v>2199</v>
      </c>
      <c r="B32422" t="str">
        <f t="shared" si="1067"/>
        <v>https://www.udobaer.de/out/media/public/cust/others/s0000734-2021-ch_it.pdf</v>
      </c>
    </row>
    <row r="32423" spans="1:2" x14ac:dyDescent="0.2">
      <c r="A32423" s="1" t="s">
        <v>2200</v>
      </c>
      <c r="B32423" t="str">
        <f t="shared" si="1067"/>
        <v>https://www.udobaer.de/out/media/public/cust/others/s0000734-2021-ch_it.pdf</v>
      </c>
    </row>
    <row r="32424" spans="1:2" x14ac:dyDescent="0.2">
      <c r="A32424" s="1" t="s">
        <v>2201</v>
      </c>
      <c r="B32424" t="str">
        <f t="shared" si="1067"/>
        <v>https://www.udobaer.de/out/media/public/cust/others/s0000734-2021-ch_it.pdf</v>
      </c>
    </row>
    <row r="32425" spans="1:2" x14ac:dyDescent="0.2">
      <c r="A32425" s="1" t="s">
        <v>2202</v>
      </c>
      <c r="B32425" t="str">
        <f t="shared" si="1067"/>
        <v>https://www.udobaer.de/out/media/public/cust/others/s0000734-2021-ch_it.pdf</v>
      </c>
    </row>
    <row r="32426" spans="1:2" x14ac:dyDescent="0.2">
      <c r="A32426" s="1" t="s">
        <v>2203</v>
      </c>
      <c r="B32426" t="str">
        <f t="shared" si="1067"/>
        <v>https://www.udobaer.de/out/media/public/cust/others/s0000734-2021-ch_it.pdf</v>
      </c>
    </row>
    <row r="32427" spans="1:2" x14ac:dyDescent="0.2">
      <c r="A32427" s="1" t="s">
        <v>2133</v>
      </c>
      <c r="B32427" t="str">
        <f t="shared" ref="B32427:B32474" si="1068">HYPERLINK("https://www.udobaer.de/out/media/public/cust/others/s0000735-2021-ch_it.pdf")</f>
        <v>https://www.udobaer.de/out/media/public/cust/others/s0000735-2021-ch_it.pdf</v>
      </c>
    </row>
    <row r="32428" spans="1:2" x14ac:dyDescent="0.2">
      <c r="A32428" s="1" t="s">
        <v>2134</v>
      </c>
      <c r="B32428" t="str">
        <f t="shared" si="1068"/>
        <v>https://www.udobaer.de/out/media/public/cust/others/s0000735-2021-ch_it.pdf</v>
      </c>
    </row>
    <row r="32429" spans="1:2" x14ac:dyDescent="0.2">
      <c r="A32429" s="1" t="s">
        <v>2135</v>
      </c>
      <c r="B32429" t="str">
        <f t="shared" si="1068"/>
        <v>https://www.udobaer.de/out/media/public/cust/others/s0000735-2021-ch_it.pdf</v>
      </c>
    </row>
    <row r="32430" spans="1:2" x14ac:dyDescent="0.2">
      <c r="A32430" s="1" t="s">
        <v>2136</v>
      </c>
      <c r="B32430" t="str">
        <f t="shared" si="1068"/>
        <v>https://www.udobaer.de/out/media/public/cust/others/s0000735-2021-ch_it.pdf</v>
      </c>
    </row>
    <row r="32431" spans="1:2" x14ac:dyDescent="0.2">
      <c r="A32431" s="1" t="s">
        <v>2137</v>
      </c>
      <c r="B32431" t="str">
        <f t="shared" si="1068"/>
        <v>https://www.udobaer.de/out/media/public/cust/others/s0000735-2021-ch_it.pdf</v>
      </c>
    </row>
    <row r="32432" spans="1:2" x14ac:dyDescent="0.2">
      <c r="A32432" s="1" t="s">
        <v>2138</v>
      </c>
      <c r="B32432" t="str">
        <f t="shared" si="1068"/>
        <v>https://www.udobaer.de/out/media/public/cust/others/s0000735-2021-ch_it.pdf</v>
      </c>
    </row>
    <row r="32433" spans="1:2" x14ac:dyDescent="0.2">
      <c r="A32433" s="1" t="s">
        <v>2139</v>
      </c>
      <c r="B32433" t="str">
        <f t="shared" si="1068"/>
        <v>https://www.udobaer.de/out/media/public/cust/others/s0000735-2021-ch_it.pdf</v>
      </c>
    </row>
    <row r="32434" spans="1:2" x14ac:dyDescent="0.2">
      <c r="A32434" s="1" t="s">
        <v>2140</v>
      </c>
      <c r="B32434" t="str">
        <f t="shared" si="1068"/>
        <v>https://www.udobaer.de/out/media/public/cust/others/s0000735-2021-ch_it.pdf</v>
      </c>
    </row>
    <row r="32435" spans="1:2" x14ac:dyDescent="0.2">
      <c r="A32435" s="1" t="s">
        <v>2141</v>
      </c>
      <c r="B32435" t="str">
        <f t="shared" si="1068"/>
        <v>https://www.udobaer.de/out/media/public/cust/others/s0000735-2021-ch_it.pdf</v>
      </c>
    </row>
    <row r="32436" spans="1:2" x14ac:dyDescent="0.2">
      <c r="A32436" s="1" t="s">
        <v>2142</v>
      </c>
      <c r="B32436" t="str">
        <f t="shared" si="1068"/>
        <v>https://www.udobaer.de/out/media/public/cust/others/s0000735-2021-ch_it.pdf</v>
      </c>
    </row>
    <row r="32437" spans="1:2" x14ac:dyDescent="0.2">
      <c r="A32437" s="1" t="s">
        <v>2143</v>
      </c>
      <c r="B32437" t="str">
        <f t="shared" si="1068"/>
        <v>https://www.udobaer.de/out/media/public/cust/others/s0000735-2021-ch_it.pdf</v>
      </c>
    </row>
    <row r="32438" spans="1:2" x14ac:dyDescent="0.2">
      <c r="A32438" s="1" t="s">
        <v>2144</v>
      </c>
      <c r="B32438" t="str">
        <f t="shared" si="1068"/>
        <v>https://www.udobaer.de/out/media/public/cust/others/s0000735-2021-ch_it.pdf</v>
      </c>
    </row>
    <row r="32439" spans="1:2" x14ac:dyDescent="0.2">
      <c r="A32439" s="1" t="s">
        <v>2145</v>
      </c>
      <c r="B32439" t="str">
        <f t="shared" si="1068"/>
        <v>https://www.udobaer.de/out/media/public/cust/others/s0000735-2021-ch_it.pdf</v>
      </c>
    </row>
    <row r="32440" spans="1:2" x14ac:dyDescent="0.2">
      <c r="A32440" s="1" t="s">
        <v>2146</v>
      </c>
      <c r="B32440" t="str">
        <f t="shared" si="1068"/>
        <v>https://www.udobaer.de/out/media/public/cust/others/s0000735-2021-ch_it.pdf</v>
      </c>
    </row>
    <row r="32441" spans="1:2" x14ac:dyDescent="0.2">
      <c r="A32441" s="1" t="s">
        <v>2147</v>
      </c>
      <c r="B32441" t="str">
        <f t="shared" si="1068"/>
        <v>https://www.udobaer.de/out/media/public/cust/others/s0000735-2021-ch_it.pdf</v>
      </c>
    </row>
    <row r="32442" spans="1:2" x14ac:dyDescent="0.2">
      <c r="A32442" s="1" t="s">
        <v>2148</v>
      </c>
      <c r="B32442" t="str">
        <f t="shared" si="1068"/>
        <v>https://www.udobaer.de/out/media/public/cust/others/s0000735-2021-ch_it.pdf</v>
      </c>
    </row>
    <row r="32443" spans="1:2" x14ac:dyDescent="0.2">
      <c r="A32443" s="1" t="s">
        <v>2149</v>
      </c>
      <c r="B32443" t="str">
        <f t="shared" si="1068"/>
        <v>https://www.udobaer.de/out/media/public/cust/others/s0000735-2021-ch_it.pdf</v>
      </c>
    </row>
    <row r="32444" spans="1:2" x14ac:dyDescent="0.2">
      <c r="A32444" s="1" t="s">
        <v>2150</v>
      </c>
      <c r="B32444" t="str">
        <f t="shared" si="1068"/>
        <v>https://www.udobaer.de/out/media/public/cust/others/s0000735-2021-ch_it.pdf</v>
      </c>
    </row>
    <row r="32445" spans="1:2" x14ac:dyDescent="0.2">
      <c r="A32445" s="1" t="s">
        <v>2151</v>
      </c>
      <c r="B32445" t="str">
        <f t="shared" si="1068"/>
        <v>https://www.udobaer.de/out/media/public/cust/others/s0000735-2021-ch_it.pdf</v>
      </c>
    </row>
    <row r="32446" spans="1:2" x14ac:dyDescent="0.2">
      <c r="A32446" s="1" t="s">
        <v>2152</v>
      </c>
      <c r="B32446" t="str">
        <f t="shared" si="1068"/>
        <v>https://www.udobaer.de/out/media/public/cust/others/s0000735-2021-ch_it.pdf</v>
      </c>
    </row>
    <row r="32447" spans="1:2" x14ac:dyDescent="0.2">
      <c r="A32447" s="1" t="s">
        <v>2153</v>
      </c>
      <c r="B32447" t="str">
        <f t="shared" si="1068"/>
        <v>https://www.udobaer.de/out/media/public/cust/others/s0000735-2021-ch_it.pdf</v>
      </c>
    </row>
    <row r="32448" spans="1:2" x14ac:dyDescent="0.2">
      <c r="A32448" s="1" t="s">
        <v>2154</v>
      </c>
      <c r="B32448" t="str">
        <f t="shared" si="1068"/>
        <v>https://www.udobaer.de/out/media/public/cust/others/s0000735-2021-ch_it.pdf</v>
      </c>
    </row>
    <row r="32449" spans="1:2" x14ac:dyDescent="0.2">
      <c r="A32449" s="1" t="s">
        <v>2155</v>
      </c>
      <c r="B32449" t="str">
        <f t="shared" si="1068"/>
        <v>https://www.udobaer.de/out/media/public/cust/others/s0000735-2021-ch_it.pdf</v>
      </c>
    </row>
    <row r="32450" spans="1:2" x14ac:dyDescent="0.2">
      <c r="A32450" s="1" t="s">
        <v>2156</v>
      </c>
      <c r="B32450" t="str">
        <f t="shared" si="1068"/>
        <v>https://www.udobaer.de/out/media/public/cust/others/s0000735-2021-ch_it.pdf</v>
      </c>
    </row>
    <row r="32451" spans="1:2" x14ac:dyDescent="0.2">
      <c r="A32451" s="1" t="s">
        <v>2157</v>
      </c>
      <c r="B32451" t="str">
        <f t="shared" si="1068"/>
        <v>https://www.udobaer.de/out/media/public/cust/others/s0000735-2021-ch_it.pdf</v>
      </c>
    </row>
    <row r="32452" spans="1:2" x14ac:dyDescent="0.2">
      <c r="A32452" s="1" t="s">
        <v>2159</v>
      </c>
      <c r="B32452" t="str">
        <f t="shared" si="1068"/>
        <v>https://www.udobaer.de/out/media/public/cust/others/s0000735-2021-ch_it.pdf</v>
      </c>
    </row>
    <row r="32453" spans="1:2" x14ac:dyDescent="0.2">
      <c r="A32453" s="1" t="s">
        <v>2160</v>
      </c>
      <c r="B32453" t="str">
        <f t="shared" si="1068"/>
        <v>https://www.udobaer.de/out/media/public/cust/others/s0000735-2021-ch_it.pdf</v>
      </c>
    </row>
    <row r="32454" spans="1:2" x14ac:dyDescent="0.2">
      <c r="A32454" s="1" t="s">
        <v>2161</v>
      </c>
      <c r="B32454" t="str">
        <f t="shared" si="1068"/>
        <v>https://www.udobaer.de/out/media/public/cust/others/s0000735-2021-ch_it.pdf</v>
      </c>
    </row>
    <row r="32455" spans="1:2" x14ac:dyDescent="0.2">
      <c r="A32455" s="1" t="s">
        <v>2162</v>
      </c>
      <c r="B32455" t="str">
        <f t="shared" si="1068"/>
        <v>https://www.udobaer.de/out/media/public/cust/others/s0000735-2021-ch_it.pdf</v>
      </c>
    </row>
    <row r="32456" spans="1:2" x14ac:dyDescent="0.2">
      <c r="A32456" s="1" t="s">
        <v>2163</v>
      </c>
      <c r="B32456" t="str">
        <f t="shared" si="1068"/>
        <v>https://www.udobaer.de/out/media/public/cust/others/s0000735-2021-ch_it.pdf</v>
      </c>
    </row>
    <row r="32457" spans="1:2" x14ac:dyDescent="0.2">
      <c r="A32457" s="1" t="s">
        <v>2164</v>
      </c>
      <c r="B32457" t="str">
        <f t="shared" si="1068"/>
        <v>https://www.udobaer.de/out/media/public/cust/others/s0000735-2021-ch_it.pdf</v>
      </c>
    </row>
    <row r="32458" spans="1:2" x14ac:dyDescent="0.2">
      <c r="A32458" s="1" t="s">
        <v>2165</v>
      </c>
      <c r="B32458" t="str">
        <f t="shared" si="1068"/>
        <v>https://www.udobaer.de/out/media/public/cust/others/s0000735-2021-ch_it.pdf</v>
      </c>
    </row>
    <row r="32459" spans="1:2" x14ac:dyDescent="0.2">
      <c r="A32459" s="1" t="s">
        <v>2166</v>
      </c>
      <c r="B32459" t="str">
        <f t="shared" si="1068"/>
        <v>https://www.udobaer.de/out/media/public/cust/others/s0000735-2021-ch_it.pdf</v>
      </c>
    </row>
    <row r="32460" spans="1:2" x14ac:dyDescent="0.2">
      <c r="A32460" s="1" t="s">
        <v>2167</v>
      </c>
      <c r="B32460" t="str">
        <f t="shared" si="1068"/>
        <v>https://www.udobaer.de/out/media/public/cust/others/s0000735-2021-ch_it.pdf</v>
      </c>
    </row>
    <row r="32461" spans="1:2" x14ac:dyDescent="0.2">
      <c r="A32461" s="1" t="s">
        <v>2168</v>
      </c>
      <c r="B32461" t="str">
        <f t="shared" si="1068"/>
        <v>https://www.udobaer.de/out/media/public/cust/others/s0000735-2021-ch_it.pdf</v>
      </c>
    </row>
    <row r="32462" spans="1:2" x14ac:dyDescent="0.2">
      <c r="A32462" s="1" t="s">
        <v>2169</v>
      </c>
      <c r="B32462" t="str">
        <f t="shared" si="1068"/>
        <v>https://www.udobaer.de/out/media/public/cust/others/s0000735-2021-ch_it.pdf</v>
      </c>
    </row>
    <row r="32463" spans="1:2" x14ac:dyDescent="0.2">
      <c r="A32463" s="1" t="s">
        <v>2170</v>
      </c>
      <c r="B32463" t="str">
        <f t="shared" si="1068"/>
        <v>https://www.udobaer.de/out/media/public/cust/others/s0000735-2021-ch_it.pdf</v>
      </c>
    </row>
    <row r="32464" spans="1:2" x14ac:dyDescent="0.2">
      <c r="A32464" s="1" t="s">
        <v>2171</v>
      </c>
      <c r="B32464" t="str">
        <f t="shared" si="1068"/>
        <v>https://www.udobaer.de/out/media/public/cust/others/s0000735-2021-ch_it.pdf</v>
      </c>
    </row>
    <row r="32465" spans="1:2" x14ac:dyDescent="0.2">
      <c r="A32465" s="1" t="s">
        <v>2172</v>
      </c>
      <c r="B32465" t="str">
        <f t="shared" si="1068"/>
        <v>https://www.udobaer.de/out/media/public/cust/others/s0000735-2021-ch_it.pdf</v>
      </c>
    </row>
    <row r="32466" spans="1:2" x14ac:dyDescent="0.2">
      <c r="A32466" s="1" t="s">
        <v>2173</v>
      </c>
      <c r="B32466" t="str">
        <f t="shared" si="1068"/>
        <v>https://www.udobaer.de/out/media/public/cust/others/s0000735-2021-ch_it.pdf</v>
      </c>
    </row>
    <row r="32467" spans="1:2" x14ac:dyDescent="0.2">
      <c r="A32467" s="1" t="s">
        <v>2259</v>
      </c>
      <c r="B32467" t="str">
        <f t="shared" si="1068"/>
        <v>https://www.udobaer.de/out/media/public/cust/others/s0000735-2021-ch_it.pdf</v>
      </c>
    </row>
    <row r="32468" spans="1:2" x14ac:dyDescent="0.2">
      <c r="A32468" s="1" t="s">
        <v>2260</v>
      </c>
      <c r="B32468" t="str">
        <f t="shared" si="1068"/>
        <v>https://www.udobaer.de/out/media/public/cust/others/s0000735-2021-ch_it.pdf</v>
      </c>
    </row>
    <row r="32469" spans="1:2" x14ac:dyDescent="0.2">
      <c r="A32469" s="1" t="s">
        <v>2261</v>
      </c>
      <c r="B32469" t="str">
        <f t="shared" si="1068"/>
        <v>https://www.udobaer.de/out/media/public/cust/others/s0000735-2021-ch_it.pdf</v>
      </c>
    </row>
    <row r="32470" spans="1:2" x14ac:dyDescent="0.2">
      <c r="A32470" s="1" t="s">
        <v>2262</v>
      </c>
      <c r="B32470" t="str">
        <f t="shared" si="1068"/>
        <v>https://www.udobaer.de/out/media/public/cust/others/s0000735-2021-ch_it.pdf</v>
      </c>
    </row>
    <row r="32471" spans="1:2" x14ac:dyDescent="0.2">
      <c r="A32471" s="1" t="s">
        <v>2263</v>
      </c>
      <c r="B32471" t="str">
        <f t="shared" si="1068"/>
        <v>https://www.udobaer.de/out/media/public/cust/others/s0000735-2021-ch_it.pdf</v>
      </c>
    </row>
    <row r="32472" spans="1:2" x14ac:dyDescent="0.2">
      <c r="A32472" s="1" t="s">
        <v>2264</v>
      </c>
      <c r="B32472" t="str">
        <f t="shared" si="1068"/>
        <v>https://www.udobaer.de/out/media/public/cust/others/s0000735-2021-ch_it.pdf</v>
      </c>
    </row>
    <row r="32473" spans="1:2" x14ac:dyDescent="0.2">
      <c r="A32473" s="1" t="s">
        <v>2265</v>
      </c>
      <c r="B32473" t="str">
        <f t="shared" si="1068"/>
        <v>https://www.udobaer.de/out/media/public/cust/others/s0000735-2021-ch_it.pdf</v>
      </c>
    </row>
    <row r="32474" spans="1:2" x14ac:dyDescent="0.2">
      <c r="A32474" s="1" t="s">
        <v>2267</v>
      </c>
      <c r="B32474" t="str">
        <f t="shared" si="1068"/>
        <v>https://www.udobaer.de/out/media/public/cust/others/s0000735-2021-ch_it.pdf</v>
      </c>
    </row>
    <row r="32475" spans="1:2" x14ac:dyDescent="0.2">
      <c r="A32475" s="1" t="s">
        <v>2122</v>
      </c>
      <c r="B32475" t="str">
        <f t="shared" ref="B32475:B32506" si="1069">HYPERLINK("https://www.udobaer.de/out/media/public/cust/others/s0000736-2021-ch_it.pdf")</f>
        <v>https://www.udobaer.de/out/media/public/cust/others/s0000736-2021-ch_it.pdf</v>
      </c>
    </row>
    <row r="32476" spans="1:2" x14ac:dyDescent="0.2">
      <c r="A32476" s="1" t="s">
        <v>2123</v>
      </c>
      <c r="B32476" t="str">
        <f t="shared" si="1069"/>
        <v>https://www.udobaer.de/out/media/public/cust/others/s0000736-2021-ch_it.pdf</v>
      </c>
    </row>
    <row r="32477" spans="1:2" x14ac:dyDescent="0.2">
      <c r="A32477" s="1" t="s">
        <v>2124</v>
      </c>
      <c r="B32477" t="str">
        <f t="shared" si="1069"/>
        <v>https://www.udobaer.de/out/media/public/cust/others/s0000736-2021-ch_it.pdf</v>
      </c>
    </row>
    <row r="32478" spans="1:2" x14ac:dyDescent="0.2">
      <c r="A32478" s="1" t="s">
        <v>2125</v>
      </c>
      <c r="B32478" t="str">
        <f t="shared" si="1069"/>
        <v>https://www.udobaer.de/out/media/public/cust/others/s0000736-2021-ch_it.pdf</v>
      </c>
    </row>
    <row r="32479" spans="1:2" x14ac:dyDescent="0.2">
      <c r="A32479" s="1" t="s">
        <v>2126</v>
      </c>
      <c r="B32479" t="str">
        <f t="shared" si="1069"/>
        <v>https://www.udobaer.de/out/media/public/cust/others/s0000736-2021-ch_it.pdf</v>
      </c>
    </row>
    <row r="32480" spans="1:2" x14ac:dyDescent="0.2">
      <c r="A32480" s="1" t="s">
        <v>2127</v>
      </c>
      <c r="B32480" t="str">
        <f t="shared" si="1069"/>
        <v>https://www.udobaer.de/out/media/public/cust/others/s0000736-2021-ch_it.pdf</v>
      </c>
    </row>
    <row r="32481" spans="1:2" x14ac:dyDescent="0.2">
      <c r="A32481" s="1" t="s">
        <v>2128</v>
      </c>
      <c r="B32481" t="str">
        <f t="shared" si="1069"/>
        <v>https://www.udobaer.de/out/media/public/cust/others/s0000736-2021-ch_it.pdf</v>
      </c>
    </row>
    <row r="32482" spans="1:2" x14ac:dyDescent="0.2">
      <c r="A32482" s="1" t="s">
        <v>2129</v>
      </c>
      <c r="B32482" t="str">
        <f t="shared" si="1069"/>
        <v>https://www.udobaer.de/out/media/public/cust/others/s0000736-2021-ch_it.pdf</v>
      </c>
    </row>
    <row r="32483" spans="1:2" x14ac:dyDescent="0.2">
      <c r="A32483" s="1" t="s">
        <v>2130</v>
      </c>
      <c r="B32483" t="str">
        <f t="shared" si="1069"/>
        <v>https://www.udobaer.de/out/media/public/cust/others/s0000736-2021-ch_it.pdf</v>
      </c>
    </row>
    <row r="32484" spans="1:2" x14ac:dyDescent="0.2">
      <c r="A32484" s="1" t="s">
        <v>2131</v>
      </c>
      <c r="B32484" t="str">
        <f t="shared" si="1069"/>
        <v>https://www.udobaer.de/out/media/public/cust/others/s0000736-2021-ch_it.pdf</v>
      </c>
    </row>
    <row r="32485" spans="1:2" x14ac:dyDescent="0.2">
      <c r="A32485" s="1" t="s">
        <v>2132</v>
      </c>
      <c r="B32485" t="str">
        <f t="shared" si="1069"/>
        <v>https://www.udobaer.de/out/media/public/cust/others/s0000736-2021-ch_it.pdf</v>
      </c>
    </row>
    <row r="32486" spans="1:2" x14ac:dyDescent="0.2">
      <c r="A32486" s="1" t="s">
        <v>2212</v>
      </c>
      <c r="B32486" t="str">
        <f t="shared" si="1069"/>
        <v>https://www.udobaer.de/out/media/public/cust/others/s0000736-2021-ch_it.pdf</v>
      </c>
    </row>
    <row r="32487" spans="1:2" x14ac:dyDescent="0.2">
      <c r="A32487" s="1" t="s">
        <v>2213</v>
      </c>
      <c r="B32487" t="str">
        <f t="shared" si="1069"/>
        <v>https://www.udobaer.de/out/media/public/cust/others/s0000736-2021-ch_it.pdf</v>
      </c>
    </row>
    <row r="32488" spans="1:2" x14ac:dyDescent="0.2">
      <c r="A32488" s="1" t="s">
        <v>2214</v>
      </c>
      <c r="B32488" t="str">
        <f t="shared" si="1069"/>
        <v>https://www.udobaer.de/out/media/public/cust/others/s0000736-2021-ch_it.pdf</v>
      </c>
    </row>
    <row r="32489" spans="1:2" x14ac:dyDescent="0.2">
      <c r="A32489" s="1" t="s">
        <v>2215</v>
      </c>
      <c r="B32489" t="str">
        <f t="shared" si="1069"/>
        <v>https://www.udobaer.de/out/media/public/cust/others/s0000736-2021-ch_it.pdf</v>
      </c>
    </row>
    <row r="32490" spans="1:2" x14ac:dyDescent="0.2">
      <c r="A32490" s="1" t="s">
        <v>2216</v>
      </c>
      <c r="B32490" t="str">
        <f t="shared" si="1069"/>
        <v>https://www.udobaer.de/out/media/public/cust/others/s0000736-2021-ch_it.pdf</v>
      </c>
    </row>
    <row r="32491" spans="1:2" x14ac:dyDescent="0.2">
      <c r="A32491" s="1" t="s">
        <v>2217</v>
      </c>
      <c r="B32491" t="str">
        <f t="shared" si="1069"/>
        <v>https://www.udobaer.de/out/media/public/cust/others/s0000736-2021-ch_it.pdf</v>
      </c>
    </row>
    <row r="32492" spans="1:2" x14ac:dyDescent="0.2">
      <c r="A32492" s="1" t="s">
        <v>2218</v>
      </c>
      <c r="B32492" t="str">
        <f t="shared" si="1069"/>
        <v>https://www.udobaer.de/out/media/public/cust/others/s0000736-2021-ch_it.pdf</v>
      </c>
    </row>
    <row r="32493" spans="1:2" x14ac:dyDescent="0.2">
      <c r="A32493" s="1" t="s">
        <v>2219</v>
      </c>
      <c r="B32493" t="str">
        <f t="shared" si="1069"/>
        <v>https://www.udobaer.de/out/media/public/cust/others/s0000736-2021-ch_it.pdf</v>
      </c>
    </row>
    <row r="32494" spans="1:2" x14ac:dyDescent="0.2">
      <c r="A32494" s="1" t="s">
        <v>2220</v>
      </c>
      <c r="B32494" t="str">
        <f t="shared" si="1069"/>
        <v>https://www.udobaer.de/out/media/public/cust/others/s0000736-2021-ch_it.pdf</v>
      </c>
    </row>
    <row r="32495" spans="1:2" x14ac:dyDescent="0.2">
      <c r="A32495" s="1" t="s">
        <v>2221</v>
      </c>
      <c r="B32495" t="str">
        <f t="shared" si="1069"/>
        <v>https://www.udobaer.de/out/media/public/cust/others/s0000736-2021-ch_it.pdf</v>
      </c>
    </row>
    <row r="32496" spans="1:2" x14ac:dyDescent="0.2">
      <c r="A32496" s="1" t="s">
        <v>2222</v>
      </c>
      <c r="B32496" t="str">
        <f t="shared" si="1069"/>
        <v>https://www.udobaer.de/out/media/public/cust/others/s0000736-2021-ch_it.pdf</v>
      </c>
    </row>
    <row r="32497" spans="1:2" x14ac:dyDescent="0.2">
      <c r="A32497" s="1" t="s">
        <v>2223</v>
      </c>
      <c r="B32497" t="str">
        <f t="shared" si="1069"/>
        <v>https://www.udobaer.de/out/media/public/cust/others/s0000736-2021-ch_it.pdf</v>
      </c>
    </row>
    <row r="32498" spans="1:2" x14ac:dyDescent="0.2">
      <c r="A32498" s="1" t="s">
        <v>2224</v>
      </c>
      <c r="B32498" t="str">
        <f t="shared" si="1069"/>
        <v>https://www.udobaer.de/out/media/public/cust/others/s0000736-2021-ch_it.pdf</v>
      </c>
    </row>
    <row r="32499" spans="1:2" x14ac:dyDescent="0.2">
      <c r="A32499" s="1" t="s">
        <v>2225</v>
      </c>
      <c r="B32499" t="str">
        <f t="shared" si="1069"/>
        <v>https://www.udobaer.de/out/media/public/cust/others/s0000736-2021-ch_it.pdf</v>
      </c>
    </row>
    <row r="32500" spans="1:2" x14ac:dyDescent="0.2">
      <c r="A32500" s="1" t="s">
        <v>2226</v>
      </c>
      <c r="B32500" t="str">
        <f t="shared" si="1069"/>
        <v>https://www.udobaer.de/out/media/public/cust/others/s0000736-2021-ch_it.pdf</v>
      </c>
    </row>
    <row r="32501" spans="1:2" x14ac:dyDescent="0.2">
      <c r="A32501" s="1" t="s">
        <v>2227</v>
      </c>
      <c r="B32501" t="str">
        <f t="shared" si="1069"/>
        <v>https://www.udobaer.de/out/media/public/cust/others/s0000736-2021-ch_it.pdf</v>
      </c>
    </row>
    <row r="32502" spans="1:2" x14ac:dyDescent="0.2">
      <c r="A32502" s="1" t="s">
        <v>2228</v>
      </c>
      <c r="B32502" t="str">
        <f t="shared" si="1069"/>
        <v>https://www.udobaer.de/out/media/public/cust/others/s0000736-2021-ch_it.pdf</v>
      </c>
    </row>
    <row r="32503" spans="1:2" x14ac:dyDescent="0.2">
      <c r="A32503" s="1" t="s">
        <v>2229</v>
      </c>
      <c r="B32503" t="str">
        <f t="shared" si="1069"/>
        <v>https://www.udobaer.de/out/media/public/cust/others/s0000736-2021-ch_it.pdf</v>
      </c>
    </row>
    <row r="32504" spans="1:2" x14ac:dyDescent="0.2">
      <c r="A32504" s="1" t="s">
        <v>2230</v>
      </c>
      <c r="B32504" t="str">
        <f t="shared" si="1069"/>
        <v>https://www.udobaer.de/out/media/public/cust/others/s0000736-2021-ch_it.pdf</v>
      </c>
    </row>
    <row r="32505" spans="1:2" x14ac:dyDescent="0.2">
      <c r="A32505" s="1" t="s">
        <v>2231</v>
      </c>
      <c r="B32505" t="str">
        <f t="shared" si="1069"/>
        <v>https://www.udobaer.de/out/media/public/cust/others/s0000736-2021-ch_it.pdf</v>
      </c>
    </row>
    <row r="32506" spans="1:2" x14ac:dyDescent="0.2">
      <c r="A32506" s="1" t="s">
        <v>2232</v>
      </c>
      <c r="B32506" t="str">
        <f t="shared" si="1069"/>
        <v>https://www.udobaer.de/out/media/public/cust/others/s0000736-2021-ch_it.pdf</v>
      </c>
    </row>
    <row r="32507" spans="1:2" x14ac:dyDescent="0.2">
      <c r="A32507" s="1" t="s">
        <v>2233</v>
      </c>
      <c r="B32507" t="str">
        <f t="shared" ref="B32507:B32532" si="1070">HYPERLINK("https://www.udobaer.de/out/media/public/cust/others/s0000736-2021-ch_it.pdf")</f>
        <v>https://www.udobaer.de/out/media/public/cust/others/s0000736-2021-ch_it.pdf</v>
      </c>
    </row>
    <row r="32508" spans="1:2" x14ac:dyDescent="0.2">
      <c r="A32508" s="1" t="s">
        <v>2234</v>
      </c>
      <c r="B32508" t="str">
        <f t="shared" si="1070"/>
        <v>https://www.udobaer.de/out/media/public/cust/others/s0000736-2021-ch_it.pdf</v>
      </c>
    </row>
    <row r="32509" spans="1:2" x14ac:dyDescent="0.2">
      <c r="A32509" s="1" t="s">
        <v>2235</v>
      </c>
      <c r="B32509" t="str">
        <f t="shared" si="1070"/>
        <v>https://www.udobaer.de/out/media/public/cust/others/s0000736-2021-ch_it.pdf</v>
      </c>
    </row>
    <row r="32510" spans="1:2" x14ac:dyDescent="0.2">
      <c r="A32510" s="1" t="s">
        <v>2236</v>
      </c>
      <c r="B32510" t="str">
        <f t="shared" si="1070"/>
        <v>https://www.udobaer.de/out/media/public/cust/others/s0000736-2021-ch_it.pdf</v>
      </c>
    </row>
    <row r="32511" spans="1:2" x14ac:dyDescent="0.2">
      <c r="A32511" s="1" t="s">
        <v>2237</v>
      </c>
      <c r="B32511" t="str">
        <f t="shared" si="1070"/>
        <v>https://www.udobaer.de/out/media/public/cust/others/s0000736-2021-ch_it.pdf</v>
      </c>
    </row>
    <row r="32512" spans="1:2" x14ac:dyDescent="0.2">
      <c r="A32512" s="1" t="s">
        <v>2238</v>
      </c>
      <c r="B32512" t="str">
        <f t="shared" si="1070"/>
        <v>https://www.udobaer.de/out/media/public/cust/others/s0000736-2021-ch_it.pdf</v>
      </c>
    </row>
    <row r="32513" spans="1:2" x14ac:dyDescent="0.2">
      <c r="A32513" s="1" t="s">
        <v>2239</v>
      </c>
      <c r="B32513" t="str">
        <f t="shared" si="1070"/>
        <v>https://www.udobaer.de/out/media/public/cust/others/s0000736-2021-ch_it.pdf</v>
      </c>
    </row>
    <row r="32514" spans="1:2" x14ac:dyDescent="0.2">
      <c r="A32514" s="1" t="s">
        <v>2240</v>
      </c>
      <c r="B32514" t="str">
        <f t="shared" si="1070"/>
        <v>https://www.udobaer.de/out/media/public/cust/others/s0000736-2021-ch_it.pdf</v>
      </c>
    </row>
    <row r="32515" spans="1:2" x14ac:dyDescent="0.2">
      <c r="A32515" s="1" t="s">
        <v>2241</v>
      </c>
      <c r="B32515" t="str">
        <f t="shared" si="1070"/>
        <v>https://www.udobaer.de/out/media/public/cust/others/s0000736-2021-ch_it.pdf</v>
      </c>
    </row>
    <row r="32516" spans="1:2" x14ac:dyDescent="0.2">
      <c r="A32516" s="1" t="s">
        <v>2242</v>
      </c>
      <c r="B32516" t="str">
        <f t="shared" si="1070"/>
        <v>https://www.udobaer.de/out/media/public/cust/others/s0000736-2021-ch_it.pdf</v>
      </c>
    </row>
    <row r="32517" spans="1:2" x14ac:dyDescent="0.2">
      <c r="A32517" s="1" t="s">
        <v>2243</v>
      </c>
      <c r="B32517" t="str">
        <f t="shared" si="1070"/>
        <v>https://www.udobaer.de/out/media/public/cust/others/s0000736-2021-ch_it.pdf</v>
      </c>
    </row>
    <row r="32518" spans="1:2" x14ac:dyDescent="0.2">
      <c r="A32518" s="1" t="s">
        <v>2244</v>
      </c>
      <c r="B32518" t="str">
        <f t="shared" si="1070"/>
        <v>https://www.udobaer.de/out/media/public/cust/others/s0000736-2021-ch_it.pdf</v>
      </c>
    </row>
    <row r="32519" spans="1:2" x14ac:dyDescent="0.2">
      <c r="A32519" s="1" t="s">
        <v>2245</v>
      </c>
      <c r="B32519" t="str">
        <f t="shared" si="1070"/>
        <v>https://www.udobaer.de/out/media/public/cust/others/s0000736-2021-ch_it.pdf</v>
      </c>
    </row>
    <row r="32520" spans="1:2" x14ac:dyDescent="0.2">
      <c r="A32520" s="1" t="s">
        <v>2246</v>
      </c>
      <c r="B32520" t="str">
        <f t="shared" si="1070"/>
        <v>https://www.udobaer.de/out/media/public/cust/others/s0000736-2021-ch_it.pdf</v>
      </c>
    </row>
    <row r="32521" spans="1:2" x14ac:dyDescent="0.2">
      <c r="A32521" s="1" t="s">
        <v>2247</v>
      </c>
      <c r="B32521" t="str">
        <f t="shared" si="1070"/>
        <v>https://www.udobaer.de/out/media/public/cust/others/s0000736-2021-ch_it.pdf</v>
      </c>
    </row>
    <row r="32522" spans="1:2" x14ac:dyDescent="0.2">
      <c r="A32522" s="1" t="s">
        <v>2248</v>
      </c>
      <c r="B32522" t="str">
        <f t="shared" si="1070"/>
        <v>https://www.udobaer.de/out/media/public/cust/others/s0000736-2021-ch_it.pdf</v>
      </c>
    </row>
    <row r="32523" spans="1:2" x14ac:dyDescent="0.2">
      <c r="A32523" s="1" t="s">
        <v>2249</v>
      </c>
      <c r="B32523" t="str">
        <f t="shared" si="1070"/>
        <v>https://www.udobaer.de/out/media/public/cust/others/s0000736-2021-ch_it.pdf</v>
      </c>
    </row>
    <row r="32524" spans="1:2" x14ac:dyDescent="0.2">
      <c r="A32524" s="1" t="s">
        <v>2250</v>
      </c>
      <c r="B32524" t="str">
        <f t="shared" si="1070"/>
        <v>https://www.udobaer.de/out/media/public/cust/others/s0000736-2021-ch_it.pdf</v>
      </c>
    </row>
    <row r="32525" spans="1:2" x14ac:dyDescent="0.2">
      <c r="A32525" s="1" t="s">
        <v>2251</v>
      </c>
      <c r="B32525" t="str">
        <f t="shared" si="1070"/>
        <v>https://www.udobaer.de/out/media/public/cust/others/s0000736-2021-ch_it.pdf</v>
      </c>
    </row>
    <row r="32526" spans="1:2" x14ac:dyDescent="0.2">
      <c r="A32526" s="1" t="s">
        <v>2252</v>
      </c>
      <c r="B32526" t="str">
        <f t="shared" si="1070"/>
        <v>https://www.udobaer.de/out/media/public/cust/others/s0000736-2021-ch_it.pdf</v>
      </c>
    </row>
    <row r="32527" spans="1:2" x14ac:dyDescent="0.2">
      <c r="A32527" s="1" t="s">
        <v>2253</v>
      </c>
      <c r="B32527" t="str">
        <f t="shared" si="1070"/>
        <v>https://www.udobaer.de/out/media/public/cust/others/s0000736-2021-ch_it.pdf</v>
      </c>
    </row>
    <row r="32528" spans="1:2" x14ac:dyDescent="0.2">
      <c r="A32528" s="1" t="s">
        <v>2254</v>
      </c>
      <c r="B32528" t="str">
        <f t="shared" si="1070"/>
        <v>https://www.udobaer.de/out/media/public/cust/others/s0000736-2021-ch_it.pdf</v>
      </c>
    </row>
    <row r="32529" spans="1:2" x14ac:dyDescent="0.2">
      <c r="A32529" s="1" t="s">
        <v>2255</v>
      </c>
      <c r="B32529" t="str">
        <f t="shared" si="1070"/>
        <v>https://www.udobaer.de/out/media/public/cust/others/s0000736-2021-ch_it.pdf</v>
      </c>
    </row>
    <row r="32530" spans="1:2" x14ac:dyDescent="0.2">
      <c r="A32530" s="1" t="s">
        <v>2256</v>
      </c>
      <c r="B32530" t="str">
        <f t="shared" si="1070"/>
        <v>https://www.udobaer.de/out/media/public/cust/others/s0000736-2021-ch_it.pdf</v>
      </c>
    </row>
    <row r="32531" spans="1:2" x14ac:dyDescent="0.2">
      <c r="A32531" s="1" t="s">
        <v>2257</v>
      </c>
      <c r="B32531" t="str">
        <f t="shared" si="1070"/>
        <v>https://www.udobaer.de/out/media/public/cust/others/s0000736-2021-ch_it.pdf</v>
      </c>
    </row>
    <row r="32532" spans="1:2" x14ac:dyDescent="0.2">
      <c r="A32532" s="1" t="s">
        <v>2258</v>
      </c>
      <c r="B32532" t="str">
        <f t="shared" si="1070"/>
        <v>https://www.udobaer.de/out/media/public/cust/others/s0000736-2021-ch_it.pdf</v>
      </c>
    </row>
    <row r="32533" spans="1:2" x14ac:dyDescent="0.2">
      <c r="A32533" s="1" t="s">
        <v>1991</v>
      </c>
      <c r="B32533" t="str">
        <f t="shared" ref="B32533:B32557" si="1071">HYPERLINK("https://www.udobaer.de/out/media/public/cust/others/s0000737-2021-ch_it.pdf")</f>
        <v>https://www.udobaer.de/out/media/public/cust/others/s0000737-2021-ch_it.pdf</v>
      </c>
    </row>
    <row r="32534" spans="1:2" x14ac:dyDescent="0.2">
      <c r="A32534" s="1" t="s">
        <v>1992</v>
      </c>
      <c r="B32534" t="str">
        <f t="shared" si="1071"/>
        <v>https://www.udobaer.de/out/media/public/cust/others/s0000737-2021-ch_it.pdf</v>
      </c>
    </row>
    <row r="32535" spans="1:2" x14ac:dyDescent="0.2">
      <c r="A32535" s="1" t="s">
        <v>1993</v>
      </c>
      <c r="B32535" t="str">
        <f t="shared" si="1071"/>
        <v>https://www.udobaer.de/out/media/public/cust/others/s0000737-2021-ch_it.pdf</v>
      </c>
    </row>
    <row r="32536" spans="1:2" x14ac:dyDescent="0.2">
      <c r="A32536" s="1" t="s">
        <v>1994</v>
      </c>
      <c r="B32536" t="str">
        <f t="shared" si="1071"/>
        <v>https://www.udobaer.de/out/media/public/cust/others/s0000737-2021-ch_it.pdf</v>
      </c>
    </row>
    <row r="32537" spans="1:2" x14ac:dyDescent="0.2">
      <c r="A32537" s="1" t="s">
        <v>1995</v>
      </c>
      <c r="B32537" t="str">
        <f t="shared" si="1071"/>
        <v>https://www.udobaer.de/out/media/public/cust/others/s0000737-2021-ch_it.pdf</v>
      </c>
    </row>
    <row r="32538" spans="1:2" x14ac:dyDescent="0.2">
      <c r="A32538" s="1" t="s">
        <v>1996</v>
      </c>
      <c r="B32538" t="str">
        <f t="shared" si="1071"/>
        <v>https://www.udobaer.de/out/media/public/cust/others/s0000737-2021-ch_it.pdf</v>
      </c>
    </row>
    <row r="32539" spans="1:2" x14ac:dyDescent="0.2">
      <c r="A32539" s="1" t="s">
        <v>1997</v>
      </c>
      <c r="B32539" t="str">
        <f t="shared" si="1071"/>
        <v>https://www.udobaer.de/out/media/public/cust/others/s0000737-2021-ch_it.pdf</v>
      </c>
    </row>
    <row r="32540" spans="1:2" x14ac:dyDescent="0.2">
      <c r="A32540" s="1" t="s">
        <v>1998</v>
      </c>
      <c r="B32540" t="str">
        <f t="shared" si="1071"/>
        <v>https://www.udobaer.de/out/media/public/cust/others/s0000737-2021-ch_it.pdf</v>
      </c>
    </row>
    <row r="32541" spans="1:2" x14ac:dyDescent="0.2">
      <c r="A32541" s="1" t="s">
        <v>1999</v>
      </c>
      <c r="B32541" t="str">
        <f t="shared" si="1071"/>
        <v>https://www.udobaer.de/out/media/public/cust/others/s0000737-2021-ch_it.pdf</v>
      </c>
    </row>
    <row r="32542" spans="1:2" x14ac:dyDescent="0.2">
      <c r="A32542" s="1" t="s">
        <v>2000</v>
      </c>
      <c r="B32542" t="str">
        <f t="shared" si="1071"/>
        <v>https://www.udobaer.de/out/media/public/cust/others/s0000737-2021-ch_it.pdf</v>
      </c>
    </row>
    <row r="32543" spans="1:2" x14ac:dyDescent="0.2">
      <c r="A32543" s="1" t="s">
        <v>2001</v>
      </c>
      <c r="B32543" t="str">
        <f t="shared" si="1071"/>
        <v>https://www.udobaer.de/out/media/public/cust/others/s0000737-2021-ch_it.pdf</v>
      </c>
    </row>
    <row r="32544" spans="1:2" x14ac:dyDescent="0.2">
      <c r="A32544" s="1" t="s">
        <v>2002</v>
      </c>
      <c r="B32544" t="str">
        <f t="shared" si="1071"/>
        <v>https://www.udobaer.de/out/media/public/cust/others/s0000737-2021-ch_it.pdf</v>
      </c>
    </row>
    <row r="32545" spans="1:2" x14ac:dyDescent="0.2">
      <c r="A32545" s="1" t="s">
        <v>2174</v>
      </c>
      <c r="B32545" t="str">
        <f t="shared" si="1071"/>
        <v>https://www.udobaer.de/out/media/public/cust/others/s0000737-2021-ch_it.pdf</v>
      </c>
    </row>
    <row r="32546" spans="1:2" x14ac:dyDescent="0.2">
      <c r="A32546" s="1" t="s">
        <v>2175</v>
      </c>
      <c r="B32546" t="str">
        <f t="shared" si="1071"/>
        <v>https://www.udobaer.de/out/media/public/cust/others/s0000737-2021-ch_it.pdf</v>
      </c>
    </row>
    <row r="32547" spans="1:2" x14ac:dyDescent="0.2">
      <c r="A32547" s="1" t="s">
        <v>2176</v>
      </c>
      <c r="B32547" t="str">
        <f t="shared" si="1071"/>
        <v>https://www.udobaer.de/out/media/public/cust/others/s0000737-2021-ch_it.pdf</v>
      </c>
    </row>
    <row r="32548" spans="1:2" x14ac:dyDescent="0.2">
      <c r="A32548" s="1" t="s">
        <v>2177</v>
      </c>
      <c r="B32548" t="str">
        <f t="shared" si="1071"/>
        <v>https://www.udobaer.de/out/media/public/cust/others/s0000737-2021-ch_it.pdf</v>
      </c>
    </row>
    <row r="32549" spans="1:2" x14ac:dyDescent="0.2">
      <c r="A32549" s="1" t="s">
        <v>2178</v>
      </c>
      <c r="B32549" t="str">
        <f t="shared" si="1071"/>
        <v>https://www.udobaer.de/out/media/public/cust/others/s0000737-2021-ch_it.pdf</v>
      </c>
    </row>
    <row r="32550" spans="1:2" x14ac:dyDescent="0.2">
      <c r="A32550" s="1" t="s">
        <v>2179</v>
      </c>
      <c r="B32550" t="str">
        <f t="shared" si="1071"/>
        <v>https://www.udobaer.de/out/media/public/cust/others/s0000737-2021-ch_it.pdf</v>
      </c>
    </row>
    <row r="32551" spans="1:2" x14ac:dyDescent="0.2">
      <c r="A32551" s="1" t="s">
        <v>2180</v>
      </c>
      <c r="B32551" t="str">
        <f t="shared" si="1071"/>
        <v>https://www.udobaer.de/out/media/public/cust/others/s0000737-2021-ch_it.pdf</v>
      </c>
    </row>
    <row r="32552" spans="1:2" x14ac:dyDescent="0.2">
      <c r="A32552" s="1" t="s">
        <v>2266</v>
      </c>
      <c r="B32552" t="str">
        <f t="shared" si="1071"/>
        <v>https://www.udobaer.de/out/media/public/cust/others/s0000737-2021-ch_it.pdf</v>
      </c>
    </row>
    <row r="32553" spans="1:2" x14ac:dyDescent="0.2">
      <c r="A32553" s="1" t="s">
        <v>2268</v>
      </c>
      <c r="B32553" t="str">
        <f t="shared" si="1071"/>
        <v>https://www.udobaer.de/out/media/public/cust/others/s0000737-2021-ch_it.pdf</v>
      </c>
    </row>
    <row r="32554" spans="1:2" x14ac:dyDescent="0.2">
      <c r="A32554" s="1" t="s">
        <v>2269</v>
      </c>
      <c r="B32554" t="str">
        <f t="shared" si="1071"/>
        <v>https://www.udobaer.de/out/media/public/cust/others/s0000737-2021-ch_it.pdf</v>
      </c>
    </row>
    <row r="32555" spans="1:2" x14ac:dyDescent="0.2">
      <c r="A32555" s="1" t="s">
        <v>2270</v>
      </c>
      <c r="B32555" t="str">
        <f t="shared" si="1071"/>
        <v>https://www.udobaer.de/out/media/public/cust/others/s0000737-2021-ch_it.pdf</v>
      </c>
    </row>
    <row r="32556" spans="1:2" x14ac:dyDescent="0.2">
      <c r="A32556" s="1" t="s">
        <v>2271</v>
      </c>
      <c r="B32556" t="str">
        <f t="shared" si="1071"/>
        <v>https://www.udobaer.de/out/media/public/cust/others/s0000737-2021-ch_it.pdf</v>
      </c>
    </row>
    <row r="32557" spans="1:2" x14ac:dyDescent="0.2">
      <c r="A32557" s="1" t="s">
        <v>2273</v>
      </c>
      <c r="B32557" t="str">
        <f t="shared" si="1071"/>
        <v>https://www.udobaer.de/out/media/public/cust/others/s0000737-2021-ch_it.pdf</v>
      </c>
    </row>
    <row r="32558" spans="1:2" x14ac:dyDescent="0.2">
      <c r="A32558" s="1" t="s">
        <v>2406</v>
      </c>
      <c r="B32558" t="str">
        <f t="shared" ref="B32558:B32580" si="1072">HYPERLINK("https://www.udobaer.de/out/media/public/cust/others/s0000738-2021-ch_it.pdf")</f>
        <v>https://www.udobaer.de/out/media/public/cust/others/s0000738-2021-ch_it.pdf</v>
      </c>
    </row>
    <row r="32559" spans="1:2" x14ac:dyDescent="0.2">
      <c r="A32559" s="1" t="s">
        <v>2408</v>
      </c>
      <c r="B32559" t="str">
        <f t="shared" si="1072"/>
        <v>https://www.udobaer.de/out/media/public/cust/others/s0000738-2021-ch_it.pdf</v>
      </c>
    </row>
    <row r="32560" spans="1:2" x14ac:dyDescent="0.2">
      <c r="A32560" s="1" t="s">
        <v>2409</v>
      </c>
      <c r="B32560" t="str">
        <f t="shared" si="1072"/>
        <v>https://www.udobaer.de/out/media/public/cust/others/s0000738-2021-ch_it.pdf</v>
      </c>
    </row>
    <row r="32561" spans="1:2" x14ac:dyDescent="0.2">
      <c r="A32561" s="1" t="s">
        <v>2410</v>
      </c>
      <c r="B32561" t="str">
        <f t="shared" si="1072"/>
        <v>https://www.udobaer.de/out/media/public/cust/others/s0000738-2021-ch_it.pdf</v>
      </c>
    </row>
    <row r="32562" spans="1:2" x14ac:dyDescent="0.2">
      <c r="A32562" s="1" t="s">
        <v>2411</v>
      </c>
      <c r="B32562" t="str">
        <f t="shared" si="1072"/>
        <v>https://www.udobaer.de/out/media/public/cust/others/s0000738-2021-ch_it.pdf</v>
      </c>
    </row>
    <row r="32563" spans="1:2" x14ac:dyDescent="0.2">
      <c r="A32563" s="1" t="s">
        <v>2412</v>
      </c>
      <c r="B32563" t="str">
        <f t="shared" si="1072"/>
        <v>https://www.udobaer.de/out/media/public/cust/others/s0000738-2021-ch_it.pdf</v>
      </c>
    </row>
    <row r="32564" spans="1:2" x14ac:dyDescent="0.2">
      <c r="A32564" s="1" t="s">
        <v>2413</v>
      </c>
      <c r="B32564" t="str">
        <f t="shared" si="1072"/>
        <v>https://www.udobaer.de/out/media/public/cust/others/s0000738-2021-ch_it.pdf</v>
      </c>
    </row>
    <row r="32565" spans="1:2" x14ac:dyDescent="0.2">
      <c r="A32565" s="1" t="s">
        <v>2414</v>
      </c>
      <c r="B32565" t="str">
        <f t="shared" si="1072"/>
        <v>https://www.udobaer.de/out/media/public/cust/others/s0000738-2021-ch_it.pdf</v>
      </c>
    </row>
    <row r="32566" spans="1:2" x14ac:dyDescent="0.2">
      <c r="A32566" s="1" t="s">
        <v>2415</v>
      </c>
      <c r="B32566" t="str">
        <f t="shared" si="1072"/>
        <v>https://www.udobaer.de/out/media/public/cust/others/s0000738-2021-ch_it.pdf</v>
      </c>
    </row>
    <row r="32567" spans="1:2" x14ac:dyDescent="0.2">
      <c r="A32567" s="1" t="s">
        <v>2416</v>
      </c>
      <c r="B32567" t="str">
        <f t="shared" si="1072"/>
        <v>https://www.udobaer.de/out/media/public/cust/others/s0000738-2021-ch_it.pdf</v>
      </c>
    </row>
    <row r="32568" spans="1:2" x14ac:dyDescent="0.2">
      <c r="A32568" s="1" t="s">
        <v>2417</v>
      </c>
      <c r="B32568" t="str">
        <f t="shared" si="1072"/>
        <v>https://www.udobaer.de/out/media/public/cust/others/s0000738-2021-ch_it.pdf</v>
      </c>
    </row>
    <row r="32569" spans="1:2" x14ac:dyDescent="0.2">
      <c r="A32569" s="1" t="s">
        <v>2418</v>
      </c>
      <c r="B32569" t="str">
        <f t="shared" si="1072"/>
        <v>https://www.udobaer.de/out/media/public/cust/others/s0000738-2021-ch_it.pdf</v>
      </c>
    </row>
    <row r="32570" spans="1:2" x14ac:dyDescent="0.2">
      <c r="A32570" s="1" t="s">
        <v>2419</v>
      </c>
      <c r="B32570" t="str">
        <f t="shared" si="1072"/>
        <v>https://www.udobaer.de/out/media/public/cust/others/s0000738-2021-ch_it.pdf</v>
      </c>
    </row>
    <row r="32571" spans="1:2" x14ac:dyDescent="0.2">
      <c r="A32571" s="1" t="s">
        <v>2420</v>
      </c>
      <c r="B32571" t="str">
        <f t="shared" si="1072"/>
        <v>https://www.udobaer.de/out/media/public/cust/others/s0000738-2021-ch_it.pdf</v>
      </c>
    </row>
    <row r="32572" spans="1:2" x14ac:dyDescent="0.2">
      <c r="A32572" s="1" t="s">
        <v>2421</v>
      </c>
      <c r="B32572" t="str">
        <f t="shared" si="1072"/>
        <v>https://www.udobaer.de/out/media/public/cust/others/s0000738-2021-ch_it.pdf</v>
      </c>
    </row>
    <row r="32573" spans="1:2" x14ac:dyDescent="0.2">
      <c r="A32573" s="1" t="s">
        <v>2422</v>
      </c>
      <c r="B32573" t="str">
        <f t="shared" si="1072"/>
        <v>https://www.udobaer.de/out/media/public/cust/others/s0000738-2021-ch_it.pdf</v>
      </c>
    </row>
    <row r="32574" spans="1:2" x14ac:dyDescent="0.2">
      <c r="A32574" s="1" t="s">
        <v>2423</v>
      </c>
      <c r="B32574" t="str">
        <f t="shared" si="1072"/>
        <v>https://www.udobaer.de/out/media/public/cust/others/s0000738-2021-ch_it.pdf</v>
      </c>
    </row>
    <row r="32575" spans="1:2" x14ac:dyDescent="0.2">
      <c r="A32575" s="1" t="s">
        <v>2424</v>
      </c>
      <c r="B32575" t="str">
        <f t="shared" si="1072"/>
        <v>https://www.udobaer.de/out/media/public/cust/others/s0000738-2021-ch_it.pdf</v>
      </c>
    </row>
    <row r="32576" spans="1:2" x14ac:dyDescent="0.2">
      <c r="A32576" s="1" t="s">
        <v>2425</v>
      </c>
      <c r="B32576" t="str">
        <f t="shared" si="1072"/>
        <v>https://www.udobaer.de/out/media/public/cust/others/s0000738-2021-ch_it.pdf</v>
      </c>
    </row>
    <row r="32577" spans="1:2" x14ac:dyDescent="0.2">
      <c r="A32577" s="1" t="s">
        <v>3327</v>
      </c>
      <c r="B32577" t="str">
        <f t="shared" si="1072"/>
        <v>https://www.udobaer.de/out/media/public/cust/others/s0000738-2021-ch_it.pdf</v>
      </c>
    </row>
    <row r="32578" spans="1:2" x14ac:dyDescent="0.2">
      <c r="A32578" s="1" t="s">
        <v>3328</v>
      </c>
      <c r="B32578" t="str">
        <f t="shared" si="1072"/>
        <v>https://www.udobaer.de/out/media/public/cust/others/s0000738-2021-ch_it.pdf</v>
      </c>
    </row>
    <row r="32579" spans="1:2" x14ac:dyDescent="0.2">
      <c r="A32579" s="1" t="s">
        <v>3329</v>
      </c>
      <c r="B32579" t="str">
        <f t="shared" si="1072"/>
        <v>https://www.udobaer.de/out/media/public/cust/others/s0000738-2021-ch_it.pdf</v>
      </c>
    </row>
    <row r="32580" spans="1:2" x14ac:dyDescent="0.2">
      <c r="A32580" s="1" t="s">
        <v>3330</v>
      </c>
      <c r="B32580" t="str">
        <f t="shared" si="1072"/>
        <v>https://www.udobaer.de/out/media/public/cust/others/s0000738-2021-ch_it.pdf</v>
      </c>
    </row>
    <row r="32581" spans="1:2" x14ac:dyDescent="0.2">
      <c r="A32581" s="1" t="s">
        <v>2351</v>
      </c>
      <c r="B32581" t="str">
        <f t="shared" ref="B32581:B32612" si="1073">HYPERLINK("https://www.udobaer.de/out/media/public/cust/others/s0000739-2021-ch_it.pdf")</f>
        <v>https://www.udobaer.de/out/media/public/cust/others/s0000739-2021-ch_it.pdf</v>
      </c>
    </row>
    <row r="32582" spans="1:2" x14ac:dyDescent="0.2">
      <c r="A32582" s="1" t="s">
        <v>2352</v>
      </c>
      <c r="B32582" t="str">
        <f t="shared" si="1073"/>
        <v>https://www.udobaer.de/out/media/public/cust/others/s0000739-2021-ch_it.pdf</v>
      </c>
    </row>
    <row r="32583" spans="1:2" x14ac:dyDescent="0.2">
      <c r="A32583" s="1" t="s">
        <v>2353</v>
      </c>
      <c r="B32583" t="str">
        <f t="shared" si="1073"/>
        <v>https://www.udobaer.de/out/media/public/cust/others/s0000739-2021-ch_it.pdf</v>
      </c>
    </row>
    <row r="32584" spans="1:2" x14ac:dyDescent="0.2">
      <c r="A32584" s="1" t="s">
        <v>2354</v>
      </c>
      <c r="B32584" t="str">
        <f t="shared" si="1073"/>
        <v>https://www.udobaer.de/out/media/public/cust/others/s0000739-2021-ch_it.pdf</v>
      </c>
    </row>
    <row r="32585" spans="1:2" x14ac:dyDescent="0.2">
      <c r="A32585" s="1" t="s">
        <v>2355</v>
      </c>
      <c r="B32585" t="str">
        <f t="shared" si="1073"/>
        <v>https://www.udobaer.de/out/media/public/cust/others/s0000739-2021-ch_it.pdf</v>
      </c>
    </row>
    <row r="32586" spans="1:2" x14ac:dyDescent="0.2">
      <c r="A32586" s="1" t="s">
        <v>2356</v>
      </c>
      <c r="B32586" t="str">
        <f t="shared" si="1073"/>
        <v>https://www.udobaer.de/out/media/public/cust/others/s0000739-2021-ch_it.pdf</v>
      </c>
    </row>
    <row r="32587" spans="1:2" x14ac:dyDescent="0.2">
      <c r="A32587" s="1" t="s">
        <v>2357</v>
      </c>
      <c r="B32587" t="str">
        <f t="shared" si="1073"/>
        <v>https://www.udobaer.de/out/media/public/cust/others/s0000739-2021-ch_it.pdf</v>
      </c>
    </row>
    <row r="32588" spans="1:2" x14ac:dyDescent="0.2">
      <c r="A32588" s="1" t="s">
        <v>2358</v>
      </c>
      <c r="B32588" t="str">
        <f t="shared" si="1073"/>
        <v>https://www.udobaer.de/out/media/public/cust/others/s0000739-2021-ch_it.pdf</v>
      </c>
    </row>
    <row r="32589" spans="1:2" x14ac:dyDescent="0.2">
      <c r="A32589" s="1" t="s">
        <v>2359</v>
      </c>
      <c r="B32589" t="str">
        <f t="shared" si="1073"/>
        <v>https://www.udobaer.de/out/media/public/cust/others/s0000739-2021-ch_it.pdf</v>
      </c>
    </row>
    <row r="32590" spans="1:2" x14ac:dyDescent="0.2">
      <c r="A32590" s="1" t="s">
        <v>2360</v>
      </c>
      <c r="B32590" t="str">
        <f t="shared" si="1073"/>
        <v>https://www.udobaer.de/out/media/public/cust/others/s0000739-2021-ch_it.pdf</v>
      </c>
    </row>
    <row r="32591" spans="1:2" x14ac:dyDescent="0.2">
      <c r="A32591" s="1" t="s">
        <v>2361</v>
      </c>
      <c r="B32591" t="str">
        <f t="shared" si="1073"/>
        <v>https://www.udobaer.de/out/media/public/cust/others/s0000739-2021-ch_it.pdf</v>
      </c>
    </row>
    <row r="32592" spans="1:2" x14ac:dyDescent="0.2">
      <c r="A32592" s="1" t="s">
        <v>2362</v>
      </c>
      <c r="B32592" t="str">
        <f t="shared" si="1073"/>
        <v>https://www.udobaer.de/out/media/public/cust/others/s0000739-2021-ch_it.pdf</v>
      </c>
    </row>
    <row r="32593" spans="1:2" x14ac:dyDescent="0.2">
      <c r="A32593" s="1" t="s">
        <v>2363</v>
      </c>
      <c r="B32593" t="str">
        <f t="shared" si="1073"/>
        <v>https://www.udobaer.de/out/media/public/cust/others/s0000739-2021-ch_it.pdf</v>
      </c>
    </row>
    <row r="32594" spans="1:2" x14ac:dyDescent="0.2">
      <c r="A32594" s="1" t="s">
        <v>2364</v>
      </c>
      <c r="B32594" t="str">
        <f t="shared" si="1073"/>
        <v>https://www.udobaer.de/out/media/public/cust/others/s0000739-2021-ch_it.pdf</v>
      </c>
    </row>
    <row r="32595" spans="1:2" x14ac:dyDescent="0.2">
      <c r="A32595" s="1" t="s">
        <v>2365</v>
      </c>
      <c r="B32595" t="str">
        <f t="shared" si="1073"/>
        <v>https://www.udobaer.de/out/media/public/cust/others/s0000739-2021-ch_it.pdf</v>
      </c>
    </row>
    <row r="32596" spans="1:2" x14ac:dyDescent="0.2">
      <c r="A32596" s="1" t="s">
        <v>2366</v>
      </c>
      <c r="B32596" t="str">
        <f t="shared" si="1073"/>
        <v>https://www.udobaer.de/out/media/public/cust/others/s0000739-2021-ch_it.pdf</v>
      </c>
    </row>
    <row r="32597" spans="1:2" x14ac:dyDescent="0.2">
      <c r="A32597" s="1" t="s">
        <v>2367</v>
      </c>
      <c r="B32597" t="str">
        <f t="shared" si="1073"/>
        <v>https://www.udobaer.de/out/media/public/cust/others/s0000739-2021-ch_it.pdf</v>
      </c>
    </row>
    <row r="32598" spans="1:2" x14ac:dyDescent="0.2">
      <c r="A32598" s="1" t="s">
        <v>2368</v>
      </c>
      <c r="B32598" t="str">
        <f t="shared" si="1073"/>
        <v>https://www.udobaer.de/out/media/public/cust/others/s0000739-2021-ch_it.pdf</v>
      </c>
    </row>
    <row r="32599" spans="1:2" x14ac:dyDescent="0.2">
      <c r="A32599" s="1" t="s">
        <v>2369</v>
      </c>
      <c r="B32599" t="str">
        <f t="shared" si="1073"/>
        <v>https://www.udobaer.de/out/media/public/cust/others/s0000739-2021-ch_it.pdf</v>
      </c>
    </row>
    <row r="32600" spans="1:2" x14ac:dyDescent="0.2">
      <c r="A32600" s="1" t="s">
        <v>2370</v>
      </c>
      <c r="B32600" t="str">
        <f t="shared" si="1073"/>
        <v>https://www.udobaer.de/out/media/public/cust/others/s0000739-2021-ch_it.pdf</v>
      </c>
    </row>
    <row r="32601" spans="1:2" x14ac:dyDescent="0.2">
      <c r="A32601" s="1" t="s">
        <v>2371</v>
      </c>
      <c r="B32601" t="str">
        <f t="shared" si="1073"/>
        <v>https://www.udobaer.de/out/media/public/cust/others/s0000739-2021-ch_it.pdf</v>
      </c>
    </row>
    <row r="32602" spans="1:2" x14ac:dyDescent="0.2">
      <c r="A32602" s="1" t="s">
        <v>2372</v>
      </c>
      <c r="B32602" t="str">
        <f t="shared" si="1073"/>
        <v>https://www.udobaer.de/out/media/public/cust/others/s0000739-2021-ch_it.pdf</v>
      </c>
    </row>
    <row r="32603" spans="1:2" x14ac:dyDescent="0.2">
      <c r="A32603" s="1" t="s">
        <v>2373</v>
      </c>
      <c r="B32603" t="str">
        <f t="shared" si="1073"/>
        <v>https://www.udobaer.de/out/media/public/cust/others/s0000739-2021-ch_it.pdf</v>
      </c>
    </row>
    <row r="32604" spans="1:2" x14ac:dyDescent="0.2">
      <c r="A32604" s="1" t="s">
        <v>2374</v>
      </c>
      <c r="B32604" t="str">
        <f t="shared" si="1073"/>
        <v>https://www.udobaer.de/out/media/public/cust/others/s0000739-2021-ch_it.pdf</v>
      </c>
    </row>
    <row r="32605" spans="1:2" x14ac:dyDescent="0.2">
      <c r="A32605" s="1" t="s">
        <v>2375</v>
      </c>
      <c r="B32605" t="str">
        <f t="shared" si="1073"/>
        <v>https://www.udobaer.de/out/media/public/cust/others/s0000739-2021-ch_it.pdf</v>
      </c>
    </row>
    <row r="32606" spans="1:2" x14ac:dyDescent="0.2">
      <c r="A32606" s="1" t="s">
        <v>2376</v>
      </c>
      <c r="B32606" t="str">
        <f t="shared" si="1073"/>
        <v>https://www.udobaer.de/out/media/public/cust/others/s0000739-2021-ch_it.pdf</v>
      </c>
    </row>
    <row r="32607" spans="1:2" x14ac:dyDescent="0.2">
      <c r="A32607" s="1" t="s">
        <v>2377</v>
      </c>
      <c r="B32607" t="str">
        <f t="shared" si="1073"/>
        <v>https://www.udobaer.de/out/media/public/cust/others/s0000739-2021-ch_it.pdf</v>
      </c>
    </row>
    <row r="32608" spans="1:2" x14ac:dyDescent="0.2">
      <c r="A32608" s="1" t="s">
        <v>2378</v>
      </c>
      <c r="B32608" t="str">
        <f t="shared" si="1073"/>
        <v>https://www.udobaer.de/out/media/public/cust/others/s0000739-2021-ch_it.pdf</v>
      </c>
    </row>
    <row r="32609" spans="1:2" x14ac:dyDescent="0.2">
      <c r="A32609" s="1" t="s">
        <v>2379</v>
      </c>
      <c r="B32609" t="str">
        <f t="shared" si="1073"/>
        <v>https://www.udobaer.de/out/media/public/cust/others/s0000739-2021-ch_it.pdf</v>
      </c>
    </row>
    <row r="32610" spans="1:2" x14ac:dyDescent="0.2">
      <c r="A32610" s="1" t="s">
        <v>2380</v>
      </c>
      <c r="B32610" t="str">
        <f t="shared" si="1073"/>
        <v>https://www.udobaer.de/out/media/public/cust/others/s0000739-2021-ch_it.pdf</v>
      </c>
    </row>
    <row r="32611" spans="1:2" x14ac:dyDescent="0.2">
      <c r="A32611" s="1" t="s">
        <v>2381</v>
      </c>
      <c r="B32611" t="str">
        <f t="shared" si="1073"/>
        <v>https://www.udobaer.de/out/media/public/cust/others/s0000739-2021-ch_it.pdf</v>
      </c>
    </row>
    <row r="32612" spans="1:2" x14ac:dyDescent="0.2">
      <c r="A32612" s="1" t="s">
        <v>2382</v>
      </c>
      <c r="B32612" t="str">
        <f t="shared" si="1073"/>
        <v>https://www.udobaer.de/out/media/public/cust/others/s0000739-2021-ch_it.pdf</v>
      </c>
    </row>
    <row r="32613" spans="1:2" x14ac:dyDescent="0.2">
      <c r="A32613" s="1" t="s">
        <v>2383</v>
      </c>
      <c r="B32613" t="str">
        <f t="shared" ref="B32613:B32635" si="1074">HYPERLINK("https://www.udobaer.de/out/media/public/cust/others/s0000739-2021-ch_it.pdf")</f>
        <v>https://www.udobaer.de/out/media/public/cust/others/s0000739-2021-ch_it.pdf</v>
      </c>
    </row>
    <row r="32614" spans="1:2" x14ac:dyDescent="0.2">
      <c r="A32614" s="1" t="s">
        <v>2384</v>
      </c>
      <c r="B32614" t="str">
        <f t="shared" si="1074"/>
        <v>https://www.udobaer.de/out/media/public/cust/others/s0000739-2021-ch_it.pdf</v>
      </c>
    </row>
    <row r="32615" spans="1:2" x14ac:dyDescent="0.2">
      <c r="A32615" s="1" t="s">
        <v>2385</v>
      </c>
      <c r="B32615" t="str">
        <f t="shared" si="1074"/>
        <v>https://www.udobaer.de/out/media/public/cust/others/s0000739-2021-ch_it.pdf</v>
      </c>
    </row>
    <row r="32616" spans="1:2" x14ac:dyDescent="0.2">
      <c r="A32616" s="1" t="s">
        <v>2386</v>
      </c>
      <c r="B32616" t="str">
        <f t="shared" si="1074"/>
        <v>https://www.udobaer.de/out/media/public/cust/others/s0000739-2021-ch_it.pdf</v>
      </c>
    </row>
    <row r="32617" spans="1:2" x14ac:dyDescent="0.2">
      <c r="A32617" s="1" t="s">
        <v>2387</v>
      </c>
      <c r="B32617" t="str">
        <f t="shared" si="1074"/>
        <v>https://www.udobaer.de/out/media/public/cust/others/s0000739-2021-ch_it.pdf</v>
      </c>
    </row>
    <row r="32618" spans="1:2" x14ac:dyDescent="0.2">
      <c r="A32618" s="1" t="s">
        <v>2388</v>
      </c>
      <c r="B32618" t="str">
        <f t="shared" si="1074"/>
        <v>https://www.udobaer.de/out/media/public/cust/others/s0000739-2021-ch_it.pdf</v>
      </c>
    </row>
    <row r="32619" spans="1:2" x14ac:dyDescent="0.2">
      <c r="A32619" s="1" t="s">
        <v>2389</v>
      </c>
      <c r="B32619" t="str">
        <f t="shared" si="1074"/>
        <v>https://www.udobaer.de/out/media/public/cust/others/s0000739-2021-ch_it.pdf</v>
      </c>
    </row>
    <row r="32620" spans="1:2" x14ac:dyDescent="0.2">
      <c r="A32620" s="1" t="s">
        <v>2390</v>
      </c>
      <c r="B32620" t="str">
        <f t="shared" si="1074"/>
        <v>https://www.udobaer.de/out/media/public/cust/others/s0000739-2021-ch_it.pdf</v>
      </c>
    </row>
    <row r="32621" spans="1:2" x14ac:dyDescent="0.2">
      <c r="A32621" s="1" t="s">
        <v>2391</v>
      </c>
      <c r="B32621" t="str">
        <f t="shared" si="1074"/>
        <v>https://www.udobaer.de/out/media/public/cust/others/s0000739-2021-ch_it.pdf</v>
      </c>
    </row>
    <row r="32622" spans="1:2" x14ac:dyDescent="0.2">
      <c r="A32622" s="1" t="s">
        <v>2392</v>
      </c>
      <c r="B32622" t="str">
        <f t="shared" si="1074"/>
        <v>https://www.udobaer.de/out/media/public/cust/others/s0000739-2021-ch_it.pdf</v>
      </c>
    </row>
    <row r="32623" spans="1:2" x14ac:dyDescent="0.2">
      <c r="A32623" s="1" t="s">
        <v>2393</v>
      </c>
      <c r="B32623" t="str">
        <f t="shared" si="1074"/>
        <v>https://www.udobaer.de/out/media/public/cust/others/s0000739-2021-ch_it.pdf</v>
      </c>
    </row>
    <row r="32624" spans="1:2" x14ac:dyDescent="0.2">
      <c r="A32624" s="1" t="s">
        <v>2394</v>
      </c>
      <c r="B32624" t="str">
        <f t="shared" si="1074"/>
        <v>https://www.udobaer.de/out/media/public/cust/others/s0000739-2021-ch_it.pdf</v>
      </c>
    </row>
    <row r="32625" spans="1:2" x14ac:dyDescent="0.2">
      <c r="A32625" s="1" t="s">
        <v>2395</v>
      </c>
      <c r="B32625" t="str">
        <f t="shared" si="1074"/>
        <v>https://www.udobaer.de/out/media/public/cust/others/s0000739-2021-ch_it.pdf</v>
      </c>
    </row>
    <row r="32626" spans="1:2" x14ac:dyDescent="0.2">
      <c r="A32626" s="1" t="s">
        <v>2396</v>
      </c>
      <c r="B32626" t="str">
        <f t="shared" si="1074"/>
        <v>https://www.udobaer.de/out/media/public/cust/others/s0000739-2021-ch_it.pdf</v>
      </c>
    </row>
    <row r="32627" spans="1:2" x14ac:dyDescent="0.2">
      <c r="A32627" s="1" t="s">
        <v>2397</v>
      </c>
      <c r="B32627" t="str">
        <f t="shared" si="1074"/>
        <v>https://www.udobaer.de/out/media/public/cust/others/s0000739-2021-ch_it.pdf</v>
      </c>
    </row>
    <row r="32628" spans="1:2" x14ac:dyDescent="0.2">
      <c r="A32628" s="1" t="s">
        <v>2398</v>
      </c>
      <c r="B32628" t="str">
        <f t="shared" si="1074"/>
        <v>https://www.udobaer.de/out/media/public/cust/others/s0000739-2021-ch_it.pdf</v>
      </c>
    </row>
    <row r="32629" spans="1:2" x14ac:dyDescent="0.2">
      <c r="A32629" s="1" t="s">
        <v>2399</v>
      </c>
      <c r="B32629" t="str">
        <f t="shared" si="1074"/>
        <v>https://www.udobaer.de/out/media/public/cust/others/s0000739-2021-ch_it.pdf</v>
      </c>
    </row>
    <row r="32630" spans="1:2" x14ac:dyDescent="0.2">
      <c r="A32630" s="1" t="s">
        <v>2400</v>
      </c>
      <c r="B32630" t="str">
        <f t="shared" si="1074"/>
        <v>https://www.udobaer.de/out/media/public/cust/others/s0000739-2021-ch_it.pdf</v>
      </c>
    </row>
    <row r="32631" spans="1:2" x14ac:dyDescent="0.2">
      <c r="A32631" s="1" t="s">
        <v>2401</v>
      </c>
      <c r="B32631" t="str">
        <f t="shared" si="1074"/>
        <v>https://www.udobaer.de/out/media/public/cust/others/s0000739-2021-ch_it.pdf</v>
      </c>
    </row>
    <row r="32632" spans="1:2" x14ac:dyDescent="0.2">
      <c r="A32632" s="1" t="s">
        <v>2402</v>
      </c>
      <c r="B32632" t="str">
        <f t="shared" si="1074"/>
        <v>https://www.udobaer.de/out/media/public/cust/others/s0000739-2021-ch_it.pdf</v>
      </c>
    </row>
    <row r="32633" spans="1:2" x14ac:dyDescent="0.2">
      <c r="A32633" s="1" t="s">
        <v>2403</v>
      </c>
      <c r="B32633" t="str">
        <f t="shared" si="1074"/>
        <v>https://www.udobaer.de/out/media/public/cust/others/s0000739-2021-ch_it.pdf</v>
      </c>
    </row>
    <row r="32634" spans="1:2" x14ac:dyDescent="0.2">
      <c r="A32634" s="1" t="s">
        <v>2404</v>
      </c>
      <c r="B32634" t="str">
        <f t="shared" si="1074"/>
        <v>https://www.udobaer.de/out/media/public/cust/others/s0000739-2021-ch_it.pdf</v>
      </c>
    </row>
    <row r="32635" spans="1:2" x14ac:dyDescent="0.2">
      <c r="A32635" s="1" t="s">
        <v>2405</v>
      </c>
      <c r="B32635" t="str">
        <f t="shared" si="1074"/>
        <v>https://www.udobaer.de/out/media/public/cust/others/s0000739-2021-ch_it.pdf</v>
      </c>
    </row>
    <row r="32636" spans="1:2" x14ac:dyDescent="0.2">
      <c r="A32636" s="1" t="s">
        <v>2426</v>
      </c>
      <c r="B32636" t="str">
        <f t="shared" ref="B32636:B32667" si="1075">HYPERLINK("https://www.udobaer.de/out/media/public/cust/others/s0000743-2021-ch_it.pdf")</f>
        <v>https://www.udobaer.de/out/media/public/cust/others/s0000743-2021-ch_it.pdf</v>
      </c>
    </row>
    <row r="32637" spans="1:2" x14ac:dyDescent="0.2">
      <c r="A32637" s="1" t="s">
        <v>2427</v>
      </c>
      <c r="B32637" t="str">
        <f t="shared" si="1075"/>
        <v>https://www.udobaer.de/out/media/public/cust/others/s0000743-2021-ch_it.pdf</v>
      </c>
    </row>
    <row r="32638" spans="1:2" x14ac:dyDescent="0.2">
      <c r="A32638" s="1" t="s">
        <v>2428</v>
      </c>
      <c r="B32638" t="str">
        <f t="shared" si="1075"/>
        <v>https://www.udobaer.de/out/media/public/cust/others/s0000743-2021-ch_it.pdf</v>
      </c>
    </row>
    <row r="32639" spans="1:2" x14ac:dyDescent="0.2">
      <c r="A32639" s="1" t="s">
        <v>2429</v>
      </c>
      <c r="B32639" t="str">
        <f t="shared" si="1075"/>
        <v>https://www.udobaer.de/out/media/public/cust/others/s0000743-2021-ch_it.pdf</v>
      </c>
    </row>
    <row r="32640" spans="1:2" x14ac:dyDescent="0.2">
      <c r="A32640" s="1" t="s">
        <v>2430</v>
      </c>
      <c r="B32640" t="str">
        <f t="shared" si="1075"/>
        <v>https://www.udobaer.de/out/media/public/cust/others/s0000743-2021-ch_it.pdf</v>
      </c>
    </row>
    <row r="32641" spans="1:2" x14ac:dyDescent="0.2">
      <c r="A32641" s="1" t="s">
        <v>2431</v>
      </c>
      <c r="B32641" t="str">
        <f t="shared" si="1075"/>
        <v>https://www.udobaer.de/out/media/public/cust/others/s0000743-2021-ch_it.pdf</v>
      </c>
    </row>
    <row r="32642" spans="1:2" x14ac:dyDescent="0.2">
      <c r="A32642" s="1" t="s">
        <v>2432</v>
      </c>
      <c r="B32642" t="str">
        <f t="shared" si="1075"/>
        <v>https://www.udobaer.de/out/media/public/cust/others/s0000743-2021-ch_it.pdf</v>
      </c>
    </row>
    <row r="32643" spans="1:2" x14ac:dyDescent="0.2">
      <c r="A32643" s="1" t="s">
        <v>2433</v>
      </c>
      <c r="B32643" t="str">
        <f t="shared" si="1075"/>
        <v>https://www.udobaer.de/out/media/public/cust/others/s0000743-2021-ch_it.pdf</v>
      </c>
    </row>
    <row r="32644" spans="1:2" x14ac:dyDescent="0.2">
      <c r="A32644" s="1" t="s">
        <v>2434</v>
      </c>
      <c r="B32644" t="str">
        <f t="shared" si="1075"/>
        <v>https://www.udobaer.de/out/media/public/cust/others/s0000743-2021-ch_it.pdf</v>
      </c>
    </row>
    <row r="32645" spans="1:2" x14ac:dyDescent="0.2">
      <c r="A32645" s="1" t="s">
        <v>2435</v>
      </c>
      <c r="B32645" t="str">
        <f t="shared" si="1075"/>
        <v>https://www.udobaer.de/out/media/public/cust/others/s0000743-2021-ch_it.pdf</v>
      </c>
    </row>
    <row r="32646" spans="1:2" x14ac:dyDescent="0.2">
      <c r="A32646" s="1" t="s">
        <v>2436</v>
      </c>
      <c r="B32646" t="str">
        <f t="shared" si="1075"/>
        <v>https://www.udobaer.de/out/media/public/cust/others/s0000743-2021-ch_it.pdf</v>
      </c>
    </row>
    <row r="32647" spans="1:2" x14ac:dyDescent="0.2">
      <c r="A32647" s="1" t="s">
        <v>2437</v>
      </c>
      <c r="B32647" t="str">
        <f t="shared" si="1075"/>
        <v>https://www.udobaer.de/out/media/public/cust/others/s0000743-2021-ch_it.pdf</v>
      </c>
    </row>
    <row r="32648" spans="1:2" x14ac:dyDescent="0.2">
      <c r="A32648" s="1" t="s">
        <v>2438</v>
      </c>
      <c r="B32648" t="str">
        <f t="shared" si="1075"/>
        <v>https://www.udobaer.de/out/media/public/cust/others/s0000743-2021-ch_it.pdf</v>
      </c>
    </row>
    <row r="32649" spans="1:2" x14ac:dyDescent="0.2">
      <c r="A32649" s="1" t="s">
        <v>2439</v>
      </c>
      <c r="B32649" t="str">
        <f t="shared" si="1075"/>
        <v>https://www.udobaer.de/out/media/public/cust/others/s0000743-2021-ch_it.pdf</v>
      </c>
    </row>
    <row r="32650" spans="1:2" x14ac:dyDescent="0.2">
      <c r="A32650" s="1" t="s">
        <v>2440</v>
      </c>
      <c r="B32650" t="str">
        <f t="shared" si="1075"/>
        <v>https://www.udobaer.de/out/media/public/cust/others/s0000743-2021-ch_it.pdf</v>
      </c>
    </row>
    <row r="32651" spans="1:2" x14ac:dyDescent="0.2">
      <c r="A32651" s="1" t="s">
        <v>2441</v>
      </c>
      <c r="B32651" t="str">
        <f t="shared" si="1075"/>
        <v>https://www.udobaer.de/out/media/public/cust/others/s0000743-2021-ch_it.pdf</v>
      </c>
    </row>
    <row r="32652" spans="1:2" x14ac:dyDescent="0.2">
      <c r="A32652" s="1" t="s">
        <v>2442</v>
      </c>
      <c r="B32652" t="str">
        <f t="shared" si="1075"/>
        <v>https://www.udobaer.de/out/media/public/cust/others/s0000743-2021-ch_it.pdf</v>
      </c>
    </row>
    <row r="32653" spans="1:2" x14ac:dyDescent="0.2">
      <c r="A32653" s="1" t="s">
        <v>2443</v>
      </c>
      <c r="B32653" t="str">
        <f t="shared" si="1075"/>
        <v>https://www.udobaer.de/out/media/public/cust/others/s0000743-2021-ch_it.pdf</v>
      </c>
    </row>
    <row r="32654" spans="1:2" x14ac:dyDescent="0.2">
      <c r="A32654" s="1" t="s">
        <v>2444</v>
      </c>
      <c r="B32654" t="str">
        <f t="shared" si="1075"/>
        <v>https://www.udobaer.de/out/media/public/cust/others/s0000743-2021-ch_it.pdf</v>
      </c>
    </row>
    <row r="32655" spans="1:2" x14ac:dyDescent="0.2">
      <c r="A32655" s="1" t="s">
        <v>2445</v>
      </c>
      <c r="B32655" t="str">
        <f t="shared" si="1075"/>
        <v>https://www.udobaer.de/out/media/public/cust/others/s0000743-2021-ch_it.pdf</v>
      </c>
    </row>
    <row r="32656" spans="1:2" x14ac:dyDescent="0.2">
      <c r="A32656" s="1" t="s">
        <v>2446</v>
      </c>
      <c r="B32656" t="str">
        <f t="shared" si="1075"/>
        <v>https://www.udobaer.de/out/media/public/cust/others/s0000743-2021-ch_it.pdf</v>
      </c>
    </row>
    <row r="32657" spans="1:2" x14ac:dyDescent="0.2">
      <c r="A32657" s="1" t="s">
        <v>2447</v>
      </c>
      <c r="B32657" t="str">
        <f t="shared" si="1075"/>
        <v>https://www.udobaer.de/out/media/public/cust/others/s0000743-2021-ch_it.pdf</v>
      </c>
    </row>
    <row r="32658" spans="1:2" x14ac:dyDescent="0.2">
      <c r="A32658" s="1" t="s">
        <v>2448</v>
      </c>
      <c r="B32658" t="str">
        <f t="shared" si="1075"/>
        <v>https://www.udobaer.de/out/media/public/cust/others/s0000743-2021-ch_it.pdf</v>
      </c>
    </row>
    <row r="32659" spans="1:2" x14ac:dyDescent="0.2">
      <c r="A32659" s="1" t="s">
        <v>2449</v>
      </c>
      <c r="B32659" t="str">
        <f t="shared" si="1075"/>
        <v>https://www.udobaer.de/out/media/public/cust/others/s0000743-2021-ch_it.pdf</v>
      </c>
    </row>
    <row r="32660" spans="1:2" x14ac:dyDescent="0.2">
      <c r="A32660" s="1" t="s">
        <v>2450</v>
      </c>
      <c r="B32660" t="str">
        <f t="shared" si="1075"/>
        <v>https://www.udobaer.de/out/media/public/cust/others/s0000743-2021-ch_it.pdf</v>
      </c>
    </row>
    <row r="32661" spans="1:2" x14ac:dyDescent="0.2">
      <c r="A32661" s="1" t="s">
        <v>2451</v>
      </c>
      <c r="B32661" t="str">
        <f t="shared" si="1075"/>
        <v>https://www.udobaer.de/out/media/public/cust/others/s0000743-2021-ch_it.pdf</v>
      </c>
    </row>
    <row r="32662" spans="1:2" x14ac:dyDescent="0.2">
      <c r="A32662" s="1" t="s">
        <v>2452</v>
      </c>
      <c r="B32662" t="str">
        <f t="shared" si="1075"/>
        <v>https://www.udobaer.de/out/media/public/cust/others/s0000743-2021-ch_it.pdf</v>
      </c>
    </row>
    <row r="32663" spans="1:2" x14ac:dyDescent="0.2">
      <c r="A32663" s="1" t="s">
        <v>2453</v>
      </c>
      <c r="B32663" t="str">
        <f t="shared" si="1075"/>
        <v>https://www.udobaer.de/out/media/public/cust/others/s0000743-2021-ch_it.pdf</v>
      </c>
    </row>
    <row r="32664" spans="1:2" x14ac:dyDescent="0.2">
      <c r="A32664" s="1" t="s">
        <v>2454</v>
      </c>
      <c r="B32664" t="str">
        <f t="shared" si="1075"/>
        <v>https://www.udobaer.de/out/media/public/cust/others/s0000743-2021-ch_it.pdf</v>
      </c>
    </row>
    <row r="32665" spans="1:2" x14ac:dyDescent="0.2">
      <c r="A32665" s="1" t="s">
        <v>2455</v>
      </c>
      <c r="B32665" t="str">
        <f t="shared" si="1075"/>
        <v>https://www.udobaer.de/out/media/public/cust/others/s0000743-2021-ch_it.pdf</v>
      </c>
    </row>
    <row r="32666" spans="1:2" x14ac:dyDescent="0.2">
      <c r="A32666" s="1" t="s">
        <v>2456</v>
      </c>
      <c r="B32666" t="str">
        <f t="shared" si="1075"/>
        <v>https://www.udobaer.de/out/media/public/cust/others/s0000743-2021-ch_it.pdf</v>
      </c>
    </row>
    <row r="32667" spans="1:2" x14ac:dyDescent="0.2">
      <c r="A32667" s="1" t="s">
        <v>2457</v>
      </c>
      <c r="B32667" t="str">
        <f t="shared" si="1075"/>
        <v>https://www.udobaer.de/out/media/public/cust/others/s0000743-2021-ch_it.pdf</v>
      </c>
    </row>
    <row r="32668" spans="1:2" x14ac:dyDescent="0.2">
      <c r="A32668" s="1" t="s">
        <v>2458</v>
      </c>
      <c r="B32668" t="str">
        <f t="shared" ref="B32668:B32699" si="1076">HYPERLINK("https://www.udobaer.de/out/media/public/cust/others/s0000743-2021-ch_it.pdf")</f>
        <v>https://www.udobaer.de/out/media/public/cust/others/s0000743-2021-ch_it.pdf</v>
      </c>
    </row>
    <row r="32669" spans="1:2" x14ac:dyDescent="0.2">
      <c r="A32669" s="1" t="s">
        <v>2459</v>
      </c>
      <c r="B32669" t="str">
        <f t="shared" si="1076"/>
        <v>https://www.udobaer.de/out/media/public/cust/others/s0000743-2021-ch_it.pdf</v>
      </c>
    </row>
    <row r="32670" spans="1:2" x14ac:dyDescent="0.2">
      <c r="A32670" s="1" t="s">
        <v>2460</v>
      </c>
      <c r="B32670" t="str">
        <f t="shared" si="1076"/>
        <v>https://www.udobaer.de/out/media/public/cust/others/s0000743-2021-ch_it.pdf</v>
      </c>
    </row>
    <row r="32671" spans="1:2" x14ac:dyDescent="0.2">
      <c r="A32671" s="1" t="s">
        <v>2461</v>
      </c>
      <c r="B32671" t="str">
        <f t="shared" si="1076"/>
        <v>https://www.udobaer.de/out/media/public/cust/others/s0000743-2021-ch_it.pdf</v>
      </c>
    </row>
    <row r="32672" spans="1:2" x14ac:dyDescent="0.2">
      <c r="A32672" s="1" t="s">
        <v>2462</v>
      </c>
      <c r="B32672" t="str">
        <f t="shared" si="1076"/>
        <v>https://www.udobaer.de/out/media/public/cust/others/s0000743-2021-ch_it.pdf</v>
      </c>
    </row>
    <row r="32673" spans="1:2" x14ac:dyDescent="0.2">
      <c r="A32673" s="1" t="s">
        <v>2463</v>
      </c>
      <c r="B32673" t="str">
        <f t="shared" si="1076"/>
        <v>https://www.udobaer.de/out/media/public/cust/others/s0000743-2021-ch_it.pdf</v>
      </c>
    </row>
    <row r="32674" spans="1:2" x14ac:dyDescent="0.2">
      <c r="A32674" s="1" t="s">
        <v>2464</v>
      </c>
      <c r="B32674" t="str">
        <f t="shared" si="1076"/>
        <v>https://www.udobaer.de/out/media/public/cust/others/s0000743-2021-ch_it.pdf</v>
      </c>
    </row>
    <row r="32675" spans="1:2" x14ac:dyDescent="0.2">
      <c r="A32675" s="1" t="s">
        <v>2465</v>
      </c>
      <c r="B32675" t="str">
        <f t="shared" si="1076"/>
        <v>https://www.udobaer.de/out/media/public/cust/others/s0000743-2021-ch_it.pdf</v>
      </c>
    </row>
    <row r="32676" spans="1:2" x14ac:dyDescent="0.2">
      <c r="A32676" s="1" t="s">
        <v>2466</v>
      </c>
      <c r="B32676" t="str">
        <f t="shared" si="1076"/>
        <v>https://www.udobaer.de/out/media/public/cust/others/s0000743-2021-ch_it.pdf</v>
      </c>
    </row>
    <row r="32677" spans="1:2" x14ac:dyDescent="0.2">
      <c r="A32677" s="1" t="s">
        <v>2467</v>
      </c>
      <c r="B32677" t="str">
        <f t="shared" si="1076"/>
        <v>https://www.udobaer.de/out/media/public/cust/others/s0000743-2021-ch_it.pdf</v>
      </c>
    </row>
    <row r="32678" spans="1:2" x14ac:dyDescent="0.2">
      <c r="A32678" s="1" t="s">
        <v>2468</v>
      </c>
      <c r="B32678" t="str">
        <f t="shared" si="1076"/>
        <v>https://www.udobaer.de/out/media/public/cust/others/s0000743-2021-ch_it.pdf</v>
      </c>
    </row>
    <row r="32679" spans="1:2" x14ac:dyDescent="0.2">
      <c r="A32679" s="1" t="s">
        <v>2469</v>
      </c>
      <c r="B32679" t="str">
        <f t="shared" si="1076"/>
        <v>https://www.udobaer.de/out/media/public/cust/others/s0000743-2021-ch_it.pdf</v>
      </c>
    </row>
    <row r="32680" spans="1:2" x14ac:dyDescent="0.2">
      <c r="A32680" s="1" t="s">
        <v>2470</v>
      </c>
      <c r="B32680" t="str">
        <f t="shared" si="1076"/>
        <v>https://www.udobaer.de/out/media/public/cust/others/s0000743-2021-ch_it.pdf</v>
      </c>
    </row>
    <row r="32681" spans="1:2" x14ac:dyDescent="0.2">
      <c r="A32681" s="1" t="s">
        <v>2471</v>
      </c>
      <c r="B32681" t="str">
        <f t="shared" si="1076"/>
        <v>https://www.udobaer.de/out/media/public/cust/others/s0000743-2021-ch_it.pdf</v>
      </c>
    </row>
    <row r="32682" spans="1:2" x14ac:dyDescent="0.2">
      <c r="A32682" s="1" t="s">
        <v>2472</v>
      </c>
      <c r="B32682" t="str">
        <f t="shared" si="1076"/>
        <v>https://www.udobaer.de/out/media/public/cust/others/s0000743-2021-ch_it.pdf</v>
      </c>
    </row>
    <row r="32683" spans="1:2" x14ac:dyDescent="0.2">
      <c r="A32683" s="1" t="s">
        <v>2473</v>
      </c>
      <c r="B32683" t="str">
        <f t="shared" si="1076"/>
        <v>https://www.udobaer.de/out/media/public/cust/others/s0000743-2021-ch_it.pdf</v>
      </c>
    </row>
    <row r="32684" spans="1:2" x14ac:dyDescent="0.2">
      <c r="A32684" s="1" t="s">
        <v>2474</v>
      </c>
      <c r="B32684" t="str">
        <f t="shared" si="1076"/>
        <v>https://www.udobaer.de/out/media/public/cust/others/s0000743-2021-ch_it.pdf</v>
      </c>
    </row>
    <row r="32685" spans="1:2" x14ac:dyDescent="0.2">
      <c r="A32685" s="1" t="s">
        <v>2475</v>
      </c>
      <c r="B32685" t="str">
        <f t="shared" si="1076"/>
        <v>https://www.udobaer.de/out/media/public/cust/others/s0000743-2021-ch_it.pdf</v>
      </c>
    </row>
    <row r="32686" spans="1:2" x14ac:dyDescent="0.2">
      <c r="A32686" s="1" t="s">
        <v>2476</v>
      </c>
      <c r="B32686" t="str">
        <f t="shared" si="1076"/>
        <v>https://www.udobaer.de/out/media/public/cust/others/s0000743-2021-ch_it.pdf</v>
      </c>
    </row>
    <row r="32687" spans="1:2" x14ac:dyDescent="0.2">
      <c r="A32687" s="1" t="s">
        <v>2477</v>
      </c>
      <c r="B32687" t="str">
        <f t="shared" si="1076"/>
        <v>https://www.udobaer.de/out/media/public/cust/others/s0000743-2021-ch_it.pdf</v>
      </c>
    </row>
    <row r="32688" spans="1:2" x14ac:dyDescent="0.2">
      <c r="A32688" s="1" t="s">
        <v>2478</v>
      </c>
      <c r="B32688" t="str">
        <f t="shared" si="1076"/>
        <v>https://www.udobaer.de/out/media/public/cust/others/s0000743-2021-ch_it.pdf</v>
      </c>
    </row>
    <row r="32689" spans="1:2" x14ac:dyDescent="0.2">
      <c r="A32689" s="1" t="s">
        <v>2479</v>
      </c>
      <c r="B32689" t="str">
        <f t="shared" si="1076"/>
        <v>https://www.udobaer.de/out/media/public/cust/others/s0000743-2021-ch_it.pdf</v>
      </c>
    </row>
    <row r="32690" spans="1:2" x14ac:dyDescent="0.2">
      <c r="A32690" s="1" t="s">
        <v>2480</v>
      </c>
      <c r="B32690" t="str">
        <f t="shared" si="1076"/>
        <v>https://www.udobaer.de/out/media/public/cust/others/s0000743-2021-ch_it.pdf</v>
      </c>
    </row>
    <row r="32691" spans="1:2" x14ac:dyDescent="0.2">
      <c r="A32691" s="1" t="s">
        <v>2481</v>
      </c>
      <c r="B32691" t="str">
        <f t="shared" si="1076"/>
        <v>https://www.udobaer.de/out/media/public/cust/others/s0000743-2021-ch_it.pdf</v>
      </c>
    </row>
    <row r="32692" spans="1:2" x14ac:dyDescent="0.2">
      <c r="A32692" s="1" t="s">
        <v>2483</v>
      </c>
      <c r="B32692" t="str">
        <f t="shared" si="1076"/>
        <v>https://www.udobaer.de/out/media/public/cust/others/s0000743-2021-ch_it.pdf</v>
      </c>
    </row>
    <row r="32693" spans="1:2" x14ac:dyDescent="0.2">
      <c r="A32693" s="1" t="s">
        <v>2484</v>
      </c>
      <c r="B32693" t="str">
        <f t="shared" si="1076"/>
        <v>https://www.udobaer.de/out/media/public/cust/others/s0000743-2021-ch_it.pdf</v>
      </c>
    </row>
    <row r="32694" spans="1:2" x14ac:dyDescent="0.2">
      <c r="A32694" s="1" t="s">
        <v>2485</v>
      </c>
      <c r="B32694" t="str">
        <f t="shared" si="1076"/>
        <v>https://www.udobaer.de/out/media/public/cust/others/s0000743-2021-ch_it.pdf</v>
      </c>
    </row>
    <row r="32695" spans="1:2" x14ac:dyDescent="0.2">
      <c r="A32695" s="1" t="s">
        <v>2486</v>
      </c>
      <c r="B32695" t="str">
        <f t="shared" si="1076"/>
        <v>https://www.udobaer.de/out/media/public/cust/others/s0000743-2021-ch_it.pdf</v>
      </c>
    </row>
    <row r="32696" spans="1:2" x14ac:dyDescent="0.2">
      <c r="A32696" s="1" t="s">
        <v>2487</v>
      </c>
      <c r="B32696" t="str">
        <f t="shared" si="1076"/>
        <v>https://www.udobaer.de/out/media/public/cust/others/s0000743-2021-ch_it.pdf</v>
      </c>
    </row>
    <row r="32697" spans="1:2" x14ac:dyDescent="0.2">
      <c r="A32697" s="1" t="s">
        <v>2488</v>
      </c>
      <c r="B32697" t="str">
        <f t="shared" si="1076"/>
        <v>https://www.udobaer.de/out/media/public/cust/others/s0000743-2021-ch_it.pdf</v>
      </c>
    </row>
    <row r="32698" spans="1:2" x14ac:dyDescent="0.2">
      <c r="A32698" s="1" t="s">
        <v>2489</v>
      </c>
      <c r="B32698" t="str">
        <f t="shared" si="1076"/>
        <v>https://www.udobaer.de/out/media/public/cust/others/s0000743-2021-ch_it.pdf</v>
      </c>
    </row>
    <row r="32699" spans="1:2" x14ac:dyDescent="0.2">
      <c r="A32699" s="1" t="s">
        <v>2490</v>
      </c>
      <c r="B32699" t="str">
        <f t="shared" si="1076"/>
        <v>https://www.udobaer.de/out/media/public/cust/others/s0000743-2021-ch_it.pdf</v>
      </c>
    </row>
    <row r="32700" spans="1:2" x14ac:dyDescent="0.2">
      <c r="A32700" s="1" t="s">
        <v>2491</v>
      </c>
      <c r="B32700" t="str">
        <f t="shared" ref="B32700:B32731" si="1077">HYPERLINK("https://www.udobaer.de/out/media/public/cust/others/s0000743-2021-ch_it.pdf")</f>
        <v>https://www.udobaer.de/out/media/public/cust/others/s0000743-2021-ch_it.pdf</v>
      </c>
    </row>
    <row r="32701" spans="1:2" x14ac:dyDescent="0.2">
      <c r="A32701" s="1" t="s">
        <v>2492</v>
      </c>
      <c r="B32701" t="str">
        <f t="shared" si="1077"/>
        <v>https://www.udobaer.de/out/media/public/cust/others/s0000743-2021-ch_it.pdf</v>
      </c>
    </row>
    <row r="32702" spans="1:2" x14ac:dyDescent="0.2">
      <c r="A32702" s="1" t="s">
        <v>2493</v>
      </c>
      <c r="B32702" t="str">
        <f t="shared" si="1077"/>
        <v>https://www.udobaer.de/out/media/public/cust/others/s0000743-2021-ch_it.pdf</v>
      </c>
    </row>
    <row r="32703" spans="1:2" x14ac:dyDescent="0.2">
      <c r="A32703" s="1" t="s">
        <v>2494</v>
      </c>
      <c r="B32703" t="str">
        <f t="shared" si="1077"/>
        <v>https://www.udobaer.de/out/media/public/cust/others/s0000743-2021-ch_it.pdf</v>
      </c>
    </row>
    <row r="32704" spans="1:2" x14ac:dyDescent="0.2">
      <c r="A32704" s="1" t="s">
        <v>2495</v>
      </c>
      <c r="B32704" t="str">
        <f t="shared" si="1077"/>
        <v>https://www.udobaer.de/out/media/public/cust/others/s0000743-2021-ch_it.pdf</v>
      </c>
    </row>
    <row r="32705" spans="1:2" x14ac:dyDescent="0.2">
      <c r="A32705" s="1" t="s">
        <v>2496</v>
      </c>
      <c r="B32705" t="str">
        <f t="shared" si="1077"/>
        <v>https://www.udobaer.de/out/media/public/cust/others/s0000743-2021-ch_it.pdf</v>
      </c>
    </row>
    <row r="32706" spans="1:2" x14ac:dyDescent="0.2">
      <c r="A32706" s="1" t="s">
        <v>2497</v>
      </c>
      <c r="B32706" t="str">
        <f t="shared" si="1077"/>
        <v>https://www.udobaer.de/out/media/public/cust/others/s0000743-2021-ch_it.pdf</v>
      </c>
    </row>
    <row r="32707" spans="1:2" x14ac:dyDescent="0.2">
      <c r="A32707" s="1" t="s">
        <v>2498</v>
      </c>
      <c r="B32707" t="str">
        <f t="shared" si="1077"/>
        <v>https://www.udobaer.de/out/media/public/cust/others/s0000743-2021-ch_it.pdf</v>
      </c>
    </row>
    <row r="32708" spans="1:2" x14ac:dyDescent="0.2">
      <c r="A32708" s="1" t="s">
        <v>2499</v>
      </c>
      <c r="B32708" t="str">
        <f t="shared" si="1077"/>
        <v>https://www.udobaer.de/out/media/public/cust/others/s0000743-2021-ch_it.pdf</v>
      </c>
    </row>
    <row r="32709" spans="1:2" x14ac:dyDescent="0.2">
      <c r="A32709" s="1" t="s">
        <v>2500</v>
      </c>
      <c r="B32709" t="str">
        <f t="shared" si="1077"/>
        <v>https://www.udobaer.de/out/media/public/cust/others/s0000743-2021-ch_it.pdf</v>
      </c>
    </row>
    <row r="32710" spans="1:2" x14ac:dyDescent="0.2">
      <c r="A32710" s="1" t="s">
        <v>2501</v>
      </c>
      <c r="B32710" t="str">
        <f t="shared" si="1077"/>
        <v>https://www.udobaer.de/out/media/public/cust/others/s0000743-2021-ch_it.pdf</v>
      </c>
    </row>
    <row r="32711" spans="1:2" x14ac:dyDescent="0.2">
      <c r="A32711" s="1" t="s">
        <v>2502</v>
      </c>
      <c r="B32711" t="str">
        <f t="shared" si="1077"/>
        <v>https://www.udobaer.de/out/media/public/cust/others/s0000743-2021-ch_it.pdf</v>
      </c>
    </row>
    <row r="32712" spans="1:2" x14ac:dyDescent="0.2">
      <c r="A32712" s="1" t="s">
        <v>2503</v>
      </c>
      <c r="B32712" t="str">
        <f t="shared" si="1077"/>
        <v>https://www.udobaer.de/out/media/public/cust/others/s0000743-2021-ch_it.pdf</v>
      </c>
    </row>
    <row r="32713" spans="1:2" x14ac:dyDescent="0.2">
      <c r="A32713" s="1" t="s">
        <v>2504</v>
      </c>
      <c r="B32713" t="str">
        <f t="shared" si="1077"/>
        <v>https://www.udobaer.de/out/media/public/cust/others/s0000743-2021-ch_it.pdf</v>
      </c>
    </row>
    <row r="32714" spans="1:2" x14ac:dyDescent="0.2">
      <c r="A32714" s="1" t="s">
        <v>2505</v>
      </c>
      <c r="B32714" t="str">
        <f t="shared" si="1077"/>
        <v>https://www.udobaer.de/out/media/public/cust/others/s0000743-2021-ch_it.pdf</v>
      </c>
    </row>
    <row r="32715" spans="1:2" x14ac:dyDescent="0.2">
      <c r="A32715" s="1" t="s">
        <v>3060</v>
      </c>
      <c r="B32715" t="str">
        <f t="shared" si="1077"/>
        <v>https://www.udobaer.de/out/media/public/cust/others/s0000743-2021-ch_it.pdf</v>
      </c>
    </row>
    <row r="32716" spans="1:2" x14ac:dyDescent="0.2">
      <c r="A32716" s="1" t="s">
        <v>3061</v>
      </c>
      <c r="B32716" t="str">
        <f t="shared" si="1077"/>
        <v>https://www.udobaer.de/out/media/public/cust/others/s0000743-2021-ch_it.pdf</v>
      </c>
    </row>
    <row r="32717" spans="1:2" x14ac:dyDescent="0.2">
      <c r="A32717" s="1" t="s">
        <v>3062</v>
      </c>
      <c r="B32717" t="str">
        <f t="shared" si="1077"/>
        <v>https://www.udobaer.de/out/media/public/cust/others/s0000743-2021-ch_it.pdf</v>
      </c>
    </row>
    <row r="32718" spans="1:2" x14ac:dyDescent="0.2">
      <c r="A32718" s="1" t="s">
        <v>3064</v>
      </c>
      <c r="B32718" t="str">
        <f t="shared" si="1077"/>
        <v>https://www.udobaer.de/out/media/public/cust/others/s0000743-2021-ch_it.pdf</v>
      </c>
    </row>
    <row r="32719" spans="1:2" x14ac:dyDescent="0.2">
      <c r="A32719" s="1" t="s">
        <v>3065</v>
      </c>
      <c r="B32719" t="str">
        <f t="shared" si="1077"/>
        <v>https://www.udobaer.de/out/media/public/cust/others/s0000743-2021-ch_it.pdf</v>
      </c>
    </row>
    <row r="32720" spans="1:2" x14ac:dyDescent="0.2">
      <c r="A32720" s="1" t="s">
        <v>3066</v>
      </c>
      <c r="B32720" t="str">
        <f t="shared" si="1077"/>
        <v>https://www.udobaer.de/out/media/public/cust/others/s0000743-2021-ch_it.pdf</v>
      </c>
    </row>
    <row r="32721" spans="1:2" x14ac:dyDescent="0.2">
      <c r="A32721" s="1" t="s">
        <v>3067</v>
      </c>
      <c r="B32721" t="str">
        <f t="shared" si="1077"/>
        <v>https://www.udobaer.de/out/media/public/cust/others/s0000743-2021-ch_it.pdf</v>
      </c>
    </row>
    <row r="32722" spans="1:2" x14ac:dyDescent="0.2">
      <c r="A32722" s="1" t="s">
        <v>3068</v>
      </c>
      <c r="B32722" t="str">
        <f t="shared" si="1077"/>
        <v>https://www.udobaer.de/out/media/public/cust/others/s0000743-2021-ch_it.pdf</v>
      </c>
    </row>
    <row r="32723" spans="1:2" x14ac:dyDescent="0.2">
      <c r="A32723" s="1" t="s">
        <v>3069</v>
      </c>
      <c r="B32723" t="str">
        <f t="shared" si="1077"/>
        <v>https://www.udobaer.de/out/media/public/cust/others/s0000743-2021-ch_it.pdf</v>
      </c>
    </row>
    <row r="32724" spans="1:2" x14ac:dyDescent="0.2">
      <c r="A32724" s="1" t="s">
        <v>3070</v>
      </c>
      <c r="B32724" t="str">
        <f t="shared" si="1077"/>
        <v>https://www.udobaer.de/out/media/public/cust/others/s0000743-2021-ch_it.pdf</v>
      </c>
    </row>
    <row r="32725" spans="1:2" x14ac:dyDescent="0.2">
      <c r="A32725" s="1" t="s">
        <v>3183</v>
      </c>
      <c r="B32725" t="str">
        <f t="shared" si="1077"/>
        <v>https://www.udobaer.de/out/media/public/cust/others/s0000743-2021-ch_it.pdf</v>
      </c>
    </row>
    <row r="32726" spans="1:2" x14ac:dyDescent="0.2">
      <c r="A32726" s="1" t="s">
        <v>3185</v>
      </c>
      <c r="B32726" t="str">
        <f t="shared" si="1077"/>
        <v>https://www.udobaer.de/out/media/public/cust/others/s0000743-2021-ch_it.pdf</v>
      </c>
    </row>
    <row r="32727" spans="1:2" x14ac:dyDescent="0.2">
      <c r="A32727" s="1" t="s">
        <v>3186</v>
      </c>
      <c r="B32727" t="str">
        <f t="shared" si="1077"/>
        <v>https://www.udobaer.de/out/media/public/cust/others/s0000743-2021-ch_it.pdf</v>
      </c>
    </row>
    <row r="32728" spans="1:2" x14ac:dyDescent="0.2">
      <c r="A32728" s="1" t="s">
        <v>3188</v>
      </c>
      <c r="B32728" t="str">
        <f t="shared" si="1077"/>
        <v>https://www.udobaer.de/out/media/public/cust/others/s0000743-2021-ch_it.pdf</v>
      </c>
    </row>
    <row r="32729" spans="1:2" x14ac:dyDescent="0.2">
      <c r="A32729" s="1" t="s">
        <v>3189</v>
      </c>
      <c r="B32729" t="str">
        <f t="shared" si="1077"/>
        <v>https://www.udobaer.de/out/media/public/cust/others/s0000743-2021-ch_it.pdf</v>
      </c>
    </row>
    <row r="32730" spans="1:2" x14ac:dyDescent="0.2">
      <c r="A32730" s="1" t="s">
        <v>3190</v>
      </c>
      <c r="B32730" t="str">
        <f t="shared" si="1077"/>
        <v>https://www.udobaer.de/out/media/public/cust/others/s0000743-2021-ch_it.pdf</v>
      </c>
    </row>
    <row r="32731" spans="1:2" x14ac:dyDescent="0.2">
      <c r="A32731" s="1" t="s">
        <v>3191</v>
      </c>
      <c r="B32731" t="str">
        <f t="shared" si="1077"/>
        <v>https://www.udobaer.de/out/media/public/cust/others/s0000743-2021-ch_it.pdf</v>
      </c>
    </row>
    <row r="32732" spans="1:2" x14ac:dyDescent="0.2">
      <c r="A32732" s="1" t="s">
        <v>3192</v>
      </c>
      <c r="B32732" t="str">
        <f t="shared" ref="B32732:B32744" si="1078">HYPERLINK("https://www.udobaer.de/out/media/public/cust/others/s0000743-2021-ch_it.pdf")</f>
        <v>https://www.udobaer.de/out/media/public/cust/others/s0000743-2021-ch_it.pdf</v>
      </c>
    </row>
    <row r="32733" spans="1:2" x14ac:dyDescent="0.2">
      <c r="A32733" s="1" t="s">
        <v>3193</v>
      </c>
      <c r="B32733" t="str">
        <f t="shared" si="1078"/>
        <v>https://www.udobaer.de/out/media/public/cust/others/s0000743-2021-ch_it.pdf</v>
      </c>
    </row>
    <row r="32734" spans="1:2" x14ac:dyDescent="0.2">
      <c r="A32734" s="1" t="s">
        <v>3194</v>
      </c>
      <c r="B32734" t="str">
        <f t="shared" si="1078"/>
        <v>https://www.udobaer.de/out/media/public/cust/others/s0000743-2021-ch_it.pdf</v>
      </c>
    </row>
    <row r="32735" spans="1:2" x14ac:dyDescent="0.2">
      <c r="A32735" s="1" t="s">
        <v>3195</v>
      </c>
      <c r="B32735" t="str">
        <f t="shared" si="1078"/>
        <v>https://www.udobaer.de/out/media/public/cust/others/s0000743-2021-ch_it.pdf</v>
      </c>
    </row>
    <row r="32736" spans="1:2" x14ac:dyDescent="0.2">
      <c r="A32736" s="1" t="s">
        <v>3196</v>
      </c>
      <c r="B32736" t="str">
        <f t="shared" si="1078"/>
        <v>https://www.udobaer.de/out/media/public/cust/others/s0000743-2021-ch_it.pdf</v>
      </c>
    </row>
    <row r="32737" spans="1:2" x14ac:dyDescent="0.2">
      <c r="A32737" s="1" t="s">
        <v>3197</v>
      </c>
      <c r="B32737" t="str">
        <f t="shared" si="1078"/>
        <v>https://www.udobaer.de/out/media/public/cust/others/s0000743-2021-ch_it.pdf</v>
      </c>
    </row>
    <row r="32738" spans="1:2" x14ac:dyDescent="0.2">
      <c r="A32738" s="1" t="s">
        <v>3198</v>
      </c>
      <c r="B32738" t="str">
        <f t="shared" si="1078"/>
        <v>https://www.udobaer.de/out/media/public/cust/others/s0000743-2021-ch_it.pdf</v>
      </c>
    </row>
    <row r="32739" spans="1:2" x14ac:dyDescent="0.2">
      <c r="A32739" s="1" t="s">
        <v>3199</v>
      </c>
      <c r="B32739" t="str">
        <f t="shared" si="1078"/>
        <v>https://www.udobaer.de/out/media/public/cust/others/s0000743-2021-ch_it.pdf</v>
      </c>
    </row>
    <row r="32740" spans="1:2" x14ac:dyDescent="0.2">
      <c r="A32740" s="1" t="s">
        <v>3200</v>
      </c>
      <c r="B32740" t="str">
        <f t="shared" si="1078"/>
        <v>https://www.udobaer.de/out/media/public/cust/others/s0000743-2021-ch_it.pdf</v>
      </c>
    </row>
    <row r="32741" spans="1:2" x14ac:dyDescent="0.2">
      <c r="A32741" s="1" t="s">
        <v>3201</v>
      </c>
      <c r="B32741" t="str">
        <f t="shared" si="1078"/>
        <v>https://www.udobaer.de/out/media/public/cust/others/s0000743-2021-ch_it.pdf</v>
      </c>
    </row>
    <row r="32742" spans="1:2" x14ac:dyDescent="0.2">
      <c r="A32742" s="1" t="s">
        <v>3202</v>
      </c>
      <c r="B32742" t="str">
        <f t="shared" si="1078"/>
        <v>https://www.udobaer.de/out/media/public/cust/others/s0000743-2021-ch_it.pdf</v>
      </c>
    </row>
    <row r="32743" spans="1:2" x14ac:dyDescent="0.2">
      <c r="A32743" s="1" t="s">
        <v>3203</v>
      </c>
      <c r="B32743" t="str">
        <f t="shared" si="1078"/>
        <v>https://www.udobaer.de/out/media/public/cust/others/s0000743-2021-ch_it.pdf</v>
      </c>
    </row>
    <row r="32744" spans="1:2" x14ac:dyDescent="0.2">
      <c r="A32744" s="1" t="s">
        <v>3205</v>
      </c>
      <c r="B32744" t="str">
        <f t="shared" si="1078"/>
        <v>https://www.udobaer.de/out/media/public/cust/others/s0000743-2021-ch_it.pdf</v>
      </c>
    </row>
    <row r="32745" spans="1:2" x14ac:dyDescent="0.2">
      <c r="A32745" s="1" t="s">
        <v>2506</v>
      </c>
      <c r="B32745" t="str">
        <f>HYPERLINK("https://www.udobaer.de/out/media/public/cust/others/s0000744-2021-ch_it.pdf")</f>
        <v>https://www.udobaer.de/out/media/public/cust/others/s0000744-2021-ch_it.pdf</v>
      </c>
    </row>
    <row r="32746" spans="1:2" x14ac:dyDescent="0.2">
      <c r="A32746" s="1" t="s">
        <v>2507</v>
      </c>
      <c r="B32746" t="str">
        <f t="shared" ref="B32746:B32809" si="1079">HYPERLINK("https://www.udobaer.de/out/media/public/cust/others/s0000745-2021-ch_it.pdf")</f>
        <v>https://www.udobaer.de/out/media/public/cust/others/s0000745-2021-ch_it.pdf</v>
      </c>
    </row>
    <row r="32747" spans="1:2" x14ac:dyDescent="0.2">
      <c r="A32747" s="1" t="s">
        <v>2508</v>
      </c>
      <c r="B32747" t="str">
        <f t="shared" si="1079"/>
        <v>https://www.udobaer.de/out/media/public/cust/others/s0000745-2021-ch_it.pdf</v>
      </c>
    </row>
    <row r="32748" spans="1:2" x14ac:dyDescent="0.2">
      <c r="A32748" s="1" t="s">
        <v>2509</v>
      </c>
      <c r="B32748" t="str">
        <f t="shared" si="1079"/>
        <v>https://www.udobaer.de/out/media/public/cust/others/s0000745-2021-ch_it.pdf</v>
      </c>
    </row>
    <row r="32749" spans="1:2" x14ac:dyDescent="0.2">
      <c r="A32749" s="1" t="s">
        <v>2510</v>
      </c>
      <c r="B32749" t="str">
        <f t="shared" si="1079"/>
        <v>https://www.udobaer.de/out/media/public/cust/others/s0000745-2021-ch_it.pdf</v>
      </c>
    </row>
    <row r="32750" spans="1:2" x14ac:dyDescent="0.2">
      <c r="A32750" s="1" t="s">
        <v>2511</v>
      </c>
      <c r="B32750" t="str">
        <f t="shared" si="1079"/>
        <v>https://www.udobaer.de/out/media/public/cust/others/s0000745-2021-ch_it.pdf</v>
      </c>
    </row>
    <row r="32751" spans="1:2" x14ac:dyDescent="0.2">
      <c r="A32751" s="1" t="s">
        <v>2512</v>
      </c>
      <c r="B32751" t="str">
        <f t="shared" si="1079"/>
        <v>https://www.udobaer.de/out/media/public/cust/others/s0000745-2021-ch_it.pdf</v>
      </c>
    </row>
    <row r="32752" spans="1:2" x14ac:dyDescent="0.2">
      <c r="A32752" s="1" t="s">
        <v>2513</v>
      </c>
      <c r="B32752" t="str">
        <f t="shared" si="1079"/>
        <v>https://www.udobaer.de/out/media/public/cust/others/s0000745-2021-ch_it.pdf</v>
      </c>
    </row>
    <row r="32753" spans="1:2" x14ac:dyDescent="0.2">
      <c r="A32753" s="1" t="s">
        <v>2514</v>
      </c>
      <c r="B32753" t="str">
        <f t="shared" si="1079"/>
        <v>https://www.udobaer.de/out/media/public/cust/others/s0000745-2021-ch_it.pdf</v>
      </c>
    </row>
    <row r="32754" spans="1:2" x14ac:dyDescent="0.2">
      <c r="A32754" s="1" t="s">
        <v>2515</v>
      </c>
      <c r="B32754" t="str">
        <f t="shared" si="1079"/>
        <v>https://www.udobaer.de/out/media/public/cust/others/s0000745-2021-ch_it.pdf</v>
      </c>
    </row>
    <row r="32755" spans="1:2" x14ac:dyDescent="0.2">
      <c r="A32755" s="1" t="s">
        <v>2516</v>
      </c>
      <c r="B32755" t="str">
        <f t="shared" si="1079"/>
        <v>https://www.udobaer.de/out/media/public/cust/others/s0000745-2021-ch_it.pdf</v>
      </c>
    </row>
    <row r="32756" spans="1:2" x14ac:dyDescent="0.2">
      <c r="A32756" s="1" t="s">
        <v>2517</v>
      </c>
      <c r="B32756" t="str">
        <f t="shared" si="1079"/>
        <v>https://www.udobaer.de/out/media/public/cust/others/s0000745-2021-ch_it.pdf</v>
      </c>
    </row>
    <row r="32757" spans="1:2" x14ac:dyDescent="0.2">
      <c r="A32757" s="1" t="s">
        <v>2518</v>
      </c>
      <c r="B32757" t="str">
        <f t="shared" si="1079"/>
        <v>https://www.udobaer.de/out/media/public/cust/others/s0000745-2021-ch_it.pdf</v>
      </c>
    </row>
    <row r="32758" spans="1:2" x14ac:dyDescent="0.2">
      <c r="A32758" s="1" t="s">
        <v>2519</v>
      </c>
      <c r="B32758" t="str">
        <f t="shared" si="1079"/>
        <v>https://www.udobaer.de/out/media/public/cust/others/s0000745-2021-ch_it.pdf</v>
      </c>
    </row>
    <row r="32759" spans="1:2" x14ac:dyDescent="0.2">
      <c r="A32759" s="1" t="s">
        <v>2520</v>
      </c>
      <c r="B32759" t="str">
        <f t="shared" si="1079"/>
        <v>https://www.udobaer.de/out/media/public/cust/others/s0000745-2021-ch_it.pdf</v>
      </c>
    </row>
    <row r="32760" spans="1:2" x14ac:dyDescent="0.2">
      <c r="A32760" s="1" t="s">
        <v>2521</v>
      </c>
      <c r="B32760" t="str">
        <f t="shared" si="1079"/>
        <v>https://www.udobaer.de/out/media/public/cust/others/s0000745-2021-ch_it.pdf</v>
      </c>
    </row>
    <row r="32761" spans="1:2" x14ac:dyDescent="0.2">
      <c r="A32761" s="1" t="s">
        <v>2522</v>
      </c>
      <c r="B32761" t="str">
        <f t="shared" si="1079"/>
        <v>https://www.udobaer.de/out/media/public/cust/others/s0000745-2021-ch_it.pdf</v>
      </c>
    </row>
    <row r="32762" spans="1:2" x14ac:dyDescent="0.2">
      <c r="A32762" s="1" t="s">
        <v>2523</v>
      </c>
      <c r="B32762" t="str">
        <f t="shared" si="1079"/>
        <v>https://www.udobaer.de/out/media/public/cust/others/s0000745-2021-ch_it.pdf</v>
      </c>
    </row>
    <row r="32763" spans="1:2" x14ac:dyDescent="0.2">
      <c r="A32763" s="1" t="s">
        <v>2524</v>
      </c>
      <c r="B32763" t="str">
        <f t="shared" si="1079"/>
        <v>https://www.udobaer.de/out/media/public/cust/others/s0000745-2021-ch_it.pdf</v>
      </c>
    </row>
    <row r="32764" spans="1:2" x14ac:dyDescent="0.2">
      <c r="A32764" s="1" t="s">
        <v>2525</v>
      </c>
      <c r="B32764" t="str">
        <f t="shared" si="1079"/>
        <v>https://www.udobaer.de/out/media/public/cust/others/s0000745-2021-ch_it.pdf</v>
      </c>
    </row>
    <row r="32765" spans="1:2" x14ac:dyDescent="0.2">
      <c r="A32765" s="1" t="s">
        <v>2526</v>
      </c>
      <c r="B32765" t="str">
        <f t="shared" si="1079"/>
        <v>https://www.udobaer.de/out/media/public/cust/others/s0000745-2021-ch_it.pdf</v>
      </c>
    </row>
    <row r="32766" spans="1:2" x14ac:dyDescent="0.2">
      <c r="A32766" s="1" t="s">
        <v>2527</v>
      </c>
      <c r="B32766" t="str">
        <f t="shared" si="1079"/>
        <v>https://www.udobaer.de/out/media/public/cust/others/s0000745-2021-ch_it.pdf</v>
      </c>
    </row>
    <row r="32767" spans="1:2" x14ac:dyDescent="0.2">
      <c r="A32767" s="1" t="s">
        <v>2528</v>
      </c>
      <c r="B32767" t="str">
        <f t="shared" si="1079"/>
        <v>https://www.udobaer.de/out/media/public/cust/others/s0000745-2021-ch_it.pdf</v>
      </c>
    </row>
    <row r="32768" spans="1:2" x14ac:dyDescent="0.2">
      <c r="A32768" s="1" t="s">
        <v>2529</v>
      </c>
      <c r="B32768" t="str">
        <f t="shared" si="1079"/>
        <v>https://www.udobaer.de/out/media/public/cust/others/s0000745-2021-ch_it.pdf</v>
      </c>
    </row>
    <row r="32769" spans="1:2" x14ac:dyDescent="0.2">
      <c r="A32769" s="1" t="s">
        <v>2530</v>
      </c>
      <c r="B32769" t="str">
        <f t="shared" si="1079"/>
        <v>https://www.udobaer.de/out/media/public/cust/others/s0000745-2021-ch_it.pdf</v>
      </c>
    </row>
    <row r="32770" spans="1:2" x14ac:dyDescent="0.2">
      <c r="A32770" s="1" t="s">
        <v>2531</v>
      </c>
      <c r="B32770" t="str">
        <f t="shared" si="1079"/>
        <v>https://www.udobaer.de/out/media/public/cust/others/s0000745-2021-ch_it.pdf</v>
      </c>
    </row>
    <row r="32771" spans="1:2" x14ac:dyDescent="0.2">
      <c r="A32771" s="1" t="s">
        <v>2532</v>
      </c>
      <c r="B32771" t="str">
        <f t="shared" si="1079"/>
        <v>https://www.udobaer.de/out/media/public/cust/others/s0000745-2021-ch_it.pdf</v>
      </c>
    </row>
    <row r="32772" spans="1:2" x14ac:dyDescent="0.2">
      <c r="A32772" s="1" t="s">
        <v>2533</v>
      </c>
      <c r="B32772" t="str">
        <f t="shared" si="1079"/>
        <v>https://www.udobaer.de/out/media/public/cust/others/s0000745-2021-ch_it.pdf</v>
      </c>
    </row>
    <row r="32773" spans="1:2" x14ac:dyDescent="0.2">
      <c r="A32773" s="1" t="s">
        <v>2534</v>
      </c>
      <c r="B32773" t="str">
        <f t="shared" si="1079"/>
        <v>https://www.udobaer.de/out/media/public/cust/others/s0000745-2021-ch_it.pdf</v>
      </c>
    </row>
    <row r="32774" spans="1:2" x14ac:dyDescent="0.2">
      <c r="A32774" s="1" t="s">
        <v>2535</v>
      </c>
      <c r="B32774" t="str">
        <f t="shared" si="1079"/>
        <v>https://www.udobaer.de/out/media/public/cust/others/s0000745-2021-ch_it.pdf</v>
      </c>
    </row>
    <row r="32775" spans="1:2" x14ac:dyDescent="0.2">
      <c r="A32775" s="1" t="s">
        <v>2536</v>
      </c>
      <c r="B32775" t="str">
        <f t="shared" si="1079"/>
        <v>https://www.udobaer.de/out/media/public/cust/others/s0000745-2021-ch_it.pdf</v>
      </c>
    </row>
    <row r="32776" spans="1:2" x14ac:dyDescent="0.2">
      <c r="A32776" s="1" t="s">
        <v>2537</v>
      </c>
      <c r="B32776" t="str">
        <f t="shared" si="1079"/>
        <v>https://www.udobaer.de/out/media/public/cust/others/s0000745-2021-ch_it.pdf</v>
      </c>
    </row>
    <row r="32777" spans="1:2" x14ac:dyDescent="0.2">
      <c r="A32777" s="1" t="s">
        <v>2538</v>
      </c>
      <c r="B32777" t="str">
        <f t="shared" si="1079"/>
        <v>https://www.udobaer.de/out/media/public/cust/others/s0000745-2021-ch_it.pdf</v>
      </c>
    </row>
    <row r="32778" spans="1:2" x14ac:dyDescent="0.2">
      <c r="A32778" s="1" t="s">
        <v>2539</v>
      </c>
      <c r="B32778" t="str">
        <f t="shared" si="1079"/>
        <v>https://www.udobaer.de/out/media/public/cust/others/s0000745-2021-ch_it.pdf</v>
      </c>
    </row>
    <row r="32779" spans="1:2" x14ac:dyDescent="0.2">
      <c r="A32779" s="1" t="s">
        <v>2540</v>
      </c>
      <c r="B32779" t="str">
        <f t="shared" si="1079"/>
        <v>https://www.udobaer.de/out/media/public/cust/others/s0000745-2021-ch_it.pdf</v>
      </c>
    </row>
    <row r="32780" spans="1:2" x14ac:dyDescent="0.2">
      <c r="A32780" s="1" t="s">
        <v>2541</v>
      </c>
      <c r="B32780" t="str">
        <f t="shared" si="1079"/>
        <v>https://www.udobaer.de/out/media/public/cust/others/s0000745-2021-ch_it.pdf</v>
      </c>
    </row>
    <row r="32781" spans="1:2" x14ac:dyDescent="0.2">
      <c r="A32781" s="1" t="s">
        <v>2542</v>
      </c>
      <c r="B32781" t="str">
        <f t="shared" si="1079"/>
        <v>https://www.udobaer.de/out/media/public/cust/others/s0000745-2021-ch_it.pdf</v>
      </c>
    </row>
    <row r="32782" spans="1:2" x14ac:dyDescent="0.2">
      <c r="A32782" s="1" t="s">
        <v>2543</v>
      </c>
      <c r="B32782" t="str">
        <f t="shared" si="1079"/>
        <v>https://www.udobaer.de/out/media/public/cust/others/s0000745-2021-ch_it.pdf</v>
      </c>
    </row>
    <row r="32783" spans="1:2" x14ac:dyDescent="0.2">
      <c r="A32783" s="1" t="s">
        <v>2544</v>
      </c>
      <c r="B32783" t="str">
        <f t="shared" si="1079"/>
        <v>https://www.udobaer.de/out/media/public/cust/others/s0000745-2021-ch_it.pdf</v>
      </c>
    </row>
    <row r="32784" spans="1:2" x14ac:dyDescent="0.2">
      <c r="A32784" s="1" t="s">
        <v>2545</v>
      </c>
      <c r="B32784" t="str">
        <f t="shared" si="1079"/>
        <v>https://www.udobaer.de/out/media/public/cust/others/s0000745-2021-ch_it.pdf</v>
      </c>
    </row>
    <row r="32785" spans="1:2" x14ac:dyDescent="0.2">
      <c r="A32785" s="1" t="s">
        <v>2546</v>
      </c>
      <c r="B32785" t="str">
        <f t="shared" si="1079"/>
        <v>https://www.udobaer.de/out/media/public/cust/others/s0000745-2021-ch_it.pdf</v>
      </c>
    </row>
    <row r="32786" spans="1:2" x14ac:dyDescent="0.2">
      <c r="A32786" s="1" t="s">
        <v>2547</v>
      </c>
      <c r="B32786" t="str">
        <f t="shared" si="1079"/>
        <v>https://www.udobaer.de/out/media/public/cust/others/s0000745-2021-ch_it.pdf</v>
      </c>
    </row>
    <row r="32787" spans="1:2" x14ac:dyDescent="0.2">
      <c r="A32787" s="1" t="s">
        <v>2548</v>
      </c>
      <c r="B32787" t="str">
        <f t="shared" si="1079"/>
        <v>https://www.udobaer.de/out/media/public/cust/others/s0000745-2021-ch_it.pdf</v>
      </c>
    </row>
    <row r="32788" spans="1:2" x14ac:dyDescent="0.2">
      <c r="A32788" s="1" t="s">
        <v>2549</v>
      </c>
      <c r="B32788" t="str">
        <f t="shared" si="1079"/>
        <v>https://www.udobaer.de/out/media/public/cust/others/s0000745-2021-ch_it.pdf</v>
      </c>
    </row>
    <row r="32789" spans="1:2" x14ac:dyDescent="0.2">
      <c r="A32789" s="1" t="s">
        <v>2550</v>
      </c>
      <c r="B32789" t="str">
        <f t="shared" si="1079"/>
        <v>https://www.udobaer.de/out/media/public/cust/others/s0000745-2021-ch_it.pdf</v>
      </c>
    </row>
    <row r="32790" spans="1:2" x14ac:dyDescent="0.2">
      <c r="A32790" s="1" t="s">
        <v>2551</v>
      </c>
      <c r="B32790" t="str">
        <f t="shared" si="1079"/>
        <v>https://www.udobaer.de/out/media/public/cust/others/s0000745-2021-ch_it.pdf</v>
      </c>
    </row>
    <row r="32791" spans="1:2" x14ac:dyDescent="0.2">
      <c r="A32791" s="1" t="s">
        <v>2552</v>
      </c>
      <c r="B32791" t="str">
        <f t="shared" si="1079"/>
        <v>https://www.udobaer.de/out/media/public/cust/others/s0000745-2021-ch_it.pdf</v>
      </c>
    </row>
    <row r="32792" spans="1:2" x14ac:dyDescent="0.2">
      <c r="A32792" s="1" t="s">
        <v>2553</v>
      </c>
      <c r="B32792" t="str">
        <f t="shared" si="1079"/>
        <v>https://www.udobaer.de/out/media/public/cust/others/s0000745-2021-ch_it.pdf</v>
      </c>
    </row>
    <row r="32793" spans="1:2" x14ac:dyDescent="0.2">
      <c r="A32793" s="1" t="s">
        <v>2554</v>
      </c>
      <c r="B32793" t="str">
        <f t="shared" si="1079"/>
        <v>https://www.udobaer.de/out/media/public/cust/others/s0000745-2021-ch_it.pdf</v>
      </c>
    </row>
    <row r="32794" spans="1:2" x14ac:dyDescent="0.2">
      <c r="A32794" s="1" t="s">
        <v>2555</v>
      </c>
      <c r="B32794" t="str">
        <f t="shared" si="1079"/>
        <v>https://www.udobaer.de/out/media/public/cust/others/s0000745-2021-ch_it.pdf</v>
      </c>
    </row>
    <row r="32795" spans="1:2" x14ac:dyDescent="0.2">
      <c r="A32795" s="1" t="s">
        <v>2556</v>
      </c>
      <c r="B32795" t="str">
        <f t="shared" si="1079"/>
        <v>https://www.udobaer.de/out/media/public/cust/others/s0000745-2021-ch_it.pdf</v>
      </c>
    </row>
    <row r="32796" spans="1:2" x14ac:dyDescent="0.2">
      <c r="A32796" s="1" t="s">
        <v>2557</v>
      </c>
      <c r="B32796" t="str">
        <f t="shared" si="1079"/>
        <v>https://www.udobaer.de/out/media/public/cust/others/s0000745-2021-ch_it.pdf</v>
      </c>
    </row>
    <row r="32797" spans="1:2" x14ac:dyDescent="0.2">
      <c r="A32797" s="1" t="s">
        <v>2558</v>
      </c>
      <c r="B32797" t="str">
        <f t="shared" si="1079"/>
        <v>https://www.udobaer.de/out/media/public/cust/others/s0000745-2021-ch_it.pdf</v>
      </c>
    </row>
    <row r="32798" spans="1:2" x14ac:dyDescent="0.2">
      <c r="A32798" s="1" t="s">
        <v>2559</v>
      </c>
      <c r="B32798" t="str">
        <f t="shared" si="1079"/>
        <v>https://www.udobaer.de/out/media/public/cust/others/s0000745-2021-ch_it.pdf</v>
      </c>
    </row>
    <row r="32799" spans="1:2" x14ac:dyDescent="0.2">
      <c r="A32799" s="1" t="s">
        <v>2560</v>
      </c>
      <c r="B32799" t="str">
        <f t="shared" si="1079"/>
        <v>https://www.udobaer.de/out/media/public/cust/others/s0000745-2021-ch_it.pdf</v>
      </c>
    </row>
    <row r="32800" spans="1:2" x14ac:dyDescent="0.2">
      <c r="A32800" s="1" t="s">
        <v>2561</v>
      </c>
      <c r="B32800" t="str">
        <f t="shared" si="1079"/>
        <v>https://www.udobaer.de/out/media/public/cust/others/s0000745-2021-ch_it.pdf</v>
      </c>
    </row>
    <row r="32801" spans="1:2" x14ac:dyDescent="0.2">
      <c r="A32801" s="1" t="s">
        <v>2562</v>
      </c>
      <c r="B32801" t="str">
        <f t="shared" si="1079"/>
        <v>https://www.udobaer.de/out/media/public/cust/others/s0000745-2021-ch_it.pdf</v>
      </c>
    </row>
    <row r="32802" spans="1:2" x14ac:dyDescent="0.2">
      <c r="A32802" s="1" t="s">
        <v>2563</v>
      </c>
      <c r="B32802" t="str">
        <f t="shared" si="1079"/>
        <v>https://www.udobaer.de/out/media/public/cust/others/s0000745-2021-ch_it.pdf</v>
      </c>
    </row>
    <row r="32803" spans="1:2" x14ac:dyDescent="0.2">
      <c r="A32803" s="1" t="s">
        <v>2564</v>
      </c>
      <c r="B32803" t="str">
        <f t="shared" si="1079"/>
        <v>https://www.udobaer.de/out/media/public/cust/others/s0000745-2021-ch_it.pdf</v>
      </c>
    </row>
    <row r="32804" spans="1:2" x14ac:dyDescent="0.2">
      <c r="A32804" s="1" t="s">
        <v>2565</v>
      </c>
      <c r="B32804" t="str">
        <f t="shared" si="1079"/>
        <v>https://www.udobaer.de/out/media/public/cust/others/s0000745-2021-ch_it.pdf</v>
      </c>
    </row>
    <row r="32805" spans="1:2" x14ac:dyDescent="0.2">
      <c r="A32805" s="1" t="s">
        <v>2566</v>
      </c>
      <c r="B32805" t="str">
        <f t="shared" si="1079"/>
        <v>https://www.udobaer.de/out/media/public/cust/others/s0000745-2021-ch_it.pdf</v>
      </c>
    </row>
    <row r="32806" spans="1:2" x14ac:dyDescent="0.2">
      <c r="A32806" s="1" t="s">
        <v>2567</v>
      </c>
      <c r="B32806" t="str">
        <f t="shared" si="1079"/>
        <v>https://www.udobaer.de/out/media/public/cust/others/s0000745-2021-ch_it.pdf</v>
      </c>
    </row>
    <row r="32807" spans="1:2" x14ac:dyDescent="0.2">
      <c r="A32807" s="1" t="s">
        <v>2568</v>
      </c>
      <c r="B32807" t="str">
        <f t="shared" si="1079"/>
        <v>https://www.udobaer.de/out/media/public/cust/others/s0000745-2021-ch_it.pdf</v>
      </c>
    </row>
    <row r="32808" spans="1:2" x14ac:dyDescent="0.2">
      <c r="A32808" s="1" t="s">
        <v>2569</v>
      </c>
      <c r="B32808" t="str">
        <f t="shared" si="1079"/>
        <v>https://www.udobaer.de/out/media/public/cust/others/s0000745-2021-ch_it.pdf</v>
      </c>
    </row>
    <row r="32809" spans="1:2" x14ac:dyDescent="0.2">
      <c r="A32809" s="1" t="s">
        <v>2570</v>
      </c>
      <c r="B32809" t="str">
        <f t="shared" si="1079"/>
        <v>https://www.udobaer.de/out/media/public/cust/others/s0000745-2021-ch_it.pdf</v>
      </c>
    </row>
    <row r="32810" spans="1:2" x14ac:dyDescent="0.2">
      <c r="A32810" s="1" t="s">
        <v>2571</v>
      </c>
      <c r="B32810" t="str">
        <f t="shared" ref="B32810:B32873" si="1080">HYPERLINK("https://www.udobaer.de/out/media/public/cust/others/s0000745-2021-ch_it.pdf")</f>
        <v>https://www.udobaer.de/out/media/public/cust/others/s0000745-2021-ch_it.pdf</v>
      </c>
    </row>
    <row r="32811" spans="1:2" x14ac:dyDescent="0.2">
      <c r="A32811" s="1" t="s">
        <v>2572</v>
      </c>
      <c r="B32811" t="str">
        <f t="shared" si="1080"/>
        <v>https://www.udobaer.de/out/media/public/cust/others/s0000745-2021-ch_it.pdf</v>
      </c>
    </row>
    <row r="32812" spans="1:2" x14ac:dyDescent="0.2">
      <c r="A32812" s="1" t="s">
        <v>2573</v>
      </c>
      <c r="B32812" t="str">
        <f t="shared" si="1080"/>
        <v>https://www.udobaer.de/out/media/public/cust/others/s0000745-2021-ch_it.pdf</v>
      </c>
    </row>
    <row r="32813" spans="1:2" x14ac:dyDescent="0.2">
      <c r="A32813" s="1" t="s">
        <v>2574</v>
      </c>
      <c r="B32813" t="str">
        <f t="shared" si="1080"/>
        <v>https://www.udobaer.de/out/media/public/cust/others/s0000745-2021-ch_it.pdf</v>
      </c>
    </row>
    <row r="32814" spans="1:2" x14ac:dyDescent="0.2">
      <c r="A32814" s="1" t="s">
        <v>2575</v>
      </c>
      <c r="B32814" t="str">
        <f t="shared" si="1080"/>
        <v>https://www.udobaer.de/out/media/public/cust/others/s0000745-2021-ch_it.pdf</v>
      </c>
    </row>
    <row r="32815" spans="1:2" x14ac:dyDescent="0.2">
      <c r="A32815" s="1" t="s">
        <v>2576</v>
      </c>
      <c r="B32815" t="str">
        <f t="shared" si="1080"/>
        <v>https://www.udobaer.de/out/media/public/cust/others/s0000745-2021-ch_it.pdf</v>
      </c>
    </row>
    <row r="32816" spans="1:2" x14ac:dyDescent="0.2">
      <c r="A32816" s="1" t="s">
        <v>2577</v>
      </c>
      <c r="B32816" t="str">
        <f t="shared" si="1080"/>
        <v>https://www.udobaer.de/out/media/public/cust/others/s0000745-2021-ch_it.pdf</v>
      </c>
    </row>
    <row r="32817" spans="1:2" x14ac:dyDescent="0.2">
      <c r="A32817" s="1" t="s">
        <v>2578</v>
      </c>
      <c r="B32817" t="str">
        <f t="shared" si="1080"/>
        <v>https://www.udobaer.de/out/media/public/cust/others/s0000745-2021-ch_it.pdf</v>
      </c>
    </row>
    <row r="32818" spans="1:2" x14ac:dyDescent="0.2">
      <c r="A32818" s="1" t="s">
        <v>2579</v>
      </c>
      <c r="B32818" t="str">
        <f t="shared" si="1080"/>
        <v>https://www.udobaer.de/out/media/public/cust/others/s0000745-2021-ch_it.pdf</v>
      </c>
    </row>
    <row r="32819" spans="1:2" x14ac:dyDescent="0.2">
      <c r="A32819" s="1" t="s">
        <v>2580</v>
      </c>
      <c r="B32819" t="str">
        <f t="shared" si="1080"/>
        <v>https://www.udobaer.de/out/media/public/cust/others/s0000745-2021-ch_it.pdf</v>
      </c>
    </row>
    <row r="32820" spans="1:2" x14ac:dyDescent="0.2">
      <c r="A32820" s="1" t="s">
        <v>2581</v>
      </c>
      <c r="B32820" t="str">
        <f t="shared" si="1080"/>
        <v>https://www.udobaer.de/out/media/public/cust/others/s0000745-2021-ch_it.pdf</v>
      </c>
    </row>
    <row r="32821" spans="1:2" x14ac:dyDescent="0.2">
      <c r="A32821" s="1" t="s">
        <v>2582</v>
      </c>
      <c r="B32821" t="str">
        <f t="shared" si="1080"/>
        <v>https://www.udobaer.de/out/media/public/cust/others/s0000745-2021-ch_it.pdf</v>
      </c>
    </row>
    <row r="32822" spans="1:2" x14ac:dyDescent="0.2">
      <c r="A32822" s="1" t="s">
        <v>2583</v>
      </c>
      <c r="B32822" t="str">
        <f t="shared" si="1080"/>
        <v>https://www.udobaer.de/out/media/public/cust/others/s0000745-2021-ch_it.pdf</v>
      </c>
    </row>
    <row r="32823" spans="1:2" x14ac:dyDescent="0.2">
      <c r="A32823" s="1" t="s">
        <v>2584</v>
      </c>
      <c r="B32823" t="str">
        <f t="shared" si="1080"/>
        <v>https://www.udobaer.de/out/media/public/cust/others/s0000745-2021-ch_it.pdf</v>
      </c>
    </row>
    <row r="32824" spans="1:2" x14ac:dyDescent="0.2">
      <c r="A32824" s="1" t="s">
        <v>2585</v>
      </c>
      <c r="B32824" t="str">
        <f t="shared" si="1080"/>
        <v>https://www.udobaer.de/out/media/public/cust/others/s0000745-2021-ch_it.pdf</v>
      </c>
    </row>
    <row r="32825" spans="1:2" x14ac:dyDescent="0.2">
      <c r="A32825" s="1" t="s">
        <v>2586</v>
      </c>
      <c r="B32825" t="str">
        <f t="shared" si="1080"/>
        <v>https://www.udobaer.de/out/media/public/cust/others/s0000745-2021-ch_it.pdf</v>
      </c>
    </row>
    <row r="32826" spans="1:2" x14ac:dyDescent="0.2">
      <c r="A32826" s="1" t="s">
        <v>2587</v>
      </c>
      <c r="B32826" t="str">
        <f t="shared" si="1080"/>
        <v>https://www.udobaer.de/out/media/public/cust/others/s0000745-2021-ch_it.pdf</v>
      </c>
    </row>
    <row r="32827" spans="1:2" x14ac:dyDescent="0.2">
      <c r="A32827" s="1" t="s">
        <v>2588</v>
      </c>
      <c r="B32827" t="str">
        <f t="shared" si="1080"/>
        <v>https://www.udobaer.de/out/media/public/cust/others/s0000745-2021-ch_it.pdf</v>
      </c>
    </row>
    <row r="32828" spans="1:2" x14ac:dyDescent="0.2">
      <c r="A32828" s="1" t="s">
        <v>2589</v>
      </c>
      <c r="B32828" t="str">
        <f t="shared" si="1080"/>
        <v>https://www.udobaer.de/out/media/public/cust/others/s0000745-2021-ch_it.pdf</v>
      </c>
    </row>
    <row r="32829" spans="1:2" x14ac:dyDescent="0.2">
      <c r="A32829" s="1" t="s">
        <v>2590</v>
      </c>
      <c r="B32829" t="str">
        <f t="shared" si="1080"/>
        <v>https://www.udobaer.de/out/media/public/cust/others/s0000745-2021-ch_it.pdf</v>
      </c>
    </row>
    <row r="32830" spans="1:2" x14ac:dyDescent="0.2">
      <c r="A32830" s="1" t="s">
        <v>2591</v>
      </c>
      <c r="B32830" t="str">
        <f t="shared" si="1080"/>
        <v>https://www.udobaer.de/out/media/public/cust/others/s0000745-2021-ch_it.pdf</v>
      </c>
    </row>
    <row r="32831" spans="1:2" x14ac:dyDescent="0.2">
      <c r="A32831" s="1" t="s">
        <v>2592</v>
      </c>
      <c r="B32831" t="str">
        <f t="shared" si="1080"/>
        <v>https://www.udobaer.de/out/media/public/cust/others/s0000745-2021-ch_it.pdf</v>
      </c>
    </row>
    <row r="32832" spans="1:2" x14ac:dyDescent="0.2">
      <c r="A32832" s="1" t="s">
        <v>2593</v>
      </c>
      <c r="B32832" t="str">
        <f t="shared" si="1080"/>
        <v>https://www.udobaer.de/out/media/public/cust/others/s0000745-2021-ch_it.pdf</v>
      </c>
    </row>
    <row r="32833" spans="1:2" x14ac:dyDescent="0.2">
      <c r="A32833" s="1" t="s">
        <v>2594</v>
      </c>
      <c r="B32833" t="str">
        <f t="shared" si="1080"/>
        <v>https://www.udobaer.de/out/media/public/cust/others/s0000745-2021-ch_it.pdf</v>
      </c>
    </row>
    <row r="32834" spans="1:2" x14ac:dyDescent="0.2">
      <c r="A32834" s="1" t="s">
        <v>2595</v>
      </c>
      <c r="B32834" t="str">
        <f t="shared" si="1080"/>
        <v>https://www.udobaer.de/out/media/public/cust/others/s0000745-2021-ch_it.pdf</v>
      </c>
    </row>
    <row r="32835" spans="1:2" x14ac:dyDescent="0.2">
      <c r="A32835" s="1" t="s">
        <v>2596</v>
      </c>
      <c r="B32835" t="str">
        <f t="shared" si="1080"/>
        <v>https://www.udobaer.de/out/media/public/cust/others/s0000745-2021-ch_it.pdf</v>
      </c>
    </row>
    <row r="32836" spans="1:2" x14ac:dyDescent="0.2">
      <c r="A32836" s="1" t="s">
        <v>2597</v>
      </c>
      <c r="B32836" t="str">
        <f t="shared" si="1080"/>
        <v>https://www.udobaer.de/out/media/public/cust/others/s0000745-2021-ch_it.pdf</v>
      </c>
    </row>
    <row r="32837" spans="1:2" x14ac:dyDescent="0.2">
      <c r="A32837" s="1" t="s">
        <v>2598</v>
      </c>
      <c r="B32837" t="str">
        <f t="shared" si="1080"/>
        <v>https://www.udobaer.de/out/media/public/cust/others/s0000745-2021-ch_it.pdf</v>
      </c>
    </row>
    <row r="32838" spans="1:2" x14ac:dyDescent="0.2">
      <c r="A32838" s="1" t="s">
        <v>2599</v>
      </c>
      <c r="B32838" t="str">
        <f t="shared" si="1080"/>
        <v>https://www.udobaer.de/out/media/public/cust/others/s0000745-2021-ch_it.pdf</v>
      </c>
    </row>
    <row r="32839" spans="1:2" x14ac:dyDescent="0.2">
      <c r="A32839" s="1" t="s">
        <v>2600</v>
      </c>
      <c r="B32839" t="str">
        <f t="shared" si="1080"/>
        <v>https://www.udobaer.de/out/media/public/cust/others/s0000745-2021-ch_it.pdf</v>
      </c>
    </row>
    <row r="32840" spans="1:2" x14ac:dyDescent="0.2">
      <c r="A32840" s="1" t="s">
        <v>2601</v>
      </c>
      <c r="B32840" t="str">
        <f t="shared" si="1080"/>
        <v>https://www.udobaer.de/out/media/public/cust/others/s0000745-2021-ch_it.pdf</v>
      </c>
    </row>
    <row r="32841" spans="1:2" x14ac:dyDescent="0.2">
      <c r="A32841" s="1" t="s">
        <v>2961</v>
      </c>
      <c r="B32841" t="str">
        <f t="shared" si="1080"/>
        <v>https://www.udobaer.de/out/media/public/cust/others/s0000745-2021-ch_it.pdf</v>
      </c>
    </row>
    <row r="32842" spans="1:2" x14ac:dyDescent="0.2">
      <c r="A32842" s="1" t="s">
        <v>2963</v>
      </c>
      <c r="B32842" t="str">
        <f t="shared" si="1080"/>
        <v>https://www.udobaer.de/out/media/public/cust/others/s0000745-2021-ch_it.pdf</v>
      </c>
    </row>
    <row r="32843" spans="1:2" x14ac:dyDescent="0.2">
      <c r="A32843" s="1" t="s">
        <v>2964</v>
      </c>
      <c r="B32843" t="str">
        <f t="shared" si="1080"/>
        <v>https://www.udobaer.de/out/media/public/cust/others/s0000745-2021-ch_it.pdf</v>
      </c>
    </row>
    <row r="32844" spans="1:2" x14ac:dyDescent="0.2">
      <c r="A32844" s="1" t="s">
        <v>2965</v>
      </c>
      <c r="B32844" t="str">
        <f t="shared" si="1080"/>
        <v>https://www.udobaer.de/out/media/public/cust/others/s0000745-2021-ch_it.pdf</v>
      </c>
    </row>
    <row r="32845" spans="1:2" x14ac:dyDescent="0.2">
      <c r="A32845" s="1" t="s">
        <v>2966</v>
      </c>
      <c r="B32845" t="str">
        <f t="shared" si="1080"/>
        <v>https://www.udobaer.de/out/media/public/cust/others/s0000745-2021-ch_it.pdf</v>
      </c>
    </row>
    <row r="32846" spans="1:2" x14ac:dyDescent="0.2">
      <c r="A32846" s="1" t="s">
        <v>2967</v>
      </c>
      <c r="B32846" t="str">
        <f t="shared" si="1080"/>
        <v>https://www.udobaer.de/out/media/public/cust/others/s0000745-2021-ch_it.pdf</v>
      </c>
    </row>
    <row r="32847" spans="1:2" x14ac:dyDescent="0.2">
      <c r="A32847" s="1" t="s">
        <v>2968</v>
      </c>
      <c r="B32847" t="str">
        <f t="shared" si="1080"/>
        <v>https://www.udobaer.de/out/media/public/cust/others/s0000745-2021-ch_it.pdf</v>
      </c>
    </row>
    <row r="32848" spans="1:2" x14ac:dyDescent="0.2">
      <c r="A32848" s="1" t="s">
        <v>2969</v>
      </c>
      <c r="B32848" t="str">
        <f t="shared" si="1080"/>
        <v>https://www.udobaer.de/out/media/public/cust/others/s0000745-2021-ch_it.pdf</v>
      </c>
    </row>
    <row r="32849" spans="1:2" x14ac:dyDescent="0.2">
      <c r="A32849" s="1" t="s">
        <v>2970</v>
      </c>
      <c r="B32849" t="str">
        <f t="shared" si="1080"/>
        <v>https://www.udobaer.de/out/media/public/cust/others/s0000745-2021-ch_it.pdf</v>
      </c>
    </row>
    <row r="32850" spans="1:2" x14ac:dyDescent="0.2">
      <c r="A32850" s="1" t="s">
        <v>2971</v>
      </c>
      <c r="B32850" t="str">
        <f t="shared" si="1080"/>
        <v>https://www.udobaer.de/out/media/public/cust/others/s0000745-2021-ch_it.pdf</v>
      </c>
    </row>
    <row r="32851" spans="1:2" x14ac:dyDescent="0.2">
      <c r="A32851" s="1" t="s">
        <v>2972</v>
      </c>
      <c r="B32851" t="str">
        <f t="shared" si="1080"/>
        <v>https://www.udobaer.de/out/media/public/cust/others/s0000745-2021-ch_it.pdf</v>
      </c>
    </row>
    <row r="32852" spans="1:2" x14ac:dyDescent="0.2">
      <c r="A32852" s="1" t="s">
        <v>2973</v>
      </c>
      <c r="B32852" t="str">
        <f t="shared" si="1080"/>
        <v>https://www.udobaer.de/out/media/public/cust/others/s0000745-2021-ch_it.pdf</v>
      </c>
    </row>
    <row r="32853" spans="1:2" x14ac:dyDescent="0.2">
      <c r="A32853" s="1" t="s">
        <v>2974</v>
      </c>
      <c r="B32853" t="str">
        <f t="shared" si="1080"/>
        <v>https://www.udobaer.de/out/media/public/cust/others/s0000745-2021-ch_it.pdf</v>
      </c>
    </row>
    <row r="32854" spans="1:2" x14ac:dyDescent="0.2">
      <c r="A32854" s="1" t="s">
        <v>2975</v>
      </c>
      <c r="B32854" t="str">
        <f t="shared" si="1080"/>
        <v>https://www.udobaer.de/out/media/public/cust/others/s0000745-2021-ch_it.pdf</v>
      </c>
    </row>
    <row r="32855" spans="1:2" x14ac:dyDescent="0.2">
      <c r="A32855" s="1" t="s">
        <v>2976</v>
      </c>
      <c r="B32855" t="str">
        <f t="shared" si="1080"/>
        <v>https://www.udobaer.de/out/media/public/cust/others/s0000745-2021-ch_it.pdf</v>
      </c>
    </row>
    <row r="32856" spans="1:2" x14ac:dyDescent="0.2">
      <c r="A32856" s="1" t="s">
        <v>2977</v>
      </c>
      <c r="B32856" t="str">
        <f t="shared" si="1080"/>
        <v>https://www.udobaer.de/out/media/public/cust/others/s0000745-2021-ch_it.pdf</v>
      </c>
    </row>
    <row r="32857" spans="1:2" x14ac:dyDescent="0.2">
      <c r="A32857" s="1" t="s">
        <v>2978</v>
      </c>
      <c r="B32857" t="str">
        <f t="shared" si="1080"/>
        <v>https://www.udobaer.de/out/media/public/cust/others/s0000745-2021-ch_it.pdf</v>
      </c>
    </row>
    <row r="32858" spans="1:2" x14ac:dyDescent="0.2">
      <c r="A32858" s="1" t="s">
        <v>2979</v>
      </c>
      <c r="B32858" t="str">
        <f t="shared" si="1080"/>
        <v>https://www.udobaer.de/out/media/public/cust/others/s0000745-2021-ch_it.pdf</v>
      </c>
    </row>
    <row r="32859" spans="1:2" x14ac:dyDescent="0.2">
      <c r="A32859" s="1" t="s">
        <v>2980</v>
      </c>
      <c r="B32859" t="str">
        <f t="shared" si="1080"/>
        <v>https://www.udobaer.de/out/media/public/cust/others/s0000745-2021-ch_it.pdf</v>
      </c>
    </row>
    <row r="32860" spans="1:2" x14ac:dyDescent="0.2">
      <c r="A32860" s="1" t="s">
        <v>2981</v>
      </c>
      <c r="B32860" t="str">
        <f t="shared" si="1080"/>
        <v>https://www.udobaer.de/out/media/public/cust/others/s0000745-2021-ch_it.pdf</v>
      </c>
    </row>
    <row r="32861" spans="1:2" x14ac:dyDescent="0.2">
      <c r="A32861" s="1" t="s">
        <v>2982</v>
      </c>
      <c r="B32861" t="str">
        <f t="shared" si="1080"/>
        <v>https://www.udobaer.de/out/media/public/cust/others/s0000745-2021-ch_it.pdf</v>
      </c>
    </row>
    <row r="32862" spans="1:2" x14ac:dyDescent="0.2">
      <c r="A32862" s="1" t="s">
        <v>2983</v>
      </c>
      <c r="B32862" t="str">
        <f t="shared" si="1080"/>
        <v>https://www.udobaer.de/out/media/public/cust/others/s0000745-2021-ch_it.pdf</v>
      </c>
    </row>
    <row r="32863" spans="1:2" x14ac:dyDescent="0.2">
      <c r="A32863" s="1" t="s">
        <v>2984</v>
      </c>
      <c r="B32863" t="str">
        <f t="shared" si="1080"/>
        <v>https://www.udobaer.de/out/media/public/cust/others/s0000745-2021-ch_it.pdf</v>
      </c>
    </row>
    <row r="32864" spans="1:2" x14ac:dyDescent="0.2">
      <c r="A32864" s="1" t="s">
        <v>2985</v>
      </c>
      <c r="B32864" t="str">
        <f t="shared" si="1080"/>
        <v>https://www.udobaer.de/out/media/public/cust/others/s0000745-2021-ch_it.pdf</v>
      </c>
    </row>
    <row r="32865" spans="1:2" x14ac:dyDescent="0.2">
      <c r="A32865" s="1" t="s">
        <v>2986</v>
      </c>
      <c r="B32865" t="str">
        <f t="shared" si="1080"/>
        <v>https://www.udobaer.de/out/media/public/cust/others/s0000745-2021-ch_it.pdf</v>
      </c>
    </row>
    <row r="32866" spans="1:2" x14ac:dyDescent="0.2">
      <c r="A32866" s="1" t="s">
        <v>2987</v>
      </c>
      <c r="B32866" t="str">
        <f t="shared" si="1080"/>
        <v>https://www.udobaer.de/out/media/public/cust/others/s0000745-2021-ch_it.pdf</v>
      </c>
    </row>
    <row r="32867" spans="1:2" x14ac:dyDescent="0.2">
      <c r="A32867" s="1" t="s">
        <v>2988</v>
      </c>
      <c r="B32867" t="str">
        <f t="shared" si="1080"/>
        <v>https://www.udobaer.de/out/media/public/cust/others/s0000745-2021-ch_it.pdf</v>
      </c>
    </row>
    <row r="32868" spans="1:2" x14ac:dyDescent="0.2">
      <c r="A32868" s="1" t="s">
        <v>2989</v>
      </c>
      <c r="B32868" t="str">
        <f t="shared" si="1080"/>
        <v>https://www.udobaer.de/out/media/public/cust/others/s0000745-2021-ch_it.pdf</v>
      </c>
    </row>
    <row r="32869" spans="1:2" x14ac:dyDescent="0.2">
      <c r="A32869" s="1" t="s">
        <v>2990</v>
      </c>
      <c r="B32869" t="str">
        <f t="shared" si="1080"/>
        <v>https://www.udobaer.de/out/media/public/cust/others/s0000745-2021-ch_it.pdf</v>
      </c>
    </row>
    <row r="32870" spans="1:2" x14ac:dyDescent="0.2">
      <c r="A32870" s="1" t="s">
        <v>2991</v>
      </c>
      <c r="B32870" t="str">
        <f t="shared" si="1080"/>
        <v>https://www.udobaer.de/out/media/public/cust/others/s0000745-2021-ch_it.pdf</v>
      </c>
    </row>
    <row r="32871" spans="1:2" x14ac:dyDescent="0.2">
      <c r="A32871" s="1" t="s">
        <v>2992</v>
      </c>
      <c r="B32871" t="str">
        <f t="shared" si="1080"/>
        <v>https://www.udobaer.de/out/media/public/cust/others/s0000745-2021-ch_it.pdf</v>
      </c>
    </row>
    <row r="32872" spans="1:2" x14ac:dyDescent="0.2">
      <c r="A32872" s="1" t="s">
        <v>2997</v>
      </c>
      <c r="B32872" t="str">
        <f t="shared" si="1080"/>
        <v>https://www.udobaer.de/out/media/public/cust/others/s0000745-2021-ch_it.pdf</v>
      </c>
    </row>
    <row r="32873" spans="1:2" x14ac:dyDescent="0.2">
      <c r="A32873" s="1" t="s">
        <v>3051</v>
      </c>
      <c r="B32873" t="str">
        <f t="shared" si="1080"/>
        <v>https://www.udobaer.de/out/media/public/cust/others/s0000745-2021-ch_it.pdf</v>
      </c>
    </row>
    <row r="32874" spans="1:2" x14ac:dyDescent="0.2">
      <c r="A32874" s="1" t="s">
        <v>3053</v>
      </c>
      <c r="B32874" t="str">
        <f t="shared" ref="B32874:B32937" si="1081">HYPERLINK("https://www.udobaer.de/out/media/public/cust/others/s0000745-2021-ch_it.pdf")</f>
        <v>https://www.udobaer.de/out/media/public/cust/others/s0000745-2021-ch_it.pdf</v>
      </c>
    </row>
    <row r="32875" spans="1:2" x14ac:dyDescent="0.2">
      <c r="A32875" s="1" t="s">
        <v>3058</v>
      </c>
      <c r="B32875" t="str">
        <f t="shared" si="1081"/>
        <v>https://www.udobaer.de/out/media/public/cust/others/s0000745-2021-ch_it.pdf</v>
      </c>
    </row>
    <row r="32876" spans="1:2" x14ac:dyDescent="0.2">
      <c r="A32876" s="1" t="s">
        <v>3063</v>
      </c>
      <c r="B32876" t="str">
        <f t="shared" si="1081"/>
        <v>https://www.udobaer.de/out/media/public/cust/others/s0000745-2021-ch_it.pdf</v>
      </c>
    </row>
    <row r="32877" spans="1:2" x14ac:dyDescent="0.2">
      <c r="A32877" s="1" t="s">
        <v>3094</v>
      </c>
      <c r="B32877" t="str">
        <f t="shared" si="1081"/>
        <v>https://www.udobaer.de/out/media/public/cust/others/s0000745-2021-ch_it.pdf</v>
      </c>
    </row>
    <row r="32878" spans="1:2" x14ac:dyDescent="0.2">
      <c r="A32878" s="1" t="s">
        <v>3095</v>
      </c>
      <c r="B32878" t="str">
        <f t="shared" si="1081"/>
        <v>https://www.udobaer.de/out/media/public/cust/others/s0000745-2021-ch_it.pdf</v>
      </c>
    </row>
    <row r="32879" spans="1:2" x14ac:dyDescent="0.2">
      <c r="A32879" s="1" t="s">
        <v>3096</v>
      </c>
      <c r="B32879" t="str">
        <f t="shared" si="1081"/>
        <v>https://www.udobaer.de/out/media/public/cust/others/s0000745-2021-ch_it.pdf</v>
      </c>
    </row>
    <row r="32880" spans="1:2" x14ac:dyDescent="0.2">
      <c r="A32880" s="1" t="s">
        <v>3097</v>
      </c>
      <c r="B32880" t="str">
        <f t="shared" si="1081"/>
        <v>https://www.udobaer.de/out/media/public/cust/others/s0000745-2021-ch_it.pdf</v>
      </c>
    </row>
    <row r="32881" spans="1:2" x14ac:dyDescent="0.2">
      <c r="A32881" s="1" t="s">
        <v>3099</v>
      </c>
      <c r="B32881" t="str">
        <f t="shared" si="1081"/>
        <v>https://www.udobaer.de/out/media/public/cust/others/s0000745-2021-ch_it.pdf</v>
      </c>
    </row>
    <row r="32882" spans="1:2" x14ac:dyDescent="0.2">
      <c r="A32882" s="1" t="s">
        <v>3100</v>
      </c>
      <c r="B32882" t="str">
        <f t="shared" si="1081"/>
        <v>https://www.udobaer.de/out/media/public/cust/others/s0000745-2021-ch_it.pdf</v>
      </c>
    </row>
    <row r="32883" spans="1:2" x14ac:dyDescent="0.2">
      <c r="A32883" s="1" t="s">
        <v>3101</v>
      </c>
      <c r="B32883" t="str">
        <f t="shared" si="1081"/>
        <v>https://www.udobaer.de/out/media/public/cust/others/s0000745-2021-ch_it.pdf</v>
      </c>
    </row>
    <row r="32884" spans="1:2" x14ac:dyDescent="0.2">
      <c r="A32884" s="1" t="s">
        <v>3102</v>
      </c>
      <c r="B32884" t="str">
        <f t="shared" si="1081"/>
        <v>https://www.udobaer.de/out/media/public/cust/others/s0000745-2021-ch_it.pdf</v>
      </c>
    </row>
    <row r="32885" spans="1:2" x14ac:dyDescent="0.2">
      <c r="A32885" s="1" t="s">
        <v>3103</v>
      </c>
      <c r="B32885" t="str">
        <f t="shared" si="1081"/>
        <v>https://www.udobaer.de/out/media/public/cust/others/s0000745-2021-ch_it.pdf</v>
      </c>
    </row>
    <row r="32886" spans="1:2" x14ac:dyDescent="0.2">
      <c r="A32886" s="1" t="s">
        <v>3104</v>
      </c>
      <c r="B32886" t="str">
        <f t="shared" si="1081"/>
        <v>https://www.udobaer.de/out/media/public/cust/others/s0000745-2021-ch_it.pdf</v>
      </c>
    </row>
    <row r="32887" spans="1:2" x14ac:dyDescent="0.2">
      <c r="A32887" s="1" t="s">
        <v>3105</v>
      </c>
      <c r="B32887" t="str">
        <f t="shared" si="1081"/>
        <v>https://www.udobaer.de/out/media/public/cust/others/s0000745-2021-ch_it.pdf</v>
      </c>
    </row>
    <row r="32888" spans="1:2" x14ac:dyDescent="0.2">
      <c r="A32888" s="1" t="s">
        <v>3106</v>
      </c>
      <c r="B32888" t="str">
        <f t="shared" si="1081"/>
        <v>https://www.udobaer.de/out/media/public/cust/others/s0000745-2021-ch_it.pdf</v>
      </c>
    </row>
    <row r="32889" spans="1:2" x14ac:dyDescent="0.2">
      <c r="A32889" s="1" t="s">
        <v>3107</v>
      </c>
      <c r="B32889" t="str">
        <f t="shared" si="1081"/>
        <v>https://www.udobaer.de/out/media/public/cust/others/s0000745-2021-ch_it.pdf</v>
      </c>
    </row>
    <row r="32890" spans="1:2" x14ac:dyDescent="0.2">
      <c r="A32890" s="1" t="s">
        <v>3108</v>
      </c>
      <c r="B32890" t="str">
        <f t="shared" si="1081"/>
        <v>https://www.udobaer.de/out/media/public/cust/others/s0000745-2021-ch_it.pdf</v>
      </c>
    </row>
    <row r="32891" spans="1:2" x14ac:dyDescent="0.2">
      <c r="A32891" s="1" t="s">
        <v>3109</v>
      </c>
      <c r="B32891" t="str">
        <f t="shared" si="1081"/>
        <v>https://www.udobaer.de/out/media/public/cust/others/s0000745-2021-ch_it.pdf</v>
      </c>
    </row>
    <row r="32892" spans="1:2" x14ac:dyDescent="0.2">
      <c r="A32892" s="1" t="s">
        <v>3110</v>
      </c>
      <c r="B32892" t="str">
        <f t="shared" si="1081"/>
        <v>https://www.udobaer.de/out/media/public/cust/others/s0000745-2021-ch_it.pdf</v>
      </c>
    </row>
    <row r="32893" spans="1:2" x14ac:dyDescent="0.2">
      <c r="A32893" s="1" t="s">
        <v>3111</v>
      </c>
      <c r="B32893" t="str">
        <f t="shared" si="1081"/>
        <v>https://www.udobaer.de/out/media/public/cust/others/s0000745-2021-ch_it.pdf</v>
      </c>
    </row>
    <row r="32894" spans="1:2" x14ac:dyDescent="0.2">
      <c r="A32894" s="1" t="s">
        <v>3112</v>
      </c>
      <c r="B32894" t="str">
        <f t="shared" si="1081"/>
        <v>https://www.udobaer.de/out/media/public/cust/others/s0000745-2021-ch_it.pdf</v>
      </c>
    </row>
    <row r="32895" spans="1:2" x14ac:dyDescent="0.2">
      <c r="A32895" s="1" t="s">
        <v>3113</v>
      </c>
      <c r="B32895" t="str">
        <f t="shared" si="1081"/>
        <v>https://www.udobaer.de/out/media/public/cust/others/s0000745-2021-ch_it.pdf</v>
      </c>
    </row>
    <row r="32896" spans="1:2" x14ac:dyDescent="0.2">
      <c r="A32896" s="1" t="s">
        <v>3114</v>
      </c>
      <c r="B32896" t="str">
        <f t="shared" si="1081"/>
        <v>https://www.udobaer.de/out/media/public/cust/others/s0000745-2021-ch_it.pdf</v>
      </c>
    </row>
    <row r="32897" spans="1:2" x14ac:dyDescent="0.2">
      <c r="A32897" s="1" t="s">
        <v>3115</v>
      </c>
      <c r="B32897" t="str">
        <f t="shared" si="1081"/>
        <v>https://www.udobaer.de/out/media/public/cust/others/s0000745-2021-ch_it.pdf</v>
      </c>
    </row>
    <row r="32898" spans="1:2" x14ac:dyDescent="0.2">
      <c r="A32898" s="1" t="s">
        <v>3116</v>
      </c>
      <c r="B32898" t="str">
        <f t="shared" si="1081"/>
        <v>https://www.udobaer.de/out/media/public/cust/others/s0000745-2021-ch_it.pdf</v>
      </c>
    </row>
    <row r="32899" spans="1:2" x14ac:dyDescent="0.2">
      <c r="A32899" s="1" t="s">
        <v>3117</v>
      </c>
      <c r="B32899" t="str">
        <f t="shared" si="1081"/>
        <v>https://www.udobaer.de/out/media/public/cust/others/s0000745-2021-ch_it.pdf</v>
      </c>
    </row>
    <row r="32900" spans="1:2" x14ac:dyDescent="0.2">
      <c r="A32900" s="1" t="s">
        <v>3123</v>
      </c>
      <c r="B32900" t="str">
        <f t="shared" si="1081"/>
        <v>https://www.udobaer.de/out/media/public/cust/others/s0000745-2021-ch_it.pdf</v>
      </c>
    </row>
    <row r="32901" spans="1:2" x14ac:dyDescent="0.2">
      <c r="A32901" s="1" t="s">
        <v>3172</v>
      </c>
      <c r="B32901" t="str">
        <f t="shared" si="1081"/>
        <v>https://www.udobaer.de/out/media/public/cust/others/s0000745-2021-ch_it.pdf</v>
      </c>
    </row>
    <row r="32902" spans="1:2" x14ac:dyDescent="0.2">
      <c r="A32902" s="1" t="s">
        <v>3174</v>
      </c>
      <c r="B32902" t="str">
        <f t="shared" si="1081"/>
        <v>https://www.udobaer.de/out/media/public/cust/others/s0000745-2021-ch_it.pdf</v>
      </c>
    </row>
    <row r="32903" spans="1:2" x14ac:dyDescent="0.2">
      <c r="A32903" s="1" t="s">
        <v>3175</v>
      </c>
      <c r="B32903" t="str">
        <f t="shared" si="1081"/>
        <v>https://www.udobaer.de/out/media/public/cust/others/s0000745-2021-ch_it.pdf</v>
      </c>
    </row>
    <row r="32904" spans="1:2" x14ac:dyDescent="0.2">
      <c r="A32904" s="1" t="s">
        <v>3176</v>
      </c>
      <c r="B32904" t="str">
        <f t="shared" si="1081"/>
        <v>https://www.udobaer.de/out/media/public/cust/others/s0000745-2021-ch_it.pdf</v>
      </c>
    </row>
    <row r="32905" spans="1:2" x14ac:dyDescent="0.2">
      <c r="A32905" s="1" t="s">
        <v>3178</v>
      </c>
      <c r="B32905" t="str">
        <f t="shared" si="1081"/>
        <v>https://www.udobaer.de/out/media/public/cust/others/s0000745-2021-ch_it.pdf</v>
      </c>
    </row>
    <row r="32906" spans="1:2" x14ac:dyDescent="0.2">
      <c r="A32906" s="1" t="s">
        <v>3179</v>
      </c>
      <c r="B32906" t="str">
        <f t="shared" si="1081"/>
        <v>https://www.udobaer.de/out/media/public/cust/others/s0000745-2021-ch_it.pdf</v>
      </c>
    </row>
    <row r="32907" spans="1:2" x14ac:dyDescent="0.2">
      <c r="A32907" s="1" t="s">
        <v>3216</v>
      </c>
      <c r="B32907" t="str">
        <f t="shared" si="1081"/>
        <v>https://www.udobaer.de/out/media/public/cust/others/s0000745-2021-ch_it.pdf</v>
      </c>
    </row>
    <row r="32908" spans="1:2" x14ac:dyDescent="0.2">
      <c r="A32908" s="1" t="s">
        <v>3218</v>
      </c>
      <c r="B32908" t="str">
        <f t="shared" si="1081"/>
        <v>https://www.udobaer.de/out/media/public/cust/others/s0000745-2021-ch_it.pdf</v>
      </c>
    </row>
    <row r="32909" spans="1:2" x14ac:dyDescent="0.2">
      <c r="A32909" s="1" t="s">
        <v>3219</v>
      </c>
      <c r="B32909" t="str">
        <f t="shared" si="1081"/>
        <v>https://www.udobaer.de/out/media/public/cust/others/s0000745-2021-ch_it.pdf</v>
      </c>
    </row>
    <row r="32910" spans="1:2" x14ac:dyDescent="0.2">
      <c r="A32910" s="1" t="s">
        <v>3220</v>
      </c>
      <c r="B32910" t="str">
        <f t="shared" si="1081"/>
        <v>https://www.udobaer.de/out/media/public/cust/others/s0000745-2021-ch_it.pdf</v>
      </c>
    </row>
    <row r="32911" spans="1:2" x14ac:dyDescent="0.2">
      <c r="A32911" s="1" t="s">
        <v>3221</v>
      </c>
      <c r="B32911" t="str">
        <f t="shared" si="1081"/>
        <v>https://www.udobaer.de/out/media/public/cust/others/s0000745-2021-ch_it.pdf</v>
      </c>
    </row>
    <row r="32912" spans="1:2" x14ac:dyDescent="0.2">
      <c r="A32912" s="1" t="s">
        <v>3222</v>
      </c>
      <c r="B32912" t="str">
        <f t="shared" si="1081"/>
        <v>https://www.udobaer.de/out/media/public/cust/others/s0000745-2021-ch_it.pdf</v>
      </c>
    </row>
    <row r="32913" spans="1:2" x14ac:dyDescent="0.2">
      <c r="A32913" s="1" t="s">
        <v>3223</v>
      </c>
      <c r="B32913" t="str">
        <f t="shared" si="1081"/>
        <v>https://www.udobaer.de/out/media/public/cust/others/s0000745-2021-ch_it.pdf</v>
      </c>
    </row>
    <row r="32914" spans="1:2" x14ac:dyDescent="0.2">
      <c r="A32914" s="1" t="s">
        <v>3224</v>
      </c>
      <c r="B32914" t="str">
        <f t="shared" si="1081"/>
        <v>https://www.udobaer.de/out/media/public/cust/others/s0000745-2021-ch_it.pdf</v>
      </c>
    </row>
    <row r="32915" spans="1:2" x14ac:dyDescent="0.2">
      <c r="A32915" s="1" t="s">
        <v>3225</v>
      </c>
      <c r="B32915" t="str">
        <f t="shared" si="1081"/>
        <v>https://www.udobaer.de/out/media/public/cust/others/s0000745-2021-ch_it.pdf</v>
      </c>
    </row>
    <row r="32916" spans="1:2" x14ac:dyDescent="0.2">
      <c r="A32916" s="1" t="s">
        <v>3226</v>
      </c>
      <c r="B32916" t="str">
        <f t="shared" si="1081"/>
        <v>https://www.udobaer.de/out/media/public/cust/others/s0000745-2021-ch_it.pdf</v>
      </c>
    </row>
    <row r="32917" spans="1:2" x14ac:dyDescent="0.2">
      <c r="A32917" s="1" t="s">
        <v>3227</v>
      </c>
      <c r="B32917" t="str">
        <f t="shared" si="1081"/>
        <v>https://www.udobaer.de/out/media/public/cust/others/s0000745-2021-ch_it.pdf</v>
      </c>
    </row>
    <row r="32918" spans="1:2" x14ac:dyDescent="0.2">
      <c r="A32918" s="1" t="s">
        <v>3228</v>
      </c>
      <c r="B32918" t="str">
        <f t="shared" si="1081"/>
        <v>https://www.udobaer.de/out/media/public/cust/others/s0000745-2021-ch_it.pdf</v>
      </c>
    </row>
    <row r="32919" spans="1:2" x14ac:dyDescent="0.2">
      <c r="A32919" s="1" t="s">
        <v>3229</v>
      </c>
      <c r="B32919" t="str">
        <f t="shared" si="1081"/>
        <v>https://www.udobaer.de/out/media/public/cust/others/s0000745-2021-ch_it.pdf</v>
      </c>
    </row>
    <row r="32920" spans="1:2" x14ac:dyDescent="0.2">
      <c r="A32920" s="1" t="s">
        <v>3230</v>
      </c>
      <c r="B32920" t="str">
        <f t="shared" si="1081"/>
        <v>https://www.udobaer.de/out/media/public/cust/others/s0000745-2021-ch_it.pdf</v>
      </c>
    </row>
    <row r="32921" spans="1:2" x14ac:dyDescent="0.2">
      <c r="A32921" s="1" t="s">
        <v>3231</v>
      </c>
      <c r="B32921" t="str">
        <f t="shared" si="1081"/>
        <v>https://www.udobaer.de/out/media/public/cust/others/s0000745-2021-ch_it.pdf</v>
      </c>
    </row>
    <row r="32922" spans="1:2" x14ac:dyDescent="0.2">
      <c r="A32922" s="1" t="s">
        <v>3232</v>
      </c>
      <c r="B32922" t="str">
        <f t="shared" si="1081"/>
        <v>https://www.udobaer.de/out/media/public/cust/others/s0000745-2021-ch_it.pdf</v>
      </c>
    </row>
    <row r="32923" spans="1:2" x14ac:dyDescent="0.2">
      <c r="A32923" s="1" t="s">
        <v>3233</v>
      </c>
      <c r="B32923" t="str">
        <f t="shared" si="1081"/>
        <v>https://www.udobaer.de/out/media/public/cust/others/s0000745-2021-ch_it.pdf</v>
      </c>
    </row>
    <row r="32924" spans="1:2" x14ac:dyDescent="0.2">
      <c r="A32924" s="1" t="s">
        <v>3297</v>
      </c>
      <c r="B32924" t="str">
        <f t="shared" si="1081"/>
        <v>https://www.udobaer.de/out/media/public/cust/others/s0000745-2021-ch_it.pdf</v>
      </c>
    </row>
    <row r="32925" spans="1:2" x14ac:dyDescent="0.2">
      <c r="A32925" s="1" t="s">
        <v>3300</v>
      </c>
      <c r="B32925" t="str">
        <f t="shared" si="1081"/>
        <v>https://www.udobaer.de/out/media/public/cust/others/s0000745-2021-ch_it.pdf</v>
      </c>
    </row>
    <row r="32926" spans="1:2" x14ac:dyDescent="0.2">
      <c r="A32926" s="1" t="s">
        <v>3301</v>
      </c>
      <c r="B32926" t="str">
        <f t="shared" si="1081"/>
        <v>https://www.udobaer.de/out/media/public/cust/others/s0000745-2021-ch_it.pdf</v>
      </c>
    </row>
    <row r="32927" spans="1:2" x14ac:dyDescent="0.2">
      <c r="A32927" s="1" t="s">
        <v>3307</v>
      </c>
      <c r="B32927" t="str">
        <f t="shared" si="1081"/>
        <v>https://www.udobaer.de/out/media/public/cust/others/s0000745-2021-ch_it.pdf</v>
      </c>
    </row>
    <row r="32928" spans="1:2" x14ac:dyDescent="0.2">
      <c r="A32928" s="1" t="s">
        <v>3308</v>
      </c>
      <c r="B32928" t="str">
        <f t="shared" si="1081"/>
        <v>https://www.udobaer.de/out/media/public/cust/others/s0000745-2021-ch_it.pdf</v>
      </c>
    </row>
    <row r="32929" spans="1:2" x14ac:dyDescent="0.2">
      <c r="A32929" s="1" t="s">
        <v>3309</v>
      </c>
      <c r="B32929" t="str">
        <f t="shared" si="1081"/>
        <v>https://www.udobaer.de/out/media/public/cust/others/s0000745-2021-ch_it.pdf</v>
      </c>
    </row>
    <row r="32930" spans="1:2" x14ac:dyDescent="0.2">
      <c r="A32930" s="1" t="s">
        <v>3310</v>
      </c>
      <c r="B32930" t="str">
        <f t="shared" si="1081"/>
        <v>https://www.udobaer.de/out/media/public/cust/others/s0000745-2021-ch_it.pdf</v>
      </c>
    </row>
    <row r="32931" spans="1:2" x14ac:dyDescent="0.2">
      <c r="A32931" s="1" t="s">
        <v>3311</v>
      </c>
      <c r="B32931" t="str">
        <f t="shared" si="1081"/>
        <v>https://www.udobaer.de/out/media/public/cust/others/s0000745-2021-ch_it.pdf</v>
      </c>
    </row>
    <row r="32932" spans="1:2" x14ac:dyDescent="0.2">
      <c r="A32932" s="1" t="s">
        <v>3312</v>
      </c>
      <c r="B32932" t="str">
        <f t="shared" si="1081"/>
        <v>https://www.udobaer.de/out/media/public/cust/others/s0000745-2021-ch_it.pdf</v>
      </c>
    </row>
    <row r="32933" spans="1:2" x14ac:dyDescent="0.2">
      <c r="A32933" s="1" t="s">
        <v>3313</v>
      </c>
      <c r="B32933" t="str">
        <f t="shared" si="1081"/>
        <v>https://www.udobaer.de/out/media/public/cust/others/s0000745-2021-ch_it.pdf</v>
      </c>
    </row>
    <row r="32934" spans="1:2" x14ac:dyDescent="0.2">
      <c r="A32934" s="1" t="s">
        <v>3314</v>
      </c>
      <c r="B32934" t="str">
        <f t="shared" si="1081"/>
        <v>https://www.udobaer.de/out/media/public/cust/others/s0000745-2021-ch_it.pdf</v>
      </c>
    </row>
    <row r="32935" spans="1:2" x14ac:dyDescent="0.2">
      <c r="A32935" s="1" t="s">
        <v>3315</v>
      </c>
      <c r="B32935" t="str">
        <f t="shared" si="1081"/>
        <v>https://www.udobaer.de/out/media/public/cust/others/s0000745-2021-ch_it.pdf</v>
      </c>
    </row>
    <row r="32936" spans="1:2" x14ac:dyDescent="0.2">
      <c r="A32936" s="1" t="s">
        <v>3316</v>
      </c>
      <c r="B32936" t="str">
        <f t="shared" si="1081"/>
        <v>https://www.udobaer.de/out/media/public/cust/others/s0000745-2021-ch_it.pdf</v>
      </c>
    </row>
    <row r="32937" spans="1:2" x14ac:dyDescent="0.2">
      <c r="A32937" s="1" t="s">
        <v>3317</v>
      </c>
      <c r="B32937" t="str">
        <f t="shared" si="1081"/>
        <v>https://www.udobaer.de/out/media/public/cust/others/s0000745-2021-ch_it.pdf</v>
      </c>
    </row>
    <row r="32938" spans="1:2" x14ac:dyDescent="0.2">
      <c r="A32938" s="1" t="s">
        <v>3318</v>
      </c>
      <c r="B32938" t="str">
        <f t="shared" ref="B32938:B32946" si="1082">HYPERLINK("https://www.udobaer.de/out/media/public/cust/others/s0000745-2021-ch_it.pdf")</f>
        <v>https://www.udobaer.de/out/media/public/cust/others/s0000745-2021-ch_it.pdf</v>
      </c>
    </row>
    <row r="32939" spans="1:2" x14ac:dyDescent="0.2">
      <c r="A32939" s="1" t="s">
        <v>3319</v>
      </c>
      <c r="B32939" t="str">
        <f t="shared" si="1082"/>
        <v>https://www.udobaer.de/out/media/public/cust/others/s0000745-2021-ch_it.pdf</v>
      </c>
    </row>
    <row r="32940" spans="1:2" x14ac:dyDescent="0.2">
      <c r="A32940" s="1" t="s">
        <v>3320</v>
      </c>
      <c r="B32940" t="str">
        <f t="shared" si="1082"/>
        <v>https://www.udobaer.de/out/media/public/cust/others/s0000745-2021-ch_it.pdf</v>
      </c>
    </row>
    <row r="32941" spans="1:2" x14ac:dyDescent="0.2">
      <c r="A32941" s="1" t="s">
        <v>3321</v>
      </c>
      <c r="B32941" t="str">
        <f t="shared" si="1082"/>
        <v>https://www.udobaer.de/out/media/public/cust/others/s0000745-2021-ch_it.pdf</v>
      </c>
    </row>
    <row r="32942" spans="1:2" x14ac:dyDescent="0.2">
      <c r="A32942" s="1" t="s">
        <v>3322</v>
      </c>
      <c r="B32942" t="str">
        <f t="shared" si="1082"/>
        <v>https://www.udobaer.de/out/media/public/cust/others/s0000745-2021-ch_it.pdf</v>
      </c>
    </row>
    <row r="32943" spans="1:2" x14ac:dyDescent="0.2">
      <c r="A32943" s="1" t="s">
        <v>3323</v>
      </c>
      <c r="B32943" t="str">
        <f t="shared" si="1082"/>
        <v>https://www.udobaer.de/out/media/public/cust/others/s0000745-2021-ch_it.pdf</v>
      </c>
    </row>
    <row r="32944" spans="1:2" x14ac:dyDescent="0.2">
      <c r="A32944" s="1" t="s">
        <v>3324</v>
      </c>
      <c r="B32944" t="str">
        <f t="shared" si="1082"/>
        <v>https://www.udobaer.de/out/media/public/cust/others/s0000745-2021-ch_it.pdf</v>
      </c>
    </row>
    <row r="32945" spans="1:2" x14ac:dyDescent="0.2">
      <c r="A32945" s="1" t="s">
        <v>3325</v>
      </c>
      <c r="B32945" t="str">
        <f t="shared" si="1082"/>
        <v>https://www.udobaer.de/out/media/public/cust/others/s0000745-2021-ch_it.pdf</v>
      </c>
    </row>
    <row r="32946" spans="1:2" x14ac:dyDescent="0.2">
      <c r="A32946" s="1" t="s">
        <v>3326</v>
      </c>
      <c r="B32946" t="str">
        <f t="shared" si="1082"/>
        <v>https://www.udobaer.de/out/media/public/cust/others/s0000745-2021-ch_it.pdf</v>
      </c>
    </row>
    <row r="32947" spans="1:2" x14ac:dyDescent="0.2">
      <c r="A32947" s="1" t="s">
        <v>2602</v>
      </c>
      <c r="B32947" t="str">
        <f t="shared" ref="B32947:B32978" si="1083">HYPERLINK("https://www.udobaer.de/out/media/public/cust/others/s0000747-2021-ch_it.pdf")</f>
        <v>https://www.udobaer.de/out/media/public/cust/others/s0000747-2021-ch_it.pdf</v>
      </c>
    </row>
    <row r="32948" spans="1:2" x14ac:dyDescent="0.2">
      <c r="A32948" s="1" t="s">
        <v>2603</v>
      </c>
      <c r="B32948" t="str">
        <f t="shared" si="1083"/>
        <v>https://www.udobaer.de/out/media/public/cust/others/s0000747-2021-ch_it.pdf</v>
      </c>
    </row>
    <row r="32949" spans="1:2" x14ac:dyDescent="0.2">
      <c r="A32949" s="1" t="s">
        <v>2604</v>
      </c>
      <c r="B32949" t="str">
        <f t="shared" si="1083"/>
        <v>https://www.udobaer.de/out/media/public/cust/others/s0000747-2021-ch_it.pdf</v>
      </c>
    </row>
    <row r="32950" spans="1:2" x14ac:dyDescent="0.2">
      <c r="A32950" s="1" t="s">
        <v>2605</v>
      </c>
      <c r="B32950" t="str">
        <f t="shared" si="1083"/>
        <v>https://www.udobaer.de/out/media/public/cust/others/s0000747-2021-ch_it.pdf</v>
      </c>
    </row>
    <row r="32951" spans="1:2" x14ac:dyDescent="0.2">
      <c r="A32951" s="1" t="s">
        <v>2606</v>
      </c>
      <c r="B32951" t="str">
        <f t="shared" si="1083"/>
        <v>https://www.udobaer.de/out/media/public/cust/others/s0000747-2021-ch_it.pdf</v>
      </c>
    </row>
    <row r="32952" spans="1:2" x14ac:dyDescent="0.2">
      <c r="A32952" s="1" t="s">
        <v>2607</v>
      </c>
      <c r="B32952" t="str">
        <f t="shared" si="1083"/>
        <v>https://www.udobaer.de/out/media/public/cust/others/s0000747-2021-ch_it.pdf</v>
      </c>
    </row>
    <row r="32953" spans="1:2" x14ac:dyDescent="0.2">
      <c r="A32953" s="1" t="s">
        <v>2608</v>
      </c>
      <c r="B32953" t="str">
        <f t="shared" si="1083"/>
        <v>https://www.udobaer.de/out/media/public/cust/others/s0000747-2021-ch_it.pdf</v>
      </c>
    </row>
    <row r="32954" spans="1:2" x14ac:dyDescent="0.2">
      <c r="A32954" s="1" t="s">
        <v>2609</v>
      </c>
      <c r="B32954" t="str">
        <f t="shared" si="1083"/>
        <v>https://www.udobaer.de/out/media/public/cust/others/s0000747-2021-ch_it.pdf</v>
      </c>
    </row>
    <row r="32955" spans="1:2" x14ac:dyDescent="0.2">
      <c r="A32955" s="1" t="s">
        <v>2610</v>
      </c>
      <c r="B32955" t="str">
        <f t="shared" si="1083"/>
        <v>https://www.udobaer.de/out/media/public/cust/others/s0000747-2021-ch_it.pdf</v>
      </c>
    </row>
    <row r="32956" spans="1:2" x14ac:dyDescent="0.2">
      <c r="A32956" s="1" t="s">
        <v>2611</v>
      </c>
      <c r="B32956" t="str">
        <f t="shared" si="1083"/>
        <v>https://www.udobaer.de/out/media/public/cust/others/s0000747-2021-ch_it.pdf</v>
      </c>
    </row>
    <row r="32957" spans="1:2" x14ac:dyDescent="0.2">
      <c r="A32957" s="1" t="s">
        <v>2612</v>
      </c>
      <c r="B32957" t="str">
        <f t="shared" si="1083"/>
        <v>https://www.udobaer.de/out/media/public/cust/others/s0000747-2021-ch_it.pdf</v>
      </c>
    </row>
    <row r="32958" spans="1:2" x14ac:dyDescent="0.2">
      <c r="A32958" s="1" t="s">
        <v>2613</v>
      </c>
      <c r="B32958" t="str">
        <f t="shared" si="1083"/>
        <v>https://www.udobaer.de/out/media/public/cust/others/s0000747-2021-ch_it.pdf</v>
      </c>
    </row>
    <row r="32959" spans="1:2" x14ac:dyDescent="0.2">
      <c r="A32959" s="1" t="s">
        <v>2645</v>
      </c>
      <c r="B32959" t="str">
        <f t="shared" si="1083"/>
        <v>https://www.udobaer.de/out/media/public/cust/others/s0000747-2021-ch_it.pdf</v>
      </c>
    </row>
    <row r="32960" spans="1:2" x14ac:dyDescent="0.2">
      <c r="A32960" s="1" t="s">
        <v>2646</v>
      </c>
      <c r="B32960" t="str">
        <f t="shared" si="1083"/>
        <v>https://www.udobaer.de/out/media/public/cust/others/s0000747-2021-ch_it.pdf</v>
      </c>
    </row>
    <row r="32961" spans="1:2" x14ac:dyDescent="0.2">
      <c r="A32961" s="1" t="s">
        <v>2647</v>
      </c>
      <c r="B32961" t="str">
        <f t="shared" si="1083"/>
        <v>https://www.udobaer.de/out/media/public/cust/others/s0000747-2021-ch_it.pdf</v>
      </c>
    </row>
    <row r="32962" spans="1:2" x14ac:dyDescent="0.2">
      <c r="A32962" s="1" t="s">
        <v>2648</v>
      </c>
      <c r="B32962" t="str">
        <f t="shared" si="1083"/>
        <v>https://www.udobaer.de/out/media/public/cust/others/s0000747-2021-ch_it.pdf</v>
      </c>
    </row>
    <row r="32963" spans="1:2" x14ac:dyDescent="0.2">
      <c r="A32963" s="1" t="s">
        <v>2649</v>
      </c>
      <c r="B32963" t="str">
        <f t="shared" si="1083"/>
        <v>https://www.udobaer.de/out/media/public/cust/others/s0000747-2021-ch_it.pdf</v>
      </c>
    </row>
    <row r="32964" spans="1:2" x14ac:dyDescent="0.2">
      <c r="A32964" s="1" t="s">
        <v>2650</v>
      </c>
      <c r="B32964" t="str">
        <f t="shared" si="1083"/>
        <v>https://www.udobaer.de/out/media/public/cust/others/s0000747-2021-ch_it.pdf</v>
      </c>
    </row>
    <row r="32965" spans="1:2" x14ac:dyDescent="0.2">
      <c r="A32965" s="1" t="s">
        <v>2651</v>
      </c>
      <c r="B32965" t="str">
        <f t="shared" si="1083"/>
        <v>https://www.udobaer.de/out/media/public/cust/others/s0000747-2021-ch_it.pdf</v>
      </c>
    </row>
    <row r="32966" spans="1:2" x14ac:dyDescent="0.2">
      <c r="A32966" s="1" t="s">
        <v>2652</v>
      </c>
      <c r="B32966" t="str">
        <f t="shared" si="1083"/>
        <v>https://www.udobaer.de/out/media/public/cust/others/s0000747-2021-ch_it.pdf</v>
      </c>
    </row>
    <row r="32967" spans="1:2" x14ac:dyDescent="0.2">
      <c r="A32967" s="1" t="s">
        <v>2653</v>
      </c>
      <c r="B32967" t="str">
        <f t="shared" si="1083"/>
        <v>https://www.udobaer.de/out/media/public/cust/others/s0000747-2021-ch_it.pdf</v>
      </c>
    </row>
    <row r="32968" spans="1:2" x14ac:dyDescent="0.2">
      <c r="A32968" s="1" t="s">
        <v>2654</v>
      </c>
      <c r="B32968" t="str">
        <f t="shared" si="1083"/>
        <v>https://www.udobaer.de/out/media/public/cust/others/s0000747-2021-ch_it.pdf</v>
      </c>
    </row>
    <row r="32969" spans="1:2" x14ac:dyDescent="0.2">
      <c r="A32969" s="1" t="s">
        <v>2655</v>
      </c>
      <c r="B32969" t="str">
        <f t="shared" si="1083"/>
        <v>https://www.udobaer.de/out/media/public/cust/others/s0000747-2021-ch_it.pdf</v>
      </c>
    </row>
    <row r="32970" spans="1:2" x14ac:dyDescent="0.2">
      <c r="A32970" s="1" t="s">
        <v>2656</v>
      </c>
      <c r="B32970" t="str">
        <f t="shared" si="1083"/>
        <v>https://www.udobaer.de/out/media/public/cust/others/s0000747-2021-ch_it.pdf</v>
      </c>
    </row>
    <row r="32971" spans="1:2" x14ac:dyDescent="0.2">
      <c r="A32971" s="1" t="s">
        <v>2674</v>
      </c>
      <c r="B32971" t="str">
        <f t="shared" si="1083"/>
        <v>https://www.udobaer.de/out/media/public/cust/others/s0000747-2021-ch_it.pdf</v>
      </c>
    </row>
    <row r="32972" spans="1:2" x14ac:dyDescent="0.2">
      <c r="A32972" s="1" t="s">
        <v>2675</v>
      </c>
      <c r="B32972" t="str">
        <f t="shared" si="1083"/>
        <v>https://www.udobaer.de/out/media/public/cust/others/s0000747-2021-ch_it.pdf</v>
      </c>
    </row>
    <row r="32973" spans="1:2" x14ac:dyDescent="0.2">
      <c r="A32973" s="1" t="s">
        <v>2676</v>
      </c>
      <c r="B32973" t="str">
        <f t="shared" si="1083"/>
        <v>https://www.udobaer.de/out/media/public/cust/others/s0000747-2021-ch_it.pdf</v>
      </c>
    </row>
    <row r="32974" spans="1:2" x14ac:dyDescent="0.2">
      <c r="A32974" s="1" t="s">
        <v>2677</v>
      </c>
      <c r="B32974" t="str">
        <f t="shared" si="1083"/>
        <v>https://www.udobaer.de/out/media/public/cust/others/s0000747-2021-ch_it.pdf</v>
      </c>
    </row>
    <row r="32975" spans="1:2" x14ac:dyDescent="0.2">
      <c r="A32975" s="1" t="s">
        <v>2678</v>
      </c>
      <c r="B32975" t="str">
        <f t="shared" si="1083"/>
        <v>https://www.udobaer.de/out/media/public/cust/others/s0000747-2021-ch_it.pdf</v>
      </c>
    </row>
    <row r="32976" spans="1:2" x14ac:dyDescent="0.2">
      <c r="A32976" s="1" t="s">
        <v>2679</v>
      </c>
      <c r="B32976" t="str">
        <f t="shared" si="1083"/>
        <v>https://www.udobaer.de/out/media/public/cust/others/s0000747-2021-ch_it.pdf</v>
      </c>
    </row>
    <row r="32977" spans="1:2" x14ac:dyDescent="0.2">
      <c r="A32977" s="1" t="s">
        <v>2680</v>
      </c>
      <c r="B32977" t="str">
        <f t="shared" si="1083"/>
        <v>https://www.udobaer.de/out/media/public/cust/others/s0000747-2021-ch_it.pdf</v>
      </c>
    </row>
    <row r="32978" spans="1:2" x14ac:dyDescent="0.2">
      <c r="A32978" s="1" t="s">
        <v>2681</v>
      </c>
      <c r="B32978" t="str">
        <f t="shared" si="1083"/>
        <v>https://www.udobaer.de/out/media/public/cust/others/s0000747-2021-ch_it.pdf</v>
      </c>
    </row>
    <row r="32979" spans="1:2" x14ac:dyDescent="0.2">
      <c r="A32979" s="1" t="s">
        <v>2682</v>
      </c>
      <c r="B32979" t="str">
        <f t="shared" ref="B32979:B33010" si="1084">HYPERLINK("https://www.udobaer.de/out/media/public/cust/others/s0000747-2021-ch_it.pdf")</f>
        <v>https://www.udobaer.de/out/media/public/cust/others/s0000747-2021-ch_it.pdf</v>
      </c>
    </row>
    <row r="32980" spans="1:2" x14ac:dyDescent="0.2">
      <c r="A32980" s="1" t="s">
        <v>2683</v>
      </c>
      <c r="B32980" t="str">
        <f t="shared" si="1084"/>
        <v>https://www.udobaer.de/out/media/public/cust/others/s0000747-2021-ch_it.pdf</v>
      </c>
    </row>
    <row r="32981" spans="1:2" x14ac:dyDescent="0.2">
      <c r="A32981" s="1" t="s">
        <v>2684</v>
      </c>
      <c r="B32981" t="str">
        <f t="shared" si="1084"/>
        <v>https://www.udobaer.de/out/media/public/cust/others/s0000747-2021-ch_it.pdf</v>
      </c>
    </row>
    <row r="32982" spans="1:2" x14ac:dyDescent="0.2">
      <c r="A32982" s="1" t="s">
        <v>2685</v>
      </c>
      <c r="B32982" t="str">
        <f t="shared" si="1084"/>
        <v>https://www.udobaer.de/out/media/public/cust/others/s0000747-2021-ch_it.pdf</v>
      </c>
    </row>
    <row r="32983" spans="1:2" x14ac:dyDescent="0.2">
      <c r="A32983" s="1" t="s">
        <v>2686</v>
      </c>
      <c r="B32983" t="str">
        <f t="shared" si="1084"/>
        <v>https://www.udobaer.de/out/media/public/cust/others/s0000747-2021-ch_it.pdf</v>
      </c>
    </row>
    <row r="32984" spans="1:2" x14ac:dyDescent="0.2">
      <c r="A32984" s="1" t="s">
        <v>2687</v>
      </c>
      <c r="B32984" t="str">
        <f t="shared" si="1084"/>
        <v>https://www.udobaer.de/out/media/public/cust/others/s0000747-2021-ch_it.pdf</v>
      </c>
    </row>
    <row r="32985" spans="1:2" x14ac:dyDescent="0.2">
      <c r="A32985" s="1" t="s">
        <v>2688</v>
      </c>
      <c r="B32985" t="str">
        <f t="shared" si="1084"/>
        <v>https://www.udobaer.de/out/media/public/cust/others/s0000747-2021-ch_it.pdf</v>
      </c>
    </row>
    <row r="32986" spans="1:2" x14ac:dyDescent="0.2">
      <c r="A32986" s="1" t="s">
        <v>2689</v>
      </c>
      <c r="B32986" t="str">
        <f t="shared" si="1084"/>
        <v>https://www.udobaer.de/out/media/public/cust/others/s0000747-2021-ch_it.pdf</v>
      </c>
    </row>
    <row r="32987" spans="1:2" x14ac:dyDescent="0.2">
      <c r="A32987" s="1" t="s">
        <v>2690</v>
      </c>
      <c r="B32987" t="str">
        <f t="shared" si="1084"/>
        <v>https://www.udobaer.de/out/media/public/cust/others/s0000747-2021-ch_it.pdf</v>
      </c>
    </row>
    <row r="32988" spans="1:2" x14ac:dyDescent="0.2">
      <c r="A32988" s="1" t="s">
        <v>2691</v>
      </c>
      <c r="B32988" t="str">
        <f t="shared" si="1084"/>
        <v>https://www.udobaer.de/out/media/public/cust/others/s0000747-2021-ch_it.pdf</v>
      </c>
    </row>
    <row r="32989" spans="1:2" x14ac:dyDescent="0.2">
      <c r="A32989" s="1" t="s">
        <v>2692</v>
      </c>
      <c r="B32989" t="str">
        <f t="shared" si="1084"/>
        <v>https://www.udobaer.de/out/media/public/cust/others/s0000747-2021-ch_it.pdf</v>
      </c>
    </row>
    <row r="32990" spans="1:2" x14ac:dyDescent="0.2">
      <c r="A32990" s="1" t="s">
        <v>2693</v>
      </c>
      <c r="B32990" t="str">
        <f t="shared" si="1084"/>
        <v>https://www.udobaer.de/out/media/public/cust/others/s0000747-2021-ch_it.pdf</v>
      </c>
    </row>
    <row r="32991" spans="1:2" x14ac:dyDescent="0.2">
      <c r="A32991" s="1" t="s">
        <v>2694</v>
      </c>
      <c r="B32991" t="str">
        <f t="shared" si="1084"/>
        <v>https://www.udobaer.de/out/media/public/cust/others/s0000747-2021-ch_it.pdf</v>
      </c>
    </row>
    <row r="32992" spans="1:2" x14ac:dyDescent="0.2">
      <c r="A32992" s="1" t="s">
        <v>2695</v>
      </c>
      <c r="B32992" t="str">
        <f t="shared" si="1084"/>
        <v>https://www.udobaer.de/out/media/public/cust/others/s0000747-2021-ch_it.pdf</v>
      </c>
    </row>
    <row r="32993" spans="1:2" x14ac:dyDescent="0.2">
      <c r="A32993" s="1" t="s">
        <v>2696</v>
      </c>
      <c r="B32993" t="str">
        <f t="shared" si="1084"/>
        <v>https://www.udobaer.de/out/media/public/cust/others/s0000747-2021-ch_it.pdf</v>
      </c>
    </row>
    <row r="32994" spans="1:2" x14ac:dyDescent="0.2">
      <c r="A32994" s="1" t="s">
        <v>2697</v>
      </c>
      <c r="B32994" t="str">
        <f t="shared" si="1084"/>
        <v>https://www.udobaer.de/out/media/public/cust/others/s0000747-2021-ch_it.pdf</v>
      </c>
    </row>
    <row r="32995" spans="1:2" x14ac:dyDescent="0.2">
      <c r="A32995" s="1" t="s">
        <v>2698</v>
      </c>
      <c r="B32995" t="str">
        <f t="shared" si="1084"/>
        <v>https://www.udobaer.de/out/media/public/cust/others/s0000747-2021-ch_it.pdf</v>
      </c>
    </row>
    <row r="32996" spans="1:2" x14ac:dyDescent="0.2">
      <c r="A32996" s="1" t="s">
        <v>2699</v>
      </c>
      <c r="B32996" t="str">
        <f t="shared" si="1084"/>
        <v>https://www.udobaer.de/out/media/public/cust/others/s0000747-2021-ch_it.pdf</v>
      </c>
    </row>
    <row r="32997" spans="1:2" x14ac:dyDescent="0.2">
      <c r="A32997" s="1" t="s">
        <v>2700</v>
      </c>
      <c r="B32997" t="str">
        <f t="shared" si="1084"/>
        <v>https://www.udobaer.de/out/media/public/cust/others/s0000747-2021-ch_it.pdf</v>
      </c>
    </row>
    <row r="32998" spans="1:2" x14ac:dyDescent="0.2">
      <c r="A32998" s="1" t="s">
        <v>2701</v>
      </c>
      <c r="B32998" t="str">
        <f t="shared" si="1084"/>
        <v>https://www.udobaer.de/out/media/public/cust/others/s0000747-2021-ch_it.pdf</v>
      </c>
    </row>
    <row r="32999" spans="1:2" x14ac:dyDescent="0.2">
      <c r="A32999" s="1" t="s">
        <v>2702</v>
      </c>
      <c r="B32999" t="str">
        <f t="shared" si="1084"/>
        <v>https://www.udobaer.de/out/media/public/cust/others/s0000747-2021-ch_it.pdf</v>
      </c>
    </row>
    <row r="33000" spans="1:2" x14ac:dyDescent="0.2">
      <c r="A33000" s="1" t="s">
        <v>2703</v>
      </c>
      <c r="B33000" t="str">
        <f t="shared" si="1084"/>
        <v>https://www.udobaer.de/out/media/public/cust/others/s0000747-2021-ch_it.pdf</v>
      </c>
    </row>
    <row r="33001" spans="1:2" x14ac:dyDescent="0.2">
      <c r="A33001" s="1" t="s">
        <v>2704</v>
      </c>
      <c r="B33001" t="str">
        <f t="shared" si="1084"/>
        <v>https://www.udobaer.de/out/media/public/cust/others/s0000747-2021-ch_it.pdf</v>
      </c>
    </row>
    <row r="33002" spans="1:2" x14ac:dyDescent="0.2">
      <c r="A33002" s="1" t="s">
        <v>2705</v>
      </c>
      <c r="B33002" t="str">
        <f t="shared" si="1084"/>
        <v>https://www.udobaer.de/out/media/public/cust/others/s0000747-2021-ch_it.pdf</v>
      </c>
    </row>
    <row r="33003" spans="1:2" x14ac:dyDescent="0.2">
      <c r="A33003" s="1" t="s">
        <v>2706</v>
      </c>
      <c r="B33003" t="str">
        <f t="shared" si="1084"/>
        <v>https://www.udobaer.de/out/media/public/cust/others/s0000747-2021-ch_it.pdf</v>
      </c>
    </row>
    <row r="33004" spans="1:2" x14ac:dyDescent="0.2">
      <c r="A33004" s="1" t="s">
        <v>2707</v>
      </c>
      <c r="B33004" t="str">
        <f t="shared" si="1084"/>
        <v>https://www.udobaer.de/out/media/public/cust/others/s0000747-2021-ch_it.pdf</v>
      </c>
    </row>
    <row r="33005" spans="1:2" x14ac:dyDescent="0.2">
      <c r="A33005" s="1" t="s">
        <v>2708</v>
      </c>
      <c r="B33005" t="str">
        <f t="shared" si="1084"/>
        <v>https://www.udobaer.de/out/media/public/cust/others/s0000747-2021-ch_it.pdf</v>
      </c>
    </row>
    <row r="33006" spans="1:2" x14ac:dyDescent="0.2">
      <c r="A33006" s="1" t="s">
        <v>2713</v>
      </c>
      <c r="B33006" t="str">
        <f t="shared" si="1084"/>
        <v>https://www.udobaer.de/out/media/public/cust/others/s0000747-2021-ch_it.pdf</v>
      </c>
    </row>
    <row r="33007" spans="1:2" x14ac:dyDescent="0.2">
      <c r="A33007" s="1" t="s">
        <v>2806</v>
      </c>
      <c r="B33007" t="str">
        <f t="shared" si="1084"/>
        <v>https://www.udobaer.de/out/media/public/cust/others/s0000747-2021-ch_it.pdf</v>
      </c>
    </row>
    <row r="33008" spans="1:2" x14ac:dyDescent="0.2">
      <c r="A33008" s="1" t="s">
        <v>2807</v>
      </c>
      <c r="B33008" t="str">
        <f t="shared" si="1084"/>
        <v>https://www.udobaer.de/out/media/public/cust/others/s0000747-2021-ch_it.pdf</v>
      </c>
    </row>
    <row r="33009" spans="1:2" x14ac:dyDescent="0.2">
      <c r="A33009" s="1" t="s">
        <v>2808</v>
      </c>
      <c r="B33009" t="str">
        <f t="shared" si="1084"/>
        <v>https://www.udobaer.de/out/media/public/cust/others/s0000747-2021-ch_it.pdf</v>
      </c>
    </row>
    <row r="33010" spans="1:2" x14ac:dyDescent="0.2">
      <c r="A33010" s="1" t="s">
        <v>2809</v>
      </c>
      <c r="B33010" t="str">
        <f t="shared" si="1084"/>
        <v>https://www.udobaer.de/out/media/public/cust/others/s0000747-2021-ch_it.pdf</v>
      </c>
    </row>
    <row r="33011" spans="1:2" x14ac:dyDescent="0.2">
      <c r="A33011" s="1" t="s">
        <v>2810</v>
      </c>
      <c r="B33011" t="str">
        <f t="shared" ref="B33011:B33042" si="1085">HYPERLINK("https://www.udobaer.de/out/media/public/cust/others/s0000747-2021-ch_it.pdf")</f>
        <v>https://www.udobaer.de/out/media/public/cust/others/s0000747-2021-ch_it.pdf</v>
      </c>
    </row>
    <row r="33012" spans="1:2" x14ac:dyDescent="0.2">
      <c r="A33012" s="1" t="s">
        <v>2811</v>
      </c>
      <c r="B33012" t="str">
        <f t="shared" si="1085"/>
        <v>https://www.udobaer.de/out/media/public/cust/others/s0000747-2021-ch_it.pdf</v>
      </c>
    </row>
    <row r="33013" spans="1:2" x14ac:dyDescent="0.2">
      <c r="A33013" s="1" t="s">
        <v>2812</v>
      </c>
      <c r="B33013" t="str">
        <f t="shared" si="1085"/>
        <v>https://www.udobaer.de/out/media/public/cust/others/s0000747-2021-ch_it.pdf</v>
      </c>
    </row>
    <row r="33014" spans="1:2" x14ac:dyDescent="0.2">
      <c r="A33014" s="1" t="s">
        <v>2813</v>
      </c>
      <c r="B33014" t="str">
        <f t="shared" si="1085"/>
        <v>https://www.udobaer.de/out/media/public/cust/others/s0000747-2021-ch_it.pdf</v>
      </c>
    </row>
    <row r="33015" spans="1:2" x14ac:dyDescent="0.2">
      <c r="A33015" s="1" t="s">
        <v>2814</v>
      </c>
      <c r="B33015" t="str">
        <f t="shared" si="1085"/>
        <v>https://www.udobaer.de/out/media/public/cust/others/s0000747-2021-ch_it.pdf</v>
      </c>
    </row>
    <row r="33016" spans="1:2" x14ac:dyDescent="0.2">
      <c r="A33016" s="1" t="s">
        <v>2815</v>
      </c>
      <c r="B33016" t="str">
        <f t="shared" si="1085"/>
        <v>https://www.udobaer.de/out/media/public/cust/others/s0000747-2021-ch_it.pdf</v>
      </c>
    </row>
    <row r="33017" spans="1:2" x14ac:dyDescent="0.2">
      <c r="A33017" s="1" t="s">
        <v>2816</v>
      </c>
      <c r="B33017" t="str">
        <f t="shared" si="1085"/>
        <v>https://www.udobaer.de/out/media/public/cust/others/s0000747-2021-ch_it.pdf</v>
      </c>
    </row>
    <row r="33018" spans="1:2" x14ac:dyDescent="0.2">
      <c r="A33018" s="1" t="s">
        <v>2817</v>
      </c>
      <c r="B33018" t="str">
        <f t="shared" si="1085"/>
        <v>https://www.udobaer.de/out/media/public/cust/others/s0000747-2021-ch_it.pdf</v>
      </c>
    </row>
    <row r="33019" spans="1:2" x14ac:dyDescent="0.2">
      <c r="A33019" s="1" t="s">
        <v>2866</v>
      </c>
      <c r="B33019" t="str">
        <f t="shared" si="1085"/>
        <v>https://www.udobaer.de/out/media/public/cust/others/s0000747-2021-ch_it.pdf</v>
      </c>
    </row>
    <row r="33020" spans="1:2" x14ac:dyDescent="0.2">
      <c r="A33020" s="1" t="s">
        <v>2867</v>
      </c>
      <c r="B33020" t="str">
        <f t="shared" si="1085"/>
        <v>https://www.udobaer.de/out/media/public/cust/others/s0000747-2021-ch_it.pdf</v>
      </c>
    </row>
    <row r="33021" spans="1:2" x14ac:dyDescent="0.2">
      <c r="A33021" s="1" t="s">
        <v>2868</v>
      </c>
      <c r="B33021" t="str">
        <f t="shared" si="1085"/>
        <v>https://www.udobaer.de/out/media/public/cust/others/s0000747-2021-ch_it.pdf</v>
      </c>
    </row>
    <row r="33022" spans="1:2" x14ac:dyDescent="0.2">
      <c r="A33022" s="1" t="s">
        <v>2869</v>
      </c>
      <c r="B33022" t="str">
        <f t="shared" si="1085"/>
        <v>https://www.udobaer.de/out/media/public/cust/others/s0000747-2021-ch_it.pdf</v>
      </c>
    </row>
    <row r="33023" spans="1:2" x14ac:dyDescent="0.2">
      <c r="A33023" s="1" t="s">
        <v>2870</v>
      </c>
      <c r="B33023" t="str">
        <f t="shared" si="1085"/>
        <v>https://www.udobaer.de/out/media/public/cust/others/s0000747-2021-ch_it.pdf</v>
      </c>
    </row>
    <row r="33024" spans="1:2" x14ac:dyDescent="0.2">
      <c r="A33024" s="1" t="s">
        <v>2871</v>
      </c>
      <c r="B33024" t="str">
        <f t="shared" si="1085"/>
        <v>https://www.udobaer.de/out/media/public/cust/others/s0000747-2021-ch_it.pdf</v>
      </c>
    </row>
    <row r="33025" spans="1:2" x14ac:dyDescent="0.2">
      <c r="A33025" s="1" t="s">
        <v>2872</v>
      </c>
      <c r="B33025" t="str">
        <f t="shared" si="1085"/>
        <v>https://www.udobaer.de/out/media/public/cust/others/s0000747-2021-ch_it.pdf</v>
      </c>
    </row>
    <row r="33026" spans="1:2" x14ac:dyDescent="0.2">
      <c r="A33026" s="1" t="s">
        <v>2873</v>
      </c>
      <c r="B33026" t="str">
        <f t="shared" si="1085"/>
        <v>https://www.udobaer.de/out/media/public/cust/others/s0000747-2021-ch_it.pdf</v>
      </c>
    </row>
    <row r="33027" spans="1:2" x14ac:dyDescent="0.2">
      <c r="A33027" s="1" t="s">
        <v>2874</v>
      </c>
      <c r="B33027" t="str">
        <f t="shared" si="1085"/>
        <v>https://www.udobaer.de/out/media/public/cust/others/s0000747-2021-ch_it.pdf</v>
      </c>
    </row>
    <row r="33028" spans="1:2" x14ac:dyDescent="0.2">
      <c r="A33028" s="1" t="s">
        <v>2875</v>
      </c>
      <c r="B33028" t="str">
        <f t="shared" si="1085"/>
        <v>https://www.udobaer.de/out/media/public/cust/others/s0000747-2021-ch_it.pdf</v>
      </c>
    </row>
    <row r="33029" spans="1:2" x14ac:dyDescent="0.2">
      <c r="A33029" s="1" t="s">
        <v>2876</v>
      </c>
      <c r="B33029" t="str">
        <f t="shared" si="1085"/>
        <v>https://www.udobaer.de/out/media/public/cust/others/s0000747-2021-ch_it.pdf</v>
      </c>
    </row>
    <row r="33030" spans="1:2" x14ac:dyDescent="0.2">
      <c r="A33030" s="1" t="s">
        <v>2877</v>
      </c>
      <c r="B33030" t="str">
        <f t="shared" si="1085"/>
        <v>https://www.udobaer.de/out/media/public/cust/others/s0000747-2021-ch_it.pdf</v>
      </c>
    </row>
    <row r="33031" spans="1:2" x14ac:dyDescent="0.2">
      <c r="A33031" s="1" t="s">
        <v>2878</v>
      </c>
      <c r="B33031" t="str">
        <f t="shared" si="1085"/>
        <v>https://www.udobaer.de/out/media/public/cust/others/s0000747-2021-ch_it.pdf</v>
      </c>
    </row>
    <row r="33032" spans="1:2" x14ac:dyDescent="0.2">
      <c r="A33032" s="1" t="s">
        <v>2879</v>
      </c>
      <c r="B33032" t="str">
        <f t="shared" si="1085"/>
        <v>https://www.udobaer.de/out/media/public/cust/others/s0000747-2021-ch_it.pdf</v>
      </c>
    </row>
    <row r="33033" spans="1:2" x14ac:dyDescent="0.2">
      <c r="A33033" s="1" t="s">
        <v>2880</v>
      </c>
      <c r="B33033" t="str">
        <f t="shared" si="1085"/>
        <v>https://www.udobaer.de/out/media/public/cust/others/s0000747-2021-ch_it.pdf</v>
      </c>
    </row>
    <row r="33034" spans="1:2" x14ac:dyDescent="0.2">
      <c r="A33034" s="1" t="s">
        <v>2881</v>
      </c>
      <c r="B33034" t="str">
        <f t="shared" si="1085"/>
        <v>https://www.udobaer.de/out/media/public/cust/others/s0000747-2021-ch_it.pdf</v>
      </c>
    </row>
    <row r="33035" spans="1:2" x14ac:dyDescent="0.2">
      <c r="A33035" s="1" t="s">
        <v>2882</v>
      </c>
      <c r="B33035" t="str">
        <f t="shared" si="1085"/>
        <v>https://www.udobaer.de/out/media/public/cust/others/s0000747-2021-ch_it.pdf</v>
      </c>
    </row>
    <row r="33036" spans="1:2" x14ac:dyDescent="0.2">
      <c r="A33036" s="1" t="s">
        <v>2883</v>
      </c>
      <c r="B33036" t="str">
        <f t="shared" si="1085"/>
        <v>https://www.udobaer.de/out/media/public/cust/others/s0000747-2021-ch_it.pdf</v>
      </c>
    </row>
    <row r="33037" spans="1:2" x14ac:dyDescent="0.2">
      <c r="A33037" s="1" t="s">
        <v>2884</v>
      </c>
      <c r="B33037" t="str">
        <f t="shared" si="1085"/>
        <v>https://www.udobaer.de/out/media/public/cust/others/s0000747-2021-ch_it.pdf</v>
      </c>
    </row>
    <row r="33038" spans="1:2" x14ac:dyDescent="0.2">
      <c r="A33038" s="1" t="s">
        <v>2885</v>
      </c>
      <c r="B33038" t="str">
        <f t="shared" si="1085"/>
        <v>https://www.udobaer.de/out/media/public/cust/others/s0000747-2021-ch_it.pdf</v>
      </c>
    </row>
    <row r="33039" spans="1:2" x14ac:dyDescent="0.2">
      <c r="A33039" s="1" t="s">
        <v>2886</v>
      </c>
      <c r="B33039" t="str">
        <f t="shared" si="1085"/>
        <v>https://www.udobaer.de/out/media/public/cust/others/s0000747-2021-ch_it.pdf</v>
      </c>
    </row>
    <row r="33040" spans="1:2" x14ac:dyDescent="0.2">
      <c r="A33040" s="1" t="s">
        <v>2887</v>
      </c>
      <c r="B33040" t="str">
        <f t="shared" si="1085"/>
        <v>https://www.udobaer.de/out/media/public/cust/others/s0000747-2021-ch_it.pdf</v>
      </c>
    </row>
    <row r="33041" spans="1:2" x14ac:dyDescent="0.2">
      <c r="A33041" s="1" t="s">
        <v>2888</v>
      </c>
      <c r="B33041" t="str">
        <f t="shared" si="1085"/>
        <v>https://www.udobaer.de/out/media/public/cust/others/s0000747-2021-ch_it.pdf</v>
      </c>
    </row>
    <row r="33042" spans="1:2" x14ac:dyDescent="0.2">
      <c r="A33042" s="1" t="s">
        <v>2889</v>
      </c>
      <c r="B33042" t="str">
        <f t="shared" si="1085"/>
        <v>https://www.udobaer.de/out/media/public/cust/others/s0000747-2021-ch_it.pdf</v>
      </c>
    </row>
    <row r="33043" spans="1:2" x14ac:dyDescent="0.2">
      <c r="A33043" s="1" t="s">
        <v>2890</v>
      </c>
      <c r="B33043" t="str">
        <f t="shared" ref="B33043:B33074" si="1086">HYPERLINK("https://www.udobaer.de/out/media/public/cust/others/s0000747-2021-ch_it.pdf")</f>
        <v>https://www.udobaer.de/out/media/public/cust/others/s0000747-2021-ch_it.pdf</v>
      </c>
    </row>
    <row r="33044" spans="1:2" x14ac:dyDescent="0.2">
      <c r="A33044" s="1" t="s">
        <v>2891</v>
      </c>
      <c r="B33044" t="str">
        <f t="shared" si="1086"/>
        <v>https://www.udobaer.de/out/media/public/cust/others/s0000747-2021-ch_it.pdf</v>
      </c>
    </row>
    <row r="33045" spans="1:2" x14ac:dyDescent="0.2">
      <c r="A33045" s="1" t="s">
        <v>2892</v>
      </c>
      <c r="B33045" t="str">
        <f t="shared" si="1086"/>
        <v>https://www.udobaer.de/out/media/public/cust/others/s0000747-2021-ch_it.pdf</v>
      </c>
    </row>
    <row r="33046" spans="1:2" x14ac:dyDescent="0.2">
      <c r="A33046" s="1" t="s">
        <v>2893</v>
      </c>
      <c r="B33046" t="str">
        <f t="shared" si="1086"/>
        <v>https://www.udobaer.de/out/media/public/cust/others/s0000747-2021-ch_it.pdf</v>
      </c>
    </row>
    <row r="33047" spans="1:2" x14ac:dyDescent="0.2">
      <c r="A33047" s="1" t="s">
        <v>2895</v>
      </c>
      <c r="B33047" t="str">
        <f t="shared" si="1086"/>
        <v>https://www.udobaer.de/out/media/public/cust/others/s0000747-2021-ch_it.pdf</v>
      </c>
    </row>
    <row r="33048" spans="1:2" x14ac:dyDescent="0.2">
      <c r="A33048" s="1" t="s">
        <v>2899</v>
      </c>
      <c r="B33048" t="str">
        <f t="shared" si="1086"/>
        <v>https://www.udobaer.de/out/media/public/cust/others/s0000747-2021-ch_it.pdf</v>
      </c>
    </row>
    <row r="33049" spans="1:2" x14ac:dyDescent="0.2">
      <c r="A33049" s="1" t="s">
        <v>2944</v>
      </c>
      <c r="B33049" t="str">
        <f t="shared" si="1086"/>
        <v>https://www.udobaer.de/out/media/public/cust/others/s0000747-2021-ch_it.pdf</v>
      </c>
    </row>
    <row r="33050" spans="1:2" x14ac:dyDescent="0.2">
      <c r="A33050" s="1" t="s">
        <v>2945</v>
      </c>
      <c r="B33050" t="str">
        <f t="shared" si="1086"/>
        <v>https://www.udobaer.de/out/media/public/cust/others/s0000747-2021-ch_it.pdf</v>
      </c>
    </row>
    <row r="33051" spans="1:2" x14ac:dyDescent="0.2">
      <c r="A33051" s="1" t="s">
        <v>2946</v>
      </c>
      <c r="B33051" t="str">
        <f t="shared" si="1086"/>
        <v>https://www.udobaer.de/out/media/public/cust/others/s0000747-2021-ch_it.pdf</v>
      </c>
    </row>
    <row r="33052" spans="1:2" x14ac:dyDescent="0.2">
      <c r="A33052" s="1" t="s">
        <v>2947</v>
      </c>
      <c r="B33052" t="str">
        <f t="shared" si="1086"/>
        <v>https://www.udobaer.de/out/media/public/cust/others/s0000747-2021-ch_it.pdf</v>
      </c>
    </row>
    <row r="33053" spans="1:2" x14ac:dyDescent="0.2">
      <c r="A33053" s="1" t="s">
        <v>2948</v>
      </c>
      <c r="B33053" t="str">
        <f t="shared" si="1086"/>
        <v>https://www.udobaer.de/out/media/public/cust/others/s0000747-2021-ch_it.pdf</v>
      </c>
    </row>
    <row r="33054" spans="1:2" x14ac:dyDescent="0.2">
      <c r="A33054" s="1" t="s">
        <v>2949</v>
      </c>
      <c r="B33054" t="str">
        <f t="shared" si="1086"/>
        <v>https://www.udobaer.de/out/media/public/cust/others/s0000747-2021-ch_it.pdf</v>
      </c>
    </row>
    <row r="33055" spans="1:2" x14ac:dyDescent="0.2">
      <c r="A33055" s="1" t="s">
        <v>2950</v>
      </c>
      <c r="B33055" t="str">
        <f t="shared" si="1086"/>
        <v>https://www.udobaer.de/out/media/public/cust/others/s0000747-2021-ch_it.pdf</v>
      </c>
    </row>
    <row r="33056" spans="1:2" x14ac:dyDescent="0.2">
      <c r="A33056" s="1" t="s">
        <v>2951</v>
      </c>
      <c r="B33056" t="str">
        <f t="shared" si="1086"/>
        <v>https://www.udobaer.de/out/media/public/cust/others/s0000747-2021-ch_it.pdf</v>
      </c>
    </row>
    <row r="33057" spans="1:2" x14ac:dyDescent="0.2">
      <c r="A33057" s="1" t="s">
        <v>2952</v>
      </c>
      <c r="B33057" t="str">
        <f t="shared" si="1086"/>
        <v>https://www.udobaer.de/out/media/public/cust/others/s0000747-2021-ch_it.pdf</v>
      </c>
    </row>
    <row r="33058" spans="1:2" x14ac:dyDescent="0.2">
      <c r="A33058" s="1" t="s">
        <v>2953</v>
      </c>
      <c r="B33058" t="str">
        <f t="shared" si="1086"/>
        <v>https://www.udobaer.de/out/media/public/cust/others/s0000747-2021-ch_it.pdf</v>
      </c>
    </row>
    <row r="33059" spans="1:2" x14ac:dyDescent="0.2">
      <c r="A33059" s="1" t="s">
        <v>2954</v>
      </c>
      <c r="B33059" t="str">
        <f t="shared" si="1086"/>
        <v>https://www.udobaer.de/out/media/public/cust/others/s0000747-2021-ch_it.pdf</v>
      </c>
    </row>
    <row r="33060" spans="1:2" x14ac:dyDescent="0.2">
      <c r="A33060" s="1" t="s">
        <v>2955</v>
      </c>
      <c r="B33060" t="str">
        <f t="shared" si="1086"/>
        <v>https://www.udobaer.de/out/media/public/cust/others/s0000747-2021-ch_it.pdf</v>
      </c>
    </row>
    <row r="33061" spans="1:2" x14ac:dyDescent="0.2">
      <c r="A33061" s="1" t="s">
        <v>2956</v>
      </c>
      <c r="B33061" t="str">
        <f t="shared" si="1086"/>
        <v>https://www.udobaer.de/out/media/public/cust/others/s0000747-2021-ch_it.pdf</v>
      </c>
    </row>
    <row r="33062" spans="1:2" x14ac:dyDescent="0.2">
      <c r="A33062" s="1" t="s">
        <v>2957</v>
      </c>
      <c r="B33062" t="str">
        <f t="shared" si="1086"/>
        <v>https://www.udobaer.de/out/media/public/cust/others/s0000747-2021-ch_it.pdf</v>
      </c>
    </row>
    <row r="33063" spans="1:2" x14ac:dyDescent="0.2">
      <c r="A33063" s="1" t="s">
        <v>2958</v>
      </c>
      <c r="B33063" t="str">
        <f t="shared" si="1086"/>
        <v>https://www.udobaer.de/out/media/public/cust/others/s0000747-2021-ch_it.pdf</v>
      </c>
    </row>
    <row r="33064" spans="1:2" x14ac:dyDescent="0.2">
      <c r="A33064" s="1" t="s">
        <v>2959</v>
      </c>
      <c r="B33064" t="str">
        <f t="shared" si="1086"/>
        <v>https://www.udobaer.de/out/media/public/cust/others/s0000747-2021-ch_it.pdf</v>
      </c>
    </row>
    <row r="33065" spans="1:2" x14ac:dyDescent="0.2">
      <c r="A33065" s="1" t="s">
        <v>2960</v>
      </c>
      <c r="B33065" t="str">
        <f t="shared" si="1086"/>
        <v>https://www.udobaer.de/out/media/public/cust/others/s0000747-2021-ch_it.pdf</v>
      </c>
    </row>
    <row r="33066" spans="1:2" x14ac:dyDescent="0.2">
      <c r="A33066" s="1" t="s">
        <v>2962</v>
      </c>
      <c r="B33066" t="str">
        <f t="shared" si="1086"/>
        <v>https://www.udobaer.de/out/media/public/cust/others/s0000747-2021-ch_it.pdf</v>
      </c>
    </row>
    <row r="33067" spans="1:2" x14ac:dyDescent="0.2">
      <c r="A33067" s="1" t="s">
        <v>3026</v>
      </c>
      <c r="B33067" t="str">
        <f t="shared" si="1086"/>
        <v>https://www.udobaer.de/out/media/public/cust/others/s0000747-2021-ch_it.pdf</v>
      </c>
    </row>
    <row r="33068" spans="1:2" x14ac:dyDescent="0.2">
      <c r="A33068" s="1" t="s">
        <v>3027</v>
      </c>
      <c r="B33068" t="str">
        <f t="shared" si="1086"/>
        <v>https://www.udobaer.de/out/media/public/cust/others/s0000747-2021-ch_it.pdf</v>
      </c>
    </row>
    <row r="33069" spans="1:2" x14ac:dyDescent="0.2">
      <c r="A33069" s="1" t="s">
        <v>3028</v>
      </c>
      <c r="B33069" t="str">
        <f t="shared" si="1086"/>
        <v>https://www.udobaer.de/out/media/public/cust/others/s0000747-2021-ch_it.pdf</v>
      </c>
    </row>
    <row r="33070" spans="1:2" x14ac:dyDescent="0.2">
      <c r="A33070" s="1" t="s">
        <v>3029</v>
      </c>
      <c r="B33070" t="str">
        <f t="shared" si="1086"/>
        <v>https://www.udobaer.de/out/media/public/cust/others/s0000747-2021-ch_it.pdf</v>
      </c>
    </row>
    <row r="33071" spans="1:2" x14ac:dyDescent="0.2">
      <c r="A33071" s="1" t="s">
        <v>3030</v>
      </c>
      <c r="B33071" t="str">
        <f t="shared" si="1086"/>
        <v>https://www.udobaer.de/out/media/public/cust/others/s0000747-2021-ch_it.pdf</v>
      </c>
    </row>
    <row r="33072" spans="1:2" x14ac:dyDescent="0.2">
      <c r="A33072" s="1" t="s">
        <v>3031</v>
      </c>
      <c r="B33072" t="str">
        <f t="shared" si="1086"/>
        <v>https://www.udobaer.de/out/media/public/cust/others/s0000747-2021-ch_it.pdf</v>
      </c>
    </row>
    <row r="33073" spans="1:2" x14ac:dyDescent="0.2">
      <c r="A33073" s="1" t="s">
        <v>3032</v>
      </c>
      <c r="B33073" t="str">
        <f t="shared" si="1086"/>
        <v>https://www.udobaer.de/out/media/public/cust/others/s0000747-2021-ch_it.pdf</v>
      </c>
    </row>
    <row r="33074" spans="1:2" x14ac:dyDescent="0.2">
      <c r="A33074" s="1" t="s">
        <v>3033</v>
      </c>
      <c r="B33074" t="str">
        <f t="shared" si="1086"/>
        <v>https://www.udobaer.de/out/media/public/cust/others/s0000747-2021-ch_it.pdf</v>
      </c>
    </row>
    <row r="33075" spans="1:2" x14ac:dyDescent="0.2">
      <c r="A33075" s="1" t="s">
        <v>3034</v>
      </c>
      <c r="B33075" t="str">
        <f t="shared" ref="B33075:B33106" si="1087">HYPERLINK("https://www.udobaer.de/out/media/public/cust/others/s0000747-2021-ch_it.pdf")</f>
        <v>https://www.udobaer.de/out/media/public/cust/others/s0000747-2021-ch_it.pdf</v>
      </c>
    </row>
    <row r="33076" spans="1:2" x14ac:dyDescent="0.2">
      <c r="A33076" s="1" t="s">
        <v>3035</v>
      </c>
      <c r="B33076" t="str">
        <f t="shared" si="1087"/>
        <v>https://www.udobaer.de/out/media/public/cust/others/s0000747-2021-ch_it.pdf</v>
      </c>
    </row>
    <row r="33077" spans="1:2" x14ac:dyDescent="0.2">
      <c r="A33077" s="1" t="s">
        <v>3036</v>
      </c>
      <c r="B33077" t="str">
        <f t="shared" si="1087"/>
        <v>https://www.udobaer.de/out/media/public/cust/others/s0000747-2021-ch_it.pdf</v>
      </c>
    </row>
    <row r="33078" spans="1:2" x14ac:dyDescent="0.2">
      <c r="A33078" s="1" t="s">
        <v>3037</v>
      </c>
      <c r="B33078" t="str">
        <f t="shared" si="1087"/>
        <v>https://www.udobaer.de/out/media/public/cust/others/s0000747-2021-ch_it.pdf</v>
      </c>
    </row>
    <row r="33079" spans="1:2" x14ac:dyDescent="0.2">
      <c r="A33079" s="1" t="s">
        <v>3038</v>
      </c>
      <c r="B33079" t="str">
        <f t="shared" si="1087"/>
        <v>https://www.udobaer.de/out/media/public/cust/others/s0000747-2021-ch_it.pdf</v>
      </c>
    </row>
    <row r="33080" spans="1:2" x14ac:dyDescent="0.2">
      <c r="A33080" s="1" t="s">
        <v>3039</v>
      </c>
      <c r="B33080" t="str">
        <f t="shared" si="1087"/>
        <v>https://www.udobaer.de/out/media/public/cust/others/s0000747-2021-ch_it.pdf</v>
      </c>
    </row>
    <row r="33081" spans="1:2" x14ac:dyDescent="0.2">
      <c r="A33081" s="1" t="s">
        <v>3040</v>
      </c>
      <c r="B33081" t="str">
        <f t="shared" si="1087"/>
        <v>https://www.udobaer.de/out/media/public/cust/others/s0000747-2021-ch_it.pdf</v>
      </c>
    </row>
    <row r="33082" spans="1:2" x14ac:dyDescent="0.2">
      <c r="A33082" s="1" t="s">
        <v>3041</v>
      </c>
      <c r="B33082" t="str">
        <f t="shared" si="1087"/>
        <v>https://www.udobaer.de/out/media/public/cust/others/s0000747-2021-ch_it.pdf</v>
      </c>
    </row>
    <row r="33083" spans="1:2" x14ac:dyDescent="0.2">
      <c r="A33083" s="1" t="s">
        <v>3042</v>
      </c>
      <c r="B33083" t="str">
        <f t="shared" si="1087"/>
        <v>https://www.udobaer.de/out/media/public/cust/others/s0000747-2021-ch_it.pdf</v>
      </c>
    </row>
    <row r="33084" spans="1:2" x14ac:dyDescent="0.2">
      <c r="A33084" s="1" t="s">
        <v>3043</v>
      </c>
      <c r="B33084" t="str">
        <f t="shared" si="1087"/>
        <v>https://www.udobaer.de/out/media/public/cust/others/s0000747-2021-ch_it.pdf</v>
      </c>
    </row>
    <row r="33085" spans="1:2" x14ac:dyDescent="0.2">
      <c r="A33085" s="1" t="s">
        <v>3044</v>
      </c>
      <c r="B33085" t="str">
        <f t="shared" si="1087"/>
        <v>https://www.udobaer.de/out/media/public/cust/others/s0000747-2021-ch_it.pdf</v>
      </c>
    </row>
    <row r="33086" spans="1:2" x14ac:dyDescent="0.2">
      <c r="A33086" s="1" t="s">
        <v>3045</v>
      </c>
      <c r="B33086" t="str">
        <f t="shared" si="1087"/>
        <v>https://www.udobaer.de/out/media/public/cust/others/s0000747-2021-ch_it.pdf</v>
      </c>
    </row>
    <row r="33087" spans="1:2" x14ac:dyDescent="0.2">
      <c r="A33087" s="1" t="s">
        <v>3046</v>
      </c>
      <c r="B33087" t="str">
        <f t="shared" si="1087"/>
        <v>https://www.udobaer.de/out/media/public/cust/others/s0000747-2021-ch_it.pdf</v>
      </c>
    </row>
    <row r="33088" spans="1:2" x14ac:dyDescent="0.2">
      <c r="A33088" s="1" t="s">
        <v>3047</v>
      </c>
      <c r="B33088" t="str">
        <f t="shared" si="1087"/>
        <v>https://www.udobaer.de/out/media/public/cust/others/s0000747-2021-ch_it.pdf</v>
      </c>
    </row>
    <row r="33089" spans="1:2" x14ac:dyDescent="0.2">
      <c r="A33089" s="1" t="s">
        <v>3048</v>
      </c>
      <c r="B33089" t="str">
        <f t="shared" si="1087"/>
        <v>https://www.udobaer.de/out/media/public/cust/others/s0000747-2021-ch_it.pdf</v>
      </c>
    </row>
    <row r="33090" spans="1:2" x14ac:dyDescent="0.2">
      <c r="A33090" s="1" t="s">
        <v>3049</v>
      </c>
      <c r="B33090" t="str">
        <f t="shared" si="1087"/>
        <v>https://www.udobaer.de/out/media/public/cust/others/s0000747-2021-ch_it.pdf</v>
      </c>
    </row>
    <row r="33091" spans="1:2" x14ac:dyDescent="0.2">
      <c r="A33091" s="1" t="s">
        <v>3050</v>
      </c>
      <c r="B33091" t="str">
        <f t="shared" si="1087"/>
        <v>https://www.udobaer.de/out/media/public/cust/others/s0000747-2021-ch_it.pdf</v>
      </c>
    </row>
    <row r="33092" spans="1:2" x14ac:dyDescent="0.2">
      <c r="A33092" s="1" t="s">
        <v>3143</v>
      </c>
      <c r="B33092" t="str">
        <f t="shared" si="1087"/>
        <v>https://www.udobaer.de/out/media/public/cust/others/s0000747-2021-ch_it.pdf</v>
      </c>
    </row>
    <row r="33093" spans="1:2" x14ac:dyDescent="0.2">
      <c r="A33093" s="1" t="s">
        <v>3144</v>
      </c>
      <c r="B33093" t="str">
        <f t="shared" si="1087"/>
        <v>https://www.udobaer.de/out/media/public/cust/others/s0000747-2021-ch_it.pdf</v>
      </c>
    </row>
    <row r="33094" spans="1:2" x14ac:dyDescent="0.2">
      <c r="A33094" s="1" t="s">
        <v>3145</v>
      </c>
      <c r="B33094" t="str">
        <f t="shared" si="1087"/>
        <v>https://www.udobaer.de/out/media/public/cust/others/s0000747-2021-ch_it.pdf</v>
      </c>
    </row>
    <row r="33095" spans="1:2" x14ac:dyDescent="0.2">
      <c r="A33095" s="1" t="s">
        <v>3146</v>
      </c>
      <c r="B33095" t="str">
        <f t="shared" si="1087"/>
        <v>https://www.udobaer.de/out/media/public/cust/others/s0000747-2021-ch_it.pdf</v>
      </c>
    </row>
    <row r="33096" spans="1:2" x14ac:dyDescent="0.2">
      <c r="A33096" s="1" t="s">
        <v>3147</v>
      </c>
      <c r="B33096" t="str">
        <f t="shared" si="1087"/>
        <v>https://www.udobaer.de/out/media/public/cust/others/s0000747-2021-ch_it.pdf</v>
      </c>
    </row>
    <row r="33097" spans="1:2" x14ac:dyDescent="0.2">
      <c r="A33097" s="1" t="s">
        <v>3148</v>
      </c>
      <c r="B33097" t="str">
        <f t="shared" si="1087"/>
        <v>https://www.udobaer.de/out/media/public/cust/others/s0000747-2021-ch_it.pdf</v>
      </c>
    </row>
    <row r="33098" spans="1:2" x14ac:dyDescent="0.2">
      <c r="A33098" s="1" t="s">
        <v>3149</v>
      </c>
      <c r="B33098" t="str">
        <f t="shared" si="1087"/>
        <v>https://www.udobaer.de/out/media/public/cust/others/s0000747-2021-ch_it.pdf</v>
      </c>
    </row>
    <row r="33099" spans="1:2" x14ac:dyDescent="0.2">
      <c r="A33099" s="1" t="s">
        <v>3150</v>
      </c>
      <c r="B33099" t="str">
        <f t="shared" si="1087"/>
        <v>https://www.udobaer.de/out/media/public/cust/others/s0000747-2021-ch_it.pdf</v>
      </c>
    </row>
    <row r="33100" spans="1:2" x14ac:dyDescent="0.2">
      <c r="A33100" s="1" t="s">
        <v>3151</v>
      </c>
      <c r="B33100" t="str">
        <f t="shared" si="1087"/>
        <v>https://www.udobaer.de/out/media/public/cust/others/s0000747-2021-ch_it.pdf</v>
      </c>
    </row>
    <row r="33101" spans="1:2" x14ac:dyDescent="0.2">
      <c r="A33101" s="1" t="s">
        <v>3152</v>
      </c>
      <c r="B33101" t="str">
        <f t="shared" si="1087"/>
        <v>https://www.udobaer.de/out/media/public/cust/others/s0000747-2021-ch_it.pdf</v>
      </c>
    </row>
    <row r="33102" spans="1:2" x14ac:dyDescent="0.2">
      <c r="A33102" s="1" t="s">
        <v>3153</v>
      </c>
      <c r="B33102" t="str">
        <f t="shared" si="1087"/>
        <v>https://www.udobaer.de/out/media/public/cust/others/s0000747-2021-ch_it.pdf</v>
      </c>
    </row>
    <row r="33103" spans="1:2" x14ac:dyDescent="0.2">
      <c r="A33103" s="1" t="s">
        <v>3154</v>
      </c>
      <c r="B33103" t="str">
        <f t="shared" si="1087"/>
        <v>https://www.udobaer.de/out/media/public/cust/others/s0000747-2021-ch_it.pdf</v>
      </c>
    </row>
    <row r="33104" spans="1:2" x14ac:dyDescent="0.2">
      <c r="A33104" s="1" t="s">
        <v>3155</v>
      </c>
      <c r="B33104" t="str">
        <f t="shared" si="1087"/>
        <v>https://www.udobaer.de/out/media/public/cust/others/s0000747-2021-ch_it.pdf</v>
      </c>
    </row>
    <row r="33105" spans="1:2" x14ac:dyDescent="0.2">
      <c r="A33105" s="1" t="s">
        <v>3156</v>
      </c>
      <c r="B33105" t="str">
        <f t="shared" si="1087"/>
        <v>https://www.udobaer.de/out/media/public/cust/others/s0000747-2021-ch_it.pdf</v>
      </c>
    </row>
    <row r="33106" spans="1:2" x14ac:dyDescent="0.2">
      <c r="A33106" s="1" t="s">
        <v>3157</v>
      </c>
      <c r="B33106" t="str">
        <f t="shared" si="1087"/>
        <v>https://www.udobaer.de/out/media/public/cust/others/s0000747-2021-ch_it.pdf</v>
      </c>
    </row>
    <row r="33107" spans="1:2" x14ac:dyDescent="0.2">
      <c r="A33107" s="1" t="s">
        <v>3158</v>
      </c>
      <c r="B33107" t="str">
        <f t="shared" ref="B33107:B33131" si="1088">HYPERLINK("https://www.udobaer.de/out/media/public/cust/others/s0000747-2021-ch_it.pdf")</f>
        <v>https://www.udobaer.de/out/media/public/cust/others/s0000747-2021-ch_it.pdf</v>
      </c>
    </row>
    <row r="33108" spans="1:2" x14ac:dyDescent="0.2">
      <c r="A33108" s="1" t="s">
        <v>3159</v>
      </c>
      <c r="B33108" t="str">
        <f t="shared" si="1088"/>
        <v>https://www.udobaer.de/out/media/public/cust/others/s0000747-2021-ch_it.pdf</v>
      </c>
    </row>
    <row r="33109" spans="1:2" x14ac:dyDescent="0.2">
      <c r="A33109" s="1" t="s">
        <v>3160</v>
      </c>
      <c r="B33109" t="str">
        <f t="shared" si="1088"/>
        <v>https://www.udobaer.de/out/media/public/cust/others/s0000747-2021-ch_it.pdf</v>
      </c>
    </row>
    <row r="33110" spans="1:2" x14ac:dyDescent="0.2">
      <c r="A33110" s="1" t="s">
        <v>3161</v>
      </c>
      <c r="B33110" t="str">
        <f t="shared" si="1088"/>
        <v>https://www.udobaer.de/out/media/public/cust/others/s0000747-2021-ch_it.pdf</v>
      </c>
    </row>
    <row r="33111" spans="1:2" x14ac:dyDescent="0.2">
      <c r="A33111" s="1" t="s">
        <v>3162</v>
      </c>
      <c r="B33111" t="str">
        <f t="shared" si="1088"/>
        <v>https://www.udobaer.de/out/media/public/cust/others/s0000747-2021-ch_it.pdf</v>
      </c>
    </row>
    <row r="33112" spans="1:2" x14ac:dyDescent="0.2">
      <c r="A33112" s="1" t="s">
        <v>3163</v>
      </c>
      <c r="B33112" t="str">
        <f t="shared" si="1088"/>
        <v>https://www.udobaer.de/out/media/public/cust/others/s0000747-2021-ch_it.pdf</v>
      </c>
    </row>
    <row r="33113" spans="1:2" x14ac:dyDescent="0.2">
      <c r="A33113" s="1" t="s">
        <v>3164</v>
      </c>
      <c r="B33113" t="str">
        <f t="shared" si="1088"/>
        <v>https://www.udobaer.de/out/media/public/cust/others/s0000747-2021-ch_it.pdf</v>
      </c>
    </row>
    <row r="33114" spans="1:2" x14ac:dyDescent="0.2">
      <c r="A33114" s="1" t="s">
        <v>3165</v>
      </c>
      <c r="B33114" t="str">
        <f t="shared" si="1088"/>
        <v>https://www.udobaer.de/out/media/public/cust/others/s0000747-2021-ch_it.pdf</v>
      </c>
    </row>
    <row r="33115" spans="1:2" x14ac:dyDescent="0.2">
      <c r="A33115" s="1" t="s">
        <v>3166</v>
      </c>
      <c r="B33115" t="str">
        <f t="shared" si="1088"/>
        <v>https://www.udobaer.de/out/media/public/cust/others/s0000747-2021-ch_it.pdf</v>
      </c>
    </row>
    <row r="33116" spans="1:2" x14ac:dyDescent="0.2">
      <c r="A33116" s="1" t="s">
        <v>3177</v>
      </c>
      <c r="B33116" t="str">
        <f t="shared" si="1088"/>
        <v>https://www.udobaer.de/out/media/public/cust/others/s0000747-2021-ch_it.pdf</v>
      </c>
    </row>
    <row r="33117" spans="1:2" x14ac:dyDescent="0.2">
      <c r="A33117" s="1" t="s">
        <v>3180</v>
      </c>
      <c r="B33117" t="str">
        <f t="shared" si="1088"/>
        <v>https://www.udobaer.de/out/media/public/cust/others/s0000747-2021-ch_it.pdf</v>
      </c>
    </row>
    <row r="33118" spans="1:2" x14ac:dyDescent="0.2">
      <c r="A33118" s="1" t="s">
        <v>3181</v>
      </c>
      <c r="B33118" t="str">
        <f t="shared" si="1088"/>
        <v>https://www.udobaer.de/out/media/public/cust/others/s0000747-2021-ch_it.pdf</v>
      </c>
    </row>
    <row r="33119" spans="1:2" x14ac:dyDescent="0.2">
      <c r="A33119" s="1" t="s">
        <v>3182</v>
      </c>
      <c r="B33119" t="str">
        <f t="shared" si="1088"/>
        <v>https://www.udobaer.de/out/media/public/cust/others/s0000747-2021-ch_it.pdf</v>
      </c>
    </row>
    <row r="33120" spans="1:2" x14ac:dyDescent="0.2">
      <c r="A33120" s="1" t="s">
        <v>3184</v>
      </c>
      <c r="B33120" t="str">
        <f t="shared" si="1088"/>
        <v>https://www.udobaer.de/out/media/public/cust/others/s0000747-2021-ch_it.pdf</v>
      </c>
    </row>
    <row r="33121" spans="1:2" x14ac:dyDescent="0.2">
      <c r="A33121" s="1" t="s">
        <v>3187</v>
      </c>
      <c r="B33121" t="str">
        <f t="shared" si="1088"/>
        <v>https://www.udobaer.de/out/media/public/cust/others/s0000747-2021-ch_it.pdf</v>
      </c>
    </row>
    <row r="33122" spans="1:2" x14ac:dyDescent="0.2">
      <c r="A33122" s="1" t="s">
        <v>3294</v>
      </c>
      <c r="B33122" t="str">
        <f t="shared" si="1088"/>
        <v>https://www.udobaer.de/out/media/public/cust/others/s0000747-2021-ch_it.pdf</v>
      </c>
    </row>
    <row r="33123" spans="1:2" x14ac:dyDescent="0.2">
      <c r="A33123" s="1" t="s">
        <v>3295</v>
      </c>
      <c r="B33123" t="str">
        <f t="shared" si="1088"/>
        <v>https://www.udobaer.de/out/media/public/cust/others/s0000747-2021-ch_it.pdf</v>
      </c>
    </row>
    <row r="33124" spans="1:2" x14ac:dyDescent="0.2">
      <c r="A33124" s="1" t="s">
        <v>3296</v>
      </c>
      <c r="B33124" t="str">
        <f t="shared" si="1088"/>
        <v>https://www.udobaer.de/out/media/public/cust/others/s0000747-2021-ch_it.pdf</v>
      </c>
    </row>
    <row r="33125" spans="1:2" x14ac:dyDescent="0.2">
      <c r="A33125" s="1" t="s">
        <v>3298</v>
      </c>
      <c r="B33125" t="str">
        <f t="shared" si="1088"/>
        <v>https://www.udobaer.de/out/media/public/cust/others/s0000747-2021-ch_it.pdf</v>
      </c>
    </row>
    <row r="33126" spans="1:2" x14ac:dyDescent="0.2">
      <c r="A33126" s="1" t="s">
        <v>3299</v>
      </c>
      <c r="B33126" t="str">
        <f t="shared" si="1088"/>
        <v>https://www.udobaer.de/out/media/public/cust/others/s0000747-2021-ch_it.pdf</v>
      </c>
    </row>
    <row r="33127" spans="1:2" x14ac:dyDescent="0.2">
      <c r="A33127" s="1" t="s">
        <v>3302</v>
      </c>
      <c r="B33127" t="str">
        <f t="shared" si="1088"/>
        <v>https://www.udobaer.de/out/media/public/cust/others/s0000747-2021-ch_it.pdf</v>
      </c>
    </row>
    <row r="33128" spans="1:2" x14ac:dyDescent="0.2">
      <c r="A33128" s="1" t="s">
        <v>3303</v>
      </c>
      <c r="B33128" t="str">
        <f t="shared" si="1088"/>
        <v>https://www.udobaer.de/out/media/public/cust/others/s0000747-2021-ch_it.pdf</v>
      </c>
    </row>
    <row r="33129" spans="1:2" x14ac:dyDescent="0.2">
      <c r="A33129" s="1" t="s">
        <v>3304</v>
      </c>
      <c r="B33129" t="str">
        <f t="shared" si="1088"/>
        <v>https://www.udobaer.de/out/media/public/cust/others/s0000747-2021-ch_it.pdf</v>
      </c>
    </row>
    <row r="33130" spans="1:2" x14ac:dyDescent="0.2">
      <c r="A33130" s="1" t="s">
        <v>3305</v>
      </c>
      <c r="B33130" t="str">
        <f t="shared" si="1088"/>
        <v>https://www.udobaer.de/out/media/public/cust/others/s0000747-2021-ch_it.pdf</v>
      </c>
    </row>
    <row r="33131" spans="1:2" x14ac:dyDescent="0.2">
      <c r="A33131" s="1" t="s">
        <v>3306</v>
      </c>
      <c r="B33131" t="str">
        <f t="shared" si="1088"/>
        <v>https://www.udobaer.de/out/media/public/cust/others/s0000747-2021-ch_it.pdf</v>
      </c>
    </row>
    <row r="33132" spans="1:2" x14ac:dyDescent="0.2">
      <c r="A33132" s="1" t="s">
        <v>2614</v>
      </c>
      <c r="B33132" t="str">
        <f t="shared" ref="B33132:B33163" si="1089">HYPERLINK("https://www.udobaer.de/out/media/public/cust/others/s0000749-2021-ch_it.pdf")</f>
        <v>https://www.udobaer.de/out/media/public/cust/others/s0000749-2021-ch_it.pdf</v>
      </c>
    </row>
    <row r="33133" spans="1:2" x14ac:dyDescent="0.2">
      <c r="A33133" s="1" t="s">
        <v>2615</v>
      </c>
      <c r="B33133" t="str">
        <f t="shared" si="1089"/>
        <v>https://www.udobaer.de/out/media/public/cust/others/s0000749-2021-ch_it.pdf</v>
      </c>
    </row>
    <row r="33134" spans="1:2" x14ac:dyDescent="0.2">
      <c r="A33134" s="1" t="s">
        <v>2616</v>
      </c>
      <c r="B33134" t="str">
        <f t="shared" si="1089"/>
        <v>https://www.udobaer.de/out/media/public/cust/others/s0000749-2021-ch_it.pdf</v>
      </c>
    </row>
    <row r="33135" spans="1:2" x14ac:dyDescent="0.2">
      <c r="A33135" s="1" t="s">
        <v>2617</v>
      </c>
      <c r="B33135" t="str">
        <f t="shared" si="1089"/>
        <v>https://www.udobaer.de/out/media/public/cust/others/s0000749-2021-ch_it.pdf</v>
      </c>
    </row>
    <row r="33136" spans="1:2" x14ac:dyDescent="0.2">
      <c r="A33136" s="1" t="s">
        <v>2618</v>
      </c>
      <c r="B33136" t="str">
        <f t="shared" si="1089"/>
        <v>https://www.udobaer.de/out/media/public/cust/others/s0000749-2021-ch_it.pdf</v>
      </c>
    </row>
    <row r="33137" spans="1:2" x14ac:dyDescent="0.2">
      <c r="A33137" s="1" t="s">
        <v>2619</v>
      </c>
      <c r="B33137" t="str">
        <f t="shared" si="1089"/>
        <v>https://www.udobaer.de/out/media/public/cust/others/s0000749-2021-ch_it.pdf</v>
      </c>
    </row>
    <row r="33138" spans="1:2" x14ac:dyDescent="0.2">
      <c r="A33138" s="1" t="s">
        <v>2620</v>
      </c>
      <c r="B33138" t="str">
        <f t="shared" si="1089"/>
        <v>https://www.udobaer.de/out/media/public/cust/others/s0000749-2021-ch_it.pdf</v>
      </c>
    </row>
    <row r="33139" spans="1:2" x14ac:dyDescent="0.2">
      <c r="A33139" s="1" t="s">
        <v>2621</v>
      </c>
      <c r="B33139" t="str">
        <f t="shared" si="1089"/>
        <v>https://www.udobaer.de/out/media/public/cust/others/s0000749-2021-ch_it.pdf</v>
      </c>
    </row>
    <row r="33140" spans="1:2" x14ac:dyDescent="0.2">
      <c r="A33140" s="1" t="s">
        <v>2622</v>
      </c>
      <c r="B33140" t="str">
        <f t="shared" si="1089"/>
        <v>https://www.udobaer.de/out/media/public/cust/others/s0000749-2021-ch_it.pdf</v>
      </c>
    </row>
    <row r="33141" spans="1:2" x14ac:dyDescent="0.2">
      <c r="A33141" s="1" t="s">
        <v>2623</v>
      </c>
      <c r="B33141" t="str">
        <f t="shared" si="1089"/>
        <v>https://www.udobaer.de/out/media/public/cust/others/s0000749-2021-ch_it.pdf</v>
      </c>
    </row>
    <row r="33142" spans="1:2" x14ac:dyDescent="0.2">
      <c r="A33142" s="1" t="s">
        <v>2624</v>
      </c>
      <c r="B33142" t="str">
        <f t="shared" si="1089"/>
        <v>https://www.udobaer.de/out/media/public/cust/others/s0000749-2021-ch_it.pdf</v>
      </c>
    </row>
    <row r="33143" spans="1:2" x14ac:dyDescent="0.2">
      <c r="A33143" s="1" t="s">
        <v>2625</v>
      </c>
      <c r="B33143" t="str">
        <f t="shared" si="1089"/>
        <v>https://www.udobaer.de/out/media/public/cust/others/s0000749-2021-ch_it.pdf</v>
      </c>
    </row>
    <row r="33144" spans="1:2" x14ac:dyDescent="0.2">
      <c r="A33144" s="1" t="s">
        <v>2626</v>
      </c>
      <c r="B33144" t="str">
        <f t="shared" si="1089"/>
        <v>https://www.udobaer.de/out/media/public/cust/others/s0000749-2021-ch_it.pdf</v>
      </c>
    </row>
    <row r="33145" spans="1:2" x14ac:dyDescent="0.2">
      <c r="A33145" s="1" t="s">
        <v>2627</v>
      </c>
      <c r="B33145" t="str">
        <f t="shared" si="1089"/>
        <v>https://www.udobaer.de/out/media/public/cust/others/s0000749-2021-ch_it.pdf</v>
      </c>
    </row>
    <row r="33146" spans="1:2" x14ac:dyDescent="0.2">
      <c r="A33146" s="1" t="s">
        <v>2628</v>
      </c>
      <c r="B33146" t="str">
        <f t="shared" si="1089"/>
        <v>https://www.udobaer.de/out/media/public/cust/others/s0000749-2021-ch_it.pdf</v>
      </c>
    </row>
    <row r="33147" spans="1:2" x14ac:dyDescent="0.2">
      <c r="A33147" s="1" t="s">
        <v>2629</v>
      </c>
      <c r="B33147" t="str">
        <f t="shared" si="1089"/>
        <v>https://www.udobaer.de/out/media/public/cust/others/s0000749-2021-ch_it.pdf</v>
      </c>
    </row>
    <row r="33148" spans="1:2" x14ac:dyDescent="0.2">
      <c r="A33148" s="1" t="s">
        <v>2630</v>
      </c>
      <c r="B33148" t="str">
        <f t="shared" si="1089"/>
        <v>https://www.udobaer.de/out/media/public/cust/others/s0000749-2021-ch_it.pdf</v>
      </c>
    </row>
    <row r="33149" spans="1:2" x14ac:dyDescent="0.2">
      <c r="A33149" s="1" t="s">
        <v>2631</v>
      </c>
      <c r="B33149" t="str">
        <f t="shared" si="1089"/>
        <v>https://www.udobaer.de/out/media/public/cust/others/s0000749-2021-ch_it.pdf</v>
      </c>
    </row>
    <row r="33150" spans="1:2" x14ac:dyDescent="0.2">
      <c r="A33150" s="1" t="s">
        <v>2632</v>
      </c>
      <c r="B33150" t="str">
        <f t="shared" si="1089"/>
        <v>https://www.udobaer.de/out/media/public/cust/others/s0000749-2021-ch_it.pdf</v>
      </c>
    </row>
    <row r="33151" spans="1:2" x14ac:dyDescent="0.2">
      <c r="A33151" s="1" t="s">
        <v>2633</v>
      </c>
      <c r="B33151" t="str">
        <f t="shared" si="1089"/>
        <v>https://www.udobaer.de/out/media/public/cust/others/s0000749-2021-ch_it.pdf</v>
      </c>
    </row>
    <row r="33152" spans="1:2" x14ac:dyDescent="0.2">
      <c r="A33152" s="1" t="s">
        <v>2634</v>
      </c>
      <c r="B33152" t="str">
        <f t="shared" si="1089"/>
        <v>https://www.udobaer.de/out/media/public/cust/others/s0000749-2021-ch_it.pdf</v>
      </c>
    </row>
    <row r="33153" spans="1:2" x14ac:dyDescent="0.2">
      <c r="A33153" s="1" t="s">
        <v>2635</v>
      </c>
      <c r="B33153" t="str">
        <f t="shared" si="1089"/>
        <v>https://www.udobaer.de/out/media/public/cust/others/s0000749-2021-ch_it.pdf</v>
      </c>
    </row>
    <row r="33154" spans="1:2" x14ac:dyDescent="0.2">
      <c r="A33154" s="1" t="s">
        <v>2636</v>
      </c>
      <c r="B33154" t="str">
        <f t="shared" si="1089"/>
        <v>https://www.udobaer.de/out/media/public/cust/others/s0000749-2021-ch_it.pdf</v>
      </c>
    </row>
    <row r="33155" spans="1:2" x14ac:dyDescent="0.2">
      <c r="A33155" s="1" t="s">
        <v>2637</v>
      </c>
      <c r="B33155" t="str">
        <f t="shared" si="1089"/>
        <v>https://www.udobaer.de/out/media/public/cust/others/s0000749-2021-ch_it.pdf</v>
      </c>
    </row>
    <row r="33156" spans="1:2" x14ac:dyDescent="0.2">
      <c r="A33156" s="1" t="s">
        <v>2638</v>
      </c>
      <c r="B33156" t="str">
        <f t="shared" si="1089"/>
        <v>https://www.udobaer.de/out/media/public/cust/others/s0000749-2021-ch_it.pdf</v>
      </c>
    </row>
    <row r="33157" spans="1:2" x14ac:dyDescent="0.2">
      <c r="A33157" s="1" t="s">
        <v>2639</v>
      </c>
      <c r="B33157" t="str">
        <f t="shared" si="1089"/>
        <v>https://www.udobaer.de/out/media/public/cust/others/s0000749-2021-ch_it.pdf</v>
      </c>
    </row>
    <row r="33158" spans="1:2" x14ac:dyDescent="0.2">
      <c r="A33158" s="1" t="s">
        <v>2640</v>
      </c>
      <c r="B33158" t="str">
        <f t="shared" si="1089"/>
        <v>https://www.udobaer.de/out/media/public/cust/others/s0000749-2021-ch_it.pdf</v>
      </c>
    </row>
    <row r="33159" spans="1:2" x14ac:dyDescent="0.2">
      <c r="A33159" s="1" t="s">
        <v>2641</v>
      </c>
      <c r="B33159" t="str">
        <f t="shared" si="1089"/>
        <v>https://www.udobaer.de/out/media/public/cust/others/s0000749-2021-ch_it.pdf</v>
      </c>
    </row>
    <row r="33160" spans="1:2" x14ac:dyDescent="0.2">
      <c r="A33160" s="1" t="s">
        <v>2642</v>
      </c>
      <c r="B33160" t="str">
        <f t="shared" si="1089"/>
        <v>https://www.udobaer.de/out/media/public/cust/others/s0000749-2021-ch_it.pdf</v>
      </c>
    </row>
    <row r="33161" spans="1:2" x14ac:dyDescent="0.2">
      <c r="A33161" s="1" t="s">
        <v>2643</v>
      </c>
      <c r="B33161" t="str">
        <f t="shared" si="1089"/>
        <v>https://www.udobaer.de/out/media/public/cust/others/s0000749-2021-ch_it.pdf</v>
      </c>
    </row>
    <row r="33162" spans="1:2" x14ac:dyDescent="0.2">
      <c r="A33162" s="1" t="s">
        <v>2644</v>
      </c>
      <c r="B33162" t="str">
        <f t="shared" si="1089"/>
        <v>https://www.udobaer.de/out/media/public/cust/others/s0000749-2021-ch_it.pdf</v>
      </c>
    </row>
    <row r="33163" spans="1:2" x14ac:dyDescent="0.2">
      <c r="A33163" s="1" t="s">
        <v>2657</v>
      </c>
      <c r="B33163" t="str">
        <f t="shared" si="1089"/>
        <v>https://www.udobaer.de/out/media/public/cust/others/s0000749-2021-ch_it.pdf</v>
      </c>
    </row>
    <row r="33164" spans="1:2" x14ac:dyDescent="0.2">
      <c r="A33164" s="1" t="s">
        <v>2658</v>
      </c>
      <c r="B33164" t="str">
        <f t="shared" ref="B33164:B33195" si="1090">HYPERLINK("https://www.udobaer.de/out/media/public/cust/others/s0000749-2021-ch_it.pdf")</f>
        <v>https://www.udobaer.de/out/media/public/cust/others/s0000749-2021-ch_it.pdf</v>
      </c>
    </row>
    <row r="33165" spans="1:2" x14ac:dyDescent="0.2">
      <c r="A33165" s="1" t="s">
        <v>2659</v>
      </c>
      <c r="B33165" t="str">
        <f t="shared" si="1090"/>
        <v>https://www.udobaer.de/out/media/public/cust/others/s0000749-2021-ch_it.pdf</v>
      </c>
    </row>
    <row r="33166" spans="1:2" x14ac:dyDescent="0.2">
      <c r="A33166" s="1" t="s">
        <v>2660</v>
      </c>
      <c r="B33166" t="str">
        <f t="shared" si="1090"/>
        <v>https://www.udobaer.de/out/media/public/cust/others/s0000749-2021-ch_it.pdf</v>
      </c>
    </row>
    <row r="33167" spans="1:2" x14ac:dyDescent="0.2">
      <c r="A33167" s="1" t="s">
        <v>2661</v>
      </c>
      <c r="B33167" t="str">
        <f t="shared" si="1090"/>
        <v>https://www.udobaer.de/out/media/public/cust/others/s0000749-2021-ch_it.pdf</v>
      </c>
    </row>
    <row r="33168" spans="1:2" x14ac:dyDescent="0.2">
      <c r="A33168" s="1" t="s">
        <v>2662</v>
      </c>
      <c r="B33168" t="str">
        <f t="shared" si="1090"/>
        <v>https://www.udobaer.de/out/media/public/cust/others/s0000749-2021-ch_it.pdf</v>
      </c>
    </row>
    <row r="33169" spans="1:2" x14ac:dyDescent="0.2">
      <c r="A33169" s="1" t="s">
        <v>2663</v>
      </c>
      <c r="B33169" t="str">
        <f t="shared" si="1090"/>
        <v>https://www.udobaer.de/out/media/public/cust/others/s0000749-2021-ch_it.pdf</v>
      </c>
    </row>
    <row r="33170" spans="1:2" x14ac:dyDescent="0.2">
      <c r="A33170" s="1" t="s">
        <v>2664</v>
      </c>
      <c r="B33170" t="str">
        <f t="shared" si="1090"/>
        <v>https://www.udobaer.de/out/media/public/cust/others/s0000749-2021-ch_it.pdf</v>
      </c>
    </row>
    <row r="33171" spans="1:2" x14ac:dyDescent="0.2">
      <c r="A33171" s="1" t="s">
        <v>2665</v>
      </c>
      <c r="B33171" t="str">
        <f t="shared" si="1090"/>
        <v>https://www.udobaer.de/out/media/public/cust/others/s0000749-2021-ch_it.pdf</v>
      </c>
    </row>
    <row r="33172" spans="1:2" x14ac:dyDescent="0.2">
      <c r="A33172" s="1" t="s">
        <v>2666</v>
      </c>
      <c r="B33172" t="str">
        <f t="shared" si="1090"/>
        <v>https://www.udobaer.de/out/media/public/cust/others/s0000749-2021-ch_it.pdf</v>
      </c>
    </row>
    <row r="33173" spans="1:2" x14ac:dyDescent="0.2">
      <c r="A33173" s="1" t="s">
        <v>2667</v>
      </c>
      <c r="B33173" t="str">
        <f t="shared" si="1090"/>
        <v>https://www.udobaer.de/out/media/public/cust/others/s0000749-2021-ch_it.pdf</v>
      </c>
    </row>
    <row r="33174" spans="1:2" x14ac:dyDescent="0.2">
      <c r="A33174" s="1" t="s">
        <v>2668</v>
      </c>
      <c r="B33174" t="str">
        <f t="shared" si="1090"/>
        <v>https://www.udobaer.de/out/media/public/cust/others/s0000749-2021-ch_it.pdf</v>
      </c>
    </row>
    <row r="33175" spans="1:2" x14ac:dyDescent="0.2">
      <c r="A33175" s="1" t="s">
        <v>2669</v>
      </c>
      <c r="B33175" t="str">
        <f t="shared" si="1090"/>
        <v>https://www.udobaer.de/out/media/public/cust/others/s0000749-2021-ch_it.pdf</v>
      </c>
    </row>
    <row r="33176" spans="1:2" x14ac:dyDescent="0.2">
      <c r="A33176" s="1" t="s">
        <v>2670</v>
      </c>
      <c r="B33176" t="str">
        <f t="shared" si="1090"/>
        <v>https://www.udobaer.de/out/media/public/cust/others/s0000749-2021-ch_it.pdf</v>
      </c>
    </row>
    <row r="33177" spans="1:2" x14ac:dyDescent="0.2">
      <c r="A33177" s="1" t="s">
        <v>2671</v>
      </c>
      <c r="B33177" t="str">
        <f t="shared" si="1090"/>
        <v>https://www.udobaer.de/out/media/public/cust/others/s0000749-2021-ch_it.pdf</v>
      </c>
    </row>
    <row r="33178" spans="1:2" x14ac:dyDescent="0.2">
      <c r="A33178" s="1" t="s">
        <v>2672</v>
      </c>
      <c r="B33178" t="str">
        <f t="shared" si="1090"/>
        <v>https://www.udobaer.de/out/media/public/cust/others/s0000749-2021-ch_it.pdf</v>
      </c>
    </row>
    <row r="33179" spans="1:2" x14ac:dyDescent="0.2">
      <c r="A33179" s="1" t="s">
        <v>2673</v>
      </c>
      <c r="B33179" t="str">
        <f t="shared" si="1090"/>
        <v>https://www.udobaer.de/out/media/public/cust/others/s0000749-2021-ch_it.pdf</v>
      </c>
    </row>
    <row r="33180" spans="1:2" x14ac:dyDescent="0.2">
      <c r="A33180" s="1" t="s">
        <v>2818</v>
      </c>
      <c r="B33180" t="str">
        <f t="shared" si="1090"/>
        <v>https://www.udobaer.de/out/media/public/cust/others/s0000749-2021-ch_it.pdf</v>
      </c>
    </row>
    <row r="33181" spans="1:2" x14ac:dyDescent="0.2">
      <c r="A33181" s="1" t="s">
        <v>2819</v>
      </c>
      <c r="B33181" t="str">
        <f t="shared" si="1090"/>
        <v>https://www.udobaer.de/out/media/public/cust/others/s0000749-2021-ch_it.pdf</v>
      </c>
    </row>
    <row r="33182" spans="1:2" x14ac:dyDescent="0.2">
      <c r="A33182" s="1" t="s">
        <v>2820</v>
      </c>
      <c r="B33182" t="str">
        <f t="shared" si="1090"/>
        <v>https://www.udobaer.de/out/media/public/cust/others/s0000749-2021-ch_it.pdf</v>
      </c>
    </row>
    <row r="33183" spans="1:2" x14ac:dyDescent="0.2">
      <c r="A33183" s="1" t="s">
        <v>2821</v>
      </c>
      <c r="B33183" t="str">
        <f t="shared" si="1090"/>
        <v>https://www.udobaer.de/out/media/public/cust/others/s0000749-2021-ch_it.pdf</v>
      </c>
    </row>
    <row r="33184" spans="1:2" x14ac:dyDescent="0.2">
      <c r="A33184" s="1" t="s">
        <v>2822</v>
      </c>
      <c r="B33184" t="str">
        <f t="shared" si="1090"/>
        <v>https://www.udobaer.de/out/media/public/cust/others/s0000749-2021-ch_it.pdf</v>
      </c>
    </row>
    <row r="33185" spans="1:2" x14ac:dyDescent="0.2">
      <c r="A33185" s="1" t="s">
        <v>2823</v>
      </c>
      <c r="B33185" t="str">
        <f t="shared" si="1090"/>
        <v>https://www.udobaer.de/out/media/public/cust/others/s0000749-2021-ch_it.pdf</v>
      </c>
    </row>
    <row r="33186" spans="1:2" x14ac:dyDescent="0.2">
      <c r="A33186" s="1" t="s">
        <v>2824</v>
      </c>
      <c r="B33186" t="str">
        <f t="shared" si="1090"/>
        <v>https://www.udobaer.de/out/media/public/cust/others/s0000749-2021-ch_it.pdf</v>
      </c>
    </row>
    <row r="33187" spans="1:2" x14ac:dyDescent="0.2">
      <c r="A33187" s="1" t="s">
        <v>2825</v>
      </c>
      <c r="B33187" t="str">
        <f t="shared" si="1090"/>
        <v>https://www.udobaer.de/out/media/public/cust/others/s0000749-2021-ch_it.pdf</v>
      </c>
    </row>
    <row r="33188" spans="1:2" x14ac:dyDescent="0.2">
      <c r="A33188" s="1" t="s">
        <v>2826</v>
      </c>
      <c r="B33188" t="str">
        <f t="shared" si="1090"/>
        <v>https://www.udobaer.de/out/media/public/cust/others/s0000749-2021-ch_it.pdf</v>
      </c>
    </row>
    <row r="33189" spans="1:2" x14ac:dyDescent="0.2">
      <c r="A33189" s="1" t="s">
        <v>2827</v>
      </c>
      <c r="B33189" t="str">
        <f t="shared" si="1090"/>
        <v>https://www.udobaer.de/out/media/public/cust/others/s0000749-2021-ch_it.pdf</v>
      </c>
    </row>
    <row r="33190" spans="1:2" x14ac:dyDescent="0.2">
      <c r="A33190" s="1" t="s">
        <v>2828</v>
      </c>
      <c r="B33190" t="str">
        <f t="shared" si="1090"/>
        <v>https://www.udobaer.de/out/media/public/cust/others/s0000749-2021-ch_it.pdf</v>
      </c>
    </row>
    <row r="33191" spans="1:2" x14ac:dyDescent="0.2">
      <c r="A33191" s="1" t="s">
        <v>2829</v>
      </c>
      <c r="B33191" t="str">
        <f t="shared" si="1090"/>
        <v>https://www.udobaer.de/out/media/public/cust/others/s0000749-2021-ch_it.pdf</v>
      </c>
    </row>
    <row r="33192" spans="1:2" x14ac:dyDescent="0.2">
      <c r="A33192" s="1" t="s">
        <v>2830</v>
      </c>
      <c r="B33192" t="str">
        <f t="shared" si="1090"/>
        <v>https://www.udobaer.de/out/media/public/cust/others/s0000749-2021-ch_it.pdf</v>
      </c>
    </row>
    <row r="33193" spans="1:2" x14ac:dyDescent="0.2">
      <c r="A33193" s="1" t="s">
        <v>2831</v>
      </c>
      <c r="B33193" t="str">
        <f t="shared" si="1090"/>
        <v>https://www.udobaer.de/out/media/public/cust/others/s0000749-2021-ch_it.pdf</v>
      </c>
    </row>
    <row r="33194" spans="1:2" x14ac:dyDescent="0.2">
      <c r="A33194" s="1" t="s">
        <v>2832</v>
      </c>
      <c r="B33194" t="str">
        <f t="shared" si="1090"/>
        <v>https://www.udobaer.de/out/media/public/cust/others/s0000749-2021-ch_it.pdf</v>
      </c>
    </row>
    <row r="33195" spans="1:2" x14ac:dyDescent="0.2">
      <c r="A33195" s="1" t="s">
        <v>2833</v>
      </c>
      <c r="B33195" t="str">
        <f t="shared" si="1090"/>
        <v>https://www.udobaer.de/out/media/public/cust/others/s0000749-2021-ch_it.pdf</v>
      </c>
    </row>
    <row r="33196" spans="1:2" x14ac:dyDescent="0.2">
      <c r="A33196" s="1" t="s">
        <v>2834</v>
      </c>
      <c r="B33196" t="str">
        <f t="shared" ref="B33196:B33227" si="1091">HYPERLINK("https://www.udobaer.de/out/media/public/cust/others/s0000749-2021-ch_it.pdf")</f>
        <v>https://www.udobaer.de/out/media/public/cust/others/s0000749-2021-ch_it.pdf</v>
      </c>
    </row>
    <row r="33197" spans="1:2" x14ac:dyDescent="0.2">
      <c r="A33197" s="1" t="s">
        <v>2835</v>
      </c>
      <c r="B33197" t="str">
        <f t="shared" si="1091"/>
        <v>https://www.udobaer.de/out/media/public/cust/others/s0000749-2021-ch_it.pdf</v>
      </c>
    </row>
    <row r="33198" spans="1:2" x14ac:dyDescent="0.2">
      <c r="A33198" s="1" t="s">
        <v>2836</v>
      </c>
      <c r="B33198" t="str">
        <f t="shared" si="1091"/>
        <v>https://www.udobaer.de/out/media/public/cust/others/s0000749-2021-ch_it.pdf</v>
      </c>
    </row>
    <row r="33199" spans="1:2" x14ac:dyDescent="0.2">
      <c r="A33199" s="1" t="s">
        <v>2837</v>
      </c>
      <c r="B33199" t="str">
        <f t="shared" si="1091"/>
        <v>https://www.udobaer.de/out/media/public/cust/others/s0000749-2021-ch_it.pdf</v>
      </c>
    </row>
    <row r="33200" spans="1:2" x14ac:dyDescent="0.2">
      <c r="A33200" s="1" t="s">
        <v>2838</v>
      </c>
      <c r="B33200" t="str">
        <f t="shared" si="1091"/>
        <v>https://www.udobaer.de/out/media/public/cust/others/s0000749-2021-ch_it.pdf</v>
      </c>
    </row>
    <row r="33201" spans="1:2" x14ac:dyDescent="0.2">
      <c r="A33201" s="1" t="s">
        <v>2839</v>
      </c>
      <c r="B33201" t="str">
        <f t="shared" si="1091"/>
        <v>https://www.udobaer.de/out/media/public/cust/others/s0000749-2021-ch_it.pdf</v>
      </c>
    </row>
    <row r="33202" spans="1:2" x14ac:dyDescent="0.2">
      <c r="A33202" s="1" t="s">
        <v>2840</v>
      </c>
      <c r="B33202" t="str">
        <f t="shared" si="1091"/>
        <v>https://www.udobaer.de/out/media/public/cust/others/s0000749-2021-ch_it.pdf</v>
      </c>
    </row>
    <row r="33203" spans="1:2" x14ac:dyDescent="0.2">
      <c r="A33203" s="1" t="s">
        <v>2841</v>
      </c>
      <c r="B33203" t="str">
        <f t="shared" si="1091"/>
        <v>https://www.udobaer.de/out/media/public/cust/others/s0000749-2021-ch_it.pdf</v>
      </c>
    </row>
    <row r="33204" spans="1:2" x14ac:dyDescent="0.2">
      <c r="A33204" s="1" t="s">
        <v>2842</v>
      </c>
      <c r="B33204" t="str">
        <f t="shared" si="1091"/>
        <v>https://www.udobaer.de/out/media/public/cust/others/s0000749-2021-ch_it.pdf</v>
      </c>
    </row>
    <row r="33205" spans="1:2" x14ac:dyDescent="0.2">
      <c r="A33205" s="1" t="s">
        <v>2843</v>
      </c>
      <c r="B33205" t="str">
        <f t="shared" si="1091"/>
        <v>https://www.udobaer.de/out/media/public/cust/others/s0000749-2021-ch_it.pdf</v>
      </c>
    </row>
    <row r="33206" spans="1:2" x14ac:dyDescent="0.2">
      <c r="A33206" s="1" t="s">
        <v>2844</v>
      </c>
      <c r="B33206" t="str">
        <f t="shared" si="1091"/>
        <v>https://www.udobaer.de/out/media/public/cust/others/s0000749-2021-ch_it.pdf</v>
      </c>
    </row>
    <row r="33207" spans="1:2" x14ac:dyDescent="0.2">
      <c r="A33207" s="1" t="s">
        <v>2845</v>
      </c>
      <c r="B33207" t="str">
        <f t="shared" si="1091"/>
        <v>https://www.udobaer.de/out/media/public/cust/others/s0000749-2021-ch_it.pdf</v>
      </c>
    </row>
    <row r="33208" spans="1:2" x14ac:dyDescent="0.2">
      <c r="A33208" s="1" t="s">
        <v>2846</v>
      </c>
      <c r="B33208" t="str">
        <f t="shared" si="1091"/>
        <v>https://www.udobaer.de/out/media/public/cust/others/s0000749-2021-ch_it.pdf</v>
      </c>
    </row>
    <row r="33209" spans="1:2" x14ac:dyDescent="0.2">
      <c r="A33209" s="1" t="s">
        <v>2847</v>
      </c>
      <c r="B33209" t="str">
        <f t="shared" si="1091"/>
        <v>https://www.udobaer.de/out/media/public/cust/others/s0000749-2021-ch_it.pdf</v>
      </c>
    </row>
    <row r="33210" spans="1:2" x14ac:dyDescent="0.2">
      <c r="A33210" s="1" t="s">
        <v>2848</v>
      </c>
      <c r="B33210" t="str">
        <f t="shared" si="1091"/>
        <v>https://www.udobaer.de/out/media/public/cust/others/s0000749-2021-ch_it.pdf</v>
      </c>
    </row>
    <row r="33211" spans="1:2" x14ac:dyDescent="0.2">
      <c r="A33211" s="1" t="s">
        <v>2849</v>
      </c>
      <c r="B33211" t="str">
        <f t="shared" si="1091"/>
        <v>https://www.udobaer.de/out/media/public/cust/others/s0000749-2021-ch_it.pdf</v>
      </c>
    </row>
    <row r="33212" spans="1:2" x14ac:dyDescent="0.2">
      <c r="A33212" s="1" t="s">
        <v>2850</v>
      </c>
      <c r="B33212" t="str">
        <f t="shared" si="1091"/>
        <v>https://www.udobaer.de/out/media/public/cust/others/s0000749-2021-ch_it.pdf</v>
      </c>
    </row>
    <row r="33213" spans="1:2" x14ac:dyDescent="0.2">
      <c r="A33213" s="1" t="s">
        <v>2851</v>
      </c>
      <c r="B33213" t="str">
        <f t="shared" si="1091"/>
        <v>https://www.udobaer.de/out/media/public/cust/others/s0000749-2021-ch_it.pdf</v>
      </c>
    </row>
    <row r="33214" spans="1:2" x14ac:dyDescent="0.2">
      <c r="A33214" s="1" t="s">
        <v>2852</v>
      </c>
      <c r="B33214" t="str">
        <f t="shared" si="1091"/>
        <v>https://www.udobaer.de/out/media/public/cust/others/s0000749-2021-ch_it.pdf</v>
      </c>
    </row>
    <row r="33215" spans="1:2" x14ac:dyDescent="0.2">
      <c r="A33215" s="1" t="s">
        <v>2853</v>
      </c>
      <c r="B33215" t="str">
        <f t="shared" si="1091"/>
        <v>https://www.udobaer.de/out/media/public/cust/others/s0000749-2021-ch_it.pdf</v>
      </c>
    </row>
    <row r="33216" spans="1:2" x14ac:dyDescent="0.2">
      <c r="A33216" s="1" t="s">
        <v>2854</v>
      </c>
      <c r="B33216" t="str">
        <f t="shared" si="1091"/>
        <v>https://www.udobaer.de/out/media/public/cust/others/s0000749-2021-ch_it.pdf</v>
      </c>
    </row>
    <row r="33217" spans="1:2" x14ac:dyDescent="0.2">
      <c r="A33217" s="1" t="s">
        <v>2855</v>
      </c>
      <c r="B33217" t="str">
        <f t="shared" si="1091"/>
        <v>https://www.udobaer.de/out/media/public/cust/others/s0000749-2021-ch_it.pdf</v>
      </c>
    </row>
    <row r="33218" spans="1:2" x14ac:dyDescent="0.2">
      <c r="A33218" s="1" t="s">
        <v>2856</v>
      </c>
      <c r="B33218" t="str">
        <f t="shared" si="1091"/>
        <v>https://www.udobaer.de/out/media/public/cust/others/s0000749-2021-ch_it.pdf</v>
      </c>
    </row>
    <row r="33219" spans="1:2" x14ac:dyDescent="0.2">
      <c r="A33219" s="1" t="s">
        <v>2857</v>
      </c>
      <c r="B33219" t="str">
        <f t="shared" si="1091"/>
        <v>https://www.udobaer.de/out/media/public/cust/others/s0000749-2021-ch_it.pdf</v>
      </c>
    </row>
    <row r="33220" spans="1:2" x14ac:dyDescent="0.2">
      <c r="A33220" s="1" t="s">
        <v>2858</v>
      </c>
      <c r="B33220" t="str">
        <f t="shared" si="1091"/>
        <v>https://www.udobaer.de/out/media/public/cust/others/s0000749-2021-ch_it.pdf</v>
      </c>
    </row>
    <row r="33221" spans="1:2" x14ac:dyDescent="0.2">
      <c r="A33221" s="1" t="s">
        <v>2859</v>
      </c>
      <c r="B33221" t="str">
        <f t="shared" si="1091"/>
        <v>https://www.udobaer.de/out/media/public/cust/others/s0000749-2021-ch_it.pdf</v>
      </c>
    </row>
    <row r="33222" spans="1:2" x14ac:dyDescent="0.2">
      <c r="A33222" s="1" t="s">
        <v>2860</v>
      </c>
      <c r="B33222" t="str">
        <f t="shared" si="1091"/>
        <v>https://www.udobaer.de/out/media/public/cust/others/s0000749-2021-ch_it.pdf</v>
      </c>
    </row>
    <row r="33223" spans="1:2" x14ac:dyDescent="0.2">
      <c r="A33223" s="1" t="s">
        <v>2861</v>
      </c>
      <c r="B33223" t="str">
        <f t="shared" si="1091"/>
        <v>https://www.udobaer.de/out/media/public/cust/others/s0000749-2021-ch_it.pdf</v>
      </c>
    </row>
    <row r="33224" spans="1:2" x14ac:dyDescent="0.2">
      <c r="A33224" s="1" t="s">
        <v>2862</v>
      </c>
      <c r="B33224" t="str">
        <f t="shared" si="1091"/>
        <v>https://www.udobaer.de/out/media/public/cust/others/s0000749-2021-ch_it.pdf</v>
      </c>
    </row>
    <row r="33225" spans="1:2" x14ac:dyDescent="0.2">
      <c r="A33225" s="1" t="s">
        <v>2863</v>
      </c>
      <c r="B33225" t="str">
        <f t="shared" si="1091"/>
        <v>https://www.udobaer.de/out/media/public/cust/others/s0000749-2021-ch_it.pdf</v>
      </c>
    </row>
    <row r="33226" spans="1:2" x14ac:dyDescent="0.2">
      <c r="A33226" s="1" t="s">
        <v>2864</v>
      </c>
      <c r="B33226" t="str">
        <f t="shared" si="1091"/>
        <v>https://www.udobaer.de/out/media/public/cust/others/s0000749-2021-ch_it.pdf</v>
      </c>
    </row>
    <row r="33227" spans="1:2" x14ac:dyDescent="0.2">
      <c r="A33227" s="1" t="s">
        <v>2865</v>
      </c>
      <c r="B33227" t="str">
        <f t="shared" si="1091"/>
        <v>https://www.udobaer.de/out/media/public/cust/others/s0000749-2021-ch_it.pdf</v>
      </c>
    </row>
    <row r="33228" spans="1:2" x14ac:dyDescent="0.2">
      <c r="A33228" s="1" t="s">
        <v>2993</v>
      </c>
      <c r="B33228" t="str">
        <f t="shared" ref="B33228:B33259" si="1092">HYPERLINK("https://www.udobaer.de/out/media/public/cust/others/s0000749-2021-ch_it.pdf")</f>
        <v>https://www.udobaer.de/out/media/public/cust/others/s0000749-2021-ch_it.pdf</v>
      </c>
    </row>
    <row r="33229" spans="1:2" x14ac:dyDescent="0.2">
      <c r="A33229" s="1" t="s">
        <v>2994</v>
      </c>
      <c r="B33229" t="str">
        <f t="shared" si="1092"/>
        <v>https://www.udobaer.de/out/media/public/cust/others/s0000749-2021-ch_it.pdf</v>
      </c>
    </row>
    <row r="33230" spans="1:2" x14ac:dyDescent="0.2">
      <c r="A33230" s="1" t="s">
        <v>2995</v>
      </c>
      <c r="B33230" t="str">
        <f t="shared" si="1092"/>
        <v>https://www.udobaer.de/out/media/public/cust/others/s0000749-2021-ch_it.pdf</v>
      </c>
    </row>
    <row r="33231" spans="1:2" x14ac:dyDescent="0.2">
      <c r="A33231" s="1" t="s">
        <v>2996</v>
      </c>
      <c r="B33231" t="str">
        <f t="shared" si="1092"/>
        <v>https://www.udobaer.de/out/media/public/cust/others/s0000749-2021-ch_it.pdf</v>
      </c>
    </row>
    <row r="33232" spans="1:2" x14ac:dyDescent="0.2">
      <c r="A33232" s="1" t="s">
        <v>2998</v>
      </c>
      <c r="B33232" t="str">
        <f t="shared" si="1092"/>
        <v>https://www.udobaer.de/out/media/public/cust/others/s0000749-2021-ch_it.pdf</v>
      </c>
    </row>
    <row r="33233" spans="1:2" x14ac:dyDescent="0.2">
      <c r="A33233" s="1" t="s">
        <v>2999</v>
      </c>
      <c r="B33233" t="str">
        <f t="shared" si="1092"/>
        <v>https://www.udobaer.de/out/media/public/cust/others/s0000749-2021-ch_it.pdf</v>
      </c>
    </row>
    <row r="33234" spans="1:2" x14ac:dyDescent="0.2">
      <c r="A33234" s="1" t="s">
        <v>3000</v>
      </c>
      <c r="B33234" t="str">
        <f t="shared" si="1092"/>
        <v>https://www.udobaer.de/out/media/public/cust/others/s0000749-2021-ch_it.pdf</v>
      </c>
    </row>
    <row r="33235" spans="1:2" x14ac:dyDescent="0.2">
      <c r="A33235" s="1" t="s">
        <v>3001</v>
      </c>
      <c r="B33235" t="str">
        <f t="shared" si="1092"/>
        <v>https://www.udobaer.de/out/media/public/cust/others/s0000749-2021-ch_it.pdf</v>
      </c>
    </row>
    <row r="33236" spans="1:2" x14ac:dyDescent="0.2">
      <c r="A33236" s="1" t="s">
        <v>3002</v>
      </c>
      <c r="B33236" t="str">
        <f t="shared" si="1092"/>
        <v>https://www.udobaer.de/out/media/public/cust/others/s0000749-2021-ch_it.pdf</v>
      </c>
    </row>
    <row r="33237" spans="1:2" x14ac:dyDescent="0.2">
      <c r="A33237" s="1" t="s">
        <v>3003</v>
      </c>
      <c r="B33237" t="str">
        <f t="shared" si="1092"/>
        <v>https://www.udobaer.de/out/media/public/cust/others/s0000749-2021-ch_it.pdf</v>
      </c>
    </row>
    <row r="33238" spans="1:2" x14ac:dyDescent="0.2">
      <c r="A33238" s="1" t="s">
        <v>3004</v>
      </c>
      <c r="B33238" t="str">
        <f t="shared" si="1092"/>
        <v>https://www.udobaer.de/out/media/public/cust/others/s0000749-2021-ch_it.pdf</v>
      </c>
    </row>
    <row r="33239" spans="1:2" x14ac:dyDescent="0.2">
      <c r="A33239" s="1" t="s">
        <v>3005</v>
      </c>
      <c r="B33239" t="str">
        <f t="shared" si="1092"/>
        <v>https://www.udobaer.de/out/media/public/cust/others/s0000749-2021-ch_it.pdf</v>
      </c>
    </row>
    <row r="33240" spans="1:2" x14ac:dyDescent="0.2">
      <c r="A33240" s="1" t="s">
        <v>3006</v>
      </c>
      <c r="B33240" t="str">
        <f t="shared" si="1092"/>
        <v>https://www.udobaer.de/out/media/public/cust/others/s0000749-2021-ch_it.pdf</v>
      </c>
    </row>
    <row r="33241" spans="1:2" x14ac:dyDescent="0.2">
      <c r="A33241" s="1" t="s">
        <v>3007</v>
      </c>
      <c r="B33241" t="str">
        <f t="shared" si="1092"/>
        <v>https://www.udobaer.de/out/media/public/cust/others/s0000749-2021-ch_it.pdf</v>
      </c>
    </row>
    <row r="33242" spans="1:2" x14ac:dyDescent="0.2">
      <c r="A33242" s="1" t="s">
        <v>3008</v>
      </c>
      <c r="B33242" t="str">
        <f t="shared" si="1092"/>
        <v>https://www.udobaer.de/out/media/public/cust/others/s0000749-2021-ch_it.pdf</v>
      </c>
    </row>
    <row r="33243" spans="1:2" x14ac:dyDescent="0.2">
      <c r="A33243" s="1" t="s">
        <v>3009</v>
      </c>
      <c r="B33243" t="str">
        <f t="shared" si="1092"/>
        <v>https://www.udobaer.de/out/media/public/cust/others/s0000749-2021-ch_it.pdf</v>
      </c>
    </row>
    <row r="33244" spans="1:2" x14ac:dyDescent="0.2">
      <c r="A33244" s="1" t="s">
        <v>3010</v>
      </c>
      <c r="B33244" t="str">
        <f t="shared" si="1092"/>
        <v>https://www.udobaer.de/out/media/public/cust/others/s0000749-2021-ch_it.pdf</v>
      </c>
    </row>
    <row r="33245" spans="1:2" x14ac:dyDescent="0.2">
      <c r="A33245" s="1" t="s">
        <v>3011</v>
      </c>
      <c r="B33245" t="str">
        <f t="shared" si="1092"/>
        <v>https://www.udobaer.de/out/media/public/cust/others/s0000749-2021-ch_it.pdf</v>
      </c>
    </row>
    <row r="33246" spans="1:2" x14ac:dyDescent="0.2">
      <c r="A33246" s="1" t="s">
        <v>3012</v>
      </c>
      <c r="B33246" t="str">
        <f t="shared" si="1092"/>
        <v>https://www.udobaer.de/out/media/public/cust/others/s0000749-2021-ch_it.pdf</v>
      </c>
    </row>
    <row r="33247" spans="1:2" x14ac:dyDescent="0.2">
      <c r="A33247" s="1" t="s">
        <v>3013</v>
      </c>
      <c r="B33247" t="str">
        <f t="shared" si="1092"/>
        <v>https://www.udobaer.de/out/media/public/cust/others/s0000749-2021-ch_it.pdf</v>
      </c>
    </row>
    <row r="33248" spans="1:2" x14ac:dyDescent="0.2">
      <c r="A33248" s="1" t="s">
        <v>3014</v>
      </c>
      <c r="B33248" t="str">
        <f t="shared" si="1092"/>
        <v>https://www.udobaer.de/out/media/public/cust/others/s0000749-2021-ch_it.pdf</v>
      </c>
    </row>
    <row r="33249" spans="1:2" x14ac:dyDescent="0.2">
      <c r="A33249" s="1" t="s">
        <v>3015</v>
      </c>
      <c r="B33249" t="str">
        <f t="shared" si="1092"/>
        <v>https://www.udobaer.de/out/media/public/cust/others/s0000749-2021-ch_it.pdf</v>
      </c>
    </row>
    <row r="33250" spans="1:2" x14ac:dyDescent="0.2">
      <c r="A33250" s="1" t="s">
        <v>3016</v>
      </c>
      <c r="B33250" t="str">
        <f t="shared" si="1092"/>
        <v>https://www.udobaer.de/out/media/public/cust/others/s0000749-2021-ch_it.pdf</v>
      </c>
    </row>
    <row r="33251" spans="1:2" x14ac:dyDescent="0.2">
      <c r="A33251" s="1" t="s">
        <v>3017</v>
      </c>
      <c r="B33251" t="str">
        <f t="shared" si="1092"/>
        <v>https://www.udobaer.de/out/media/public/cust/others/s0000749-2021-ch_it.pdf</v>
      </c>
    </row>
    <row r="33252" spans="1:2" x14ac:dyDescent="0.2">
      <c r="A33252" s="1" t="s">
        <v>3018</v>
      </c>
      <c r="B33252" t="str">
        <f t="shared" si="1092"/>
        <v>https://www.udobaer.de/out/media/public/cust/others/s0000749-2021-ch_it.pdf</v>
      </c>
    </row>
    <row r="33253" spans="1:2" x14ac:dyDescent="0.2">
      <c r="A33253" s="1" t="s">
        <v>3019</v>
      </c>
      <c r="B33253" t="str">
        <f t="shared" si="1092"/>
        <v>https://www.udobaer.de/out/media/public/cust/others/s0000749-2021-ch_it.pdf</v>
      </c>
    </row>
    <row r="33254" spans="1:2" x14ac:dyDescent="0.2">
      <c r="A33254" s="1" t="s">
        <v>3020</v>
      </c>
      <c r="B33254" t="str">
        <f t="shared" si="1092"/>
        <v>https://www.udobaer.de/out/media/public/cust/others/s0000749-2021-ch_it.pdf</v>
      </c>
    </row>
    <row r="33255" spans="1:2" x14ac:dyDescent="0.2">
      <c r="A33255" s="1" t="s">
        <v>3021</v>
      </c>
      <c r="B33255" t="str">
        <f t="shared" si="1092"/>
        <v>https://www.udobaer.de/out/media/public/cust/others/s0000749-2021-ch_it.pdf</v>
      </c>
    </row>
    <row r="33256" spans="1:2" x14ac:dyDescent="0.2">
      <c r="A33256" s="1" t="s">
        <v>3022</v>
      </c>
      <c r="B33256" t="str">
        <f t="shared" si="1092"/>
        <v>https://www.udobaer.de/out/media/public/cust/others/s0000749-2021-ch_it.pdf</v>
      </c>
    </row>
    <row r="33257" spans="1:2" x14ac:dyDescent="0.2">
      <c r="A33257" s="1" t="s">
        <v>3023</v>
      </c>
      <c r="B33257" t="str">
        <f t="shared" si="1092"/>
        <v>https://www.udobaer.de/out/media/public/cust/others/s0000749-2021-ch_it.pdf</v>
      </c>
    </row>
    <row r="33258" spans="1:2" x14ac:dyDescent="0.2">
      <c r="A33258" s="1" t="s">
        <v>3024</v>
      </c>
      <c r="B33258" t="str">
        <f t="shared" si="1092"/>
        <v>https://www.udobaer.de/out/media/public/cust/others/s0000749-2021-ch_it.pdf</v>
      </c>
    </row>
    <row r="33259" spans="1:2" x14ac:dyDescent="0.2">
      <c r="A33259" s="1" t="s">
        <v>3025</v>
      </c>
      <c r="B33259" t="str">
        <f t="shared" si="1092"/>
        <v>https://www.udobaer.de/out/media/public/cust/others/s0000749-2021-ch_it.pdf</v>
      </c>
    </row>
    <row r="33260" spans="1:2" x14ac:dyDescent="0.2">
      <c r="A33260" s="1" t="s">
        <v>3118</v>
      </c>
      <c r="B33260" t="str">
        <f t="shared" ref="B33260:B33283" si="1093">HYPERLINK("https://www.udobaer.de/out/media/public/cust/others/s0000749-2021-ch_it.pdf")</f>
        <v>https://www.udobaer.de/out/media/public/cust/others/s0000749-2021-ch_it.pdf</v>
      </c>
    </row>
    <row r="33261" spans="1:2" x14ac:dyDescent="0.2">
      <c r="A33261" s="1" t="s">
        <v>3119</v>
      </c>
      <c r="B33261" t="str">
        <f t="shared" si="1093"/>
        <v>https://www.udobaer.de/out/media/public/cust/others/s0000749-2021-ch_it.pdf</v>
      </c>
    </row>
    <row r="33262" spans="1:2" x14ac:dyDescent="0.2">
      <c r="A33262" s="1" t="s">
        <v>3120</v>
      </c>
      <c r="B33262" t="str">
        <f t="shared" si="1093"/>
        <v>https://www.udobaer.de/out/media/public/cust/others/s0000749-2021-ch_it.pdf</v>
      </c>
    </row>
    <row r="33263" spans="1:2" x14ac:dyDescent="0.2">
      <c r="A33263" s="1" t="s">
        <v>3121</v>
      </c>
      <c r="B33263" t="str">
        <f t="shared" si="1093"/>
        <v>https://www.udobaer.de/out/media/public/cust/others/s0000749-2021-ch_it.pdf</v>
      </c>
    </row>
    <row r="33264" spans="1:2" x14ac:dyDescent="0.2">
      <c r="A33264" s="1" t="s">
        <v>3122</v>
      </c>
      <c r="B33264" t="str">
        <f t="shared" si="1093"/>
        <v>https://www.udobaer.de/out/media/public/cust/others/s0000749-2021-ch_it.pdf</v>
      </c>
    </row>
    <row r="33265" spans="1:2" x14ac:dyDescent="0.2">
      <c r="A33265" s="1" t="s">
        <v>3124</v>
      </c>
      <c r="B33265" t="str">
        <f t="shared" si="1093"/>
        <v>https://www.udobaer.de/out/media/public/cust/others/s0000749-2021-ch_it.pdf</v>
      </c>
    </row>
    <row r="33266" spans="1:2" x14ac:dyDescent="0.2">
      <c r="A33266" s="1" t="s">
        <v>3125</v>
      </c>
      <c r="B33266" t="str">
        <f t="shared" si="1093"/>
        <v>https://www.udobaer.de/out/media/public/cust/others/s0000749-2021-ch_it.pdf</v>
      </c>
    </row>
    <row r="33267" spans="1:2" x14ac:dyDescent="0.2">
      <c r="A33267" s="1" t="s">
        <v>3126</v>
      </c>
      <c r="B33267" t="str">
        <f t="shared" si="1093"/>
        <v>https://www.udobaer.de/out/media/public/cust/others/s0000749-2021-ch_it.pdf</v>
      </c>
    </row>
    <row r="33268" spans="1:2" x14ac:dyDescent="0.2">
      <c r="A33268" s="1" t="s">
        <v>3127</v>
      </c>
      <c r="B33268" t="str">
        <f t="shared" si="1093"/>
        <v>https://www.udobaer.de/out/media/public/cust/others/s0000749-2021-ch_it.pdf</v>
      </c>
    </row>
    <row r="33269" spans="1:2" x14ac:dyDescent="0.2">
      <c r="A33269" s="1" t="s">
        <v>3128</v>
      </c>
      <c r="B33269" t="str">
        <f t="shared" si="1093"/>
        <v>https://www.udobaer.de/out/media/public/cust/others/s0000749-2021-ch_it.pdf</v>
      </c>
    </row>
    <row r="33270" spans="1:2" x14ac:dyDescent="0.2">
      <c r="A33270" s="1" t="s">
        <v>3129</v>
      </c>
      <c r="B33270" t="str">
        <f t="shared" si="1093"/>
        <v>https://www.udobaer.de/out/media/public/cust/others/s0000749-2021-ch_it.pdf</v>
      </c>
    </row>
    <row r="33271" spans="1:2" x14ac:dyDescent="0.2">
      <c r="A33271" s="1" t="s">
        <v>3130</v>
      </c>
      <c r="B33271" t="str">
        <f t="shared" si="1093"/>
        <v>https://www.udobaer.de/out/media/public/cust/others/s0000749-2021-ch_it.pdf</v>
      </c>
    </row>
    <row r="33272" spans="1:2" x14ac:dyDescent="0.2">
      <c r="A33272" s="1" t="s">
        <v>3131</v>
      </c>
      <c r="B33272" t="str">
        <f t="shared" si="1093"/>
        <v>https://www.udobaer.de/out/media/public/cust/others/s0000749-2021-ch_it.pdf</v>
      </c>
    </row>
    <row r="33273" spans="1:2" x14ac:dyDescent="0.2">
      <c r="A33273" s="1" t="s">
        <v>3132</v>
      </c>
      <c r="B33273" t="str">
        <f t="shared" si="1093"/>
        <v>https://www.udobaer.de/out/media/public/cust/others/s0000749-2021-ch_it.pdf</v>
      </c>
    </row>
    <row r="33274" spans="1:2" x14ac:dyDescent="0.2">
      <c r="A33274" s="1" t="s">
        <v>3133</v>
      </c>
      <c r="B33274" t="str">
        <f t="shared" si="1093"/>
        <v>https://www.udobaer.de/out/media/public/cust/others/s0000749-2021-ch_it.pdf</v>
      </c>
    </row>
    <row r="33275" spans="1:2" x14ac:dyDescent="0.2">
      <c r="A33275" s="1" t="s">
        <v>3134</v>
      </c>
      <c r="B33275" t="str">
        <f t="shared" si="1093"/>
        <v>https://www.udobaer.de/out/media/public/cust/others/s0000749-2021-ch_it.pdf</v>
      </c>
    </row>
    <row r="33276" spans="1:2" x14ac:dyDescent="0.2">
      <c r="A33276" s="1" t="s">
        <v>3135</v>
      </c>
      <c r="B33276" t="str">
        <f t="shared" si="1093"/>
        <v>https://www.udobaer.de/out/media/public/cust/others/s0000749-2021-ch_it.pdf</v>
      </c>
    </row>
    <row r="33277" spans="1:2" x14ac:dyDescent="0.2">
      <c r="A33277" s="1" t="s">
        <v>3136</v>
      </c>
      <c r="B33277" t="str">
        <f t="shared" si="1093"/>
        <v>https://www.udobaer.de/out/media/public/cust/others/s0000749-2021-ch_it.pdf</v>
      </c>
    </row>
    <row r="33278" spans="1:2" x14ac:dyDescent="0.2">
      <c r="A33278" s="1" t="s">
        <v>3137</v>
      </c>
      <c r="B33278" t="str">
        <f t="shared" si="1093"/>
        <v>https://www.udobaer.de/out/media/public/cust/others/s0000749-2021-ch_it.pdf</v>
      </c>
    </row>
    <row r="33279" spans="1:2" x14ac:dyDescent="0.2">
      <c r="A33279" s="1" t="s">
        <v>3138</v>
      </c>
      <c r="B33279" t="str">
        <f t="shared" si="1093"/>
        <v>https://www.udobaer.de/out/media/public/cust/others/s0000749-2021-ch_it.pdf</v>
      </c>
    </row>
    <row r="33280" spans="1:2" x14ac:dyDescent="0.2">
      <c r="A33280" s="1" t="s">
        <v>3139</v>
      </c>
      <c r="B33280" t="str">
        <f t="shared" si="1093"/>
        <v>https://www.udobaer.de/out/media/public/cust/others/s0000749-2021-ch_it.pdf</v>
      </c>
    </row>
    <row r="33281" spans="1:2" x14ac:dyDescent="0.2">
      <c r="A33281" s="1" t="s">
        <v>3140</v>
      </c>
      <c r="B33281" t="str">
        <f t="shared" si="1093"/>
        <v>https://www.udobaer.de/out/media/public/cust/others/s0000749-2021-ch_it.pdf</v>
      </c>
    </row>
    <row r="33282" spans="1:2" x14ac:dyDescent="0.2">
      <c r="A33282" s="1" t="s">
        <v>3141</v>
      </c>
      <c r="B33282" t="str">
        <f t="shared" si="1093"/>
        <v>https://www.udobaer.de/out/media/public/cust/others/s0000749-2021-ch_it.pdf</v>
      </c>
    </row>
    <row r="33283" spans="1:2" x14ac:dyDescent="0.2">
      <c r="A33283" s="1" t="s">
        <v>3142</v>
      </c>
      <c r="B33283" t="str">
        <f t="shared" si="1093"/>
        <v>https://www.udobaer.de/out/media/public/cust/others/s0000749-2021-ch_it.pdf</v>
      </c>
    </row>
    <row r="33284" spans="1:2" x14ac:dyDescent="0.2">
      <c r="A33284" s="1" t="s">
        <v>2709</v>
      </c>
      <c r="B33284" t="str">
        <f t="shared" ref="B33284:B33347" si="1094">HYPERLINK("https://www.udobaer.de/out/media/public/cust/others/s0000751-2021-ch_it.pdf")</f>
        <v>https://www.udobaer.de/out/media/public/cust/others/s0000751-2021-ch_it.pdf</v>
      </c>
    </row>
    <row r="33285" spans="1:2" x14ac:dyDescent="0.2">
      <c r="A33285" s="1" t="s">
        <v>2710</v>
      </c>
      <c r="B33285" t="str">
        <f t="shared" si="1094"/>
        <v>https://www.udobaer.de/out/media/public/cust/others/s0000751-2021-ch_it.pdf</v>
      </c>
    </row>
    <row r="33286" spans="1:2" x14ac:dyDescent="0.2">
      <c r="A33286" s="1" t="s">
        <v>2711</v>
      </c>
      <c r="B33286" t="str">
        <f t="shared" si="1094"/>
        <v>https://www.udobaer.de/out/media/public/cust/others/s0000751-2021-ch_it.pdf</v>
      </c>
    </row>
    <row r="33287" spans="1:2" x14ac:dyDescent="0.2">
      <c r="A33287" s="1" t="s">
        <v>2712</v>
      </c>
      <c r="B33287" t="str">
        <f t="shared" si="1094"/>
        <v>https://www.udobaer.de/out/media/public/cust/others/s0000751-2021-ch_it.pdf</v>
      </c>
    </row>
    <row r="33288" spans="1:2" x14ac:dyDescent="0.2">
      <c r="A33288" s="1" t="s">
        <v>2714</v>
      </c>
      <c r="B33288" t="str">
        <f t="shared" si="1094"/>
        <v>https://www.udobaer.de/out/media/public/cust/others/s0000751-2021-ch_it.pdf</v>
      </c>
    </row>
    <row r="33289" spans="1:2" x14ac:dyDescent="0.2">
      <c r="A33289" s="1" t="s">
        <v>2715</v>
      </c>
      <c r="B33289" t="str">
        <f t="shared" si="1094"/>
        <v>https://www.udobaer.de/out/media/public/cust/others/s0000751-2021-ch_it.pdf</v>
      </c>
    </row>
    <row r="33290" spans="1:2" x14ac:dyDescent="0.2">
      <c r="A33290" s="1" t="s">
        <v>2716</v>
      </c>
      <c r="B33290" t="str">
        <f t="shared" si="1094"/>
        <v>https://www.udobaer.de/out/media/public/cust/others/s0000751-2021-ch_it.pdf</v>
      </c>
    </row>
    <row r="33291" spans="1:2" x14ac:dyDescent="0.2">
      <c r="A33291" s="1" t="s">
        <v>2717</v>
      </c>
      <c r="B33291" t="str">
        <f t="shared" si="1094"/>
        <v>https://www.udobaer.de/out/media/public/cust/others/s0000751-2021-ch_it.pdf</v>
      </c>
    </row>
    <row r="33292" spans="1:2" x14ac:dyDescent="0.2">
      <c r="A33292" s="1" t="s">
        <v>2718</v>
      </c>
      <c r="B33292" t="str">
        <f t="shared" si="1094"/>
        <v>https://www.udobaer.de/out/media/public/cust/others/s0000751-2021-ch_it.pdf</v>
      </c>
    </row>
    <row r="33293" spans="1:2" x14ac:dyDescent="0.2">
      <c r="A33293" s="1" t="s">
        <v>2719</v>
      </c>
      <c r="B33293" t="str">
        <f t="shared" si="1094"/>
        <v>https://www.udobaer.de/out/media/public/cust/others/s0000751-2021-ch_it.pdf</v>
      </c>
    </row>
    <row r="33294" spans="1:2" x14ac:dyDescent="0.2">
      <c r="A33294" s="1" t="s">
        <v>2720</v>
      </c>
      <c r="B33294" t="str">
        <f t="shared" si="1094"/>
        <v>https://www.udobaer.de/out/media/public/cust/others/s0000751-2021-ch_it.pdf</v>
      </c>
    </row>
    <row r="33295" spans="1:2" x14ac:dyDescent="0.2">
      <c r="A33295" s="1" t="s">
        <v>2721</v>
      </c>
      <c r="B33295" t="str">
        <f t="shared" si="1094"/>
        <v>https://www.udobaer.de/out/media/public/cust/others/s0000751-2021-ch_it.pdf</v>
      </c>
    </row>
    <row r="33296" spans="1:2" x14ac:dyDescent="0.2">
      <c r="A33296" s="1" t="s">
        <v>2722</v>
      </c>
      <c r="B33296" t="str">
        <f t="shared" si="1094"/>
        <v>https://www.udobaer.de/out/media/public/cust/others/s0000751-2021-ch_it.pdf</v>
      </c>
    </row>
    <row r="33297" spans="1:2" x14ac:dyDescent="0.2">
      <c r="A33297" s="1" t="s">
        <v>2723</v>
      </c>
      <c r="B33297" t="str">
        <f t="shared" si="1094"/>
        <v>https://www.udobaer.de/out/media/public/cust/others/s0000751-2021-ch_it.pdf</v>
      </c>
    </row>
    <row r="33298" spans="1:2" x14ac:dyDescent="0.2">
      <c r="A33298" s="1" t="s">
        <v>2724</v>
      </c>
      <c r="B33298" t="str">
        <f t="shared" si="1094"/>
        <v>https://www.udobaer.de/out/media/public/cust/others/s0000751-2021-ch_it.pdf</v>
      </c>
    </row>
    <row r="33299" spans="1:2" x14ac:dyDescent="0.2">
      <c r="A33299" s="1" t="s">
        <v>2725</v>
      </c>
      <c r="B33299" t="str">
        <f t="shared" si="1094"/>
        <v>https://www.udobaer.de/out/media/public/cust/others/s0000751-2021-ch_it.pdf</v>
      </c>
    </row>
    <row r="33300" spans="1:2" x14ac:dyDescent="0.2">
      <c r="A33300" s="1" t="s">
        <v>2726</v>
      </c>
      <c r="B33300" t="str">
        <f t="shared" si="1094"/>
        <v>https://www.udobaer.de/out/media/public/cust/others/s0000751-2021-ch_it.pdf</v>
      </c>
    </row>
    <row r="33301" spans="1:2" x14ac:dyDescent="0.2">
      <c r="A33301" s="1" t="s">
        <v>2727</v>
      </c>
      <c r="B33301" t="str">
        <f t="shared" si="1094"/>
        <v>https://www.udobaer.de/out/media/public/cust/others/s0000751-2021-ch_it.pdf</v>
      </c>
    </row>
    <row r="33302" spans="1:2" x14ac:dyDescent="0.2">
      <c r="A33302" s="1" t="s">
        <v>2728</v>
      </c>
      <c r="B33302" t="str">
        <f t="shared" si="1094"/>
        <v>https://www.udobaer.de/out/media/public/cust/others/s0000751-2021-ch_it.pdf</v>
      </c>
    </row>
    <row r="33303" spans="1:2" x14ac:dyDescent="0.2">
      <c r="A33303" s="1" t="s">
        <v>2729</v>
      </c>
      <c r="B33303" t="str">
        <f t="shared" si="1094"/>
        <v>https://www.udobaer.de/out/media/public/cust/others/s0000751-2021-ch_it.pdf</v>
      </c>
    </row>
    <row r="33304" spans="1:2" x14ac:dyDescent="0.2">
      <c r="A33304" s="1" t="s">
        <v>2730</v>
      </c>
      <c r="B33304" t="str">
        <f t="shared" si="1094"/>
        <v>https://www.udobaer.de/out/media/public/cust/others/s0000751-2021-ch_it.pdf</v>
      </c>
    </row>
    <row r="33305" spans="1:2" x14ac:dyDescent="0.2">
      <c r="A33305" s="1" t="s">
        <v>2731</v>
      </c>
      <c r="B33305" t="str">
        <f t="shared" si="1094"/>
        <v>https://www.udobaer.de/out/media/public/cust/others/s0000751-2021-ch_it.pdf</v>
      </c>
    </row>
    <row r="33306" spans="1:2" x14ac:dyDescent="0.2">
      <c r="A33306" s="1" t="s">
        <v>2732</v>
      </c>
      <c r="B33306" t="str">
        <f t="shared" si="1094"/>
        <v>https://www.udobaer.de/out/media/public/cust/others/s0000751-2021-ch_it.pdf</v>
      </c>
    </row>
    <row r="33307" spans="1:2" x14ac:dyDescent="0.2">
      <c r="A33307" s="1" t="s">
        <v>2733</v>
      </c>
      <c r="B33307" t="str">
        <f t="shared" si="1094"/>
        <v>https://www.udobaer.de/out/media/public/cust/others/s0000751-2021-ch_it.pdf</v>
      </c>
    </row>
    <row r="33308" spans="1:2" x14ac:dyDescent="0.2">
      <c r="A33308" s="1" t="s">
        <v>2734</v>
      </c>
      <c r="B33308" t="str">
        <f t="shared" si="1094"/>
        <v>https://www.udobaer.de/out/media/public/cust/others/s0000751-2021-ch_it.pdf</v>
      </c>
    </row>
    <row r="33309" spans="1:2" x14ac:dyDescent="0.2">
      <c r="A33309" s="1" t="s">
        <v>2735</v>
      </c>
      <c r="B33309" t="str">
        <f t="shared" si="1094"/>
        <v>https://www.udobaer.de/out/media/public/cust/others/s0000751-2021-ch_it.pdf</v>
      </c>
    </row>
    <row r="33310" spans="1:2" x14ac:dyDescent="0.2">
      <c r="A33310" s="1" t="s">
        <v>2736</v>
      </c>
      <c r="B33310" t="str">
        <f t="shared" si="1094"/>
        <v>https://www.udobaer.de/out/media/public/cust/others/s0000751-2021-ch_it.pdf</v>
      </c>
    </row>
    <row r="33311" spans="1:2" x14ac:dyDescent="0.2">
      <c r="A33311" s="1" t="s">
        <v>2737</v>
      </c>
      <c r="B33311" t="str">
        <f t="shared" si="1094"/>
        <v>https://www.udobaer.de/out/media/public/cust/others/s0000751-2021-ch_it.pdf</v>
      </c>
    </row>
    <row r="33312" spans="1:2" x14ac:dyDescent="0.2">
      <c r="A33312" s="1" t="s">
        <v>2738</v>
      </c>
      <c r="B33312" t="str">
        <f t="shared" si="1094"/>
        <v>https://www.udobaer.de/out/media/public/cust/others/s0000751-2021-ch_it.pdf</v>
      </c>
    </row>
    <row r="33313" spans="1:2" x14ac:dyDescent="0.2">
      <c r="A33313" s="1" t="s">
        <v>2739</v>
      </c>
      <c r="B33313" t="str">
        <f t="shared" si="1094"/>
        <v>https://www.udobaer.de/out/media/public/cust/others/s0000751-2021-ch_it.pdf</v>
      </c>
    </row>
    <row r="33314" spans="1:2" x14ac:dyDescent="0.2">
      <c r="A33314" s="1" t="s">
        <v>2740</v>
      </c>
      <c r="B33314" t="str">
        <f t="shared" si="1094"/>
        <v>https://www.udobaer.de/out/media/public/cust/others/s0000751-2021-ch_it.pdf</v>
      </c>
    </row>
    <row r="33315" spans="1:2" x14ac:dyDescent="0.2">
      <c r="A33315" s="1" t="s">
        <v>2741</v>
      </c>
      <c r="B33315" t="str">
        <f t="shared" si="1094"/>
        <v>https://www.udobaer.de/out/media/public/cust/others/s0000751-2021-ch_it.pdf</v>
      </c>
    </row>
    <row r="33316" spans="1:2" x14ac:dyDescent="0.2">
      <c r="A33316" s="1" t="s">
        <v>2742</v>
      </c>
      <c r="B33316" t="str">
        <f t="shared" si="1094"/>
        <v>https://www.udobaer.de/out/media/public/cust/others/s0000751-2021-ch_it.pdf</v>
      </c>
    </row>
    <row r="33317" spans="1:2" x14ac:dyDescent="0.2">
      <c r="A33317" s="1" t="s">
        <v>2743</v>
      </c>
      <c r="B33317" t="str">
        <f t="shared" si="1094"/>
        <v>https://www.udobaer.de/out/media/public/cust/others/s0000751-2021-ch_it.pdf</v>
      </c>
    </row>
    <row r="33318" spans="1:2" x14ac:dyDescent="0.2">
      <c r="A33318" s="1" t="s">
        <v>2744</v>
      </c>
      <c r="B33318" t="str">
        <f t="shared" si="1094"/>
        <v>https://www.udobaer.de/out/media/public/cust/others/s0000751-2021-ch_it.pdf</v>
      </c>
    </row>
    <row r="33319" spans="1:2" x14ac:dyDescent="0.2">
      <c r="A33319" s="1" t="s">
        <v>2745</v>
      </c>
      <c r="B33319" t="str">
        <f t="shared" si="1094"/>
        <v>https://www.udobaer.de/out/media/public/cust/others/s0000751-2021-ch_it.pdf</v>
      </c>
    </row>
    <row r="33320" spans="1:2" x14ac:dyDescent="0.2">
      <c r="A33320" s="1" t="s">
        <v>2746</v>
      </c>
      <c r="B33320" t="str">
        <f t="shared" si="1094"/>
        <v>https://www.udobaer.de/out/media/public/cust/others/s0000751-2021-ch_it.pdf</v>
      </c>
    </row>
    <row r="33321" spans="1:2" x14ac:dyDescent="0.2">
      <c r="A33321" s="1" t="s">
        <v>2747</v>
      </c>
      <c r="B33321" t="str">
        <f t="shared" si="1094"/>
        <v>https://www.udobaer.de/out/media/public/cust/others/s0000751-2021-ch_it.pdf</v>
      </c>
    </row>
    <row r="33322" spans="1:2" x14ac:dyDescent="0.2">
      <c r="A33322" s="1" t="s">
        <v>2748</v>
      </c>
      <c r="B33322" t="str">
        <f t="shared" si="1094"/>
        <v>https://www.udobaer.de/out/media/public/cust/others/s0000751-2021-ch_it.pdf</v>
      </c>
    </row>
    <row r="33323" spans="1:2" x14ac:dyDescent="0.2">
      <c r="A33323" s="1" t="s">
        <v>2749</v>
      </c>
      <c r="B33323" t="str">
        <f t="shared" si="1094"/>
        <v>https://www.udobaer.de/out/media/public/cust/others/s0000751-2021-ch_it.pdf</v>
      </c>
    </row>
    <row r="33324" spans="1:2" x14ac:dyDescent="0.2">
      <c r="A33324" s="1" t="s">
        <v>2750</v>
      </c>
      <c r="B33324" t="str">
        <f t="shared" si="1094"/>
        <v>https://www.udobaer.de/out/media/public/cust/others/s0000751-2021-ch_it.pdf</v>
      </c>
    </row>
    <row r="33325" spans="1:2" x14ac:dyDescent="0.2">
      <c r="A33325" s="1" t="s">
        <v>2751</v>
      </c>
      <c r="B33325" t="str">
        <f t="shared" si="1094"/>
        <v>https://www.udobaer.de/out/media/public/cust/others/s0000751-2021-ch_it.pdf</v>
      </c>
    </row>
    <row r="33326" spans="1:2" x14ac:dyDescent="0.2">
      <c r="A33326" s="1" t="s">
        <v>2752</v>
      </c>
      <c r="B33326" t="str">
        <f t="shared" si="1094"/>
        <v>https://www.udobaer.de/out/media/public/cust/others/s0000751-2021-ch_it.pdf</v>
      </c>
    </row>
    <row r="33327" spans="1:2" x14ac:dyDescent="0.2">
      <c r="A33327" s="1" t="s">
        <v>2753</v>
      </c>
      <c r="B33327" t="str">
        <f t="shared" si="1094"/>
        <v>https://www.udobaer.de/out/media/public/cust/others/s0000751-2021-ch_it.pdf</v>
      </c>
    </row>
    <row r="33328" spans="1:2" x14ac:dyDescent="0.2">
      <c r="A33328" s="1" t="s">
        <v>2754</v>
      </c>
      <c r="B33328" t="str">
        <f t="shared" si="1094"/>
        <v>https://www.udobaer.de/out/media/public/cust/others/s0000751-2021-ch_it.pdf</v>
      </c>
    </row>
    <row r="33329" spans="1:2" x14ac:dyDescent="0.2">
      <c r="A33329" s="1" t="s">
        <v>2755</v>
      </c>
      <c r="B33329" t="str">
        <f t="shared" si="1094"/>
        <v>https://www.udobaer.de/out/media/public/cust/others/s0000751-2021-ch_it.pdf</v>
      </c>
    </row>
    <row r="33330" spans="1:2" x14ac:dyDescent="0.2">
      <c r="A33330" s="1" t="s">
        <v>2756</v>
      </c>
      <c r="B33330" t="str">
        <f t="shared" si="1094"/>
        <v>https://www.udobaer.de/out/media/public/cust/others/s0000751-2021-ch_it.pdf</v>
      </c>
    </row>
    <row r="33331" spans="1:2" x14ac:dyDescent="0.2">
      <c r="A33331" s="1" t="s">
        <v>2757</v>
      </c>
      <c r="B33331" t="str">
        <f t="shared" si="1094"/>
        <v>https://www.udobaer.de/out/media/public/cust/others/s0000751-2021-ch_it.pdf</v>
      </c>
    </row>
    <row r="33332" spans="1:2" x14ac:dyDescent="0.2">
      <c r="A33332" s="1" t="s">
        <v>2758</v>
      </c>
      <c r="B33332" t="str">
        <f t="shared" si="1094"/>
        <v>https://www.udobaer.de/out/media/public/cust/others/s0000751-2021-ch_it.pdf</v>
      </c>
    </row>
    <row r="33333" spans="1:2" x14ac:dyDescent="0.2">
      <c r="A33333" s="1" t="s">
        <v>2759</v>
      </c>
      <c r="B33333" t="str">
        <f t="shared" si="1094"/>
        <v>https://www.udobaer.de/out/media/public/cust/others/s0000751-2021-ch_it.pdf</v>
      </c>
    </row>
    <row r="33334" spans="1:2" x14ac:dyDescent="0.2">
      <c r="A33334" s="1" t="s">
        <v>2760</v>
      </c>
      <c r="B33334" t="str">
        <f t="shared" si="1094"/>
        <v>https://www.udobaer.de/out/media/public/cust/others/s0000751-2021-ch_it.pdf</v>
      </c>
    </row>
    <row r="33335" spans="1:2" x14ac:dyDescent="0.2">
      <c r="A33335" s="1" t="s">
        <v>2761</v>
      </c>
      <c r="B33335" t="str">
        <f t="shared" si="1094"/>
        <v>https://www.udobaer.de/out/media/public/cust/others/s0000751-2021-ch_it.pdf</v>
      </c>
    </row>
    <row r="33336" spans="1:2" x14ac:dyDescent="0.2">
      <c r="A33336" s="1" t="s">
        <v>2762</v>
      </c>
      <c r="B33336" t="str">
        <f t="shared" si="1094"/>
        <v>https://www.udobaer.de/out/media/public/cust/others/s0000751-2021-ch_it.pdf</v>
      </c>
    </row>
    <row r="33337" spans="1:2" x14ac:dyDescent="0.2">
      <c r="A33337" s="1" t="s">
        <v>2763</v>
      </c>
      <c r="B33337" t="str">
        <f t="shared" si="1094"/>
        <v>https://www.udobaer.de/out/media/public/cust/others/s0000751-2021-ch_it.pdf</v>
      </c>
    </row>
    <row r="33338" spans="1:2" x14ac:dyDescent="0.2">
      <c r="A33338" s="1" t="s">
        <v>2764</v>
      </c>
      <c r="B33338" t="str">
        <f t="shared" si="1094"/>
        <v>https://www.udobaer.de/out/media/public/cust/others/s0000751-2021-ch_it.pdf</v>
      </c>
    </row>
    <row r="33339" spans="1:2" x14ac:dyDescent="0.2">
      <c r="A33339" s="1" t="s">
        <v>2765</v>
      </c>
      <c r="B33339" t="str">
        <f t="shared" si="1094"/>
        <v>https://www.udobaer.de/out/media/public/cust/others/s0000751-2021-ch_it.pdf</v>
      </c>
    </row>
    <row r="33340" spans="1:2" x14ac:dyDescent="0.2">
      <c r="A33340" s="1" t="s">
        <v>2766</v>
      </c>
      <c r="B33340" t="str">
        <f t="shared" si="1094"/>
        <v>https://www.udobaer.de/out/media/public/cust/others/s0000751-2021-ch_it.pdf</v>
      </c>
    </row>
    <row r="33341" spans="1:2" x14ac:dyDescent="0.2">
      <c r="A33341" s="1" t="s">
        <v>2767</v>
      </c>
      <c r="B33341" t="str">
        <f t="shared" si="1094"/>
        <v>https://www.udobaer.de/out/media/public/cust/others/s0000751-2021-ch_it.pdf</v>
      </c>
    </row>
    <row r="33342" spans="1:2" x14ac:dyDescent="0.2">
      <c r="A33342" s="1" t="s">
        <v>2768</v>
      </c>
      <c r="B33342" t="str">
        <f t="shared" si="1094"/>
        <v>https://www.udobaer.de/out/media/public/cust/others/s0000751-2021-ch_it.pdf</v>
      </c>
    </row>
    <row r="33343" spans="1:2" x14ac:dyDescent="0.2">
      <c r="A33343" s="1" t="s">
        <v>2769</v>
      </c>
      <c r="B33343" t="str">
        <f t="shared" si="1094"/>
        <v>https://www.udobaer.de/out/media/public/cust/others/s0000751-2021-ch_it.pdf</v>
      </c>
    </row>
    <row r="33344" spans="1:2" x14ac:dyDescent="0.2">
      <c r="A33344" s="1" t="s">
        <v>2770</v>
      </c>
      <c r="B33344" t="str">
        <f t="shared" si="1094"/>
        <v>https://www.udobaer.de/out/media/public/cust/others/s0000751-2021-ch_it.pdf</v>
      </c>
    </row>
    <row r="33345" spans="1:2" x14ac:dyDescent="0.2">
      <c r="A33345" s="1" t="s">
        <v>2771</v>
      </c>
      <c r="B33345" t="str">
        <f t="shared" si="1094"/>
        <v>https://www.udobaer.de/out/media/public/cust/others/s0000751-2021-ch_it.pdf</v>
      </c>
    </row>
    <row r="33346" spans="1:2" x14ac:dyDescent="0.2">
      <c r="A33346" s="1" t="s">
        <v>2772</v>
      </c>
      <c r="B33346" t="str">
        <f t="shared" si="1094"/>
        <v>https://www.udobaer.de/out/media/public/cust/others/s0000751-2021-ch_it.pdf</v>
      </c>
    </row>
    <row r="33347" spans="1:2" x14ac:dyDescent="0.2">
      <c r="A33347" s="1" t="s">
        <v>2773</v>
      </c>
      <c r="B33347" t="str">
        <f t="shared" si="1094"/>
        <v>https://www.udobaer.de/out/media/public/cust/others/s0000751-2021-ch_it.pdf</v>
      </c>
    </row>
    <row r="33348" spans="1:2" x14ac:dyDescent="0.2">
      <c r="A33348" s="1" t="s">
        <v>2774</v>
      </c>
      <c r="B33348" t="str">
        <f t="shared" ref="B33348:B33411" si="1095">HYPERLINK("https://www.udobaer.de/out/media/public/cust/others/s0000751-2021-ch_it.pdf")</f>
        <v>https://www.udobaer.de/out/media/public/cust/others/s0000751-2021-ch_it.pdf</v>
      </c>
    </row>
    <row r="33349" spans="1:2" x14ac:dyDescent="0.2">
      <c r="A33349" s="1" t="s">
        <v>2775</v>
      </c>
      <c r="B33349" t="str">
        <f t="shared" si="1095"/>
        <v>https://www.udobaer.de/out/media/public/cust/others/s0000751-2021-ch_it.pdf</v>
      </c>
    </row>
    <row r="33350" spans="1:2" x14ac:dyDescent="0.2">
      <c r="A33350" s="1" t="s">
        <v>2776</v>
      </c>
      <c r="B33350" t="str">
        <f t="shared" si="1095"/>
        <v>https://www.udobaer.de/out/media/public/cust/others/s0000751-2021-ch_it.pdf</v>
      </c>
    </row>
    <row r="33351" spans="1:2" x14ac:dyDescent="0.2">
      <c r="A33351" s="1" t="s">
        <v>2777</v>
      </c>
      <c r="B33351" t="str">
        <f t="shared" si="1095"/>
        <v>https://www.udobaer.de/out/media/public/cust/others/s0000751-2021-ch_it.pdf</v>
      </c>
    </row>
    <row r="33352" spans="1:2" x14ac:dyDescent="0.2">
      <c r="A33352" s="1" t="s">
        <v>2778</v>
      </c>
      <c r="B33352" t="str">
        <f t="shared" si="1095"/>
        <v>https://www.udobaer.de/out/media/public/cust/others/s0000751-2021-ch_it.pdf</v>
      </c>
    </row>
    <row r="33353" spans="1:2" x14ac:dyDescent="0.2">
      <c r="A33353" s="1" t="s">
        <v>2779</v>
      </c>
      <c r="B33353" t="str">
        <f t="shared" si="1095"/>
        <v>https://www.udobaer.de/out/media/public/cust/others/s0000751-2021-ch_it.pdf</v>
      </c>
    </row>
    <row r="33354" spans="1:2" x14ac:dyDescent="0.2">
      <c r="A33354" s="1" t="s">
        <v>2780</v>
      </c>
      <c r="B33354" t="str">
        <f t="shared" si="1095"/>
        <v>https://www.udobaer.de/out/media/public/cust/others/s0000751-2021-ch_it.pdf</v>
      </c>
    </row>
    <row r="33355" spans="1:2" x14ac:dyDescent="0.2">
      <c r="A33355" s="1" t="s">
        <v>2781</v>
      </c>
      <c r="B33355" t="str">
        <f t="shared" si="1095"/>
        <v>https://www.udobaer.de/out/media/public/cust/others/s0000751-2021-ch_it.pdf</v>
      </c>
    </row>
    <row r="33356" spans="1:2" x14ac:dyDescent="0.2">
      <c r="A33356" s="1" t="s">
        <v>2782</v>
      </c>
      <c r="B33356" t="str">
        <f t="shared" si="1095"/>
        <v>https://www.udobaer.de/out/media/public/cust/others/s0000751-2021-ch_it.pdf</v>
      </c>
    </row>
    <row r="33357" spans="1:2" x14ac:dyDescent="0.2">
      <c r="A33357" s="1" t="s">
        <v>2783</v>
      </c>
      <c r="B33357" t="str">
        <f t="shared" si="1095"/>
        <v>https://www.udobaer.de/out/media/public/cust/others/s0000751-2021-ch_it.pdf</v>
      </c>
    </row>
    <row r="33358" spans="1:2" x14ac:dyDescent="0.2">
      <c r="A33358" s="1" t="s">
        <v>2784</v>
      </c>
      <c r="B33358" t="str">
        <f t="shared" si="1095"/>
        <v>https://www.udobaer.de/out/media/public/cust/others/s0000751-2021-ch_it.pdf</v>
      </c>
    </row>
    <row r="33359" spans="1:2" x14ac:dyDescent="0.2">
      <c r="A33359" s="1" t="s">
        <v>2785</v>
      </c>
      <c r="B33359" t="str">
        <f t="shared" si="1095"/>
        <v>https://www.udobaer.de/out/media/public/cust/others/s0000751-2021-ch_it.pdf</v>
      </c>
    </row>
    <row r="33360" spans="1:2" x14ac:dyDescent="0.2">
      <c r="A33360" s="1" t="s">
        <v>2786</v>
      </c>
      <c r="B33360" t="str">
        <f t="shared" si="1095"/>
        <v>https://www.udobaer.de/out/media/public/cust/others/s0000751-2021-ch_it.pdf</v>
      </c>
    </row>
    <row r="33361" spans="1:2" x14ac:dyDescent="0.2">
      <c r="A33361" s="1" t="s">
        <v>2787</v>
      </c>
      <c r="B33361" t="str">
        <f t="shared" si="1095"/>
        <v>https://www.udobaer.de/out/media/public/cust/others/s0000751-2021-ch_it.pdf</v>
      </c>
    </row>
    <row r="33362" spans="1:2" x14ac:dyDescent="0.2">
      <c r="A33362" s="1" t="s">
        <v>2788</v>
      </c>
      <c r="B33362" t="str">
        <f t="shared" si="1095"/>
        <v>https://www.udobaer.de/out/media/public/cust/others/s0000751-2021-ch_it.pdf</v>
      </c>
    </row>
    <row r="33363" spans="1:2" x14ac:dyDescent="0.2">
      <c r="A33363" s="1" t="s">
        <v>2789</v>
      </c>
      <c r="B33363" t="str">
        <f t="shared" si="1095"/>
        <v>https://www.udobaer.de/out/media/public/cust/others/s0000751-2021-ch_it.pdf</v>
      </c>
    </row>
    <row r="33364" spans="1:2" x14ac:dyDescent="0.2">
      <c r="A33364" s="1" t="s">
        <v>2790</v>
      </c>
      <c r="B33364" t="str">
        <f t="shared" si="1095"/>
        <v>https://www.udobaer.de/out/media/public/cust/others/s0000751-2021-ch_it.pdf</v>
      </c>
    </row>
    <row r="33365" spans="1:2" x14ac:dyDescent="0.2">
      <c r="A33365" s="1" t="s">
        <v>2791</v>
      </c>
      <c r="B33365" t="str">
        <f t="shared" si="1095"/>
        <v>https://www.udobaer.de/out/media/public/cust/others/s0000751-2021-ch_it.pdf</v>
      </c>
    </row>
    <row r="33366" spans="1:2" x14ac:dyDescent="0.2">
      <c r="A33366" s="1" t="s">
        <v>2792</v>
      </c>
      <c r="B33366" t="str">
        <f t="shared" si="1095"/>
        <v>https://www.udobaer.de/out/media/public/cust/others/s0000751-2021-ch_it.pdf</v>
      </c>
    </row>
    <row r="33367" spans="1:2" x14ac:dyDescent="0.2">
      <c r="A33367" s="1" t="s">
        <v>2793</v>
      </c>
      <c r="B33367" t="str">
        <f t="shared" si="1095"/>
        <v>https://www.udobaer.de/out/media/public/cust/others/s0000751-2021-ch_it.pdf</v>
      </c>
    </row>
    <row r="33368" spans="1:2" x14ac:dyDescent="0.2">
      <c r="A33368" s="1" t="s">
        <v>2794</v>
      </c>
      <c r="B33368" t="str">
        <f t="shared" si="1095"/>
        <v>https://www.udobaer.de/out/media/public/cust/others/s0000751-2021-ch_it.pdf</v>
      </c>
    </row>
    <row r="33369" spans="1:2" x14ac:dyDescent="0.2">
      <c r="A33369" s="1" t="s">
        <v>2795</v>
      </c>
      <c r="B33369" t="str">
        <f t="shared" si="1095"/>
        <v>https://www.udobaer.de/out/media/public/cust/others/s0000751-2021-ch_it.pdf</v>
      </c>
    </row>
    <row r="33370" spans="1:2" x14ac:dyDescent="0.2">
      <c r="A33370" s="1" t="s">
        <v>2796</v>
      </c>
      <c r="B33370" t="str">
        <f t="shared" si="1095"/>
        <v>https://www.udobaer.de/out/media/public/cust/others/s0000751-2021-ch_it.pdf</v>
      </c>
    </row>
    <row r="33371" spans="1:2" x14ac:dyDescent="0.2">
      <c r="A33371" s="1" t="s">
        <v>2797</v>
      </c>
      <c r="B33371" t="str">
        <f t="shared" si="1095"/>
        <v>https://www.udobaer.de/out/media/public/cust/others/s0000751-2021-ch_it.pdf</v>
      </c>
    </row>
    <row r="33372" spans="1:2" x14ac:dyDescent="0.2">
      <c r="A33372" s="1" t="s">
        <v>2798</v>
      </c>
      <c r="B33372" t="str">
        <f t="shared" si="1095"/>
        <v>https://www.udobaer.de/out/media/public/cust/others/s0000751-2021-ch_it.pdf</v>
      </c>
    </row>
    <row r="33373" spans="1:2" x14ac:dyDescent="0.2">
      <c r="A33373" s="1" t="s">
        <v>2799</v>
      </c>
      <c r="B33373" t="str">
        <f t="shared" si="1095"/>
        <v>https://www.udobaer.de/out/media/public/cust/others/s0000751-2021-ch_it.pdf</v>
      </c>
    </row>
    <row r="33374" spans="1:2" x14ac:dyDescent="0.2">
      <c r="A33374" s="1" t="s">
        <v>2800</v>
      </c>
      <c r="B33374" t="str">
        <f t="shared" si="1095"/>
        <v>https://www.udobaer.de/out/media/public/cust/others/s0000751-2021-ch_it.pdf</v>
      </c>
    </row>
    <row r="33375" spans="1:2" x14ac:dyDescent="0.2">
      <c r="A33375" s="1" t="s">
        <v>2801</v>
      </c>
      <c r="B33375" t="str">
        <f t="shared" si="1095"/>
        <v>https://www.udobaer.de/out/media/public/cust/others/s0000751-2021-ch_it.pdf</v>
      </c>
    </row>
    <row r="33376" spans="1:2" x14ac:dyDescent="0.2">
      <c r="A33376" s="1" t="s">
        <v>2802</v>
      </c>
      <c r="B33376" t="str">
        <f t="shared" si="1095"/>
        <v>https://www.udobaer.de/out/media/public/cust/others/s0000751-2021-ch_it.pdf</v>
      </c>
    </row>
    <row r="33377" spans="1:2" x14ac:dyDescent="0.2">
      <c r="A33377" s="1" t="s">
        <v>2803</v>
      </c>
      <c r="B33377" t="str">
        <f t="shared" si="1095"/>
        <v>https://www.udobaer.de/out/media/public/cust/others/s0000751-2021-ch_it.pdf</v>
      </c>
    </row>
    <row r="33378" spans="1:2" x14ac:dyDescent="0.2">
      <c r="A33378" s="1" t="s">
        <v>2804</v>
      </c>
      <c r="B33378" t="str">
        <f t="shared" si="1095"/>
        <v>https://www.udobaer.de/out/media/public/cust/others/s0000751-2021-ch_it.pdf</v>
      </c>
    </row>
    <row r="33379" spans="1:2" x14ac:dyDescent="0.2">
      <c r="A33379" s="1" t="s">
        <v>2805</v>
      </c>
      <c r="B33379" t="str">
        <f t="shared" si="1095"/>
        <v>https://www.udobaer.de/out/media/public/cust/others/s0000751-2021-ch_it.pdf</v>
      </c>
    </row>
    <row r="33380" spans="1:2" x14ac:dyDescent="0.2">
      <c r="A33380" s="1" t="s">
        <v>2894</v>
      </c>
      <c r="B33380" t="str">
        <f t="shared" si="1095"/>
        <v>https://www.udobaer.de/out/media/public/cust/others/s0000751-2021-ch_it.pdf</v>
      </c>
    </row>
    <row r="33381" spans="1:2" x14ac:dyDescent="0.2">
      <c r="A33381" s="1" t="s">
        <v>2896</v>
      </c>
      <c r="B33381" t="str">
        <f t="shared" si="1095"/>
        <v>https://www.udobaer.de/out/media/public/cust/others/s0000751-2021-ch_it.pdf</v>
      </c>
    </row>
    <row r="33382" spans="1:2" x14ac:dyDescent="0.2">
      <c r="A33382" s="1" t="s">
        <v>2897</v>
      </c>
      <c r="B33382" t="str">
        <f t="shared" si="1095"/>
        <v>https://www.udobaer.de/out/media/public/cust/others/s0000751-2021-ch_it.pdf</v>
      </c>
    </row>
    <row r="33383" spans="1:2" x14ac:dyDescent="0.2">
      <c r="A33383" s="1" t="s">
        <v>2898</v>
      </c>
      <c r="B33383" t="str">
        <f t="shared" si="1095"/>
        <v>https://www.udobaer.de/out/media/public/cust/others/s0000751-2021-ch_it.pdf</v>
      </c>
    </row>
    <row r="33384" spans="1:2" x14ac:dyDescent="0.2">
      <c r="A33384" s="1" t="s">
        <v>2900</v>
      </c>
      <c r="B33384" t="str">
        <f t="shared" si="1095"/>
        <v>https://www.udobaer.de/out/media/public/cust/others/s0000751-2021-ch_it.pdf</v>
      </c>
    </row>
    <row r="33385" spans="1:2" x14ac:dyDescent="0.2">
      <c r="A33385" s="1" t="s">
        <v>2901</v>
      </c>
      <c r="B33385" t="str">
        <f t="shared" si="1095"/>
        <v>https://www.udobaer.de/out/media/public/cust/others/s0000751-2021-ch_it.pdf</v>
      </c>
    </row>
    <row r="33386" spans="1:2" x14ac:dyDescent="0.2">
      <c r="A33386" s="1" t="s">
        <v>2902</v>
      </c>
      <c r="B33386" t="str">
        <f t="shared" si="1095"/>
        <v>https://www.udobaer.de/out/media/public/cust/others/s0000751-2021-ch_it.pdf</v>
      </c>
    </row>
    <row r="33387" spans="1:2" x14ac:dyDescent="0.2">
      <c r="A33387" s="1" t="s">
        <v>2903</v>
      </c>
      <c r="B33387" t="str">
        <f t="shared" si="1095"/>
        <v>https://www.udobaer.de/out/media/public/cust/others/s0000751-2021-ch_it.pdf</v>
      </c>
    </row>
    <row r="33388" spans="1:2" x14ac:dyDescent="0.2">
      <c r="A33388" s="1" t="s">
        <v>2904</v>
      </c>
      <c r="B33388" t="str">
        <f t="shared" si="1095"/>
        <v>https://www.udobaer.de/out/media/public/cust/others/s0000751-2021-ch_it.pdf</v>
      </c>
    </row>
    <row r="33389" spans="1:2" x14ac:dyDescent="0.2">
      <c r="A33389" s="1" t="s">
        <v>2905</v>
      </c>
      <c r="B33389" t="str">
        <f t="shared" si="1095"/>
        <v>https://www.udobaer.de/out/media/public/cust/others/s0000751-2021-ch_it.pdf</v>
      </c>
    </row>
    <row r="33390" spans="1:2" x14ac:dyDescent="0.2">
      <c r="A33390" s="1" t="s">
        <v>2906</v>
      </c>
      <c r="B33390" t="str">
        <f t="shared" si="1095"/>
        <v>https://www.udobaer.de/out/media/public/cust/others/s0000751-2021-ch_it.pdf</v>
      </c>
    </row>
    <row r="33391" spans="1:2" x14ac:dyDescent="0.2">
      <c r="A33391" s="1" t="s">
        <v>2907</v>
      </c>
      <c r="B33391" t="str">
        <f t="shared" si="1095"/>
        <v>https://www.udobaer.de/out/media/public/cust/others/s0000751-2021-ch_it.pdf</v>
      </c>
    </row>
    <row r="33392" spans="1:2" x14ac:dyDescent="0.2">
      <c r="A33392" s="1" t="s">
        <v>2908</v>
      </c>
      <c r="B33392" t="str">
        <f t="shared" si="1095"/>
        <v>https://www.udobaer.de/out/media/public/cust/others/s0000751-2021-ch_it.pdf</v>
      </c>
    </row>
    <row r="33393" spans="1:2" x14ac:dyDescent="0.2">
      <c r="A33393" s="1" t="s">
        <v>2909</v>
      </c>
      <c r="B33393" t="str">
        <f t="shared" si="1095"/>
        <v>https://www.udobaer.de/out/media/public/cust/others/s0000751-2021-ch_it.pdf</v>
      </c>
    </row>
    <row r="33394" spans="1:2" x14ac:dyDescent="0.2">
      <c r="A33394" s="1" t="s">
        <v>2910</v>
      </c>
      <c r="B33394" t="str">
        <f t="shared" si="1095"/>
        <v>https://www.udobaer.de/out/media/public/cust/others/s0000751-2021-ch_it.pdf</v>
      </c>
    </row>
    <row r="33395" spans="1:2" x14ac:dyDescent="0.2">
      <c r="A33395" s="1" t="s">
        <v>2911</v>
      </c>
      <c r="B33395" t="str">
        <f t="shared" si="1095"/>
        <v>https://www.udobaer.de/out/media/public/cust/others/s0000751-2021-ch_it.pdf</v>
      </c>
    </row>
    <row r="33396" spans="1:2" x14ac:dyDescent="0.2">
      <c r="A33396" s="1" t="s">
        <v>2912</v>
      </c>
      <c r="B33396" t="str">
        <f t="shared" si="1095"/>
        <v>https://www.udobaer.de/out/media/public/cust/others/s0000751-2021-ch_it.pdf</v>
      </c>
    </row>
    <row r="33397" spans="1:2" x14ac:dyDescent="0.2">
      <c r="A33397" s="1" t="s">
        <v>2913</v>
      </c>
      <c r="B33397" t="str">
        <f t="shared" si="1095"/>
        <v>https://www.udobaer.de/out/media/public/cust/others/s0000751-2021-ch_it.pdf</v>
      </c>
    </row>
    <row r="33398" spans="1:2" x14ac:dyDescent="0.2">
      <c r="A33398" s="1" t="s">
        <v>2914</v>
      </c>
      <c r="B33398" t="str">
        <f t="shared" si="1095"/>
        <v>https://www.udobaer.de/out/media/public/cust/others/s0000751-2021-ch_it.pdf</v>
      </c>
    </row>
    <row r="33399" spans="1:2" x14ac:dyDescent="0.2">
      <c r="A33399" s="1" t="s">
        <v>2915</v>
      </c>
      <c r="B33399" t="str">
        <f t="shared" si="1095"/>
        <v>https://www.udobaer.de/out/media/public/cust/others/s0000751-2021-ch_it.pdf</v>
      </c>
    </row>
    <row r="33400" spans="1:2" x14ac:dyDescent="0.2">
      <c r="A33400" s="1" t="s">
        <v>2916</v>
      </c>
      <c r="B33400" t="str">
        <f t="shared" si="1095"/>
        <v>https://www.udobaer.de/out/media/public/cust/others/s0000751-2021-ch_it.pdf</v>
      </c>
    </row>
    <row r="33401" spans="1:2" x14ac:dyDescent="0.2">
      <c r="A33401" s="1" t="s">
        <v>2917</v>
      </c>
      <c r="B33401" t="str">
        <f t="shared" si="1095"/>
        <v>https://www.udobaer.de/out/media/public/cust/others/s0000751-2021-ch_it.pdf</v>
      </c>
    </row>
    <row r="33402" spans="1:2" x14ac:dyDescent="0.2">
      <c r="A33402" s="1" t="s">
        <v>2918</v>
      </c>
      <c r="B33402" t="str">
        <f t="shared" si="1095"/>
        <v>https://www.udobaer.de/out/media/public/cust/others/s0000751-2021-ch_it.pdf</v>
      </c>
    </row>
    <row r="33403" spans="1:2" x14ac:dyDescent="0.2">
      <c r="A33403" s="1" t="s">
        <v>2919</v>
      </c>
      <c r="B33403" t="str">
        <f t="shared" si="1095"/>
        <v>https://www.udobaer.de/out/media/public/cust/others/s0000751-2021-ch_it.pdf</v>
      </c>
    </row>
    <row r="33404" spans="1:2" x14ac:dyDescent="0.2">
      <c r="A33404" s="1" t="s">
        <v>2920</v>
      </c>
      <c r="B33404" t="str">
        <f t="shared" si="1095"/>
        <v>https://www.udobaer.de/out/media/public/cust/others/s0000751-2021-ch_it.pdf</v>
      </c>
    </row>
    <row r="33405" spans="1:2" x14ac:dyDescent="0.2">
      <c r="A33405" s="1" t="s">
        <v>2921</v>
      </c>
      <c r="B33405" t="str">
        <f t="shared" si="1095"/>
        <v>https://www.udobaer.de/out/media/public/cust/others/s0000751-2021-ch_it.pdf</v>
      </c>
    </row>
    <row r="33406" spans="1:2" x14ac:dyDescent="0.2">
      <c r="A33406" s="1" t="s">
        <v>2922</v>
      </c>
      <c r="B33406" t="str">
        <f t="shared" si="1095"/>
        <v>https://www.udobaer.de/out/media/public/cust/others/s0000751-2021-ch_it.pdf</v>
      </c>
    </row>
    <row r="33407" spans="1:2" x14ac:dyDescent="0.2">
      <c r="A33407" s="1" t="s">
        <v>2923</v>
      </c>
      <c r="B33407" t="str">
        <f t="shared" si="1095"/>
        <v>https://www.udobaer.de/out/media/public/cust/others/s0000751-2021-ch_it.pdf</v>
      </c>
    </row>
    <row r="33408" spans="1:2" x14ac:dyDescent="0.2">
      <c r="A33408" s="1" t="s">
        <v>2924</v>
      </c>
      <c r="B33408" t="str">
        <f t="shared" si="1095"/>
        <v>https://www.udobaer.de/out/media/public/cust/others/s0000751-2021-ch_it.pdf</v>
      </c>
    </row>
    <row r="33409" spans="1:2" x14ac:dyDescent="0.2">
      <c r="A33409" s="1" t="s">
        <v>2925</v>
      </c>
      <c r="B33409" t="str">
        <f t="shared" si="1095"/>
        <v>https://www.udobaer.de/out/media/public/cust/others/s0000751-2021-ch_it.pdf</v>
      </c>
    </row>
    <row r="33410" spans="1:2" x14ac:dyDescent="0.2">
      <c r="A33410" s="1" t="s">
        <v>2926</v>
      </c>
      <c r="B33410" t="str">
        <f t="shared" si="1095"/>
        <v>https://www.udobaer.de/out/media/public/cust/others/s0000751-2021-ch_it.pdf</v>
      </c>
    </row>
    <row r="33411" spans="1:2" x14ac:dyDescent="0.2">
      <c r="A33411" s="1" t="s">
        <v>2927</v>
      </c>
      <c r="B33411" t="str">
        <f t="shared" si="1095"/>
        <v>https://www.udobaer.de/out/media/public/cust/others/s0000751-2021-ch_it.pdf</v>
      </c>
    </row>
    <row r="33412" spans="1:2" x14ac:dyDescent="0.2">
      <c r="A33412" s="1" t="s">
        <v>2928</v>
      </c>
      <c r="B33412" t="str">
        <f t="shared" ref="B33412:B33475" si="1096">HYPERLINK("https://www.udobaer.de/out/media/public/cust/others/s0000751-2021-ch_it.pdf")</f>
        <v>https://www.udobaer.de/out/media/public/cust/others/s0000751-2021-ch_it.pdf</v>
      </c>
    </row>
    <row r="33413" spans="1:2" x14ac:dyDescent="0.2">
      <c r="A33413" s="1" t="s">
        <v>2929</v>
      </c>
      <c r="B33413" t="str">
        <f t="shared" si="1096"/>
        <v>https://www.udobaer.de/out/media/public/cust/others/s0000751-2021-ch_it.pdf</v>
      </c>
    </row>
    <row r="33414" spans="1:2" x14ac:dyDescent="0.2">
      <c r="A33414" s="1" t="s">
        <v>2930</v>
      </c>
      <c r="B33414" t="str">
        <f t="shared" si="1096"/>
        <v>https://www.udobaer.de/out/media/public/cust/others/s0000751-2021-ch_it.pdf</v>
      </c>
    </row>
    <row r="33415" spans="1:2" x14ac:dyDescent="0.2">
      <c r="A33415" s="1" t="s">
        <v>2931</v>
      </c>
      <c r="B33415" t="str">
        <f t="shared" si="1096"/>
        <v>https://www.udobaer.de/out/media/public/cust/others/s0000751-2021-ch_it.pdf</v>
      </c>
    </row>
    <row r="33416" spans="1:2" x14ac:dyDescent="0.2">
      <c r="A33416" s="1" t="s">
        <v>2932</v>
      </c>
      <c r="B33416" t="str">
        <f t="shared" si="1096"/>
        <v>https://www.udobaer.de/out/media/public/cust/others/s0000751-2021-ch_it.pdf</v>
      </c>
    </row>
    <row r="33417" spans="1:2" x14ac:dyDescent="0.2">
      <c r="A33417" s="1" t="s">
        <v>2933</v>
      </c>
      <c r="B33417" t="str">
        <f t="shared" si="1096"/>
        <v>https://www.udobaer.de/out/media/public/cust/others/s0000751-2021-ch_it.pdf</v>
      </c>
    </row>
    <row r="33418" spans="1:2" x14ac:dyDescent="0.2">
      <c r="A33418" s="1" t="s">
        <v>2934</v>
      </c>
      <c r="B33418" t="str">
        <f t="shared" si="1096"/>
        <v>https://www.udobaer.de/out/media/public/cust/others/s0000751-2021-ch_it.pdf</v>
      </c>
    </row>
    <row r="33419" spans="1:2" x14ac:dyDescent="0.2">
      <c r="A33419" s="1" t="s">
        <v>2935</v>
      </c>
      <c r="B33419" t="str">
        <f t="shared" si="1096"/>
        <v>https://www.udobaer.de/out/media/public/cust/others/s0000751-2021-ch_it.pdf</v>
      </c>
    </row>
    <row r="33420" spans="1:2" x14ac:dyDescent="0.2">
      <c r="A33420" s="1" t="s">
        <v>2936</v>
      </c>
      <c r="B33420" t="str">
        <f t="shared" si="1096"/>
        <v>https://www.udobaer.de/out/media/public/cust/others/s0000751-2021-ch_it.pdf</v>
      </c>
    </row>
    <row r="33421" spans="1:2" x14ac:dyDescent="0.2">
      <c r="A33421" s="1" t="s">
        <v>2937</v>
      </c>
      <c r="B33421" t="str">
        <f t="shared" si="1096"/>
        <v>https://www.udobaer.de/out/media/public/cust/others/s0000751-2021-ch_it.pdf</v>
      </c>
    </row>
    <row r="33422" spans="1:2" x14ac:dyDescent="0.2">
      <c r="A33422" s="1" t="s">
        <v>2938</v>
      </c>
      <c r="B33422" t="str">
        <f t="shared" si="1096"/>
        <v>https://www.udobaer.de/out/media/public/cust/others/s0000751-2021-ch_it.pdf</v>
      </c>
    </row>
    <row r="33423" spans="1:2" x14ac:dyDescent="0.2">
      <c r="A33423" s="1" t="s">
        <v>2939</v>
      </c>
      <c r="B33423" t="str">
        <f t="shared" si="1096"/>
        <v>https://www.udobaer.de/out/media/public/cust/others/s0000751-2021-ch_it.pdf</v>
      </c>
    </row>
    <row r="33424" spans="1:2" x14ac:dyDescent="0.2">
      <c r="A33424" s="1" t="s">
        <v>2940</v>
      </c>
      <c r="B33424" t="str">
        <f t="shared" si="1096"/>
        <v>https://www.udobaer.de/out/media/public/cust/others/s0000751-2021-ch_it.pdf</v>
      </c>
    </row>
    <row r="33425" spans="1:2" x14ac:dyDescent="0.2">
      <c r="A33425" s="1" t="s">
        <v>2941</v>
      </c>
      <c r="B33425" t="str">
        <f t="shared" si="1096"/>
        <v>https://www.udobaer.de/out/media/public/cust/others/s0000751-2021-ch_it.pdf</v>
      </c>
    </row>
    <row r="33426" spans="1:2" x14ac:dyDescent="0.2">
      <c r="A33426" s="1" t="s">
        <v>2942</v>
      </c>
      <c r="B33426" t="str">
        <f t="shared" si="1096"/>
        <v>https://www.udobaer.de/out/media/public/cust/others/s0000751-2021-ch_it.pdf</v>
      </c>
    </row>
    <row r="33427" spans="1:2" x14ac:dyDescent="0.2">
      <c r="A33427" s="1" t="s">
        <v>2943</v>
      </c>
      <c r="B33427" t="str">
        <f t="shared" si="1096"/>
        <v>https://www.udobaer.de/out/media/public/cust/others/s0000751-2021-ch_it.pdf</v>
      </c>
    </row>
    <row r="33428" spans="1:2" x14ac:dyDescent="0.2">
      <c r="A33428" s="1" t="s">
        <v>3052</v>
      </c>
      <c r="B33428" t="str">
        <f t="shared" si="1096"/>
        <v>https://www.udobaer.de/out/media/public/cust/others/s0000751-2021-ch_it.pdf</v>
      </c>
    </row>
    <row r="33429" spans="1:2" x14ac:dyDescent="0.2">
      <c r="A33429" s="1" t="s">
        <v>3054</v>
      </c>
      <c r="B33429" t="str">
        <f t="shared" si="1096"/>
        <v>https://www.udobaer.de/out/media/public/cust/others/s0000751-2021-ch_it.pdf</v>
      </c>
    </row>
    <row r="33430" spans="1:2" x14ac:dyDescent="0.2">
      <c r="A33430" s="1" t="s">
        <v>3055</v>
      </c>
      <c r="B33430" t="str">
        <f t="shared" si="1096"/>
        <v>https://www.udobaer.de/out/media/public/cust/others/s0000751-2021-ch_it.pdf</v>
      </c>
    </row>
    <row r="33431" spans="1:2" x14ac:dyDescent="0.2">
      <c r="A33431" s="1" t="s">
        <v>3056</v>
      </c>
      <c r="B33431" t="str">
        <f t="shared" si="1096"/>
        <v>https://www.udobaer.de/out/media/public/cust/others/s0000751-2021-ch_it.pdf</v>
      </c>
    </row>
    <row r="33432" spans="1:2" x14ac:dyDescent="0.2">
      <c r="A33432" s="1" t="s">
        <v>3057</v>
      </c>
      <c r="B33432" t="str">
        <f t="shared" si="1096"/>
        <v>https://www.udobaer.de/out/media/public/cust/others/s0000751-2021-ch_it.pdf</v>
      </c>
    </row>
    <row r="33433" spans="1:2" x14ac:dyDescent="0.2">
      <c r="A33433" s="1" t="s">
        <v>3059</v>
      </c>
      <c r="B33433" t="str">
        <f t="shared" si="1096"/>
        <v>https://www.udobaer.de/out/media/public/cust/others/s0000751-2021-ch_it.pdf</v>
      </c>
    </row>
    <row r="33434" spans="1:2" x14ac:dyDescent="0.2">
      <c r="A33434" s="1" t="s">
        <v>3071</v>
      </c>
      <c r="B33434" t="str">
        <f t="shared" si="1096"/>
        <v>https://www.udobaer.de/out/media/public/cust/others/s0000751-2021-ch_it.pdf</v>
      </c>
    </row>
    <row r="33435" spans="1:2" x14ac:dyDescent="0.2">
      <c r="A33435" s="1" t="s">
        <v>3072</v>
      </c>
      <c r="B33435" t="str">
        <f t="shared" si="1096"/>
        <v>https://www.udobaer.de/out/media/public/cust/others/s0000751-2021-ch_it.pdf</v>
      </c>
    </row>
    <row r="33436" spans="1:2" x14ac:dyDescent="0.2">
      <c r="A33436" s="1" t="s">
        <v>3073</v>
      </c>
      <c r="B33436" t="str">
        <f t="shared" si="1096"/>
        <v>https://www.udobaer.de/out/media/public/cust/others/s0000751-2021-ch_it.pdf</v>
      </c>
    </row>
    <row r="33437" spans="1:2" x14ac:dyDescent="0.2">
      <c r="A33437" s="1" t="s">
        <v>3074</v>
      </c>
      <c r="B33437" t="str">
        <f t="shared" si="1096"/>
        <v>https://www.udobaer.de/out/media/public/cust/others/s0000751-2021-ch_it.pdf</v>
      </c>
    </row>
    <row r="33438" spans="1:2" x14ac:dyDescent="0.2">
      <c r="A33438" s="1" t="s">
        <v>3075</v>
      </c>
      <c r="B33438" t="str">
        <f t="shared" si="1096"/>
        <v>https://www.udobaer.de/out/media/public/cust/others/s0000751-2021-ch_it.pdf</v>
      </c>
    </row>
    <row r="33439" spans="1:2" x14ac:dyDescent="0.2">
      <c r="A33439" s="1" t="s">
        <v>3076</v>
      </c>
      <c r="B33439" t="str">
        <f t="shared" si="1096"/>
        <v>https://www.udobaer.de/out/media/public/cust/others/s0000751-2021-ch_it.pdf</v>
      </c>
    </row>
    <row r="33440" spans="1:2" x14ac:dyDescent="0.2">
      <c r="A33440" s="1" t="s">
        <v>3077</v>
      </c>
      <c r="B33440" t="str">
        <f t="shared" si="1096"/>
        <v>https://www.udobaer.de/out/media/public/cust/others/s0000751-2021-ch_it.pdf</v>
      </c>
    </row>
    <row r="33441" spans="1:2" x14ac:dyDescent="0.2">
      <c r="A33441" s="1" t="s">
        <v>3078</v>
      </c>
      <c r="B33441" t="str">
        <f t="shared" si="1096"/>
        <v>https://www.udobaer.de/out/media/public/cust/others/s0000751-2021-ch_it.pdf</v>
      </c>
    </row>
    <row r="33442" spans="1:2" x14ac:dyDescent="0.2">
      <c r="A33442" s="1" t="s">
        <v>3079</v>
      </c>
      <c r="B33442" t="str">
        <f t="shared" si="1096"/>
        <v>https://www.udobaer.de/out/media/public/cust/others/s0000751-2021-ch_it.pdf</v>
      </c>
    </row>
    <row r="33443" spans="1:2" x14ac:dyDescent="0.2">
      <c r="A33443" s="1" t="s">
        <v>3080</v>
      </c>
      <c r="B33443" t="str">
        <f t="shared" si="1096"/>
        <v>https://www.udobaer.de/out/media/public/cust/others/s0000751-2021-ch_it.pdf</v>
      </c>
    </row>
    <row r="33444" spans="1:2" x14ac:dyDescent="0.2">
      <c r="A33444" s="1" t="s">
        <v>3081</v>
      </c>
      <c r="B33444" t="str">
        <f t="shared" si="1096"/>
        <v>https://www.udobaer.de/out/media/public/cust/others/s0000751-2021-ch_it.pdf</v>
      </c>
    </row>
    <row r="33445" spans="1:2" x14ac:dyDescent="0.2">
      <c r="A33445" s="1" t="s">
        <v>3082</v>
      </c>
      <c r="B33445" t="str">
        <f t="shared" si="1096"/>
        <v>https://www.udobaer.de/out/media/public/cust/others/s0000751-2021-ch_it.pdf</v>
      </c>
    </row>
    <row r="33446" spans="1:2" x14ac:dyDescent="0.2">
      <c r="A33446" s="1" t="s">
        <v>3083</v>
      </c>
      <c r="B33446" t="str">
        <f t="shared" si="1096"/>
        <v>https://www.udobaer.de/out/media/public/cust/others/s0000751-2021-ch_it.pdf</v>
      </c>
    </row>
    <row r="33447" spans="1:2" x14ac:dyDescent="0.2">
      <c r="A33447" s="1" t="s">
        <v>3084</v>
      </c>
      <c r="B33447" t="str">
        <f t="shared" si="1096"/>
        <v>https://www.udobaer.de/out/media/public/cust/others/s0000751-2021-ch_it.pdf</v>
      </c>
    </row>
    <row r="33448" spans="1:2" x14ac:dyDescent="0.2">
      <c r="A33448" s="1" t="s">
        <v>3085</v>
      </c>
      <c r="B33448" t="str">
        <f t="shared" si="1096"/>
        <v>https://www.udobaer.de/out/media/public/cust/others/s0000751-2021-ch_it.pdf</v>
      </c>
    </row>
    <row r="33449" spans="1:2" x14ac:dyDescent="0.2">
      <c r="A33449" s="1" t="s">
        <v>3086</v>
      </c>
      <c r="B33449" t="str">
        <f t="shared" si="1096"/>
        <v>https://www.udobaer.de/out/media/public/cust/others/s0000751-2021-ch_it.pdf</v>
      </c>
    </row>
    <row r="33450" spans="1:2" x14ac:dyDescent="0.2">
      <c r="A33450" s="1" t="s">
        <v>3087</v>
      </c>
      <c r="B33450" t="str">
        <f t="shared" si="1096"/>
        <v>https://www.udobaer.de/out/media/public/cust/others/s0000751-2021-ch_it.pdf</v>
      </c>
    </row>
    <row r="33451" spans="1:2" x14ac:dyDescent="0.2">
      <c r="A33451" s="1" t="s">
        <v>3088</v>
      </c>
      <c r="B33451" t="str">
        <f t="shared" si="1096"/>
        <v>https://www.udobaer.de/out/media/public/cust/others/s0000751-2021-ch_it.pdf</v>
      </c>
    </row>
    <row r="33452" spans="1:2" x14ac:dyDescent="0.2">
      <c r="A33452" s="1" t="s">
        <v>3089</v>
      </c>
      <c r="B33452" t="str">
        <f t="shared" si="1096"/>
        <v>https://www.udobaer.de/out/media/public/cust/others/s0000751-2021-ch_it.pdf</v>
      </c>
    </row>
    <row r="33453" spans="1:2" x14ac:dyDescent="0.2">
      <c r="A33453" s="1" t="s">
        <v>3090</v>
      </c>
      <c r="B33453" t="str">
        <f t="shared" si="1096"/>
        <v>https://www.udobaer.de/out/media/public/cust/others/s0000751-2021-ch_it.pdf</v>
      </c>
    </row>
    <row r="33454" spans="1:2" x14ac:dyDescent="0.2">
      <c r="A33454" s="1" t="s">
        <v>3091</v>
      </c>
      <c r="B33454" t="str">
        <f t="shared" si="1096"/>
        <v>https://www.udobaer.de/out/media/public/cust/others/s0000751-2021-ch_it.pdf</v>
      </c>
    </row>
    <row r="33455" spans="1:2" x14ac:dyDescent="0.2">
      <c r="A33455" s="1" t="s">
        <v>3092</v>
      </c>
      <c r="B33455" t="str">
        <f t="shared" si="1096"/>
        <v>https://www.udobaer.de/out/media/public/cust/others/s0000751-2021-ch_it.pdf</v>
      </c>
    </row>
    <row r="33456" spans="1:2" x14ac:dyDescent="0.2">
      <c r="A33456" s="1" t="s">
        <v>3093</v>
      </c>
      <c r="B33456" t="str">
        <f t="shared" si="1096"/>
        <v>https://www.udobaer.de/out/media/public/cust/others/s0000751-2021-ch_it.pdf</v>
      </c>
    </row>
    <row r="33457" spans="1:2" x14ac:dyDescent="0.2">
      <c r="A33457" s="1" t="s">
        <v>3098</v>
      </c>
      <c r="B33457" t="str">
        <f t="shared" si="1096"/>
        <v>https://www.udobaer.de/out/media/public/cust/others/s0000751-2021-ch_it.pdf</v>
      </c>
    </row>
    <row r="33458" spans="1:2" x14ac:dyDescent="0.2">
      <c r="A33458" s="1" t="s">
        <v>3167</v>
      </c>
      <c r="B33458" t="str">
        <f t="shared" si="1096"/>
        <v>https://www.udobaer.de/out/media/public/cust/others/s0000751-2021-ch_it.pdf</v>
      </c>
    </row>
    <row r="33459" spans="1:2" x14ac:dyDescent="0.2">
      <c r="A33459" s="1" t="s">
        <v>3168</v>
      </c>
      <c r="B33459" t="str">
        <f t="shared" si="1096"/>
        <v>https://www.udobaer.de/out/media/public/cust/others/s0000751-2021-ch_it.pdf</v>
      </c>
    </row>
    <row r="33460" spans="1:2" x14ac:dyDescent="0.2">
      <c r="A33460" s="1" t="s">
        <v>3169</v>
      </c>
      <c r="B33460" t="str">
        <f t="shared" si="1096"/>
        <v>https://www.udobaer.de/out/media/public/cust/others/s0000751-2021-ch_it.pdf</v>
      </c>
    </row>
    <row r="33461" spans="1:2" x14ac:dyDescent="0.2">
      <c r="A33461" s="1" t="s">
        <v>3170</v>
      </c>
      <c r="B33461" t="str">
        <f t="shared" si="1096"/>
        <v>https://www.udobaer.de/out/media/public/cust/others/s0000751-2021-ch_it.pdf</v>
      </c>
    </row>
    <row r="33462" spans="1:2" x14ac:dyDescent="0.2">
      <c r="A33462" s="1" t="s">
        <v>3171</v>
      </c>
      <c r="B33462" t="str">
        <f t="shared" si="1096"/>
        <v>https://www.udobaer.de/out/media/public/cust/others/s0000751-2021-ch_it.pdf</v>
      </c>
    </row>
    <row r="33463" spans="1:2" x14ac:dyDescent="0.2">
      <c r="A33463" s="1" t="s">
        <v>3173</v>
      </c>
      <c r="B33463" t="str">
        <f t="shared" si="1096"/>
        <v>https://www.udobaer.de/out/media/public/cust/others/s0000751-2021-ch_it.pdf</v>
      </c>
    </row>
    <row r="33464" spans="1:2" x14ac:dyDescent="0.2">
      <c r="A33464" s="1" t="s">
        <v>3204</v>
      </c>
      <c r="B33464" t="str">
        <f t="shared" si="1096"/>
        <v>https://www.udobaer.de/out/media/public/cust/others/s0000751-2021-ch_it.pdf</v>
      </c>
    </row>
    <row r="33465" spans="1:2" x14ac:dyDescent="0.2">
      <c r="A33465" s="1" t="s">
        <v>3206</v>
      </c>
      <c r="B33465" t="str">
        <f t="shared" si="1096"/>
        <v>https://www.udobaer.de/out/media/public/cust/others/s0000751-2021-ch_it.pdf</v>
      </c>
    </row>
    <row r="33466" spans="1:2" x14ac:dyDescent="0.2">
      <c r="A33466" s="1" t="s">
        <v>3207</v>
      </c>
      <c r="B33466" t="str">
        <f t="shared" si="1096"/>
        <v>https://www.udobaer.de/out/media/public/cust/others/s0000751-2021-ch_it.pdf</v>
      </c>
    </row>
    <row r="33467" spans="1:2" x14ac:dyDescent="0.2">
      <c r="A33467" s="1" t="s">
        <v>3208</v>
      </c>
      <c r="B33467" t="str">
        <f t="shared" si="1096"/>
        <v>https://www.udobaer.de/out/media/public/cust/others/s0000751-2021-ch_it.pdf</v>
      </c>
    </row>
    <row r="33468" spans="1:2" x14ac:dyDescent="0.2">
      <c r="A33468" s="1" t="s">
        <v>3209</v>
      </c>
      <c r="B33468" t="str">
        <f t="shared" si="1096"/>
        <v>https://www.udobaer.de/out/media/public/cust/others/s0000751-2021-ch_it.pdf</v>
      </c>
    </row>
    <row r="33469" spans="1:2" x14ac:dyDescent="0.2">
      <c r="A33469" s="1" t="s">
        <v>3210</v>
      </c>
      <c r="B33469" t="str">
        <f t="shared" si="1096"/>
        <v>https://www.udobaer.de/out/media/public/cust/others/s0000751-2021-ch_it.pdf</v>
      </c>
    </row>
    <row r="33470" spans="1:2" x14ac:dyDescent="0.2">
      <c r="A33470" s="1" t="s">
        <v>3211</v>
      </c>
      <c r="B33470" t="str">
        <f t="shared" si="1096"/>
        <v>https://www.udobaer.de/out/media/public/cust/others/s0000751-2021-ch_it.pdf</v>
      </c>
    </row>
    <row r="33471" spans="1:2" x14ac:dyDescent="0.2">
      <c r="A33471" s="1" t="s">
        <v>3212</v>
      </c>
      <c r="B33471" t="str">
        <f t="shared" si="1096"/>
        <v>https://www.udobaer.de/out/media/public/cust/others/s0000751-2021-ch_it.pdf</v>
      </c>
    </row>
    <row r="33472" spans="1:2" x14ac:dyDescent="0.2">
      <c r="A33472" s="1" t="s">
        <v>3213</v>
      </c>
      <c r="B33472" t="str">
        <f t="shared" si="1096"/>
        <v>https://www.udobaer.de/out/media/public/cust/others/s0000751-2021-ch_it.pdf</v>
      </c>
    </row>
    <row r="33473" spans="1:2" x14ac:dyDescent="0.2">
      <c r="A33473" s="1" t="s">
        <v>3214</v>
      </c>
      <c r="B33473" t="str">
        <f t="shared" si="1096"/>
        <v>https://www.udobaer.de/out/media/public/cust/others/s0000751-2021-ch_it.pdf</v>
      </c>
    </row>
    <row r="33474" spans="1:2" x14ac:dyDescent="0.2">
      <c r="A33474" s="1" t="s">
        <v>3215</v>
      </c>
      <c r="B33474" t="str">
        <f t="shared" si="1096"/>
        <v>https://www.udobaer.de/out/media/public/cust/others/s0000751-2021-ch_it.pdf</v>
      </c>
    </row>
    <row r="33475" spans="1:2" x14ac:dyDescent="0.2">
      <c r="A33475" s="1" t="s">
        <v>3217</v>
      </c>
      <c r="B33475" t="str">
        <f t="shared" si="1096"/>
        <v>https://www.udobaer.de/out/media/public/cust/others/s0000751-2021-ch_it.pdf</v>
      </c>
    </row>
    <row r="33476" spans="1:2" x14ac:dyDescent="0.2">
      <c r="A33476" s="1" t="s">
        <v>3234</v>
      </c>
      <c r="B33476" t="str">
        <f t="shared" ref="B33476:B33535" si="1097">HYPERLINK("https://www.udobaer.de/out/media/public/cust/others/s0000751-2021-ch_it.pdf")</f>
        <v>https://www.udobaer.de/out/media/public/cust/others/s0000751-2021-ch_it.pdf</v>
      </c>
    </row>
    <row r="33477" spans="1:2" x14ac:dyDescent="0.2">
      <c r="A33477" s="1" t="s">
        <v>3235</v>
      </c>
      <c r="B33477" t="str">
        <f t="shared" si="1097"/>
        <v>https://www.udobaer.de/out/media/public/cust/others/s0000751-2021-ch_it.pdf</v>
      </c>
    </row>
    <row r="33478" spans="1:2" x14ac:dyDescent="0.2">
      <c r="A33478" s="1" t="s">
        <v>3236</v>
      </c>
      <c r="B33478" t="str">
        <f t="shared" si="1097"/>
        <v>https://www.udobaer.de/out/media/public/cust/others/s0000751-2021-ch_it.pdf</v>
      </c>
    </row>
    <row r="33479" spans="1:2" x14ac:dyDescent="0.2">
      <c r="A33479" s="1" t="s">
        <v>3237</v>
      </c>
      <c r="B33479" t="str">
        <f t="shared" si="1097"/>
        <v>https://www.udobaer.de/out/media/public/cust/others/s0000751-2021-ch_it.pdf</v>
      </c>
    </row>
    <row r="33480" spans="1:2" x14ac:dyDescent="0.2">
      <c r="A33480" s="1" t="s">
        <v>3238</v>
      </c>
      <c r="B33480" t="str">
        <f t="shared" si="1097"/>
        <v>https://www.udobaer.de/out/media/public/cust/others/s0000751-2021-ch_it.pdf</v>
      </c>
    </row>
    <row r="33481" spans="1:2" x14ac:dyDescent="0.2">
      <c r="A33481" s="1" t="s">
        <v>3239</v>
      </c>
      <c r="B33481" t="str">
        <f t="shared" si="1097"/>
        <v>https://www.udobaer.de/out/media/public/cust/others/s0000751-2021-ch_it.pdf</v>
      </c>
    </row>
    <row r="33482" spans="1:2" x14ac:dyDescent="0.2">
      <c r="A33482" s="1" t="s">
        <v>3240</v>
      </c>
      <c r="B33482" t="str">
        <f t="shared" si="1097"/>
        <v>https://www.udobaer.de/out/media/public/cust/others/s0000751-2021-ch_it.pdf</v>
      </c>
    </row>
    <row r="33483" spans="1:2" x14ac:dyDescent="0.2">
      <c r="A33483" s="1" t="s">
        <v>3241</v>
      </c>
      <c r="B33483" t="str">
        <f t="shared" si="1097"/>
        <v>https://www.udobaer.de/out/media/public/cust/others/s0000751-2021-ch_it.pdf</v>
      </c>
    </row>
    <row r="33484" spans="1:2" x14ac:dyDescent="0.2">
      <c r="A33484" s="1" t="s">
        <v>3242</v>
      </c>
      <c r="B33484" t="str">
        <f t="shared" si="1097"/>
        <v>https://www.udobaer.de/out/media/public/cust/others/s0000751-2021-ch_it.pdf</v>
      </c>
    </row>
    <row r="33485" spans="1:2" x14ac:dyDescent="0.2">
      <c r="A33485" s="1" t="s">
        <v>3243</v>
      </c>
      <c r="B33485" t="str">
        <f t="shared" si="1097"/>
        <v>https://www.udobaer.de/out/media/public/cust/others/s0000751-2021-ch_it.pdf</v>
      </c>
    </row>
    <row r="33486" spans="1:2" x14ac:dyDescent="0.2">
      <c r="A33486" s="1" t="s">
        <v>3244</v>
      </c>
      <c r="B33486" t="str">
        <f t="shared" si="1097"/>
        <v>https://www.udobaer.de/out/media/public/cust/others/s0000751-2021-ch_it.pdf</v>
      </c>
    </row>
    <row r="33487" spans="1:2" x14ac:dyDescent="0.2">
      <c r="A33487" s="1" t="s">
        <v>3245</v>
      </c>
      <c r="B33487" t="str">
        <f t="shared" si="1097"/>
        <v>https://www.udobaer.de/out/media/public/cust/others/s0000751-2021-ch_it.pdf</v>
      </c>
    </row>
    <row r="33488" spans="1:2" x14ac:dyDescent="0.2">
      <c r="A33488" s="1" t="s">
        <v>3246</v>
      </c>
      <c r="B33488" t="str">
        <f t="shared" si="1097"/>
        <v>https://www.udobaer.de/out/media/public/cust/others/s0000751-2021-ch_it.pdf</v>
      </c>
    </row>
    <row r="33489" spans="1:2" x14ac:dyDescent="0.2">
      <c r="A33489" s="1" t="s">
        <v>3247</v>
      </c>
      <c r="B33489" t="str">
        <f t="shared" si="1097"/>
        <v>https://www.udobaer.de/out/media/public/cust/others/s0000751-2021-ch_it.pdf</v>
      </c>
    </row>
    <row r="33490" spans="1:2" x14ac:dyDescent="0.2">
      <c r="A33490" s="1" t="s">
        <v>3248</v>
      </c>
      <c r="B33490" t="str">
        <f t="shared" si="1097"/>
        <v>https://www.udobaer.de/out/media/public/cust/others/s0000751-2021-ch_it.pdf</v>
      </c>
    </row>
    <row r="33491" spans="1:2" x14ac:dyDescent="0.2">
      <c r="A33491" s="1" t="s">
        <v>3249</v>
      </c>
      <c r="B33491" t="str">
        <f t="shared" si="1097"/>
        <v>https://www.udobaer.de/out/media/public/cust/others/s0000751-2021-ch_it.pdf</v>
      </c>
    </row>
    <row r="33492" spans="1:2" x14ac:dyDescent="0.2">
      <c r="A33492" s="1" t="s">
        <v>3250</v>
      </c>
      <c r="B33492" t="str">
        <f t="shared" si="1097"/>
        <v>https://www.udobaer.de/out/media/public/cust/others/s0000751-2021-ch_it.pdf</v>
      </c>
    </row>
    <row r="33493" spans="1:2" x14ac:dyDescent="0.2">
      <c r="A33493" s="1" t="s">
        <v>3251</v>
      </c>
      <c r="B33493" t="str">
        <f t="shared" si="1097"/>
        <v>https://www.udobaer.de/out/media/public/cust/others/s0000751-2021-ch_it.pdf</v>
      </c>
    </row>
    <row r="33494" spans="1:2" x14ac:dyDescent="0.2">
      <c r="A33494" s="1" t="s">
        <v>3252</v>
      </c>
      <c r="B33494" t="str">
        <f t="shared" si="1097"/>
        <v>https://www.udobaer.de/out/media/public/cust/others/s0000751-2021-ch_it.pdf</v>
      </c>
    </row>
    <row r="33495" spans="1:2" x14ac:dyDescent="0.2">
      <c r="A33495" s="1" t="s">
        <v>3253</v>
      </c>
      <c r="B33495" t="str">
        <f t="shared" si="1097"/>
        <v>https://www.udobaer.de/out/media/public/cust/others/s0000751-2021-ch_it.pdf</v>
      </c>
    </row>
    <row r="33496" spans="1:2" x14ac:dyDescent="0.2">
      <c r="A33496" s="1" t="s">
        <v>3254</v>
      </c>
      <c r="B33496" t="str">
        <f t="shared" si="1097"/>
        <v>https://www.udobaer.de/out/media/public/cust/others/s0000751-2021-ch_it.pdf</v>
      </c>
    </row>
    <row r="33497" spans="1:2" x14ac:dyDescent="0.2">
      <c r="A33497" s="1" t="s">
        <v>3255</v>
      </c>
      <c r="B33497" t="str">
        <f t="shared" si="1097"/>
        <v>https://www.udobaer.de/out/media/public/cust/others/s0000751-2021-ch_it.pdf</v>
      </c>
    </row>
    <row r="33498" spans="1:2" x14ac:dyDescent="0.2">
      <c r="A33498" s="1" t="s">
        <v>3256</v>
      </c>
      <c r="B33498" t="str">
        <f t="shared" si="1097"/>
        <v>https://www.udobaer.de/out/media/public/cust/others/s0000751-2021-ch_it.pdf</v>
      </c>
    </row>
    <row r="33499" spans="1:2" x14ac:dyDescent="0.2">
      <c r="A33499" s="1" t="s">
        <v>3257</v>
      </c>
      <c r="B33499" t="str">
        <f t="shared" si="1097"/>
        <v>https://www.udobaer.de/out/media/public/cust/others/s0000751-2021-ch_it.pdf</v>
      </c>
    </row>
    <row r="33500" spans="1:2" x14ac:dyDescent="0.2">
      <c r="A33500" s="1" t="s">
        <v>3258</v>
      </c>
      <c r="B33500" t="str">
        <f t="shared" si="1097"/>
        <v>https://www.udobaer.de/out/media/public/cust/others/s0000751-2021-ch_it.pdf</v>
      </c>
    </row>
    <row r="33501" spans="1:2" x14ac:dyDescent="0.2">
      <c r="A33501" s="1" t="s">
        <v>3259</v>
      </c>
      <c r="B33501" t="str">
        <f t="shared" si="1097"/>
        <v>https://www.udobaer.de/out/media/public/cust/others/s0000751-2021-ch_it.pdf</v>
      </c>
    </row>
    <row r="33502" spans="1:2" x14ac:dyDescent="0.2">
      <c r="A33502" s="1" t="s">
        <v>3260</v>
      </c>
      <c r="B33502" t="str">
        <f t="shared" si="1097"/>
        <v>https://www.udobaer.de/out/media/public/cust/others/s0000751-2021-ch_it.pdf</v>
      </c>
    </row>
    <row r="33503" spans="1:2" x14ac:dyDescent="0.2">
      <c r="A33503" s="1" t="s">
        <v>3261</v>
      </c>
      <c r="B33503" t="str">
        <f t="shared" si="1097"/>
        <v>https://www.udobaer.de/out/media/public/cust/others/s0000751-2021-ch_it.pdf</v>
      </c>
    </row>
    <row r="33504" spans="1:2" x14ac:dyDescent="0.2">
      <c r="A33504" s="1" t="s">
        <v>3262</v>
      </c>
      <c r="B33504" t="str">
        <f t="shared" si="1097"/>
        <v>https://www.udobaer.de/out/media/public/cust/others/s0000751-2021-ch_it.pdf</v>
      </c>
    </row>
    <row r="33505" spans="1:2" x14ac:dyDescent="0.2">
      <c r="A33505" s="1" t="s">
        <v>3263</v>
      </c>
      <c r="B33505" t="str">
        <f t="shared" si="1097"/>
        <v>https://www.udobaer.de/out/media/public/cust/others/s0000751-2021-ch_it.pdf</v>
      </c>
    </row>
    <row r="33506" spans="1:2" x14ac:dyDescent="0.2">
      <c r="A33506" s="1" t="s">
        <v>3264</v>
      </c>
      <c r="B33506" t="str">
        <f t="shared" si="1097"/>
        <v>https://www.udobaer.de/out/media/public/cust/others/s0000751-2021-ch_it.pdf</v>
      </c>
    </row>
    <row r="33507" spans="1:2" x14ac:dyDescent="0.2">
      <c r="A33507" s="1" t="s">
        <v>3265</v>
      </c>
      <c r="B33507" t="str">
        <f t="shared" si="1097"/>
        <v>https://www.udobaer.de/out/media/public/cust/others/s0000751-2021-ch_it.pdf</v>
      </c>
    </row>
    <row r="33508" spans="1:2" x14ac:dyDescent="0.2">
      <c r="A33508" s="1" t="s">
        <v>3266</v>
      </c>
      <c r="B33508" t="str">
        <f t="shared" si="1097"/>
        <v>https://www.udobaer.de/out/media/public/cust/others/s0000751-2021-ch_it.pdf</v>
      </c>
    </row>
    <row r="33509" spans="1:2" x14ac:dyDescent="0.2">
      <c r="A33509" s="1" t="s">
        <v>3267</v>
      </c>
      <c r="B33509" t="str">
        <f t="shared" si="1097"/>
        <v>https://www.udobaer.de/out/media/public/cust/others/s0000751-2021-ch_it.pdf</v>
      </c>
    </row>
    <row r="33510" spans="1:2" x14ac:dyDescent="0.2">
      <c r="A33510" s="1" t="s">
        <v>3268</v>
      </c>
      <c r="B33510" t="str">
        <f t="shared" si="1097"/>
        <v>https://www.udobaer.de/out/media/public/cust/others/s0000751-2021-ch_it.pdf</v>
      </c>
    </row>
    <row r="33511" spans="1:2" x14ac:dyDescent="0.2">
      <c r="A33511" s="1" t="s">
        <v>3269</v>
      </c>
      <c r="B33511" t="str">
        <f t="shared" si="1097"/>
        <v>https://www.udobaer.de/out/media/public/cust/others/s0000751-2021-ch_it.pdf</v>
      </c>
    </row>
    <row r="33512" spans="1:2" x14ac:dyDescent="0.2">
      <c r="A33512" s="1" t="s">
        <v>3270</v>
      </c>
      <c r="B33512" t="str">
        <f t="shared" si="1097"/>
        <v>https://www.udobaer.de/out/media/public/cust/others/s0000751-2021-ch_it.pdf</v>
      </c>
    </row>
    <row r="33513" spans="1:2" x14ac:dyDescent="0.2">
      <c r="A33513" s="1" t="s">
        <v>3271</v>
      </c>
      <c r="B33513" t="str">
        <f t="shared" si="1097"/>
        <v>https://www.udobaer.de/out/media/public/cust/others/s0000751-2021-ch_it.pdf</v>
      </c>
    </row>
    <row r="33514" spans="1:2" x14ac:dyDescent="0.2">
      <c r="A33514" s="1" t="s">
        <v>3272</v>
      </c>
      <c r="B33514" t="str">
        <f t="shared" si="1097"/>
        <v>https://www.udobaer.de/out/media/public/cust/others/s0000751-2021-ch_it.pdf</v>
      </c>
    </row>
    <row r="33515" spans="1:2" x14ac:dyDescent="0.2">
      <c r="A33515" s="1" t="s">
        <v>3273</v>
      </c>
      <c r="B33515" t="str">
        <f t="shared" si="1097"/>
        <v>https://www.udobaer.de/out/media/public/cust/others/s0000751-2021-ch_it.pdf</v>
      </c>
    </row>
    <row r="33516" spans="1:2" x14ac:dyDescent="0.2">
      <c r="A33516" s="1" t="s">
        <v>3274</v>
      </c>
      <c r="B33516" t="str">
        <f t="shared" si="1097"/>
        <v>https://www.udobaer.de/out/media/public/cust/others/s0000751-2021-ch_it.pdf</v>
      </c>
    </row>
    <row r="33517" spans="1:2" x14ac:dyDescent="0.2">
      <c r="A33517" s="1" t="s">
        <v>3275</v>
      </c>
      <c r="B33517" t="str">
        <f t="shared" si="1097"/>
        <v>https://www.udobaer.de/out/media/public/cust/others/s0000751-2021-ch_it.pdf</v>
      </c>
    </row>
    <row r="33518" spans="1:2" x14ac:dyDescent="0.2">
      <c r="A33518" s="1" t="s">
        <v>3276</v>
      </c>
      <c r="B33518" t="str">
        <f t="shared" si="1097"/>
        <v>https://www.udobaer.de/out/media/public/cust/others/s0000751-2021-ch_it.pdf</v>
      </c>
    </row>
    <row r="33519" spans="1:2" x14ac:dyDescent="0.2">
      <c r="A33519" s="1" t="s">
        <v>3277</v>
      </c>
      <c r="B33519" t="str">
        <f t="shared" si="1097"/>
        <v>https://www.udobaer.de/out/media/public/cust/others/s0000751-2021-ch_it.pdf</v>
      </c>
    </row>
    <row r="33520" spans="1:2" x14ac:dyDescent="0.2">
      <c r="A33520" s="1" t="s">
        <v>3278</v>
      </c>
      <c r="B33520" t="str">
        <f t="shared" si="1097"/>
        <v>https://www.udobaer.de/out/media/public/cust/others/s0000751-2021-ch_it.pdf</v>
      </c>
    </row>
    <row r="33521" spans="1:2" x14ac:dyDescent="0.2">
      <c r="A33521" s="1" t="s">
        <v>3279</v>
      </c>
      <c r="B33521" t="str">
        <f t="shared" si="1097"/>
        <v>https://www.udobaer.de/out/media/public/cust/others/s0000751-2021-ch_it.pdf</v>
      </c>
    </row>
    <row r="33522" spans="1:2" x14ac:dyDescent="0.2">
      <c r="A33522" s="1" t="s">
        <v>3280</v>
      </c>
      <c r="B33522" t="str">
        <f t="shared" si="1097"/>
        <v>https://www.udobaer.de/out/media/public/cust/others/s0000751-2021-ch_it.pdf</v>
      </c>
    </row>
    <row r="33523" spans="1:2" x14ac:dyDescent="0.2">
      <c r="A33523" s="1" t="s">
        <v>3281</v>
      </c>
      <c r="B33523" t="str">
        <f t="shared" si="1097"/>
        <v>https://www.udobaer.de/out/media/public/cust/others/s0000751-2021-ch_it.pdf</v>
      </c>
    </row>
    <row r="33524" spans="1:2" x14ac:dyDescent="0.2">
      <c r="A33524" s="1" t="s">
        <v>3282</v>
      </c>
      <c r="B33524" t="str">
        <f t="shared" si="1097"/>
        <v>https://www.udobaer.de/out/media/public/cust/others/s0000751-2021-ch_it.pdf</v>
      </c>
    </row>
    <row r="33525" spans="1:2" x14ac:dyDescent="0.2">
      <c r="A33525" s="1" t="s">
        <v>3283</v>
      </c>
      <c r="B33525" t="str">
        <f t="shared" si="1097"/>
        <v>https://www.udobaer.de/out/media/public/cust/others/s0000751-2021-ch_it.pdf</v>
      </c>
    </row>
    <row r="33526" spans="1:2" x14ac:dyDescent="0.2">
      <c r="A33526" s="1" t="s">
        <v>3284</v>
      </c>
      <c r="B33526" t="str">
        <f t="shared" si="1097"/>
        <v>https://www.udobaer.de/out/media/public/cust/others/s0000751-2021-ch_it.pdf</v>
      </c>
    </row>
    <row r="33527" spans="1:2" x14ac:dyDescent="0.2">
      <c r="A33527" s="1" t="s">
        <v>3285</v>
      </c>
      <c r="B33527" t="str">
        <f t="shared" si="1097"/>
        <v>https://www.udobaer.de/out/media/public/cust/others/s0000751-2021-ch_it.pdf</v>
      </c>
    </row>
    <row r="33528" spans="1:2" x14ac:dyDescent="0.2">
      <c r="A33528" s="1" t="s">
        <v>3286</v>
      </c>
      <c r="B33528" t="str">
        <f t="shared" si="1097"/>
        <v>https://www.udobaer.de/out/media/public/cust/others/s0000751-2021-ch_it.pdf</v>
      </c>
    </row>
    <row r="33529" spans="1:2" x14ac:dyDescent="0.2">
      <c r="A33529" s="1" t="s">
        <v>3287</v>
      </c>
      <c r="B33529" t="str">
        <f t="shared" si="1097"/>
        <v>https://www.udobaer.de/out/media/public/cust/others/s0000751-2021-ch_it.pdf</v>
      </c>
    </row>
    <row r="33530" spans="1:2" x14ac:dyDescent="0.2">
      <c r="A33530" s="1" t="s">
        <v>3288</v>
      </c>
      <c r="B33530" t="str">
        <f t="shared" si="1097"/>
        <v>https://www.udobaer.de/out/media/public/cust/others/s0000751-2021-ch_it.pdf</v>
      </c>
    </row>
    <row r="33531" spans="1:2" x14ac:dyDescent="0.2">
      <c r="A33531" s="1" t="s">
        <v>3289</v>
      </c>
      <c r="B33531" t="str">
        <f t="shared" si="1097"/>
        <v>https://www.udobaer.de/out/media/public/cust/others/s0000751-2021-ch_it.pdf</v>
      </c>
    </row>
    <row r="33532" spans="1:2" x14ac:dyDescent="0.2">
      <c r="A33532" s="1" t="s">
        <v>3290</v>
      </c>
      <c r="B33532" t="str">
        <f t="shared" si="1097"/>
        <v>https://www.udobaer.de/out/media/public/cust/others/s0000751-2021-ch_it.pdf</v>
      </c>
    </row>
    <row r="33533" spans="1:2" x14ac:dyDescent="0.2">
      <c r="A33533" s="1" t="s">
        <v>3291</v>
      </c>
      <c r="B33533" t="str">
        <f t="shared" si="1097"/>
        <v>https://www.udobaer.de/out/media/public/cust/others/s0000751-2021-ch_it.pdf</v>
      </c>
    </row>
    <row r="33534" spans="1:2" x14ac:dyDescent="0.2">
      <c r="A33534" s="1" t="s">
        <v>3292</v>
      </c>
      <c r="B33534" t="str">
        <f t="shared" si="1097"/>
        <v>https://www.udobaer.de/out/media/public/cust/others/s0000751-2021-ch_it.pdf</v>
      </c>
    </row>
    <row r="33535" spans="1:2" x14ac:dyDescent="0.2">
      <c r="A33535" s="1" t="s">
        <v>3293</v>
      </c>
      <c r="B33535" t="str">
        <f t="shared" si="1097"/>
        <v>https://www.udobaer.de/out/media/public/cust/others/s0000751-2021-ch_it.pdf</v>
      </c>
    </row>
    <row r="33536" spans="1:2" x14ac:dyDescent="0.2">
      <c r="A33536" s="1" t="s">
        <v>36979</v>
      </c>
      <c r="B33536" t="str">
        <f>HYPERLINK("https://www.udobaer.de/out/media/public/cust/others/s0000753-2021-ch_it.pdf")</f>
        <v>https://www.udobaer.de/out/media/public/cust/others/s0000753-2021-ch_it.pdf</v>
      </c>
    </row>
    <row r="33537" spans="1:2" x14ac:dyDescent="0.2">
      <c r="A33537" s="1" t="s">
        <v>36984</v>
      </c>
      <c r="B33537" t="str">
        <f>HYPERLINK("https://www.udobaer.de/out/media/public/cust/others/s0000755-2021-ch_it.pdf")</f>
        <v>https://www.udobaer.de/out/media/public/cust/others/s0000755-2021-ch_it.pdf</v>
      </c>
    </row>
    <row r="33538" spans="1:2" x14ac:dyDescent="0.2">
      <c r="A33538" s="1" t="s">
        <v>14284</v>
      </c>
      <c r="B33538" t="str">
        <f t="shared" ref="B33538:B33569" si="1098">HYPERLINK("https://www.udobaer.de/out/media/public/cust/others/s0000756-2021-ch_it.pdf")</f>
        <v>https://www.udobaer.de/out/media/public/cust/others/s0000756-2021-ch_it.pdf</v>
      </c>
    </row>
    <row r="33539" spans="1:2" x14ac:dyDescent="0.2">
      <c r="A33539" s="1" t="s">
        <v>14285</v>
      </c>
      <c r="B33539" t="str">
        <f t="shared" si="1098"/>
        <v>https://www.udobaer.de/out/media/public/cust/others/s0000756-2021-ch_it.pdf</v>
      </c>
    </row>
    <row r="33540" spans="1:2" x14ac:dyDescent="0.2">
      <c r="A33540" s="1" t="s">
        <v>14286</v>
      </c>
      <c r="B33540" t="str">
        <f t="shared" si="1098"/>
        <v>https://www.udobaer.de/out/media/public/cust/others/s0000756-2021-ch_it.pdf</v>
      </c>
    </row>
    <row r="33541" spans="1:2" x14ac:dyDescent="0.2">
      <c r="A33541" s="1" t="s">
        <v>14287</v>
      </c>
      <c r="B33541" t="str">
        <f t="shared" si="1098"/>
        <v>https://www.udobaer.de/out/media/public/cust/others/s0000756-2021-ch_it.pdf</v>
      </c>
    </row>
    <row r="33542" spans="1:2" x14ac:dyDescent="0.2">
      <c r="A33542" s="1" t="s">
        <v>14288</v>
      </c>
      <c r="B33542" t="str">
        <f t="shared" si="1098"/>
        <v>https://www.udobaer.de/out/media/public/cust/others/s0000756-2021-ch_it.pdf</v>
      </c>
    </row>
    <row r="33543" spans="1:2" x14ac:dyDescent="0.2">
      <c r="A33543" s="1" t="s">
        <v>14289</v>
      </c>
      <c r="B33543" t="str">
        <f t="shared" si="1098"/>
        <v>https://www.udobaer.de/out/media/public/cust/others/s0000756-2021-ch_it.pdf</v>
      </c>
    </row>
    <row r="33544" spans="1:2" x14ac:dyDescent="0.2">
      <c r="A33544" s="1" t="s">
        <v>14290</v>
      </c>
      <c r="B33544" t="str">
        <f t="shared" si="1098"/>
        <v>https://www.udobaer.de/out/media/public/cust/others/s0000756-2021-ch_it.pdf</v>
      </c>
    </row>
    <row r="33545" spans="1:2" x14ac:dyDescent="0.2">
      <c r="A33545" s="1" t="s">
        <v>14291</v>
      </c>
      <c r="B33545" t="str">
        <f t="shared" si="1098"/>
        <v>https://www.udobaer.de/out/media/public/cust/others/s0000756-2021-ch_it.pdf</v>
      </c>
    </row>
    <row r="33546" spans="1:2" x14ac:dyDescent="0.2">
      <c r="A33546" s="1" t="s">
        <v>14292</v>
      </c>
      <c r="B33546" t="str">
        <f t="shared" si="1098"/>
        <v>https://www.udobaer.de/out/media/public/cust/others/s0000756-2021-ch_it.pdf</v>
      </c>
    </row>
    <row r="33547" spans="1:2" x14ac:dyDescent="0.2">
      <c r="A33547" s="1" t="s">
        <v>14293</v>
      </c>
      <c r="B33547" t="str">
        <f t="shared" si="1098"/>
        <v>https://www.udobaer.de/out/media/public/cust/others/s0000756-2021-ch_it.pdf</v>
      </c>
    </row>
    <row r="33548" spans="1:2" x14ac:dyDescent="0.2">
      <c r="A33548" s="1" t="s">
        <v>14294</v>
      </c>
      <c r="B33548" t="str">
        <f t="shared" si="1098"/>
        <v>https://www.udobaer.de/out/media/public/cust/others/s0000756-2021-ch_it.pdf</v>
      </c>
    </row>
    <row r="33549" spans="1:2" x14ac:dyDescent="0.2">
      <c r="A33549" s="1" t="s">
        <v>14295</v>
      </c>
      <c r="B33549" t="str">
        <f t="shared" si="1098"/>
        <v>https://www.udobaer.de/out/media/public/cust/others/s0000756-2021-ch_it.pdf</v>
      </c>
    </row>
    <row r="33550" spans="1:2" x14ac:dyDescent="0.2">
      <c r="A33550" s="1" t="s">
        <v>14296</v>
      </c>
      <c r="B33550" t="str">
        <f t="shared" si="1098"/>
        <v>https://www.udobaer.de/out/media/public/cust/others/s0000756-2021-ch_it.pdf</v>
      </c>
    </row>
    <row r="33551" spans="1:2" x14ac:dyDescent="0.2">
      <c r="A33551" s="1" t="s">
        <v>14297</v>
      </c>
      <c r="B33551" t="str">
        <f t="shared" si="1098"/>
        <v>https://www.udobaer.de/out/media/public/cust/others/s0000756-2021-ch_it.pdf</v>
      </c>
    </row>
    <row r="33552" spans="1:2" x14ac:dyDescent="0.2">
      <c r="A33552" s="1" t="s">
        <v>14298</v>
      </c>
      <c r="B33552" t="str">
        <f t="shared" si="1098"/>
        <v>https://www.udobaer.de/out/media/public/cust/others/s0000756-2021-ch_it.pdf</v>
      </c>
    </row>
    <row r="33553" spans="1:2" x14ac:dyDescent="0.2">
      <c r="A33553" s="1" t="s">
        <v>37352</v>
      </c>
      <c r="B33553" t="str">
        <f t="shared" si="1098"/>
        <v>https://www.udobaer.de/out/media/public/cust/others/s0000756-2021-ch_it.pdf</v>
      </c>
    </row>
    <row r="33554" spans="1:2" x14ac:dyDescent="0.2">
      <c r="A33554" s="1" t="s">
        <v>37353</v>
      </c>
      <c r="B33554" t="str">
        <f t="shared" si="1098"/>
        <v>https://www.udobaer.de/out/media/public/cust/others/s0000756-2021-ch_it.pdf</v>
      </c>
    </row>
    <row r="33555" spans="1:2" x14ac:dyDescent="0.2">
      <c r="A33555" s="1" t="s">
        <v>37354</v>
      </c>
      <c r="B33555" t="str">
        <f t="shared" si="1098"/>
        <v>https://www.udobaer.de/out/media/public/cust/others/s0000756-2021-ch_it.pdf</v>
      </c>
    </row>
    <row r="33556" spans="1:2" x14ac:dyDescent="0.2">
      <c r="A33556" s="1" t="s">
        <v>37355</v>
      </c>
      <c r="B33556" t="str">
        <f t="shared" si="1098"/>
        <v>https://www.udobaer.de/out/media/public/cust/others/s0000756-2021-ch_it.pdf</v>
      </c>
    </row>
    <row r="33557" spans="1:2" x14ac:dyDescent="0.2">
      <c r="A33557" s="1" t="s">
        <v>37356</v>
      </c>
      <c r="B33557" t="str">
        <f t="shared" si="1098"/>
        <v>https://www.udobaer.de/out/media/public/cust/others/s0000756-2021-ch_it.pdf</v>
      </c>
    </row>
    <row r="33558" spans="1:2" x14ac:dyDescent="0.2">
      <c r="A33558" s="1" t="s">
        <v>37357</v>
      </c>
      <c r="B33558" t="str">
        <f t="shared" si="1098"/>
        <v>https://www.udobaer.de/out/media/public/cust/others/s0000756-2021-ch_it.pdf</v>
      </c>
    </row>
    <row r="33559" spans="1:2" x14ac:dyDescent="0.2">
      <c r="A33559" s="1" t="s">
        <v>37358</v>
      </c>
      <c r="B33559" t="str">
        <f t="shared" si="1098"/>
        <v>https://www.udobaer.de/out/media/public/cust/others/s0000756-2021-ch_it.pdf</v>
      </c>
    </row>
    <row r="33560" spans="1:2" x14ac:dyDescent="0.2">
      <c r="A33560" s="1" t="s">
        <v>37359</v>
      </c>
      <c r="B33560" t="str">
        <f t="shared" si="1098"/>
        <v>https://www.udobaer.de/out/media/public/cust/others/s0000756-2021-ch_it.pdf</v>
      </c>
    </row>
    <row r="33561" spans="1:2" x14ac:dyDescent="0.2">
      <c r="A33561" s="1" t="s">
        <v>37360</v>
      </c>
      <c r="B33561" t="str">
        <f t="shared" si="1098"/>
        <v>https://www.udobaer.de/out/media/public/cust/others/s0000756-2021-ch_it.pdf</v>
      </c>
    </row>
    <row r="33562" spans="1:2" x14ac:dyDescent="0.2">
      <c r="A33562" s="1" t="s">
        <v>37361</v>
      </c>
      <c r="B33562" t="str">
        <f t="shared" si="1098"/>
        <v>https://www.udobaer.de/out/media/public/cust/others/s0000756-2021-ch_it.pdf</v>
      </c>
    </row>
    <row r="33563" spans="1:2" x14ac:dyDescent="0.2">
      <c r="A33563" s="1" t="s">
        <v>37362</v>
      </c>
      <c r="B33563" t="str">
        <f t="shared" si="1098"/>
        <v>https://www.udobaer.de/out/media/public/cust/others/s0000756-2021-ch_it.pdf</v>
      </c>
    </row>
    <row r="33564" spans="1:2" x14ac:dyDescent="0.2">
      <c r="A33564" s="1" t="s">
        <v>37363</v>
      </c>
      <c r="B33564" t="str">
        <f t="shared" si="1098"/>
        <v>https://www.udobaer.de/out/media/public/cust/others/s0000756-2021-ch_it.pdf</v>
      </c>
    </row>
    <row r="33565" spans="1:2" x14ac:dyDescent="0.2">
      <c r="A33565" s="1" t="s">
        <v>37364</v>
      </c>
      <c r="B33565" t="str">
        <f t="shared" si="1098"/>
        <v>https://www.udobaer.de/out/media/public/cust/others/s0000756-2021-ch_it.pdf</v>
      </c>
    </row>
    <row r="33566" spans="1:2" x14ac:dyDescent="0.2">
      <c r="A33566" s="1" t="s">
        <v>37365</v>
      </c>
      <c r="B33566" t="str">
        <f t="shared" si="1098"/>
        <v>https://www.udobaer.de/out/media/public/cust/others/s0000756-2021-ch_it.pdf</v>
      </c>
    </row>
    <row r="33567" spans="1:2" x14ac:dyDescent="0.2">
      <c r="A33567" s="1" t="s">
        <v>37366</v>
      </c>
      <c r="B33567" t="str">
        <f t="shared" si="1098"/>
        <v>https://www.udobaer.de/out/media/public/cust/others/s0000756-2021-ch_it.pdf</v>
      </c>
    </row>
    <row r="33568" spans="1:2" x14ac:dyDescent="0.2">
      <c r="A33568" s="1" t="s">
        <v>37367</v>
      </c>
      <c r="B33568" t="str">
        <f t="shared" si="1098"/>
        <v>https://www.udobaer.de/out/media/public/cust/others/s0000756-2021-ch_it.pdf</v>
      </c>
    </row>
    <row r="33569" spans="1:2" x14ac:dyDescent="0.2">
      <c r="A33569" s="1" t="s">
        <v>37368</v>
      </c>
      <c r="B33569" t="str">
        <f t="shared" si="1098"/>
        <v>https://www.udobaer.de/out/media/public/cust/others/s0000756-2021-ch_it.pdf</v>
      </c>
    </row>
    <row r="33570" spans="1:2" x14ac:dyDescent="0.2">
      <c r="A33570" s="1" t="s">
        <v>37369</v>
      </c>
      <c r="B33570" t="str">
        <f t="shared" ref="B33570:B33588" si="1099">HYPERLINK("https://www.udobaer.de/out/media/public/cust/others/s0000756-2021-ch_it.pdf")</f>
        <v>https://www.udobaer.de/out/media/public/cust/others/s0000756-2021-ch_it.pdf</v>
      </c>
    </row>
    <row r="33571" spans="1:2" x14ac:dyDescent="0.2">
      <c r="A33571" s="1" t="s">
        <v>37370</v>
      </c>
      <c r="B33571" t="str">
        <f t="shared" si="1099"/>
        <v>https://www.udobaer.de/out/media/public/cust/others/s0000756-2021-ch_it.pdf</v>
      </c>
    </row>
    <row r="33572" spans="1:2" x14ac:dyDescent="0.2">
      <c r="A33572" s="1" t="s">
        <v>37371</v>
      </c>
      <c r="B33572" t="str">
        <f t="shared" si="1099"/>
        <v>https://www.udobaer.de/out/media/public/cust/others/s0000756-2021-ch_it.pdf</v>
      </c>
    </row>
    <row r="33573" spans="1:2" x14ac:dyDescent="0.2">
      <c r="A33573" s="1" t="s">
        <v>37372</v>
      </c>
      <c r="B33573" t="str">
        <f t="shared" si="1099"/>
        <v>https://www.udobaer.de/out/media/public/cust/others/s0000756-2021-ch_it.pdf</v>
      </c>
    </row>
    <row r="33574" spans="1:2" x14ac:dyDescent="0.2">
      <c r="A33574" s="1" t="s">
        <v>37373</v>
      </c>
      <c r="B33574" t="str">
        <f t="shared" si="1099"/>
        <v>https://www.udobaer.de/out/media/public/cust/others/s0000756-2021-ch_it.pdf</v>
      </c>
    </row>
    <row r="33575" spans="1:2" x14ac:dyDescent="0.2">
      <c r="A33575" s="1" t="s">
        <v>37374</v>
      </c>
      <c r="B33575" t="str">
        <f t="shared" si="1099"/>
        <v>https://www.udobaer.de/out/media/public/cust/others/s0000756-2021-ch_it.pdf</v>
      </c>
    </row>
    <row r="33576" spans="1:2" x14ac:dyDescent="0.2">
      <c r="A33576" s="1" t="s">
        <v>37375</v>
      </c>
      <c r="B33576" t="str">
        <f t="shared" si="1099"/>
        <v>https://www.udobaer.de/out/media/public/cust/others/s0000756-2021-ch_it.pdf</v>
      </c>
    </row>
    <row r="33577" spans="1:2" x14ac:dyDescent="0.2">
      <c r="A33577" s="1" t="s">
        <v>37376</v>
      </c>
      <c r="B33577" t="str">
        <f t="shared" si="1099"/>
        <v>https://www.udobaer.de/out/media/public/cust/others/s0000756-2021-ch_it.pdf</v>
      </c>
    </row>
    <row r="33578" spans="1:2" x14ac:dyDescent="0.2">
      <c r="A33578" s="1" t="s">
        <v>37377</v>
      </c>
      <c r="B33578" t="str">
        <f t="shared" si="1099"/>
        <v>https://www.udobaer.de/out/media/public/cust/others/s0000756-2021-ch_it.pdf</v>
      </c>
    </row>
    <row r="33579" spans="1:2" x14ac:dyDescent="0.2">
      <c r="A33579" s="1" t="s">
        <v>37378</v>
      </c>
      <c r="B33579" t="str">
        <f t="shared" si="1099"/>
        <v>https://www.udobaer.de/out/media/public/cust/others/s0000756-2021-ch_it.pdf</v>
      </c>
    </row>
    <row r="33580" spans="1:2" x14ac:dyDescent="0.2">
      <c r="A33580" s="1" t="s">
        <v>37379</v>
      </c>
      <c r="B33580" t="str">
        <f t="shared" si="1099"/>
        <v>https://www.udobaer.de/out/media/public/cust/others/s0000756-2021-ch_it.pdf</v>
      </c>
    </row>
    <row r="33581" spans="1:2" x14ac:dyDescent="0.2">
      <c r="A33581" s="1" t="s">
        <v>37380</v>
      </c>
      <c r="B33581" t="str">
        <f t="shared" si="1099"/>
        <v>https://www.udobaer.de/out/media/public/cust/others/s0000756-2021-ch_it.pdf</v>
      </c>
    </row>
    <row r="33582" spans="1:2" x14ac:dyDescent="0.2">
      <c r="A33582" s="1" t="s">
        <v>37381</v>
      </c>
      <c r="B33582" t="str">
        <f t="shared" si="1099"/>
        <v>https://www.udobaer.de/out/media/public/cust/others/s0000756-2021-ch_it.pdf</v>
      </c>
    </row>
    <row r="33583" spans="1:2" x14ac:dyDescent="0.2">
      <c r="A33583" s="1" t="s">
        <v>37382</v>
      </c>
      <c r="B33583" t="str">
        <f t="shared" si="1099"/>
        <v>https://www.udobaer.de/out/media/public/cust/others/s0000756-2021-ch_it.pdf</v>
      </c>
    </row>
    <row r="33584" spans="1:2" x14ac:dyDescent="0.2">
      <c r="A33584" s="1" t="s">
        <v>37383</v>
      </c>
      <c r="B33584" t="str">
        <f t="shared" si="1099"/>
        <v>https://www.udobaer.de/out/media/public/cust/others/s0000756-2021-ch_it.pdf</v>
      </c>
    </row>
    <row r="33585" spans="1:2" x14ac:dyDescent="0.2">
      <c r="A33585" s="1" t="s">
        <v>37384</v>
      </c>
      <c r="B33585" t="str">
        <f t="shared" si="1099"/>
        <v>https://www.udobaer.de/out/media/public/cust/others/s0000756-2021-ch_it.pdf</v>
      </c>
    </row>
    <row r="33586" spans="1:2" x14ac:dyDescent="0.2">
      <c r="A33586" s="1" t="s">
        <v>37385</v>
      </c>
      <c r="B33586" t="str">
        <f t="shared" si="1099"/>
        <v>https://www.udobaer.de/out/media/public/cust/others/s0000756-2021-ch_it.pdf</v>
      </c>
    </row>
    <row r="33587" spans="1:2" x14ac:dyDescent="0.2">
      <c r="A33587" s="1" t="s">
        <v>37386</v>
      </c>
      <c r="B33587" t="str">
        <f t="shared" si="1099"/>
        <v>https://www.udobaer.de/out/media/public/cust/others/s0000756-2021-ch_it.pdf</v>
      </c>
    </row>
    <row r="33588" spans="1:2" x14ac:dyDescent="0.2">
      <c r="A33588" s="1" t="s">
        <v>37387</v>
      </c>
      <c r="B33588" t="str">
        <f t="shared" si="1099"/>
        <v>https://www.udobaer.de/out/media/public/cust/others/s0000756-2021-ch_it.pdf</v>
      </c>
    </row>
    <row r="33589" spans="1:2" x14ac:dyDescent="0.2">
      <c r="A33589" s="1" t="s">
        <v>37429</v>
      </c>
      <c r="B33589" t="str">
        <f t="shared" ref="B33589:B33609" si="1100">HYPERLINK("https://www.udobaer.de/out/media/public/cust/others/s0000757-2021-ch_it.pdf")</f>
        <v>https://www.udobaer.de/out/media/public/cust/others/s0000757-2021-ch_it.pdf</v>
      </c>
    </row>
    <row r="33590" spans="1:2" x14ac:dyDescent="0.2">
      <c r="A33590" s="1" t="s">
        <v>37430</v>
      </c>
      <c r="B33590" t="str">
        <f t="shared" si="1100"/>
        <v>https://www.udobaer.de/out/media/public/cust/others/s0000757-2021-ch_it.pdf</v>
      </c>
    </row>
    <row r="33591" spans="1:2" x14ac:dyDescent="0.2">
      <c r="A33591" s="1" t="s">
        <v>37431</v>
      </c>
      <c r="B33591" t="str">
        <f t="shared" si="1100"/>
        <v>https://www.udobaer.de/out/media/public/cust/others/s0000757-2021-ch_it.pdf</v>
      </c>
    </row>
    <row r="33592" spans="1:2" x14ac:dyDescent="0.2">
      <c r="A33592" s="1" t="s">
        <v>37432</v>
      </c>
      <c r="B33592" t="str">
        <f t="shared" si="1100"/>
        <v>https://www.udobaer.de/out/media/public/cust/others/s0000757-2021-ch_it.pdf</v>
      </c>
    </row>
    <row r="33593" spans="1:2" x14ac:dyDescent="0.2">
      <c r="A33593" s="1" t="s">
        <v>37433</v>
      </c>
      <c r="B33593" t="str">
        <f t="shared" si="1100"/>
        <v>https://www.udobaer.de/out/media/public/cust/others/s0000757-2021-ch_it.pdf</v>
      </c>
    </row>
    <row r="33594" spans="1:2" x14ac:dyDescent="0.2">
      <c r="A33594" s="1" t="s">
        <v>37434</v>
      </c>
      <c r="B33594" t="str">
        <f t="shared" si="1100"/>
        <v>https://www.udobaer.de/out/media/public/cust/others/s0000757-2021-ch_it.pdf</v>
      </c>
    </row>
    <row r="33595" spans="1:2" x14ac:dyDescent="0.2">
      <c r="A33595" s="1" t="s">
        <v>37435</v>
      </c>
      <c r="B33595" t="str">
        <f t="shared" si="1100"/>
        <v>https://www.udobaer.de/out/media/public/cust/others/s0000757-2021-ch_it.pdf</v>
      </c>
    </row>
    <row r="33596" spans="1:2" x14ac:dyDescent="0.2">
      <c r="A33596" s="1" t="s">
        <v>37436</v>
      </c>
      <c r="B33596" t="str">
        <f t="shared" si="1100"/>
        <v>https://www.udobaer.de/out/media/public/cust/others/s0000757-2021-ch_it.pdf</v>
      </c>
    </row>
    <row r="33597" spans="1:2" x14ac:dyDescent="0.2">
      <c r="A33597" s="1" t="s">
        <v>37437</v>
      </c>
      <c r="B33597" t="str">
        <f t="shared" si="1100"/>
        <v>https://www.udobaer.de/out/media/public/cust/others/s0000757-2021-ch_it.pdf</v>
      </c>
    </row>
    <row r="33598" spans="1:2" x14ac:dyDescent="0.2">
      <c r="A33598" s="1" t="s">
        <v>37438</v>
      </c>
      <c r="B33598" t="str">
        <f t="shared" si="1100"/>
        <v>https://www.udobaer.de/out/media/public/cust/others/s0000757-2021-ch_it.pdf</v>
      </c>
    </row>
    <row r="33599" spans="1:2" x14ac:dyDescent="0.2">
      <c r="A33599" s="1" t="s">
        <v>37439</v>
      </c>
      <c r="B33599" t="str">
        <f t="shared" si="1100"/>
        <v>https://www.udobaer.de/out/media/public/cust/others/s0000757-2021-ch_it.pdf</v>
      </c>
    </row>
    <row r="33600" spans="1:2" x14ac:dyDescent="0.2">
      <c r="A33600" s="1" t="s">
        <v>37440</v>
      </c>
      <c r="B33600" t="str">
        <f t="shared" si="1100"/>
        <v>https://www.udobaer.de/out/media/public/cust/others/s0000757-2021-ch_it.pdf</v>
      </c>
    </row>
    <row r="33601" spans="1:2" x14ac:dyDescent="0.2">
      <c r="A33601" s="1" t="s">
        <v>37441</v>
      </c>
      <c r="B33601" t="str">
        <f t="shared" si="1100"/>
        <v>https://www.udobaer.de/out/media/public/cust/others/s0000757-2021-ch_it.pdf</v>
      </c>
    </row>
    <row r="33602" spans="1:2" x14ac:dyDescent="0.2">
      <c r="A33602" s="1" t="s">
        <v>37442</v>
      </c>
      <c r="B33602" t="str">
        <f t="shared" si="1100"/>
        <v>https://www.udobaer.de/out/media/public/cust/others/s0000757-2021-ch_it.pdf</v>
      </c>
    </row>
    <row r="33603" spans="1:2" x14ac:dyDescent="0.2">
      <c r="A33603" s="1" t="s">
        <v>37443</v>
      </c>
      <c r="B33603" t="str">
        <f t="shared" si="1100"/>
        <v>https://www.udobaer.de/out/media/public/cust/others/s0000757-2021-ch_it.pdf</v>
      </c>
    </row>
    <row r="33604" spans="1:2" x14ac:dyDescent="0.2">
      <c r="A33604" s="1" t="s">
        <v>37444</v>
      </c>
      <c r="B33604" t="str">
        <f t="shared" si="1100"/>
        <v>https://www.udobaer.de/out/media/public/cust/others/s0000757-2021-ch_it.pdf</v>
      </c>
    </row>
    <row r="33605" spans="1:2" x14ac:dyDescent="0.2">
      <c r="A33605" s="1" t="s">
        <v>37445</v>
      </c>
      <c r="B33605" t="str">
        <f t="shared" si="1100"/>
        <v>https://www.udobaer.de/out/media/public/cust/others/s0000757-2021-ch_it.pdf</v>
      </c>
    </row>
    <row r="33606" spans="1:2" x14ac:dyDescent="0.2">
      <c r="A33606" s="1" t="s">
        <v>37446</v>
      </c>
      <c r="B33606" t="str">
        <f t="shared" si="1100"/>
        <v>https://www.udobaer.de/out/media/public/cust/others/s0000757-2021-ch_it.pdf</v>
      </c>
    </row>
    <row r="33607" spans="1:2" x14ac:dyDescent="0.2">
      <c r="A33607" s="1" t="s">
        <v>37447</v>
      </c>
      <c r="B33607" t="str">
        <f t="shared" si="1100"/>
        <v>https://www.udobaer.de/out/media/public/cust/others/s0000757-2021-ch_it.pdf</v>
      </c>
    </row>
    <row r="33608" spans="1:2" x14ac:dyDescent="0.2">
      <c r="A33608" s="1" t="s">
        <v>37448</v>
      </c>
      <c r="B33608" t="str">
        <f t="shared" si="1100"/>
        <v>https://www.udobaer.de/out/media/public/cust/others/s0000757-2021-ch_it.pdf</v>
      </c>
    </row>
    <row r="33609" spans="1:2" x14ac:dyDescent="0.2">
      <c r="A33609" s="1" t="s">
        <v>37449</v>
      </c>
      <c r="B33609" t="str">
        <f t="shared" si="1100"/>
        <v>https://www.udobaer.de/out/media/public/cust/others/s0000757-2021-ch_it.pdf</v>
      </c>
    </row>
    <row r="33610" spans="1:2" x14ac:dyDescent="0.2">
      <c r="A33610" s="1" t="s">
        <v>37400</v>
      </c>
      <c r="B33610" t="str">
        <f t="shared" ref="B33610:B33619" si="1101">HYPERLINK("https://www.udobaer.de/out/media/public/cust/others/s0000758-2021-ch_it.pdf")</f>
        <v>https://www.udobaer.de/out/media/public/cust/others/s0000758-2021-ch_it.pdf</v>
      </c>
    </row>
    <row r="33611" spans="1:2" x14ac:dyDescent="0.2">
      <c r="A33611" s="1" t="s">
        <v>37401</v>
      </c>
      <c r="B33611" t="str">
        <f t="shared" si="1101"/>
        <v>https://www.udobaer.de/out/media/public/cust/others/s0000758-2021-ch_it.pdf</v>
      </c>
    </row>
    <row r="33612" spans="1:2" x14ac:dyDescent="0.2">
      <c r="A33612" s="1" t="s">
        <v>37402</v>
      </c>
      <c r="B33612" t="str">
        <f t="shared" si="1101"/>
        <v>https://www.udobaer.de/out/media/public/cust/others/s0000758-2021-ch_it.pdf</v>
      </c>
    </row>
    <row r="33613" spans="1:2" x14ac:dyDescent="0.2">
      <c r="A33613" s="1" t="s">
        <v>37403</v>
      </c>
      <c r="B33613" t="str">
        <f t="shared" si="1101"/>
        <v>https://www.udobaer.de/out/media/public/cust/others/s0000758-2021-ch_it.pdf</v>
      </c>
    </row>
    <row r="33614" spans="1:2" x14ac:dyDescent="0.2">
      <c r="A33614" s="1" t="s">
        <v>37404</v>
      </c>
      <c r="B33614" t="str">
        <f t="shared" si="1101"/>
        <v>https://www.udobaer.de/out/media/public/cust/others/s0000758-2021-ch_it.pdf</v>
      </c>
    </row>
    <row r="33615" spans="1:2" x14ac:dyDescent="0.2">
      <c r="A33615" s="1" t="s">
        <v>37405</v>
      </c>
      <c r="B33615" t="str">
        <f t="shared" si="1101"/>
        <v>https://www.udobaer.de/out/media/public/cust/others/s0000758-2021-ch_it.pdf</v>
      </c>
    </row>
    <row r="33616" spans="1:2" x14ac:dyDescent="0.2">
      <c r="A33616" s="1" t="s">
        <v>37406</v>
      </c>
      <c r="B33616" t="str">
        <f t="shared" si="1101"/>
        <v>https://www.udobaer.de/out/media/public/cust/others/s0000758-2021-ch_it.pdf</v>
      </c>
    </row>
    <row r="33617" spans="1:2" x14ac:dyDescent="0.2">
      <c r="A33617" s="1" t="s">
        <v>37407</v>
      </c>
      <c r="B33617" t="str">
        <f t="shared" si="1101"/>
        <v>https://www.udobaer.de/out/media/public/cust/others/s0000758-2021-ch_it.pdf</v>
      </c>
    </row>
    <row r="33618" spans="1:2" x14ac:dyDescent="0.2">
      <c r="A33618" s="1" t="s">
        <v>37408</v>
      </c>
      <c r="B33618" t="str">
        <f t="shared" si="1101"/>
        <v>https://www.udobaer.de/out/media/public/cust/others/s0000758-2021-ch_it.pdf</v>
      </c>
    </row>
    <row r="33619" spans="1:2" x14ac:dyDescent="0.2">
      <c r="A33619" s="1" t="s">
        <v>37409</v>
      </c>
      <c r="B33619" t="str">
        <f t="shared" si="1101"/>
        <v>https://www.udobaer.de/out/media/public/cust/others/s0000758-2021-ch_it.pdf</v>
      </c>
    </row>
    <row r="33620" spans="1:2" x14ac:dyDescent="0.2">
      <c r="A33620" s="1" t="s">
        <v>37410</v>
      </c>
      <c r="B33620" t="str">
        <f t="shared" ref="B33620:B33632" si="1102">HYPERLINK("https://www.udobaer.de/out/media/public/cust/others/s0000759-2021-ch_it.pdf")</f>
        <v>https://www.udobaer.de/out/media/public/cust/others/s0000759-2021-ch_it.pdf</v>
      </c>
    </row>
    <row r="33621" spans="1:2" x14ac:dyDescent="0.2">
      <c r="A33621" s="1" t="s">
        <v>37411</v>
      </c>
      <c r="B33621" t="str">
        <f t="shared" si="1102"/>
        <v>https://www.udobaer.de/out/media/public/cust/others/s0000759-2021-ch_it.pdf</v>
      </c>
    </row>
    <row r="33622" spans="1:2" x14ac:dyDescent="0.2">
      <c r="A33622" s="1" t="s">
        <v>37412</v>
      </c>
      <c r="B33622" t="str">
        <f t="shared" si="1102"/>
        <v>https://www.udobaer.de/out/media/public/cust/others/s0000759-2021-ch_it.pdf</v>
      </c>
    </row>
    <row r="33623" spans="1:2" x14ac:dyDescent="0.2">
      <c r="A33623" s="1" t="s">
        <v>37413</v>
      </c>
      <c r="B33623" t="str">
        <f t="shared" si="1102"/>
        <v>https://www.udobaer.de/out/media/public/cust/others/s0000759-2021-ch_it.pdf</v>
      </c>
    </row>
    <row r="33624" spans="1:2" x14ac:dyDescent="0.2">
      <c r="A33624" s="1" t="s">
        <v>37414</v>
      </c>
      <c r="B33624" t="str">
        <f t="shared" si="1102"/>
        <v>https://www.udobaer.de/out/media/public/cust/others/s0000759-2021-ch_it.pdf</v>
      </c>
    </row>
    <row r="33625" spans="1:2" x14ac:dyDescent="0.2">
      <c r="A33625" s="1" t="s">
        <v>37415</v>
      </c>
      <c r="B33625" t="str">
        <f t="shared" si="1102"/>
        <v>https://www.udobaer.de/out/media/public/cust/others/s0000759-2021-ch_it.pdf</v>
      </c>
    </row>
    <row r="33626" spans="1:2" x14ac:dyDescent="0.2">
      <c r="A33626" s="1" t="s">
        <v>37416</v>
      </c>
      <c r="B33626" t="str">
        <f t="shared" si="1102"/>
        <v>https://www.udobaer.de/out/media/public/cust/others/s0000759-2021-ch_it.pdf</v>
      </c>
    </row>
    <row r="33627" spans="1:2" x14ac:dyDescent="0.2">
      <c r="A33627" s="1" t="s">
        <v>37417</v>
      </c>
      <c r="B33627" t="str">
        <f t="shared" si="1102"/>
        <v>https://www.udobaer.de/out/media/public/cust/others/s0000759-2021-ch_it.pdf</v>
      </c>
    </row>
    <row r="33628" spans="1:2" x14ac:dyDescent="0.2">
      <c r="A33628" s="1" t="s">
        <v>37418</v>
      </c>
      <c r="B33628" t="str">
        <f t="shared" si="1102"/>
        <v>https://www.udobaer.de/out/media/public/cust/others/s0000759-2021-ch_it.pdf</v>
      </c>
    </row>
    <row r="33629" spans="1:2" x14ac:dyDescent="0.2">
      <c r="A33629" s="1" t="s">
        <v>37419</v>
      </c>
      <c r="B33629" t="str">
        <f t="shared" si="1102"/>
        <v>https://www.udobaer.de/out/media/public/cust/others/s0000759-2021-ch_it.pdf</v>
      </c>
    </row>
    <row r="33630" spans="1:2" x14ac:dyDescent="0.2">
      <c r="A33630" s="1" t="s">
        <v>37420</v>
      </c>
      <c r="B33630" t="str">
        <f t="shared" si="1102"/>
        <v>https://www.udobaer.de/out/media/public/cust/others/s0000759-2021-ch_it.pdf</v>
      </c>
    </row>
    <row r="33631" spans="1:2" x14ac:dyDescent="0.2">
      <c r="A33631" s="1" t="s">
        <v>37421</v>
      </c>
      <c r="B33631" t="str">
        <f t="shared" si="1102"/>
        <v>https://www.udobaer.de/out/media/public/cust/others/s0000759-2021-ch_it.pdf</v>
      </c>
    </row>
    <row r="33632" spans="1:2" x14ac:dyDescent="0.2">
      <c r="A33632" s="1" t="s">
        <v>37422</v>
      </c>
      <c r="B33632" t="str">
        <f t="shared" si="1102"/>
        <v>https://www.udobaer.de/out/media/public/cust/others/s0000759-2021-ch_it.pdf</v>
      </c>
    </row>
    <row r="33633" spans="1:2" x14ac:dyDescent="0.2">
      <c r="A33633" s="1" t="s">
        <v>37347</v>
      </c>
      <c r="B33633" t="str">
        <f t="shared" ref="B33633:B33653" si="1103">HYPERLINK("https://www.udobaer.de/out/media/public/cust/others/s0000760-2021-ch_it.pdf")</f>
        <v>https://www.udobaer.de/out/media/public/cust/others/s0000760-2021-ch_it.pdf</v>
      </c>
    </row>
    <row r="33634" spans="1:2" x14ac:dyDescent="0.2">
      <c r="A33634" s="1" t="s">
        <v>37348</v>
      </c>
      <c r="B33634" t="str">
        <f t="shared" si="1103"/>
        <v>https://www.udobaer.de/out/media/public/cust/others/s0000760-2021-ch_it.pdf</v>
      </c>
    </row>
    <row r="33635" spans="1:2" x14ac:dyDescent="0.2">
      <c r="A33635" s="1" t="s">
        <v>37349</v>
      </c>
      <c r="B33635" t="str">
        <f t="shared" si="1103"/>
        <v>https://www.udobaer.de/out/media/public/cust/others/s0000760-2021-ch_it.pdf</v>
      </c>
    </row>
    <row r="33636" spans="1:2" x14ac:dyDescent="0.2">
      <c r="A33636" s="1" t="s">
        <v>37350</v>
      </c>
      <c r="B33636" t="str">
        <f t="shared" si="1103"/>
        <v>https://www.udobaer.de/out/media/public/cust/others/s0000760-2021-ch_it.pdf</v>
      </c>
    </row>
    <row r="33637" spans="1:2" x14ac:dyDescent="0.2">
      <c r="A33637" s="1" t="s">
        <v>37351</v>
      </c>
      <c r="B33637" t="str">
        <f t="shared" si="1103"/>
        <v>https://www.udobaer.de/out/media/public/cust/others/s0000760-2021-ch_it.pdf</v>
      </c>
    </row>
    <row r="33638" spans="1:2" x14ac:dyDescent="0.2">
      <c r="A33638" s="1" t="s">
        <v>37388</v>
      </c>
      <c r="B33638" t="str">
        <f t="shared" si="1103"/>
        <v>https://www.udobaer.de/out/media/public/cust/others/s0000760-2021-ch_it.pdf</v>
      </c>
    </row>
    <row r="33639" spans="1:2" x14ac:dyDescent="0.2">
      <c r="A33639" s="1" t="s">
        <v>37389</v>
      </c>
      <c r="B33639" t="str">
        <f t="shared" si="1103"/>
        <v>https://www.udobaer.de/out/media/public/cust/others/s0000760-2021-ch_it.pdf</v>
      </c>
    </row>
    <row r="33640" spans="1:2" x14ac:dyDescent="0.2">
      <c r="A33640" s="1" t="s">
        <v>37390</v>
      </c>
      <c r="B33640" t="str">
        <f t="shared" si="1103"/>
        <v>https://www.udobaer.de/out/media/public/cust/others/s0000760-2021-ch_it.pdf</v>
      </c>
    </row>
    <row r="33641" spans="1:2" x14ac:dyDescent="0.2">
      <c r="A33641" s="1" t="s">
        <v>37391</v>
      </c>
      <c r="B33641" t="str">
        <f t="shared" si="1103"/>
        <v>https://www.udobaer.de/out/media/public/cust/others/s0000760-2021-ch_it.pdf</v>
      </c>
    </row>
    <row r="33642" spans="1:2" x14ac:dyDescent="0.2">
      <c r="A33642" s="1" t="s">
        <v>37392</v>
      </c>
      <c r="B33642" t="str">
        <f t="shared" si="1103"/>
        <v>https://www.udobaer.de/out/media/public/cust/others/s0000760-2021-ch_it.pdf</v>
      </c>
    </row>
    <row r="33643" spans="1:2" x14ac:dyDescent="0.2">
      <c r="A33643" s="1" t="s">
        <v>37424</v>
      </c>
      <c r="B33643" t="str">
        <f t="shared" si="1103"/>
        <v>https://www.udobaer.de/out/media/public/cust/others/s0000760-2021-ch_it.pdf</v>
      </c>
    </row>
    <row r="33644" spans="1:2" x14ac:dyDescent="0.2">
      <c r="A33644" s="1" t="s">
        <v>37425</v>
      </c>
      <c r="B33644" t="str">
        <f t="shared" si="1103"/>
        <v>https://www.udobaer.de/out/media/public/cust/others/s0000760-2021-ch_it.pdf</v>
      </c>
    </row>
    <row r="33645" spans="1:2" x14ac:dyDescent="0.2">
      <c r="A33645" s="1" t="s">
        <v>37426</v>
      </c>
      <c r="B33645" t="str">
        <f t="shared" si="1103"/>
        <v>https://www.udobaer.de/out/media/public/cust/others/s0000760-2021-ch_it.pdf</v>
      </c>
    </row>
    <row r="33646" spans="1:2" x14ac:dyDescent="0.2">
      <c r="A33646" s="1" t="s">
        <v>37427</v>
      </c>
      <c r="B33646" t="str">
        <f t="shared" si="1103"/>
        <v>https://www.udobaer.de/out/media/public/cust/others/s0000760-2021-ch_it.pdf</v>
      </c>
    </row>
    <row r="33647" spans="1:2" x14ac:dyDescent="0.2">
      <c r="A33647" s="1" t="s">
        <v>37428</v>
      </c>
      <c r="B33647" t="str">
        <f t="shared" si="1103"/>
        <v>https://www.udobaer.de/out/media/public/cust/others/s0000760-2021-ch_it.pdf</v>
      </c>
    </row>
    <row r="33648" spans="1:2" x14ac:dyDescent="0.2">
      <c r="A33648" s="1" t="s">
        <v>37450</v>
      </c>
      <c r="B33648" t="str">
        <f t="shared" si="1103"/>
        <v>https://www.udobaer.de/out/media/public/cust/others/s0000760-2021-ch_it.pdf</v>
      </c>
    </row>
    <row r="33649" spans="1:2" x14ac:dyDescent="0.2">
      <c r="A33649" s="1" t="s">
        <v>37451</v>
      </c>
      <c r="B33649" t="str">
        <f t="shared" si="1103"/>
        <v>https://www.udobaer.de/out/media/public/cust/others/s0000760-2021-ch_it.pdf</v>
      </c>
    </row>
    <row r="33650" spans="1:2" x14ac:dyDescent="0.2">
      <c r="A33650" s="1" t="s">
        <v>37452</v>
      </c>
      <c r="B33650" t="str">
        <f t="shared" si="1103"/>
        <v>https://www.udobaer.de/out/media/public/cust/others/s0000760-2021-ch_it.pdf</v>
      </c>
    </row>
    <row r="33651" spans="1:2" x14ac:dyDescent="0.2">
      <c r="A33651" s="1" t="s">
        <v>37453</v>
      </c>
      <c r="B33651" t="str">
        <f t="shared" si="1103"/>
        <v>https://www.udobaer.de/out/media/public/cust/others/s0000760-2021-ch_it.pdf</v>
      </c>
    </row>
    <row r="33652" spans="1:2" x14ac:dyDescent="0.2">
      <c r="A33652" s="1" t="s">
        <v>37454</v>
      </c>
      <c r="B33652" t="str">
        <f t="shared" si="1103"/>
        <v>https://www.udobaer.de/out/media/public/cust/others/s0000760-2021-ch_it.pdf</v>
      </c>
    </row>
    <row r="33653" spans="1:2" x14ac:dyDescent="0.2">
      <c r="A33653" s="1" t="s">
        <v>37455</v>
      </c>
      <c r="B33653" t="str">
        <f t="shared" si="1103"/>
        <v>https://www.udobaer.de/out/media/public/cust/others/s0000760-2021-ch_it.pdf</v>
      </c>
    </row>
    <row r="33654" spans="1:2" x14ac:dyDescent="0.2">
      <c r="A33654" s="1" t="s">
        <v>36999</v>
      </c>
      <c r="B33654" t="str">
        <f t="shared" ref="B33654:B33681" si="1104">HYPERLINK("https://www.udobaer.de/out/media/public/cust/others/s0000761-2021-ch_it.pdf")</f>
        <v>https://www.udobaer.de/out/media/public/cust/others/s0000761-2021-ch_it.pdf</v>
      </c>
    </row>
    <row r="33655" spans="1:2" x14ac:dyDescent="0.2">
      <c r="A33655" s="1" t="s">
        <v>37003</v>
      </c>
      <c r="B33655" t="str">
        <f t="shared" si="1104"/>
        <v>https://www.udobaer.de/out/media/public/cust/others/s0000761-2021-ch_it.pdf</v>
      </c>
    </row>
    <row r="33656" spans="1:2" x14ac:dyDescent="0.2">
      <c r="A33656" s="1" t="s">
        <v>37423</v>
      </c>
      <c r="B33656" t="str">
        <f t="shared" si="1104"/>
        <v>https://www.udobaer.de/out/media/public/cust/others/s0000761-2021-ch_it.pdf</v>
      </c>
    </row>
    <row r="33657" spans="1:2" x14ac:dyDescent="0.2">
      <c r="A33657" s="1" t="s">
        <v>37461</v>
      </c>
      <c r="B33657" t="str">
        <f t="shared" si="1104"/>
        <v>https://www.udobaer.de/out/media/public/cust/others/s0000761-2021-ch_it.pdf</v>
      </c>
    </row>
    <row r="33658" spans="1:2" x14ac:dyDescent="0.2">
      <c r="A33658" s="1" t="s">
        <v>37462</v>
      </c>
      <c r="B33658" t="str">
        <f t="shared" si="1104"/>
        <v>https://www.udobaer.de/out/media/public/cust/others/s0000761-2021-ch_it.pdf</v>
      </c>
    </row>
    <row r="33659" spans="1:2" x14ac:dyDescent="0.2">
      <c r="A33659" s="1" t="s">
        <v>37463</v>
      </c>
      <c r="B33659" t="str">
        <f t="shared" si="1104"/>
        <v>https://www.udobaer.de/out/media/public/cust/others/s0000761-2021-ch_it.pdf</v>
      </c>
    </row>
    <row r="33660" spans="1:2" x14ac:dyDescent="0.2">
      <c r="A33660" s="1" t="s">
        <v>37464</v>
      </c>
      <c r="B33660" t="str">
        <f t="shared" si="1104"/>
        <v>https://www.udobaer.de/out/media/public/cust/others/s0000761-2021-ch_it.pdf</v>
      </c>
    </row>
    <row r="33661" spans="1:2" x14ac:dyDescent="0.2">
      <c r="A33661" s="1" t="s">
        <v>37465</v>
      </c>
      <c r="B33661" t="str">
        <f t="shared" si="1104"/>
        <v>https://www.udobaer.de/out/media/public/cust/others/s0000761-2021-ch_it.pdf</v>
      </c>
    </row>
    <row r="33662" spans="1:2" x14ac:dyDescent="0.2">
      <c r="A33662" s="1" t="s">
        <v>37466</v>
      </c>
      <c r="B33662" t="str">
        <f t="shared" si="1104"/>
        <v>https://www.udobaer.de/out/media/public/cust/others/s0000761-2021-ch_it.pdf</v>
      </c>
    </row>
    <row r="33663" spans="1:2" x14ac:dyDescent="0.2">
      <c r="A33663" s="1" t="s">
        <v>37467</v>
      </c>
      <c r="B33663" t="str">
        <f t="shared" si="1104"/>
        <v>https://www.udobaer.de/out/media/public/cust/others/s0000761-2021-ch_it.pdf</v>
      </c>
    </row>
    <row r="33664" spans="1:2" x14ac:dyDescent="0.2">
      <c r="A33664" s="1" t="s">
        <v>37566</v>
      </c>
      <c r="B33664" t="str">
        <f t="shared" si="1104"/>
        <v>https://www.udobaer.de/out/media/public/cust/others/s0000761-2021-ch_it.pdf</v>
      </c>
    </row>
    <row r="33665" spans="1:2" x14ac:dyDescent="0.2">
      <c r="A33665" s="1" t="s">
        <v>37566</v>
      </c>
      <c r="B33665" t="str">
        <f t="shared" si="1104"/>
        <v>https://www.udobaer.de/out/media/public/cust/others/s0000761-2021-ch_it.pdf</v>
      </c>
    </row>
    <row r="33666" spans="1:2" x14ac:dyDescent="0.2">
      <c r="A33666" s="1" t="s">
        <v>37567</v>
      </c>
      <c r="B33666" t="str">
        <f t="shared" si="1104"/>
        <v>https://www.udobaer.de/out/media/public/cust/others/s0000761-2021-ch_it.pdf</v>
      </c>
    </row>
    <row r="33667" spans="1:2" x14ac:dyDescent="0.2">
      <c r="A33667" s="1" t="s">
        <v>37567</v>
      </c>
      <c r="B33667" t="str">
        <f t="shared" si="1104"/>
        <v>https://www.udobaer.de/out/media/public/cust/others/s0000761-2021-ch_it.pdf</v>
      </c>
    </row>
    <row r="33668" spans="1:2" x14ac:dyDescent="0.2">
      <c r="A33668" s="1" t="s">
        <v>37568</v>
      </c>
      <c r="B33668" t="str">
        <f t="shared" si="1104"/>
        <v>https://www.udobaer.de/out/media/public/cust/others/s0000761-2021-ch_it.pdf</v>
      </c>
    </row>
    <row r="33669" spans="1:2" x14ac:dyDescent="0.2">
      <c r="A33669" s="1" t="s">
        <v>37568</v>
      </c>
      <c r="B33669" t="str">
        <f t="shared" si="1104"/>
        <v>https://www.udobaer.de/out/media/public/cust/others/s0000761-2021-ch_it.pdf</v>
      </c>
    </row>
    <row r="33670" spans="1:2" x14ac:dyDescent="0.2">
      <c r="A33670" s="1" t="s">
        <v>37569</v>
      </c>
      <c r="B33670" t="str">
        <f t="shared" si="1104"/>
        <v>https://www.udobaer.de/out/media/public/cust/others/s0000761-2021-ch_it.pdf</v>
      </c>
    </row>
    <row r="33671" spans="1:2" x14ac:dyDescent="0.2">
      <c r="A33671" s="1" t="s">
        <v>37569</v>
      </c>
      <c r="B33671" t="str">
        <f t="shared" si="1104"/>
        <v>https://www.udobaer.de/out/media/public/cust/others/s0000761-2021-ch_it.pdf</v>
      </c>
    </row>
    <row r="33672" spans="1:2" x14ac:dyDescent="0.2">
      <c r="A33672" s="1" t="s">
        <v>37570</v>
      </c>
      <c r="B33672" t="str">
        <f t="shared" si="1104"/>
        <v>https://www.udobaer.de/out/media/public/cust/others/s0000761-2021-ch_it.pdf</v>
      </c>
    </row>
    <row r="33673" spans="1:2" x14ac:dyDescent="0.2">
      <c r="A33673" s="1" t="s">
        <v>37570</v>
      </c>
      <c r="B33673" t="str">
        <f t="shared" si="1104"/>
        <v>https://www.udobaer.de/out/media/public/cust/others/s0000761-2021-ch_it.pdf</v>
      </c>
    </row>
    <row r="33674" spans="1:2" x14ac:dyDescent="0.2">
      <c r="A33674" s="1" t="s">
        <v>37571</v>
      </c>
      <c r="B33674" t="str">
        <f t="shared" si="1104"/>
        <v>https://www.udobaer.de/out/media/public/cust/others/s0000761-2021-ch_it.pdf</v>
      </c>
    </row>
    <row r="33675" spans="1:2" x14ac:dyDescent="0.2">
      <c r="A33675" s="1" t="s">
        <v>37571</v>
      </c>
      <c r="B33675" t="str">
        <f t="shared" si="1104"/>
        <v>https://www.udobaer.de/out/media/public/cust/others/s0000761-2021-ch_it.pdf</v>
      </c>
    </row>
    <row r="33676" spans="1:2" x14ac:dyDescent="0.2">
      <c r="A33676" s="1" t="s">
        <v>37572</v>
      </c>
      <c r="B33676" t="str">
        <f t="shared" si="1104"/>
        <v>https://www.udobaer.de/out/media/public/cust/others/s0000761-2021-ch_it.pdf</v>
      </c>
    </row>
    <row r="33677" spans="1:2" x14ac:dyDescent="0.2">
      <c r="A33677" s="1" t="s">
        <v>37572</v>
      </c>
      <c r="B33677" t="str">
        <f t="shared" si="1104"/>
        <v>https://www.udobaer.de/out/media/public/cust/others/s0000761-2021-ch_it.pdf</v>
      </c>
    </row>
    <row r="33678" spans="1:2" x14ac:dyDescent="0.2">
      <c r="A33678" s="1" t="s">
        <v>37573</v>
      </c>
      <c r="B33678" t="str">
        <f t="shared" si="1104"/>
        <v>https://www.udobaer.de/out/media/public/cust/others/s0000761-2021-ch_it.pdf</v>
      </c>
    </row>
    <row r="33679" spans="1:2" x14ac:dyDescent="0.2">
      <c r="A33679" s="1" t="s">
        <v>37573</v>
      </c>
      <c r="B33679" t="str">
        <f t="shared" si="1104"/>
        <v>https://www.udobaer.de/out/media/public/cust/others/s0000761-2021-ch_it.pdf</v>
      </c>
    </row>
    <row r="33680" spans="1:2" x14ac:dyDescent="0.2">
      <c r="A33680" s="1" t="s">
        <v>37574</v>
      </c>
      <c r="B33680" t="str">
        <f t="shared" si="1104"/>
        <v>https://www.udobaer.de/out/media/public/cust/others/s0000761-2021-ch_it.pdf</v>
      </c>
    </row>
    <row r="33681" spans="1:2" x14ac:dyDescent="0.2">
      <c r="A33681" s="1" t="s">
        <v>37574</v>
      </c>
      <c r="B33681" t="str">
        <f t="shared" si="1104"/>
        <v>https://www.udobaer.de/out/media/public/cust/others/s0000761-2021-ch_it.pdf</v>
      </c>
    </row>
    <row r="33682" spans="1:2" x14ac:dyDescent="0.2">
      <c r="A33682" s="1" t="s">
        <v>13407</v>
      </c>
      <c r="B33682" t="str">
        <f>HYPERLINK("https://www.udobaer.de/out/media/public/cust/others/s0000762-2021-ch_it.pdf")</f>
        <v>https://www.udobaer.de/out/media/public/cust/others/s0000762-2021-ch_it.pdf</v>
      </c>
    </row>
    <row r="33683" spans="1:2" x14ac:dyDescent="0.2">
      <c r="A33683" s="1" t="s">
        <v>13408</v>
      </c>
      <c r="B33683" t="str">
        <f>HYPERLINK("https://www.udobaer.de/out/media/public/cust/others/s0000762-2021-ch_it.pdf")</f>
        <v>https://www.udobaer.de/out/media/public/cust/others/s0000762-2021-ch_it.pdf</v>
      </c>
    </row>
    <row r="33684" spans="1:2" x14ac:dyDescent="0.2">
      <c r="A33684" s="1" t="s">
        <v>13409</v>
      </c>
      <c r="B33684" t="str">
        <f>HYPERLINK("https://www.udobaer.de/out/media/public/cust/others/s0000762-2021-ch_it.pdf")</f>
        <v>https://www.udobaer.de/out/media/public/cust/others/s0000762-2021-ch_it.pdf</v>
      </c>
    </row>
    <row r="33685" spans="1:2" x14ac:dyDescent="0.2">
      <c r="A33685" s="1" t="s">
        <v>37565</v>
      </c>
      <c r="B33685" t="str">
        <f>HYPERLINK("https://www.udobaer.de/out/media/public/cust/others/s0000762-2021-ch_it.pdf")</f>
        <v>https://www.udobaer.de/out/media/public/cust/others/s0000762-2021-ch_it.pdf</v>
      </c>
    </row>
    <row r="33686" spans="1:2" x14ac:dyDescent="0.2">
      <c r="A33686" s="1" t="s">
        <v>13750</v>
      </c>
      <c r="B33686" t="str">
        <f t="shared" ref="B33686:B33697" si="1105">HYPERLINK("https://www.udobaer.de/out/media/public/cust/others/s0000763-2021-ch_it.pdf")</f>
        <v>https://www.udobaer.de/out/media/public/cust/others/s0000763-2021-ch_it.pdf</v>
      </c>
    </row>
    <row r="33687" spans="1:2" x14ac:dyDescent="0.2">
      <c r="A33687" s="1" t="s">
        <v>13751</v>
      </c>
      <c r="B33687" t="str">
        <f t="shared" si="1105"/>
        <v>https://www.udobaer.de/out/media/public/cust/others/s0000763-2021-ch_it.pdf</v>
      </c>
    </row>
    <row r="33688" spans="1:2" x14ac:dyDescent="0.2">
      <c r="A33688" s="1" t="s">
        <v>13752</v>
      </c>
      <c r="B33688" t="str">
        <f t="shared" si="1105"/>
        <v>https://www.udobaer.de/out/media/public/cust/others/s0000763-2021-ch_it.pdf</v>
      </c>
    </row>
    <row r="33689" spans="1:2" x14ac:dyDescent="0.2">
      <c r="A33689" s="1" t="s">
        <v>13753</v>
      </c>
      <c r="B33689" t="str">
        <f t="shared" si="1105"/>
        <v>https://www.udobaer.de/out/media/public/cust/others/s0000763-2021-ch_it.pdf</v>
      </c>
    </row>
    <row r="33690" spans="1:2" x14ac:dyDescent="0.2">
      <c r="A33690" s="1" t="s">
        <v>13754</v>
      </c>
      <c r="B33690" t="str">
        <f t="shared" si="1105"/>
        <v>https://www.udobaer.de/out/media/public/cust/others/s0000763-2021-ch_it.pdf</v>
      </c>
    </row>
    <row r="33691" spans="1:2" x14ac:dyDescent="0.2">
      <c r="A33691" s="1" t="s">
        <v>13755</v>
      </c>
      <c r="B33691" t="str">
        <f t="shared" si="1105"/>
        <v>https://www.udobaer.de/out/media/public/cust/others/s0000763-2021-ch_it.pdf</v>
      </c>
    </row>
    <row r="33692" spans="1:2" x14ac:dyDescent="0.2">
      <c r="A33692" s="1" t="s">
        <v>13756</v>
      </c>
      <c r="B33692" t="str">
        <f t="shared" si="1105"/>
        <v>https://www.udobaer.de/out/media/public/cust/others/s0000763-2021-ch_it.pdf</v>
      </c>
    </row>
    <row r="33693" spans="1:2" x14ac:dyDescent="0.2">
      <c r="A33693" s="1" t="s">
        <v>13757</v>
      </c>
      <c r="B33693" t="str">
        <f t="shared" si="1105"/>
        <v>https://www.udobaer.de/out/media/public/cust/others/s0000763-2021-ch_it.pdf</v>
      </c>
    </row>
    <row r="33694" spans="1:2" x14ac:dyDescent="0.2">
      <c r="A33694" s="1" t="s">
        <v>13758</v>
      </c>
      <c r="B33694" t="str">
        <f t="shared" si="1105"/>
        <v>https://www.udobaer.de/out/media/public/cust/others/s0000763-2021-ch_it.pdf</v>
      </c>
    </row>
    <row r="33695" spans="1:2" x14ac:dyDescent="0.2">
      <c r="A33695" s="1" t="s">
        <v>13759</v>
      </c>
      <c r="B33695" t="str">
        <f t="shared" si="1105"/>
        <v>https://www.udobaer.de/out/media/public/cust/others/s0000763-2021-ch_it.pdf</v>
      </c>
    </row>
    <row r="33696" spans="1:2" x14ac:dyDescent="0.2">
      <c r="A33696" s="1" t="s">
        <v>13760</v>
      </c>
      <c r="B33696" t="str">
        <f t="shared" si="1105"/>
        <v>https://www.udobaer.de/out/media/public/cust/others/s0000763-2021-ch_it.pdf</v>
      </c>
    </row>
    <row r="33697" spans="1:2" x14ac:dyDescent="0.2">
      <c r="A33697" s="1" t="s">
        <v>13761</v>
      </c>
      <c r="B33697" t="str">
        <f t="shared" si="1105"/>
        <v>https://www.udobaer.de/out/media/public/cust/others/s0000763-2021-ch_it.pdf</v>
      </c>
    </row>
    <row r="33698" spans="1:2" x14ac:dyDescent="0.2">
      <c r="A33698" s="1" t="s">
        <v>36796</v>
      </c>
      <c r="B33698" t="str">
        <f t="shared" ref="B33698:B33709" si="1106">HYPERLINK("https://www.udobaer.de/out/media/public/cust/others/s0000764-2021-ch_it.pdf")</f>
        <v>https://www.udobaer.de/out/media/public/cust/others/s0000764-2021-ch_it.pdf</v>
      </c>
    </row>
    <row r="33699" spans="1:2" x14ac:dyDescent="0.2">
      <c r="A33699" s="1" t="s">
        <v>36799</v>
      </c>
      <c r="B33699" t="str">
        <f t="shared" si="1106"/>
        <v>https://www.udobaer.de/out/media/public/cust/others/s0000764-2021-ch_it.pdf</v>
      </c>
    </row>
    <row r="33700" spans="1:2" x14ac:dyDescent="0.2">
      <c r="A33700" s="1" t="s">
        <v>36801</v>
      </c>
      <c r="B33700" t="str">
        <f t="shared" si="1106"/>
        <v>https://www.udobaer.de/out/media/public/cust/others/s0000764-2021-ch_it.pdf</v>
      </c>
    </row>
    <row r="33701" spans="1:2" x14ac:dyDescent="0.2">
      <c r="A33701" s="1" t="s">
        <v>36802</v>
      </c>
      <c r="B33701" t="str">
        <f t="shared" si="1106"/>
        <v>https://www.udobaer.de/out/media/public/cust/others/s0000764-2021-ch_it.pdf</v>
      </c>
    </row>
    <row r="33702" spans="1:2" x14ac:dyDescent="0.2">
      <c r="A33702" s="1" t="s">
        <v>36803</v>
      </c>
      <c r="B33702" t="str">
        <f t="shared" si="1106"/>
        <v>https://www.udobaer.de/out/media/public/cust/others/s0000764-2021-ch_it.pdf</v>
      </c>
    </row>
    <row r="33703" spans="1:2" x14ac:dyDescent="0.2">
      <c r="A33703" s="1" t="s">
        <v>36805</v>
      </c>
      <c r="B33703" t="str">
        <f t="shared" si="1106"/>
        <v>https://www.udobaer.de/out/media/public/cust/others/s0000764-2021-ch_it.pdf</v>
      </c>
    </row>
    <row r="33704" spans="1:2" x14ac:dyDescent="0.2">
      <c r="A33704" s="1" t="s">
        <v>36822</v>
      </c>
      <c r="B33704" t="str">
        <f t="shared" si="1106"/>
        <v>https://www.udobaer.de/out/media/public/cust/others/s0000764-2021-ch_it.pdf</v>
      </c>
    </row>
    <row r="33705" spans="1:2" x14ac:dyDescent="0.2">
      <c r="A33705" s="1" t="s">
        <v>36826</v>
      </c>
      <c r="B33705" t="str">
        <f t="shared" si="1106"/>
        <v>https://www.udobaer.de/out/media/public/cust/others/s0000764-2021-ch_it.pdf</v>
      </c>
    </row>
    <row r="33706" spans="1:2" x14ac:dyDescent="0.2">
      <c r="A33706" s="1" t="s">
        <v>37529</v>
      </c>
      <c r="B33706" t="str">
        <f t="shared" si="1106"/>
        <v>https://www.udobaer.de/out/media/public/cust/others/s0000764-2021-ch_it.pdf</v>
      </c>
    </row>
    <row r="33707" spans="1:2" x14ac:dyDescent="0.2">
      <c r="A33707" s="1" t="s">
        <v>37530</v>
      </c>
      <c r="B33707" t="str">
        <f t="shared" si="1106"/>
        <v>https://www.udobaer.de/out/media/public/cust/others/s0000764-2021-ch_it.pdf</v>
      </c>
    </row>
    <row r="33708" spans="1:2" x14ac:dyDescent="0.2">
      <c r="A33708" s="1" t="s">
        <v>37533</v>
      </c>
      <c r="B33708" t="str">
        <f t="shared" si="1106"/>
        <v>https://www.udobaer.de/out/media/public/cust/others/s0000764-2021-ch_it.pdf</v>
      </c>
    </row>
    <row r="33709" spans="1:2" x14ac:dyDescent="0.2">
      <c r="A33709" s="1" t="s">
        <v>37560</v>
      </c>
      <c r="B33709" t="str">
        <f t="shared" si="1106"/>
        <v>https://www.udobaer.de/out/media/public/cust/others/s0000764-2021-ch_it.pdf</v>
      </c>
    </row>
    <row r="33710" spans="1:2" x14ac:dyDescent="0.2">
      <c r="A33710" s="1" t="s">
        <v>36787</v>
      </c>
      <c r="B33710" t="str">
        <f t="shared" ref="B33710:B33719" si="1107">HYPERLINK("https://www.udobaer.de/out/media/public/cust/others/s0000765-2021-ch_it.pdf")</f>
        <v>https://www.udobaer.de/out/media/public/cust/others/s0000765-2021-ch_it.pdf</v>
      </c>
    </row>
    <row r="33711" spans="1:2" x14ac:dyDescent="0.2">
      <c r="A33711" s="1" t="s">
        <v>36788</v>
      </c>
      <c r="B33711" t="str">
        <f t="shared" si="1107"/>
        <v>https://www.udobaer.de/out/media/public/cust/others/s0000765-2021-ch_it.pdf</v>
      </c>
    </row>
    <row r="33712" spans="1:2" x14ac:dyDescent="0.2">
      <c r="A33712" s="1" t="s">
        <v>36789</v>
      </c>
      <c r="B33712" t="str">
        <f t="shared" si="1107"/>
        <v>https://www.udobaer.de/out/media/public/cust/others/s0000765-2021-ch_it.pdf</v>
      </c>
    </row>
    <row r="33713" spans="1:2" x14ac:dyDescent="0.2">
      <c r="A33713" s="1" t="s">
        <v>36790</v>
      </c>
      <c r="B33713" t="str">
        <f t="shared" si="1107"/>
        <v>https://www.udobaer.de/out/media/public/cust/others/s0000765-2021-ch_it.pdf</v>
      </c>
    </row>
    <row r="33714" spans="1:2" x14ac:dyDescent="0.2">
      <c r="A33714" s="1" t="s">
        <v>36791</v>
      </c>
      <c r="B33714" t="str">
        <f t="shared" si="1107"/>
        <v>https://www.udobaer.de/out/media/public/cust/others/s0000765-2021-ch_it.pdf</v>
      </c>
    </row>
    <row r="33715" spans="1:2" x14ac:dyDescent="0.2">
      <c r="A33715" s="1" t="s">
        <v>36792</v>
      </c>
      <c r="B33715" t="str">
        <f t="shared" si="1107"/>
        <v>https://www.udobaer.de/out/media/public/cust/others/s0000765-2021-ch_it.pdf</v>
      </c>
    </row>
    <row r="33716" spans="1:2" x14ac:dyDescent="0.2">
      <c r="A33716" s="1" t="s">
        <v>37542</v>
      </c>
      <c r="B33716" t="str">
        <f t="shared" si="1107"/>
        <v>https://www.udobaer.de/out/media/public/cust/others/s0000765-2021-ch_it.pdf</v>
      </c>
    </row>
    <row r="33717" spans="1:2" x14ac:dyDescent="0.2">
      <c r="A33717" s="1" t="s">
        <v>37543</v>
      </c>
      <c r="B33717" t="str">
        <f t="shared" si="1107"/>
        <v>https://www.udobaer.de/out/media/public/cust/others/s0000765-2021-ch_it.pdf</v>
      </c>
    </row>
    <row r="33718" spans="1:2" x14ac:dyDescent="0.2">
      <c r="A33718" s="1" t="s">
        <v>37544</v>
      </c>
      <c r="B33718" t="str">
        <f t="shared" si="1107"/>
        <v>https://www.udobaer.de/out/media/public/cust/others/s0000765-2021-ch_it.pdf</v>
      </c>
    </row>
    <row r="33719" spans="1:2" x14ac:dyDescent="0.2">
      <c r="A33719" s="1" t="s">
        <v>37628</v>
      </c>
      <c r="B33719" t="str">
        <f t="shared" si="1107"/>
        <v>https://www.udobaer.de/out/media/public/cust/others/s0000765-2021-ch_it.pdf</v>
      </c>
    </row>
    <row r="33720" spans="1:2" x14ac:dyDescent="0.2">
      <c r="A33720" s="1" t="s">
        <v>36781</v>
      </c>
      <c r="B33720" t="str">
        <f t="shared" ref="B33720:B33727" si="1108">HYPERLINK("https://www.udobaer.de/out/media/public/cust/others/s0000766-2021-ch_it.pdf")</f>
        <v>https://www.udobaer.de/out/media/public/cust/others/s0000766-2021-ch_it.pdf</v>
      </c>
    </row>
    <row r="33721" spans="1:2" x14ac:dyDescent="0.2">
      <c r="A33721" s="1" t="s">
        <v>36782</v>
      </c>
      <c r="B33721" t="str">
        <f t="shared" si="1108"/>
        <v>https://www.udobaer.de/out/media/public/cust/others/s0000766-2021-ch_it.pdf</v>
      </c>
    </row>
    <row r="33722" spans="1:2" x14ac:dyDescent="0.2">
      <c r="A33722" s="1" t="s">
        <v>36783</v>
      </c>
      <c r="B33722" t="str">
        <f t="shared" si="1108"/>
        <v>https://www.udobaer.de/out/media/public/cust/others/s0000766-2021-ch_it.pdf</v>
      </c>
    </row>
    <row r="33723" spans="1:2" x14ac:dyDescent="0.2">
      <c r="A33723" s="1" t="s">
        <v>36793</v>
      </c>
      <c r="B33723" t="str">
        <f t="shared" si="1108"/>
        <v>https://www.udobaer.de/out/media/public/cust/others/s0000766-2021-ch_it.pdf</v>
      </c>
    </row>
    <row r="33724" spans="1:2" x14ac:dyDescent="0.2">
      <c r="A33724" s="1" t="s">
        <v>36794</v>
      </c>
      <c r="B33724" t="str">
        <f t="shared" si="1108"/>
        <v>https://www.udobaer.de/out/media/public/cust/others/s0000766-2021-ch_it.pdf</v>
      </c>
    </row>
    <row r="33725" spans="1:2" x14ac:dyDescent="0.2">
      <c r="A33725" s="1" t="s">
        <v>36795</v>
      </c>
      <c r="B33725" t="str">
        <f t="shared" si="1108"/>
        <v>https://www.udobaer.de/out/media/public/cust/others/s0000766-2021-ch_it.pdf</v>
      </c>
    </row>
    <row r="33726" spans="1:2" x14ac:dyDescent="0.2">
      <c r="A33726" s="1" t="s">
        <v>36797</v>
      </c>
      <c r="B33726" t="str">
        <f t="shared" si="1108"/>
        <v>https://www.udobaer.de/out/media/public/cust/others/s0000766-2021-ch_it.pdf</v>
      </c>
    </row>
    <row r="33727" spans="1:2" x14ac:dyDescent="0.2">
      <c r="A33727" s="1" t="s">
        <v>36798</v>
      </c>
      <c r="B33727" t="str">
        <f t="shared" si="1108"/>
        <v>https://www.udobaer.de/out/media/public/cust/others/s0000766-2021-ch_it.pdf</v>
      </c>
    </row>
    <row r="33728" spans="1:2" x14ac:dyDescent="0.2">
      <c r="A33728" s="1" t="s">
        <v>36784</v>
      </c>
      <c r="B33728" t="str">
        <f>HYPERLINK("https://www.udobaer.de/out/media/public/cust/others/s0000767-2021-ch_it.pdf")</f>
        <v>https://www.udobaer.de/out/media/public/cust/others/s0000767-2021-ch_it.pdf</v>
      </c>
    </row>
    <row r="33729" spans="1:2" x14ac:dyDescent="0.2">
      <c r="A33729" s="1" t="s">
        <v>36785</v>
      </c>
      <c r="B33729" t="str">
        <f>HYPERLINK("https://www.udobaer.de/out/media/public/cust/others/s0000767-2021-ch_it.pdf")</f>
        <v>https://www.udobaer.de/out/media/public/cust/others/s0000767-2021-ch_it.pdf</v>
      </c>
    </row>
    <row r="33730" spans="1:2" x14ac:dyDescent="0.2">
      <c r="A33730" s="1" t="s">
        <v>36786</v>
      </c>
      <c r="B33730" t="str">
        <f>HYPERLINK("https://www.udobaer.de/out/media/public/cust/others/s0000767-2021-ch_it.pdf")</f>
        <v>https://www.udobaer.de/out/media/public/cust/others/s0000767-2021-ch_it.pdf</v>
      </c>
    </row>
    <row r="33731" spans="1:2" x14ac:dyDescent="0.2">
      <c r="A33731" s="1" t="s">
        <v>36800</v>
      </c>
      <c r="B33731" t="str">
        <f>HYPERLINK("https://www.udobaer.de/out/media/public/cust/others/s0000767-2021-ch_it.pdf")</f>
        <v>https://www.udobaer.de/out/media/public/cust/others/s0000767-2021-ch_it.pdf</v>
      </c>
    </row>
    <row r="33732" spans="1:2" x14ac:dyDescent="0.2">
      <c r="A33732" s="1" t="s">
        <v>36804</v>
      </c>
      <c r="B33732" t="str">
        <f>HYPERLINK("https://www.udobaer.de/out/media/public/cust/others/s0000767-2021-ch_it.pdf")</f>
        <v>https://www.udobaer.de/out/media/public/cust/others/s0000767-2021-ch_it.pdf</v>
      </c>
    </row>
    <row r="33733" spans="1:2" x14ac:dyDescent="0.2">
      <c r="A33733" s="1" t="s">
        <v>36870</v>
      </c>
      <c r="B33733" t="str">
        <f t="shared" ref="B33733:B33764" si="1109">HYPERLINK("https://www.udobaer.de/out/media/public/cust/others/s0000768-2021-ch_it.pdf")</f>
        <v>https://www.udobaer.de/out/media/public/cust/others/s0000768-2021-ch_it.pdf</v>
      </c>
    </row>
    <row r="33734" spans="1:2" x14ac:dyDescent="0.2">
      <c r="A33734" s="1" t="s">
        <v>36870</v>
      </c>
      <c r="B33734" t="str">
        <f t="shared" si="1109"/>
        <v>https://www.udobaer.de/out/media/public/cust/others/s0000768-2021-ch_it.pdf</v>
      </c>
    </row>
    <row r="33735" spans="1:2" x14ac:dyDescent="0.2">
      <c r="A33735" s="1" t="s">
        <v>36870</v>
      </c>
      <c r="B33735" t="str">
        <f t="shared" si="1109"/>
        <v>https://www.udobaer.de/out/media/public/cust/others/s0000768-2021-ch_it.pdf</v>
      </c>
    </row>
    <row r="33736" spans="1:2" x14ac:dyDescent="0.2">
      <c r="A33736" s="1" t="s">
        <v>36871</v>
      </c>
      <c r="B33736" t="str">
        <f t="shared" si="1109"/>
        <v>https://www.udobaer.de/out/media/public/cust/others/s0000768-2021-ch_it.pdf</v>
      </c>
    </row>
    <row r="33737" spans="1:2" x14ac:dyDescent="0.2">
      <c r="A33737" s="1" t="s">
        <v>36871</v>
      </c>
      <c r="B33737" t="str">
        <f t="shared" si="1109"/>
        <v>https://www.udobaer.de/out/media/public/cust/others/s0000768-2021-ch_it.pdf</v>
      </c>
    </row>
    <row r="33738" spans="1:2" x14ac:dyDescent="0.2">
      <c r="A33738" s="1" t="s">
        <v>36871</v>
      </c>
      <c r="B33738" t="str">
        <f t="shared" si="1109"/>
        <v>https://www.udobaer.de/out/media/public/cust/others/s0000768-2021-ch_it.pdf</v>
      </c>
    </row>
    <row r="33739" spans="1:2" x14ac:dyDescent="0.2">
      <c r="A33739" s="1" t="s">
        <v>36872</v>
      </c>
      <c r="B33739" t="str">
        <f t="shared" si="1109"/>
        <v>https://www.udobaer.de/out/media/public/cust/others/s0000768-2021-ch_it.pdf</v>
      </c>
    </row>
    <row r="33740" spans="1:2" x14ac:dyDescent="0.2">
      <c r="A33740" s="1" t="s">
        <v>36872</v>
      </c>
      <c r="B33740" t="str">
        <f t="shared" si="1109"/>
        <v>https://www.udobaer.de/out/media/public/cust/others/s0000768-2021-ch_it.pdf</v>
      </c>
    </row>
    <row r="33741" spans="1:2" x14ac:dyDescent="0.2">
      <c r="A33741" s="1" t="s">
        <v>36872</v>
      </c>
      <c r="B33741" t="str">
        <f t="shared" si="1109"/>
        <v>https://www.udobaer.de/out/media/public/cust/others/s0000768-2021-ch_it.pdf</v>
      </c>
    </row>
    <row r="33742" spans="1:2" x14ac:dyDescent="0.2">
      <c r="A33742" s="1" t="s">
        <v>36873</v>
      </c>
      <c r="B33742" t="str">
        <f t="shared" si="1109"/>
        <v>https://www.udobaer.de/out/media/public/cust/others/s0000768-2021-ch_it.pdf</v>
      </c>
    </row>
    <row r="33743" spans="1:2" x14ac:dyDescent="0.2">
      <c r="A33743" s="1" t="s">
        <v>36874</v>
      </c>
      <c r="B33743" t="str">
        <f t="shared" si="1109"/>
        <v>https://www.udobaer.de/out/media/public/cust/others/s0000768-2021-ch_it.pdf</v>
      </c>
    </row>
    <row r="33744" spans="1:2" x14ac:dyDescent="0.2">
      <c r="A33744" s="1" t="s">
        <v>36874</v>
      </c>
      <c r="B33744" t="str">
        <f t="shared" si="1109"/>
        <v>https://www.udobaer.de/out/media/public/cust/others/s0000768-2021-ch_it.pdf</v>
      </c>
    </row>
    <row r="33745" spans="1:2" x14ac:dyDescent="0.2">
      <c r="A33745" s="1" t="s">
        <v>36874</v>
      </c>
      <c r="B33745" t="str">
        <f t="shared" si="1109"/>
        <v>https://www.udobaer.de/out/media/public/cust/others/s0000768-2021-ch_it.pdf</v>
      </c>
    </row>
    <row r="33746" spans="1:2" x14ac:dyDescent="0.2">
      <c r="A33746" s="1" t="s">
        <v>36873</v>
      </c>
      <c r="B33746" t="str">
        <f t="shared" si="1109"/>
        <v>https://www.udobaer.de/out/media/public/cust/others/s0000768-2021-ch_it.pdf</v>
      </c>
    </row>
    <row r="33747" spans="1:2" x14ac:dyDescent="0.2">
      <c r="A33747" s="1" t="s">
        <v>36873</v>
      </c>
      <c r="B33747" t="str">
        <f t="shared" si="1109"/>
        <v>https://www.udobaer.de/out/media/public/cust/others/s0000768-2021-ch_it.pdf</v>
      </c>
    </row>
    <row r="33748" spans="1:2" x14ac:dyDescent="0.2">
      <c r="A33748" s="1" t="s">
        <v>36875</v>
      </c>
      <c r="B33748" t="str">
        <f t="shared" si="1109"/>
        <v>https://www.udobaer.de/out/media/public/cust/others/s0000768-2021-ch_it.pdf</v>
      </c>
    </row>
    <row r="33749" spans="1:2" x14ac:dyDescent="0.2">
      <c r="A33749" s="1" t="s">
        <v>36875</v>
      </c>
      <c r="B33749" t="str">
        <f t="shared" si="1109"/>
        <v>https://www.udobaer.de/out/media/public/cust/others/s0000768-2021-ch_it.pdf</v>
      </c>
    </row>
    <row r="33750" spans="1:2" x14ac:dyDescent="0.2">
      <c r="A33750" s="1" t="s">
        <v>36875</v>
      </c>
      <c r="B33750" t="str">
        <f t="shared" si="1109"/>
        <v>https://www.udobaer.de/out/media/public/cust/others/s0000768-2021-ch_it.pdf</v>
      </c>
    </row>
    <row r="33751" spans="1:2" x14ac:dyDescent="0.2">
      <c r="A33751" s="1" t="s">
        <v>36876</v>
      </c>
      <c r="B33751" t="str">
        <f t="shared" si="1109"/>
        <v>https://www.udobaer.de/out/media/public/cust/others/s0000768-2021-ch_it.pdf</v>
      </c>
    </row>
    <row r="33752" spans="1:2" x14ac:dyDescent="0.2">
      <c r="A33752" s="1" t="s">
        <v>36876</v>
      </c>
      <c r="B33752" t="str">
        <f t="shared" si="1109"/>
        <v>https://www.udobaer.de/out/media/public/cust/others/s0000768-2021-ch_it.pdf</v>
      </c>
    </row>
    <row r="33753" spans="1:2" x14ac:dyDescent="0.2">
      <c r="A33753" s="1" t="s">
        <v>36876</v>
      </c>
      <c r="B33753" t="str">
        <f t="shared" si="1109"/>
        <v>https://www.udobaer.de/out/media/public/cust/others/s0000768-2021-ch_it.pdf</v>
      </c>
    </row>
    <row r="33754" spans="1:2" x14ac:dyDescent="0.2">
      <c r="A33754" s="1" t="s">
        <v>36877</v>
      </c>
      <c r="B33754" t="str">
        <f t="shared" si="1109"/>
        <v>https://www.udobaer.de/out/media/public/cust/others/s0000768-2021-ch_it.pdf</v>
      </c>
    </row>
    <row r="33755" spans="1:2" x14ac:dyDescent="0.2">
      <c r="A33755" s="1" t="s">
        <v>36877</v>
      </c>
      <c r="B33755" t="str">
        <f t="shared" si="1109"/>
        <v>https://www.udobaer.de/out/media/public/cust/others/s0000768-2021-ch_it.pdf</v>
      </c>
    </row>
    <row r="33756" spans="1:2" x14ac:dyDescent="0.2">
      <c r="A33756" s="1" t="s">
        <v>36877</v>
      </c>
      <c r="B33756" t="str">
        <f t="shared" si="1109"/>
        <v>https://www.udobaer.de/out/media/public/cust/others/s0000768-2021-ch_it.pdf</v>
      </c>
    </row>
    <row r="33757" spans="1:2" x14ac:dyDescent="0.2">
      <c r="A33757" s="1" t="s">
        <v>36878</v>
      </c>
      <c r="B33757" t="str">
        <f t="shared" si="1109"/>
        <v>https://www.udobaer.de/out/media/public/cust/others/s0000768-2021-ch_it.pdf</v>
      </c>
    </row>
    <row r="33758" spans="1:2" x14ac:dyDescent="0.2">
      <c r="A33758" s="1" t="s">
        <v>36879</v>
      </c>
      <c r="B33758" t="str">
        <f t="shared" si="1109"/>
        <v>https://www.udobaer.de/out/media/public/cust/others/s0000768-2021-ch_it.pdf</v>
      </c>
    </row>
    <row r="33759" spans="1:2" x14ac:dyDescent="0.2">
      <c r="A33759" s="1" t="s">
        <v>36878</v>
      </c>
      <c r="B33759" t="str">
        <f t="shared" si="1109"/>
        <v>https://www.udobaer.de/out/media/public/cust/others/s0000768-2021-ch_it.pdf</v>
      </c>
    </row>
    <row r="33760" spans="1:2" x14ac:dyDescent="0.2">
      <c r="A33760" s="1" t="s">
        <v>36879</v>
      </c>
      <c r="B33760" t="str">
        <f t="shared" si="1109"/>
        <v>https://www.udobaer.de/out/media/public/cust/others/s0000768-2021-ch_it.pdf</v>
      </c>
    </row>
    <row r="33761" spans="1:2" x14ac:dyDescent="0.2">
      <c r="A33761" s="1" t="s">
        <v>36880</v>
      </c>
      <c r="B33761" t="str">
        <f t="shared" si="1109"/>
        <v>https://www.udobaer.de/out/media/public/cust/others/s0000768-2021-ch_it.pdf</v>
      </c>
    </row>
    <row r="33762" spans="1:2" x14ac:dyDescent="0.2">
      <c r="A33762" s="1" t="s">
        <v>36880</v>
      </c>
      <c r="B33762" t="str">
        <f t="shared" si="1109"/>
        <v>https://www.udobaer.de/out/media/public/cust/others/s0000768-2021-ch_it.pdf</v>
      </c>
    </row>
    <row r="33763" spans="1:2" x14ac:dyDescent="0.2">
      <c r="A33763" s="1" t="s">
        <v>36880</v>
      </c>
      <c r="B33763" t="str">
        <f t="shared" si="1109"/>
        <v>https://www.udobaer.de/out/media/public/cust/others/s0000768-2021-ch_it.pdf</v>
      </c>
    </row>
    <row r="33764" spans="1:2" x14ac:dyDescent="0.2">
      <c r="A33764" s="1" t="s">
        <v>36879</v>
      </c>
      <c r="B33764" t="str">
        <f t="shared" si="1109"/>
        <v>https://www.udobaer.de/out/media/public/cust/others/s0000768-2021-ch_it.pdf</v>
      </c>
    </row>
    <row r="33765" spans="1:2" x14ac:dyDescent="0.2">
      <c r="A33765" s="1" t="s">
        <v>36878</v>
      </c>
      <c r="B33765" t="str">
        <f t="shared" ref="B33765:B33801" si="1110">HYPERLINK("https://www.udobaer.de/out/media/public/cust/others/s0000768-2021-ch_it.pdf")</f>
        <v>https://www.udobaer.de/out/media/public/cust/others/s0000768-2021-ch_it.pdf</v>
      </c>
    </row>
    <row r="33766" spans="1:2" x14ac:dyDescent="0.2">
      <c r="A33766" s="1" t="s">
        <v>36881</v>
      </c>
      <c r="B33766" t="str">
        <f t="shared" si="1110"/>
        <v>https://www.udobaer.de/out/media/public/cust/others/s0000768-2021-ch_it.pdf</v>
      </c>
    </row>
    <row r="33767" spans="1:2" x14ac:dyDescent="0.2">
      <c r="A33767" s="1" t="s">
        <v>36881</v>
      </c>
      <c r="B33767" t="str">
        <f t="shared" si="1110"/>
        <v>https://www.udobaer.de/out/media/public/cust/others/s0000768-2021-ch_it.pdf</v>
      </c>
    </row>
    <row r="33768" spans="1:2" x14ac:dyDescent="0.2">
      <c r="A33768" s="1" t="s">
        <v>36881</v>
      </c>
      <c r="B33768" t="str">
        <f t="shared" si="1110"/>
        <v>https://www.udobaer.de/out/media/public/cust/others/s0000768-2021-ch_it.pdf</v>
      </c>
    </row>
    <row r="33769" spans="1:2" x14ac:dyDescent="0.2">
      <c r="A33769" s="1" t="s">
        <v>36882</v>
      </c>
      <c r="B33769" t="str">
        <f t="shared" si="1110"/>
        <v>https://www.udobaer.de/out/media/public/cust/others/s0000768-2021-ch_it.pdf</v>
      </c>
    </row>
    <row r="33770" spans="1:2" x14ac:dyDescent="0.2">
      <c r="A33770" s="1" t="s">
        <v>36882</v>
      </c>
      <c r="B33770" t="str">
        <f t="shared" si="1110"/>
        <v>https://www.udobaer.de/out/media/public/cust/others/s0000768-2021-ch_it.pdf</v>
      </c>
    </row>
    <row r="33771" spans="1:2" x14ac:dyDescent="0.2">
      <c r="A33771" s="1" t="s">
        <v>36882</v>
      </c>
      <c r="B33771" t="str">
        <f t="shared" si="1110"/>
        <v>https://www.udobaer.de/out/media/public/cust/others/s0000768-2021-ch_it.pdf</v>
      </c>
    </row>
    <row r="33772" spans="1:2" x14ac:dyDescent="0.2">
      <c r="A33772" s="1" t="s">
        <v>36883</v>
      </c>
      <c r="B33772" t="str">
        <f t="shared" si="1110"/>
        <v>https://www.udobaer.de/out/media/public/cust/others/s0000768-2021-ch_it.pdf</v>
      </c>
    </row>
    <row r="33773" spans="1:2" x14ac:dyDescent="0.2">
      <c r="A33773" s="1" t="s">
        <v>36883</v>
      </c>
      <c r="B33773" t="str">
        <f t="shared" si="1110"/>
        <v>https://www.udobaer.de/out/media/public/cust/others/s0000768-2021-ch_it.pdf</v>
      </c>
    </row>
    <row r="33774" spans="1:2" x14ac:dyDescent="0.2">
      <c r="A33774" s="1" t="s">
        <v>36883</v>
      </c>
      <c r="B33774" t="str">
        <f t="shared" si="1110"/>
        <v>https://www.udobaer.de/out/media/public/cust/others/s0000768-2021-ch_it.pdf</v>
      </c>
    </row>
    <row r="33775" spans="1:2" x14ac:dyDescent="0.2">
      <c r="A33775" s="1" t="s">
        <v>36885</v>
      </c>
      <c r="B33775" t="str">
        <f t="shared" si="1110"/>
        <v>https://www.udobaer.de/out/media/public/cust/others/s0000768-2021-ch_it.pdf</v>
      </c>
    </row>
    <row r="33776" spans="1:2" x14ac:dyDescent="0.2">
      <c r="A33776" s="1" t="s">
        <v>36885</v>
      </c>
      <c r="B33776" t="str">
        <f t="shared" si="1110"/>
        <v>https://www.udobaer.de/out/media/public/cust/others/s0000768-2021-ch_it.pdf</v>
      </c>
    </row>
    <row r="33777" spans="1:2" x14ac:dyDescent="0.2">
      <c r="A33777" s="1" t="s">
        <v>36885</v>
      </c>
      <c r="B33777" t="str">
        <f t="shared" si="1110"/>
        <v>https://www.udobaer.de/out/media/public/cust/others/s0000768-2021-ch_it.pdf</v>
      </c>
    </row>
    <row r="33778" spans="1:2" x14ac:dyDescent="0.2">
      <c r="A33778" s="1" t="s">
        <v>36886</v>
      </c>
      <c r="B33778" t="str">
        <f t="shared" si="1110"/>
        <v>https://www.udobaer.de/out/media/public/cust/others/s0000768-2021-ch_it.pdf</v>
      </c>
    </row>
    <row r="33779" spans="1:2" x14ac:dyDescent="0.2">
      <c r="A33779" s="1" t="s">
        <v>36886</v>
      </c>
      <c r="B33779" t="str">
        <f t="shared" si="1110"/>
        <v>https://www.udobaer.de/out/media/public/cust/others/s0000768-2021-ch_it.pdf</v>
      </c>
    </row>
    <row r="33780" spans="1:2" x14ac:dyDescent="0.2">
      <c r="A33780" s="1" t="s">
        <v>36886</v>
      </c>
      <c r="B33780" t="str">
        <f t="shared" si="1110"/>
        <v>https://www.udobaer.de/out/media/public/cust/others/s0000768-2021-ch_it.pdf</v>
      </c>
    </row>
    <row r="33781" spans="1:2" x14ac:dyDescent="0.2">
      <c r="A33781" s="1" t="s">
        <v>36901</v>
      </c>
      <c r="B33781" t="str">
        <f t="shared" si="1110"/>
        <v>https://www.udobaer.de/out/media/public/cust/others/s0000768-2021-ch_it.pdf</v>
      </c>
    </row>
    <row r="33782" spans="1:2" x14ac:dyDescent="0.2">
      <c r="A33782" s="1" t="s">
        <v>36902</v>
      </c>
      <c r="B33782" t="str">
        <f t="shared" si="1110"/>
        <v>https://www.udobaer.de/out/media/public/cust/others/s0000768-2021-ch_it.pdf</v>
      </c>
    </row>
    <row r="33783" spans="1:2" x14ac:dyDescent="0.2">
      <c r="A33783" s="1" t="s">
        <v>36903</v>
      </c>
      <c r="B33783" t="str">
        <f t="shared" si="1110"/>
        <v>https://www.udobaer.de/out/media/public/cust/others/s0000768-2021-ch_it.pdf</v>
      </c>
    </row>
    <row r="33784" spans="1:2" x14ac:dyDescent="0.2">
      <c r="A33784" s="1" t="s">
        <v>36904</v>
      </c>
      <c r="B33784" t="str">
        <f t="shared" si="1110"/>
        <v>https://www.udobaer.de/out/media/public/cust/others/s0000768-2021-ch_it.pdf</v>
      </c>
    </row>
    <row r="33785" spans="1:2" x14ac:dyDescent="0.2">
      <c r="A33785" s="1" t="s">
        <v>36905</v>
      </c>
      <c r="B33785" t="str">
        <f t="shared" si="1110"/>
        <v>https://www.udobaer.de/out/media/public/cust/others/s0000768-2021-ch_it.pdf</v>
      </c>
    </row>
    <row r="33786" spans="1:2" x14ac:dyDescent="0.2">
      <c r="A33786" s="1" t="s">
        <v>36906</v>
      </c>
      <c r="B33786" t="str">
        <f t="shared" si="1110"/>
        <v>https://www.udobaer.de/out/media/public/cust/others/s0000768-2021-ch_it.pdf</v>
      </c>
    </row>
    <row r="33787" spans="1:2" x14ac:dyDescent="0.2">
      <c r="A33787" s="1" t="s">
        <v>36907</v>
      </c>
      <c r="B33787" t="str">
        <f t="shared" si="1110"/>
        <v>https://www.udobaer.de/out/media/public/cust/others/s0000768-2021-ch_it.pdf</v>
      </c>
    </row>
    <row r="33788" spans="1:2" x14ac:dyDescent="0.2">
      <c r="A33788" s="1" t="s">
        <v>36908</v>
      </c>
      <c r="B33788" t="str">
        <f t="shared" si="1110"/>
        <v>https://www.udobaer.de/out/media/public/cust/others/s0000768-2021-ch_it.pdf</v>
      </c>
    </row>
    <row r="33789" spans="1:2" x14ac:dyDescent="0.2">
      <c r="A33789" s="1" t="s">
        <v>36909</v>
      </c>
      <c r="B33789" t="str">
        <f t="shared" si="1110"/>
        <v>https://www.udobaer.de/out/media/public/cust/others/s0000768-2021-ch_it.pdf</v>
      </c>
    </row>
    <row r="33790" spans="1:2" x14ac:dyDescent="0.2">
      <c r="A33790" s="1" t="s">
        <v>36910</v>
      </c>
      <c r="B33790" t="str">
        <f t="shared" si="1110"/>
        <v>https://www.udobaer.de/out/media/public/cust/others/s0000768-2021-ch_it.pdf</v>
      </c>
    </row>
    <row r="33791" spans="1:2" x14ac:dyDescent="0.2">
      <c r="A33791" s="1" t="s">
        <v>36932</v>
      </c>
      <c r="B33791" t="str">
        <f t="shared" si="1110"/>
        <v>https://www.udobaer.de/out/media/public/cust/others/s0000768-2021-ch_it.pdf</v>
      </c>
    </row>
    <row r="33792" spans="1:2" x14ac:dyDescent="0.2">
      <c r="A33792" s="1" t="s">
        <v>36933</v>
      </c>
      <c r="B33792" t="str">
        <f t="shared" si="1110"/>
        <v>https://www.udobaer.de/out/media/public/cust/others/s0000768-2021-ch_it.pdf</v>
      </c>
    </row>
    <row r="33793" spans="1:2" x14ac:dyDescent="0.2">
      <c r="A33793" s="1" t="s">
        <v>36934</v>
      </c>
      <c r="B33793" t="str">
        <f t="shared" si="1110"/>
        <v>https://www.udobaer.de/out/media/public/cust/others/s0000768-2021-ch_it.pdf</v>
      </c>
    </row>
    <row r="33794" spans="1:2" x14ac:dyDescent="0.2">
      <c r="A33794" s="1" t="s">
        <v>36935</v>
      </c>
      <c r="B33794" t="str">
        <f t="shared" si="1110"/>
        <v>https://www.udobaer.de/out/media/public/cust/others/s0000768-2021-ch_it.pdf</v>
      </c>
    </row>
    <row r="33795" spans="1:2" x14ac:dyDescent="0.2">
      <c r="A33795" s="1" t="s">
        <v>36936</v>
      </c>
      <c r="B33795" t="str">
        <f t="shared" si="1110"/>
        <v>https://www.udobaer.de/out/media/public/cust/others/s0000768-2021-ch_it.pdf</v>
      </c>
    </row>
    <row r="33796" spans="1:2" x14ac:dyDescent="0.2">
      <c r="A33796" s="1" t="s">
        <v>36937</v>
      </c>
      <c r="B33796" t="str">
        <f t="shared" si="1110"/>
        <v>https://www.udobaer.de/out/media/public/cust/others/s0000768-2021-ch_it.pdf</v>
      </c>
    </row>
    <row r="33797" spans="1:2" x14ac:dyDescent="0.2">
      <c r="A33797" s="1" t="s">
        <v>36938</v>
      </c>
      <c r="B33797" t="str">
        <f t="shared" si="1110"/>
        <v>https://www.udobaer.de/out/media/public/cust/others/s0000768-2021-ch_it.pdf</v>
      </c>
    </row>
    <row r="33798" spans="1:2" x14ac:dyDescent="0.2">
      <c r="A33798" s="1" t="s">
        <v>36939</v>
      </c>
      <c r="B33798" t="str">
        <f t="shared" si="1110"/>
        <v>https://www.udobaer.de/out/media/public/cust/others/s0000768-2021-ch_it.pdf</v>
      </c>
    </row>
    <row r="33799" spans="1:2" x14ac:dyDescent="0.2">
      <c r="A33799" s="1" t="s">
        <v>36940</v>
      </c>
      <c r="B33799" t="str">
        <f t="shared" si="1110"/>
        <v>https://www.udobaer.de/out/media/public/cust/others/s0000768-2021-ch_it.pdf</v>
      </c>
    </row>
    <row r="33800" spans="1:2" x14ac:dyDescent="0.2">
      <c r="A33800" s="1" t="s">
        <v>36941</v>
      </c>
      <c r="B33800" t="str">
        <f t="shared" si="1110"/>
        <v>https://www.udobaer.de/out/media/public/cust/others/s0000768-2021-ch_it.pdf</v>
      </c>
    </row>
    <row r="33801" spans="1:2" x14ac:dyDescent="0.2">
      <c r="A33801" s="1" t="s">
        <v>37627</v>
      </c>
      <c r="B33801" t="str">
        <f t="shared" si="1110"/>
        <v>https://www.udobaer.de/out/media/public/cust/others/s0000768-2021-ch_it.pdf</v>
      </c>
    </row>
    <row r="33802" spans="1:2" x14ac:dyDescent="0.2">
      <c r="A33802" s="1" t="s">
        <v>36911</v>
      </c>
      <c r="B33802" t="str">
        <f t="shared" ref="B33802:B33833" si="1111">HYPERLINK("https://www.udobaer.de/out/media/public/cust/others/s0000769-2021-ch_it.pdf")</f>
        <v>https://www.udobaer.de/out/media/public/cust/others/s0000769-2021-ch_it.pdf</v>
      </c>
    </row>
    <row r="33803" spans="1:2" x14ac:dyDescent="0.2">
      <c r="A33803" s="1" t="s">
        <v>36912</v>
      </c>
      <c r="B33803" t="str">
        <f t="shared" si="1111"/>
        <v>https://www.udobaer.de/out/media/public/cust/others/s0000769-2021-ch_it.pdf</v>
      </c>
    </row>
    <row r="33804" spans="1:2" x14ac:dyDescent="0.2">
      <c r="A33804" s="1" t="s">
        <v>36913</v>
      </c>
      <c r="B33804" t="str">
        <f t="shared" si="1111"/>
        <v>https://www.udobaer.de/out/media/public/cust/others/s0000769-2021-ch_it.pdf</v>
      </c>
    </row>
    <row r="33805" spans="1:2" x14ac:dyDescent="0.2">
      <c r="A33805" s="1" t="s">
        <v>36914</v>
      </c>
      <c r="B33805" t="str">
        <f t="shared" si="1111"/>
        <v>https://www.udobaer.de/out/media/public/cust/others/s0000769-2021-ch_it.pdf</v>
      </c>
    </row>
    <row r="33806" spans="1:2" x14ac:dyDescent="0.2">
      <c r="A33806" s="1" t="s">
        <v>36915</v>
      </c>
      <c r="B33806" t="str">
        <f t="shared" si="1111"/>
        <v>https://www.udobaer.de/out/media/public/cust/others/s0000769-2021-ch_it.pdf</v>
      </c>
    </row>
    <row r="33807" spans="1:2" x14ac:dyDescent="0.2">
      <c r="A33807" s="1" t="s">
        <v>36916</v>
      </c>
      <c r="B33807" t="str">
        <f t="shared" si="1111"/>
        <v>https://www.udobaer.de/out/media/public/cust/others/s0000769-2021-ch_it.pdf</v>
      </c>
    </row>
    <row r="33808" spans="1:2" x14ac:dyDescent="0.2">
      <c r="A33808" s="1" t="s">
        <v>36917</v>
      </c>
      <c r="B33808" t="str">
        <f t="shared" si="1111"/>
        <v>https://www.udobaer.de/out/media/public/cust/others/s0000769-2021-ch_it.pdf</v>
      </c>
    </row>
    <row r="33809" spans="1:2" x14ac:dyDescent="0.2">
      <c r="A33809" s="1" t="s">
        <v>36918</v>
      </c>
      <c r="B33809" t="str">
        <f t="shared" si="1111"/>
        <v>https://www.udobaer.de/out/media/public/cust/others/s0000769-2021-ch_it.pdf</v>
      </c>
    </row>
    <row r="33810" spans="1:2" x14ac:dyDescent="0.2">
      <c r="A33810" s="1" t="s">
        <v>36919</v>
      </c>
      <c r="B33810" t="str">
        <f t="shared" si="1111"/>
        <v>https://www.udobaer.de/out/media/public/cust/others/s0000769-2021-ch_it.pdf</v>
      </c>
    </row>
    <row r="33811" spans="1:2" x14ac:dyDescent="0.2">
      <c r="A33811" s="1" t="s">
        <v>36920</v>
      </c>
      <c r="B33811" t="str">
        <f t="shared" si="1111"/>
        <v>https://www.udobaer.de/out/media/public/cust/others/s0000769-2021-ch_it.pdf</v>
      </c>
    </row>
    <row r="33812" spans="1:2" x14ac:dyDescent="0.2">
      <c r="A33812" s="1" t="s">
        <v>36921</v>
      </c>
      <c r="B33812" t="str">
        <f t="shared" si="1111"/>
        <v>https://www.udobaer.de/out/media/public/cust/others/s0000769-2021-ch_it.pdf</v>
      </c>
    </row>
    <row r="33813" spans="1:2" x14ac:dyDescent="0.2">
      <c r="A33813" s="1" t="s">
        <v>36922</v>
      </c>
      <c r="B33813" t="str">
        <f t="shared" si="1111"/>
        <v>https://www.udobaer.de/out/media/public/cust/others/s0000769-2021-ch_it.pdf</v>
      </c>
    </row>
    <row r="33814" spans="1:2" x14ac:dyDescent="0.2">
      <c r="A33814" s="1" t="s">
        <v>36923</v>
      </c>
      <c r="B33814" t="str">
        <f t="shared" si="1111"/>
        <v>https://www.udobaer.de/out/media/public/cust/others/s0000769-2021-ch_it.pdf</v>
      </c>
    </row>
    <row r="33815" spans="1:2" x14ac:dyDescent="0.2">
      <c r="A33815" s="1" t="s">
        <v>36924</v>
      </c>
      <c r="B33815" t="str">
        <f t="shared" si="1111"/>
        <v>https://www.udobaer.de/out/media/public/cust/others/s0000769-2021-ch_it.pdf</v>
      </c>
    </row>
    <row r="33816" spans="1:2" x14ac:dyDescent="0.2">
      <c r="A33816" s="1" t="s">
        <v>36925</v>
      </c>
      <c r="B33816" t="str">
        <f t="shared" si="1111"/>
        <v>https://www.udobaer.de/out/media/public/cust/others/s0000769-2021-ch_it.pdf</v>
      </c>
    </row>
    <row r="33817" spans="1:2" x14ac:dyDescent="0.2">
      <c r="A33817" s="1" t="s">
        <v>36926</v>
      </c>
      <c r="B33817" t="str">
        <f t="shared" si="1111"/>
        <v>https://www.udobaer.de/out/media/public/cust/others/s0000769-2021-ch_it.pdf</v>
      </c>
    </row>
    <row r="33818" spans="1:2" x14ac:dyDescent="0.2">
      <c r="A33818" s="1" t="s">
        <v>36927</v>
      </c>
      <c r="B33818" t="str">
        <f t="shared" si="1111"/>
        <v>https://www.udobaer.de/out/media/public/cust/others/s0000769-2021-ch_it.pdf</v>
      </c>
    </row>
    <row r="33819" spans="1:2" x14ac:dyDescent="0.2">
      <c r="A33819" s="1" t="s">
        <v>36928</v>
      </c>
      <c r="B33819" t="str">
        <f t="shared" si="1111"/>
        <v>https://www.udobaer.de/out/media/public/cust/others/s0000769-2021-ch_it.pdf</v>
      </c>
    </row>
    <row r="33820" spans="1:2" x14ac:dyDescent="0.2">
      <c r="A33820" s="1" t="s">
        <v>36929</v>
      </c>
      <c r="B33820" t="str">
        <f t="shared" si="1111"/>
        <v>https://www.udobaer.de/out/media/public/cust/others/s0000769-2021-ch_it.pdf</v>
      </c>
    </row>
    <row r="33821" spans="1:2" x14ac:dyDescent="0.2">
      <c r="A33821" s="1" t="s">
        <v>36930</v>
      </c>
      <c r="B33821" t="str">
        <f t="shared" si="1111"/>
        <v>https://www.udobaer.de/out/media/public/cust/others/s0000769-2021-ch_it.pdf</v>
      </c>
    </row>
    <row r="33822" spans="1:2" x14ac:dyDescent="0.2">
      <c r="A33822" s="1" t="s">
        <v>36931</v>
      </c>
      <c r="B33822" t="str">
        <f t="shared" si="1111"/>
        <v>https://www.udobaer.de/out/media/public/cust/others/s0000769-2021-ch_it.pdf</v>
      </c>
    </row>
    <row r="33823" spans="1:2" x14ac:dyDescent="0.2">
      <c r="A33823" s="1" t="s">
        <v>36942</v>
      </c>
      <c r="B33823" t="str">
        <f t="shared" si="1111"/>
        <v>https://www.udobaer.de/out/media/public/cust/others/s0000769-2021-ch_it.pdf</v>
      </c>
    </row>
    <row r="33824" spans="1:2" x14ac:dyDescent="0.2">
      <c r="A33824" s="1" t="s">
        <v>36943</v>
      </c>
      <c r="B33824" t="str">
        <f t="shared" si="1111"/>
        <v>https://www.udobaer.de/out/media/public/cust/others/s0000769-2021-ch_it.pdf</v>
      </c>
    </row>
    <row r="33825" spans="1:2" x14ac:dyDescent="0.2">
      <c r="A33825" s="1" t="s">
        <v>36944</v>
      </c>
      <c r="B33825" t="str">
        <f t="shared" si="1111"/>
        <v>https://www.udobaer.de/out/media/public/cust/others/s0000769-2021-ch_it.pdf</v>
      </c>
    </row>
    <row r="33826" spans="1:2" x14ac:dyDescent="0.2">
      <c r="A33826" s="1" t="s">
        <v>36945</v>
      </c>
      <c r="B33826" t="str">
        <f t="shared" si="1111"/>
        <v>https://www.udobaer.de/out/media/public/cust/others/s0000769-2021-ch_it.pdf</v>
      </c>
    </row>
    <row r="33827" spans="1:2" x14ac:dyDescent="0.2">
      <c r="A33827" s="1" t="s">
        <v>36946</v>
      </c>
      <c r="B33827" t="str">
        <f t="shared" si="1111"/>
        <v>https://www.udobaer.de/out/media/public/cust/others/s0000769-2021-ch_it.pdf</v>
      </c>
    </row>
    <row r="33828" spans="1:2" x14ac:dyDescent="0.2">
      <c r="A33828" s="1" t="s">
        <v>36947</v>
      </c>
      <c r="B33828" t="str">
        <f t="shared" si="1111"/>
        <v>https://www.udobaer.de/out/media/public/cust/others/s0000769-2021-ch_it.pdf</v>
      </c>
    </row>
    <row r="33829" spans="1:2" x14ac:dyDescent="0.2">
      <c r="A33829" s="1" t="s">
        <v>36948</v>
      </c>
      <c r="B33829" t="str">
        <f t="shared" si="1111"/>
        <v>https://www.udobaer.de/out/media/public/cust/others/s0000769-2021-ch_it.pdf</v>
      </c>
    </row>
    <row r="33830" spans="1:2" x14ac:dyDescent="0.2">
      <c r="A33830" s="1" t="s">
        <v>36949</v>
      </c>
      <c r="B33830" t="str">
        <f t="shared" si="1111"/>
        <v>https://www.udobaer.de/out/media/public/cust/others/s0000769-2021-ch_it.pdf</v>
      </c>
    </row>
    <row r="33831" spans="1:2" x14ac:dyDescent="0.2">
      <c r="A33831" s="1" t="s">
        <v>36950</v>
      </c>
      <c r="B33831" t="str">
        <f t="shared" si="1111"/>
        <v>https://www.udobaer.de/out/media/public/cust/others/s0000769-2021-ch_it.pdf</v>
      </c>
    </row>
    <row r="33832" spans="1:2" x14ac:dyDescent="0.2">
      <c r="A33832" s="1" t="s">
        <v>36951</v>
      </c>
      <c r="B33832" t="str">
        <f t="shared" si="1111"/>
        <v>https://www.udobaer.de/out/media/public/cust/others/s0000769-2021-ch_it.pdf</v>
      </c>
    </row>
    <row r="33833" spans="1:2" x14ac:dyDescent="0.2">
      <c r="A33833" s="1" t="s">
        <v>36952</v>
      </c>
      <c r="B33833" t="str">
        <f t="shared" si="1111"/>
        <v>https://www.udobaer.de/out/media/public/cust/others/s0000769-2021-ch_it.pdf</v>
      </c>
    </row>
    <row r="33834" spans="1:2" x14ac:dyDescent="0.2">
      <c r="A33834" s="1" t="s">
        <v>36953</v>
      </c>
      <c r="B33834" t="str">
        <f t="shared" ref="B33834:B33857" si="1112">HYPERLINK("https://www.udobaer.de/out/media/public/cust/others/s0000769-2021-ch_it.pdf")</f>
        <v>https://www.udobaer.de/out/media/public/cust/others/s0000769-2021-ch_it.pdf</v>
      </c>
    </row>
    <row r="33835" spans="1:2" x14ac:dyDescent="0.2">
      <c r="A33835" s="1" t="s">
        <v>36954</v>
      </c>
      <c r="B33835" t="str">
        <f t="shared" si="1112"/>
        <v>https://www.udobaer.de/out/media/public/cust/others/s0000769-2021-ch_it.pdf</v>
      </c>
    </row>
    <row r="33836" spans="1:2" x14ac:dyDescent="0.2">
      <c r="A33836" s="1" t="s">
        <v>36955</v>
      </c>
      <c r="B33836" t="str">
        <f t="shared" si="1112"/>
        <v>https://www.udobaer.de/out/media/public/cust/others/s0000769-2021-ch_it.pdf</v>
      </c>
    </row>
    <row r="33837" spans="1:2" x14ac:dyDescent="0.2">
      <c r="A33837" s="1" t="s">
        <v>36956</v>
      </c>
      <c r="B33837" t="str">
        <f t="shared" si="1112"/>
        <v>https://www.udobaer.de/out/media/public/cust/others/s0000769-2021-ch_it.pdf</v>
      </c>
    </row>
    <row r="33838" spans="1:2" x14ac:dyDescent="0.2">
      <c r="A33838" s="1" t="s">
        <v>36957</v>
      </c>
      <c r="B33838" t="str">
        <f t="shared" si="1112"/>
        <v>https://www.udobaer.de/out/media/public/cust/others/s0000769-2021-ch_it.pdf</v>
      </c>
    </row>
    <row r="33839" spans="1:2" x14ac:dyDescent="0.2">
      <c r="A33839" s="1" t="s">
        <v>36958</v>
      </c>
      <c r="B33839" t="str">
        <f t="shared" si="1112"/>
        <v>https://www.udobaer.de/out/media/public/cust/others/s0000769-2021-ch_it.pdf</v>
      </c>
    </row>
    <row r="33840" spans="1:2" x14ac:dyDescent="0.2">
      <c r="A33840" s="1" t="s">
        <v>36959</v>
      </c>
      <c r="B33840" t="str">
        <f t="shared" si="1112"/>
        <v>https://www.udobaer.de/out/media/public/cust/others/s0000769-2021-ch_it.pdf</v>
      </c>
    </row>
    <row r="33841" spans="1:2" x14ac:dyDescent="0.2">
      <c r="A33841" s="1" t="s">
        <v>36960</v>
      </c>
      <c r="B33841" t="str">
        <f t="shared" si="1112"/>
        <v>https://www.udobaer.de/out/media/public/cust/others/s0000769-2021-ch_it.pdf</v>
      </c>
    </row>
    <row r="33842" spans="1:2" x14ac:dyDescent="0.2">
      <c r="A33842" s="1" t="s">
        <v>36961</v>
      </c>
      <c r="B33842" t="str">
        <f t="shared" si="1112"/>
        <v>https://www.udobaer.de/out/media/public/cust/others/s0000769-2021-ch_it.pdf</v>
      </c>
    </row>
    <row r="33843" spans="1:2" x14ac:dyDescent="0.2">
      <c r="A33843" s="1" t="s">
        <v>36962</v>
      </c>
      <c r="B33843" t="str">
        <f t="shared" si="1112"/>
        <v>https://www.udobaer.de/out/media/public/cust/others/s0000769-2021-ch_it.pdf</v>
      </c>
    </row>
    <row r="33844" spans="1:2" x14ac:dyDescent="0.2">
      <c r="A33844" s="1" t="s">
        <v>36963</v>
      </c>
      <c r="B33844" t="str">
        <f t="shared" si="1112"/>
        <v>https://www.udobaer.de/out/media/public/cust/others/s0000769-2021-ch_it.pdf</v>
      </c>
    </row>
    <row r="33845" spans="1:2" x14ac:dyDescent="0.2">
      <c r="A33845" s="1" t="s">
        <v>36964</v>
      </c>
      <c r="B33845" t="str">
        <f t="shared" si="1112"/>
        <v>https://www.udobaer.de/out/media/public/cust/others/s0000769-2021-ch_it.pdf</v>
      </c>
    </row>
    <row r="33846" spans="1:2" x14ac:dyDescent="0.2">
      <c r="A33846" s="1" t="s">
        <v>36965</v>
      </c>
      <c r="B33846" t="str">
        <f t="shared" si="1112"/>
        <v>https://www.udobaer.de/out/media/public/cust/others/s0000769-2021-ch_it.pdf</v>
      </c>
    </row>
    <row r="33847" spans="1:2" x14ac:dyDescent="0.2">
      <c r="A33847" s="1" t="s">
        <v>36966</v>
      </c>
      <c r="B33847" t="str">
        <f t="shared" si="1112"/>
        <v>https://www.udobaer.de/out/media/public/cust/others/s0000769-2021-ch_it.pdf</v>
      </c>
    </row>
    <row r="33848" spans="1:2" x14ac:dyDescent="0.2">
      <c r="A33848" s="1" t="s">
        <v>36967</v>
      </c>
      <c r="B33848" t="str">
        <f t="shared" si="1112"/>
        <v>https://www.udobaer.de/out/media/public/cust/others/s0000769-2021-ch_it.pdf</v>
      </c>
    </row>
    <row r="33849" spans="1:2" x14ac:dyDescent="0.2">
      <c r="A33849" s="1" t="s">
        <v>36968</v>
      </c>
      <c r="B33849" t="str">
        <f t="shared" si="1112"/>
        <v>https://www.udobaer.de/out/media/public/cust/others/s0000769-2021-ch_it.pdf</v>
      </c>
    </row>
    <row r="33850" spans="1:2" x14ac:dyDescent="0.2">
      <c r="A33850" s="1" t="s">
        <v>36969</v>
      </c>
      <c r="B33850" t="str">
        <f t="shared" si="1112"/>
        <v>https://www.udobaer.de/out/media/public/cust/others/s0000769-2021-ch_it.pdf</v>
      </c>
    </row>
    <row r="33851" spans="1:2" x14ac:dyDescent="0.2">
      <c r="A33851" s="1" t="s">
        <v>36970</v>
      </c>
      <c r="B33851" t="str">
        <f t="shared" si="1112"/>
        <v>https://www.udobaer.de/out/media/public/cust/others/s0000769-2021-ch_it.pdf</v>
      </c>
    </row>
    <row r="33852" spans="1:2" x14ac:dyDescent="0.2">
      <c r="A33852" s="1" t="s">
        <v>37613</v>
      </c>
      <c r="B33852" t="str">
        <f t="shared" si="1112"/>
        <v>https://www.udobaer.de/out/media/public/cust/others/s0000769-2021-ch_it.pdf</v>
      </c>
    </row>
    <row r="33853" spans="1:2" x14ac:dyDescent="0.2">
      <c r="A33853" s="1" t="s">
        <v>37616</v>
      </c>
      <c r="B33853" t="str">
        <f t="shared" si="1112"/>
        <v>https://www.udobaer.de/out/media/public/cust/others/s0000769-2021-ch_it.pdf</v>
      </c>
    </row>
    <row r="33854" spans="1:2" x14ac:dyDescent="0.2">
      <c r="A33854" s="1" t="s">
        <v>37617</v>
      </c>
      <c r="B33854" t="str">
        <f t="shared" si="1112"/>
        <v>https://www.udobaer.de/out/media/public/cust/others/s0000769-2021-ch_it.pdf</v>
      </c>
    </row>
    <row r="33855" spans="1:2" x14ac:dyDescent="0.2">
      <c r="A33855" s="1" t="s">
        <v>37618</v>
      </c>
      <c r="B33855" t="str">
        <f t="shared" si="1112"/>
        <v>https://www.udobaer.de/out/media/public/cust/others/s0000769-2021-ch_it.pdf</v>
      </c>
    </row>
    <row r="33856" spans="1:2" x14ac:dyDescent="0.2">
      <c r="A33856" s="1" t="s">
        <v>37619</v>
      </c>
      <c r="B33856" t="str">
        <f t="shared" si="1112"/>
        <v>https://www.udobaer.de/out/media/public/cust/others/s0000769-2021-ch_it.pdf</v>
      </c>
    </row>
    <row r="33857" spans="1:2" x14ac:dyDescent="0.2">
      <c r="A33857" s="1" t="s">
        <v>37621</v>
      </c>
      <c r="B33857" t="str">
        <f t="shared" si="1112"/>
        <v>https://www.udobaer.de/out/media/public/cust/others/s0000769-2021-ch_it.pdf</v>
      </c>
    </row>
    <row r="33858" spans="1:2" x14ac:dyDescent="0.2">
      <c r="A33858" s="1" t="s">
        <v>36858</v>
      </c>
      <c r="B33858" t="str">
        <f t="shared" ref="B33858:B33876" si="1113">HYPERLINK("https://www.udobaer.de/out/media/public/cust/others/s0000770-2021-ch_it.pdf")</f>
        <v>https://www.udobaer.de/out/media/public/cust/others/s0000770-2021-ch_it.pdf</v>
      </c>
    </row>
    <row r="33859" spans="1:2" x14ac:dyDescent="0.2">
      <c r="A33859" s="1" t="s">
        <v>36859</v>
      </c>
      <c r="B33859" t="str">
        <f t="shared" si="1113"/>
        <v>https://www.udobaer.de/out/media/public/cust/others/s0000770-2021-ch_it.pdf</v>
      </c>
    </row>
    <row r="33860" spans="1:2" x14ac:dyDescent="0.2">
      <c r="A33860" s="1" t="s">
        <v>36860</v>
      </c>
      <c r="B33860" t="str">
        <f t="shared" si="1113"/>
        <v>https://www.udobaer.de/out/media/public/cust/others/s0000770-2021-ch_it.pdf</v>
      </c>
    </row>
    <row r="33861" spans="1:2" x14ac:dyDescent="0.2">
      <c r="A33861" s="1" t="s">
        <v>36861</v>
      </c>
      <c r="B33861" t="str">
        <f t="shared" si="1113"/>
        <v>https://www.udobaer.de/out/media/public/cust/others/s0000770-2021-ch_it.pdf</v>
      </c>
    </row>
    <row r="33862" spans="1:2" x14ac:dyDescent="0.2">
      <c r="A33862" s="1" t="s">
        <v>36862</v>
      </c>
      <c r="B33862" t="str">
        <f t="shared" si="1113"/>
        <v>https://www.udobaer.de/out/media/public/cust/others/s0000770-2021-ch_it.pdf</v>
      </c>
    </row>
    <row r="33863" spans="1:2" x14ac:dyDescent="0.2">
      <c r="A33863" s="1" t="s">
        <v>36863</v>
      </c>
      <c r="B33863" t="str">
        <f t="shared" si="1113"/>
        <v>https://www.udobaer.de/out/media/public/cust/others/s0000770-2021-ch_it.pdf</v>
      </c>
    </row>
    <row r="33864" spans="1:2" x14ac:dyDescent="0.2">
      <c r="A33864" s="1" t="s">
        <v>36864</v>
      </c>
      <c r="B33864" t="str">
        <f t="shared" si="1113"/>
        <v>https://www.udobaer.de/out/media/public/cust/others/s0000770-2021-ch_it.pdf</v>
      </c>
    </row>
    <row r="33865" spans="1:2" x14ac:dyDescent="0.2">
      <c r="A33865" s="1" t="s">
        <v>36865</v>
      </c>
      <c r="B33865" t="str">
        <f t="shared" si="1113"/>
        <v>https://www.udobaer.de/out/media/public/cust/others/s0000770-2021-ch_it.pdf</v>
      </c>
    </row>
    <row r="33866" spans="1:2" x14ac:dyDescent="0.2">
      <c r="A33866" s="1" t="s">
        <v>36866</v>
      </c>
      <c r="B33866" t="str">
        <f t="shared" si="1113"/>
        <v>https://www.udobaer.de/out/media/public/cust/others/s0000770-2021-ch_it.pdf</v>
      </c>
    </row>
    <row r="33867" spans="1:2" x14ac:dyDescent="0.2">
      <c r="A33867" s="1" t="s">
        <v>36867</v>
      </c>
      <c r="B33867" t="str">
        <f t="shared" si="1113"/>
        <v>https://www.udobaer.de/out/media/public/cust/others/s0000770-2021-ch_it.pdf</v>
      </c>
    </row>
    <row r="33868" spans="1:2" x14ac:dyDescent="0.2">
      <c r="A33868" s="1" t="s">
        <v>36868</v>
      </c>
      <c r="B33868" t="str">
        <f t="shared" si="1113"/>
        <v>https://www.udobaer.de/out/media/public/cust/others/s0000770-2021-ch_it.pdf</v>
      </c>
    </row>
    <row r="33869" spans="1:2" x14ac:dyDescent="0.2">
      <c r="A33869" s="1" t="s">
        <v>36869</v>
      </c>
      <c r="B33869" t="str">
        <f t="shared" si="1113"/>
        <v>https://www.udobaer.de/out/media/public/cust/others/s0000770-2021-ch_it.pdf</v>
      </c>
    </row>
    <row r="33870" spans="1:2" x14ac:dyDescent="0.2">
      <c r="A33870" s="1" t="s">
        <v>36884</v>
      </c>
      <c r="B33870" t="str">
        <f t="shared" si="1113"/>
        <v>https://www.udobaer.de/out/media/public/cust/others/s0000770-2021-ch_it.pdf</v>
      </c>
    </row>
    <row r="33871" spans="1:2" x14ac:dyDescent="0.2">
      <c r="A33871" s="1" t="s">
        <v>36887</v>
      </c>
      <c r="B33871" t="str">
        <f t="shared" si="1113"/>
        <v>https://www.udobaer.de/out/media/public/cust/others/s0000770-2021-ch_it.pdf</v>
      </c>
    </row>
    <row r="33872" spans="1:2" x14ac:dyDescent="0.2">
      <c r="A33872" s="1" t="s">
        <v>36888</v>
      </c>
      <c r="B33872" t="str">
        <f t="shared" si="1113"/>
        <v>https://www.udobaer.de/out/media/public/cust/others/s0000770-2021-ch_it.pdf</v>
      </c>
    </row>
    <row r="33873" spans="1:2" x14ac:dyDescent="0.2">
      <c r="A33873" s="1" t="s">
        <v>36889</v>
      </c>
      <c r="B33873" t="str">
        <f t="shared" si="1113"/>
        <v>https://www.udobaer.de/out/media/public/cust/others/s0000770-2021-ch_it.pdf</v>
      </c>
    </row>
    <row r="33874" spans="1:2" x14ac:dyDescent="0.2">
      <c r="A33874" s="1" t="s">
        <v>37612</v>
      </c>
      <c r="B33874" t="str">
        <f t="shared" si="1113"/>
        <v>https://www.udobaer.de/out/media/public/cust/others/s0000770-2021-ch_it.pdf</v>
      </c>
    </row>
    <row r="33875" spans="1:2" x14ac:dyDescent="0.2">
      <c r="A33875" s="1" t="s">
        <v>37614</v>
      </c>
      <c r="B33875" t="str">
        <f t="shared" si="1113"/>
        <v>https://www.udobaer.de/out/media/public/cust/others/s0000770-2021-ch_it.pdf</v>
      </c>
    </row>
    <row r="33876" spans="1:2" x14ac:dyDescent="0.2">
      <c r="A33876" s="1" t="s">
        <v>37615</v>
      </c>
      <c r="B33876" t="str">
        <f t="shared" si="1113"/>
        <v>https://www.udobaer.de/out/media/public/cust/others/s0000770-2021-ch_it.pdf</v>
      </c>
    </row>
    <row r="33877" spans="1:2" x14ac:dyDescent="0.2">
      <c r="A33877" s="1" t="s">
        <v>36848</v>
      </c>
      <c r="B33877" t="str">
        <f t="shared" ref="B33877:B33884" si="1114">HYPERLINK("https://www.udobaer.de/out/media/public/cust/others/s0000771-2021-ch_it.pdf")</f>
        <v>https://www.udobaer.de/out/media/public/cust/others/s0000771-2021-ch_it.pdf</v>
      </c>
    </row>
    <row r="33878" spans="1:2" x14ac:dyDescent="0.2">
      <c r="A33878" s="1" t="s">
        <v>36851</v>
      </c>
      <c r="B33878" t="str">
        <f t="shared" si="1114"/>
        <v>https://www.udobaer.de/out/media/public/cust/others/s0000771-2021-ch_it.pdf</v>
      </c>
    </row>
    <row r="33879" spans="1:2" x14ac:dyDescent="0.2">
      <c r="A33879" s="1" t="s">
        <v>36852</v>
      </c>
      <c r="B33879" t="str">
        <f t="shared" si="1114"/>
        <v>https://www.udobaer.de/out/media/public/cust/others/s0000771-2021-ch_it.pdf</v>
      </c>
    </row>
    <row r="33880" spans="1:2" x14ac:dyDescent="0.2">
      <c r="A33880" s="1" t="s">
        <v>36853</v>
      </c>
      <c r="B33880" t="str">
        <f t="shared" si="1114"/>
        <v>https://www.udobaer.de/out/media/public/cust/others/s0000771-2021-ch_it.pdf</v>
      </c>
    </row>
    <row r="33881" spans="1:2" x14ac:dyDescent="0.2">
      <c r="A33881" s="1" t="s">
        <v>36854</v>
      </c>
      <c r="B33881" t="str">
        <f t="shared" si="1114"/>
        <v>https://www.udobaer.de/out/media/public/cust/others/s0000771-2021-ch_it.pdf</v>
      </c>
    </row>
    <row r="33882" spans="1:2" x14ac:dyDescent="0.2">
      <c r="A33882" s="1" t="s">
        <v>36855</v>
      </c>
      <c r="B33882" t="str">
        <f t="shared" si="1114"/>
        <v>https://www.udobaer.de/out/media/public/cust/others/s0000771-2021-ch_it.pdf</v>
      </c>
    </row>
    <row r="33883" spans="1:2" x14ac:dyDescent="0.2">
      <c r="A33883" s="1" t="s">
        <v>36856</v>
      </c>
      <c r="B33883" t="str">
        <f t="shared" si="1114"/>
        <v>https://www.udobaer.de/out/media/public/cust/others/s0000771-2021-ch_it.pdf</v>
      </c>
    </row>
    <row r="33884" spans="1:2" x14ac:dyDescent="0.2">
      <c r="A33884" s="1" t="s">
        <v>36857</v>
      </c>
      <c r="B33884" t="str">
        <f t="shared" si="1114"/>
        <v>https://www.udobaer.de/out/media/public/cust/others/s0000771-2021-ch_it.pdf</v>
      </c>
    </row>
    <row r="33885" spans="1:2" x14ac:dyDescent="0.2">
      <c r="A33885" s="1" t="s">
        <v>36842</v>
      </c>
      <c r="B33885" t="str">
        <f t="shared" ref="B33885:B33892" si="1115">HYPERLINK("https://www.udobaer.de/out/media/public/cust/others/s0000772-2021-ch_it.pdf")</f>
        <v>https://www.udobaer.de/out/media/public/cust/others/s0000772-2021-ch_it.pdf</v>
      </c>
    </row>
    <row r="33886" spans="1:2" x14ac:dyDescent="0.2">
      <c r="A33886" s="1" t="s">
        <v>36843</v>
      </c>
      <c r="B33886" t="str">
        <f t="shared" si="1115"/>
        <v>https://www.udobaer.de/out/media/public/cust/others/s0000772-2021-ch_it.pdf</v>
      </c>
    </row>
    <row r="33887" spans="1:2" x14ac:dyDescent="0.2">
      <c r="A33887" s="1" t="s">
        <v>36844</v>
      </c>
      <c r="B33887" t="str">
        <f t="shared" si="1115"/>
        <v>https://www.udobaer.de/out/media/public/cust/others/s0000772-2021-ch_it.pdf</v>
      </c>
    </row>
    <row r="33888" spans="1:2" x14ac:dyDescent="0.2">
      <c r="A33888" s="1" t="s">
        <v>36845</v>
      </c>
      <c r="B33888" t="str">
        <f t="shared" si="1115"/>
        <v>https://www.udobaer.de/out/media/public/cust/others/s0000772-2021-ch_it.pdf</v>
      </c>
    </row>
    <row r="33889" spans="1:2" x14ac:dyDescent="0.2">
      <c r="A33889" s="1" t="s">
        <v>36846</v>
      </c>
      <c r="B33889" t="str">
        <f t="shared" si="1115"/>
        <v>https://www.udobaer.de/out/media/public/cust/others/s0000772-2021-ch_it.pdf</v>
      </c>
    </row>
    <row r="33890" spans="1:2" x14ac:dyDescent="0.2">
      <c r="A33890" s="1" t="s">
        <v>37576</v>
      </c>
      <c r="B33890" t="str">
        <f t="shared" si="1115"/>
        <v>https://www.udobaer.de/out/media/public/cust/others/s0000772-2021-ch_it.pdf</v>
      </c>
    </row>
    <row r="33891" spans="1:2" x14ac:dyDescent="0.2">
      <c r="A33891" s="1" t="s">
        <v>37577</v>
      </c>
      <c r="B33891" t="str">
        <f t="shared" si="1115"/>
        <v>https://www.udobaer.de/out/media/public/cust/others/s0000772-2021-ch_it.pdf</v>
      </c>
    </row>
    <row r="33892" spans="1:2" x14ac:dyDescent="0.2">
      <c r="A33892" s="1" t="s">
        <v>37578</v>
      </c>
      <c r="B33892" t="str">
        <f t="shared" si="1115"/>
        <v>https://www.udobaer.de/out/media/public/cust/others/s0000772-2021-ch_it.pdf</v>
      </c>
    </row>
    <row r="33893" spans="1:2" x14ac:dyDescent="0.2">
      <c r="A33893" s="1" t="s">
        <v>36847</v>
      </c>
      <c r="B33893" t="str">
        <f t="shared" ref="B33893:B33901" si="1116">HYPERLINK("https://www.udobaer.de/out/media/public/cust/others/s0000773-2021-ch_it.pdf")</f>
        <v>https://www.udobaer.de/out/media/public/cust/others/s0000773-2021-ch_it.pdf</v>
      </c>
    </row>
    <row r="33894" spans="1:2" x14ac:dyDescent="0.2">
      <c r="A33894" s="1" t="s">
        <v>36847</v>
      </c>
      <c r="B33894" t="str">
        <f t="shared" si="1116"/>
        <v>https://www.udobaer.de/out/media/public/cust/others/s0000773-2021-ch_it.pdf</v>
      </c>
    </row>
    <row r="33895" spans="1:2" x14ac:dyDescent="0.2">
      <c r="A33895" s="1" t="s">
        <v>36847</v>
      </c>
      <c r="B33895" t="str">
        <f t="shared" si="1116"/>
        <v>https://www.udobaer.de/out/media/public/cust/others/s0000773-2021-ch_it.pdf</v>
      </c>
    </row>
    <row r="33896" spans="1:2" x14ac:dyDescent="0.2">
      <c r="A33896" s="1" t="s">
        <v>36849</v>
      </c>
      <c r="B33896" t="str">
        <f t="shared" si="1116"/>
        <v>https://www.udobaer.de/out/media/public/cust/others/s0000773-2021-ch_it.pdf</v>
      </c>
    </row>
    <row r="33897" spans="1:2" x14ac:dyDescent="0.2">
      <c r="A33897" s="1" t="s">
        <v>36850</v>
      </c>
      <c r="B33897" t="str">
        <f t="shared" si="1116"/>
        <v>https://www.udobaer.de/out/media/public/cust/others/s0000773-2021-ch_it.pdf</v>
      </c>
    </row>
    <row r="33898" spans="1:2" x14ac:dyDescent="0.2">
      <c r="A33898" s="1" t="s">
        <v>36849</v>
      </c>
      <c r="B33898" t="str">
        <f t="shared" si="1116"/>
        <v>https://www.udobaer.de/out/media/public/cust/others/s0000773-2021-ch_it.pdf</v>
      </c>
    </row>
    <row r="33899" spans="1:2" x14ac:dyDescent="0.2">
      <c r="A33899" s="1" t="s">
        <v>36849</v>
      </c>
      <c r="B33899" t="str">
        <f t="shared" si="1116"/>
        <v>https://www.udobaer.de/out/media/public/cust/others/s0000773-2021-ch_it.pdf</v>
      </c>
    </row>
    <row r="33900" spans="1:2" x14ac:dyDescent="0.2">
      <c r="A33900" s="1" t="s">
        <v>36850</v>
      </c>
      <c r="B33900" t="str">
        <f t="shared" si="1116"/>
        <v>https://www.udobaer.de/out/media/public/cust/others/s0000773-2021-ch_it.pdf</v>
      </c>
    </row>
    <row r="33901" spans="1:2" x14ac:dyDescent="0.2">
      <c r="A33901" s="1" t="s">
        <v>36850</v>
      </c>
      <c r="B33901" t="str">
        <f t="shared" si="1116"/>
        <v>https://www.udobaer.de/out/media/public/cust/others/s0000773-2021-ch_it.pdf</v>
      </c>
    </row>
    <row r="33902" spans="1:2" x14ac:dyDescent="0.2">
      <c r="A33902" s="1" t="s">
        <v>37008</v>
      </c>
      <c r="B33902" t="str">
        <f t="shared" ref="B33902:B33915" si="1117">HYPERLINK("https://www.udobaer.de/out/media/public/cust/others/s0000774-2021-ch_it.pdf")</f>
        <v>https://www.udobaer.de/out/media/public/cust/others/s0000774-2021-ch_it.pdf</v>
      </c>
    </row>
    <row r="33903" spans="1:2" x14ac:dyDescent="0.2">
      <c r="A33903" s="1" t="s">
        <v>37008</v>
      </c>
      <c r="B33903" t="str">
        <f t="shared" si="1117"/>
        <v>https://www.udobaer.de/out/media/public/cust/others/s0000774-2021-ch_it.pdf</v>
      </c>
    </row>
    <row r="33904" spans="1:2" x14ac:dyDescent="0.2">
      <c r="A33904" s="1" t="s">
        <v>37011</v>
      </c>
      <c r="B33904" t="str">
        <f t="shared" si="1117"/>
        <v>https://www.udobaer.de/out/media/public/cust/others/s0000774-2021-ch_it.pdf</v>
      </c>
    </row>
    <row r="33905" spans="1:2" x14ac:dyDescent="0.2">
      <c r="A33905" s="1" t="s">
        <v>37011</v>
      </c>
      <c r="B33905" t="str">
        <f t="shared" si="1117"/>
        <v>https://www.udobaer.de/out/media/public/cust/others/s0000774-2021-ch_it.pdf</v>
      </c>
    </row>
    <row r="33906" spans="1:2" x14ac:dyDescent="0.2">
      <c r="A33906" s="1" t="s">
        <v>37596</v>
      </c>
      <c r="B33906" t="str">
        <f t="shared" si="1117"/>
        <v>https://www.udobaer.de/out/media/public/cust/others/s0000774-2021-ch_it.pdf</v>
      </c>
    </row>
    <row r="33907" spans="1:2" x14ac:dyDescent="0.2">
      <c r="A33907" s="1" t="s">
        <v>37597</v>
      </c>
      <c r="B33907" t="str">
        <f t="shared" si="1117"/>
        <v>https://www.udobaer.de/out/media/public/cust/others/s0000774-2021-ch_it.pdf</v>
      </c>
    </row>
    <row r="33908" spans="1:2" x14ac:dyDescent="0.2">
      <c r="A33908" s="1" t="s">
        <v>37598</v>
      </c>
      <c r="B33908" t="str">
        <f t="shared" si="1117"/>
        <v>https://www.udobaer.de/out/media/public/cust/others/s0000774-2021-ch_it.pdf</v>
      </c>
    </row>
    <row r="33909" spans="1:2" x14ac:dyDescent="0.2">
      <c r="A33909" s="1" t="s">
        <v>37599</v>
      </c>
      <c r="B33909" t="str">
        <f t="shared" si="1117"/>
        <v>https://www.udobaer.de/out/media/public/cust/others/s0000774-2021-ch_it.pdf</v>
      </c>
    </row>
    <row r="33910" spans="1:2" x14ac:dyDescent="0.2">
      <c r="A33910" s="1" t="s">
        <v>37600</v>
      </c>
      <c r="B33910" t="str">
        <f t="shared" si="1117"/>
        <v>https://www.udobaer.de/out/media/public/cust/others/s0000774-2021-ch_it.pdf</v>
      </c>
    </row>
    <row r="33911" spans="1:2" x14ac:dyDescent="0.2">
      <c r="A33911" s="1" t="s">
        <v>37601</v>
      </c>
      <c r="B33911" t="str">
        <f t="shared" si="1117"/>
        <v>https://www.udobaer.de/out/media/public/cust/others/s0000774-2021-ch_it.pdf</v>
      </c>
    </row>
    <row r="33912" spans="1:2" x14ac:dyDescent="0.2">
      <c r="A33912" s="1" t="s">
        <v>37602</v>
      </c>
      <c r="B33912" t="str">
        <f t="shared" si="1117"/>
        <v>https://www.udobaer.de/out/media/public/cust/others/s0000774-2021-ch_it.pdf</v>
      </c>
    </row>
    <row r="33913" spans="1:2" x14ac:dyDescent="0.2">
      <c r="A33913" s="1" t="s">
        <v>37603</v>
      </c>
      <c r="B33913" t="str">
        <f t="shared" si="1117"/>
        <v>https://www.udobaer.de/out/media/public/cust/others/s0000774-2021-ch_it.pdf</v>
      </c>
    </row>
    <row r="33914" spans="1:2" x14ac:dyDescent="0.2">
      <c r="A33914" s="1" t="s">
        <v>37620</v>
      </c>
      <c r="B33914" t="str">
        <f t="shared" si="1117"/>
        <v>https://www.udobaer.de/out/media/public/cust/others/s0000774-2021-ch_it.pdf</v>
      </c>
    </row>
    <row r="33915" spans="1:2" x14ac:dyDescent="0.2">
      <c r="A33915" s="1" t="s">
        <v>37622</v>
      </c>
      <c r="B33915" t="str">
        <f t="shared" si="1117"/>
        <v>https://www.udobaer.de/out/media/public/cust/others/s0000774-2021-ch_it.pdf</v>
      </c>
    </row>
    <row r="33916" spans="1:2" x14ac:dyDescent="0.2">
      <c r="A33916" s="1" t="s">
        <v>36978</v>
      </c>
      <c r="B33916" t="str">
        <f t="shared" ref="B33916:B33929" si="1118">HYPERLINK("https://www.udobaer.de/out/media/public/cust/others/s0000775-2021-ch_it.pdf")</f>
        <v>https://www.udobaer.de/out/media/public/cust/others/s0000775-2021-ch_it.pdf</v>
      </c>
    </row>
    <row r="33917" spans="1:2" x14ac:dyDescent="0.2">
      <c r="A33917" s="1" t="s">
        <v>36980</v>
      </c>
      <c r="B33917" t="str">
        <f t="shared" si="1118"/>
        <v>https://www.udobaer.de/out/media/public/cust/others/s0000775-2021-ch_it.pdf</v>
      </c>
    </row>
    <row r="33918" spans="1:2" x14ac:dyDescent="0.2">
      <c r="A33918" s="1" t="s">
        <v>36982</v>
      </c>
      <c r="B33918" t="str">
        <f t="shared" si="1118"/>
        <v>https://www.udobaer.de/out/media/public/cust/others/s0000775-2021-ch_it.pdf</v>
      </c>
    </row>
    <row r="33919" spans="1:2" x14ac:dyDescent="0.2">
      <c r="A33919" s="1" t="s">
        <v>36986</v>
      </c>
      <c r="B33919" t="str">
        <f t="shared" si="1118"/>
        <v>https://www.udobaer.de/out/media/public/cust/others/s0000775-2021-ch_it.pdf</v>
      </c>
    </row>
    <row r="33920" spans="1:2" x14ac:dyDescent="0.2">
      <c r="A33920" s="1" t="s">
        <v>36993</v>
      </c>
      <c r="B33920" t="str">
        <f t="shared" si="1118"/>
        <v>https://www.udobaer.de/out/media/public/cust/others/s0000775-2021-ch_it.pdf</v>
      </c>
    </row>
    <row r="33921" spans="1:2" x14ac:dyDescent="0.2">
      <c r="A33921" s="1" t="s">
        <v>36996</v>
      </c>
      <c r="B33921" t="str">
        <f t="shared" si="1118"/>
        <v>https://www.udobaer.de/out/media/public/cust/others/s0000775-2021-ch_it.pdf</v>
      </c>
    </row>
    <row r="33922" spans="1:2" x14ac:dyDescent="0.2">
      <c r="A33922" s="1" t="s">
        <v>36997</v>
      </c>
      <c r="B33922" t="str">
        <f t="shared" si="1118"/>
        <v>https://www.udobaer.de/out/media/public/cust/others/s0000775-2021-ch_it.pdf</v>
      </c>
    </row>
    <row r="33923" spans="1:2" x14ac:dyDescent="0.2">
      <c r="A33923" s="1" t="s">
        <v>36998</v>
      </c>
      <c r="B33923" t="str">
        <f t="shared" si="1118"/>
        <v>https://www.udobaer.de/out/media/public/cust/others/s0000775-2021-ch_it.pdf</v>
      </c>
    </row>
    <row r="33924" spans="1:2" x14ac:dyDescent="0.2">
      <c r="A33924" s="1" t="s">
        <v>37005</v>
      </c>
      <c r="B33924" t="str">
        <f t="shared" si="1118"/>
        <v>https://www.udobaer.de/out/media/public/cust/others/s0000775-2021-ch_it.pdf</v>
      </c>
    </row>
    <row r="33925" spans="1:2" x14ac:dyDescent="0.2">
      <c r="A33925" s="1" t="s">
        <v>37006</v>
      </c>
      <c r="B33925" t="str">
        <f t="shared" si="1118"/>
        <v>https://www.udobaer.de/out/media/public/cust/others/s0000775-2021-ch_it.pdf</v>
      </c>
    </row>
    <row r="33926" spans="1:2" x14ac:dyDescent="0.2">
      <c r="A33926" s="1" t="s">
        <v>37007</v>
      </c>
      <c r="B33926" t="str">
        <f t="shared" si="1118"/>
        <v>https://www.udobaer.de/out/media/public/cust/others/s0000775-2021-ch_it.pdf</v>
      </c>
    </row>
    <row r="33927" spans="1:2" x14ac:dyDescent="0.2">
      <c r="A33927" s="1" t="s">
        <v>37009</v>
      </c>
      <c r="B33927" t="str">
        <f t="shared" si="1118"/>
        <v>https://www.udobaer.de/out/media/public/cust/others/s0000775-2021-ch_it.pdf</v>
      </c>
    </row>
    <row r="33928" spans="1:2" x14ac:dyDescent="0.2">
      <c r="A33928" s="1" t="s">
        <v>37610</v>
      </c>
      <c r="B33928" t="str">
        <f t="shared" si="1118"/>
        <v>https://www.udobaer.de/out/media/public/cust/others/s0000775-2021-ch_it.pdf</v>
      </c>
    </row>
    <row r="33929" spans="1:2" x14ac:dyDescent="0.2">
      <c r="A33929" s="1" t="s">
        <v>37611</v>
      </c>
      <c r="B33929" t="str">
        <f t="shared" si="1118"/>
        <v>https://www.udobaer.de/out/media/public/cust/others/s0000775-2021-ch_it.pdf</v>
      </c>
    </row>
    <row r="33930" spans="1:2" x14ac:dyDescent="0.2">
      <c r="A33930" s="1" t="s">
        <v>36983</v>
      </c>
      <c r="B33930" t="str">
        <f t="shared" ref="B33930:B33939" si="1119">HYPERLINK("https://www.udobaer.de/out/media/public/cust/others/s0000776-2021-ch_it.pdf")</f>
        <v>https://www.udobaer.de/out/media/public/cust/others/s0000776-2021-ch_it.pdf</v>
      </c>
    </row>
    <row r="33931" spans="1:2" x14ac:dyDescent="0.2">
      <c r="A33931" s="1" t="s">
        <v>36985</v>
      </c>
      <c r="B33931" t="str">
        <f t="shared" si="1119"/>
        <v>https://www.udobaer.de/out/media/public/cust/others/s0000776-2021-ch_it.pdf</v>
      </c>
    </row>
    <row r="33932" spans="1:2" x14ac:dyDescent="0.2">
      <c r="A33932" s="1" t="s">
        <v>36987</v>
      </c>
      <c r="B33932" t="str">
        <f t="shared" si="1119"/>
        <v>https://www.udobaer.de/out/media/public/cust/others/s0000776-2021-ch_it.pdf</v>
      </c>
    </row>
    <row r="33933" spans="1:2" x14ac:dyDescent="0.2">
      <c r="A33933" s="1" t="s">
        <v>36992</v>
      </c>
      <c r="B33933" t="str">
        <f t="shared" si="1119"/>
        <v>https://www.udobaer.de/out/media/public/cust/others/s0000776-2021-ch_it.pdf</v>
      </c>
    </row>
    <row r="33934" spans="1:2" x14ac:dyDescent="0.2">
      <c r="A33934" s="1" t="s">
        <v>37001</v>
      </c>
      <c r="B33934" t="str">
        <f t="shared" si="1119"/>
        <v>https://www.udobaer.de/out/media/public/cust/others/s0000776-2021-ch_it.pdf</v>
      </c>
    </row>
    <row r="33935" spans="1:2" x14ac:dyDescent="0.2">
      <c r="A33935" s="1" t="s">
        <v>37002</v>
      </c>
      <c r="B33935" t="str">
        <f t="shared" si="1119"/>
        <v>https://www.udobaer.de/out/media/public/cust/others/s0000776-2021-ch_it.pdf</v>
      </c>
    </row>
    <row r="33936" spans="1:2" x14ac:dyDescent="0.2">
      <c r="A33936" s="1" t="s">
        <v>37604</v>
      </c>
      <c r="B33936" t="str">
        <f t="shared" si="1119"/>
        <v>https://www.udobaer.de/out/media/public/cust/others/s0000776-2021-ch_it.pdf</v>
      </c>
    </row>
    <row r="33937" spans="1:2" x14ac:dyDescent="0.2">
      <c r="A33937" s="1" t="s">
        <v>37605</v>
      </c>
      <c r="B33937" t="str">
        <f t="shared" si="1119"/>
        <v>https://www.udobaer.de/out/media/public/cust/others/s0000776-2021-ch_it.pdf</v>
      </c>
    </row>
    <row r="33938" spans="1:2" x14ac:dyDescent="0.2">
      <c r="A33938" s="1" t="s">
        <v>37606</v>
      </c>
      <c r="B33938" t="str">
        <f t="shared" si="1119"/>
        <v>https://www.udobaer.de/out/media/public/cust/others/s0000776-2021-ch_it.pdf</v>
      </c>
    </row>
    <row r="33939" spans="1:2" x14ac:dyDescent="0.2">
      <c r="A33939" s="1" t="s">
        <v>37607</v>
      </c>
      <c r="B33939" t="str">
        <f t="shared" si="1119"/>
        <v>https://www.udobaer.de/out/media/public/cust/others/s0000776-2021-ch_it.pdf</v>
      </c>
    </row>
    <row r="33940" spans="1:2" x14ac:dyDescent="0.2">
      <c r="A33940" s="1" t="s">
        <v>37483</v>
      </c>
      <c r="B33940" t="str">
        <f t="shared" ref="B33940:B33953" si="1120">HYPERLINK("https://www.udobaer.de/out/media/public/cust/others/s0000777-2021-ch_it.pdf")</f>
        <v>https://www.udobaer.de/out/media/public/cust/others/s0000777-2021-ch_it.pdf</v>
      </c>
    </row>
    <row r="33941" spans="1:2" x14ac:dyDescent="0.2">
      <c r="A33941" s="1" t="s">
        <v>37484</v>
      </c>
      <c r="B33941" t="str">
        <f t="shared" si="1120"/>
        <v>https://www.udobaer.de/out/media/public/cust/others/s0000777-2021-ch_it.pdf</v>
      </c>
    </row>
    <row r="33942" spans="1:2" x14ac:dyDescent="0.2">
      <c r="A33942" s="1" t="s">
        <v>37485</v>
      </c>
      <c r="B33942" t="str">
        <f t="shared" si="1120"/>
        <v>https://www.udobaer.de/out/media/public/cust/others/s0000777-2021-ch_it.pdf</v>
      </c>
    </row>
    <row r="33943" spans="1:2" x14ac:dyDescent="0.2">
      <c r="A33943" s="1" t="s">
        <v>37486</v>
      </c>
      <c r="B33943" t="str">
        <f t="shared" si="1120"/>
        <v>https://www.udobaer.de/out/media/public/cust/others/s0000777-2021-ch_it.pdf</v>
      </c>
    </row>
    <row r="33944" spans="1:2" x14ac:dyDescent="0.2">
      <c r="A33944" s="1" t="s">
        <v>37487</v>
      </c>
      <c r="B33944" t="str">
        <f t="shared" si="1120"/>
        <v>https://www.udobaer.de/out/media/public/cust/others/s0000777-2021-ch_it.pdf</v>
      </c>
    </row>
    <row r="33945" spans="1:2" x14ac:dyDescent="0.2">
      <c r="A33945" s="1" t="s">
        <v>37488</v>
      </c>
      <c r="B33945" t="str">
        <f t="shared" si="1120"/>
        <v>https://www.udobaer.de/out/media/public/cust/others/s0000777-2021-ch_it.pdf</v>
      </c>
    </row>
    <row r="33946" spans="1:2" x14ac:dyDescent="0.2">
      <c r="A33946" s="1" t="s">
        <v>37489</v>
      </c>
      <c r="B33946" t="str">
        <f t="shared" si="1120"/>
        <v>https://www.udobaer.de/out/media/public/cust/others/s0000777-2021-ch_it.pdf</v>
      </c>
    </row>
    <row r="33947" spans="1:2" x14ac:dyDescent="0.2">
      <c r="A33947" s="1" t="s">
        <v>37490</v>
      </c>
      <c r="B33947" t="str">
        <f t="shared" si="1120"/>
        <v>https://www.udobaer.de/out/media/public/cust/others/s0000777-2021-ch_it.pdf</v>
      </c>
    </row>
    <row r="33948" spans="1:2" x14ac:dyDescent="0.2">
      <c r="A33948" s="1" t="s">
        <v>37491</v>
      </c>
      <c r="B33948" t="str">
        <f t="shared" si="1120"/>
        <v>https://www.udobaer.de/out/media/public/cust/others/s0000777-2021-ch_it.pdf</v>
      </c>
    </row>
    <row r="33949" spans="1:2" x14ac:dyDescent="0.2">
      <c r="A33949" s="1" t="s">
        <v>37492</v>
      </c>
      <c r="B33949" t="str">
        <f t="shared" si="1120"/>
        <v>https://www.udobaer.de/out/media/public/cust/others/s0000777-2021-ch_it.pdf</v>
      </c>
    </row>
    <row r="33950" spans="1:2" x14ac:dyDescent="0.2">
      <c r="A33950" s="1" t="s">
        <v>37493</v>
      </c>
      <c r="B33950" t="str">
        <f t="shared" si="1120"/>
        <v>https://www.udobaer.de/out/media/public/cust/others/s0000777-2021-ch_it.pdf</v>
      </c>
    </row>
    <row r="33951" spans="1:2" x14ac:dyDescent="0.2">
      <c r="A33951" s="1" t="s">
        <v>37494</v>
      </c>
      <c r="B33951" t="str">
        <f t="shared" si="1120"/>
        <v>https://www.udobaer.de/out/media/public/cust/others/s0000777-2021-ch_it.pdf</v>
      </c>
    </row>
    <row r="33952" spans="1:2" x14ac:dyDescent="0.2">
      <c r="A33952" s="1" t="s">
        <v>37495</v>
      </c>
      <c r="B33952" t="str">
        <f t="shared" si="1120"/>
        <v>https://www.udobaer.de/out/media/public/cust/others/s0000777-2021-ch_it.pdf</v>
      </c>
    </row>
    <row r="33953" spans="1:2" x14ac:dyDescent="0.2">
      <c r="A33953" s="1" t="s">
        <v>37497</v>
      </c>
      <c r="B33953" t="str">
        <f t="shared" si="1120"/>
        <v>https://www.udobaer.de/out/media/public/cust/others/s0000777-2021-ch_it.pdf</v>
      </c>
    </row>
    <row r="33954" spans="1:2" x14ac:dyDescent="0.2">
      <c r="A33954" s="1" t="s">
        <v>37456</v>
      </c>
      <c r="B33954" t="str">
        <f t="shared" ref="B33954:B33974" si="1121">HYPERLINK("https://www.udobaer.de/out/media/public/cust/others/s0000778-2021-ch_it.pdf")</f>
        <v>https://www.udobaer.de/out/media/public/cust/others/s0000778-2021-ch_it.pdf</v>
      </c>
    </row>
    <row r="33955" spans="1:2" x14ac:dyDescent="0.2">
      <c r="A33955" s="1" t="s">
        <v>37457</v>
      </c>
      <c r="B33955" t="str">
        <f t="shared" si="1121"/>
        <v>https://www.udobaer.de/out/media/public/cust/others/s0000778-2021-ch_it.pdf</v>
      </c>
    </row>
    <row r="33956" spans="1:2" x14ac:dyDescent="0.2">
      <c r="A33956" s="1" t="s">
        <v>37458</v>
      </c>
      <c r="B33956" t="str">
        <f t="shared" si="1121"/>
        <v>https://www.udobaer.de/out/media/public/cust/others/s0000778-2021-ch_it.pdf</v>
      </c>
    </row>
    <row r="33957" spans="1:2" x14ac:dyDescent="0.2">
      <c r="A33957" s="1" t="s">
        <v>37459</v>
      </c>
      <c r="B33957" t="str">
        <f t="shared" si="1121"/>
        <v>https://www.udobaer.de/out/media/public/cust/others/s0000778-2021-ch_it.pdf</v>
      </c>
    </row>
    <row r="33958" spans="1:2" x14ac:dyDescent="0.2">
      <c r="A33958" s="1" t="s">
        <v>37460</v>
      </c>
      <c r="B33958" t="str">
        <f t="shared" si="1121"/>
        <v>https://www.udobaer.de/out/media/public/cust/others/s0000778-2021-ch_it.pdf</v>
      </c>
    </row>
    <row r="33959" spans="1:2" x14ac:dyDescent="0.2">
      <c r="A33959" s="1" t="s">
        <v>37468</v>
      </c>
      <c r="B33959" t="str">
        <f t="shared" si="1121"/>
        <v>https://www.udobaer.de/out/media/public/cust/others/s0000778-2021-ch_it.pdf</v>
      </c>
    </row>
    <row r="33960" spans="1:2" x14ac:dyDescent="0.2">
      <c r="A33960" s="1" t="s">
        <v>37469</v>
      </c>
      <c r="B33960" t="str">
        <f t="shared" si="1121"/>
        <v>https://www.udobaer.de/out/media/public/cust/others/s0000778-2021-ch_it.pdf</v>
      </c>
    </row>
    <row r="33961" spans="1:2" x14ac:dyDescent="0.2">
      <c r="A33961" s="1" t="s">
        <v>37470</v>
      </c>
      <c r="B33961" t="str">
        <f t="shared" si="1121"/>
        <v>https://www.udobaer.de/out/media/public/cust/others/s0000778-2021-ch_it.pdf</v>
      </c>
    </row>
    <row r="33962" spans="1:2" x14ac:dyDescent="0.2">
      <c r="A33962" s="1" t="s">
        <v>37471</v>
      </c>
      <c r="B33962" t="str">
        <f t="shared" si="1121"/>
        <v>https://www.udobaer.de/out/media/public/cust/others/s0000778-2021-ch_it.pdf</v>
      </c>
    </row>
    <row r="33963" spans="1:2" x14ac:dyDescent="0.2">
      <c r="A33963" s="1" t="s">
        <v>37472</v>
      </c>
      <c r="B33963" t="str">
        <f t="shared" si="1121"/>
        <v>https://www.udobaer.de/out/media/public/cust/others/s0000778-2021-ch_it.pdf</v>
      </c>
    </row>
    <row r="33964" spans="1:2" x14ac:dyDescent="0.2">
      <c r="A33964" s="1" t="s">
        <v>37473</v>
      </c>
      <c r="B33964" t="str">
        <f t="shared" si="1121"/>
        <v>https://www.udobaer.de/out/media/public/cust/others/s0000778-2021-ch_it.pdf</v>
      </c>
    </row>
    <row r="33965" spans="1:2" x14ac:dyDescent="0.2">
      <c r="A33965" s="1" t="s">
        <v>37474</v>
      </c>
      <c r="B33965" t="str">
        <f t="shared" si="1121"/>
        <v>https://www.udobaer.de/out/media/public/cust/others/s0000778-2021-ch_it.pdf</v>
      </c>
    </row>
    <row r="33966" spans="1:2" x14ac:dyDescent="0.2">
      <c r="A33966" s="1" t="s">
        <v>37475</v>
      </c>
      <c r="B33966" t="str">
        <f t="shared" si="1121"/>
        <v>https://www.udobaer.de/out/media/public/cust/others/s0000778-2021-ch_it.pdf</v>
      </c>
    </row>
    <row r="33967" spans="1:2" x14ac:dyDescent="0.2">
      <c r="A33967" s="1" t="s">
        <v>37476</v>
      </c>
      <c r="B33967" t="str">
        <f t="shared" si="1121"/>
        <v>https://www.udobaer.de/out/media/public/cust/others/s0000778-2021-ch_it.pdf</v>
      </c>
    </row>
    <row r="33968" spans="1:2" x14ac:dyDescent="0.2">
      <c r="A33968" s="1" t="s">
        <v>37477</v>
      </c>
      <c r="B33968" t="str">
        <f t="shared" si="1121"/>
        <v>https://www.udobaer.de/out/media/public/cust/others/s0000778-2021-ch_it.pdf</v>
      </c>
    </row>
    <row r="33969" spans="1:2" x14ac:dyDescent="0.2">
      <c r="A33969" s="1" t="s">
        <v>37478</v>
      </c>
      <c r="B33969" t="str">
        <f t="shared" si="1121"/>
        <v>https://www.udobaer.de/out/media/public/cust/others/s0000778-2021-ch_it.pdf</v>
      </c>
    </row>
    <row r="33970" spans="1:2" x14ac:dyDescent="0.2">
      <c r="A33970" s="1" t="s">
        <v>37479</v>
      </c>
      <c r="B33970" t="str">
        <f t="shared" si="1121"/>
        <v>https://www.udobaer.de/out/media/public/cust/others/s0000778-2021-ch_it.pdf</v>
      </c>
    </row>
    <row r="33971" spans="1:2" x14ac:dyDescent="0.2">
      <c r="A33971" s="1" t="s">
        <v>37480</v>
      </c>
      <c r="B33971" t="str">
        <f t="shared" si="1121"/>
        <v>https://www.udobaer.de/out/media/public/cust/others/s0000778-2021-ch_it.pdf</v>
      </c>
    </row>
    <row r="33972" spans="1:2" x14ac:dyDescent="0.2">
      <c r="A33972" s="1" t="s">
        <v>37481</v>
      </c>
      <c r="B33972" t="str">
        <f t="shared" si="1121"/>
        <v>https://www.udobaer.de/out/media/public/cust/others/s0000778-2021-ch_it.pdf</v>
      </c>
    </row>
    <row r="33973" spans="1:2" x14ac:dyDescent="0.2">
      <c r="A33973" s="1" t="s">
        <v>37482</v>
      </c>
      <c r="B33973" t="str">
        <f t="shared" si="1121"/>
        <v>https://www.udobaer.de/out/media/public/cust/others/s0000778-2021-ch_it.pdf</v>
      </c>
    </row>
    <row r="33974" spans="1:2" x14ac:dyDescent="0.2">
      <c r="A33974" s="1" t="s">
        <v>37575</v>
      </c>
      <c r="B33974" t="str">
        <f t="shared" si="1121"/>
        <v>https://www.udobaer.de/out/media/public/cust/others/s0000778-2021-ch_it.pdf</v>
      </c>
    </row>
    <row r="33975" spans="1:2" x14ac:dyDescent="0.2">
      <c r="A33975" s="1" t="s">
        <v>36988</v>
      </c>
      <c r="B33975" t="str">
        <f>HYPERLINK("https://www.udobaer.de/out/media/public/cust/others/s0000779-2021-ch_it.pdf")</f>
        <v>https://www.udobaer.de/out/media/public/cust/others/s0000779-2021-ch_it.pdf</v>
      </c>
    </row>
    <row r="33976" spans="1:2" x14ac:dyDescent="0.2">
      <c r="A33976" s="1" t="s">
        <v>37609</v>
      </c>
      <c r="B33976" t="str">
        <f>HYPERLINK("https://www.udobaer.de/out/media/public/cust/others/s0000779-2021-ch_it.pdf")</f>
        <v>https://www.udobaer.de/out/media/public/cust/others/s0000779-2021-ch_it.pdf</v>
      </c>
    </row>
    <row r="33977" spans="1:2" x14ac:dyDescent="0.2">
      <c r="A33977" s="1" t="s">
        <v>36890</v>
      </c>
      <c r="B33977" t="str">
        <f t="shared" ref="B33977:B34004" si="1122">HYPERLINK("https://www.udobaer.de/out/media/public/cust/others/s0000780-2021-ch_it.pdf")</f>
        <v>https://www.udobaer.de/out/media/public/cust/others/s0000780-2021-ch_it.pdf</v>
      </c>
    </row>
    <row r="33978" spans="1:2" x14ac:dyDescent="0.2">
      <c r="A33978" s="1" t="s">
        <v>36890</v>
      </c>
      <c r="B33978" t="str">
        <f t="shared" si="1122"/>
        <v>https://www.udobaer.de/out/media/public/cust/others/s0000780-2021-ch_it.pdf</v>
      </c>
    </row>
    <row r="33979" spans="1:2" x14ac:dyDescent="0.2">
      <c r="A33979" s="1" t="s">
        <v>36890</v>
      </c>
      <c r="B33979" t="str">
        <f t="shared" si="1122"/>
        <v>https://www.udobaer.de/out/media/public/cust/others/s0000780-2021-ch_it.pdf</v>
      </c>
    </row>
    <row r="33980" spans="1:2" x14ac:dyDescent="0.2">
      <c r="A33980" s="1" t="s">
        <v>36891</v>
      </c>
      <c r="B33980" t="str">
        <f t="shared" si="1122"/>
        <v>https://www.udobaer.de/out/media/public/cust/others/s0000780-2021-ch_it.pdf</v>
      </c>
    </row>
    <row r="33981" spans="1:2" x14ac:dyDescent="0.2">
      <c r="A33981" s="1" t="s">
        <v>36891</v>
      </c>
      <c r="B33981" t="str">
        <f t="shared" si="1122"/>
        <v>https://www.udobaer.de/out/media/public/cust/others/s0000780-2021-ch_it.pdf</v>
      </c>
    </row>
    <row r="33982" spans="1:2" x14ac:dyDescent="0.2">
      <c r="A33982" s="1" t="s">
        <v>36892</v>
      </c>
      <c r="B33982" t="str">
        <f t="shared" si="1122"/>
        <v>https://www.udobaer.de/out/media/public/cust/others/s0000780-2021-ch_it.pdf</v>
      </c>
    </row>
    <row r="33983" spans="1:2" x14ac:dyDescent="0.2">
      <c r="A33983" s="1" t="s">
        <v>36892</v>
      </c>
      <c r="B33983" t="str">
        <f t="shared" si="1122"/>
        <v>https://www.udobaer.de/out/media/public/cust/others/s0000780-2021-ch_it.pdf</v>
      </c>
    </row>
    <row r="33984" spans="1:2" x14ac:dyDescent="0.2">
      <c r="A33984" s="1" t="s">
        <v>36892</v>
      </c>
      <c r="B33984" t="str">
        <f t="shared" si="1122"/>
        <v>https://www.udobaer.de/out/media/public/cust/others/s0000780-2021-ch_it.pdf</v>
      </c>
    </row>
    <row r="33985" spans="1:2" x14ac:dyDescent="0.2">
      <c r="A33985" s="1" t="s">
        <v>36893</v>
      </c>
      <c r="B33985" t="str">
        <f t="shared" si="1122"/>
        <v>https://www.udobaer.de/out/media/public/cust/others/s0000780-2021-ch_it.pdf</v>
      </c>
    </row>
    <row r="33986" spans="1:2" x14ac:dyDescent="0.2">
      <c r="A33986" s="1" t="s">
        <v>36893</v>
      </c>
      <c r="B33986" t="str">
        <f t="shared" si="1122"/>
        <v>https://www.udobaer.de/out/media/public/cust/others/s0000780-2021-ch_it.pdf</v>
      </c>
    </row>
    <row r="33987" spans="1:2" x14ac:dyDescent="0.2">
      <c r="A33987" s="1" t="s">
        <v>36893</v>
      </c>
      <c r="B33987" t="str">
        <f t="shared" si="1122"/>
        <v>https://www.udobaer.de/out/media/public/cust/others/s0000780-2021-ch_it.pdf</v>
      </c>
    </row>
    <row r="33988" spans="1:2" x14ac:dyDescent="0.2">
      <c r="A33988" s="1" t="s">
        <v>36894</v>
      </c>
      <c r="B33988" t="str">
        <f t="shared" si="1122"/>
        <v>https://www.udobaer.de/out/media/public/cust/others/s0000780-2021-ch_it.pdf</v>
      </c>
    </row>
    <row r="33989" spans="1:2" x14ac:dyDescent="0.2">
      <c r="A33989" s="1" t="s">
        <v>36894</v>
      </c>
      <c r="B33989" t="str">
        <f t="shared" si="1122"/>
        <v>https://www.udobaer.de/out/media/public/cust/others/s0000780-2021-ch_it.pdf</v>
      </c>
    </row>
    <row r="33990" spans="1:2" x14ac:dyDescent="0.2">
      <c r="A33990" s="1" t="s">
        <v>36894</v>
      </c>
      <c r="B33990" t="str">
        <f t="shared" si="1122"/>
        <v>https://www.udobaer.de/out/media/public/cust/others/s0000780-2021-ch_it.pdf</v>
      </c>
    </row>
    <row r="33991" spans="1:2" x14ac:dyDescent="0.2">
      <c r="A33991" s="1" t="s">
        <v>36895</v>
      </c>
      <c r="B33991" t="str">
        <f t="shared" si="1122"/>
        <v>https://www.udobaer.de/out/media/public/cust/others/s0000780-2021-ch_it.pdf</v>
      </c>
    </row>
    <row r="33992" spans="1:2" x14ac:dyDescent="0.2">
      <c r="A33992" s="1" t="s">
        <v>36895</v>
      </c>
      <c r="B33992" t="str">
        <f t="shared" si="1122"/>
        <v>https://www.udobaer.de/out/media/public/cust/others/s0000780-2021-ch_it.pdf</v>
      </c>
    </row>
    <row r="33993" spans="1:2" x14ac:dyDescent="0.2">
      <c r="A33993" s="1" t="s">
        <v>36895</v>
      </c>
      <c r="B33993" t="str">
        <f t="shared" si="1122"/>
        <v>https://www.udobaer.de/out/media/public/cust/others/s0000780-2021-ch_it.pdf</v>
      </c>
    </row>
    <row r="33994" spans="1:2" x14ac:dyDescent="0.2">
      <c r="A33994" s="1" t="s">
        <v>36896</v>
      </c>
      <c r="B33994" t="str">
        <f t="shared" si="1122"/>
        <v>https://www.udobaer.de/out/media/public/cust/others/s0000780-2021-ch_it.pdf</v>
      </c>
    </row>
    <row r="33995" spans="1:2" x14ac:dyDescent="0.2">
      <c r="A33995" s="1" t="s">
        <v>36896</v>
      </c>
      <c r="B33995" t="str">
        <f t="shared" si="1122"/>
        <v>https://www.udobaer.de/out/media/public/cust/others/s0000780-2021-ch_it.pdf</v>
      </c>
    </row>
    <row r="33996" spans="1:2" x14ac:dyDescent="0.2">
      <c r="A33996" s="1" t="s">
        <v>36896</v>
      </c>
      <c r="B33996" t="str">
        <f t="shared" si="1122"/>
        <v>https://www.udobaer.de/out/media/public/cust/others/s0000780-2021-ch_it.pdf</v>
      </c>
    </row>
    <row r="33997" spans="1:2" x14ac:dyDescent="0.2">
      <c r="A33997" s="1" t="s">
        <v>36897</v>
      </c>
      <c r="B33997" t="str">
        <f t="shared" si="1122"/>
        <v>https://www.udobaer.de/out/media/public/cust/others/s0000780-2021-ch_it.pdf</v>
      </c>
    </row>
    <row r="33998" spans="1:2" x14ac:dyDescent="0.2">
      <c r="A33998" s="1" t="s">
        <v>36897</v>
      </c>
      <c r="B33998" t="str">
        <f t="shared" si="1122"/>
        <v>https://www.udobaer.de/out/media/public/cust/others/s0000780-2021-ch_it.pdf</v>
      </c>
    </row>
    <row r="33999" spans="1:2" x14ac:dyDescent="0.2">
      <c r="A33999" s="1" t="s">
        <v>36897</v>
      </c>
      <c r="B33999" t="str">
        <f t="shared" si="1122"/>
        <v>https://www.udobaer.de/out/media/public/cust/others/s0000780-2021-ch_it.pdf</v>
      </c>
    </row>
    <row r="34000" spans="1:2" x14ac:dyDescent="0.2">
      <c r="A34000" s="1" t="s">
        <v>36898</v>
      </c>
      <c r="B34000" t="str">
        <f t="shared" si="1122"/>
        <v>https://www.udobaer.de/out/media/public/cust/others/s0000780-2021-ch_it.pdf</v>
      </c>
    </row>
    <row r="34001" spans="1:2" x14ac:dyDescent="0.2">
      <c r="A34001" s="1" t="s">
        <v>36898</v>
      </c>
      <c r="B34001" t="str">
        <f t="shared" si="1122"/>
        <v>https://www.udobaer.de/out/media/public/cust/others/s0000780-2021-ch_it.pdf</v>
      </c>
    </row>
    <row r="34002" spans="1:2" x14ac:dyDescent="0.2">
      <c r="A34002" s="1" t="s">
        <v>36898</v>
      </c>
      <c r="B34002" t="str">
        <f t="shared" si="1122"/>
        <v>https://www.udobaer.de/out/media/public/cust/others/s0000780-2021-ch_it.pdf</v>
      </c>
    </row>
    <row r="34003" spans="1:2" x14ac:dyDescent="0.2">
      <c r="A34003" s="1" t="s">
        <v>36899</v>
      </c>
      <c r="B34003" t="str">
        <f t="shared" si="1122"/>
        <v>https://www.udobaer.de/out/media/public/cust/others/s0000780-2021-ch_it.pdf</v>
      </c>
    </row>
    <row r="34004" spans="1:2" x14ac:dyDescent="0.2">
      <c r="A34004" s="1" t="s">
        <v>36900</v>
      </c>
      <c r="B34004" t="str">
        <f t="shared" si="1122"/>
        <v>https://www.udobaer.de/out/media/public/cust/others/s0000780-2021-ch_it.pdf</v>
      </c>
    </row>
    <row r="34005" spans="1:2" x14ac:dyDescent="0.2">
      <c r="A34005" s="1" t="s">
        <v>36427</v>
      </c>
      <c r="B34005" t="str">
        <f t="shared" ref="B34005:B34017" si="1123">HYPERLINK("https://www.udobaer.de/out/media/public/cust/others/s0000781-2021-ch_it.pdf")</f>
        <v>https://www.udobaer.de/out/media/public/cust/others/s0000781-2021-ch_it.pdf</v>
      </c>
    </row>
    <row r="34006" spans="1:2" x14ac:dyDescent="0.2">
      <c r="A34006" s="1" t="s">
        <v>36430</v>
      </c>
      <c r="B34006" t="str">
        <f t="shared" si="1123"/>
        <v>https://www.udobaer.de/out/media/public/cust/others/s0000781-2021-ch_it.pdf</v>
      </c>
    </row>
    <row r="34007" spans="1:2" x14ac:dyDescent="0.2">
      <c r="A34007" s="1" t="s">
        <v>37309</v>
      </c>
      <c r="B34007" t="str">
        <f t="shared" si="1123"/>
        <v>https://www.udobaer.de/out/media/public/cust/others/s0000781-2021-ch_it.pdf</v>
      </c>
    </row>
    <row r="34008" spans="1:2" x14ac:dyDescent="0.2">
      <c r="A34008" s="1" t="s">
        <v>37336</v>
      </c>
      <c r="B34008" t="str">
        <f t="shared" si="1123"/>
        <v>https://www.udobaer.de/out/media/public/cust/others/s0000781-2021-ch_it.pdf</v>
      </c>
    </row>
    <row r="34009" spans="1:2" x14ac:dyDescent="0.2">
      <c r="A34009" s="1" t="s">
        <v>37337</v>
      </c>
      <c r="B34009" t="str">
        <f t="shared" si="1123"/>
        <v>https://www.udobaer.de/out/media/public/cust/others/s0000781-2021-ch_it.pdf</v>
      </c>
    </row>
    <row r="34010" spans="1:2" x14ac:dyDescent="0.2">
      <c r="A34010" s="1" t="s">
        <v>37339</v>
      </c>
      <c r="B34010" t="str">
        <f t="shared" si="1123"/>
        <v>https://www.udobaer.de/out/media/public/cust/others/s0000781-2021-ch_it.pdf</v>
      </c>
    </row>
    <row r="34011" spans="1:2" x14ac:dyDescent="0.2">
      <c r="A34011" s="1" t="s">
        <v>37340</v>
      </c>
      <c r="B34011" t="str">
        <f t="shared" si="1123"/>
        <v>https://www.udobaer.de/out/media/public/cust/others/s0000781-2021-ch_it.pdf</v>
      </c>
    </row>
    <row r="34012" spans="1:2" x14ac:dyDescent="0.2">
      <c r="A34012" s="1" t="s">
        <v>37342</v>
      </c>
      <c r="B34012" t="str">
        <f t="shared" si="1123"/>
        <v>https://www.udobaer.de/out/media/public/cust/others/s0000781-2021-ch_it.pdf</v>
      </c>
    </row>
    <row r="34013" spans="1:2" x14ac:dyDescent="0.2">
      <c r="A34013" s="1" t="s">
        <v>37343</v>
      </c>
      <c r="B34013" t="str">
        <f t="shared" si="1123"/>
        <v>https://www.udobaer.de/out/media/public/cust/others/s0000781-2021-ch_it.pdf</v>
      </c>
    </row>
    <row r="34014" spans="1:2" x14ac:dyDescent="0.2">
      <c r="A34014" s="1" t="s">
        <v>37344</v>
      </c>
      <c r="B34014" t="str">
        <f t="shared" si="1123"/>
        <v>https://www.udobaer.de/out/media/public/cust/others/s0000781-2021-ch_it.pdf</v>
      </c>
    </row>
    <row r="34015" spans="1:2" x14ac:dyDescent="0.2">
      <c r="A34015" s="1" t="s">
        <v>37345</v>
      </c>
      <c r="B34015" t="str">
        <f t="shared" si="1123"/>
        <v>https://www.udobaer.de/out/media/public/cust/others/s0000781-2021-ch_it.pdf</v>
      </c>
    </row>
    <row r="34016" spans="1:2" x14ac:dyDescent="0.2">
      <c r="A34016" s="1" t="s">
        <v>37346</v>
      </c>
      <c r="B34016" t="str">
        <f t="shared" si="1123"/>
        <v>https://www.udobaer.de/out/media/public/cust/others/s0000781-2021-ch_it.pdf</v>
      </c>
    </row>
    <row r="34017" spans="1:2" x14ac:dyDescent="0.2">
      <c r="A34017" s="1" t="s">
        <v>37528</v>
      </c>
      <c r="B34017" t="str">
        <f t="shared" si="1123"/>
        <v>https://www.udobaer.de/out/media/public/cust/others/s0000781-2021-ch_it.pdf</v>
      </c>
    </row>
    <row r="34018" spans="1:2" x14ac:dyDescent="0.2">
      <c r="A34018" s="1" t="s">
        <v>36830</v>
      </c>
      <c r="B34018" t="str">
        <f t="shared" ref="B34018:B34032" si="1124">HYPERLINK("https://www.udobaer.de/out/media/public/cust/others/s0000782-2021-ch_it.pdf")</f>
        <v>https://www.udobaer.de/out/media/public/cust/others/s0000782-2021-ch_it.pdf</v>
      </c>
    </row>
    <row r="34019" spans="1:2" x14ac:dyDescent="0.2">
      <c r="A34019" s="1" t="s">
        <v>36831</v>
      </c>
      <c r="B34019" t="str">
        <f t="shared" si="1124"/>
        <v>https://www.udobaer.de/out/media/public/cust/others/s0000782-2021-ch_it.pdf</v>
      </c>
    </row>
    <row r="34020" spans="1:2" x14ac:dyDescent="0.2">
      <c r="A34020" s="1" t="s">
        <v>36832</v>
      </c>
      <c r="B34020" t="str">
        <f t="shared" si="1124"/>
        <v>https://www.udobaer.de/out/media/public/cust/others/s0000782-2021-ch_it.pdf</v>
      </c>
    </row>
    <row r="34021" spans="1:2" x14ac:dyDescent="0.2">
      <c r="A34021" s="1" t="s">
        <v>36833</v>
      </c>
      <c r="B34021" t="str">
        <f t="shared" si="1124"/>
        <v>https://www.udobaer.de/out/media/public/cust/others/s0000782-2021-ch_it.pdf</v>
      </c>
    </row>
    <row r="34022" spans="1:2" x14ac:dyDescent="0.2">
      <c r="A34022" s="1" t="s">
        <v>36834</v>
      </c>
      <c r="B34022" t="str">
        <f t="shared" si="1124"/>
        <v>https://www.udobaer.de/out/media/public/cust/others/s0000782-2021-ch_it.pdf</v>
      </c>
    </row>
    <row r="34023" spans="1:2" x14ac:dyDescent="0.2">
      <c r="A34023" s="1" t="s">
        <v>36835</v>
      </c>
      <c r="B34023" t="str">
        <f t="shared" si="1124"/>
        <v>https://www.udobaer.de/out/media/public/cust/others/s0000782-2021-ch_it.pdf</v>
      </c>
    </row>
    <row r="34024" spans="1:2" x14ac:dyDescent="0.2">
      <c r="A34024" s="1" t="s">
        <v>36836</v>
      </c>
      <c r="B34024" t="str">
        <f t="shared" si="1124"/>
        <v>https://www.udobaer.de/out/media/public/cust/others/s0000782-2021-ch_it.pdf</v>
      </c>
    </row>
    <row r="34025" spans="1:2" x14ac:dyDescent="0.2">
      <c r="A34025" s="1" t="s">
        <v>36837</v>
      </c>
      <c r="B34025" t="str">
        <f t="shared" si="1124"/>
        <v>https://www.udobaer.de/out/media/public/cust/others/s0000782-2021-ch_it.pdf</v>
      </c>
    </row>
    <row r="34026" spans="1:2" x14ac:dyDescent="0.2">
      <c r="A34026" s="1" t="s">
        <v>36838</v>
      </c>
      <c r="B34026" t="str">
        <f t="shared" si="1124"/>
        <v>https://www.udobaer.de/out/media/public/cust/others/s0000782-2021-ch_it.pdf</v>
      </c>
    </row>
    <row r="34027" spans="1:2" x14ac:dyDescent="0.2">
      <c r="A34027" s="1" t="s">
        <v>36839</v>
      </c>
      <c r="B34027" t="str">
        <f t="shared" si="1124"/>
        <v>https://www.udobaer.de/out/media/public/cust/others/s0000782-2021-ch_it.pdf</v>
      </c>
    </row>
    <row r="34028" spans="1:2" x14ac:dyDescent="0.2">
      <c r="A34028" s="1" t="s">
        <v>36840</v>
      </c>
      <c r="B34028" t="str">
        <f t="shared" si="1124"/>
        <v>https://www.udobaer.de/out/media/public/cust/others/s0000782-2021-ch_it.pdf</v>
      </c>
    </row>
    <row r="34029" spans="1:2" x14ac:dyDescent="0.2">
      <c r="A34029" s="1" t="s">
        <v>36841</v>
      </c>
      <c r="B34029" t="str">
        <f t="shared" si="1124"/>
        <v>https://www.udobaer.de/out/media/public/cust/others/s0000782-2021-ch_it.pdf</v>
      </c>
    </row>
    <row r="34030" spans="1:2" x14ac:dyDescent="0.2">
      <c r="A34030" s="1" t="s">
        <v>37624</v>
      </c>
      <c r="B34030" t="str">
        <f t="shared" si="1124"/>
        <v>https://www.udobaer.de/out/media/public/cust/others/s0000782-2021-ch_it.pdf</v>
      </c>
    </row>
    <row r="34031" spans="1:2" x14ac:dyDescent="0.2">
      <c r="A34031" s="1" t="s">
        <v>37625</v>
      </c>
      <c r="B34031" t="str">
        <f t="shared" si="1124"/>
        <v>https://www.udobaer.de/out/media/public/cust/others/s0000782-2021-ch_it.pdf</v>
      </c>
    </row>
    <row r="34032" spans="1:2" x14ac:dyDescent="0.2">
      <c r="A34032" s="1" t="s">
        <v>37626</v>
      </c>
      <c r="B34032" t="str">
        <f t="shared" si="1124"/>
        <v>https://www.udobaer.de/out/media/public/cust/others/s0000782-2021-ch_it.pdf</v>
      </c>
    </row>
    <row r="34033" spans="1:2" x14ac:dyDescent="0.2">
      <c r="A34033" s="1" t="s">
        <v>37283</v>
      </c>
      <c r="B34033" t="str">
        <f t="shared" ref="B34033:B34051" si="1125">HYPERLINK("https://www.udobaer.de/out/media/public/cust/others/s0000783-2021-ch_it.pdf")</f>
        <v>https://www.udobaer.de/out/media/public/cust/others/s0000783-2021-ch_it.pdf</v>
      </c>
    </row>
    <row r="34034" spans="1:2" x14ac:dyDescent="0.2">
      <c r="A34034" s="1" t="s">
        <v>37284</v>
      </c>
      <c r="B34034" t="str">
        <f t="shared" si="1125"/>
        <v>https://www.udobaer.de/out/media/public/cust/others/s0000783-2021-ch_it.pdf</v>
      </c>
    </row>
    <row r="34035" spans="1:2" x14ac:dyDescent="0.2">
      <c r="A34035" s="1" t="s">
        <v>37285</v>
      </c>
      <c r="B34035" t="str">
        <f t="shared" si="1125"/>
        <v>https://www.udobaer.de/out/media/public/cust/others/s0000783-2021-ch_it.pdf</v>
      </c>
    </row>
    <row r="34036" spans="1:2" x14ac:dyDescent="0.2">
      <c r="A34036" s="1" t="s">
        <v>37286</v>
      </c>
      <c r="B34036" t="str">
        <f t="shared" si="1125"/>
        <v>https://www.udobaer.de/out/media/public/cust/others/s0000783-2021-ch_it.pdf</v>
      </c>
    </row>
    <row r="34037" spans="1:2" x14ac:dyDescent="0.2">
      <c r="A34037" s="1" t="s">
        <v>37287</v>
      </c>
      <c r="B34037" t="str">
        <f t="shared" si="1125"/>
        <v>https://www.udobaer.de/out/media/public/cust/others/s0000783-2021-ch_it.pdf</v>
      </c>
    </row>
    <row r="34038" spans="1:2" x14ac:dyDescent="0.2">
      <c r="A34038" s="1" t="s">
        <v>37288</v>
      </c>
      <c r="B34038" t="str">
        <f t="shared" si="1125"/>
        <v>https://www.udobaer.de/out/media/public/cust/others/s0000783-2021-ch_it.pdf</v>
      </c>
    </row>
    <row r="34039" spans="1:2" x14ac:dyDescent="0.2">
      <c r="A34039" s="1" t="s">
        <v>37289</v>
      </c>
      <c r="B34039" t="str">
        <f t="shared" si="1125"/>
        <v>https://www.udobaer.de/out/media/public/cust/others/s0000783-2021-ch_it.pdf</v>
      </c>
    </row>
    <row r="34040" spans="1:2" x14ac:dyDescent="0.2">
      <c r="A34040" s="1" t="s">
        <v>37290</v>
      </c>
      <c r="B34040" t="str">
        <f t="shared" si="1125"/>
        <v>https://www.udobaer.de/out/media/public/cust/others/s0000783-2021-ch_it.pdf</v>
      </c>
    </row>
    <row r="34041" spans="1:2" x14ac:dyDescent="0.2">
      <c r="A34041" s="1" t="s">
        <v>37291</v>
      </c>
      <c r="B34041" t="str">
        <f t="shared" si="1125"/>
        <v>https://www.udobaer.de/out/media/public/cust/others/s0000783-2021-ch_it.pdf</v>
      </c>
    </row>
    <row r="34042" spans="1:2" x14ac:dyDescent="0.2">
      <c r="A34042" s="1" t="s">
        <v>37292</v>
      </c>
      <c r="B34042" t="str">
        <f t="shared" si="1125"/>
        <v>https://www.udobaer.de/out/media/public/cust/others/s0000783-2021-ch_it.pdf</v>
      </c>
    </row>
    <row r="34043" spans="1:2" x14ac:dyDescent="0.2">
      <c r="A34043" s="1" t="s">
        <v>37293</v>
      </c>
      <c r="B34043" t="str">
        <f t="shared" si="1125"/>
        <v>https://www.udobaer.de/out/media/public/cust/others/s0000783-2021-ch_it.pdf</v>
      </c>
    </row>
    <row r="34044" spans="1:2" x14ac:dyDescent="0.2">
      <c r="A34044" s="1" t="s">
        <v>37298</v>
      </c>
      <c r="B34044" t="str">
        <f t="shared" si="1125"/>
        <v>https://www.udobaer.de/out/media/public/cust/others/s0000783-2021-ch_it.pdf</v>
      </c>
    </row>
    <row r="34045" spans="1:2" x14ac:dyDescent="0.2">
      <c r="A34045" s="1" t="s">
        <v>37299</v>
      </c>
      <c r="B34045" t="str">
        <f t="shared" si="1125"/>
        <v>https://www.udobaer.de/out/media/public/cust/others/s0000783-2021-ch_it.pdf</v>
      </c>
    </row>
    <row r="34046" spans="1:2" x14ac:dyDescent="0.2">
      <c r="A34046" s="1" t="s">
        <v>37300</v>
      </c>
      <c r="B34046" t="str">
        <f t="shared" si="1125"/>
        <v>https://www.udobaer.de/out/media/public/cust/others/s0000783-2021-ch_it.pdf</v>
      </c>
    </row>
    <row r="34047" spans="1:2" x14ac:dyDescent="0.2">
      <c r="A34047" s="1" t="s">
        <v>37301</v>
      </c>
      <c r="B34047" t="str">
        <f t="shared" si="1125"/>
        <v>https://www.udobaer.de/out/media/public/cust/others/s0000783-2021-ch_it.pdf</v>
      </c>
    </row>
    <row r="34048" spans="1:2" x14ac:dyDescent="0.2">
      <c r="A34048" s="1" t="s">
        <v>37545</v>
      </c>
      <c r="B34048" t="str">
        <f t="shared" si="1125"/>
        <v>https://www.udobaer.de/out/media/public/cust/others/s0000783-2021-ch_it.pdf</v>
      </c>
    </row>
    <row r="34049" spans="1:2" x14ac:dyDescent="0.2">
      <c r="A34049" s="1" t="s">
        <v>37546</v>
      </c>
      <c r="B34049" t="str">
        <f t="shared" si="1125"/>
        <v>https://www.udobaer.de/out/media/public/cust/others/s0000783-2021-ch_it.pdf</v>
      </c>
    </row>
    <row r="34050" spans="1:2" x14ac:dyDescent="0.2">
      <c r="A34050" s="1" t="s">
        <v>37547</v>
      </c>
      <c r="B34050" t="str">
        <f t="shared" si="1125"/>
        <v>https://www.udobaer.de/out/media/public/cust/others/s0000783-2021-ch_it.pdf</v>
      </c>
    </row>
    <row r="34051" spans="1:2" x14ac:dyDescent="0.2">
      <c r="A34051" s="1" t="s">
        <v>37548</v>
      </c>
      <c r="B34051" t="str">
        <f t="shared" si="1125"/>
        <v>https://www.udobaer.de/out/media/public/cust/others/s0000783-2021-ch_it.pdf</v>
      </c>
    </row>
    <row r="34052" spans="1:2" x14ac:dyDescent="0.2">
      <c r="A34052" s="1" t="s">
        <v>38094</v>
      </c>
      <c r="B34052" t="str">
        <f t="shared" ref="B34052:B34060" si="1126">HYPERLINK("https://www.udobaer.de/out/media/public/cust/others/s0000784-2021-ch_it.pdf")</f>
        <v>https://www.udobaer.de/out/media/public/cust/others/s0000784-2021-ch_it.pdf</v>
      </c>
    </row>
    <row r="34053" spans="1:2" x14ac:dyDescent="0.2">
      <c r="A34053" s="1" t="s">
        <v>38095</v>
      </c>
      <c r="B34053" t="str">
        <f t="shared" si="1126"/>
        <v>https://www.udobaer.de/out/media/public/cust/others/s0000784-2021-ch_it.pdf</v>
      </c>
    </row>
    <row r="34054" spans="1:2" x14ac:dyDescent="0.2">
      <c r="A34054" s="1" t="s">
        <v>38096</v>
      </c>
      <c r="B34054" t="str">
        <f t="shared" si="1126"/>
        <v>https://www.udobaer.de/out/media/public/cust/others/s0000784-2021-ch_it.pdf</v>
      </c>
    </row>
    <row r="34055" spans="1:2" x14ac:dyDescent="0.2">
      <c r="A34055" s="1" t="s">
        <v>38097</v>
      </c>
      <c r="B34055" t="str">
        <f t="shared" si="1126"/>
        <v>https://www.udobaer.de/out/media/public/cust/others/s0000784-2021-ch_it.pdf</v>
      </c>
    </row>
    <row r="34056" spans="1:2" x14ac:dyDescent="0.2">
      <c r="A34056" s="1" t="s">
        <v>38098</v>
      </c>
      <c r="B34056" t="str">
        <f t="shared" si="1126"/>
        <v>https://www.udobaer.de/out/media/public/cust/others/s0000784-2021-ch_it.pdf</v>
      </c>
    </row>
    <row r="34057" spans="1:2" x14ac:dyDescent="0.2">
      <c r="A34057" s="1" t="s">
        <v>38099</v>
      </c>
      <c r="B34057" t="str">
        <f t="shared" si="1126"/>
        <v>https://www.udobaer.de/out/media/public/cust/others/s0000784-2021-ch_it.pdf</v>
      </c>
    </row>
    <row r="34058" spans="1:2" x14ac:dyDescent="0.2">
      <c r="A34058" s="1" t="s">
        <v>38100</v>
      </c>
      <c r="B34058" t="str">
        <f t="shared" si="1126"/>
        <v>https://www.udobaer.de/out/media/public/cust/others/s0000784-2021-ch_it.pdf</v>
      </c>
    </row>
    <row r="34059" spans="1:2" x14ac:dyDescent="0.2">
      <c r="A34059" s="1" t="s">
        <v>38101</v>
      </c>
      <c r="B34059" t="str">
        <f t="shared" si="1126"/>
        <v>https://www.udobaer.de/out/media/public/cust/others/s0000784-2021-ch_it.pdf</v>
      </c>
    </row>
    <row r="34060" spans="1:2" x14ac:dyDescent="0.2">
      <c r="A34060" s="1" t="s">
        <v>38102</v>
      </c>
      <c r="B34060" t="str">
        <f t="shared" si="1126"/>
        <v>https://www.udobaer.de/out/media/public/cust/others/s0000784-2021-ch_it.pdf</v>
      </c>
    </row>
    <row r="34061" spans="1:2" x14ac:dyDescent="0.2">
      <c r="A34061" s="1" t="s">
        <v>37279</v>
      </c>
      <c r="B34061" t="str">
        <f>HYPERLINK("https://www.udobaer.de/out/media/public/cust/others/s0000785-2021-ch_it.pdf")</f>
        <v>https://www.udobaer.de/out/media/public/cust/others/s0000785-2021-ch_it.pdf</v>
      </c>
    </row>
    <row r="34062" spans="1:2" x14ac:dyDescent="0.2">
      <c r="A34062" s="1" t="s">
        <v>37280</v>
      </c>
      <c r="B34062" t="str">
        <f>HYPERLINK("https://www.udobaer.de/out/media/public/cust/others/s0000785-2021-ch_it.pdf")</f>
        <v>https://www.udobaer.de/out/media/public/cust/others/s0000785-2021-ch_it.pdf</v>
      </c>
    </row>
    <row r="34063" spans="1:2" x14ac:dyDescent="0.2">
      <c r="A34063" s="1" t="s">
        <v>37281</v>
      </c>
      <c r="B34063" t="str">
        <f>HYPERLINK("https://www.udobaer.de/out/media/public/cust/others/s0000785-2021-ch_it.pdf")</f>
        <v>https://www.udobaer.de/out/media/public/cust/others/s0000785-2021-ch_it.pdf</v>
      </c>
    </row>
    <row r="34064" spans="1:2" x14ac:dyDescent="0.2">
      <c r="A34064" s="1" t="s">
        <v>37282</v>
      </c>
      <c r="B34064" t="str">
        <f>HYPERLINK("https://www.udobaer.de/out/media/public/cust/others/s0000785-2021-ch_it.pdf")</f>
        <v>https://www.udobaer.de/out/media/public/cust/others/s0000785-2021-ch_it.pdf</v>
      </c>
    </row>
    <row r="34065" spans="1:2" x14ac:dyDescent="0.2">
      <c r="A34065" s="1" t="s">
        <v>37269</v>
      </c>
      <c r="B34065" t="str">
        <f t="shared" ref="B34065:B34090" si="1127">HYPERLINK("https://www.udobaer.de/out/media/public/cust/others/s0000786-2021-ch_it.pdf")</f>
        <v>https://www.udobaer.de/out/media/public/cust/others/s0000786-2021-ch_it.pdf</v>
      </c>
    </row>
    <row r="34066" spans="1:2" x14ac:dyDescent="0.2">
      <c r="A34066" s="1" t="s">
        <v>37269</v>
      </c>
      <c r="B34066" t="str">
        <f t="shared" si="1127"/>
        <v>https://www.udobaer.de/out/media/public/cust/others/s0000786-2021-ch_it.pdf</v>
      </c>
    </row>
    <row r="34067" spans="1:2" x14ac:dyDescent="0.2">
      <c r="A34067" s="1" t="s">
        <v>37269</v>
      </c>
      <c r="B34067" t="str">
        <f t="shared" si="1127"/>
        <v>https://www.udobaer.de/out/media/public/cust/others/s0000786-2021-ch_it.pdf</v>
      </c>
    </row>
    <row r="34068" spans="1:2" x14ac:dyDescent="0.2">
      <c r="A34068" s="1" t="s">
        <v>37270</v>
      </c>
      <c r="B34068" t="str">
        <f t="shared" si="1127"/>
        <v>https://www.udobaer.de/out/media/public/cust/others/s0000786-2021-ch_it.pdf</v>
      </c>
    </row>
    <row r="34069" spans="1:2" x14ac:dyDescent="0.2">
      <c r="A34069" s="1" t="s">
        <v>37270</v>
      </c>
      <c r="B34069" t="str">
        <f t="shared" si="1127"/>
        <v>https://www.udobaer.de/out/media/public/cust/others/s0000786-2021-ch_it.pdf</v>
      </c>
    </row>
    <row r="34070" spans="1:2" x14ac:dyDescent="0.2">
      <c r="A34070" s="1" t="s">
        <v>37270</v>
      </c>
      <c r="B34070" t="str">
        <f t="shared" si="1127"/>
        <v>https://www.udobaer.de/out/media/public/cust/others/s0000786-2021-ch_it.pdf</v>
      </c>
    </row>
    <row r="34071" spans="1:2" x14ac:dyDescent="0.2">
      <c r="A34071" s="1" t="s">
        <v>37271</v>
      </c>
      <c r="B34071" t="str">
        <f t="shared" si="1127"/>
        <v>https://www.udobaer.de/out/media/public/cust/others/s0000786-2021-ch_it.pdf</v>
      </c>
    </row>
    <row r="34072" spans="1:2" x14ac:dyDescent="0.2">
      <c r="A34072" s="1" t="s">
        <v>37271</v>
      </c>
      <c r="B34072" t="str">
        <f t="shared" si="1127"/>
        <v>https://www.udobaer.de/out/media/public/cust/others/s0000786-2021-ch_it.pdf</v>
      </c>
    </row>
    <row r="34073" spans="1:2" x14ac:dyDescent="0.2">
      <c r="A34073" s="1" t="s">
        <v>37271</v>
      </c>
      <c r="B34073" t="str">
        <f t="shared" si="1127"/>
        <v>https://www.udobaer.de/out/media/public/cust/others/s0000786-2021-ch_it.pdf</v>
      </c>
    </row>
    <row r="34074" spans="1:2" x14ac:dyDescent="0.2">
      <c r="A34074" s="1" t="s">
        <v>37272</v>
      </c>
      <c r="B34074" t="str">
        <f t="shared" si="1127"/>
        <v>https://www.udobaer.de/out/media/public/cust/others/s0000786-2021-ch_it.pdf</v>
      </c>
    </row>
    <row r="34075" spans="1:2" x14ac:dyDescent="0.2">
      <c r="A34075" s="1" t="s">
        <v>37272</v>
      </c>
      <c r="B34075" t="str">
        <f t="shared" si="1127"/>
        <v>https://www.udobaer.de/out/media/public/cust/others/s0000786-2021-ch_it.pdf</v>
      </c>
    </row>
    <row r="34076" spans="1:2" x14ac:dyDescent="0.2">
      <c r="A34076" s="1" t="s">
        <v>37272</v>
      </c>
      <c r="B34076" t="str">
        <f t="shared" si="1127"/>
        <v>https://www.udobaer.de/out/media/public/cust/others/s0000786-2021-ch_it.pdf</v>
      </c>
    </row>
    <row r="34077" spans="1:2" x14ac:dyDescent="0.2">
      <c r="A34077" s="1" t="s">
        <v>37276</v>
      </c>
      <c r="B34077" t="str">
        <f t="shared" si="1127"/>
        <v>https://www.udobaer.de/out/media/public/cust/others/s0000786-2021-ch_it.pdf</v>
      </c>
    </row>
    <row r="34078" spans="1:2" x14ac:dyDescent="0.2">
      <c r="A34078" s="1" t="s">
        <v>37277</v>
      </c>
      <c r="B34078" t="str">
        <f t="shared" si="1127"/>
        <v>https://www.udobaer.de/out/media/public/cust/others/s0000786-2021-ch_it.pdf</v>
      </c>
    </row>
    <row r="34079" spans="1:2" x14ac:dyDescent="0.2">
      <c r="A34079" s="1" t="s">
        <v>37522</v>
      </c>
      <c r="B34079" t="str">
        <f t="shared" si="1127"/>
        <v>https://www.udobaer.de/out/media/public/cust/others/s0000786-2021-ch_it.pdf</v>
      </c>
    </row>
    <row r="34080" spans="1:2" x14ac:dyDescent="0.2">
      <c r="A34080" s="1" t="s">
        <v>37522</v>
      </c>
      <c r="B34080" t="str">
        <f t="shared" si="1127"/>
        <v>https://www.udobaer.de/out/media/public/cust/others/s0000786-2021-ch_it.pdf</v>
      </c>
    </row>
    <row r="34081" spans="1:2" x14ac:dyDescent="0.2">
      <c r="A34081" s="1" t="s">
        <v>37523</v>
      </c>
      <c r="B34081" t="str">
        <f t="shared" si="1127"/>
        <v>https://www.udobaer.de/out/media/public/cust/others/s0000786-2021-ch_it.pdf</v>
      </c>
    </row>
    <row r="34082" spans="1:2" x14ac:dyDescent="0.2">
      <c r="A34082" s="1" t="s">
        <v>37523</v>
      </c>
      <c r="B34082" t="str">
        <f t="shared" si="1127"/>
        <v>https://www.udobaer.de/out/media/public/cust/others/s0000786-2021-ch_it.pdf</v>
      </c>
    </row>
    <row r="34083" spans="1:2" x14ac:dyDescent="0.2">
      <c r="A34083" s="1" t="s">
        <v>37524</v>
      </c>
      <c r="B34083" t="str">
        <f t="shared" si="1127"/>
        <v>https://www.udobaer.de/out/media/public/cust/others/s0000786-2021-ch_it.pdf</v>
      </c>
    </row>
    <row r="34084" spans="1:2" x14ac:dyDescent="0.2">
      <c r="A34084" s="1" t="s">
        <v>37524</v>
      </c>
      <c r="B34084" t="str">
        <f t="shared" si="1127"/>
        <v>https://www.udobaer.de/out/media/public/cust/others/s0000786-2021-ch_it.pdf</v>
      </c>
    </row>
    <row r="34085" spans="1:2" x14ac:dyDescent="0.2">
      <c r="A34085" s="1" t="s">
        <v>37525</v>
      </c>
      <c r="B34085" t="str">
        <f t="shared" si="1127"/>
        <v>https://www.udobaer.de/out/media/public/cust/others/s0000786-2021-ch_it.pdf</v>
      </c>
    </row>
    <row r="34086" spans="1:2" x14ac:dyDescent="0.2">
      <c r="A34086" s="1" t="s">
        <v>37525</v>
      </c>
      <c r="B34086" t="str">
        <f t="shared" si="1127"/>
        <v>https://www.udobaer.de/out/media/public/cust/others/s0000786-2021-ch_it.pdf</v>
      </c>
    </row>
    <row r="34087" spans="1:2" x14ac:dyDescent="0.2">
      <c r="A34087" s="1" t="s">
        <v>37579</v>
      </c>
      <c r="B34087" t="str">
        <f t="shared" si="1127"/>
        <v>https://www.udobaer.de/out/media/public/cust/others/s0000786-2021-ch_it.pdf</v>
      </c>
    </row>
    <row r="34088" spans="1:2" x14ac:dyDescent="0.2">
      <c r="A34088" s="1" t="s">
        <v>37580</v>
      </c>
      <c r="B34088" t="str">
        <f t="shared" si="1127"/>
        <v>https://www.udobaer.de/out/media/public/cust/others/s0000786-2021-ch_it.pdf</v>
      </c>
    </row>
    <row r="34089" spans="1:2" x14ac:dyDescent="0.2">
      <c r="A34089" s="1" t="s">
        <v>37580</v>
      </c>
      <c r="B34089" t="str">
        <f t="shared" si="1127"/>
        <v>https://www.udobaer.de/out/media/public/cust/others/s0000786-2021-ch_it.pdf</v>
      </c>
    </row>
    <row r="34090" spans="1:2" x14ac:dyDescent="0.2">
      <c r="A34090" s="1" t="s">
        <v>37580</v>
      </c>
      <c r="B34090" t="str">
        <f t="shared" si="1127"/>
        <v>https://www.udobaer.de/out/media/public/cust/others/s0000786-2021-ch_it.pdf</v>
      </c>
    </row>
    <row r="34091" spans="1:2" x14ac:dyDescent="0.2">
      <c r="A34091" s="1" t="s">
        <v>36971</v>
      </c>
      <c r="B34091" t="str">
        <f t="shared" ref="B34091:B34102" si="1128">HYPERLINK("https://www.udobaer.de/out/media/public/cust/others/s0000787-2021-ch_it.pdf")</f>
        <v>https://www.udobaer.de/out/media/public/cust/others/s0000787-2021-ch_it.pdf</v>
      </c>
    </row>
    <row r="34092" spans="1:2" x14ac:dyDescent="0.2">
      <c r="A34092" s="1" t="s">
        <v>36971</v>
      </c>
      <c r="B34092" t="str">
        <f t="shared" si="1128"/>
        <v>https://www.udobaer.de/out/media/public/cust/others/s0000787-2021-ch_it.pdf</v>
      </c>
    </row>
    <row r="34093" spans="1:2" x14ac:dyDescent="0.2">
      <c r="A34093" s="1" t="s">
        <v>36971</v>
      </c>
      <c r="B34093" t="str">
        <f t="shared" si="1128"/>
        <v>https://www.udobaer.de/out/media/public/cust/others/s0000787-2021-ch_it.pdf</v>
      </c>
    </row>
    <row r="34094" spans="1:2" x14ac:dyDescent="0.2">
      <c r="A34094" s="1" t="s">
        <v>37273</v>
      </c>
      <c r="B34094" t="str">
        <f t="shared" si="1128"/>
        <v>https://www.udobaer.de/out/media/public/cust/others/s0000787-2021-ch_it.pdf</v>
      </c>
    </row>
    <row r="34095" spans="1:2" x14ac:dyDescent="0.2">
      <c r="A34095" s="1" t="s">
        <v>37273</v>
      </c>
      <c r="B34095" t="str">
        <f t="shared" si="1128"/>
        <v>https://www.udobaer.de/out/media/public/cust/others/s0000787-2021-ch_it.pdf</v>
      </c>
    </row>
    <row r="34096" spans="1:2" x14ac:dyDescent="0.2">
      <c r="A34096" s="1" t="s">
        <v>37273</v>
      </c>
      <c r="B34096" t="str">
        <f t="shared" si="1128"/>
        <v>https://www.udobaer.de/out/media/public/cust/others/s0000787-2021-ch_it.pdf</v>
      </c>
    </row>
    <row r="34097" spans="1:2" x14ac:dyDescent="0.2">
      <c r="A34097" s="1" t="s">
        <v>37274</v>
      </c>
      <c r="B34097" t="str">
        <f t="shared" si="1128"/>
        <v>https://www.udobaer.de/out/media/public/cust/others/s0000787-2021-ch_it.pdf</v>
      </c>
    </row>
    <row r="34098" spans="1:2" x14ac:dyDescent="0.2">
      <c r="A34098" s="1" t="s">
        <v>37274</v>
      </c>
      <c r="B34098" t="str">
        <f t="shared" si="1128"/>
        <v>https://www.udobaer.de/out/media/public/cust/others/s0000787-2021-ch_it.pdf</v>
      </c>
    </row>
    <row r="34099" spans="1:2" x14ac:dyDescent="0.2">
      <c r="A34099" s="1" t="s">
        <v>37274</v>
      </c>
      <c r="B34099" t="str">
        <f t="shared" si="1128"/>
        <v>https://www.udobaer.de/out/media/public/cust/others/s0000787-2021-ch_it.pdf</v>
      </c>
    </row>
    <row r="34100" spans="1:2" x14ac:dyDescent="0.2">
      <c r="A34100" s="1" t="s">
        <v>37275</v>
      </c>
      <c r="B34100" t="str">
        <f t="shared" si="1128"/>
        <v>https://www.udobaer.de/out/media/public/cust/others/s0000787-2021-ch_it.pdf</v>
      </c>
    </row>
    <row r="34101" spans="1:2" x14ac:dyDescent="0.2">
      <c r="A34101" s="1" t="s">
        <v>37275</v>
      </c>
      <c r="B34101" t="str">
        <f t="shared" si="1128"/>
        <v>https://www.udobaer.de/out/media/public/cust/others/s0000787-2021-ch_it.pdf</v>
      </c>
    </row>
    <row r="34102" spans="1:2" x14ac:dyDescent="0.2">
      <c r="A34102" s="1" t="s">
        <v>37275</v>
      </c>
      <c r="B34102" t="str">
        <f t="shared" si="1128"/>
        <v>https://www.udobaer.de/out/media/public/cust/others/s0000787-2021-ch_it.pdf</v>
      </c>
    </row>
    <row r="34103" spans="1:2" x14ac:dyDescent="0.2">
      <c r="A34103" s="1" t="s">
        <v>37258</v>
      </c>
      <c r="B34103" t="str">
        <f t="shared" ref="B34103:B34126" si="1129">HYPERLINK("https://www.udobaer.de/out/media/public/cust/others/s0000788-2021-ch_it.pdf")</f>
        <v>https://www.udobaer.de/out/media/public/cust/others/s0000788-2021-ch_it.pdf</v>
      </c>
    </row>
    <row r="34104" spans="1:2" x14ac:dyDescent="0.2">
      <c r="A34104" s="1" t="s">
        <v>37263</v>
      </c>
      <c r="B34104" t="str">
        <f t="shared" si="1129"/>
        <v>https://www.udobaer.de/out/media/public/cust/others/s0000788-2021-ch_it.pdf</v>
      </c>
    </row>
    <row r="34105" spans="1:2" x14ac:dyDescent="0.2">
      <c r="A34105" s="1" t="s">
        <v>37264</v>
      </c>
      <c r="B34105" t="str">
        <f t="shared" si="1129"/>
        <v>https://www.udobaer.de/out/media/public/cust/others/s0000788-2021-ch_it.pdf</v>
      </c>
    </row>
    <row r="34106" spans="1:2" x14ac:dyDescent="0.2">
      <c r="A34106" s="1" t="s">
        <v>37264</v>
      </c>
      <c r="B34106" t="str">
        <f t="shared" si="1129"/>
        <v>https://www.udobaer.de/out/media/public/cust/others/s0000788-2021-ch_it.pdf</v>
      </c>
    </row>
    <row r="34107" spans="1:2" x14ac:dyDescent="0.2">
      <c r="A34107" s="1" t="s">
        <v>37264</v>
      </c>
      <c r="B34107" t="str">
        <f t="shared" si="1129"/>
        <v>https://www.udobaer.de/out/media/public/cust/others/s0000788-2021-ch_it.pdf</v>
      </c>
    </row>
    <row r="34108" spans="1:2" x14ac:dyDescent="0.2">
      <c r="A34108" s="1" t="s">
        <v>37265</v>
      </c>
      <c r="B34108" t="str">
        <f t="shared" si="1129"/>
        <v>https://www.udobaer.de/out/media/public/cust/others/s0000788-2021-ch_it.pdf</v>
      </c>
    </row>
    <row r="34109" spans="1:2" x14ac:dyDescent="0.2">
      <c r="A34109" s="1" t="s">
        <v>37266</v>
      </c>
      <c r="B34109" t="str">
        <f t="shared" si="1129"/>
        <v>https://www.udobaer.de/out/media/public/cust/others/s0000788-2021-ch_it.pdf</v>
      </c>
    </row>
    <row r="34110" spans="1:2" x14ac:dyDescent="0.2">
      <c r="A34110" s="1" t="s">
        <v>37267</v>
      </c>
      <c r="B34110" t="str">
        <f t="shared" si="1129"/>
        <v>https://www.udobaer.de/out/media/public/cust/others/s0000788-2021-ch_it.pdf</v>
      </c>
    </row>
    <row r="34111" spans="1:2" x14ac:dyDescent="0.2">
      <c r="A34111" s="1" t="s">
        <v>37268</v>
      </c>
      <c r="B34111" t="str">
        <f t="shared" si="1129"/>
        <v>https://www.udobaer.de/out/media/public/cust/others/s0000788-2021-ch_it.pdf</v>
      </c>
    </row>
    <row r="34112" spans="1:2" x14ac:dyDescent="0.2">
      <c r="A34112" s="1" t="s">
        <v>37268</v>
      </c>
      <c r="B34112" t="str">
        <f t="shared" si="1129"/>
        <v>https://www.udobaer.de/out/media/public/cust/others/s0000788-2021-ch_it.pdf</v>
      </c>
    </row>
    <row r="34113" spans="1:2" x14ac:dyDescent="0.2">
      <c r="A34113" s="1" t="s">
        <v>37268</v>
      </c>
      <c r="B34113" t="str">
        <f t="shared" si="1129"/>
        <v>https://www.udobaer.de/out/media/public/cust/others/s0000788-2021-ch_it.pdf</v>
      </c>
    </row>
    <row r="34114" spans="1:2" x14ac:dyDescent="0.2">
      <c r="A34114" s="1" t="s">
        <v>37581</v>
      </c>
      <c r="B34114" t="str">
        <f t="shared" si="1129"/>
        <v>https://www.udobaer.de/out/media/public/cust/others/s0000788-2021-ch_it.pdf</v>
      </c>
    </row>
    <row r="34115" spans="1:2" x14ac:dyDescent="0.2">
      <c r="A34115" s="1" t="s">
        <v>37582</v>
      </c>
      <c r="B34115" t="str">
        <f t="shared" si="1129"/>
        <v>https://www.udobaer.de/out/media/public/cust/others/s0000788-2021-ch_it.pdf</v>
      </c>
    </row>
    <row r="34116" spans="1:2" x14ac:dyDescent="0.2">
      <c r="A34116" s="1" t="s">
        <v>37583</v>
      </c>
      <c r="B34116" t="str">
        <f t="shared" si="1129"/>
        <v>https://www.udobaer.de/out/media/public/cust/others/s0000788-2021-ch_it.pdf</v>
      </c>
    </row>
    <row r="34117" spans="1:2" x14ac:dyDescent="0.2">
      <c r="A34117" s="1" t="s">
        <v>37584</v>
      </c>
      <c r="B34117" t="str">
        <f t="shared" si="1129"/>
        <v>https://www.udobaer.de/out/media/public/cust/others/s0000788-2021-ch_it.pdf</v>
      </c>
    </row>
    <row r="34118" spans="1:2" x14ac:dyDescent="0.2">
      <c r="A34118" s="1" t="s">
        <v>37584</v>
      </c>
      <c r="B34118" t="str">
        <f t="shared" si="1129"/>
        <v>https://www.udobaer.de/out/media/public/cust/others/s0000788-2021-ch_it.pdf</v>
      </c>
    </row>
    <row r="34119" spans="1:2" x14ac:dyDescent="0.2">
      <c r="A34119" s="1" t="s">
        <v>37584</v>
      </c>
      <c r="B34119" t="str">
        <f t="shared" si="1129"/>
        <v>https://www.udobaer.de/out/media/public/cust/others/s0000788-2021-ch_it.pdf</v>
      </c>
    </row>
    <row r="34120" spans="1:2" x14ac:dyDescent="0.2">
      <c r="A34120" s="1" t="s">
        <v>37585</v>
      </c>
      <c r="B34120" t="str">
        <f t="shared" si="1129"/>
        <v>https://www.udobaer.de/out/media/public/cust/others/s0000788-2021-ch_it.pdf</v>
      </c>
    </row>
    <row r="34121" spans="1:2" x14ac:dyDescent="0.2">
      <c r="A34121" s="1" t="s">
        <v>37586</v>
      </c>
      <c r="B34121" t="str">
        <f t="shared" si="1129"/>
        <v>https://www.udobaer.de/out/media/public/cust/others/s0000788-2021-ch_it.pdf</v>
      </c>
    </row>
    <row r="34122" spans="1:2" x14ac:dyDescent="0.2">
      <c r="A34122" s="1" t="s">
        <v>37587</v>
      </c>
      <c r="B34122" t="str">
        <f t="shared" si="1129"/>
        <v>https://www.udobaer.de/out/media/public/cust/others/s0000788-2021-ch_it.pdf</v>
      </c>
    </row>
    <row r="34123" spans="1:2" x14ac:dyDescent="0.2">
      <c r="A34123" s="1" t="s">
        <v>37588</v>
      </c>
      <c r="B34123" t="str">
        <f t="shared" si="1129"/>
        <v>https://www.udobaer.de/out/media/public/cust/others/s0000788-2021-ch_it.pdf</v>
      </c>
    </row>
    <row r="34124" spans="1:2" x14ac:dyDescent="0.2">
      <c r="A34124" s="1" t="s">
        <v>37588</v>
      </c>
      <c r="B34124" t="str">
        <f t="shared" si="1129"/>
        <v>https://www.udobaer.de/out/media/public/cust/others/s0000788-2021-ch_it.pdf</v>
      </c>
    </row>
    <row r="34125" spans="1:2" x14ac:dyDescent="0.2">
      <c r="A34125" s="1" t="s">
        <v>37588</v>
      </c>
      <c r="B34125" t="str">
        <f t="shared" si="1129"/>
        <v>https://www.udobaer.de/out/media/public/cust/others/s0000788-2021-ch_it.pdf</v>
      </c>
    </row>
    <row r="34126" spans="1:2" x14ac:dyDescent="0.2">
      <c r="A34126" s="1" t="s">
        <v>37589</v>
      </c>
      <c r="B34126" t="str">
        <f t="shared" si="1129"/>
        <v>https://www.udobaer.de/out/media/public/cust/others/s0000788-2021-ch_it.pdf</v>
      </c>
    </row>
    <row r="34127" spans="1:2" x14ac:dyDescent="0.2">
      <c r="A34127" s="1" t="s">
        <v>36972</v>
      </c>
      <c r="B34127" t="str">
        <f t="shared" ref="B34127:B34137" si="1130">HYPERLINK("https://www.udobaer.de/out/media/public/cust/others/s0000789-2021-ch_it.pdf")</f>
        <v>https://www.udobaer.de/out/media/public/cust/others/s0000789-2021-ch_it.pdf</v>
      </c>
    </row>
    <row r="34128" spans="1:2" x14ac:dyDescent="0.2">
      <c r="A34128" s="1" t="s">
        <v>36973</v>
      </c>
      <c r="B34128" t="str">
        <f t="shared" si="1130"/>
        <v>https://www.udobaer.de/out/media/public/cust/others/s0000789-2021-ch_it.pdf</v>
      </c>
    </row>
    <row r="34129" spans="1:2" x14ac:dyDescent="0.2">
      <c r="A34129" s="1" t="s">
        <v>36976</v>
      </c>
      <c r="B34129" t="str">
        <f t="shared" si="1130"/>
        <v>https://www.udobaer.de/out/media/public/cust/others/s0000789-2021-ch_it.pdf</v>
      </c>
    </row>
    <row r="34130" spans="1:2" x14ac:dyDescent="0.2">
      <c r="A34130" s="1" t="s">
        <v>36977</v>
      </c>
      <c r="B34130" t="str">
        <f t="shared" si="1130"/>
        <v>https://www.udobaer.de/out/media/public/cust/others/s0000789-2021-ch_it.pdf</v>
      </c>
    </row>
    <row r="34131" spans="1:2" x14ac:dyDescent="0.2">
      <c r="A34131" s="1" t="s">
        <v>36981</v>
      </c>
      <c r="B34131" t="str">
        <f t="shared" si="1130"/>
        <v>https://www.udobaer.de/out/media/public/cust/others/s0000789-2021-ch_it.pdf</v>
      </c>
    </row>
    <row r="34132" spans="1:2" x14ac:dyDescent="0.2">
      <c r="A34132" s="1" t="s">
        <v>36989</v>
      </c>
      <c r="B34132" t="str">
        <f t="shared" si="1130"/>
        <v>https://www.udobaer.de/out/media/public/cust/others/s0000789-2021-ch_it.pdf</v>
      </c>
    </row>
    <row r="34133" spans="1:2" x14ac:dyDescent="0.2">
      <c r="A34133" s="1" t="s">
        <v>36990</v>
      </c>
      <c r="B34133" t="str">
        <f t="shared" si="1130"/>
        <v>https://www.udobaer.de/out/media/public/cust/others/s0000789-2021-ch_it.pdf</v>
      </c>
    </row>
    <row r="34134" spans="1:2" x14ac:dyDescent="0.2">
      <c r="A34134" s="1" t="s">
        <v>36991</v>
      </c>
      <c r="B34134" t="str">
        <f t="shared" si="1130"/>
        <v>https://www.udobaer.de/out/media/public/cust/others/s0000789-2021-ch_it.pdf</v>
      </c>
    </row>
    <row r="34135" spans="1:2" x14ac:dyDescent="0.2">
      <c r="A34135" s="1" t="s">
        <v>36994</v>
      </c>
      <c r="B34135" t="str">
        <f t="shared" si="1130"/>
        <v>https://www.udobaer.de/out/media/public/cust/others/s0000789-2021-ch_it.pdf</v>
      </c>
    </row>
    <row r="34136" spans="1:2" x14ac:dyDescent="0.2">
      <c r="A34136" s="1" t="s">
        <v>37000</v>
      </c>
      <c r="B34136" t="str">
        <f t="shared" si="1130"/>
        <v>https://www.udobaer.de/out/media/public/cust/others/s0000789-2021-ch_it.pdf</v>
      </c>
    </row>
    <row r="34137" spans="1:2" x14ac:dyDescent="0.2">
      <c r="A34137" s="1" t="s">
        <v>37004</v>
      </c>
      <c r="B34137" t="str">
        <f t="shared" si="1130"/>
        <v>https://www.udobaer.de/out/media/public/cust/others/s0000789-2021-ch_it.pdf</v>
      </c>
    </row>
    <row r="34138" spans="1:2" x14ac:dyDescent="0.2">
      <c r="A34138" s="1" t="s">
        <v>36974</v>
      </c>
      <c r="B34138" t="str">
        <f t="shared" ref="B34138:B34153" si="1131">HYPERLINK("https://www.udobaer.de/out/media/public/cust/others/s0000790-2021-ch_it.pdf")</f>
        <v>https://www.udobaer.de/out/media/public/cust/others/s0000790-2021-ch_it.pdf</v>
      </c>
    </row>
    <row r="34139" spans="1:2" x14ac:dyDescent="0.2">
      <c r="A34139" s="1" t="s">
        <v>37294</v>
      </c>
      <c r="B34139" t="str">
        <f t="shared" si="1131"/>
        <v>https://www.udobaer.de/out/media/public/cust/others/s0000790-2021-ch_it.pdf</v>
      </c>
    </row>
    <row r="34140" spans="1:2" x14ac:dyDescent="0.2">
      <c r="A34140" s="1" t="s">
        <v>37294</v>
      </c>
      <c r="B34140" t="str">
        <f t="shared" si="1131"/>
        <v>https://www.udobaer.de/out/media/public/cust/others/s0000790-2021-ch_it.pdf</v>
      </c>
    </row>
    <row r="34141" spans="1:2" x14ac:dyDescent="0.2">
      <c r="A34141" s="1" t="s">
        <v>37294</v>
      </c>
      <c r="B34141" t="str">
        <f t="shared" si="1131"/>
        <v>https://www.udobaer.de/out/media/public/cust/others/s0000790-2021-ch_it.pdf</v>
      </c>
    </row>
    <row r="34142" spans="1:2" x14ac:dyDescent="0.2">
      <c r="A34142" s="1" t="s">
        <v>37295</v>
      </c>
      <c r="B34142" t="str">
        <f t="shared" si="1131"/>
        <v>https://www.udobaer.de/out/media/public/cust/others/s0000790-2021-ch_it.pdf</v>
      </c>
    </row>
    <row r="34143" spans="1:2" x14ac:dyDescent="0.2">
      <c r="A34143" s="1" t="s">
        <v>37295</v>
      </c>
      <c r="B34143" t="str">
        <f t="shared" si="1131"/>
        <v>https://www.udobaer.de/out/media/public/cust/others/s0000790-2021-ch_it.pdf</v>
      </c>
    </row>
    <row r="34144" spans="1:2" x14ac:dyDescent="0.2">
      <c r="A34144" s="1" t="s">
        <v>37295</v>
      </c>
      <c r="B34144" t="str">
        <f t="shared" si="1131"/>
        <v>https://www.udobaer.de/out/media/public/cust/others/s0000790-2021-ch_it.pdf</v>
      </c>
    </row>
    <row r="34145" spans="1:2" x14ac:dyDescent="0.2">
      <c r="A34145" s="1" t="s">
        <v>37296</v>
      </c>
      <c r="B34145" t="str">
        <f t="shared" si="1131"/>
        <v>https://www.udobaer.de/out/media/public/cust/others/s0000790-2021-ch_it.pdf</v>
      </c>
    </row>
    <row r="34146" spans="1:2" x14ac:dyDescent="0.2">
      <c r="A34146" s="1" t="s">
        <v>37296</v>
      </c>
      <c r="B34146" t="str">
        <f t="shared" si="1131"/>
        <v>https://www.udobaer.de/out/media/public/cust/others/s0000790-2021-ch_it.pdf</v>
      </c>
    </row>
    <row r="34147" spans="1:2" x14ac:dyDescent="0.2">
      <c r="A34147" s="1" t="s">
        <v>37296</v>
      </c>
      <c r="B34147" t="str">
        <f t="shared" si="1131"/>
        <v>https://www.udobaer.de/out/media/public/cust/others/s0000790-2021-ch_it.pdf</v>
      </c>
    </row>
    <row r="34148" spans="1:2" x14ac:dyDescent="0.2">
      <c r="A34148" s="1" t="s">
        <v>37297</v>
      </c>
      <c r="B34148" t="str">
        <f t="shared" si="1131"/>
        <v>https://www.udobaer.de/out/media/public/cust/others/s0000790-2021-ch_it.pdf</v>
      </c>
    </row>
    <row r="34149" spans="1:2" x14ac:dyDescent="0.2">
      <c r="A34149" s="1" t="s">
        <v>37297</v>
      </c>
      <c r="B34149" t="str">
        <f t="shared" si="1131"/>
        <v>https://www.udobaer.de/out/media/public/cust/others/s0000790-2021-ch_it.pdf</v>
      </c>
    </row>
    <row r="34150" spans="1:2" x14ac:dyDescent="0.2">
      <c r="A34150" s="1" t="s">
        <v>37297</v>
      </c>
      <c r="B34150" t="str">
        <f t="shared" si="1131"/>
        <v>https://www.udobaer.de/out/media/public/cust/others/s0000790-2021-ch_it.pdf</v>
      </c>
    </row>
    <row r="34151" spans="1:2" x14ac:dyDescent="0.2">
      <c r="A34151" s="1" t="s">
        <v>37594</v>
      </c>
      <c r="B34151" t="str">
        <f t="shared" si="1131"/>
        <v>https://www.udobaer.de/out/media/public/cust/others/s0000790-2021-ch_it.pdf</v>
      </c>
    </row>
    <row r="34152" spans="1:2" x14ac:dyDescent="0.2">
      <c r="A34152" s="1" t="s">
        <v>37623</v>
      </c>
      <c r="B34152" t="str">
        <f t="shared" si="1131"/>
        <v>https://www.udobaer.de/out/media/public/cust/others/s0000790-2021-ch_it.pdf</v>
      </c>
    </row>
    <row r="34153" spans="1:2" x14ac:dyDescent="0.2">
      <c r="A34153" s="1" t="s">
        <v>37629</v>
      </c>
      <c r="B34153" t="str">
        <f t="shared" si="1131"/>
        <v>https://www.udobaer.de/out/media/public/cust/others/s0000790-2021-ch_it.pdf</v>
      </c>
    </row>
    <row r="34154" spans="1:2" x14ac:dyDescent="0.2">
      <c r="A34154" s="1" t="s">
        <v>36995</v>
      </c>
      <c r="B34154" t="str">
        <f t="shared" ref="B34154:B34165" si="1132">HYPERLINK("https://www.udobaer.de/out/media/public/cust/others/s0000791-2021-ch_it.pdf")</f>
        <v>https://www.udobaer.de/out/media/public/cust/others/s0000791-2021-ch_it.pdf</v>
      </c>
    </row>
    <row r="34155" spans="1:2" x14ac:dyDescent="0.2">
      <c r="A34155" s="1" t="s">
        <v>37302</v>
      </c>
      <c r="B34155" t="str">
        <f t="shared" si="1132"/>
        <v>https://www.udobaer.de/out/media/public/cust/others/s0000791-2021-ch_it.pdf</v>
      </c>
    </row>
    <row r="34156" spans="1:2" x14ac:dyDescent="0.2">
      <c r="A34156" s="1" t="s">
        <v>37303</v>
      </c>
      <c r="B34156" t="str">
        <f t="shared" si="1132"/>
        <v>https://www.udobaer.de/out/media/public/cust/others/s0000791-2021-ch_it.pdf</v>
      </c>
    </row>
    <row r="34157" spans="1:2" x14ac:dyDescent="0.2">
      <c r="A34157" s="1" t="s">
        <v>37304</v>
      </c>
      <c r="B34157" t="str">
        <f t="shared" si="1132"/>
        <v>https://www.udobaer.de/out/media/public/cust/others/s0000791-2021-ch_it.pdf</v>
      </c>
    </row>
    <row r="34158" spans="1:2" x14ac:dyDescent="0.2">
      <c r="A34158" s="1" t="s">
        <v>37305</v>
      </c>
      <c r="B34158" t="str">
        <f t="shared" si="1132"/>
        <v>https://www.udobaer.de/out/media/public/cust/others/s0000791-2021-ch_it.pdf</v>
      </c>
    </row>
    <row r="34159" spans="1:2" x14ac:dyDescent="0.2">
      <c r="A34159" s="1" t="s">
        <v>37306</v>
      </c>
      <c r="B34159" t="str">
        <f t="shared" si="1132"/>
        <v>https://www.udobaer.de/out/media/public/cust/others/s0000791-2021-ch_it.pdf</v>
      </c>
    </row>
    <row r="34160" spans="1:2" x14ac:dyDescent="0.2">
      <c r="A34160" s="1" t="s">
        <v>37310</v>
      </c>
      <c r="B34160" t="str">
        <f t="shared" si="1132"/>
        <v>https://www.udobaer.de/out/media/public/cust/others/s0000791-2021-ch_it.pdf</v>
      </c>
    </row>
    <row r="34161" spans="1:2" x14ac:dyDescent="0.2">
      <c r="A34161" s="1" t="s">
        <v>37311</v>
      </c>
      <c r="B34161" t="str">
        <f t="shared" si="1132"/>
        <v>https://www.udobaer.de/out/media/public/cust/others/s0000791-2021-ch_it.pdf</v>
      </c>
    </row>
    <row r="34162" spans="1:2" x14ac:dyDescent="0.2">
      <c r="A34162" s="1" t="s">
        <v>37590</v>
      </c>
      <c r="B34162" t="str">
        <f t="shared" si="1132"/>
        <v>https://www.udobaer.de/out/media/public/cust/others/s0000791-2021-ch_it.pdf</v>
      </c>
    </row>
    <row r="34163" spans="1:2" x14ac:dyDescent="0.2">
      <c r="A34163" s="1" t="s">
        <v>37591</v>
      </c>
      <c r="B34163" t="str">
        <f t="shared" si="1132"/>
        <v>https://www.udobaer.de/out/media/public/cust/others/s0000791-2021-ch_it.pdf</v>
      </c>
    </row>
    <row r="34164" spans="1:2" x14ac:dyDescent="0.2">
      <c r="A34164" s="1" t="s">
        <v>37592</v>
      </c>
      <c r="B34164" t="str">
        <f t="shared" si="1132"/>
        <v>https://www.udobaer.de/out/media/public/cust/others/s0000791-2021-ch_it.pdf</v>
      </c>
    </row>
    <row r="34165" spans="1:2" x14ac:dyDescent="0.2">
      <c r="A34165" s="1" t="s">
        <v>37608</v>
      </c>
      <c r="B34165" t="str">
        <f t="shared" si="1132"/>
        <v>https://www.udobaer.de/out/media/public/cust/others/s0000791-2021-ch_it.pdf</v>
      </c>
    </row>
    <row r="34166" spans="1:2" x14ac:dyDescent="0.2">
      <c r="A34166" s="1" t="s">
        <v>13600</v>
      </c>
      <c r="B34166" t="str">
        <f t="shared" ref="B34166:B34194" si="1133">HYPERLINK("https://www.udobaer.de/out/media/public/cust/others/s0000792-2021-ch_it.pdf")</f>
        <v>https://www.udobaer.de/out/media/public/cust/others/s0000792-2021-ch_it.pdf</v>
      </c>
    </row>
    <row r="34167" spans="1:2" x14ac:dyDescent="0.2">
      <c r="A34167" s="1" t="s">
        <v>13601</v>
      </c>
      <c r="B34167" t="str">
        <f t="shared" si="1133"/>
        <v>https://www.udobaer.de/out/media/public/cust/others/s0000792-2021-ch_it.pdf</v>
      </c>
    </row>
    <row r="34168" spans="1:2" x14ac:dyDescent="0.2">
      <c r="A34168" s="1" t="s">
        <v>13602</v>
      </c>
      <c r="B34168" t="str">
        <f t="shared" si="1133"/>
        <v>https://www.udobaer.de/out/media/public/cust/others/s0000792-2021-ch_it.pdf</v>
      </c>
    </row>
    <row r="34169" spans="1:2" x14ac:dyDescent="0.2">
      <c r="A34169" s="1" t="s">
        <v>13603</v>
      </c>
      <c r="B34169" t="str">
        <f t="shared" si="1133"/>
        <v>https://www.udobaer.de/out/media/public/cust/others/s0000792-2021-ch_it.pdf</v>
      </c>
    </row>
    <row r="34170" spans="1:2" x14ac:dyDescent="0.2">
      <c r="A34170" s="1" t="s">
        <v>13701</v>
      </c>
      <c r="B34170" t="str">
        <f t="shared" si="1133"/>
        <v>https://www.udobaer.de/out/media/public/cust/others/s0000792-2021-ch_it.pdf</v>
      </c>
    </row>
    <row r="34171" spans="1:2" x14ac:dyDescent="0.2">
      <c r="A34171" s="1" t="s">
        <v>13910</v>
      </c>
      <c r="B34171" t="str">
        <f t="shared" si="1133"/>
        <v>https://www.udobaer.de/out/media/public/cust/others/s0000792-2021-ch_it.pdf</v>
      </c>
    </row>
    <row r="34172" spans="1:2" x14ac:dyDescent="0.2">
      <c r="A34172" s="1" t="s">
        <v>13913</v>
      </c>
      <c r="B34172" t="str">
        <f t="shared" si="1133"/>
        <v>https://www.udobaer.de/out/media/public/cust/others/s0000792-2021-ch_it.pdf</v>
      </c>
    </row>
    <row r="34173" spans="1:2" x14ac:dyDescent="0.2">
      <c r="A34173" s="1" t="s">
        <v>14360</v>
      </c>
      <c r="B34173" t="str">
        <f t="shared" si="1133"/>
        <v>https://www.udobaer.de/out/media/public/cust/others/s0000792-2021-ch_it.pdf</v>
      </c>
    </row>
    <row r="34174" spans="1:2" x14ac:dyDescent="0.2">
      <c r="A34174" s="1" t="s">
        <v>14361</v>
      </c>
      <c r="B34174" t="str">
        <f t="shared" si="1133"/>
        <v>https://www.udobaer.de/out/media/public/cust/others/s0000792-2021-ch_it.pdf</v>
      </c>
    </row>
    <row r="34175" spans="1:2" x14ac:dyDescent="0.2">
      <c r="A34175" s="1" t="s">
        <v>14362</v>
      </c>
      <c r="B34175" t="str">
        <f t="shared" si="1133"/>
        <v>https://www.udobaer.de/out/media/public/cust/others/s0000792-2021-ch_it.pdf</v>
      </c>
    </row>
    <row r="34176" spans="1:2" x14ac:dyDescent="0.2">
      <c r="A34176" s="1" t="s">
        <v>14363</v>
      </c>
      <c r="B34176" t="str">
        <f t="shared" si="1133"/>
        <v>https://www.udobaer.de/out/media/public/cust/others/s0000792-2021-ch_it.pdf</v>
      </c>
    </row>
    <row r="34177" spans="1:2" x14ac:dyDescent="0.2">
      <c r="A34177" s="1" t="s">
        <v>14365</v>
      </c>
      <c r="B34177" t="str">
        <f t="shared" si="1133"/>
        <v>https://www.udobaer.de/out/media/public/cust/others/s0000792-2021-ch_it.pdf</v>
      </c>
    </row>
    <row r="34178" spans="1:2" x14ac:dyDescent="0.2">
      <c r="A34178" s="1" t="s">
        <v>14366</v>
      </c>
      <c r="B34178" t="str">
        <f t="shared" si="1133"/>
        <v>https://www.udobaer.de/out/media/public/cust/others/s0000792-2021-ch_it.pdf</v>
      </c>
    </row>
    <row r="34179" spans="1:2" x14ac:dyDescent="0.2">
      <c r="A34179" s="1" t="s">
        <v>14367</v>
      </c>
      <c r="B34179" t="str">
        <f t="shared" si="1133"/>
        <v>https://www.udobaer.de/out/media/public/cust/others/s0000792-2021-ch_it.pdf</v>
      </c>
    </row>
    <row r="34180" spans="1:2" x14ac:dyDescent="0.2">
      <c r="A34180" s="1" t="s">
        <v>14368</v>
      </c>
      <c r="B34180" t="str">
        <f t="shared" si="1133"/>
        <v>https://www.udobaer.de/out/media/public/cust/others/s0000792-2021-ch_it.pdf</v>
      </c>
    </row>
    <row r="34181" spans="1:2" x14ac:dyDescent="0.2">
      <c r="A34181" s="1" t="s">
        <v>14369</v>
      </c>
      <c r="B34181" t="str">
        <f t="shared" si="1133"/>
        <v>https://www.udobaer.de/out/media/public/cust/others/s0000792-2021-ch_it.pdf</v>
      </c>
    </row>
    <row r="34182" spans="1:2" x14ac:dyDescent="0.2">
      <c r="A34182" s="1" t="s">
        <v>14370</v>
      </c>
      <c r="B34182" t="str">
        <f t="shared" si="1133"/>
        <v>https://www.udobaer.de/out/media/public/cust/others/s0000792-2021-ch_it.pdf</v>
      </c>
    </row>
    <row r="34183" spans="1:2" x14ac:dyDescent="0.2">
      <c r="A34183" s="1" t="s">
        <v>14371</v>
      </c>
      <c r="B34183" t="str">
        <f t="shared" si="1133"/>
        <v>https://www.udobaer.de/out/media/public/cust/others/s0000792-2021-ch_it.pdf</v>
      </c>
    </row>
    <row r="34184" spans="1:2" x14ac:dyDescent="0.2">
      <c r="A34184" s="1" t="s">
        <v>14372</v>
      </c>
      <c r="B34184" t="str">
        <f t="shared" si="1133"/>
        <v>https://www.udobaer.de/out/media/public/cust/others/s0000792-2021-ch_it.pdf</v>
      </c>
    </row>
    <row r="34185" spans="1:2" x14ac:dyDescent="0.2">
      <c r="A34185" s="1" t="s">
        <v>14373</v>
      </c>
      <c r="B34185" t="str">
        <f t="shared" si="1133"/>
        <v>https://www.udobaer.de/out/media/public/cust/others/s0000792-2021-ch_it.pdf</v>
      </c>
    </row>
    <row r="34186" spans="1:2" x14ac:dyDescent="0.2">
      <c r="A34186" s="1" t="s">
        <v>36975</v>
      </c>
      <c r="B34186" t="str">
        <f t="shared" si="1133"/>
        <v>https://www.udobaer.de/out/media/public/cust/others/s0000792-2021-ch_it.pdf</v>
      </c>
    </row>
    <row r="34187" spans="1:2" x14ac:dyDescent="0.2">
      <c r="A34187" s="1" t="s">
        <v>37534</v>
      </c>
      <c r="B34187" t="str">
        <f t="shared" si="1133"/>
        <v>https://www.udobaer.de/out/media/public/cust/others/s0000792-2021-ch_it.pdf</v>
      </c>
    </row>
    <row r="34188" spans="1:2" x14ac:dyDescent="0.2">
      <c r="A34188" s="1" t="s">
        <v>37535</v>
      </c>
      <c r="B34188" t="str">
        <f t="shared" si="1133"/>
        <v>https://www.udobaer.de/out/media/public/cust/others/s0000792-2021-ch_it.pdf</v>
      </c>
    </row>
    <row r="34189" spans="1:2" x14ac:dyDescent="0.2">
      <c r="A34189" s="1" t="s">
        <v>37536</v>
      </c>
      <c r="B34189" t="str">
        <f t="shared" si="1133"/>
        <v>https://www.udobaer.de/out/media/public/cust/others/s0000792-2021-ch_it.pdf</v>
      </c>
    </row>
    <row r="34190" spans="1:2" x14ac:dyDescent="0.2">
      <c r="A34190" s="1" t="s">
        <v>37537</v>
      </c>
      <c r="B34190" t="str">
        <f t="shared" si="1133"/>
        <v>https://www.udobaer.de/out/media/public/cust/others/s0000792-2021-ch_it.pdf</v>
      </c>
    </row>
    <row r="34191" spans="1:2" x14ac:dyDescent="0.2">
      <c r="A34191" s="1" t="s">
        <v>37538</v>
      </c>
      <c r="B34191" t="str">
        <f t="shared" si="1133"/>
        <v>https://www.udobaer.de/out/media/public/cust/others/s0000792-2021-ch_it.pdf</v>
      </c>
    </row>
    <row r="34192" spans="1:2" x14ac:dyDescent="0.2">
      <c r="A34192" s="1" t="s">
        <v>37539</v>
      </c>
      <c r="B34192" t="str">
        <f t="shared" si="1133"/>
        <v>https://www.udobaer.de/out/media/public/cust/others/s0000792-2021-ch_it.pdf</v>
      </c>
    </row>
    <row r="34193" spans="1:2" x14ac:dyDescent="0.2">
      <c r="A34193" s="1" t="s">
        <v>37540</v>
      </c>
      <c r="B34193" t="str">
        <f t="shared" si="1133"/>
        <v>https://www.udobaer.de/out/media/public/cust/others/s0000792-2021-ch_it.pdf</v>
      </c>
    </row>
    <row r="34194" spans="1:2" x14ac:dyDescent="0.2">
      <c r="A34194" s="1" t="s">
        <v>37541</v>
      </c>
      <c r="B34194" t="str">
        <f t="shared" si="1133"/>
        <v>https://www.udobaer.de/out/media/public/cust/others/s0000792-2021-ch_it.pdf</v>
      </c>
    </row>
    <row r="34195" spans="1:2" x14ac:dyDescent="0.2">
      <c r="A34195" s="1" t="s">
        <v>37307</v>
      </c>
      <c r="B34195" t="str">
        <f t="shared" ref="B34195:B34201" si="1134">HYPERLINK("https://www.udobaer.de/out/media/public/cust/others/s0000793-2021-ch_it.pdf")</f>
        <v>https://www.udobaer.de/out/media/public/cust/others/s0000793-2021-ch_it.pdf</v>
      </c>
    </row>
    <row r="34196" spans="1:2" x14ac:dyDescent="0.2">
      <c r="A34196" s="1" t="s">
        <v>37308</v>
      </c>
      <c r="B34196" t="str">
        <f t="shared" si="1134"/>
        <v>https://www.udobaer.de/out/media/public/cust/others/s0000793-2021-ch_it.pdf</v>
      </c>
    </row>
    <row r="34197" spans="1:2" x14ac:dyDescent="0.2">
      <c r="A34197" s="1" t="s">
        <v>37312</v>
      </c>
      <c r="B34197" t="str">
        <f t="shared" si="1134"/>
        <v>https://www.udobaer.de/out/media/public/cust/others/s0000793-2021-ch_it.pdf</v>
      </c>
    </row>
    <row r="34198" spans="1:2" x14ac:dyDescent="0.2">
      <c r="A34198" s="1" t="s">
        <v>37313</v>
      </c>
      <c r="B34198" t="str">
        <f t="shared" si="1134"/>
        <v>https://www.udobaer.de/out/media/public/cust/others/s0000793-2021-ch_it.pdf</v>
      </c>
    </row>
    <row r="34199" spans="1:2" x14ac:dyDescent="0.2">
      <c r="A34199" s="1" t="s">
        <v>37314</v>
      </c>
      <c r="B34199" t="str">
        <f t="shared" si="1134"/>
        <v>https://www.udobaer.de/out/media/public/cust/others/s0000793-2021-ch_it.pdf</v>
      </c>
    </row>
    <row r="34200" spans="1:2" x14ac:dyDescent="0.2">
      <c r="A34200" s="1" t="s">
        <v>37315</v>
      </c>
      <c r="B34200" t="str">
        <f t="shared" si="1134"/>
        <v>https://www.udobaer.de/out/media/public/cust/others/s0000793-2021-ch_it.pdf</v>
      </c>
    </row>
    <row r="34201" spans="1:2" x14ac:dyDescent="0.2">
      <c r="A34201" s="1" t="s">
        <v>37316</v>
      </c>
      <c r="B34201" t="str">
        <f t="shared" si="1134"/>
        <v>https://www.udobaer.de/out/media/public/cust/others/s0000793-2021-ch_it.pdf</v>
      </c>
    </row>
    <row r="34202" spans="1:2" x14ac:dyDescent="0.2">
      <c r="A34202" s="1" t="s">
        <v>945</v>
      </c>
      <c r="B34202" t="str">
        <f t="shared" ref="B34202:B34215" si="1135">HYPERLINK("https://www.udobaer.de/out/media/public/cust/others/s0000794-2021-ch_it.pdf")</f>
        <v>https://www.udobaer.de/out/media/public/cust/others/s0000794-2021-ch_it.pdf</v>
      </c>
    </row>
    <row r="34203" spans="1:2" x14ac:dyDescent="0.2">
      <c r="A34203" s="1" t="s">
        <v>946</v>
      </c>
      <c r="B34203" t="str">
        <f t="shared" si="1135"/>
        <v>https://www.udobaer.de/out/media/public/cust/others/s0000794-2021-ch_it.pdf</v>
      </c>
    </row>
    <row r="34204" spans="1:2" x14ac:dyDescent="0.2">
      <c r="A34204" s="1" t="s">
        <v>947</v>
      </c>
      <c r="B34204" t="str">
        <f t="shared" si="1135"/>
        <v>https://www.udobaer.de/out/media/public/cust/others/s0000794-2021-ch_it.pdf</v>
      </c>
    </row>
    <row r="34205" spans="1:2" x14ac:dyDescent="0.2">
      <c r="A34205" s="1" t="s">
        <v>948</v>
      </c>
      <c r="B34205" t="str">
        <f t="shared" si="1135"/>
        <v>https://www.udobaer.de/out/media/public/cust/others/s0000794-2021-ch_it.pdf</v>
      </c>
    </row>
    <row r="34206" spans="1:2" x14ac:dyDescent="0.2">
      <c r="A34206" s="1" t="s">
        <v>949</v>
      </c>
      <c r="B34206" t="str">
        <f t="shared" si="1135"/>
        <v>https://www.udobaer.de/out/media/public/cust/others/s0000794-2021-ch_it.pdf</v>
      </c>
    </row>
    <row r="34207" spans="1:2" x14ac:dyDescent="0.2">
      <c r="A34207" s="1" t="s">
        <v>950</v>
      </c>
      <c r="B34207" t="str">
        <f t="shared" si="1135"/>
        <v>https://www.udobaer.de/out/media/public/cust/others/s0000794-2021-ch_it.pdf</v>
      </c>
    </row>
    <row r="34208" spans="1:2" x14ac:dyDescent="0.2">
      <c r="A34208" s="1" t="s">
        <v>951</v>
      </c>
      <c r="B34208" t="str">
        <f t="shared" si="1135"/>
        <v>https://www.udobaer.de/out/media/public/cust/others/s0000794-2021-ch_it.pdf</v>
      </c>
    </row>
    <row r="34209" spans="1:2" x14ac:dyDescent="0.2">
      <c r="A34209" s="1" t="s">
        <v>952</v>
      </c>
      <c r="B34209" t="str">
        <f t="shared" si="1135"/>
        <v>https://www.udobaer.de/out/media/public/cust/others/s0000794-2021-ch_it.pdf</v>
      </c>
    </row>
    <row r="34210" spans="1:2" x14ac:dyDescent="0.2">
      <c r="A34210" s="1" t="s">
        <v>37278</v>
      </c>
      <c r="B34210" t="str">
        <f t="shared" si="1135"/>
        <v>https://www.udobaer.de/out/media/public/cust/others/s0000794-2021-ch_it.pdf</v>
      </c>
    </row>
    <row r="34211" spans="1:2" x14ac:dyDescent="0.2">
      <c r="A34211" s="1" t="s">
        <v>37520</v>
      </c>
      <c r="B34211" t="str">
        <f t="shared" si="1135"/>
        <v>https://www.udobaer.de/out/media/public/cust/others/s0000794-2021-ch_it.pdf</v>
      </c>
    </row>
    <row r="34212" spans="1:2" x14ac:dyDescent="0.2">
      <c r="A34212" s="1" t="s">
        <v>37520</v>
      </c>
      <c r="B34212" t="str">
        <f t="shared" si="1135"/>
        <v>https://www.udobaer.de/out/media/public/cust/others/s0000794-2021-ch_it.pdf</v>
      </c>
    </row>
    <row r="34213" spans="1:2" x14ac:dyDescent="0.2">
      <c r="A34213" s="1" t="s">
        <v>37521</v>
      </c>
      <c r="B34213" t="str">
        <f t="shared" si="1135"/>
        <v>https://www.udobaer.de/out/media/public/cust/others/s0000794-2021-ch_it.pdf</v>
      </c>
    </row>
    <row r="34214" spans="1:2" x14ac:dyDescent="0.2">
      <c r="A34214" s="1" t="s">
        <v>37521</v>
      </c>
      <c r="B34214" t="str">
        <f t="shared" si="1135"/>
        <v>https://www.udobaer.de/out/media/public/cust/others/s0000794-2021-ch_it.pdf</v>
      </c>
    </row>
    <row r="34215" spans="1:2" x14ac:dyDescent="0.2">
      <c r="A34215" s="1" t="s">
        <v>37593</v>
      </c>
      <c r="B34215" t="str">
        <f t="shared" si="1135"/>
        <v>https://www.udobaer.de/out/media/public/cust/others/s0000794-2021-ch_it.pdf</v>
      </c>
    </row>
    <row r="34216" spans="1:2" x14ac:dyDescent="0.2">
      <c r="A34216" s="1" t="s">
        <v>12364</v>
      </c>
      <c r="B34216" t="str">
        <f>HYPERLINK("https://www.udobaer.de/out/media/public/cust/others/s0000795-2021-ch_it.pdf")</f>
        <v>https://www.udobaer.de/out/media/public/cust/others/s0000795-2021-ch_it.pdf</v>
      </c>
    </row>
    <row r="34217" spans="1:2" x14ac:dyDescent="0.2">
      <c r="A34217" s="1" t="s">
        <v>12365</v>
      </c>
      <c r="B34217" t="str">
        <f>HYPERLINK("https://www.udobaer.de/out/media/public/cust/others/s0000795-2021-ch_it.pdf")</f>
        <v>https://www.udobaer.de/out/media/public/cust/others/s0000795-2021-ch_it.pdf</v>
      </c>
    </row>
    <row r="34218" spans="1:2" x14ac:dyDescent="0.2">
      <c r="A34218" s="1" t="s">
        <v>13411</v>
      </c>
      <c r="B34218" t="str">
        <f>HYPERLINK("https://www.udobaer.de/out/media/public/cust/others/s0000795-2021-ch_it.pdf")</f>
        <v>https://www.udobaer.de/out/media/public/cust/others/s0000795-2021-ch_it.pdf</v>
      </c>
    </row>
    <row r="34219" spans="1:2" x14ac:dyDescent="0.2">
      <c r="A34219" s="1" t="s">
        <v>13412</v>
      </c>
      <c r="B34219" t="str">
        <f>HYPERLINK("https://www.udobaer.de/out/media/public/cust/others/s0000795-2021-ch_it.pdf")</f>
        <v>https://www.udobaer.de/out/media/public/cust/others/s0000795-2021-ch_it.pdf</v>
      </c>
    </row>
    <row r="34220" spans="1:2" x14ac:dyDescent="0.2">
      <c r="A34220" s="1" t="s">
        <v>37595</v>
      </c>
      <c r="B34220" t="str">
        <f>HYPERLINK("https://www.udobaer.de/out/media/public/cust/others/s0000795-2021-ch_it.pdf")</f>
        <v>https://www.udobaer.de/out/media/public/cust/others/s0000795-2021-ch_it.pdf</v>
      </c>
    </row>
    <row r="34221" spans="1:2" x14ac:dyDescent="0.2">
      <c r="A34221" s="1" t="s">
        <v>37317</v>
      </c>
      <c r="B34221" t="str">
        <f t="shared" ref="B34221:B34237" si="1136">HYPERLINK("https://www.udobaer.de/out/media/public/cust/others/s0000796-2021-ch_it.pdf")</f>
        <v>https://www.udobaer.de/out/media/public/cust/others/s0000796-2021-ch_it.pdf</v>
      </c>
    </row>
    <row r="34222" spans="1:2" x14ac:dyDescent="0.2">
      <c r="A34222" s="1" t="s">
        <v>37318</v>
      </c>
      <c r="B34222" t="str">
        <f t="shared" si="1136"/>
        <v>https://www.udobaer.de/out/media/public/cust/others/s0000796-2021-ch_it.pdf</v>
      </c>
    </row>
    <row r="34223" spans="1:2" x14ac:dyDescent="0.2">
      <c r="A34223" s="1" t="s">
        <v>37319</v>
      </c>
      <c r="B34223" t="str">
        <f t="shared" si="1136"/>
        <v>https://www.udobaer.de/out/media/public/cust/others/s0000796-2021-ch_it.pdf</v>
      </c>
    </row>
    <row r="34224" spans="1:2" x14ac:dyDescent="0.2">
      <c r="A34224" s="1" t="s">
        <v>37320</v>
      </c>
      <c r="B34224" t="str">
        <f t="shared" si="1136"/>
        <v>https://www.udobaer.de/out/media/public/cust/others/s0000796-2021-ch_it.pdf</v>
      </c>
    </row>
    <row r="34225" spans="1:2" x14ac:dyDescent="0.2">
      <c r="A34225" s="1" t="s">
        <v>37321</v>
      </c>
      <c r="B34225" t="str">
        <f t="shared" si="1136"/>
        <v>https://www.udobaer.de/out/media/public/cust/others/s0000796-2021-ch_it.pdf</v>
      </c>
    </row>
    <row r="34226" spans="1:2" x14ac:dyDescent="0.2">
      <c r="A34226" s="1" t="s">
        <v>37322</v>
      </c>
      <c r="B34226" t="str">
        <f t="shared" si="1136"/>
        <v>https://www.udobaer.de/out/media/public/cust/others/s0000796-2021-ch_it.pdf</v>
      </c>
    </row>
    <row r="34227" spans="1:2" x14ac:dyDescent="0.2">
      <c r="A34227" s="1" t="s">
        <v>37323</v>
      </c>
      <c r="B34227" t="str">
        <f t="shared" si="1136"/>
        <v>https://www.udobaer.de/out/media/public/cust/others/s0000796-2021-ch_it.pdf</v>
      </c>
    </row>
    <row r="34228" spans="1:2" x14ac:dyDescent="0.2">
      <c r="A34228" s="1" t="s">
        <v>37324</v>
      </c>
      <c r="B34228" t="str">
        <f t="shared" si="1136"/>
        <v>https://www.udobaer.de/out/media/public/cust/others/s0000796-2021-ch_it.pdf</v>
      </c>
    </row>
    <row r="34229" spans="1:2" x14ac:dyDescent="0.2">
      <c r="A34229" s="1" t="s">
        <v>37325</v>
      </c>
      <c r="B34229" t="str">
        <f t="shared" si="1136"/>
        <v>https://www.udobaer.de/out/media/public/cust/others/s0000796-2021-ch_it.pdf</v>
      </c>
    </row>
    <row r="34230" spans="1:2" x14ac:dyDescent="0.2">
      <c r="A34230" s="1" t="s">
        <v>37326</v>
      </c>
      <c r="B34230" t="str">
        <f t="shared" si="1136"/>
        <v>https://www.udobaer.de/out/media/public/cust/others/s0000796-2021-ch_it.pdf</v>
      </c>
    </row>
    <row r="34231" spans="1:2" x14ac:dyDescent="0.2">
      <c r="A34231" s="1" t="s">
        <v>37327</v>
      </c>
      <c r="B34231" t="str">
        <f t="shared" si="1136"/>
        <v>https://www.udobaer.de/out/media/public/cust/others/s0000796-2021-ch_it.pdf</v>
      </c>
    </row>
    <row r="34232" spans="1:2" x14ac:dyDescent="0.2">
      <c r="A34232" s="1" t="s">
        <v>37328</v>
      </c>
      <c r="B34232" t="str">
        <f t="shared" si="1136"/>
        <v>https://www.udobaer.de/out/media/public/cust/others/s0000796-2021-ch_it.pdf</v>
      </c>
    </row>
    <row r="34233" spans="1:2" x14ac:dyDescent="0.2">
      <c r="A34233" s="1" t="s">
        <v>37329</v>
      </c>
      <c r="B34233" t="str">
        <f t="shared" si="1136"/>
        <v>https://www.udobaer.de/out/media/public/cust/others/s0000796-2021-ch_it.pdf</v>
      </c>
    </row>
    <row r="34234" spans="1:2" x14ac:dyDescent="0.2">
      <c r="A34234" s="1" t="s">
        <v>37332</v>
      </c>
      <c r="B34234" t="str">
        <f t="shared" si="1136"/>
        <v>https://www.udobaer.de/out/media/public/cust/others/s0000796-2021-ch_it.pdf</v>
      </c>
    </row>
    <row r="34235" spans="1:2" x14ac:dyDescent="0.2">
      <c r="A34235" s="1" t="s">
        <v>37549</v>
      </c>
      <c r="B34235" t="str">
        <f t="shared" si="1136"/>
        <v>https://www.udobaer.de/out/media/public/cust/others/s0000796-2021-ch_it.pdf</v>
      </c>
    </row>
    <row r="34236" spans="1:2" x14ac:dyDescent="0.2">
      <c r="A34236" s="1" t="s">
        <v>37550</v>
      </c>
      <c r="B34236" t="str">
        <f t="shared" si="1136"/>
        <v>https://www.udobaer.de/out/media/public/cust/others/s0000796-2021-ch_it.pdf</v>
      </c>
    </row>
    <row r="34237" spans="1:2" x14ac:dyDescent="0.2">
      <c r="A34237" s="1" t="s">
        <v>37561</v>
      </c>
      <c r="B34237" t="str">
        <f t="shared" si="1136"/>
        <v>https://www.udobaer.de/out/media/public/cust/others/s0000796-2021-ch_it.pdf</v>
      </c>
    </row>
    <row r="34238" spans="1:2" x14ac:dyDescent="0.2">
      <c r="A34238" s="1" t="s">
        <v>37330</v>
      </c>
      <c r="B34238" t="str">
        <f t="shared" ref="B34238:B34244" si="1137">HYPERLINK("https://www.udobaer.de/out/media/public/cust/others/s0000797-2021-ch_it.pdf")</f>
        <v>https://www.udobaer.de/out/media/public/cust/others/s0000797-2021-ch_it.pdf</v>
      </c>
    </row>
    <row r="34239" spans="1:2" x14ac:dyDescent="0.2">
      <c r="A34239" s="1" t="s">
        <v>37331</v>
      </c>
      <c r="B34239" t="str">
        <f t="shared" si="1137"/>
        <v>https://www.udobaer.de/out/media/public/cust/others/s0000797-2021-ch_it.pdf</v>
      </c>
    </row>
    <row r="34240" spans="1:2" x14ac:dyDescent="0.2">
      <c r="A34240" s="1" t="s">
        <v>37333</v>
      </c>
      <c r="B34240" t="str">
        <f t="shared" si="1137"/>
        <v>https://www.udobaer.de/out/media/public/cust/others/s0000797-2021-ch_it.pdf</v>
      </c>
    </row>
    <row r="34241" spans="1:2" x14ac:dyDescent="0.2">
      <c r="A34241" s="1" t="s">
        <v>37334</v>
      </c>
      <c r="B34241" t="str">
        <f t="shared" si="1137"/>
        <v>https://www.udobaer.de/out/media/public/cust/others/s0000797-2021-ch_it.pdf</v>
      </c>
    </row>
    <row r="34242" spans="1:2" x14ac:dyDescent="0.2">
      <c r="A34242" s="1" t="s">
        <v>37335</v>
      </c>
      <c r="B34242" t="str">
        <f t="shared" si="1137"/>
        <v>https://www.udobaer.de/out/media/public/cust/others/s0000797-2021-ch_it.pdf</v>
      </c>
    </row>
    <row r="34243" spans="1:2" x14ac:dyDescent="0.2">
      <c r="A34243" s="1" t="s">
        <v>37338</v>
      </c>
      <c r="B34243" t="str">
        <f t="shared" si="1137"/>
        <v>https://www.udobaer.de/out/media/public/cust/others/s0000797-2021-ch_it.pdf</v>
      </c>
    </row>
    <row r="34244" spans="1:2" x14ac:dyDescent="0.2">
      <c r="A34244" s="1" t="s">
        <v>37341</v>
      </c>
      <c r="B34244" t="str">
        <f t="shared" si="1137"/>
        <v>https://www.udobaer.de/out/media/public/cust/others/s0000797-2021-ch_it.pdf</v>
      </c>
    </row>
    <row r="34245" spans="1:2" x14ac:dyDescent="0.2">
      <c r="A34245" s="1" t="s">
        <v>37175</v>
      </c>
      <c r="B34245" t="str">
        <f t="shared" ref="B34245:B34262" si="1138">HYPERLINK("https://www.udobaer.de/out/media/public/cust/others/s0000798-2021-ch_it.pdf")</f>
        <v>https://www.udobaer.de/out/media/public/cust/others/s0000798-2021-ch_it.pdf</v>
      </c>
    </row>
    <row r="34246" spans="1:2" x14ac:dyDescent="0.2">
      <c r="A34246" s="1" t="s">
        <v>37176</v>
      </c>
      <c r="B34246" t="str">
        <f t="shared" si="1138"/>
        <v>https://www.udobaer.de/out/media/public/cust/others/s0000798-2021-ch_it.pdf</v>
      </c>
    </row>
    <row r="34247" spans="1:2" x14ac:dyDescent="0.2">
      <c r="A34247" s="1" t="s">
        <v>37177</v>
      </c>
      <c r="B34247" t="str">
        <f t="shared" si="1138"/>
        <v>https://www.udobaer.de/out/media/public/cust/others/s0000798-2021-ch_it.pdf</v>
      </c>
    </row>
    <row r="34248" spans="1:2" x14ac:dyDescent="0.2">
      <c r="A34248" s="1" t="s">
        <v>37178</v>
      </c>
      <c r="B34248" t="str">
        <f t="shared" si="1138"/>
        <v>https://www.udobaer.de/out/media/public/cust/others/s0000798-2021-ch_it.pdf</v>
      </c>
    </row>
    <row r="34249" spans="1:2" x14ac:dyDescent="0.2">
      <c r="A34249" s="1" t="s">
        <v>37179</v>
      </c>
      <c r="B34249" t="str">
        <f t="shared" si="1138"/>
        <v>https://www.udobaer.de/out/media/public/cust/others/s0000798-2021-ch_it.pdf</v>
      </c>
    </row>
    <row r="34250" spans="1:2" x14ac:dyDescent="0.2">
      <c r="A34250" s="1" t="s">
        <v>37180</v>
      </c>
      <c r="B34250" t="str">
        <f t="shared" si="1138"/>
        <v>https://www.udobaer.de/out/media/public/cust/others/s0000798-2021-ch_it.pdf</v>
      </c>
    </row>
    <row r="34251" spans="1:2" x14ac:dyDescent="0.2">
      <c r="A34251" s="1" t="s">
        <v>37181</v>
      </c>
      <c r="B34251" t="str">
        <f t="shared" si="1138"/>
        <v>https://www.udobaer.de/out/media/public/cust/others/s0000798-2021-ch_it.pdf</v>
      </c>
    </row>
    <row r="34252" spans="1:2" x14ac:dyDescent="0.2">
      <c r="A34252" s="1" t="s">
        <v>37182</v>
      </c>
      <c r="B34252" t="str">
        <f t="shared" si="1138"/>
        <v>https://www.udobaer.de/out/media/public/cust/others/s0000798-2021-ch_it.pdf</v>
      </c>
    </row>
    <row r="34253" spans="1:2" x14ac:dyDescent="0.2">
      <c r="A34253" s="1" t="s">
        <v>37183</v>
      </c>
      <c r="B34253" t="str">
        <f t="shared" si="1138"/>
        <v>https://www.udobaer.de/out/media/public/cust/others/s0000798-2021-ch_it.pdf</v>
      </c>
    </row>
    <row r="34254" spans="1:2" x14ac:dyDescent="0.2">
      <c r="A34254" s="1" t="s">
        <v>37184</v>
      </c>
      <c r="B34254" t="str">
        <f t="shared" si="1138"/>
        <v>https://www.udobaer.de/out/media/public/cust/others/s0000798-2021-ch_it.pdf</v>
      </c>
    </row>
    <row r="34255" spans="1:2" x14ac:dyDescent="0.2">
      <c r="A34255" s="1" t="s">
        <v>37186</v>
      </c>
      <c r="B34255" t="str">
        <f t="shared" si="1138"/>
        <v>https://www.udobaer.de/out/media/public/cust/others/s0000798-2021-ch_it.pdf</v>
      </c>
    </row>
    <row r="34256" spans="1:2" x14ac:dyDescent="0.2">
      <c r="A34256" s="1" t="s">
        <v>37191</v>
      </c>
      <c r="B34256" t="str">
        <f t="shared" si="1138"/>
        <v>https://www.udobaer.de/out/media/public/cust/others/s0000798-2021-ch_it.pdf</v>
      </c>
    </row>
    <row r="34257" spans="1:2" x14ac:dyDescent="0.2">
      <c r="A34257" s="1" t="s">
        <v>37192</v>
      </c>
      <c r="B34257" t="str">
        <f t="shared" si="1138"/>
        <v>https://www.udobaer.de/out/media/public/cust/others/s0000798-2021-ch_it.pdf</v>
      </c>
    </row>
    <row r="34258" spans="1:2" x14ac:dyDescent="0.2">
      <c r="A34258" s="1" t="s">
        <v>37193</v>
      </c>
      <c r="B34258" t="str">
        <f t="shared" si="1138"/>
        <v>https://www.udobaer.de/out/media/public/cust/others/s0000798-2021-ch_it.pdf</v>
      </c>
    </row>
    <row r="34259" spans="1:2" x14ac:dyDescent="0.2">
      <c r="A34259" s="1" t="s">
        <v>37194</v>
      </c>
      <c r="B34259" t="str">
        <f t="shared" si="1138"/>
        <v>https://www.udobaer.de/out/media/public/cust/others/s0000798-2021-ch_it.pdf</v>
      </c>
    </row>
    <row r="34260" spans="1:2" x14ac:dyDescent="0.2">
      <c r="A34260" s="1" t="s">
        <v>37195</v>
      </c>
      <c r="B34260" t="str">
        <f t="shared" si="1138"/>
        <v>https://www.udobaer.de/out/media/public/cust/others/s0000798-2021-ch_it.pdf</v>
      </c>
    </row>
    <row r="34261" spans="1:2" x14ac:dyDescent="0.2">
      <c r="A34261" s="1" t="s">
        <v>37196</v>
      </c>
      <c r="B34261" t="str">
        <f t="shared" si="1138"/>
        <v>https://www.udobaer.de/out/media/public/cust/others/s0000798-2021-ch_it.pdf</v>
      </c>
    </row>
    <row r="34262" spans="1:2" x14ac:dyDescent="0.2">
      <c r="A34262" s="1" t="s">
        <v>37531</v>
      </c>
      <c r="B34262" t="str">
        <f t="shared" si="1138"/>
        <v>https://www.udobaer.de/out/media/public/cust/others/s0000798-2021-ch_it.pdf</v>
      </c>
    </row>
    <row r="34263" spans="1:2" x14ac:dyDescent="0.2">
      <c r="A34263" s="1" t="s">
        <v>37209</v>
      </c>
      <c r="B34263" t="str">
        <f t="shared" ref="B34263:B34282" si="1139">HYPERLINK("https://www.udobaer.de/out/media/public/cust/others/s0000799-2021-ch_it.pdf")</f>
        <v>https://www.udobaer.de/out/media/public/cust/others/s0000799-2021-ch_it.pdf</v>
      </c>
    </row>
    <row r="34264" spans="1:2" x14ac:dyDescent="0.2">
      <c r="A34264" s="1" t="s">
        <v>37210</v>
      </c>
      <c r="B34264" t="str">
        <f t="shared" si="1139"/>
        <v>https://www.udobaer.de/out/media/public/cust/others/s0000799-2021-ch_it.pdf</v>
      </c>
    </row>
    <row r="34265" spans="1:2" x14ac:dyDescent="0.2">
      <c r="A34265" s="1" t="s">
        <v>37211</v>
      </c>
      <c r="B34265" t="str">
        <f t="shared" si="1139"/>
        <v>https://www.udobaer.de/out/media/public/cust/others/s0000799-2021-ch_it.pdf</v>
      </c>
    </row>
    <row r="34266" spans="1:2" x14ac:dyDescent="0.2">
      <c r="A34266" s="1" t="s">
        <v>37212</v>
      </c>
      <c r="B34266" t="str">
        <f t="shared" si="1139"/>
        <v>https://www.udobaer.de/out/media/public/cust/others/s0000799-2021-ch_it.pdf</v>
      </c>
    </row>
    <row r="34267" spans="1:2" x14ac:dyDescent="0.2">
      <c r="A34267" s="1" t="s">
        <v>37213</v>
      </c>
      <c r="B34267" t="str">
        <f t="shared" si="1139"/>
        <v>https://www.udobaer.de/out/media/public/cust/others/s0000799-2021-ch_it.pdf</v>
      </c>
    </row>
    <row r="34268" spans="1:2" x14ac:dyDescent="0.2">
      <c r="A34268" s="1" t="s">
        <v>37214</v>
      </c>
      <c r="B34268" t="str">
        <f t="shared" si="1139"/>
        <v>https://www.udobaer.de/out/media/public/cust/others/s0000799-2021-ch_it.pdf</v>
      </c>
    </row>
    <row r="34269" spans="1:2" x14ac:dyDescent="0.2">
      <c r="A34269" s="1" t="s">
        <v>37215</v>
      </c>
      <c r="B34269" t="str">
        <f t="shared" si="1139"/>
        <v>https://www.udobaer.de/out/media/public/cust/others/s0000799-2021-ch_it.pdf</v>
      </c>
    </row>
    <row r="34270" spans="1:2" x14ac:dyDescent="0.2">
      <c r="A34270" s="1" t="s">
        <v>37216</v>
      </c>
      <c r="B34270" t="str">
        <f t="shared" si="1139"/>
        <v>https://www.udobaer.de/out/media/public/cust/others/s0000799-2021-ch_it.pdf</v>
      </c>
    </row>
    <row r="34271" spans="1:2" x14ac:dyDescent="0.2">
      <c r="A34271" s="1" t="s">
        <v>37217</v>
      </c>
      <c r="B34271" t="str">
        <f t="shared" si="1139"/>
        <v>https://www.udobaer.de/out/media/public/cust/others/s0000799-2021-ch_it.pdf</v>
      </c>
    </row>
    <row r="34272" spans="1:2" x14ac:dyDescent="0.2">
      <c r="A34272" s="1" t="s">
        <v>37218</v>
      </c>
      <c r="B34272" t="str">
        <f t="shared" si="1139"/>
        <v>https://www.udobaer.de/out/media/public/cust/others/s0000799-2021-ch_it.pdf</v>
      </c>
    </row>
    <row r="34273" spans="1:2" x14ac:dyDescent="0.2">
      <c r="A34273" s="1" t="s">
        <v>37219</v>
      </c>
      <c r="B34273" t="str">
        <f t="shared" si="1139"/>
        <v>https://www.udobaer.de/out/media/public/cust/others/s0000799-2021-ch_it.pdf</v>
      </c>
    </row>
    <row r="34274" spans="1:2" x14ac:dyDescent="0.2">
      <c r="A34274" s="1" t="s">
        <v>37220</v>
      </c>
      <c r="B34274" t="str">
        <f t="shared" si="1139"/>
        <v>https://www.udobaer.de/out/media/public/cust/others/s0000799-2021-ch_it.pdf</v>
      </c>
    </row>
    <row r="34275" spans="1:2" x14ac:dyDescent="0.2">
      <c r="A34275" s="1" t="s">
        <v>37221</v>
      </c>
      <c r="B34275" t="str">
        <f t="shared" si="1139"/>
        <v>https://www.udobaer.de/out/media/public/cust/others/s0000799-2021-ch_it.pdf</v>
      </c>
    </row>
    <row r="34276" spans="1:2" x14ac:dyDescent="0.2">
      <c r="A34276" s="1" t="s">
        <v>37226</v>
      </c>
      <c r="B34276" t="str">
        <f t="shared" si="1139"/>
        <v>https://www.udobaer.de/out/media/public/cust/others/s0000799-2021-ch_it.pdf</v>
      </c>
    </row>
    <row r="34277" spans="1:2" x14ac:dyDescent="0.2">
      <c r="A34277" s="1" t="s">
        <v>37504</v>
      </c>
      <c r="B34277" t="str">
        <f t="shared" si="1139"/>
        <v>https://www.udobaer.de/out/media/public/cust/others/s0000799-2021-ch_it.pdf</v>
      </c>
    </row>
    <row r="34278" spans="1:2" x14ac:dyDescent="0.2">
      <c r="A34278" s="1" t="s">
        <v>37505</v>
      </c>
      <c r="B34278" t="str">
        <f t="shared" si="1139"/>
        <v>https://www.udobaer.de/out/media/public/cust/others/s0000799-2021-ch_it.pdf</v>
      </c>
    </row>
    <row r="34279" spans="1:2" x14ac:dyDescent="0.2">
      <c r="A34279" s="1" t="s">
        <v>37506</v>
      </c>
      <c r="B34279" t="str">
        <f t="shared" si="1139"/>
        <v>https://www.udobaer.de/out/media/public/cust/others/s0000799-2021-ch_it.pdf</v>
      </c>
    </row>
    <row r="34280" spans="1:2" x14ac:dyDescent="0.2">
      <c r="A34280" s="1" t="s">
        <v>37507</v>
      </c>
      <c r="B34280" t="str">
        <f t="shared" si="1139"/>
        <v>https://www.udobaer.de/out/media/public/cust/others/s0000799-2021-ch_it.pdf</v>
      </c>
    </row>
    <row r="34281" spans="1:2" x14ac:dyDescent="0.2">
      <c r="A34281" s="1" t="s">
        <v>37508</v>
      </c>
      <c r="B34281" t="str">
        <f t="shared" si="1139"/>
        <v>https://www.udobaer.de/out/media/public/cust/others/s0000799-2021-ch_it.pdf</v>
      </c>
    </row>
    <row r="34282" spans="1:2" x14ac:dyDescent="0.2">
      <c r="A34282" s="1" t="s">
        <v>37509</v>
      </c>
      <c r="B34282" t="str">
        <f t="shared" si="1139"/>
        <v>https://www.udobaer.de/out/media/public/cust/others/s0000799-2021-ch_it.pdf</v>
      </c>
    </row>
    <row r="34283" spans="1:2" x14ac:dyDescent="0.2">
      <c r="A34283" s="1" t="s">
        <v>37149</v>
      </c>
      <c r="B34283" t="str">
        <f t="shared" ref="B34283:B34298" si="1140">HYPERLINK("https://www.udobaer.de/out/media/public/cust/others/s0000800-2021-ch_it.pdf")</f>
        <v>https://www.udobaer.de/out/media/public/cust/others/s0000800-2021-ch_it.pdf</v>
      </c>
    </row>
    <row r="34284" spans="1:2" x14ac:dyDescent="0.2">
      <c r="A34284" s="1" t="s">
        <v>37150</v>
      </c>
      <c r="B34284" t="str">
        <f t="shared" si="1140"/>
        <v>https://www.udobaer.de/out/media/public/cust/others/s0000800-2021-ch_it.pdf</v>
      </c>
    </row>
    <row r="34285" spans="1:2" x14ac:dyDescent="0.2">
      <c r="A34285" s="1" t="s">
        <v>37151</v>
      </c>
      <c r="B34285" t="str">
        <f t="shared" si="1140"/>
        <v>https://www.udobaer.de/out/media/public/cust/others/s0000800-2021-ch_it.pdf</v>
      </c>
    </row>
    <row r="34286" spans="1:2" x14ac:dyDescent="0.2">
      <c r="A34286" s="1" t="s">
        <v>37152</v>
      </c>
      <c r="B34286" t="str">
        <f t="shared" si="1140"/>
        <v>https://www.udobaer.de/out/media/public/cust/others/s0000800-2021-ch_it.pdf</v>
      </c>
    </row>
    <row r="34287" spans="1:2" x14ac:dyDescent="0.2">
      <c r="A34287" s="1" t="s">
        <v>37153</v>
      </c>
      <c r="B34287" t="str">
        <f t="shared" si="1140"/>
        <v>https://www.udobaer.de/out/media/public/cust/others/s0000800-2021-ch_it.pdf</v>
      </c>
    </row>
    <row r="34288" spans="1:2" x14ac:dyDescent="0.2">
      <c r="A34288" s="1" t="s">
        <v>37154</v>
      </c>
      <c r="B34288" t="str">
        <f t="shared" si="1140"/>
        <v>https://www.udobaer.de/out/media/public/cust/others/s0000800-2021-ch_it.pdf</v>
      </c>
    </row>
    <row r="34289" spans="1:2" x14ac:dyDescent="0.2">
      <c r="A34289" s="1" t="s">
        <v>37155</v>
      </c>
      <c r="B34289" t="str">
        <f t="shared" si="1140"/>
        <v>https://www.udobaer.de/out/media/public/cust/others/s0000800-2021-ch_it.pdf</v>
      </c>
    </row>
    <row r="34290" spans="1:2" x14ac:dyDescent="0.2">
      <c r="A34290" s="1" t="s">
        <v>37156</v>
      </c>
      <c r="B34290" t="str">
        <f t="shared" si="1140"/>
        <v>https://www.udobaer.de/out/media/public/cust/others/s0000800-2021-ch_it.pdf</v>
      </c>
    </row>
    <row r="34291" spans="1:2" x14ac:dyDescent="0.2">
      <c r="A34291" s="1" t="s">
        <v>37157</v>
      </c>
      <c r="B34291" t="str">
        <f t="shared" si="1140"/>
        <v>https://www.udobaer.de/out/media/public/cust/others/s0000800-2021-ch_it.pdf</v>
      </c>
    </row>
    <row r="34292" spans="1:2" x14ac:dyDescent="0.2">
      <c r="A34292" s="1" t="s">
        <v>37158</v>
      </c>
      <c r="B34292" t="str">
        <f t="shared" si="1140"/>
        <v>https://www.udobaer.de/out/media/public/cust/others/s0000800-2021-ch_it.pdf</v>
      </c>
    </row>
    <row r="34293" spans="1:2" x14ac:dyDescent="0.2">
      <c r="A34293" s="1" t="s">
        <v>37159</v>
      </c>
      <c r="B34293" t="str">
        <f t="shared" si="1140"/>
        <v>https://www.udobaer.de/out/media/public/cust/others/s0000800-2021-ch_it.pdf</v>
      </c>
    </row>
    <row r="34294" spans="1:2" x14ac:dyDescent="0.2">
      <c r="A34294" s="1" t="s">
        <v>37160</v>
      </c>
      <c r="B34294" t="str">
        <f t="shared" si="1140"/>
        <v>https://www.udobaer.de/out/media/public/cust/others/s0000800-2021-ch_it.pdf</v>
      </c>
    </row>
    <row r="34295" spans="1:2" x14ac:dyDescent="0.2">
      <c r="A34295" s="1" t="s">
        <v>37161</v>
      </c>
      <c r="B34295" t="str">
        <f t="shared" si="1140"/>
        <v>https://www.udobaer.de/out/media/public/cust/others/s0000800-2021-ch_it.pdf</v>
      </c>
    </row>
    <row r="34296" spans="1:2" x14ac:dyDescent="0.2">
      <c r="A34296" s="1" t="s">
        <v>37162</v>
      </c>
      <c r="B34296" t="str">
        <f t="shared" si="1140"/>
        <v>https://www.udobaer.de/out/media/public/cust/others/s0000800-2021-ch_it.pdf</v>
      </c>
    </row>
    <row r="34297" spans="1:2" x14ac:dyDescent="0.2">
      <c r="A34297" s="1" t="s">
        <v>37189</v>
      </c>
      <c r="B34297" t="str">
        <f t="shared" si="1140"/>
        <v>https://www.udobaer.de/out/media/public/cust/others/s0000800-2021-ch_it.pdf</v>
      </c>
    </row>
    <row r="34298" spans="1:2" x14ac:dyDescent="0.2">
      <c r="A34298" s="1" t="s">
        <v>37190</v>
      </c>
      <c r="B34298" t="str">
        <f t="shared" si="1140"/>
        <v>https://www.udobaer.de/out/media/public/cust/others/s0000800-2021-ch_it.pdf</v>
      </c>
    </row>
    <row r="34299" spans="1:2" x14ac:dyDescent="0.2">
      <c r="A34299" s="1" t="s">
        <v>37141</v>
      </c>
      <c r="B34299" t="str">
        <f t="shared" ref="B34299:B34317" si="1141">HYPERLINK("https://www.udobaer.de/out/media/public/cust/others/s0000801-2021-ch_it.pdf")</f>
        <v>https://www.udobaer.de/out/media/public/cust/others/s0000801-2021-ch_it.pdf</v>
      </c>
    </row>
    <row r="34300" spans="1:2" x14ac:dyDescent="0.2">
      <c r="A34300" s="1" t="s">
        <v>37144</v>
      </c>
      <c r="B34300" t="str">
        <f t="shared" si="1141"/>
        <v>https://www.udobaer.de/out/media/public/cust/others/s0000801-2021-ch_it.pdf</v>
      </c>
    </row>
    <row r="34301" spans="1:2" x14ac:dyDescent="0.2">
      <c r="A34301" s="1" t="s">
        <v>37145</v>
      </c>
      <c r="B34301" t="str">
        <f t="shared" si="1141"/>
        <v>https://www.udobaer.de/out/media/public/cust/others/s0000801-2021-ch_it.pdf</v>
      </c>
    </row>
    <row r="34302" spans="1:2" x14ac:dyDescent="0.2">
      <c r="A34302" s="1" t="s">
        <v>37146</v>
      </c>
      <c r="B34302" t="str">
        <f t="shared" si="1141"/>
        <v>https://www.udobaer.de/out/media/public/cust/others/s0000801-2021-ch_it.pdf</v>
      </c>
    </row>
    <row r="34303" spans="1:2" x14ac:dyDescent="0.2">
      <c r="A34303" s="1" t="s">
        <v>37227</v>
      </c>
      <c r="B34303" t="str">
        <f t="shared" si="1141"/>
        <v>https://www.udobaer.de/out/media/public/cust/others/s0000801-2021-ch_it.pdf</v>
      </c>
    </row>
    <row r="34304" spans="1:2" x14ac:dyDescent="0.2">
      <c r="A34304" s="1" t="s">
        <v>37229</v>
      </c>
      <c r="B34304" t="str">
        <f t="shared" si="1141"/>
        <v>https://www.udobaer.de/out/media/public/cust/others/s0000801-2021-ch_it.pdf</v>
      </c>
    </row>
    <row r="34305" spans="1:2" x14ac:dyDescent="0.2">
      <c r="A34305" s="1" t="s">
        <v>37230</v>
      </c>
      <c r="B34305" t="str">
        <f t="shared" si="1141"/>
        <v>https://www.udobaer.de/out/media/public/cust/others/s0000801-2021-ch_it.pdf</v>
      </c>
    </row>
    <row r="34306" spans="1:2" x14ac:dyDescent="0.2">
      <c r="A34306" s="1" t="s">
        <v>37231</v>
      </c>
      <c r="B34306" t="str">
        <f t="shared" si="1141"/>
        <v>https://www.udobaer.de/out/media/public/cust/others/s0000801-2021-ch_it.pdf</v>
      </c>
    </row>
    <row r="34307" spans="1:2" x14ac:dyDescent="0.2">
      <c r="A34307" s="1" t="s">
        <v>37232</v>
      </c>
      <c r="B34307" t="str">
        <f t="shared" si="1141"/>
        <v>https://www.udobaer.de/out/media/public/cust/others/s0000801-2021-ch_it.pdf</v>
      </c>
    </row>
    <row r="34308" spans="1:2" x14ac:dyDescent="0.2">
      <c r="A34308" s="1" t="s">
        <v>37233</v>
      </c>
      <c r="B34308" t="str">
        <f t="shared" si="1141"/>
        <v>https://www.udobaer.de/out/media/public/cust/others/s0000801-2021-ch_it.pdf</v>
      </c>
    </row>
    <row r="34309" spans="1:2" x14ac:dyDescent="0.2">
      <c r="A34309" s="1" t="s">
        <v>37234</v>
      </c>
      <c r="B34309" t="str">
        <f t="shared" si="1141"/>
        <v>https://www.udobaer.de/out/media/public/cust/others/s0000801-2021-ch_it.pdf</v>
      </c>
    </row>
    <row r="34310" spans="1:2" x14ac:dyDescent="0.2">
      <c r="A34310" s="1" t="s">
        <v>37235</v>
      </c>
      <c r="B34310" t="str">
        <f t="shared" si="1141"/>
        <v>https://www.udobaer.de/out/media/public/cust/others/s0000801-2021-ch_it.pdf</v>
      </c>
    </row>
    <row r="34311" spans="1:2" x14ac:dyDescent="0.2">
      <c r="A34311" s="1" t="s">
        <v>37236</v>
      </c>
      <c r="B34311" t="str">
        <f t="shared" si="1141"/>
        <v>https://www.udobaer.de/out/media/public/cust/others/s0000801-2021-ch_it.pdf</v>
      </c>
    </row>
    <row r="34312" spans="1:2" x14ac:dyDescent="0.2">
      <c r="A34312" s="1" t="s">
        <v>37237</v>
      </c>
      <c r="B34312" t="str">
        <f t="shared" si="1141"/>
        <v>https://www.udobaer.de/out/media/public/cust/others/s0000801-2021-ch_it.pdf</v>
      </c>
    </row>
    <row r="34313" spans="1:2" x14ac:dyDescent="0.2">
      <c r="A34313" s="1" t="s">
        <v>37555</v>
      </c>
      <c r="B34313" t="str">
        <f t="shared" si="1141"/>
        <v>https://www.udobaer.de/out/media/public/cust/others/s0000801-2021-ch_it.pdf</v>
      </c>
    </row>
    <row r="34314" spans="1:2" x14ac:dyDescent="0.2">
      <c r="A34314" s="1" t="s">
        <v>37556</v>
      </c>
      <c r="B34314" t="str">
        <f t="shared" si="1141"/>
        <v>https://www.udobaer.de/out/media/public/cust/others/s0000801-2021-ch_it.pdf</v>
      </c>
    </row>
    <row r="34315" spans="1:2" x14ac:dyDescent="0.2">
      <c r="A34315" s="1" t="s">
        <v>37557</v>
      </c>
      <c r="B34315" t="str">
        <f t="shared" si="1141"/>
        <v>https://www.udobaer.de/out/media/public/cust/others/s0000801-2021-ch_it.pdf</v>
      </c>
    </row>
    <row r="34316" spans="1:2" x14ac:dyDescent="0.2">
      <c r="A34316" s="1" t="s">
        <v>37558</v>
      </c>
      <c r="B34316" t="str">
        <f t="shared" si="1141"/>
        <v>https://www.udobaer.de/out/media/public/cust/others/s0000801-2021-ch_it.pdf</v>
      </c>
    </row>
    <row r="34317" spans="1:2" x14ac:dyDescent="0.2">
      <c r="A34317" s="1" t="s">
        <v>37559</v>
      </c>
      <c r="B34317" t="str">
        <f t="shared" si="1141"/>
        <v>https://www.udobaer.de/out/media/public/cust/others/s0000801-2021-ch_it.pdf</v>
      </c>
    </row>
    <row r="34318" spans="1:2" x14ac:dyDescent="0.2">
      <c r="A34318" s="1" t="s">
        <v>37127</v>
      </c>
      <c r="B34318" t="str">
        <f t="shared" ref="B34318:B34343" si="1142">HYPERLINK("https://www.udobaer.de/out/media/public/cust/others/s0000802-2021-ch_it.pdf")</f>
        <v>https://www.udobaer.de/out/media/public/cust/others/s0000802-2021-ch_it.pdf</v>
      </c>
    </row>
    <row r="34319" spans="1:2" x14ac:dyDescent="0.2">
      <c r="A34319" s="1" t="s">
        <v>37128</v>
      </c>
      <c r="B34319" t="str">
        <f t="shared" si="1142"/>
        <v>https://www.udobaer.de/out/media/public/cust/others/s0000802-2021-ch_it.pdf</v>
      </c>
    </row>
    <row r="34320" spans="1:2" x14ac:dyDescent="0.2">
      <c r="A34320" s="1" t="s">
        <v>37129</v>
      </c>
      <c r="B34320" t="str">
        <f t="shared" si="1142"/>
        <v>https://www.udobaer.de/out/media/public/cust/others/s0000802-2021-ch_it.pdf</v>
      </c>
    </row>
    <row r="34321" spans="1:2" x14ac:dyDescent="0.2">
      <c r="A34321" s="1" t="s">
        <v>37130</v>
      </c>
      <c r="B34321" t="str">
        <f t="shared" si="1142"/>
        <v>https://www.udobaer.de/out/media/public/cust/others/s0000802-2021-ch_it.pdf</v>
      </c>
    </row>
    <row r="34322" spans="1:2" x14ac:dyDescent="0.2">
      <c r="A34322" s="1" t="s">
        <v>37131</v>
      </c>
      <c r="B34322" t="str">
        <f t="shared" si="1142"/>
        <v>https://www.udobaer.de/out/media/public/cust/others/s0000802-2021-ch_it.pdf</v>
      </c>
    </row>
    <row r="34323" spans="1:2" x14ac:dyDescent="0.2">
      <c r="A34323" s="1" t="s">
        <v>37132</v>
      </c>
      <c r="B34323" t="str">
        <f t="shared" si="1142"/>
        <v>https://www.udobaer.de/out/media/public/cust/others/s0000802-2021-ch_it.pdf</v>
      </c>
    </row>
    <row r="34324" spans="1:2" x14ac:dyDescent="0.2">
      <c r="A34324" s="1" t="s">
        <v>37133</v>
      </c>
      <c r="B34324" t="str">
        <f t="shared" si="1142"/>
        <v>https://www.udobaer.de/out/media/public/cust/others/s0000802-2021-ch_it.pdf</v>
      </c>
    </row>
    <row r="34325" spans="1:2" x14ac:dyDescent="0.2">
      <c r="A34325" s="1" t="s">
        <v>37134</v>
      </c>
      <c r="B34325" t="str">
        <f t="shared" si="1142"/>
        <v>https://www.udobaer.de/out/media/public/cust/others/s0000802-2021-ch_it.pdf</v>
      </c>
    </row>
    <row r="34326" spans="1:2" x14ac:dyDescent="0.2">
      <c r="A34326" s="1" t="s">
        <v>37135</v>
      </c>
      <c r="B34326" t="str">
        <f t="shared" si="1142"/>
        <v>https://www.udobaer.de/out/media/public/cust/others/s0000802-2021-ch_it.pdf</v>
      </c>
    </row>
    <row r="34327" spans="1:2" x14ac:dyDescent="0.2">
      <c r="A34327" s="1" t="s">
        <v>37136</v>
      </c>
      <c r="B34327" t="str">
        <f t="shared" si="1142"/>
        <v>https://www.udobaer.de/out/media/public/cust/others/s0000802-2021-ch_it.pdf</v>
      </c>
    </row>
    <row r="34328" spans="1:2" x14ac:dyDescent="0.2">
      <c r="A34328" s="1" t="s">
        <v>37137</v>
      </c>
      <c r="B34328" t="str">
        <f t="shared" si="1142"/>
        <v>https://www.udobaer.de/out/media/public/cust/others/s0000802-2021-ch_it.pdf</v>
      </c>
    </row>
    <row r="34329" spans="1:2" x14ac:dyDescent="0.2">
      <c r="A34329" s="1" t="s">
        <v>37138</v>
      </c>
      <c r="B34329" t="str">
        <f t="shared" si="1142"/>
        <v>https://www.udobaer.de/out/media/public/cust/others/s0000802-2021-ch_it.pdf</v>
      </c>
    </row>
    <row r="34330" spans="1:2" x14ac:dyDescent="0.2">
      <c r="A34330" s="1" t="s">
        <v>37139</v>
      </c>
      <c r="B34330" t="str">
        <f t="shared" si="1142"/>
        <v>https://www.udobaer.de/out/media/public/cust/others/s0000802-2021-ch_it.pdf</v>
      </c>
    </row>
    <row r="34331" spans="1:2" x14ac:dyDescent="0.2">
      <c r="A34331" s="1" t="s">
        <v>37140</v>
      </c>
      <c r="B34331" t="str">
        <f t="shared" si="1142"/>
        <v>https://www.udobaer.de/out/media/public/cust/others/s0000802-2021-ch_it.pdf</v>
      </c>
    </row>
    <row r="34332" spans="1:2" x14ac:dyDescent="0.2">
      <c r="A34332" s="1" t="s">
        <v>37142</v>
      </c>
      <c r="B34332" t="str">
        <f t="shared" si="1142"/>
        <v>https://www.udobaer.de/out/media/public/cust/others/s0000802-2021-ch_it.pdf</v>
      </c>
    </row>
    <row r="34333" spans="1:2" x14ac:dyDescent="0.2">
      <c r="A34333" s="1" t="s">
        <v>37143</v>
      </c>
      <c r="B34333" t="str">
        <f t="shared" si="1142"/>
        <v>https://www.udobaer.de/out/media/public/cust/others/s0000802-2021-ch_it.pdf</v>
      </c>
    </row>
    <row r="34334" spans="1:2" x14ac:dyDescent="0.2">
      <c r="A34334" s="1" t="s">
        <v>37169</v>
      </c>
      <c r="B34334" t="str">
        <f t="shared" si="1142"/>
        <v>https://www.udobaer.de/out/media/public/cust/others/s0000802-2021-ch_it.pdf</v>
      </c>
    </row>
    <row r="34335" spans="1:2" x14ac:dyDescent="0.2">
      <c r="A34335" s="1" t="s">
        <v>37170</v>
      </c>
      <c r="B34335" t="str">
        <f t="shared" si="1142"/>
        <v>https://www.udobaer.de/out/media/public/cust/others/s0000802-2021-ch_it.pdf</v>
      </c>
    </row>
    <row r="34336" spans="1:2" x14ac:dyDescent="0.2">
      <c r="A34336" s="1" t="s">
        <v>37171</v>
      </c>
      <c r="B34336" t="str">
        <f t="shared" si="1142"/>
        <v>https://www.udobaer.de/out/media/public/cust/others/s0000802-2021-ch_it.pdf</v>
      </c>
    </row>
    <row r="34337" spans="1:2" x14ac:dyDescent="0.2">
      <c r="A34337" s="1" t="s">
        <v>37172</v>
      </c>
      <c r="B34337" t="str">
        <f t="shared" si="1142"/>
        <v>https://www.udobaer.de/out/media/public/cust/others/s0000802-2021-ch_it.pdf</v>
      </c>
    </row>
    <row r="34338" spans="1:2" x14ac:dyDescent="0.2">
      <c r="A34338" s="1" t="s">
        <v>37173</v>
      </c>
      <c r="B34338" t="str">
        <f t="shared" si="1142"/>
        <v>https://www.udobaer.de/out/media/public/cust/others/s0000802-2021-ch_it.pdf</v>
      </c>
    </row>
    <row r="34339" spans="1:2" x14ac:dyDescent="0.2">
      <c r="A34339" s="1" t="s">
        <v>37174</v>
      </c>
      <c r="B34339" t="str">
        <f t="shared" si="1142"/>
        <v>https://www.udobaer.de/out/media/public/cust/others/s0000802-2021-ch_it.pdf</v>
      </c>
    </row>
    <row r="34340" spans="1:2" x14ac:dyDescent="0.2">
      <c r="A34340" s="1" t="s">
        <v>37239</v>
      </c>
      <c r="B34340" t="str">
        <f t="shared" si="1142"/>
        <v>https://www.udobaer.de/out/media/public/cust/others/s0000802-2021-ch_it.pdf</v>
      </c>
    </row>
    <row r="34341" spans="1:2" x14ac:dyDescent="0.2">
      <c r="A34341" s="1" t="s">
        <v>37241</v>
      </c>
      <c r="B34341" t="str">
        <f t="shared" si="1142"/>
        <v>https://www.udobaer.de/out/media/public/cust/others/s0000802-2021-ch_it.pdf</v>
      </c>
    </row>
    <row r="34342" spans="1:2" x14ac:dyDescent="0.2">
      <c r="A34342" s="1" t="s">
        <v>37242</v>
      </c>
      <c r="B34342" t="str">
        <f t="shared" si="1142"/>
        <v>https://www.udobaer.de/out/media/public/cust/others/s0000802-2021-ch_it.pdf</v>
      </c>
    </row>
    <row r="34343" spans="1:2" x14ac:dyDescent="0.2">
      <c r="A34343" s="1" t="s">
        <v>37243</v>
      </c>
      <c r="B34343" t="str">
        <f t="shared" si="1142"/>
        <v>https://www.udobaer.de/out/media/public/cust/others/s0000802-2021-ch_it.pdf</v>
      </c>
    </row>
    <row r="34344" spans="1:2" x14ac:dyDescent="0.2">
      <c r="A34344" s="1" t="s">
        <v>37163</v>
      </c>
      <c r="B34344" t="str">
        <f>HYPERLINK("https://www.udobaer.de/out/media/public/cust/others/s0000803-2021-ch_it.pdf")</f>
        <v>https://www.udobaer.de/out/media/public/cust/others/s0000803-2021-ch_it.pdf</v>
      </c>
    </row>
    <row r="34345" spans="1:2" x14ac:dyDescent="0.2">
      <c r="A34345" s="1" t="s">
        <v>37164</v>
      </c>
      <c r="B34345" t="str">
        <f>HYPERLINK("https://www.udobaer.de/out/media/public/cust/others/s0000803-2021-ch_it.pdf")</f>
        <v>https://www.udobaer.de/out/media/public/cust/others/s0000803-2021-ch_it.pdf</v>
      </c>
    </row>
    <row r="34346" spans="1:2" x14ac:dyDescent="0.2">
      <c r="A34346" s="1" t="s">
        <v>37185</v>
      </c>
      <c r="B34346" t="str">
        <f>HYPERLINK("https://www.udobaer.de/out/media/public/cust/others/s0000803-2021-ch_it.pdf")</f>
        <v>https://www.udobaer.de/out/media/public/cust/others/s0000803-2021-ch_it.pdf</v>
      </c>
    </row>
    <row r="34347" spans="1:2" x14ac:dyDescent="0.2">
      <c r="A34347" s="1" t="s">
        <v>37187</v>
      </c>
      <c r="B34347" t="str">
        <f>HYPERLINK("https://www.udobaer.de/out/media/public/cust/others/s0000803-2021-ch_it.pdf")</f>
        <v>https://www.udobaer.de/out/media/public/cust/others/s0000803-2021-ch_it.pdf</v>
      </c>
    </row>
    <row r="34348" spans="1:2" x14ac:dyDescent="0.2">
      <c r="A34348" s="1" t="s">
        <v>37188</v>
      </c>
      <c r="B34348" t="str">
        <f>HYPERLINK("https://www.udobaer.de/out/media/public/cust/others/s0000803-2021-ch_it.pdf")</f>
        <v>https://www.udobaer.de/out/media/public/cust/others/s0000803-2021-ch_it.pdf</v>
      </c>
    </row>
    <row r="34349" spans="1:2" x14ac:dyDescent="0.2">
      <c r="A34349" s="1" t="s">
        <v>37147</v>
      </c>
      <c r="B34349" t="str">
        <f t="shared" ref="B34349:B34361" si="1143">HYPERLINK("https://www.udobaer.de/out/media/public/cust/others/s0000804-2021-ch_it.pdf")</f>
        <v>https://www.udobaer.de/out/media/public/cust/others/s0000804-2021-ch_it.pdf</v>
      </c>
    </row>
    <row r="34350" spans="1:2" x14ac:dyDescent="0.2">
      <c r="A34350" s="1" t="s">
        <v>37148</v>
      </c>
      <c r="B34350" t="str">
        <f t="shared" si="1143"/>
        <v>https://www.udobaer.de/out/media/public/cust/others/s0000804-2021-ch_it.pdf</v>
      </c>
    </row>
    <row r="34351" spans="1:2" x14ac:dyDescent="0.2">
      <c r="A34351" s="1" t="s">
        <v>37203</v>
      </c>
      <c r="B34351" t="str">
        <f t="shared" si="1143"/>
        <v>https://www.udobaer.de/out/media/public/cust/others/s0000804-2021-ch_it.pdf</v>
      </c>
    </row>
    <row r="34352" spans="1:2" x14ac:dyDescent="0.2">
      <c r="A34352" s="1" t="s">
        <v>37204</v>
      </c>
      <c r="B34352" t="str">
        <f t="shared" si="1143"/>
        <v>https://www.udobaer.de/out/media/public/cust/others/s0000804-2021-ch_it.pdf</v>
      </c>
    </row>
    <row r="34353" spans="1:2" x14ac:dyDescent="0.2">
      <c r="A34353" s="1" t="s">
        <v>37205</v>
      </c>
      <c r="B34353" t="str">
        <f t="shared" si="1143"/>
        <v>https://www.udobaer.de/out/media/public/cust/others/s0000804-2021-ch_it.pdf</v>
      </c>
    </row>
    <row r="34354" spans="1:2" x14ac:dyDescent="0.2">
      <c r="A34354" s="1" t="s">
        <v>37206</v>
      </c>
      <c r="B34354" t="str">
        <f t="shared" si="1143"/>
        <v>https://www.udobaer.de/out/media/public/cust/others/s0000804-2021-ch_it.pdf</v>
      </c>
    </row>
    <row r="34355" spans="1:2" x14ac:dyDescent="0.2">
      <c r="A34355" s="1" t="s">
        <v>37207</v>
      </c>
      <c r="B34355" t="str">
        <f t="shared" si="1143"/>
        <v>https://www.udobaer.de/out/media/public/cust/others/s0000804-2021-ch_it.pdf</v>
      </c>
    </row>
    <row r="34356" spans="1:2" x14ac:dyDescent="0.2">
      <c r="A34356" s="1" t="s">
        <v>37208</v>
      </c>
      <c r="B34356" t="str">
        <f t="shared" si="1143"/>
        <v>https://www.udobaer.de/out/media/public/cust/others/s0000804-2021-ch_it.pdf</v>
      </c>
    </row>
    <row r="34357" spans="1:2" x14ac:dyDescent="0.2">
      <c r="A34357" s="1" t="s">
        <v>37246</v>
      </c>
      <c r="B34357" t="str">
        <f t="shared" si="1143"/>
        <v>https://www.udobaer.de/out/media/public/cust/others/s0000804-2021-ch_it.pdf</v>
      </c>
    </row>
    <row r="34358" spans="1:2" x14ac:dyDescent="0.2">
      <c r="A34358" s="1" t="s">
        <v>37248</v>
      </c>
      <c r="B34358" t="str">
        <f t="shared" si="1143"/>
        <v>https://www.udobaer.de/out/media/public/cust/others/s0000804-2021-ch_it.pdf</v>
      </c>
    </row>
    <row r="34359" spans="1:2" x14ac:dyDescent="0.2">
      <c r="A34359" s="1" t="s">
        <v>37527</v>
      </c>
      <c r="B34359" t="str">
        <f t="shared" si="1143"/>
        <v>https://www.udobaer.de/out/media/public/cust/others/s0000804-2021-ch_it.pdf</v>
      </c>
    </row>
    <row r="34360" spans="1:2" x14ac:dyDescent="0.2">
      <c r="A34360" s="1" t="s">
        <v>37554</v>
      </c>
      <c r="B34360" t="str">
        <f t="shared" si="1143"/>
        <v>https://www.udobaer.de/out/media/public/cust/others/s0000804-2021-ch_it.pdf</v>
      </c>
    </row>
    <row r="34361" spans="1:2" x14ac:dyDescent="0.2">
      <c r="A34361" s="1" t="s">
        <v>37563</v>
      </c>
      <c r="B34361" t="str">
        <f t="shared" si="1143"/>
        <v>https://www.udobaer.de/out/media/public/cust/others/s0000804-2021-ch_it.pdf</v>
      </c>
    </row>
    <row r="34362" spans="1:2" x14ac:dyDescent="0.2">
      <c r="A34362" s="1" t="s">
        <v>37165</v>
      </c>
      <c r="B34362" t="str">
        <f t="shared" ref="B34362:B34369" si="1144">HYPERLINK("https://www.udobaer.de/out/media/public/cust/others/s0000805-2021-ch_it.pdf")</f>
        <v>https://www.udobaer.de/out/media/public/cust/others/s0000805-2021-ch_it.pdf</v>
      </c>
    </row>
    <row r="34363" spans="1:2" x14ac:dyDescent="0.2">
      <c r="A34363" s="1" t="s">
        <v>37166</v>
      </c>
      <c r="B34363" t="str">
        <f t="shared" si="1144"/>
        <v>https://www.udobaer.de/out/media/public/cust/others/s0000805-2021-ch_it.pdf</v>
      </c>
    </row>
    <row r="34364" spans="1:2" x14ac:dyDescent="0.2">
      <c r="A34364" s="1" t="s">
        <v>37222</v>
      </c>
      <c r="B34364" t="str">
        <f t="shared" si="1144"/>
        <v>https://www.udobaer.de/out/media/public/cust/others/s0000805-2021-ch_it.pdf</v>
      </c>
    </row>
    <row r="34365" spans="1:2" x14ac:dyDescent="0.2">
      <c r="A34365" s="1" t="s">
        <v>37223</v>
      </c>
      <c r="B34365" t="str">
        <f t="shared" si="1144"/>
        <v>https://www.udobaer.de/out/media/public/cust/others/s0000805-2021-ch_it.pdf</v>
      </c>
    </row>
    <row r="34366" spans="1:2" x14ac:dyDescent="0.2">
      <c r="A34366" s="1" t="s">
        <v>37224</v>
      </c>
      <c r="B34366" t="str">
        <f t="shared" si="1144"/>
        <v>https://www.udobaer.de/out/media/public/cust/others/s0000805-2021-ch_it.pdf</v>
      </c>
    </row>
    <row r="34367" spans="1:2" x14ac:dyDescent="0.2">
      <c r="A34367" s="1" t="s">
        <v>37225</v>
      </c>
      <c r="B34367" t="str">
        <f t="shared" si="1144"/>
        <v>https://www.udobaer.de/out/media/public/cust/others/s0000805-2021-ch_it.pdf</v>
      </c>
    </row>
    <row r="34368" spans="1:2" x14ac:dyDescent="0.2">
      <c r="A34368" s="1" t="s">
        <v>37228</v>
      </c>
      <c r="B34368" t="str">
        <f t="shared" si="1144"/>
        <v>https://www.udobaer.de/out/media/public/cust/others/s0000805-2021-ch_it.pdf</v>
      </c>
    </row>
    <row r="34369" spans="1:2" x14ac:dyDescent="0.2">
      <c r="A34369" s="1" t="s">
        <v>37238</v>
      </c>
      <c r="B34369" t="str">
        <f t="shared" si="1144"/>
        <v>https://www.udobaer.de/out/media/public/cust/others/s0000805-2021-ch_it.pdf</v>
      </c>
    </row>
    <row r="34370" spans="1:2" x14ac:dyDescent="0.2">
      <c r="A34370" s="1" t="s">
        <v>37010</v>
      </c>
      <c r="B34370" t="str">
        <f t="shared" ref="B34370:B34401" si="1145">HYPERLINK("https://www.udobaer.de/out/media/public/cust/others/s0000806-2021-ch_it.pdf")</f>
        <v>https://www.udobaer.de/out/media/public/cust/others/s0000806-2021-ch_it.pdf</v>
      </c>
    </row>
    <row r="34371" spans="1:2" x14ac:dyDescent="0.2">
      <c r="A34371" s="1" t="s">
        <v>37012</v>
      </c>
      <c r="B34371" t="str">
        <f t="shared" si="1145"/>
        <v>https://www.udobaer.de/out/media/public/cust/others/s0000806-2021-ch_it.pdf</v>
      </c>
    </row>
    <row r="34372" spans="1:2" x14ac:dyDescent="0.2">
      <c r="A34372" s="1" t="s">
        <v>37013</v>
      </c>
      <c r="B34372" t="str">
        <f t="shared" si="1145"/>
        <v>https://www.udobaer.de/out/media/public/cust/others/s0000806-2021-ch_it.pdf</v>
      </c>
    </row>
    <row r="34373" spans="1:2" x14ac:dyDescent="0.2">
      <c r="A34373" s="1" t="s">
        <v>37014</v>
      </c>
      <c r="B34373" t="str">
        <f t="shared" si="1145"/>
        <v>https://www.udobaer.de/out/media/public/cust/others/s0000806-2021-ch_it.pdf</v>
      </c>
    </row>
    <row r="34374" spans="1:2" x14ac:dyDescent="0.2">
      <c r="A34374" s="1" t="s">
        <v>37015</v>
      </c>
      <c r="B34374" t="str">
        <f t="shared" si="1145"/>
        <v>https://www.udobaer.de/out/media/public/cust/others/s0000806-2021-ch_it.pdf</v>
      </c>
    </row>
    <row r="34375" spans="1:2" x14ac:dyDescent="0.2">
      <c r="A34375" s="1" t="s">
        <v>37016</v>
      </c>
      <c r="B34375" t="str">
        <f t="shared" si="1145"/>
        <v>https://www.udobaer.de/out/media/public/cust/others/s0000806-2021-ch_it.pdf</v>
      </c>
    </row>
    <row r="34376" spans="1:2" x14ac:dyDescent="0.2">
      <c r="A34376" s="1" t="s">
        <v>37017</v>
      </c>
      <c r="B34376" t="str">
        <f t="shared" si="1145"/>
        <v>https://www.udobaer.de/out/media/public/cust/others/s0000806-2021-ch_it.pdf</v>
      </c>
    </row>
    <row r="34377" spans="1:2" x14ac:dyDescent="0.2">
      <c r="A34377" s="1" t="s">
        <v>37018</v>
      </c>
      <c r="B34377" t="str">
        <f t="shared" si="1145"/>
        <v>https://www.udobaer.de/out/media/public/cust/others/s0000806-2021-ch_it.pdf</v>
      </c>
    </row>
    <row r="34378" spans="1:2" x14ac:dyDescent="0.2">
      <c r="A34378" s="1" t="s">
        <v>37019</v>
      </c>
      <c r="B34378" t="str">
        <f t="shared" si="1145"/>
        <v>https://www.udobaer.de/out/media/public/cust/others/s0000806-2021-ch_it.pdf</v>
      </c>
    </row>
    <row r="34379" spans="1:2" x14ac:dyDescent="0.2">
      <c r="A34379" s="1" t="s">
        <v>37020</v>
      </c>
      <c r="B34379" t="str">
        <f t="shared" si="1145"/>
        <v>https://www.udobaer.de/out/media/public/cust/others/s0000806-2021-ch_it.pdf</v>
      </c>
    </row>
    <row r="34380" spans="1:2" x14ac:dyDescent="0.2">
      <c r="A34380" s="1" t="s">
        <v>37021</v>
      </c>
      <c r="B34380" t="str">
        <f t="shared" si="1145"/>
        <v>https://www.udobaer.de/out/media/public/cust/others/s0000806-2021-ch_it.pdf</v>
      </c>
    </row>
    <row r="34381" spans="1:2" x14ac:dyDescent="0.2">
      <c r="A34381" s="1" t="s">
        <v>37022</v>
      </c>
      <c r="B34381" t="str">
        <f t="shared" si="1145"/>
        <v>https://www.udobaer.de/out/media/public/cust/others/s0000806-2021-ch_it.pdf</v>
      </c>
    </row>
    <row r="34382" spans="1:2" x14ac:dyDescent="0.2">
      <c r="A34382" s="1" t="s">
        <v>37023</v>
      </c>
      <c r="B34382" t="str">
        <f t="shared" si="1145"/>
        <v>https://www.udobaer.de/out/media/public/cust/others/s0000806-2021-ch_it.pdf</v>
      </c>
    </row>
    <row r="34383" spans="1:2" x14ac:dyDescent="0.2">
      <c r="A34383" s="1" t="s">
        <v>37024</v>
      </c>
      <c r="B34383" t="str">
        <f t="shared" si="1145"/>
        <v>https://www.udobaer.de/out/media/public/cust/others/s0000806-2021-ch_it.pdf</v>
      </c>
    </row>
    <row r="34384" spans="1:2" x14ac:dyDescent="0.2">
      <c r="A34384" s="1" t="s">
        <v>37025</v>
      </c>
      <c r="B34384" t="str">
        <f t="shared" si="1145"/>
        <v>https://www.udobaer.de/out/media/public/cust/others/s0000806-2021-ch_it.pdf</v>
      </c>
    </row>
    <row r="34385" spans="1:2" x14ac:dyDescent="0.2">
      <c r="A34385" s="1" t="s">
        <v>37026</v>
      </c>
      <c r="B34385" t="str">
        <f t="shared" si="1145"/>
        <v>https://www.udobaer.de/out/media/public/cust/others/s0000806-2021-ch_it.pdf</v>
      </c>
    </row>
    <row r="34386" spans="1:2" x14ac:dyDescent="0.2">
      <c r="A34386" s="1" t="s">
        <v>37027</v>
      </c>
      <c r="B34386" t="str">
        <f t="shared" si="1145"/>
        <v>https://www.udobaer.de/out/media/public/cust/others/s0000806-2021-ch_it.pdf</v>
      </c>
    </row>
    <row r="34387" spans="1:2" x14ac:dyDescent="0.2">
      <c r="A34387" s="1" t="s">
        <v>37028</v>
      </c>
      <c r="B34387" t="str">
        <f t="shared" si="1145"/>
        <v>https://www.udobaer.de/out/media/public/cust/others/s0000806-2021-ch_it.pdf</v>
      </c>
    </row>
    <row r="34388" spans="1:2" x14ac:dyDescent="0.2">
      <c r="A34388" s="1" t="s">
        <v>37029</v>
      </c>
      <c r="B34388" t="str">
        <f t="shared" si="1145"/>
        <v>https://www.udobaer.de/out/media/public/cust/others/s0000806-2021-ch_it.pdf</v>
      </c>
    </row>
    <row r="34389" spans="1:2" x14ac:dyDescent="0.2">
      <c r="A34389" s="1" t="s">
        <v>37030</v>
      </c>
      <c r="B34389" t="str">
        <f t="shared" si="1145"/>
        <v>https://www.udobaer.de/out/media/public/cust/others/s0000806-2021-ch_it.pdf</v>
      </c>
    </row>
    <row r="34390" spans="1:2" x14ac:dyDescent="0.2">
      <c r="A34390" s="1" t="s">
        <v>37031</v>
      </c>
      <c r="B34390" t="str">
        <f t="shared" si="1145"/>
        <v>https://www.udobaer.de/out/media/public/cust/others/s0000806-2021-ch_it.pdf</v>
      </c>
    </row>
    <row r="34391" spans="1:2" x14ac:dyDescent="0.2">
      <c r="A34391" s="1" t="s">
        <v>37032</v>
      </c>
      <c r="B34391" t="str">
        <f t="shared" si="1145"/>
        <v>https://www.udobaer.de/out/media/public/cust/others/s0000806-2021-ch_it.pdf</v>
      </c>
    </row>
    <row r="34392" spans="1:2" x14ac:dyDescent="0.2">
      <c r="A34392" s="1" t="s">
        <v>37033</v>
      </c>
      <c r="B34392" t="str">
        <f t="shared" si="1145"/>
        <v>https://www.udobaer.de/out/media/public/cust/others/s0000806-2021-ch_it.pdf</v>
      </c>
    </row>
    <row r="34393" spans="1:2" x14ac:dyDescent="0.2">
      <c r="A34393" s="1" t="s">
        <v>37034</v>
      </c>
      <c r="B34393" t="str">
        <f t="shared" si="1145"/>
        <v>https://www.udobaer.de/out/media/public/cust/others/s0000806-2021-ch_it.pdf</v>
      </c>
    </row>
    <row r="34394" spans="1:2" x14ac:dyDescent="0.2">
      <c r="A34394" s="1" t="s">
        <v>37035</v>
      </c>
      <c r="B34394" t="str">
        <f t="shared" si="1145"/>
        <v>https://www.udobaer.de/out/media/public/cust/others/s0000806-2021-ch_it.pdf</v>
      </c>
    </row>
    <row r="34395" spans="1:2" x14ac:dyDescent="0.2">
      <c r="A34395" s="1" t="s">
        <v>37036</v>
      </c>
      <c r="B34395" t="str">
        <f t="shared" si="1145"/>
        <v>https://www.udobaer.de/out/media/public/cust/others/s0000806-2021-ch_it.pdf</v>
      </c>
    </row>
    <row r="34396" spans="1:2" x14ac:dyDescent="0.2">
      <c r="A34396" s="1" t="s">
        <v>37037</v>
      </c>
      <c r="B34396" t="str">
        <f t="shared" si="1145"/>
        <v>https://www.udobaer.de/out/media/public/cust/others/s0000806-2021-ch_it.pdf</v>
      </c>
    </row>
    <row r="34397" spans="1:2" x14ac:dyDescent="0.2">
      <c r="A34397" s="1" t="s">
        <v>37038</v>
      </c>
      <c r="B34397" t="str">
        <f t="shared" si="1145"/>
        <v>https://www.udobaer.de/out/media/public/cust/others/s0000806-2021-ch_it.pdf</v>
      </c>
    </row>
    <row r="34398" spans="1:2" x14ac:dyDescent="0.2">
      <c r="A34398" s="1" t="s">
        <v>37039</v>
      </c>
      <c r="B34398" t="str">
        <f t="shared" si="1145"/>
        <v>https://www.udobaer.de/out/media/public/cust/others/s0000806-2021-ch_it.pdf</v>
      </c>
    </row>
    <row r="34399" spans="1:2" x14ac:dyDescent="0.2">
      <c r="A34399" s="1" t="s">
        <v>37040</v>
      </c>
      <c r="B34399" t="str">
        <f t="shared" si="1145"/>
        <v>https://www.udobaer.de/out/media/public/cust/others/s0000806-2021-ch_it.pdf</v>
      </c>
    </row>
    <row r="34400" spans="1:2" x14ac:dyDescent="0.2">
      <c r="A34400" s="1" t="s">
        <v>37041</v>
      </c>
      <c r="B34400" t="str">
        <f t="shared" si="1145"/>
        <v>https://www.udobaer.de/out/media/public/cust/others/s0000806-2021-ch_it.pdf</v>
      </c>
    </row>
    <row r="34401" spans="1:2" x14ac:dyDescent="0.2">
      <c r="A34401" s="1" t="s">
        <v>37042</v>
      </c>
      <c r="B34401" t="str">
        <f t="shared" si="1145"/>
        <v>https://www.udobaer.de/out/media/public/cust/others/s0000806-2021-ch_it.pdf</v>
      </c>
    </row>
    <row r="34402" spans="1:2" x14ac:dyDescent="0.2">
      <c r="A34402" s="1" t="s">
        <v>37043</v>
      </c>
      <c r="B34402" t="str">
        <f t="shared" ref="B34402:B34433" si="1146">HYPERLINK("https://www.udobaer.de/out/media/public/cust/others/s0000806-2021-ch_it.pdf")</f>
        <v>https://www.udobaer.de/out/media/public/cust/others/s0000806-2021-ch_it.pdf</v>
      </c>
    </row>
    <row r="34403" spans="1:2" x14ac:dyDescent="0.2">
      <c r="A34403" s="1" t="s">
        <v>37044</v>
      </c>
      <c r="B34403" t="str">
        <f t="shared" si="1146"/>
        <v>https://www.udobaer.de/out/media/public/cust/others/s0000806-2021-ch_it.pdf</v>
      </c>
    </row>
    <row r="34404" spans="1:2" x14ac:dyDescent="0.2">
      <c r="A34404" s="1" t="s">
        <v>37045</v>
      </c>
      <c r="B34404" t="str">
        <f t="shared" si="1146"/>
        <v>https://www.udobaer.de/out/media/public/cust/others/s0000806-2021-ch_it.pdf</v>
      </c>
    </row>
    <row r="34405" spans="1:2" x14ac:dyDescent="0.2">
      <c r="A34405" s="1" t="s">
        <v>37046</v>
      </c>
      <c r="B34405" t="str">
        <f t="shared" si="1146"/>
        <v>https://www.udobaer.de/out/media/public/cust/others/s0000806-2021-ch_it.pdf</v>
      </c>
    </row>
    <row r="34406" spans="1:2" x14ac:dyDescent="0.2">
      <c r="A34406" s="1" t="s">
        <v>37047</v>
      </c>
      <c r="B34406" t="str">
        <f t="shared" si="1146"/>
        <v>https://www.udobaer.de/out/media/public/cust/others/s0000806-2021-ch_it.pdf</v>
      </c>
    </row>
    <row r="34407" spans="1:2" x14ac:dyDescent="0.2">
      <c r="A34407" s="1" t="s">
        <v>37048</v>
      </c>
      <c r="B34407" t="str">
        <f t="shared" si="1146"/>
        <v>https://www.udobaer.de/out/media/public/cust/others/s0000806-2021-ch_it.pdf</v>
      </c>
    </row>
    <row r="34408" spans="1:2" x14ac:dyDescent="0.2">
      <c r="A34408" s="1" t="s">
        <v>37049</v>
      </c>
      <c r="B34408" t="str">
        <f t="shared" si="1146"/>
        <v>https://www.udobaer.de/out/media/public/cust/others/s0000806-2021-ch_it.pdf</v>
      </c>
    </row>
    <row r="34409" spans="1:2" x14ac:dyDescent="0.2">
      <c r="A34409" s="1" t="s">
        <v>37050</v>
      </c>
      <c r="B34409" t="str">
        <f t="shared" si="1146"/>
        <v>https://www.udobaer.de/out/media/public/cust/others/s0000806-2021-ch_it.pdf</v>
      </c>
    </row>
    <row r="34410" spans="1:2" x14ac:dyDescent="0.2">
      <c r="A34410" s="1" t="s">
        <v>37051</v>
      </c>
      <c r="B34410" t="str">
        <f t="shared" si="1146"/>
        <v>https://www.udobaer.de/out/media/public/cust/others/s0000806-2021-ch_it.pdf</v>
      </c>
    </row>
    <row r="34411" spans="1:2" x14ac:dyDescent="0.2">
      <c r="A34411" s="1" t="s">
        <v>37052</v>
      </c>
      <c r="B34411" t="str">
        <f t="shared" si="1146"/>
        <v>https://www.udobaer.de/out/media/public/cust/others/s0000806-2021-ch_it.pdf</v>
      </c>
    </row>
    <row r="34412" spans="1:2" x14ac:dyDescent="0.2">
      <c r="A34412" s="1" t="s">
        <v>37053</v>
      </c>
      <c r="B34412" t="str">
        <f t="shared" si="1146"/>
        <v>https://www.udobaer.de/out/media/public/cust/others/s0000806-2021-ch_it.pdf</v>
      </c>
    </row>
    <row r="34413" spans="1:2" x14ac:dyDescent="0.2">
      <c r="A34413" s="1" t="s">
        <v>37054</v>
      </c>
      <c r="B34413" t="str">
        <f t="shared" si="1146"/>
        <v>https://www.udobaer.de/out/media/public/cust/others/s0000806-2021-ch_it.pdf</v>
      </c>
    </row>
    <row r="34414" spans="1:2" x14ac:dyDescent="0.2">
      <c r="A34414" s="1" t="s">
        <v>37055</v>
      </c>
      <c r="B34414" t="str">
        <f t="shared" si="1146"/>
        <v>https://www.udobaer.de/out/media/public/cust/others/s0000806-2021-ch_it.pdf</v>
      </c>
    </row>
    <row r="34415" spans="1:2" x14ac:dyDescent="0.2">
      <c r="A34415" s="1" t="s">
        <v>37056</v>
      </c>
      <c r="B34415" t="str">
        <f t="shared" si="1146"/>
        <v>https://www.udobaer.de/out/media/public/cust/others/s0000806-2021-ch_it.pdf</v>
      </c>
    </row>
    <row r="34416" spans="1:2" x14ac:dyDescent="0.2">
      <c r="A34416" s="1" t="s">
        <v>37057</v>
      </c>
      <c r="B34416" t="str">
        <f t="shared" si="1146"/>
        <v>https://www.udobaer.de/out/media/public/cust/others/s0000806-2021-ch_it.pdf</v>
      </c>
    </row>
    <row r="34417" spans="1:2" x14ac:dyDescent="0.2">
      <c r="A34417" s="1" t="s">
        <v>37058</v>
      </c>
      <c r="B34417" t="str">
        <f t="shared" si="1146"/>
        <v>https://www.udobaer.de/out/media/public/cust/others/s0000806-2021-ch_it.pdf</v>
      </c>
    </row>
    <row r="34418" spans="1:2" x14ac:dyDescent="0.2">
      <c r="A34418" s="1" t="s">
        <v>37059</v>
      </c>
      <c r="B34418" t="str">
        <f t="shared" si="1146"/>
        <v>https://www.udobaer.de/out/media/public/cust/others/s0000806-2021-ch_it.pdf</v>
      </c>
    </row>
    <row r="34419" spans="1:2" x14ac:dyDescent="0.2">
      <c r="A34419" s="1" t="s">
        <v>37060</v>
      </c>
      <c r="B34419" t="str">
        <f t="shared" si="1146"/>
        <v>https://www.udobaer.de/out/media/public/cust/others/s0000806-2021-ch_it.pdf</v>
      </c>
    </row>
    <row r="34420" spans="1:2" x14ac:dyDescent="0.2">
      <c r="A34420" s="1" t="s">
        <v>37061</v>
      </c>
      <c r="B34420" t="str">
        <f t="shared" si="1146"/>
        <v>https://www.udobaer.de/out/media/public/cust/others/s0000806-2021-ch_it.pdf</v>
      </c>
    </row>
    <row r="34421" spans="1:2" x14ac:dyDescent="0.2">
      <c r="A34421" s="1" t="s">
        <v>37062</v>
      </c>
      <c r="B34421" t="str">
        <f t="shared" si="1146"/>
        <v>https://www.udobaer.de/out/media/public/cust/others/s0000806-2021-ch_it.pdf</v>
      </c>
    </row>
    <row r="34422" spans="1:2" x14ac:dyDescent="0.2">
      <c r="A34422" s="1" t="s">
        <v>37063</v>
      </c>
      <c r="B34422" t="str">
        <f t="shared" si="1146"/>
        <v>https://www.udobaer.de/out/media/public/cust/others/s0000806-2021-ch_it.pdf</v>
      </c>
    </row>
    <row r="34423" spans="1:2" x14ac:dyDescent="0.2">
      <c r="A34423" s="1" t="s">
        <v>37064</v>
      </c>
      <c r="B34423" t="str">
        <f t="shared" si="1146"/>
        <v>https://www.udobaer.de/out/media/public/cust/others/s0000806-2021-ch_it.pdf</v>
      </c>
    </row>
    <row r="34424" spans="1:2" x14ac:dyDescent="0.2">
      <c r="A34424" s="1" t="s">
        <v>37065</v>
      </c>
      <c r="B34424" t="str">
        <f t="shared" si="1146"/>
        <v>https://www.udobaer.de/out/media/public/cust/others/s0000806-2021-ch_it.pdf</v>
      </c>
    </row>
    <row r="34425" spans="1:2" x14ac:dyDescent="0.2">
      <c r="A34425" s="1" t="s">
        <v>37066</v>
      </c>
      <c r="B34425" t="str">
        <f t="shared" si="1146"/>
        <v>https://www.udobaer.de/out/media/public/cust/others/s0000806-2021-ch_it.pdf</v>
      </c>
    </row>
    <row r="34426" spans="1:2" x14ac:dyDescent="0.2">
      <c r="A34426" s="1" t="s">
        <v>37067</v>
      </c>
      <c r="B34426" t="str">
        <f t="shared" si="1146"/>
        <v>https://www.udobaer.de/out/media/public/cust/others/s0000806-2021-ch_it.pdf</v>
      </c>
    </row>
    <row r="34427" spans="1:2" x14ac:dyDescent="0.2">
      <c r="A34427" s="1" t="s">
        <v>37068</v>
      </c>
      <c r="B34427" t="str">
        <f t="shared" si="1146"/>
        <v>https://www.udobaer.de/out/media/public/cust/others/s0000806-2021-ch_it.pdf</v>
      </c>
    </row>
    <row r="34428" spans="1:2" x14ac:dyDescent="0.2">
      <c r="A34428" s="1" t="s">
        <v>37069</v>
      </c>
      <c r="B34428" t="str">
        <f t="shared" si="1146"/>
        <v>https://www.udobaer.de/out/media/public/cust/others/s0000806-2021-ch_it.pdf</v>
      </c>
    </row>
    <row r="34429" spans="1:2" x14ac:dyDescent="0.2">
      <c r="A34429" s="1" t="s">
        <v>37070</v>
      </c>
      <c r="B34429" t="str">
        <f t="shared" si="1146"/>
        <v>https://www.udobaer.de/out/media/public/cust/others/s0000806-2021-ch_it.pdf</v>
      </c>
    </row>
    <row r="34430" spans="1:2" x14ac:dyDescent="0.2">
      <c r="A34430" s="1" t="s">
        <v>37071</v>
      </c>
      <c r="B34430" t="str">
        <f t="shared" si="1146"/>
        <v>https://www.udobaer.de/out/media/public/cust/others/s0000806-2021-ch_it.pdf</v>
      </c>
    </row>
    <row r="34431" spans="1:2" x14ac:dyDescent="0.2">
      <c r="A34431" s="1" t="s">
        <v>37072</v>
      </c>
      <c r="B34431" t="str">
        <f t="shared" si="1146"/>
        <v>https://www.udobaer.de/out/media/public/cust/others/s0000806-2021-ch_it.pdf</v>
      </c>
    </row>
    <row r="34432" spans="1:2" x14ac:dyDescent="0.2">
      <c r="A34432" s="1" t="s">
        <v>37073</v>
      </c>
      <c r="B34432" t="str">
        <f t="shared" si="1146"/>
        <v>https://www.udobaer.de/out/media/public/cust/others/s0000806-2021-ch_it.pdf</v>
      </c>
    </row>
    <row r="34433" spans="1:2" x14ac:dyDescent="0.2">
      <c r="A34433" s="1" t="s">
        <v>37074</v>
      </c>
      <c r="B34433" t="str">
        <f t="shared" si="1146"/>
        <v>https://www.udobaer.de/out/media/public/cust/others/s0000806-2021-ch_it.pdf</v>
      </c>
    </row>
    <row r="34434" spans="1:2" x14ac:dyDescent="0.2">
      <c r="A34434" s="1" t="s">
        <v>37075</v>
      </c>
      <c r="B34434" t="str">
        <f t="shared" ref="B34434:B34465" si="1147">HYPERLINK("https://www.udobaer.de/out/media/public/cust/others/s0000806-2021-ch_it.pdf")</f>
        <v>https://www.udobaer.de/out/media/public/cust/others/s0000806-2021-ch_it.pdf</v>
      </c>
    </row>
    <row r="34435" spans="1:2" x14ac:dyDescent="0.2">
      <c r="A34435" s="1" t="s">
        <v>37076</v>
      </c>
      <c r="B34435" t="str">
        <f t="shared" si="1147"/>
        <v>https://www.udobaer.de/out/media/public/cust/others/s0000806-2021-ch_it.pdf</v>
      </c>
    </row>
    <row r="34436" spans="1:2" x14ac:dyDescent="0.2">
      <c r="A34436" s="1" t="s">
        <v>37077</v>
      </c>
      <c r="B34436" t="str">
        <f t="shared" si="1147"/>
        <v>https://www.udobaer.de/out/media/public/cust/others/s0000806-2021-ch_it.pdf</v>
      </c>
    </row>
    <row r="34437" spans="1:2" x14ac:dyDescent="0.2">
      <c r="A34437" s="1" t="s">
        <v>37078</v>
      </c>
      <c r="B34437" t="str">
        <f t="shared" si="1147"/>
        <v>https://www.udobaer.de/out/media/public/cust/others/s0000806-2021-ch_it.pdf</v>
      </c>
    </row>
    <row r="34438" spans="1:2" x14ac:dyDescent="0.2">
      <c r="A34438" s="1" t="s">
        <v>37079</v>
      </c>
      <c r="B34438" t="str">
        <f t="shared" si="1147"/>
        <v>https://www.udobaer.de/out/media/public/cust/others/s0000806-2021-ch_it.pdf</v>
      </c>
    </row>
    <row r="34439" spans="1:2" x14ac:dyDescent="0.2">
      <c r="A34439" s="1" t="s">
        <v>37080</v>
      </c>
      <c r="B34439" t="str">
        <f t="shared" si="1147"/>
        <v>https://www.udobaer.de/out/media/public/cust/others/s0000806-2021-ch_it.pdf</v>
      </c>
    </row>
    <row r="34440" spans="1:2" x14ac:dyDescent="0.2">
      <c r="A34440" s="1" t="s">
        <v>37081</v>
      </c>
      <c r="B34440" t="str">
        <f t="shared" si="1147"/>
        <v>https://www.udobaer.de/out/media/public/cust/others/s0000806-2021-ch_it.pdf</v>
      </c>
    </row>
    <row r="34441" spans="1:2" x14ac:dyDescent="0.2">
      <c r="A34441" s="1" t="s">
        <v>37082</v>
      </c>
      <c r="B34441" t="str">
        <f t="shared" si="1147"/>
        <v>https://www.udobaer.de/out/media/public/cust/others/s0000806-2021-ch_it.pdf</v>
      </c>
    </row>
    <row r="34442" spans="1:2" x14ac:dyDescent="0.2">
      <c r="A34442" s="1" t="s">
        <v>37083</v>
      </c>
      <c r="B34442" t="str">
        <f t="shared" si="1147"/>
        <v>https://www.udobaer.de/out/media/public/cust/others/s0000806-2021-ch_it.pdf</v>
      </c>
    </row>
    <row r="34443" spans="1:2" x14ac:dyDescent="0.2">
      <c r="A34443" s="1" t="s">
        <v>37084</v>
      </c>
      <c r="B34443" t="str">
        <f t="shared" si="1147"/>
        <v>https://www.udobaer.de/out/media/public/cust/others/s0000806-2021-ch_it.pdf</v>
      </c>
    </row>
    <row r="34444" spans="1:2" x14ac:dyDescent="0.2">
      <c r="A34444" s="1" t="s">
        <v>37085</v>
      </c>
      <c r="B34444" t="str">
        <f t="shared" si="1147"/>
        <v>https://www.udobaer.de/out/media/public/cust/others/s0000806-2021-ch_it.pdf</v>
      </c>
    </row>
    <row r="34445" spans="1:2" x14ac:dyDescent="0.2">
      <c r="A34445" s="1" t="s">
        <v>37086</v>
      </c>
      <c r="B34445" t="str">
        <f t="shared" si="1147"/>
        <v>https://www.udobaer.de/out/media/public/cust/others/s0000806-2021-ch_it.pdf</v>
      </c>
    </row>
    <row r="34446" spans="1:2" x14ac:dyDescent="0.2">
      <c r="A34446" s="1" t="s">
        <v>37087</v>
      </c>
      <c r="B34446" t="str">
        <f t="shared" si="1147"/>
        <v>https://www.udobaer.de/out/media/public/cust/others/s0000806-2021-ch_it.pdf</v>
      </c>
    </row>
    <row r="34447" spans="1:2" x14ac:dyDescent="0.2">
      <c r="A34447" s="1" t="s">
        <v>37088</v>
      </c>
      <c r="B34447" t="str">
        <f t="shared" si="1147"/>
        <v>https://www.udobaer.de/out/media/public/cust/others/s0000806-2021-ch_it.pdf</v>
      </c>
    </row>
    <row r="34448" spans="1:2" x14ac:dyDescent="0.2">
      <c r="A34448" s="1" t="s">
        <v>37089</v>
      </c>
      <c r="B34448" t="str">
        <f t="shared" si="1147"/>
        <v>https://www.udobaer.de/out/media/public/cust/others/s0000806-2021-ch_it.pdf</v>
      </c>
    </row>
    <row r="34449" spans="1:2" x14ac:dyDescent="0.2">
      <c r="A34449" s="1" t="s">
        <v>37090</v>
      </c>
      <c r="B34449" t="str">
        <f t="shared" si="1147"/>
        <v>https://www.udobaer.de/out/media/public/cust/others/s0000806-2021-ch_it.pdf</v>
      </c>
    </row>
    <row r="34450" spans="1:2" x14ac:dyDescent="0.2">
      <c r="A34450" s="1" t="s">
        <v>37091</v>
      </c>
      <c r="B34450" t="str">
        <f t="shared" si="1147"/>
        <v>https://www.udobaer.de/out/media/public/cust/others/s0000806-2021-ch_it.pdf</v>
      </c>
    </row>
    <row r="34451" spans="1:2" x14ac:dyDescent="0.2">
      <c r="A34451" s="1" t="s">
        <v>37092</v>
      </c>
      <c r="B34451" t="str">
        <f t="shared" si="1147"/>
        <v>https://www.udobaer.de/out/media/public/cust/others/s0000806-2021-ch_it.pdf</v>
      </c>
    </row>
    <row r="34452" spans="1:2" x14ac:dyDescent="0.2">
      <c r="A34452" s="1" t="s">
        <v>37093</v>
      </c>
      <c r="B34452" t="str">
        <f t="shared" si="1147"/>
        <v>https://www.udobaer.de/out/media/public/cust/others/s0000806-2021-ch_it.pdf</v>
      </c>
    </row>
    <row r="34453" spans="1:2" x14ac:dyDescent="0.2">
      <c r="A34453" s="1" t="s">
        <v>37094</v>
      </c>
      <c r="B34453" t="str">
        <f t="shared" si="1147"/>
        <v>https://www.udobaer.de/out/media/public/cust/others/s0000806-2021-ch_it.pdf</v>
      </c>
    </row>
    <row r="34454" spans="1:2" x14ac:dyDescent="0.2">
      <c r="A34454" s="1" t="s">
        <v>37095</v>
      </c>
      <c r="B34454" t="str">
        <f t="shared" si="1147"/>
        <v>https://www.udobaer.de/out/media/public/cust/others/s0000806-2021-ch_it.pdf</v>
      </c>
    </row>
    <row r="34455" spans="1:2" x14ac:dyDescent="0.2">
      <c r="A34455" s="1" t="s">
        <v>37096</v>
      </c>
      <c r="B34455" t="str">
        <f t="shared" si="1147"/>
        <v>https://www.udobaer.de/out/media/public/cust/others/s0000806-2021-ch_it.pdf</v>
      </c>
    </row>
    <row r="34456" spans="1:2" x14ac:dyDescent="0.2">
      <c r="A34456" s="1" t="s">
        <v>37097</v>
      </c>
      <c r="B34456" t="str">
        <f t="shared" si="1147"/>
        <v>https://www.udobaer.de/out/media/public/cust/others/s0000806-2021-ch_it.pdf</v>
      </c>
    </row>
    <row r="34457" spans="1:2" x14ac:dyDescent="0.2">
      <c r="A34457" s="1" t="s">
        <v>37098</v>
      </c>
      <c r="B34457" t="str">
        <f t="shared" si="1147"/>
        <v>https://www.udobaer.de/out/media/public/cust/others/s0000806-2021-ch_it.pdf</v>
      </c>
    </row>
    <row r="34458" spans="1:2" x14ac:dyDescent="0.2">
      <c r="A34458" s="1" t="s">
        <v>37099</v>
      </c>
      <c r="B34458" t="str">
        <f t="shared" si="1147"/>
        <v>https://www.udobaer.de/out/media/public/cust/others/s0000806-2021-ch_it.pdf</v>
      </c>
    </row>
    <row r="34459" spans="1:2" x14ac:dyDescent="0.2">
      <c r="A34459" s="1" t="s">
        <v>37100</v>
      </c>
      <c r="B34459" t="str">
        <f t="shared" si="1147"/>
        <v>https://www.udobaer.de/out/media/public/cust/others/s0000806-2021-ch_it.pdf</v>
      </c>
    </row>
    <row r="34460" spans="1:2" x14ac:dyDescent="0.2">
      <c r="A34460" s="1" t="s">
        <v>37101</v>
      </c>
      <c r="B34460" t="str">
        <f t="shared" si="1147"/>
        <v>https://www.udobaer.de/out/media/public/cust/others/s0000806-2021-ch_it.pdf</v>
      </c>
    </row>
    <row r="34461" spans="1:2" x14ac:dyDescent="0.2">
      <c r="A34461" s="1" t="s">
        <v>37102</v>
      </c>
      <c r="B34461" t="str">
        <f t="shared" si="1147"/>
        <v>https://www.udobaer.de/out/media/public/cust/others/s0000806-2021-ch_it.pdf</v>
      </c>
    </row>
    <row r="34462" spans="1:2" x14ac:dyDescent="0.2">
      <c r="A34462" s="1" t="s">
        <v>37103</v>
      </c>
      <c r="B34462" t="str">
        <f t="shared" si="1147"/>
        <v>https://www.udobaer.de/out/media/public/cust/others/s0000806-2021-ch_it.pdf</v>
      </c>
    </row>
    <row r="34463" spans="1:2" x14ac:dyDescent="0.2">
      <c r="A34463" s="1" t="s">
        <v>37104</v>
      </c>
      <c r="B34463" t="str">
        <f t="shared" si="1147"/>
        <v>https://www.udobaer.de/out/media/public/cust/others/s0000806-2021-ch_it.pdf</v>
      </c>
    </row>
    <row r="34464" spans="1:2" x14ac:dyDescent="0.2">
      <c r="A34464" s="1" t="s">
        <v>37105</v>
      </c>
      <c r="B34464" t="str">
        <f t="shared" si="1147"/>
        <v>https://www.udobaer.de/out/media/public/cust/others/s0000806-2021-ch_it.pdf</v>
      </c>
    </row>
    <row r="34465" spans="1:2" x14ac:dyDescent="0.2">
      <c r="A34465" s="1" t="s">
        <v>37106</v>
      </c>
      <c r="B34465" t="str">
        <f t="shared" si="1147"/>
        <v>https://www.udobaer.de/out/media/public/cust/others/s0000806-2021-ch_it.pdf</v>
      </c>
    </row>
    <row r="34466" spans="1:2" x14ac:dyDescent="0.2">
      <c r="A34466" s="1" t="s">
        <v>37107</v>
      </c>
      <c r="B34466" t="str">
        <f t="shared" ref="B34466:B34485" si="1148">HYPERLINK("https://www.udobaer.de/out/media/public/cust/others/s0000806-2021-ch_it.pdf")</f>
        <v>https://www.udobaer.de/out/media/public/cust/others/s0000806-2021-ch_it.pdf</v>
      </c>
    </row>
    <row r="34467" spans="1:2" x14ac:dyDescent="0.2">
      <c r="A34467" s="1" t="s">
        <v>37108</v>
      </c>
      <c r="B34467" t="str">
        <f t="shared" si="1148"/>
        <v>https://www.udobaer.de/out/media/public/cust/others/s0000806-2021-ch_it.pdf</v>
      </c>
    </row>
    <row r="34468" spans="1:2" x14ac:dyDescent="0.2">
      <c r="A34468" s="1" t="s">
        <v>37109</v>
      </c>
      <c r="B34468" t="str">
        <f t="shared" si="1148"/>
        <v>https://www.udobaer.de/out/media/public/cust/others/s0000806-2021-ch_it.pdf</v>
      </c>
    </row>
    <row r="34469" spans="1:2" x14ac:dyDescent="0.2">
      <c r="A34469" s="1" t="s">
        <v>37110</v>
      </c>
      <c r="B34469" t="str">
        <f t="shared" si="1148"/>
        <v>https://www.udobaer.de/out/media/public/cust/others/s0000806-2021-ch_it.pdf</v>
      </c>
    </row>
    <row r="34470" spans="1:2" x14ac:dyDescent="0.2">
      <c r="A34470" s="1" t="s">
        <v>37111</v>
      </c>
      <c r="B34470" t="str">
        <f t="shared" si="1148"/>
        <v>https://www.udobaer.de/out/media/public/cust/others/s0000806-2021-ch_it.pdf</v>
      </c>
    </row>
    <row r="34471" spans="1:2" x14ac:dyDescent="0.2">
      <c r="A34471" s="1" t="s">
        <v>37112</v>
      </c>
      <c r="B34471" t="str">
        <f t="shared" si="1148"/>
        <v>https://www.udobaer.de/out/media/public/cust/others/s0000806-2021-ch_it.pdf</v>
      </c>
    </row>
    <row r="34472" spans="1:2" x14ac:dyDescent="0.2">
      <c r="A34472" s="1" t="s">
        <v>37113</v>
      </c>
      <c r="B34472" t="str">
        <f t="shared" si="1148"/>
        <v>https://www.udobaer.de/out/media/public/cust/others/s0000806-2021-ch_it.pdf</v>
      </c>
    </row>
    <row r="34473" spans="1:2" x14ac:dyDescent="0.2">
      <c r="A34473" s="1" t="s">
        <v>37114</v>
      </c>
      <c r="B34473" t="str">
        <f t="shared" si="1148"/>
        <v>https://www.udobaer.de/out/media/public/cust/others/s0000806-2021-ch_it.pdf</v>
      </c>
    </row>
    <row r="34474" spans="1:2" x14ac:dyDescent="0.2">
      <c r="A34474" s="1" t="s">
        <v>37115</v>
      </c>
      <c r="B34474" t="str">
        <f t="shared" si="1148"/>
        <v>https://www.udobaer.de/out/media/public/cust/others/s0000806-2021-ch_it.pdf</v>
      </c>
    </row>
    <row r="34475" spans="1:2" x14ac:dyDescent="0.2">
      <c r="A34475" s="1" t="s">
        <v>37116</v>
      </c>
      <c r="B34475" t="str">
        <f t="shared" si="1148"/>
        <v>https://www.udobaer.de/out/media/public/cust/others/s0000806-2021-ch_it.pdf</v>
      </c>
    </row>
    <row r="34476" spans="1:2" x14ac:dyDescent="0.2">
      <c r="A34476" s="1" t="s">
        <v>37117</v>
      </c>
      <c r="B34476" t="str">
        <f t="shared" si="1148"/>
        <v>https://www.udobaer.de/out/media/public/cust/others/s0000806-2021-ch_it.pdf</v>
      </c>
    </row>
    <row r="34477" spans="1:2" x14ac:dyDescent="0.2">
      <c r="A34477" s="1" t="s">
        <v>37118</v>
      </c>
      <c r="B34477" t="str">
        <f t="shared" si="1148"/>
        <v>https://www.udobaer.de/out/media/public/cust/others/s0000806-2021-ch_it.pdf</v>
      </c>
    </row>
    <row r="34478" spans="1:2" x14ac:dyDescent="0.2">
      <c r="A34478" s="1" t="s">
        <v>37119</v>
      </c>
      <c r="B34478" t="str">
        <f t="shared" si="1148"/>
        <v>https://www.udobaer.de/out/media/public/cust/others/s0000806-2021-ch_it.pdf</v>
      </c>
    </row>
    <row r="34479" spans="1:2" x14ac:dyDescent="0.2">
      <c r="A34479" s="1" t="s">
        <v>37120</v>
      </c>
      <c r="B34479" t="str">
        <f t="shared" si="1148"/>
        <v>https://www.udobaer.de/out/media/public/cust/others/s0000806-2021-ch_it.pdf</v>
      </c>
    </row>
    <row r="34480" spans="1:2" x14ac:dyDescent="0.2">
      <c r="A34480" s="1" t="s">
        <v>37121</v>
      </c>
      <c r="B34480" t="str">
        <f t="shared" si="1148"/>
        <v>https://www.udobaer.de/out/media/public/cust/others/s0000806-2021-ch_it.pdf</v>
      </c>
    </row>
    <row r="34481" spans="1:2" x14ac:dyDescent="0.2">
      <c r="A34481" s="1" t="s">
        <v>37122</v>
      </c>
      <c r="B34481" t="str">
        <f t="shared" si="1148"/>
        <v>https://www.udobaer.de/out/media/public/cust/others/s0000806-2021-ch_it.pdf</v>
      </c>
    </row>
    <row r="34482" spans="1:2" x14ac:dyDescent="0.2">
      <c r="A34482" s="1" t="s">
        <v>37123</v>
      </c>
      <c r="B34482" t="str">
        <f t="shared" si="1148"/>
        <v>https://www.udobaer.de/out/media/public/cust/others/s0000806-2021-ch_it.pdf</v>
      </c>
    </row>
    <row r="34483" spans="1:2" x14ac:dyDescent="0.2">
      <c r="A34483" s="1" t="s">
        <v>37124</v>
      </c>
      <c r="B34483" t="str">
        <f t="shared" si="1148"/>
        <v>https://www.udobaer.de/out/media/public/cust/others/s0000806-2021-ch_it.pdf</v>
      </c>
    </row>
    <row r="34484" spans="1:2" x14ac:dyDescent="0.2">
      <c r="A34484" s="1" t="s">
        <v>37125</v>
      </c>
      <c r="B34484" t="str">
        <f t="shared" si="1148"/>
        <v>https://www.udobaer.de/out/media/public/cust/others/s0000806-2021-ch_it.pdf</v>
      </c>
    </row>
    <row r="34485" spans="1:2" x14ac:dyDescent="0.2">
      <c r="A34485" s="1" t="s">
        <v>37126</v>
      </c>
      <c r="B34485" t="str">
        <f t="shared" si="1148"/>
        <v>https://www.udobaer.de/out/media/public/cust/others/s0000806-2021-ch_it.pdf</v>
      </c>
    </row>
    <row r="34486" spans="1:2" x14ac:dyDescent="0.2">
      <c r="A34486" s="1" t="s">
        <v>14486</v>
      </c>
      <c r="B34486" t="str">
        <f>HYPERLINK("https://www.udobaer.de/out/media/public/cust/others/s0000809-2021-ch_it.pdf")</f>
        <v>https://www.udobaer.de/out/media/public/cust/others/s0000809-2021-ch_it.pdf</v>
      </c>
    </row>
    <row r="34487" spans="1:2" x14ac:dyDescent="0.2">
      <c r="A34487" s="1" t="s">
        <v>14407</v>
      </c>
      <c r="B34487" t="str">
        <f t="shared" ref="B34487:B34500" si="1149">HYPERLINK("https://www.udobaer.de/out/media/public/cust/others/s0000810-2021-ch_it.pdf")</f>
        <v>https://www.udobaer.de/out/media/public/cust/others/s0000810-2021-ch_it.pdf</v>
      </c>
    </row>
    <row r="34488" spans="1:2" x14ac:dyDescent="0.2">
      <c r="A34488" s="1" t="s">
        <v>14409</v>
      </c>
      <c r="B34488" t="str">
        <f t="shared" si="1149"/>
        <v>https://www.udobaer.de/out/media/public/cust/others/s0000810-2021-ch_it.pdf</v>
      </c>
    </row>
    <row r="34489" spans="1:2" x14ac:dyDescent="0.2">
      <c r="A34489" s="1" t="s">
        <v>14423</v>
      </c>
      <c r="B34489" t="str">
        <f t="shared" si="1149"/>
        <v>https://www.udobaer.de/out/media/public/cust/others/s0000810-2021-ch_it.pdf</v>
      </c>
    </row>
    <row r="34490" spans="1:2" x14ac:dyDescent="0.2">
      <c r="A34490" s="1" t="s">
        <v>14424</v>
      </c>
      <c r="B34490" t="str">
        <f t="shared" si="1149"/>
        <v>https://www.udobaer.de/out/media/public/cust/others/s0000810-2021-ch_it.pdf</v>
      </c>
    </row>
    <row r="34491" spans="1:2" x14ac:dyDescent="0.2">
      <c r="A34491" s="1" t="s">
        <v>14425</v>
      </c>
      <c r="B34491" t="str">
        <f t="shared" si="1149"/>
        <v>https://www.udobaer.de/out/media/public/cust/others/s0000810-2021-ch_it.pdf</v>
      </c>
    </row>
    <row r="34492" spans="1:2" x14ac:dyDescent="0.2">
      <c r="A34492" s="1" t="s">
        <v>14426</v>
      </c>
      <c r="B34492" t="str">
        <f t="shared" si="1149"/>
        <v>https://www.udobaer.de/out/media/public/cust/others/s0000810-2021-ch_it.pdf</v>
      </c>
    </row>
    <row r="34493" spans="1:2" x14ac:dyDescent="0.2">
      <c r="A34493" s="1" t="s">
        <v>14427</v>
      </c>
      <c r="B34493" t="str">
        <f t="shared" si="1149"/>
        <v>https://www.udobaer.de/out/media/public/cust/others/s0000810-2021-ch_it.pdf</v>
      </c>
    </row>
    <row r="34494" spans="1:2" x14ac:dyDescent="0.2">
      <c r="A34494" s="1" t="s">
        <v>14491</v>
      </c>
      <c r="B34494" t="str">
        <f t="shared" si="1149"/>
        <v>https://www.udobaer.de/out/media/public/cust/others/s0000810-2021-ch_it.pdf</v>
      </c>
    </row>
    <row r="34495" spans="1:2" x14ac:dyDescent="0.2">
      <c r="A34495" s="1" t="s">
        <v>14492</v>
      </c>
      <c r="B34495" t="str">
        <f t="shared" si="1149"/>
        <v>https://www.udobaer.de/out/media/public/cust/others/s0000810-2021-ch_it.pdf</v>
      </c>
    </row>
    <row r="34496" spans="1:2" x14ac:dyDescent="0.2">
      <c r="A34496" s="1" t="s">
        <v>14493</v>
      </c>
      <c r="B34496" t="str">
        <f t="shared" si="1149"/>
        <v>https://www.udobaer.de/out/media/public/cust/others/s0000810-2021-ch_it.pdf</v>
      </c>
    </row>
    <row r="34497" spans="1:2" x14ac:dyDescent="0.2">
      <c r="A34497" s="1" t="s">
        <v>14494</v>
      </c>
      <c r="B34497" t="str">
        <f t="shared" si="1149"/>
        <v>https://www.udobaer.de/out/media/public/cust/others/s0000810-2021-ch_it.pdf</v>
      </c>
    </row>
    <row r="34498" spans="1:2" x14ac:dyDescent="0.2">
      <c r="A34498" s="1" t="s">
        <v>14495</v>
      </c>
      <c r="B34498" t="str">
        <f t="shared" si="1149"/>
        <v>https://www.udobaer.de/out/media/public/cust/others/s0000810-2021-ch_it.pdf</v>
      </c>
    </row>
    <row r="34499" spans="1:2" x14ac:dyDescent="0.2">
      <c r="A34499" s="1" t="s">
        <v>14496</v>
      </c>
      <c r="B34499" t="str">
        <f t="shared" si="1149"/>
        <v>https://www.udobaer.de/out/media/public/cust/others/s0000810-2021-ch_it.pdf</v>
      </c>
    </row>
    <row r="34500" spans="1:2" x14ac:dyDescent="0.2">
      <c r="A34500" s="1" t="s">
        <v>14497</v>
      </c>
      <c r="B34500" t="str">
        <f t="shared" si="1149"/>
        <v>https://www.udobaer.de/out/media/public/cust/others/s0000810-2021-ch_it.pdf</v>
      </c>
    </row>
    <row r="34501" spans="1:2" x14ac:dyDescent="0.2">
      <c r="A34501" s="1" t="s">
        <v>14408</v>
      </c>
      <c r="B34501" t="str">
        <f t="shared" ref="B34501:B34517" si="1150">HYPERLINK("https://www.udobaer.de/out/media/public/cust/others/s0000811-2021-ch_it.pdf")</f>
        <v>https://www.udobaer.de/out/media/public/cust/others/s0000811-2021-ch_it.pdf</v>
      </c>
    </row>
    <row r="34502" spans="1:2" x14ac:dyDescent="0.2">
      <c r="A34502" s="1" t="s">
        <v>14410</v>
      </c>
      <c r="B34502" t="str">
        <f t="shared" si="1150"/>
        <v>https://www.udobaer.de/out/media/public/cust/others/s0000811-2021-ch_it.pdf</v>
      </c>
    </row>
    <row r="34503" spans="1:2" x14ac:dyDescent="0.2">
      <c r="A34503" s="1" t="s">
        <v>14411</v>
      </c>
      <c r="B34503" t="str">
        <f t="shared" si="1150"/>
        <v>https://www.udobaer.de/out/media/public/cust/others/s0000811-2021-ch_it.pdf</v>
      </c>
    </row>
    <row r="34504" spans="1:2" x14ac:dyDescent="0.2">
      <c r="A34504" s="1" t="s">
        <v>14412</v>
      </c>
      <c r="B34504" t="str">
        <f t="shared" si="1150"/>
        <v>https://www.udobaer.de/out/media/public/cust/others/s0000811-2021-ch_it.pdf</v>
      </c>
    </row>
    <row r="34505" spans="1:2" x14ac:dyDescent="0.2">
      <c r="A34505" s="1" t="s">
        <v>14413</v>
      </c>
      <c r="B34505" t="str">
        <f t="shared" si="1150"/>
        <v>https://www.udobaer.de/out/media/public/cust/others/s0000811-2021-ch_it.pdf</v>
      </c>
    </row>
    <row r="34506" spans="1:2" x14ac:dyDescent="0.2">
      <c r="A34506" s="1" t="s">
        <v>14414</v>
      </c>
      <c r="B34506" t="str">
        <f t="shared" si="1150"/>
        <v>https://www.udobaer.de/out/media/public/cust/others/s0000811-2021-ch_it.pdf</v>
      </c>
    </row>
    <row r="34507" spans="1:2" x14ac:dyDescent="0.2">
      <c r="A34507" s="1" t="s">
        <v>14415</v>
      </c>
      <c r="B34507" t="str">
        <f t="shared" si="1150"/>
        <v>https://www.udobaer.de/out/media/public/cust/others/s0000811-2021-ch_it.pdf</v>
      </c>
    </row>
    <row r="34508" spans="1:2" x14ac:dyDescent="0.2">
      <c r="A34508" s="1" t="s">
        <v>14416</v>
      </c>
      <c r="B34508" t="str">
        <f t="shared" si="1150"/>
        <v>https://www.udobaer.de/out/media/public/cust/others/s0000811-2021-ch_it.pdf</v>
      </c>
    </row>
    <row r="34509" spans="1:2" x14ac:dyDescent="0.2">
      <c r="A34509" s="1" t="s">
        <v>14417</v>
      </c>
      <c r="B34509" t="str">
        <f t="shared" si="1150"/>
        <v>https://www.udobaer.de/out/media/public/cust/others/s0000811-2021-ch_it.pdf</v>
      </c>
    </row>
    <row r="34510" spans="1:2" x14ac:dyDescent="0.2">
      <c r="A34510" s="1" t="s">
        <v>14418</v>
      </c>
      <c r="B34510" t="str">
        <f t="shared" si="1150"/>
        <v>https://www.udobaer.de/out/media/public/cust/others/s0000811-2021-ch_it.pdf</v>
      </c>
    </row>
    <row r="34511" spans="1:2" x14ac:dyDescent="0.2">
      <c r="A34511" s="1" t="s">
        <v>14419</v>
      </c>
      <c r="B34511" t="str">
        <f t="shared" si="1150"/>
        <v>https://www.udobaer.de/out/media/public/cust/others/s0000811-2021-ch_it.pdf</v>
      </c>
    </row>
    <row r="34512" spans="1:2" x14ac:dyDescent="0.2">
      <c r="A34512" s="1" t="s">
        <v>14420</v>
      </c>
      <c r="B34512" t="str">
        <f t="shared" si="1150"/>
        <v>https://www.udobaer.de/out/media/public/cust/others/s0000811-2021-ch_it.pdf</v>
      </c>
    </row>
    <row r="34513" spans="1:2" x14ac:dyDescent="0.2">
      <c r="A34513" s="1" t="s">
        <v>14421</v>
      </c>
      <c r="B34513" t="str">
        <f t="shared" si="1150"/>
        <v>https://www.udobaer.de/out/media/public/cust/others/s0000811-2021-ch_it.pdf</v>
      </c>
    </row>
    <row r="34514" spans="1:2" x14ac:dyDescent="0.2">
      <c r="A34514" s="1" t="s">
        <v>14422</v>
      </c>
      <c r="B34514" t="str">
        <f t="shared" si="1150"/>
        <v>https://www.udobaer.de/out/media/public/cust/others/s0000811-2021-ch_it.pdf</v>
      </c>
    </row>
    <row r="34515" spans="1:2" x14ac:dyDescent="0.2">
      <c r="A34515" s="1" t="s">
        <v>14428</v>
      </c>
      <c r="B34515" t="str">
        <f t="shared" si="1150"/>
        <v>https://www.udobaer.de/out/media/public/cust/others/s0000811-2021-ch_it.pdf</v>
      </c>
    </row>
    <row r="34516" spans="1:2" x14ac:dyDescent="0.2">
      <c r="A34516" s="1" t="s">
        <v>14429</v>
      </c>
      <c r="B34516" t="str">
        <f t="shared" si="1150"/>
        <v>https://www.udobaer.de/out/media/public/cust/others/s0000811-2021-ch_it.pdf</v>
      </c>
    </row>
    <row r="34517" spans="1:2" x14ac:dyDescent="0.2">
      <c r="A34517" s="1" t="s">
        <v>14430</v>
      </c>
      <c r="B34517" t="str">
        <f t="shared" si="1150"/>
        <v>https://www.udobaer.de/out/media/public/cust/others/s0000811-2021-ch_it.pdf</v>
      </c>
    </row>
    <row r="34518" spans="1:2" x14ac:dyDescent="0.2">
      <c r="A34518" s="1" t="s">
        <v>14380</v>
      </c>
      <c r="B34518" t="str">
        <f t="shared" ref="B34518:B34535" si="1151">HYPERLINK("https://www.udobaer.de/out/media/public/cust/others/s0000812-2021-ch_it.pdf")</f>
        <v>https://www.udobaer.de/out/media/public/cust/others/s0000812-2021-ch_it.pdf</v>
      </c>
    </row>
    <row r="34519" spans="1:2" x14ac:dyDescent="0.2">
      <c r="A34519" s="1" t="s">
        <v>14383</v>
      </c>
      <c r="B34519" t="str">
        <f t="shared" si="1151"/>
        <v>https://www.udobaer.de/out/media/public/cust/others/s0000812-2021-ch_it.pdf</v>
      </c>
    </row>
    <row r="34520" spans="1:2" x14ac:dyDescent="0.2">
      <c r="A34520" s="1" t="s">
        <v>14384</v>
      </c>
      <c r="B34520" t="str">
        <f t="shared" si="1151"/>
        <v>https://www.udobaer.de/out/media/public/cust/others/s0000812-2021-ch_it.pdf</v>
      </c>
    </row>
    <row r="34521" spans="1:2" x14ac:dyDescent="0.2">
      <c r="A34521" s="1" t="s">
        <v>14386</v>
      </c>
      <c r="B34521" t="str">
        <f t="shared" si="1151"/>
        <v>https://www.udobaer.de/out/media/public/cust/others/s0000812-2021-ch_it.pdf</v>
      </c>
    </row>
    <row r="34522" spans="1:2" x14ac:dyDescent="0.2">
      <c r="A34522" s="1" t="s">
        <v>14391</v>
      </c>
      <c r="B34522" t="str">
        <f t="shared" si="1151"/>
        <v>https://www.udobaer.de/out/media/public/cust/others/s0000812-2021-ch_it.pdf</v>
      </c>
    </row>
    <row r="34523" spans="1:2" x14ac:dyDescent="0.2">
      <c r="A34523" s="1" t="s">
        <v>14394</v>
      </c>
      <c r="B34523" t="str">
        <f t="shared" si="1151"/>
        <v>https://www.udobaer.de/out/media/public/cust/others/s0000812-2021-ch_it.pdf</v>
      </c>
    </row>
    <row r="34524" spans="1:2" x14ac:dyDescent="0.2">
      <c r="A34524" s="1" t="s">
        <v>14431</v>
      </c>
      <c r="B34524" t="str">
        <f t="shared" si="1151"/>
        <v>https://www.udobaer.de/out/media/public/cust/others/s0000812-2021-ch_it.pdf</v>
      </c>
    </row>
    <row r="34525" spans="1:2" x14ac:dyDescent="0.2">
      <c r="A34525" s="1" t="s">
        <v>14432</v>
      </c>
      <c r="B34525" t="str">
        <f t="shared" si="1151"/>
        <v>https://www.udobaer.de/out/media/public/cust/others/s0000812-2021-ch_it.pdf</v>
      </c>
    </row>
    <row r="34526" spans="1:2" x14ac:dyDescent="0.2">
      <c r="A34526" s="1" t="s">
        <v>14433</v>
      </c>
      <c r="B34526" t="str">
        <f t="shared" si="1151"/>
        <v>https://www.udobaer.de/out/media/public/cust/others/s0000812-2021-ch_it.pdf</v>
      </c>
    </row>
    <row r="34527" spans="1:2" x14ac:dyDescent="0.2">
      <c r="A34527" s="1" t="s">
        <v>14434</v>
      </c>
      <c r="B34527" t="str">
        <f t="shared" si="1151"/>
        <v>https://www.udobaer.de/out/media/public/cust/others/s0000812-2021-ch_it.pdf</v>
      </c>
    </row>
    <row r="34528" spans="1:2" x14ac:dyDescent="0.2">
      <c r="A34528" s="1" t="s">
        <v>14436</v>
      </c>
      <c r="B34528" t="str">
        <f t="shared" si="1151"/>
        <v>https://www.udobaer.de/out/media/public/cust/others/s0000812-2021-ch_it.pdf</v>
      </c>
    </row>
    <row r="34529" spans="1:2" x14ac:dyDescent="0.2">
      <c r="A34529" s="1" t="s">
        <v>14487</v>
      </c>
      <c r="B34529" t="str">
        <f t="shared" si="1151"/>
        <v>https://www.udobaer.de/out/media/public/cust/others/s0000812-2021-ch_it.pdf</v>
      </c>
    </row>
    <row r="34530" spans="1:2" x14ac:dyDescent="0.2">
      <c r="A34530" s="1" t="s">
        <v>14488</v>
      </c>
      <c r="B34530" t="str">
        <f t="shared" si="1151"/>
        <v>https://www.udobaer.de/out/media/public/cust/others/s0000812-2021-ch_it.pdf</v>
      </c>
    </row>
    <row r="34531" spans="1:2" x14ac:dyDescent="0.2">
      <c r="A34531" s="1" t="s">
        <v>14503</v>
      </c>
      <c r="B34531" t="str">
        <f t="shared" si="1151"/>
        <v>https://www.udobaer.de/out/media/public/cust/others/s0000812-2021-ch_it.pdf</v>
      </c>
    </row>
    <row r="34532" spans="1:2" x14ac:dyDescent="0.2">
      <c r="A34532" s="1" t="s">
        <v>14504</v>
      </c>
      <c r="B34532" t="str">
        <f t="shared" si="1151"/>
        <v>https://www.udobaer.de/out/media/public/cust/others/s0000812-2021-ch_it.pdf</v>
      </c>
    </row>
    <row r="34533" spans="1:2" x14ac:dyDescent="0.2">
      <c r="A34533" s="1" t="s">
        <v>14506</v>
      </c>
      <c r="B34533" t="str">
        <f t="shared" si="1151"/>
        <v>https://www.udobaer.de/out/media/public/cust/others/s0000812-2021-ch_it.pdf</v>
      </c>
    </row>
    <row r="34534" spans="1:2" x14ac:dyDescent="0.2">
      <c r="A34534" s="1" t="s">
        <v>14507</v>
      </c>
      <c r="B34534" t="str">
        <f t="shared" si="1151"/>
        <v>https://www.udobaer.de/out/media/public/cust/others/s0000812-2021-ch_it.pdf</v>
      </c>
    </row>
    <row r="34535" spans="1:2" x14ac:dyDescent="0.2">
      <c r="A34535" s="1" t="s">
        <v>14510</v>
      </c>
      <c r="B34535" t="str">
        <f t="shared" si="1151"/>
        <v>https://www.udobaer.de/out/media/public/cust/others/s0000812-2021-ch_it.pdf</v>
      </c>
    </row>
    <row r="34536" spans="1:2" x14ac:dyDescent="0.2">
      <c r="A34536" s="1" t="s">
        <v>14374</v>
      </c>
      <c r="B34536" t="str">
        <f t="shared" ref="B34536:B34564" si="1152">HYPERLINK("https://www.udobaer.de/out/media/public/cust/others/s0000813-2021-ch_it.pdf")</f>
        <v>https://www.udobaer.de/out/media/public/cust/others/s0000813-2021-ch_it.pdf</v>
      </c>
    </row>
    <row r="34537" spans="1:2" x14ac:dyDescent="0.2">
      <c r="A34537" s="1" t="s">
        <v>14375</v>
      </c>
      <c r="B34537" t="str">
        <f t="shared" si="1152"/>
        <v>https://www.udobaer.de/out/media/public/cust/others/s0000813-2021-ch_it.pdf</v>
      </c>
    </row>
    <row r="34538" spans="1:2" x14ac:dyDescent="0.2">
      <c r="A34538" s="1" t="s">
        <v>14376</v>
      </c>
      <c r="B34538" t="str">
        <f t="shared" si="1152"/>
        <v>https://www.udobaer.de/out/media/public/cust/others/s0000813-2021-ch_it.pdf</v>
      </c>
    </row>
    <row r="34539" spans="1:2" x14ac:dyDescent="0.2">
      <c r="A34539" s="1" t="s">
        <v>14377</v>
      </c>
      <c r="B34539" t="str">
        <f t="shared" si="1152"/>
        <v>https://www.udobaer.de/out/media/public/cust/others/s0000813-2021-ch_it.pdf</v>
      </c>
    </row>
    <row r="34540" spans="1:2" x14ac:dyDescent="0.2">
      <c r="A34540" s="1" t="s">
        <v>14378</v>
      </c>
      <c r="B34540" t="str">
        <f t="shared" si="1152"/>
        <v>https://www.udobaer.de/out/media/public/cust/others/s0000813-2021-ch_it.pdf</v>
      </c>
    </row>
    <row r="34541" spans="1:2" x14ac:dyDescent="0.2">
      <c r="A34541" s="1" t="s">
        <v>14379</v>
      </c>
      <c r="B34541" t="str">
        <f t="shared" si="1152"/>
        <v>https://www.udobaer.de/out/media/public/cust/others/s0000813-2021-ch_it.pdf</v>
      </c>
    </row>
    <row r="34542" spans="1:2" x14ac:dyDescent="0.2">
      <c r="A34542" s="1" t="s">
        <v>14381</v>
      </c>
      <c r="B34542" t="str">
        <f t="shared" si="1152"/>
        <v>https://www.udobaer.de/out/media/public/cust/others/s0000813-2021-ch_it.pdf</v>
      </c>
    </row>
    <row r="34543" spans="1:2" x14ac:dyDescent="0.2">
      <c r="A34543" s="1" t="s">
        <v>14382</v>
      </c>
      <c r="B34543" t="str">
        <f t="shared" si="1152"/>
        <v>https://www.udobaer.de/out/media/public/cust/others/s0000813-2021-ch_it.pdf</v>
      </c>
    </row>
    <row r="34544" spans="1:2" x14ac:dyDescent="0.2">
      <c r="A34544" s="1" t="s">
        <v>14385</v>
      </c>
      <c r="B34544" t="str">
        <f t="shared" si="1152"/>
        <v>https://www.udobaer.de/out/media/public/cust/others/s0000813-2021-ch_it.pdf</v>
      </c>
    </row>
    <row r="34545" spans="1:2" x14ac:dyDescent="0.2">
      <c r="A34545" s="1" t="s">
        <v>14387</v>
      </c>
      <c r="B34545" t="str">
        <f t="shared" si="1152"/>
        <v>https://www.udobaer.de/out/media/public/cust/others/s0000813-2021-ch_it.pdf</v>
      </c>
    </row>
    <row r="34546" spans="1:2" x14ac:dyDescent="0.2">
      <c r="A34546" s="1" t="s">
        <v>14388</v>
      </c>
      <c r="B34546" t="str">
        <f t="shared" si="1152"/>
        <v>https://www.udobaer.de/out/media/public/cust/others/s0000813-2021-ch_it.pdf</v>
      </c>
    </row>
    <row r="34547" spans="1:2" x14ac:dyDescent="0.2">
      <c r="A34547" s="1" t="s">
        <v>14389</v>
      </c>
      <c r="B34547" t="str">
        <f t="shared" si="1152"/>
        <v>https://www.udobaer.de/out/media/public/cust/others/s0000813-2021-ch_it.pdf</v>
      </c>
    </row>
    <row r="34548" spans="1:2" x14ac:dyDescent="0.2">
      <c r="A34548" s="1" t="s">
        <v>14390</v>
      </c>
      <c r="B34548" t="str">
        <f t="shared" si="1152"/>
        <v>https://www.udobaer.de/out/media/public/cust/others/s0000813-2021-ch_it.pdf</v>
      </c>
    </row>
    <row r="34549" spans="1:2" x14ac:dyDescent="0.2">
      <c r="A34549" s="1" t="s">
        <v>14392</v>
      </c>
      <c r="B34549" t="str">
        <f t="shared" si="1152"/>
        <v>https://www.udobaer.de/out/media/public/cust/others/s0000813-2021-ch_it.pdf</v>
      </c>
    </row>
    <row r="34550" spans="1:2" x14ac:dyDescent="0.2">
      <c r="A34550" s="1" t="s">
        <v>14393</v>
      </c>
      <c r="B34550" t="str">
        <f t="shared" si="1152"/>
        <v>https://www.udobaer.de/out/media/public/cust/others/s0000813-2021-ch_it.pdf</v>
      </c>
    </row>
    <row r="34551" spans="1:2" x14ac:dyDescent="0.2">
      <c r="A34551" s="1" t="s">
        <v>14489</v>
      </c>
      <c r="B34551" t="str">
        <f t="shared" si="1152"/>
        <v>https://www.udobaer.de/out/media/public/cust/others/s0000813-2021-ch_it.pdf</v>
      </c>
    </row>
    <row r="34552" spans="1:2" x14ac:dyDescent="0.2">
      <c r="A34552" s="1" t="s">
        <v>14490</v>
      </c>
      <c r="B34552" t="str">
        <f t="shared" si="1152"/>
        <v>https://www.udobaer.de/out/media/public/cust/others/s0000813-2021-ch_it.pdf</v>
      </c>
    </row>
    <row r="34553" spans="1:2" x14ac:dyDescent="0.2">
      <c r="A34553" s="1" t="s">
        <v>14498</v>
      </c>
      <c r="B34553" t="str">
        <f t="shared" si="1152"/>
        <v>https://www.udobaer.de/out/media/public/cust/others/s0000813-2021-ch_it.pdf</v>
      </c>
    </row>
    <row r="34554" spans="1:2" x14ac:dyDescent="0.2">
      <c r="A34554" s="1" t="s">
        <v>14499</v>
      </c>
      <c r="B34554" t="str">
        <f t="shared" si="1152"/>
        <v>https://www.udobaer.de/out/media/public/cust/others/s0000813-2021-ch_it.pdf</v>
      </c>
    </row>
    <row r="34555" spans="1:2" x14ac:dyDescent="0.2">
      <c r="A34555" s="1" t="s">
        <v>14500</v>
      </c>
      <c r="B34555" t="str">
        <f t="shared" si="1152"/>
        <v>https://www.udobaer.de/out/media/public/cust/others/s0000813-2021-ch_it.pdf</v>
      </c>
    </row>
    <row r="34556" spans="1:2" x14ac:dyDescent="0.2">
      <c r="A34556" s="1" t="s">
        <v>14501</v>
      </c>
      <c r="B34556" t="str">
        <f t="shared" si="1152"/>
        <v>https://www.udobaer.de/out/media/public/cust/others/s0000813-2021-ch_it.pdf</v>
      </c>
    </row>
    <row r="34557" spans="1:2" x14ac:dyDescent="0.2">
      <c r="A34557" s="1" t="s">
        <v>14502</v>
      </c>
      <c r="B34557" t="str">
        <f t="shared" si="1152"/>
        <v>https://www.udobaer.de/out/media/public/cust/others/s0000813-2021-ch_it.pdf</v>
      </c>
    </row>
    <row r="34558" spans="1:2" x14ac:dyDescent="0.2">
      <c r="A34558" s="1" t="s">
        <v>14505</v>
      </c>
      <c r="B34558" t="str">
        <f t="shared" si="1152"/>
        <v>https://www.udobaer.de/out/media/public/cust/others/s0000813-2021-ch_it.pdf</v>
      </c>
    </row>
    <row r="34559" spans="1:2" x14ac:dyDescent="0.2">
      <c r="A34559" s="1" t="s">
        <v>14508</v>
      </c>
      <c r="B34559" t="str">
        <f t="shared" si="1152"/>
        <v>https://www.udobaer.de/out/media/public/cust/others/s0000813-2021-ch_it.pdf</v>
      </c>
    </row>
    <row r="34560" spans="1:2" x14ac:dyDescent="0.2">
      <c r="A34560" s="1" t="s">
        <v>14509</v>
      </c>
      <c r="B34560" t="str">
        <f t="shared" si="1152"/>
        <v>https://www.udobaer.de/out/media/public/cust/others/s0000813-2021-ch_it.pdf</v>
      </c>
    </row>
    <row r="34561" spans="1:2" x14ac:dyDescent="0.2">
      <c r="A34561" s="1" t="s">
        <v>14511</v>
      </c>
      <c r="B34561" t="str">
        <f t="shared" si="1152"/>
        <v>https://www.udobaer.de/out/media/public/cust/others/s0000813-2021-ch_it.pdf</v>
      </c>
    </row>
    <row r="34562" spans="1:2" x14ac:dyDescent="0.2">
      <c r="A34562" s="1" t="s">
        <v>14512</v>
      </c>
      <c r="B34562" t="str">
        <f t="shared" si="1152"/>
        <v>https://www.udobaer.de/out/media/public/cust/others/s0000813-2021-ch_it.pdf</v>
      </c>
    </row>
    <row r="34563" spans="1:2" x14ac:dyDescent="0.2">
      <c r="A34563" s="1" t="s">
        <v>14513</v>
      </c>
      <c r="B34563" t="str">
        <f t="shared" si="1152"/>
        <v>https://www.udobaer.de/out/media/public/cust/others/s0000813-2021-ch_it.pdf</v>
      </c>
    </row>
    <row r="34564" spans="1:2" x14ac:dyDescent="0.2">
      <c r="A34564" s="1" t="s">
        <v>14515</v>
      </c>
      <c r="B34564" t="str">
        <f t="shared" si="1152"/>
        <v>https://www.udobaer.de/out/media/public/cust/others/s0000813-2021-ch_it.pdf</v>
      </c>
    </row>
    <row r="34565" spans="1:2" x14ac:dyDescent="0.2">
      <c r="A34565" s="1" t="s">
        <v>14395</v>
      </c>
      <c r="B34565" t="str">
        <f t="shared" ref="B34565:B34576" si="1153">HYPERLINK("https://www.udobaer.de/out/media/public/cust/others/s0000814-2021-ch_it.pdf")</f>
        <v>https://www.udobaer.de/out/media/public/cust/others/s0000814-2021-ch_it.pdf</v>
      </c>
    </row>
    <row r="34566" spans="1:2" x14ac:dyDescent="0.2">
      <c r="A34566" s="1" t="s">
        <v>14396</v>
      </c>
      <c r="B34566" t="str">
        <f t="shared" si="1153"/>
        <v>https://www.udobaer.de/out/media/public/cust/others/s0000814-2021-ch_it.pdf</v>
      </c>
    </row>
    <row r="34567" spans="1:2" x14ac:dyDescent="0.2">
      <c r="A34567" s="1" t="s">
        <v>14397</v>
      </c>
      <c r="B34567" t="str">
        <f t="shared" si="1153"/>
        <v>https://www.udobaer.de/out/media/public/cust/others/s0000814-2021-ch_it.pdf</v>
      </c>
    </row>
    <row r="34568" spans="1:2" x14ac:dyDescent="0.2">
      <c r="A34568" s="1" t="s">
        <v>14398</v>
      </c>
      <c r="B34568" t="str">
        <f t="shared" si="1153"/>
        <v>https://www.udobaer.de/out/media/public/cust/others/s0000814-2021-ch_it.pdf</v>
      </c>
    </row>
    <row r="34569" spans="1:2" x14ac:dyDescent="0.2">
      <c r="A34569" s="1" t="s">
        <v>14399</v>
      </c>
      <c r="B34569" t="str">
        <f t="shared" si="1153"/>
        <v>https://www.udobaer.de/out/media/public/cust/others/s0000814-2021-ch_it.pdf</v>
      </c>
    </row>
    <row r="34570" spans="1:2" x14ac:dyDescent="0.2">
      <c r="A34570" s="1" t="s">
        <v>14400</v>
      </c>
      <c r="B34570" t="str">
        <f t="shared" si="1153"/>
        <v>https://www.udobaer.de/out/media/public/cust/others/s0000814-2021-ch_it.pdf</v>
      </c>
    </row>
    <row r="34571" spans="1:2" x14ac:dyDescent="0.2">
      <c r="A34571" s="1" t="s">
        <v>14401</v>
      </c>
      <c r="B34571" t="str">
        <f t="shared" si="1153"/>
        <v>https://www.udobaer.de/out/media/public/cust/others/s0000814-2021-ch_it.pdf</v>
      </c>
    </row>
    <row r="34572" spans="1:2" x14ac:dyDescent="0.2">
      <c r="A34572" s="1" t="s">
        <v>14402</v>
      </c>
      <c r="B34572" t="str">
        <f t="shared" si="1153"/>
        <v>https://www.udobaer.de/out/media/public/cust/others/s0000814-2021-ch_it.pdf</v>
      </c>
    </row>
    <row r="34573" spans="1:2" x14ac:dyDescent="0.2">
      <c r="A34573" s="1" t="s">
        <v>14403</v>
      </c>
      <c r="B34573" t="str">
        <f t="shared" si="1153"/>
        <v>https://www.udobaer.de/out/media/public/cust/others/s0000814-2021-ch_it.pdf</v>
      </c>
    </row>
    <row r="34574" spans="1:2" x14ac:dyDescent="0.2">
      <c r="A34574" s="1" t="s">
        <v>14404</v>
      </c>
      <c r="B34574" t="str">
        <f t="shared" si="1153"/>
        <v>https://www.udobaer.de/out/media/public/cust/others/s0000814-2021-ch_it.pdf</v>
      </c>
    </row>
    <row r="34575" spans="1:2" x14ac:dyDescent="0.2">
      <c r="A34575" s="1" t="s">
        <v>14405</v>
      </c>
      <c r="B34575" t="str">
        <f t="shared" si="1153"/>
        <v>https://www.udobaer.de/out/media/public/cust/others/s0000814-2021-ch_it.pdf</v>
      </c>
    </row>
    <row r="34576" spans="1:2" x14ac:dyDescent="0.2">
      <c r="A34576" s="1" t="s">
        <v>14406</v>
      </c>
      <c r="B34576" t="str">
        <f t="shared" si="1153"/>
        <v>https://www.udobaer.de/out/media/public/cust/others/s0000814-2021-ch_it.pdf</v>
      </c>
    </row>
    <row r="34577" spans="1:2" x14ac:dyDescent="0.2">
      <c r="A34577" s="1" t="s">
        <v>139</v>
      </c>
      <c r="B34577" t="str">
        <f t="shared" ref="B34577:B34608" si="1154">HYPERLINK("https://www.udobaer.de/out/media/public/cust/others/s0000815-2021-ch_it.pdf")</f>
        <v>https://www.udobaer.de/out/media/public/cust/others/s0000815-2021-ch_it.pdf</v>
      </c>
    </row>
    <row r="34578" spans="1:2" x14ac:dyDescent="0.2">
      <c r="A34578" s="1" t="s">
        <v>142</v>
      </c>
      <c r="B34578" t="str">
        <f t="shared" si="1154"/>
        <v>https://www.udobaer.de/out/media/public/cust/others/s0000815-2021-ch_it.pdf</v>
      </c>
    </row>
    <row r="34579" spans="1:2" x14ac:dyDescent="0.2">
      <c r="A34579" s="1" t="s">
        <v>14435</v>
      </c>
      <c r="B34579" t="str">
        <f t="shared" si="1154"/>
        <v>https://www.udobaer.de/out/media/public/cust/others/s0000815-2021-ch_it.pdf</v>
      </c>
    </row>
    <row r="34580" spans="1:2" x14ac:dyDescent="0.2">
      <c r="A34580" s="1" t="s">
        <v>14437</v>
      </c>
      <c r="B34580" t="str">
        <f t="shared" si="1154"/>
        <v>https://www.udobaer.de/out/media/public/cust/others/s0000815-2021-ch_it.pdf</v>
      </c>
    </row>
    <row r="34581" spans="1:2" x14ac:dyDescent="0.2">
      <c r="A34581" s="1" t="s">
        <v>14438</v>
      </c>
      <c r="B34581" t="str">
        <f t="shared" si="1154"/>
        <v>https://www.udobaer.de/out/media/public/cust/others/s0000815-2021-ch_it.pdf</v>
      </c>
    </row>
    <row r="34582" spans="1:2" x14ac:dyDescent="0.2">
      <c r="A34582" s="1" t="s">
        <v>14439</v>
      </c>
      <c r="B34582" t="str">
        <f t="shared" si="1154"/>
        <v>https://www.udobaer.de/out/media/public/cust/others/s0000815-2021-ch_it.pdf</v>
      </c>
    </row>
    <row r="34583" spans="1:2" x14ac:dyDescent="0.2">
      <c r="A34583" s="1" t="s">
        <v>14440</v>
      </c>
      <c r="B34583" t="str">
        <f t="shared" si="1154"/>
        <v>https://www.udobaer.de/out/media/public/cust/others/s0000815-2021-ch_it.pdf</v>
      </c>
    </row>
    <row r="34584" spans="1:2" x14ac:dyDescent="0.2">
      <c r="A34584" s="1" t="s">
        <v>14441</v>
      </c>
      <c r="B34584" t="str">
        <f t="shared" si="1154"/>
        <v>https://www.udobaer.de/out/media/public/cust/others/s0000815-2021-ch_it.pdf</v>
      </c>
    </row>
    <row r="34585" spans="1:2" x14ac:dyDescent="0.2">
      <c r="A34585" s="1" t="s">
        <v>14442</v>
      </c>
      <c r="B34585" t="str">
        <f t="shared" si="1154"/>
        <v>https://www.udobaer.de/out/media/public/cust/others/s0000815-2021-ch_it.pdf</v>
      </c>
    </row>
    <row r="34586" spans="1:2" x14ac:dyDescent="0.2">
      <c r="A34586" s="1" t="s">
        <v>14443</v>
      </c>
      <c r="B34586" t="str">
        <f t="shared" si="1154"/>
        <v>https://www.udobaer.de/out/media/public/cust/others/s0000815-2021-ch_it.pdf</v>
      </c>
    </row>
    <row r="34587" spans="1:2" x14ac:dyDescent="0.2">
      <c r="A34587" s="1" t="s">
        <v>14444</v>
      </c>
      <c r="B34587" t="str">
        <f t="shared" si="1154"/>
        <v>https://www.udobaer.de/out/media/public/cust/others/s0000815-2021-ch_it.pdf</v>
      </c>
    </row>
    <row r="34588" spans="1:2" x14ac:dyDescent="0.2">
      <c r="A34588" s="1" t="s">
        <v>14445</v>
      </c>
      <c r="B34588" t="str">
        <f t="shared" si="1154"/>
        <v>https://www.udobaer.de/out/media/public/cust/others/s0000815-2021-ch_it.pdf</v>
      </c>
    </row>
    <row r="34589" spans="1:2" x14ac:dyDescent="0.2">
      <c r="A34589" s="1" t="s">
        <v>14446</v>
      </c>
      <c r="B34589" t="str">
        <f t="shared" si="1154"/>
        <v>https://www.udobaer.de/out/media/public/cust/others/s0000815-2021-ch_it.pdf</v>
      </c>
    </row>
    <row r="34590" spans="1:2" x14ac:dyDescent="0.2">
      <c r="A34590" s="1" t="s">
        <v>14447</v>
      </c>
      <c r="B34590" t="str">
        <f t="shared" si="1154"/>
        <v>https://www.udobaer.de/out/media/public/cust/others/s0000815-2021-ch_it.pdf</v>
      </c>
    </row>
    <row r="34591" spans="1:2" x14ac:dyDescent="0.2">
      <c r="A34591" s="1" t="s">
        <v>14448</v>
      </c>
      <c r="B34591" t="str">
        <f t="shared" si="1154"/>
        <v>https://www.udobaer.de/out/media/public/cust/others/s0000815-2021-ch_it.pdf</v>
      </c>
    </row>
    <row r="34592" spans="1:2" x14ac:dyDescent="0.2">
      <c r="A34592" s="1" t="s">
        <v>14449</v>
      </c>
      <c r="B34592" t="str">
        <f t="shared" si="1154"/>
        <v>https://www.udobaer.de/out/media/public/cust/others/s0000815-2021-ch_it.pdf</v>
      </c>
    </row>
    <row r="34593" spans="1:2" x14ac:dyDescent="0.2">
      <c r="A34593" s="1" t="s">
        <v>14450</v>
      </c>
      <c r="B34593" t="str">
        <f t="shared" si="1154"/>
        <v>https://www.udobaer.de/out/media/public/cust/others/s0000815-2021-ch_it.pdf</v>
      </c>
    </row>
    <row r="34594" spans="1:2" x14ac:dyDescent="0.2">
      <c r="A34594" s="1" t="s">
        <v>14451</v>
      </c>
      <c r="B34594" t="str">
        <f t="shared" si="1154"/>
        <v>https://www.udobaer.de/out/media/public/cust/others/s0000815-2021-ch_it.pdf</v>
      </c>
    </row>
    <row r="34595" spans="1:2" x14ac:dyDescent="0.2">
      <c r="A34595" s="1" t="s">
        <v>14452</v>
      </c>
      <c r="B34595" t="str">
        <f t="shared" si="1154"/>
        <v>https://www.udobaer.de/out/media/public/cust/others/s0000815-2021-ch_it.pdf</v>
      </c>
    </row>
    <row r="34596" spans="1:2" x14ac:dyDescent="0.2">
      <c r="A34596" s="1" t="s">
        <v>14453</v>
      </c>
      <c r="B34596" t="str">
        <f t="shared" si="1154"/>
        <v>https://www.udobaer.de/out/media/public/cust/others/s0000815-2021-ch_it.pdf</v>
      </c>
    </row>
    <row r="34597" spans="1:2" x14ac:dyDescent="0.2">
      <c r="A34597" s="1" t="s">
        <v>14454</v>
      </c>
      <c r="B34597" t="str">
        <f t="shared" si="1154"/>
        <v>https://www.udobaer.de/out/media/public/cust/others/s0000815-2021-ch_it.pdf</v>
      </c>
    </row>
    <row r="34598" spans="1:2" x14ac:dyDescent="0.2">
      <c r="A34598" s="1" t="s">
        <v>14455</v>
      </c>
      <c r="B34598" t="str">
        <f t="shared" si="1154"/>
        <v>https://www.udobaer.de/out/media/public/cust/others/s0000815-2021-ch_it.pdf</v>
      </c>
    </row>
    <row r="34599" spans="1:2" x14ac:dyDescent="0.2">
      <c r="A34599" s="1" t="s">
        <v>14456</v>
      </c>
      <c r="B34599" t="str">
        <f t="shared" si="1154"/>
        <v>https://www.udobaer.de/out/media/public/cust/others/s0000815-2021-ch_it.pdf</v>
      </c>
    </row>
    <row r="34600" spans="1:2" x14ac:dyDescent="0.2">
      <c r="A34600" s="1" t="s">
        <v>14457</v>
      </c>
      <c r="B34600" t="str">
        <f t="shared" si="1154"/>
        <v>https://www.udobaer.de/out/media/public/cust/others/s0000815-2021-ch_it.pdf</v>
      </c>
    </row>
    <row r="34601" spans="1:2" x14ac:dyDescent="0.2">
      <c r="A34601" s="1" t="s">
        <v>14458</v>
      </c>
      <c r="B34601" t="str">
        <f t="shared" si="1154"/>
        <v>https://www.udobaer.de/out/media/public/cust/others/s0000815-2021-ch_it.pdf</v>
      </c>
    </row>
    <row r="34602" spans="1:2" x14ac:dyDescent="0.2">
      <c r="A34602" s="1" t="s">
        <v>14459</v>
      </c>
      <c r="B34602" t="str">
        <f t="shared" si="1154"/>
        <v>https://www.udobaer.de/out/media/public/cust/others/s0000815-2021-ch_it.pdf</v>
      </c>
    </row>
    <row r="34603" spans="1:2" x14ac:dyDescent="0.2">
      <c r="A34603" s="1" t="s">
        <v>14460</v>
      </c>
      <c r="B34603" t="str">
        <f t="shared" si="1154"/>
        <v>https://www.udobaer.de/out/media/public/cust/others/s0000815-2021-ch_it.pdf</v>
      </c>
    </row>
    <row r="34604" spans="1:2" x14ac:dyDescent="0.2">
      <c r="A34604" s="1" t="s">
        <v>14461</v>
      </c>
      <c r="B34604" t="str">
        <f t="shared" si="1154"/>
        <v>https://www.udobaer.de/out/media/public/cust/others/s0000815-2021-ch_it.pdf</v>
      </c>
    </row>
    <row r="34605" spans="1:2" x14ac:dyDescent="0.2">
      <c r="A34605" s="1" t="s">
        <v>14462</v>
      </c>
      <c r="B34605" t="str">
        <f t="shared" si="1154"/>
        <v>https://www.udobaer.de/out/media/public/cust/others/s0000815-2021-ch_it.pdf</v>
      </c>
    </row>
    <row r="34606" spans="1:2" x14ac:dyDescent="0.2">
      <c r="A34606" s="1" t="s">
        <v>14463</v>
      </c>
      <c r="B34606" t="str">
        <f t="shared" si="1154"/>
        <v>https://www.udobaer.de/out/media/public/cust/others/s0000815-2021-ch_it.pdf</v>
      </c>
    </row>
    <row r="34607" spans="1:2" x14ac:dyDescent="0.2">
      <c r="A34607" s="1" t="s">
        <v>14464</v>
      </c>
      <c r="B34607" t="str">
        <f t="shared" si="1154"/>
        <v>https://www.udobaer.de/out/media/public/cust/others/s0000815-2021-ch_it.pdf</v>
      </c>
    </row>
    <row r="34608" spans="1:2" x14ac:dyDescent="0.2">
      <c r="A34608" s="1" t="s">
        <v>14465</v>
      </c>
      <c r="B34608" t="str">
        <f t="shared" si="1154"/>
        <v>https://www.udobaer.de/out/media/public/cust/others/s0000815-2021-ch_it.pdf</v>
      </c>
    </row>
    <row r="34609" spans="1:2" x14ac:dyDescent="0.2">
      <c r="A34609" s="1" t="s">
        <v>14466</v>
      </c>
      <c r="B34609" t="str">
        <f t="shared" ref="B34609:B34631" si="1155">HYPERLINK("https://www.udobaer.de/out/media/public/cust/others/s0000815-2021-ch_it.pdf")</f>
        <v>https://www.udobaer.de/out/media/public/cust/others/s0000815-2021-ch_it.pdf</v>
      </c>
    </row>
    <row r="34610" spans="1:2" x14ac:dyDescent="0.2">
      <c r="A34610" s="1" t="s">
        <v>14467</v>
      </c>
      <c r="B34610" t="str">
        <f t="shared" si="1155"/>
        <v>https://www.udobaer.de/out/media/public/cust/others/s0000815-2021-ch_it.pdf</v>
      </c>
    </row>
    <row r="34611" spans="1:2" x14ac:dyDescent="0.2">
      <c r="A34611" s="1" t="s">
        <v>14468</v>
      </c>
      <c r="B34611" t="str">
        <f t="shared" si="1155"/>
        <v>https://www.udobaer.de/out/media/public/cust/others/s0000815-2021-ch_it.pdf</v>
      </c>
    </row>
    <row r="34612" spans="1:2" x14ac:dyDescent="0.2">
      <c r="A34612" s="1" t="s">
        <v>14469</v>
      </c>
      <c r="B34612" t="str">
        <f t="shared" si="1155"/>
        <v>https://www.udobaer.de/out/media/public/cust/others/s0000815-2021-ch_it.pdf</v>
      </c>
    </row>
    <row r="34613" spans="1:2" x14ac:dyDescent="0.2">
      <c r="A34613" s="1" t="s">
        <v>14470</v>
      </c>
      <c r="B34613" t="str">
        <f t="shared" si="1155"/>
        <v>https://www.udobaer.de/out/media/public/cust/others/s0000815-2021-ch_it.pdf</v>
      </c>
    </row>
    <row r="34614" spans="1:2" x14ac:dyDescent="0.2">
      <c r="A34614" s="1" t="s">
        <v>14471</v>
      </c>
      <c r="B34614" t="str">
        <f t="shared" si="1155"/>
        <v>https://www.udobaer.de/out/media/public/cust/others/s0000815-2021-ch_it.pdf</v>
      </c>
    </row>
    <row r="34615" spans="1:2" x14ac:dyDescent="0.2">
      <c r="A34615" s="1" t="s">
        <v>14472</v>
      </c>
      <c r="B34615" t="str">
        <f t="shared" si="1155"/>
        <v>https://www.udobaer.de/out/media/public/cust/others/s0000815-2021-ch_it.pdf</v>
      </c>
    </row>
    <row r="34616" spans="1:2" x14ac:dyDescent="0.2">
      <c r="A34616" s="1" t="s">
        <v>14473</v>
      </c>
      <c r="B34616" t="str">
        <f t="shared" si="1155"/>
        <v>https://www.udobaer.de/out/media/public/cust/others/s0000815-2021-ch_it.pdf</v>
      </c>
    </row>
    <row r="34617" spans="1:2" x14ac:dyDescent="0.2">
      <c r="A34617" s="1" t="s">
        <v>14474</v>
      </c>
      <c r="B34617" t="str">
        <f t="shared" si="1155"/>
        <v>https://www.udobaer.de/out/media/public/cust/others/s0000815-2021-ch_it.pdf</v>
      </c>
    </row>
    <row r="34618" spans="1:2" x14ac:dyDescent="0.2">
      <c r="A34618" s="1" t="s">
        <v>14475</v>
      </c>
      <c r="B34618" t="str">
        <f t="shared" si="1155"/>
        <v>https://www.udobaer.de/out/media/public/cust/others/s0000815-2021-ch_it.pdf</v>
      </c>
    </row>
    <row r="34619" spans="1:2" x14ac:dyDescent="0.2">
      <c r="A34619" s="1" t="s">
        <v>14476</v>
      </c>
      <c r="B34619" t="str">
        <f t="shared" si="1155"/>
        <v>https://www.udobaer.de/out/media/public/cust/others/s0000815-2021-ch_it.pdf</v>
      </c>
    </row>
    <row r="34620" spans="1:2" x14ac:dyDescent="0.2">
      <c r="A34620" s="1" t="s">
        <v>14477</v>
      </c>
      <c r="B34620" t="str">
        <f t="shared" si="1155"/>
        <v>https://www.udobaer.de/out/media/public/cust/others/s0000815-2021-ch_it.pdf</v>
      </c>
    </row>
    <row r="34621" spans="1:2" x14ac:dyDescent="0.2">
      <c r="A34621" s="1" t="s">
        <v>14478</v>
      </c>
      <c r="B34621" t="str">
        <f t="shared" si="1155"/>
        <v>https://www.udobaer.de/out/media/public/cust/others/s0000815-2021-ch_it.pdf</v>
      </c>
    </row>
    <row r="34622" spans="1:2" x14ac:dyDescent="0.2">
      <c r="A34622" s="1" t="s">
        <v>14479</v>
      </c>
      <c r="B34622" t="str">
        <f t="shared" si="1155"/>
        <v>https://www.udobaer.de/out/media/public/cust/others/s0000815-2021-ch_it.pdf</v>
      </c>
    </row>
    <row r="34623" spans="1:2" x14ac:dyDescent="0.2">
      <c r="A34623" s="1" t="s">
        <v>14480</v>
      </c>
      <c r="B34623" t="str">
        <f t="shared" si="1155"/>
        <v>https://www.udobaer.de/out/media/public/cust/others/s0000815-2021-ch_it.pdf</v>
      </c>
    </row>
    <row r="34624" spans="1:2" x14ac:dyDescent="0.2">
      <c r="A34624" s="1" t="s">
        <v>14481</v>
      </c>
      <c r="B34624" t="str">
        <f t="shared" si="1155"/>
        <v>https://www.udobaer.de/out/media/public/cust/others/s0000815-2021-ch_it.pdf</v>
      </c>
    </row>
    <row r="34625" spans="1:2" x14ac:dyDescent="0.2">
      <c r="A34625" s="1" t="s">
        <v>14482</v>
      </c>
      <c r="B34625" t="str">
        <f t="shared" si="1155"/>
        <v>https://www.udobaer.de/out/media/public/cust/others/s0000815-2021-ch_it.pdf</v>
      </c>
    </row>
    <row r="34626" spans="1:2" x14ac:dyDescent="0.2">
      <c r="A34626" s="1" t="s">
        <v>14483</v>
      </c>
      <c r="B34626" t="str">
        <f t="shared" si="1155"/>
        <v>https://www.udobaer.de/out/media/public/cust/others/s0000815-2021-ch_it.pdf</v>
      </c>
    </row>
    <row r="34627" spans="1:2" x14ac:dyDescent="0.2">
      <c r="A34627" s="1" t="s">
        <v>14484</v>
      </c>
      <c r="B34627" t="str">
        <f t="shared" si="1155"/>
        <v>https://www.udobaer.de/out/media/public/cust/others/s0000815-2021-ch_it.pdf</v>
      </c>
    </row>
    <row r="34628" spans="1:2" x14ac:dyDescent="0.2">
      <c r="A34628" s="1" t="s">
        <v>14485</v>
      </c>
      <c r="B34628" t="str">
        <f t="shared" si="1155"/>
        <v>https://www.udobaer.de/out/media/public/cust/others/s0000815-2021-ch_it.pdf</v>
      </c>
    </row>
    <row r="34629" spans="1:2" x14ac:dyDescent="0.2">
      <c r="A34629" s="1" t="s">
        <v>14514</v>
      </c>
      <c r="B34629" t="str">
        <f t="shared" si="1155"/>
        <v>https://www.udobaer.de/out/media/public/cust/others/s0000815-2021-ch_it.pdf</v>
      </c>
    </row>
    <row r="34630" spans="1:2" x14ac:dyDescent="0.2">
      <c r="A34630" s="1" t="s">
        <v>14516</v>
      </c>
      <c r="B34630" t="str">
        <f t="shared" si="1155"/>
        <v>https://www.udobaer.de/out/media/public/cust/others/s0000815-2021-ch_it.pdf</v>
      </c>
    </row>
    <row r="34631" spans="1:2" x14ac:dyDescent="0.2">
      <c r="A34631" s="1" t="s">
        <v>14518</v>
      </c>
      <c r="B34631" t="str">
        <f t="shared" si="1155"/>
        <v>https://www.udobaer.de/out/media/public/cust/others/s0000815-2021-ch_it.pdf</v>
      </c>
    </row>
    <row r="34632" spans="1:2" x14ac:dyDescent="0.2">
      <c r="A34632" s="1" t="s">
        <v>13414</v>
      </c>
      <c r="B34632" t="str">
        <f t="shared" ref="B34632:B34640" si="1156">HYPERLINK("https://www.udobaer.de/out/media/public/cust/others/s0000818-2021-ch_it.pdf")</f>
        <v>https://www.udobaer.de/out/media/public/cust/others/s0000818-2021-ch_it.pdf</v>
      </c>
    </row>
    <row r="34633" spans="1:2" x14ac:dyDescent="0.2">
      <c r="A34633" s="1" t="s">
        <v>13414</v>
      </c>
      <c r="B34633" t="str">
        <f t="shared" si="1156"/>
        <v>https://www.udobaer.de/out/media/public/cust/others/s0000818-2021-ch_it.pdf</v>
      </c>
    </row>
    <row r="34634" spans="1:2" x14ac:dyDescent="0.2">
      <c r="A34634" s="1" t="s">
        <v>13414</v>
      </c>
      <c r="B34634" t="str">
        <f t="shared" si="1156"/>
        <v>https://www.udobaer.de/out/media/public/cust/others/s0000818-2021-ch_it.pdf</v>
      </c>
    </row>
    <row r="34635" spans="1:2" x14ac:dyDescent="0.2">
      <c r="A34635" s="1" t="s">
        <v>13415</v>
      </c>
      <c r="B34635" t="str">
        <f t="shared" si="1156"/>
        <v>https://www.udobaer.de/out/media/public/cust/others/s0000818-2021-ch_it.pdf</v>
      </c>
    </row>
    <row r="34636" spans="1:2" x14ac:dyDescent="0.2">
      <c r="A34636" s="1" t="s">
        <v>13415</v>
      </c>
      <c r="B34636" t="str">
        <f t="shared" si="1156"/>
        <v>https://www.udobaer.de/out/media/public/cust/others/s0000818-2021-ch_it.pdf</v>
      </c>
    </row>
    <row r="34637" spans="1:2" x14ac:dyDescent="0.2">
      <c r="A34637" s="1" t="s">
        <v>13415</v>
      </c>
      <c r="B34637" t="str">
        <f t="shared" si="1156"/>
        <v>https://www.udobaer.de/out/media/public/cust/others/s0000818-2021-ch_it.pdf</v>
      </c>
    </row>
    <row r="34638" spans="1:2" x14ac:dyDescent="0.2">
      <c r="A34638" s="1" t="s">
        <v>13416</v>
      </c>
      <c r="B34638" t="str">
        <f t="shared" si="1156"/>
        <v>https://www.udobaer.de/out/media/public/cust/others/s0000818-2021-ch_it.pdf</v>
      </c>
    </row>
    <row r="34639" spans="1:2" x14ac:dyDescent="0.2">
      <c r="A34639" s="1" t="s">
        <v>13417</v>
      </c>
      <c r="B34639" t="str">
        <f t="shared" si="1156"/>
        <v>https://www.udobaer.de/out/media/public/cust/others/s0000818-2021-ch_it.pdf</v>
      </c>
    </row>
    <row r="34640" spans="1:2" x14ac:dyDescent="0.2">
      <c r="A34640" s="1" t="s">
        <v>13424</v>
      </c>
      <c r="B34640" t="str">
        <f t="shared" si="1156"/>
        <v>https://www.udobaer.de/out/media/public/cust/others/s0000818-2021-ch_it.pdf</v>
      </c>
    </row>
    <row r="34641" spans="1:2" x14ac:dyDescent="0.2">
      <c r="A34641" s="1" t="s">
        <v>13435</v>
      </c>
      <c r="B34641" t="str">
        <f t="shared" ref="B34641:B34672" si="1157">HYPERLINK("https://www.udobaer.de/out/media/public/cust/others/s0000820-2021-ch_it.pdf")</f>
        <v>https://www.udobaer.de/out/media/public/cust/others/s0000820-2021-ch_it.pdf</v>
      </c>
    </row>
    <row r="34642" spans="1:2" x14ac:dyDescent="0.2">
      <c r="A34642" s="1" t="s">
        <v>13436</v>
      </c>
      <c r="B34642" t="str">
        <f t="shared" si="1157"/>
        <v>https://www.udobaer.de/out/media/public/cust/others/s0000820-2021-ch_it.pdf</v>
      </c>
    </row>
    <row r="34643" spans="1:2" x14ac:dyDescent="0.2">
      <c r="A34643" s="1" t="s">
        <v>13436</v>
      </c>
      <c r="B34643" t="str">
        <f t="shared" si="1157"/>
        <v>https://www.udobaer.de/out/media/public/cust/others/s0000820-2021-ch_it.pdf</v>
      </c>
    </row>
    <row r="34644" spans="1:2" x14ac:dyDescent="0.2">
      <c r="A34644" s="1" t="s">
        <v>13436</v>
      </c>
      <c r="B34644" t="str">
        <f t="shared" si="1157"/>
        <v>https://www.udobaer.de/out/media/public/cust/others/s0000820-2021-ch_it.pdf</v>
      </c>
    </row>
    <row r="34645" spans="1:2" x14ac:dyDescent="0.2">
      <c r="A34645" s="1" t="s">
        <v>13435</v>
      </c>
      <c r="B34645" t="str">
        <f t="shared" si="1157"/>
        <v>https://www.udobaer.de/out/media/public/cust/others/s0000820-2021-ch_it.pdf</v>
      </c>
    </row>
    <row r="34646" spans="1:2" x14ac:dyDescent="0.2">
      <c r="A34646" s="1" t="s">
        <v>13435</v>
      </c>
      <c r="B34646" t="str">
        <f t="shared" si="1157"/>
        <v>https://www.udobaer.de/out/media/public/cust/others/s0000820-2021-ch_it.pdf</v>
      </c>
    </row>
    <row r="34647" spans="1:2" x14ac:dyDescent="0.2">
      <c r="A34647" s="1" t="s">
        <v>13437</v>
      </c>
      <c r="B34647" t="str">
        <f t="shared" si="1157"/>
        <v>https://www.udobaer.de/out/media/public/cust/others/s0000820-2021-ch_it.pdf</v>
      </c>
    </row>
    <row r="34648" spans="1:2" x14ac:dyDescent="0.2">
      <c r="A34648" s="1" t="s">
        <v>13437</v>
      </c>
      <c r="B34648" t="str">
        <f t="shared" si="1157"/>
        <v>https://www.udobaer.de/out/media/public/cust/others/s0000820-2021-ch_it.pdf</v>
      </c>
    </row>
    <row r="34649" spans="1:2" x14ac:dyDescent="0.2">
      <c r="A34649" s="1" t="s">
        <v>13437</v>
      </c>
      <c r="B34649" t="str">
        <f t="shared" si="1157"/>
        <v>https://www.udobaer.de/out/media/public/cust/others/s0000820-2021-ch_it.pdf</v>
      </c>
    </row>
    <row r="34650" spans="1:2" x14ac:dyDescent="0.2">
      <c r="A34650" s="1" t="s">
        <v>13438</v>
      </c>
      <c r="B34650" t="str">
        <f t="shared" si="1157"/>
        <v>https://www.udobaer.de/out/media/public/cust/others/s0000820-2021-ch_it.pdf</v>
      </c>
    </row>
    <row r="34651" spans="1:2" x14ac:dyDescent="0.2">
      <c r="A34651" s="1" t="s">
        <v>13438</v>
      </c>
      <c r="B34651" t="str">
        <f t="shared" si="1157"/>
        <v>https://www.udobaer.de/out/media/public/cust/others/s0000820-2021-ch_it.pdf</v>
      </c>
    </row>
    <row r="34652" spans="1:2" x14ac:dyDescent="0.2">
      <c r="A34652" s="1" t="s">
        <v>13438</v>
      </c>
      <c r="B34652" t="str">
        <f t="shared" si="1157"/>
        <v>https://www.udobaer.de/out/media/public/cust/others/s0000820-2021-ch_it.pdf</v>
      </c>
    </row>
    <row r="34653" spans="1:2" x14ac:dyDescent="0.2">
      <c r="A34653" s="1" t="s">
        <v>13439</v>
      </c>
      <c r="B34653" t="str">
        <f t="shared" si="1157"/>
        <v>https://www.udobaer.de/out/media/public/cust/others/s0000820-2021-ch_it.pdf</v>
      </c>
    </row>
    <row r="34654" spans="1:2" x14ac:dyDescent="0.2">
      <c r="A34654" s="1" t="s">
        <v>13439</v>
      </c>
      <c r="B34654" t="str">
        <f t="shared" si="1157"/>
        <v>https://www.udobaer.de/out/media/public/cust/others/s0000820-2021-ch_it.pdf</v>
      </c>
    </row>
    <row r="34655" spans="1:2" x14ac:dyDescent="0.2">
      <c r="A34655" s="1" t="s">
        <v>13439</v>
      </c>
      <c r="B34655" t="str">
        <f t="shared" si="1157"/>
        <v>https://www.udobaer.de/out/media/public/cust/others/s0000820-2021-ch_it.pdf</v>
      </c>
    </row>
    <row r="34656" spans="1:2" x14ac:dyDescent="0.2">
      <c r="A34656" s="1" t="s">
        <v>13440</v>
      </c>
      <c r="B34656" t="str">
        <f t="shared" si="1157"/>
        <v>https://www.udobaer.de/out/media/public/cust/others/s0000820-2021-ch_it.pdf</v>
      </c>
    </row>
    <row r="34657" spans="1:2" x14ac:dyDescent="0.2">
      <c r="A34657" s="1" t="s">
        <v>13440</v>
      </c>
      <c r="B34657" t="str">
        <f t="shared" si="1157"/>
        <v>https://www.udobaer.de/out/media/public/cust/others/s0000820-2021-ch_it.pdf</v>
      </c>
    </row>
    <row r="34658" spans="1:2" x14ac:dyDescent="0.2">
      <c r="A34658" s="1" t="s">
        <v>13440</v>
      </c>
      <c r="B34658" t="str">
        <f t="shared" si="1157"/>
        <v>https://www.udobaer.de/out/media/public/cust/others/s0000820-2021-ch_it.pdf</v>
      </c>
    </row>
    <row r="34659" spans="1:2" x14ac:dyDescent="0.2">
      <c r="A34659" s="1" t="s">
        <v>13441</v>
      </c>
      <c r="B34659" t="str">
        <f t="shared" si="1157"/>
        <v>https://www.udobaer.de/out/media/public/cust/others/s0000820-2021-ch_it.pdf</v>
      </c>
    </row>
    <row r="34660" spans="1:2" x14ac:dyDescent="0.2">
      <c r="A34660" s="1" t="s">
        <v>13441</v>
      </c>
      <c r="B34660" t="str">
        <f t="shared" si="1157"/>
        <v>https://www.udobaer.de/out/media/public/cust/others/s0000820-2021-ch_it.pdf</v>
      </c>
    </row>
    <row r="34661" spans="1:2" x14ac:dyDescent="0.2">
      <c r="A34661" s="1" t="s">
        <v>13441</v>
      </c>
      <c r="B34661" t="str">
        <f t="shared" si="1157"/>
        <v>https://www.udobaer.de/out/media/public/cust/others/s0000820-2021-ch_it.pdf</v>
      </c>
    </row>
    <row r="34662" spans="1:2" x14ac:dyDescent="0.2">
      <c r="A34662" s="1" t="s">
        <v>13442</v>
      </c>
      <c r="B34662" t="str">
        <f t="shared" si="1157"/>
        <v>https://www.udobaer.de/out/media/public/cust/others/s0000820-2021-ch_it.pdf</v>
      </c>
    </row>
    <row r="34663" spans="1:2" x14ac:dyDescent="0.2">
      <c r="A34663" s="1" t="s">
        <v>13442</v>
      </c>
      <c r="B34663" t="str">
        <f t="shared" si="1157"/>
        <v>https://www.udobaer.de/out/media/public/cust/others/s0000820-2021-ch_it.pdf</v>
      </c>
    </row>
    <row r="34664" spans="1:2" x14ac:dyDescent="0.2">
      <c r="A34664" s="1" t="s">
        <v>13442</v>
      </c>
      <c r="B34664" t="str">
        <f t="shared" si="1157"/>
        <v>https://www.udobaer.de/out/media/public/cust/others/s0000820-2021-ch_it.pdf</v>
      </c>
    </row>
    <row r="34665" spans="1:2" x14ac:dyDescent="0.2">
      <c r="A34665" s="1" t="s">
        <v>13443</v>
      </c>
      <c r="B34665" t="str">
        <f t="shared" si="1157"/>
        <v>https://www.udobaer.de/out/media/public/cust/others/s0000820-2021-ch_it.pdf</v>
      </c>
    </row>
    <row r="34666" spans="1:2" x14ac:dyDescent="0.2">
      <c r="A34666" s="1" t="s">
        <v>13443</v>
      </c>
      <c r="B34666" t="str">
        <f t="shared" si="1157"/>
        <v>https://www.udobaer.de/out/media/public/cust/others/s0000820-2021-ch_it.pdf</v>
      </c>
    </row>
    <row r="34667" spans="1:2" x14ac:dyDescent="0.2">
      <c r="A34667" s="1" t="s">
        <v>13443</v>
      </c>
      <c r="B34667" t="str">
        <f t="shared" si="1157"/>
        <v>https://www.udobaer.de/out/media/public/cust/others/s0000820-2021-ch_it.pdf</v>
      </c>
    </row>
    <row r="34668" spans="1:2" x14ac:dyDescent="0.2">
      <c r="A34668" s="1" t="s">
        <v>13445</v>
      </c>
      <c r="B34668" t="str">
        <f t="shared" si="1157"/>
        <v>https://www.udobaer.de/out/media/public/cust/others/s0000820-2021-ch_it.pdf</v>
      </c>
    </row>
    <row r="34669" spans="1:2" x14ac:dyDescent="0.2">
      <c r="A34669" s="1" t="s">
        <v>13445</v>
      </c>
      <c r="B34669" t="str">
        <f t="shared" si="1157"/>
        <v>https://www.udobaer.de/out/media/public/cust/others/s0000820-2021-ch_it.pdf</v>
      </c>
    </row>
    <row r="34670" spans="1:2" x14ac:dyDescent="0.2">
      <c r="A34670" s="1" t="s">
        <v>13445</v>
      </c>
      <c r="B34670" t="str">
        <f t="shared" si="1157"/>
        <v>https://www.udobaer.de/out/media/public/cust/others/s0000820-2021-ch_it.pdf</v>
      </c>
    </row>
    <row r="34671" spans="1:2" x14ac:dyDescent="0.2">
      <c r="A34671" s="1" t="s">
        <v>13446</v>
      </c>
      <c r="B34671" t="str">
        <f t="shared" si="1157"/>
        <v>https://www.udobaer.de/out/media/public/cust/others/s0000820-2021-ch_it.pdf</v>
      </c>
    </row>
    <row r="34672" spans="1:2" x14ac:dyDescent="0.2">
      <c r="A34672" s="1" t="s">
        <v>13446</v>
      </c>
      <c r="B34672" t="str">
        <f t="shared" si="1157"/>
        <v>https://www.udobaer.de/out/media/public/cust/others/s0000820-2021-ch_it.pdf</v>
      </c>
    </row>
    <row r="34673" spans="1:2" x14ac:dyDescent="0.2">
      <c r="A34673" s="1" t="s">
        <v>13446</v>
      </c>
      <c r="B34673" t="str">
        <f t="shared" ref="B34673:B34704" si="1158">HYPERLINK("https://www.udobaer.de/out/media/public/cust/others/s0000820-2021-ch_it.pdf")</f>
        <v>https://www.udobaer.de/out/media/public/cust/others/s0000820-2021-ch_it.pdf</v>
      </c>
    </row>
    <row r="34674" spans="1:2" x14ac:dyDescent="0.2">
      <c r="A34674" s="1" t="s">
        <v>13447</v>
      </c>
      <c r="B34674" t="str">
        <f t="shared" si="1158"/>
        <v>https://www.udobaer.de/out/media/public/cust/others/s0000820-2021-ch_it.pdf</v>
      </c>
    </row>
    <row r="34675" spans="1:2" x14ac:dyDescent="0.2">
      <c r="A34675" s="1" t="s">
        <v>13447</v>
      </c>
      <c r="B34675" t="str">
        <f t="shared" si="1158"/>
        <v>https://www.udobaer.de/out/media/public/cust/others/s0000820-2021-ch_it.pdf</v>
      </c>
    </row>
    <row r="34676" spans="1:2" x14ac:dyDescent="0.2">
      <c r="A34676" s="1" t="s">
        <v>13447</v>
      </c>
      <c r="B34676" t="str">
        <f t="shared" si="1158"/>
        <v>https://www.udobaer.de/out/media/public/cust/others/s0000820-2021-ch_it.pdf</v>
      </c>
    </row>
    <row r="34677" spans="1:2" x14ac:dyDescent="0.2">
      <c r="A34677" s="1" t="s">
        <v>13448</v>
      </c>
      <c r="B34677" t="str">
        <f t="shared" si="1158"/>
        <v>https://www.udobaer.de/out/media/public/cust/others/s0000820-2021-ch_it.pdf</v>
      </c>
    </row>
    <row r="34678" spans="1:2" x14ac:dyDescent="0.2">
      <c r="A34678" s="1" t="s">
        <v>13448</v>
      </c>
      <c r="B34678" t="str">
        <f t="shared" si="1158"/>
        <v>https://www.udobaer.de/out/media/public/cust/others/s0000820-2021-ch_it.pdf</v>
      </c>
    </row>
    <row r="34679" spans="1:2" x14ac:dyDescent="0.2">
      <c r="A34679" s="1" t="s">
        <v>13448</v>
      </c>
      <c r="B34679" t="str">
        <f t="shared" si="1158"/>
        <v>https://www.udobaer.de/out/media/public/cust/others/s0000820-2021-ch_it.pdf</v>
      </c>
    </row>
    <row r="34680" spans="1:2" x14ac:dyDescent="0.2">
      <c r="A34680" s="1" t="s">
        <v>13449</v>
      </c>
      <c r="B34680" t="str">
        <f t="shared" si="1158"/>
        <v>https://www.udobaer.de/out/media/public/cust/others/s0000820-2021-ch_it.pdf</v>
      </c>
    </row>
    <row r="34681" spans="1:2" x14ac:dyDescent="0.2">
      <c r="A34681" s="1" t="s">
        <v>13449</v>
      </c>
      <c r="B34681" t="str">
        <f t="shared" si="1158"/>
        <v>https://www.udobaer.de/out/media/public/cust/others/s0000820-2021-ch_it.pdf</v>
      </c>
    </row>
    <row r="34682" spans="1:2" x14ac:dyDescent="0.2">
      <c r="A34682" s="1" t="s">
        <v>13449</v>
      </c>
      <c r="B34682" t="str">
        <f t="shared" si="1158"/>
        <v>https://www.udobaer.de/out/media/public/cust/others/s0000820-2021-ch_it.pdf</v>
      </c>
    </row>
    <row r="34683" spans="1:2" x14ac:dyDescent="0.2">
      <c r="A34683" s="1" t="s">
        <v>13450</v>
      </c>
      <c r="B34683" t="str">
        <f t="shared" si="1158"/>
        <v>https://www.udobaer.de/out/media/public/cust/others/s0000820-2021-ch_it.pdf</v>
      </c>
    </row>
    <row r="34684" spans="1:2" x14ac:dyDescent="0.2">
      <c r="A34684" s="1" t="s">
        <v>13450</v>
      </c>
      <c r="B34684" t="str">
        <f t="shared" si="1158"/>
        <v>https://www.udobaer.de/out/media/public/cust/others/s0000820-2021-ch_it.pdf</v>
      </c>
    </row>
    <row r="34685" spans="1:2" x14ac:dyDescent="0.2">
      <c r="A34685" s="1" t="s">
        <v>13450</v>
      </c>
      <c r="B34685" t="str">
        <f t="shared" si="1158"/>
        <v>https://www.udobaer.de/out/media/public/cust/others/s0000820-2021-ch_it.pdf</v>
      </c>
    </row>
    <row r="34686" spans="1:2" x14ac:dyDescent="0.2">
      <c r="A34686" s="1" t="s">
        <v>13452</v>
      </c>
      <c r="B34686" t="str">
        <f t="shared" si="1158"/>
        <v>https://www.udobaer.de/out/media/public/cust/others/s0000820-2021-ch_it.pdf</v>
      </c>
    </row>
    <row r="34687" spans="1:2" x14ac:dyDescent="0.2">
      <c r="A34687" s="1" t="s">
        <v>13452</v>
      </c>
      <c r="B34687" t="str">
        <f t="shared" si="1158"/>
        <v>https://www.udobaer.de/out/media/public/cust/others/s0000820-2021-ch_it.pdf</v>
      </c>
    </row>
    <row r="34688" spans="1:2" x14ac:dyDescent="0.2">
      <c r="A34688" s="1" t="s">
        <v>13452</v>
      </c>
      <c r="B34688" t="str">
        <f t="shared" si="1158"/>
        <v>https://www.udobaer.de/out/media/public/cust/others/s0000820-2021-ch_it.pdf</v>
      </c>
    </row>
    <row r="34689" spans="1:2" x14ac:dyDescent="0.2">
      <c r="A34689" s="1" t="s">
        <v>13472</v>
      </c>
      <c r="B34689" t="str">
        <f t="shared" si="1158"/>
        <v>https://www.udobaer.de/out/media/public/cust/others/s0000820-2021-ch_it.pdf</v>
      </c>
    </row>
    <row r="34690" spans="1:2" x14ac:dyDescent="0.2">
      <c r="A34690" s="1" t="s">
        <v>13473</v>
      </c>
      <c r="B34690" t="str">
        <f t="shared" si="1158"/>
        <v>https://www.udobaer.de/out/media/public/cust/others/s0000820-2021-ch_it.pdf</v>
      </c>
    </row>
    <row r="34691" spans="1:2" x14ac:dyDescent="0.2">
      <c r="A34691" s="1" t="s">
        <v>13472</v>
      </c>
      <c r="B34691" t="str">
        <f t="shared" si="1158"/>
        <v>https://www.udobaer.de/out/media/public/cust/others/s0000820-2021-ch_it.pdf</v>
      </c>
    </row>
    <row r="34692" spans="1:2" x14ac:dyDescent="0.2">
      <c r="A34692" s="1" t="s">
        <v>13472</v>
      </c>
      <c r="B34692" t="str">
        <f t="shared" si="1158"/>
        <v>https://www.udobaer.de/out/media/public/cust/others/s0000820-2021-ch_it.pdf</v>
      </c>
    </row>
    <row r="34693" spans="1:2" x14ac:dyDescent="0.2">
      <c r="A34693" s="1" t="s">
        <v>13473</v>
      </c>
      <c r="B34693" t="str">
        <f t="shared" si="1158"/>
        <v>https://www.udobaer.de/out/media/public/cust/others/s0000820-2021-ch_it.pdf</v>
      </c>
    </row>
    <row r="34694" spans="1:2" x14ac:dyDescent="0.2">
      <c r="A34694" s="1" t="s">
        <v>13473</v>
      </c>
      <c r="B34694" t="str">
        <f t="shared" si="1158"/>
        <v>https://www.udobaer.de/out/media/public/cust/others/s0000820-2021-ch_it.pdf</v>
      </c>
    </row>
    <row r="34695" spans="1:2" x14ac:dyDescent="0.2">
      <c r="A34695" s="1" t="s">
        <v>13474</v>
      </c>
      <c r="B34695" t="str">
        <f t="shared" si="1158"/>
        <v>https://www.udobaer.de/out/media/public/cust/others/s0000820-2021-ch_it.pdf</v>
      </c>
    </row>
    <row r="34696" spans="1:2" x14ac:dyDescent="0.2">
      <c r="A34696" s="1" t="s">
        <v>13474</v>
      </c>
      <c r="B34696" t="str">
        <f t="shared" si="1158"/>
        <v>https://www.udobaer.de/out/media/public/cust/others/s0000820-2021-ch_it.pdf</v>
      </c>
    </row>
    <row r="34697" spans="1:2" x14ac:dyDescent="0.2">
      <c r="A34697" s="1" t="s">
        <v>13474</v>
      </c>
      <c r="B34697" t="str">
        <f t="shared" si="1158"/>
        <v>https://www.udobaer.de/out/media/public/cust/others/s0000820-2021-ch_it.pdf</v>
      </c>
    </row>
    <row r="34698" spans="1:2" x14ac:dyDescent="0.2">
      <c r="A34698" s="1" t="s">
        <v>13475</v>
      </c>
      <c r="B34698" t="str">
        <f t="shared" si="1158"/>
        <v>https://www.udobaer.de/out/media/public/cust/others/s0000820-2021-ch_it.pdf</v>
      </c>
    </row>
    <row r="34699" spans="1:2" x14ac:dyDescent="0.2">
      <c r="A34699" s="1" t="s">
        <v>13475</v>
      </c>
      <c r="B34699" t="str">
        <f t="shared" si="1158"/>
        <v>https://www.udobaer.de/out/media/public/cust/others/s0000820-2021-ch_it.pdf</v>
      </c>
    </row>
    <row r="34700" spans="1:2" x14ac:dyDescent="0.2">
      <c r="A34700" s="1" t="s">
        <v>13475</v>
      </c>
      <c r="B34700" t="str">
        <f t="shared" si="1158"/>
        <v>https://www.udobaer.de/out/media/public/cust/others/s0000820-2021-ch_it.pdf</v>
      </c>
    </row>
    <row r="34701" spans="1:2" x14ac:dyDescent="0.2">
      <c r="A34701" s="1" t="s">
        <v>13476</v>
      </c>
      <c r="B34701" t="str">
        <f t="shared" si="1158"/>
        <v>https://www.udobaer.de/out/media/public/cust/others/s0000820-2021-ch_it.pdf</v>
      </c>
    </row>
    <row r="34702" spans="1:2" x14ac:dyDescent="0.2">
      <c r="A34702" s="1" t="s">
        <v>13476</v>
      </c>
      <c r="B34702" t="str">
        <f t="shared" si="1158"/>
        <v>https://www.udobaer.de/out/media/public/cust/others/s0000820-2021-ch_it.pdf</v>
      </c>
    </row>
    <row r="34703" spans="1:2" x14ac:dyDescent="0.2">
      <c r="A34703" s="1" t="s">
        <v>13476</v>
      </c>
      <c r="B34703" t="str">
        <f t="shared" si="1158"/>
        <v>https://www.udobaer.de/out/media/public/cust/others/s0000820-2021-ch_it.pdf</v>
      </c>
    </row>
    <row r="34704" spans="1:2" x14ac:dyDescent="0.2">
      <c r="A34704" s="1" t="s">
        <v>13477</v>
      </c>
      <c r="B34704" t="str">
        <f t="shared" si="1158"/>
        <v>https://www.udobaer.de/out/media/public/cust/others/s0000820-2021-ch_it.pdf</v>
      </c>
    </row>
    <row r="34705" spans="1:2" x14ac:dyDescent="0.2">
      <c r="A34705" s="1" t="s">
        <v>13477</v>
      </c>
      <c r="B34705" t="str">
        <f t="shared" ref="B34705:B34728" si="1159">HYPERLINK("https://www.udobaer.de/out/media/public/cust/others/s0000820-2021-ch_it.pdf")</f>
        <v>https://www.udobaer.de/out/media/public/cust/others/s0000820-2021-ch_it.pdf</v>
      </c>
    </row>
    <row r="34706" spans="1:2" x14ac:dyDescent="0.2">
      <c r="A34706" s="1" t="s">
        <v>13477</v>
      </c>
      <c r="B34706" t="str">
        <f t="shared" si="1159"/>
        <v>https://www.udobaer.de/out/media/public/cust/others/s0000820-2021-ch_it.pdf</v>
      </c>
    </row>
    <row r="34707" spans="1:2" x14ac:dyDescent="0.2">
      <c r="A34707" s="1" t="s">
        <v>13478</v>
      </c>
      <c r="B34707" t="str">
        <f t="shared" si="1159"/>
        <v>https://www.udobaer.de/out/media/public/cust/others/s0000820-2021-ch_it.pdf</v>
      </c>
    </row>
    <row r="34708" spans="1:2" x14ac:dyDescent="0.2">
      <c r="A34708" s="1" t="s">
        <v>13479</v>
      </c>
      <c r="B34708" t="str">
        <f t="shared" si="1159"/>
        <v>https://www.udobaer.de/out/media/public/cust/others/s0000820-2021-ch_it.pdf</v>
      </c>
    </row>
    <row r="34709" spans="1:2" x14ac:dyDescent="0.2">
      <c r="A34709" s="1" t="s">
        <v>13479</v>
      </c>
      <c r="B34709" t="str">
        <f t="shared" si="1159"/>
        <v>https://www.udobaer.de/out/media/public/cust/others/s0000820-2021-ch_it.pdf</v>
      </c>
    </row>
    <row r="34710" spans="1:2" x14ac:dyDescent="0.2">
      <c r="A34710" s="1" t="s">
        <v>13479</v>
      </c>
      <c r="B34710" t="str">
        <f t="shared" si="1159"/>
        <v>https://www.udobaer.de/out/media/public/cust/others/s0000820-2021-ch_it.pdf</v>
      </c>
    </row>
    <row r="34711" spans="1:2" x14ac:dyDescent="0.2">
      <c r="A34711" s="1" t="s">
        <v>13480</v>
      </c>
      <c r="B34711" t="str">
        <f t="shared" si="1159"/>
        <v>https://www.udobaer.de/out/media/public/cust/others/s0000820-2021-ch_it.pdf</v>
      </c>
    </row>
    <row r="34712" spans="1:2" x14ac:dyDescent="0.2">
      <c r="A34712" s="1" t="s">
        <v>13480</v>
      </c>
      <c r="B34712" t="str">
        <f t="shared" si="1159"/>
        <v>https://www.udobaer.de/out/media/public/cust/others/s0000820-2021-ch_it.pdf</v>
      </c>
    </row>
    <row r="34713" spans="1:2" x14ac:dyDescent="0.2">
      <c r="A34713" s="1" t="s">
        <v>13480</v>
      </c>
      <c r="B34713" t="str">
        <f t="shared" si="1159"/>
        <v>https://www.udobaer.de/out/media/public/cust/others/s0000820-2021-ch_it.pdf</v>
      </c>
    </row>
    <row r="34714" spans="1:2" x14ac:dyDescent="0.2">
      <c r="A34714" s="1" t="s">
        <v>13481</v>
      </c>
      <c r="B34714" t="str">
        <f t="shared" si="1159"/>
        <v>https://www.udobaer.de/out/media/public/cust/others/s0000820-2021-ch_it.pdf</v>
      </c>
    </row>
    <row r="34715" spans="1:2" x14ac:dyDescent="0.2">
      <c r="A34715" s="1" t="s">
        <v>13482</v>
      </c>
      <c r="B34715" t="str">
        <f t="shared" si="1159"/>
        <v>https://www.udobaer.de/out/media/public/cust/others/s0000820-2021-ch_it.pdf</v>
      </c>
    </row>
    <row r="34716" spans="1:2" x14ac:dyDescent="0.2">
      <c r="A34716" s="1" t="s">
        <v>13483</v>
      </c>
      <c r="B34716" t="str">
        <f t="shared" si="1159"/>
        <v>https://www.udobaer.de/out/media/public/cust/others/s0000820-2021-ch_it.pdf</v>
      </c>
    </row>
    <row r="34717" spans="1:2" x14ac:dyDescent="0.2">
      <c r="A34717" s="1" t="s">
        <v>13484</v>
      </c>
      <c r="B34717" t="str">
        <f t="shared" si="1159"/>
        <v>https://www.udobaer.de/out/media/public/cust/others/s0000820-2021-ch_it.pdf</v>
      </c>
    </row>
    <row r="34718" spans="1:2" x14ac:dyDescent="0.2">
      <c r="A34718" s="1" t="s">
        <v>13485</v>
      </c>
      <c r="B34718" t="str">
        <f t="shared" si="1159"/>
        <v>https://www.udobaer.de/out/media/public/cust/others/s0000820-2021-ch_it.pdf</v>
      </c>
    </row>
    <row r="34719" spans="1:2" x14ac:dyDescent="0.2">
      <c r="A34719" s="1" t="s">
        <v>13486</v>
      </c>
      <c r="B34719" t="str">
        <f t="shared" si="1159"/>
        <v>https://www.udobaer.de/out/media/public/cust/others/s0000820-2021-ch_it.pdf</v>
      </c>
    </row>
    <row r="34720" spans="1:2" x14ac:dyDescent="0.2">
      <c r="A34720" s="1" t="s">
        <v>13487</v>
      </c>
      <c r="B34720" t="str">
        <f t="shared" si="1159"/>
        <v>https://www.udobaer.de/out/media/public/cust/others/s0000820-2021-ch_it.pdf</v>
      </c>
    </row>
    <row r="34721" spans="1:2" x14ac:dyDescent="0.2">
      <c r="A34721" s="1" t="s">
        <v>13488</v>
      </c>
      <c r="B34721" t="str">
        <f t="shared" si="1159"/>
        <v>https://www.udobaer.de/out/media/public/cust/others/s0000820-2021-ch_it.pdf</v>
      </c>
    </row>
    <row r="34722" spans="1:2" x14ac:dyDescent="0.2">
      <c r="A34722" s="1" t="s">
        <v>13489</v>
      </c>
      <c r="B34722" t="str">
        <f t="shared" si="1159"/>
        <v>https://www.udobaer.de/out/media/public/cust/others/s0000820-2021-ch_it.pdf</v>
      </c>
    </row>
    <row r="34723" spans="1:2" x14ac:dyDescent="0.2">
      <c r="A34723" s="1" t="s">
        <v>13490</v>
      </c>
      <c r="B34723" t="str">
        <f t="shared" si="1159"/>
        <v>https://www.udobaer.de/out/media/public/cust/others/s0000820-2021-ch_it.pdf</v>
      </c>
    </row>
    <row r="34724" spans="1:2" x14ac:dyDescent="0.2">
      <c r="A34724" s="1" t="s">
        <v>13491</v>
      </c>
      <c r="B34724" t="str">
        <f t="shared" si="1159"/>
        <v>https://www.udobaer.de/out/media/public/cust/others/s0000820-2021-ch_it.pdf</v>
      </c>
    </row>
    <row r="34725" spans="1:2" x14ac:dyDescent="0.2">
      <c r="A34725" s="1" t="s">
        <v>13492</v>
      </c>
      <c r="B34725" t="str">
        <f t="shared" si="1159"/>
        <v>https://www.udobaer.de/out/media/public/cust/others/s0000820-2021-ch_it.pdf</v>
      </c>
    </row>
    <row r="34726" spans="1:2" x14ac:dyDescent="0.2">
      <c r="A34726" s="1" t="s">
        <v>13493</v>
      </c>
      <c r="B34726" t="str">
        <f t="shared" si="1159"/>
        <v>https://www.udobaer.de/out/media/public/cust/others/s0000820-2021-ch_it.pdf</v>
      </c>
    </row>
    <row r="34727" spans="1:2" x14ac:dyDescent="0.2">
      <c r="A34727" s="1" t="s">
        <v>13494</v>
      </c>
      <c r="B34727" t="str">
        <f t="shared" si="1159"/>
        <v>https://www.udobaer.de/out/media/public/cust/others/s0000820-2021-ch_it.pdf</v>
      </c>
    </row>
    <row r="34728" spans="1:2" x14ac:dyDescent="0.2">
      <c r="A34728" s="1" t="s">
        <v>13495</v>
      </c>
      <c r="B34728" t="str">
        <f t="shared" si="1159"/>
        <v>https://www.udobaer.de/out/media/public/cust/others/s0000820-2021-ch_it.pdf</v>
      </c>
    </row>
    <row r="34729" spans="1:2" x14ac:dyDescent="0.2">
      <c r="A34729" s="1" t="s">
        <v>13451</v>
      </c>
      <c r="B34729" t="str">
        <f t="shared" ref="B34729:B34752" si="1160">HYPERLINK("https://www.udobaer.de/out/media/public/cust/others/s0000821-2021-ch_it.pdf")</f>
        <v>https://www.udobaer.de/out/media/public/cust/others/s0000821-2021-ch_it.pdf</v>
      </c>
    </row>
    <row r="34730" spans="1:2" x14ac:dyDescent="0.2">
      <c r="A34730" s="1" t="s">
        <v>13453</v>
      </c>
      <c r="B34730" t="str">
        <f t="shared" si="1160"/>
        <v>https://www.udobaer.de/out/media/public/cust/others/s0000821-2021-ch_it.pdf</v>
      </c>
    </row>
    <row r="34731" spans="1:2" x14ac:dyDescent="0.2">
      <c r="A34731" s="1" t="s">
        <v>13454</v>
      </c>
      <c r="B34731" t="str">
        <f t="shared" si="1160"/>
        <v>https://www.udobaer.de/out/media/public/cust/others/s0000821-2021-ch_it.pdf</v>
      </c>
    </row>
    <row r="34732" spans="1:2" x14ac:dyDescent="0.2">
      <c r="A34732" s="1" t="s">
        <v>13455</v>
      </c>
      <c r="B34732" t="str">
        <f t="shared" si="1160"/>
        <v>https://www.udobaer.de/out/media/public/cust/others/s0000821-2021-ch_it.pdf</v>
      </c>
    </row>
    <row r="34733" spans="1:2" x14ac:dyDescent="0.2">
      <c r="A34733" s="1" t="s">
        <v>13456</v>
      </c>
      <c r="B34733" t="str">
        <f t="shared" si="1160"/>
        <v>https://www.udobaer.de/out/media/public/cust/others/s0000821-2021-ch_it.pdf</v>
      </c>
    </row>
    <row r="34734" spans="1:2" x14ac:dyDescent="0.2">
      <c r="A34734" s="1" t="s">
        <v>13457</v>
      </c>
      <c r="B34734" t="str">
        <f t="shared" si="1160"/>
        <v>https://www.udobaer.de/out/media/public/cust/others/s0000821-2021-ch_it.pdf</v>
      </c>
    </row>
    <row r="34735" spans="1:2" x14ac:dyDescent="0.2">
      <c r="A34735" s="1" t="s">
        <v>13458</v>
      </c>
      <c r="B34735" t="str">
        <f t="shared" si="1160"/>
        <v>https://www.udobaer.de/out/media/public/cust/others/s0000821-2021-ch_it.pdf</v>
      </c>
    </row>
    <row r="34736" spans="1:2" x14ac:dyDescent="0.2">
      <c r="A34736" s="1" t="s">
        <v>13459</v>
      </c>
      <c r="B34736" t="str">
        <f t="shared" si="1160"/>
        <v>https://www.udobaer.de/out/media/public/cust/others/s0000821-2021-ch_it.pdf</v>
      </c>
    </row>
    <row r="34737" spans="1:2" x14ac:dyDescent="0.2">
      <c r="A34737" s="1" t="s">
        <v>13460</v>
      </c>
      <c r="B34737" t="str">
        <f t="shared" si="1160"/>
        <v>https://www.udobaer.de/out/media/public/cust/others/s0000821-2021-ch_it.pdf</v>
      </c>
    </row>
    <row r="34738" spans="1:2" x14ac:dyDescent="0.2">
      <c r="A34738" s="1" t="s">
        <v>13461</v>
      </c>
      <c r="B34738" t="str">
        <f t="shared" si="1160"/>
        <v>https://www.udobaer.de/out/media/public/cust/others/s0000821-2021-ch_it.pdf</v>
      </c>
    </row>
    <row r="34739" spans="1:2" x14ac:dyDescent="0.2">
      <c r="A34739" s="1" t="s">
        <v>13462</v>
      </c>
      <c r="B34739" t="str">
        <f t="shared" si="1160"/>
        <v>https://www.udobaer.de/out/media/public/cust/others/s0000821-2021-ch_it.pdf</v>
      </c>
    </row>
    <row r="34740" spans="1:2" x14ac:dyDescent="0.2">
      <c r="A34740" s="1" t="s">
        <v>13463</v>
      </c>
      <c r="B34740" t="str">
        <f t="shared" si="1160"/>
        <v>https://www.udobaer.de/out/media/public/cust/others/s0000821-2021-ch_it.pdf</v>
      </c>
    </row>
    <row r="34741" spans="1:2" x14ac:dyDescent="0.2">
      <c r="A34741" s="1" t="s">
        <v>13464</v>
      </c>
      <c r="B34741" t="str">
        <f t="shared" si="1160"/>
        <v>https://www.udobaer.de/out/media/public/cust/others/s0000821-2021-ch_it.pdf</v>
      </c>
    </row>
    <row r="34742" spans="1:2" x14ac:dyDescent="0.2">
      <c r="A34742" s="1" t="s">
        <v>13465</v>
      </c>
      <c r="B34742" t="str">
        <f t="shared" si="1160"/>
        <v>https://www.udobaer.de/out/media/public/cust/others/s0000821-2021-ch_it.pdf</v>
      </c>
    </row>
    <row r="34743" spans="1:2" x14ac:dyDescent="0.2">
      <c r="A34743" s="1" t="s">
        <v>13466</v>
      </c>
      <c r="B34743" t="str">
        <f t="shared" si="1160"/>
        <v>https://www.udobaer.de/out/media/public/cust/others/s0000821-2021-ch_it.pdf</v>
      </c>
    </row>
    <row r="34744" spans="1:2" x14ac:dyDescent="0.2">
      <c r="A34744" s="1" t="s">
        <v>13467</v>
      </c>
      <c r="B34744" t="str">
        <f t="shared" si="1160"/>
        <v>https://www.udobaer.de/out/media/public/cust/others/s0000821-2021-ch_it.pdf</v>
      </c>
    </row>
    <row r="34745" spans="1:2" x14ac:dyDescent="0.2">
      <c r="A34745" s="1" t="s">
        <v>13468</v>
      </c>
      <c r="B34745" t="str">
        <f t="shared" si="1160"/>
        <v>https://www.udobaer.de/out/media/public/cust/others/s0000821-2021-ch_it.pdf</v>
      </c>
    </row>
    <row r="34746" spans="1:2" x14ac:dyDescent="0.2">
      <c r="A34746" s="1" t="s">
        <v>13469</v>
      </c>
      <c r="B34746" t="str">
        <f t="shared" si="1160"/>
        <v>https://www.udobaer.de/out/media/public/cust/others/s0000821-2021-ch_it.pdf</v>
      </c>
    </row>
    <row r="34747" spans="1:2" x14ac:dyDescent="0.2">
      <c r="A34747" s="1" t="s">
        <v>13470</v>
      </c>
      <c r="B34747" t="str">
        <f t="shared" si="1160"/>
        <v>https://www.udobaer.de/out/media/public/cust/others/s0000821-2021-ch_it.pdf</v>
      </c>
    </row>
    <row r="34748" spans="1:2" x14ac:dyDescent="0.2">
      <c r="A34748" s="1" t="s">
        <v>13471</v>
      </c>
      <c r="B34748" t="str">
        <f t="shared" si="1160"/>
        <v>https://www.udobaer.de/out/media/public/cust/others/s0000821-2021-ch_it.pdf</v>
      </c>
    </row>
    <row r="34749" spans="1:2" x14ac:dyDescent="0.2">
      <c r="A34749" s="1" t="s">
        <v>14348</v>
      </c>
      <c r="B34749" t="str">
        <f t="shared" si="1160"/>
        <v>https://www.udobaer.de/out/media/public/cust/others/s0000821-2021-ch_it.pdf</v>
      </c>
    </row>
    <row r="34750" spans="1:2" x14ac:dyDescent="0.2">
      <c r="A34750" s="1" t="s">
        <v>14349</v>
      </c>
      <c r="B34750" t="str">
        <f t="shared" si="1160"/>
        <v>https://www.udobaer.de/out/media/public/cust/others/s0000821-2021-ch_it.pdf</v>
      </c>
    </row>
    <row r="34751" spans="1:2" x14ac:dyDescent="0.2">
      <c r="A34751" s="1" t="s">
        <v>14350</v>
      </c>
      <c r="B34751" t="str">
        <f t="shared" si="1160"/>
        <v>https://www.udobaer.de/out/media/public/cust/others/s0000821-2021-ch_it.pdf</v>
      </c>
    </row>
    <row r="34752" spans="1:2" x14ac:dyDescent="0.2">
      <c r="A34752" s="1" t="s">
        <v>14351</v>
      </c>
      <c r="B34752" t="str">
        <f t="shared" si="1160"/>
        <v>https://www.udobaer.de/out/media/public/cust/others/s0000821-2021-ch_it.pdf</v>
      </c>
    </row>
    <row r="34753" spans="1:2" x14ac:dyDescent="0.2">
      <c r="A34753" s="1" t="s">
        <v>13444</v>
      </c>
      <c r="B34753" t="str">
        <f t="shared" ref="B34753:B34784" si="1161">HYPERLINK("https://www.udobaer.de/out/media/public/cust/others/s0000822-2021-ch_it.pdf")</f>
        <v>https://www.udobaer.de/out/media/public/cust/others/s0000822-2021-ch_it.pdf</v>
      </c>
    </row>
    <row r="34754" spans="1:2" x14ac:dyDescent="0.2">
      <c r="A34754" s="1" t="s">
        <v>13496</v>
      </c>
      <c r="B34754" t="str">
        <f t="shared" si="1161"/>
        <v>https://www.udobaer.de/out/media/public/cust/others/s0000822-2021-ch_it.pdf</v>
      </c>
    </row>
    <row r="34755" spans="1:2" x14ac:dyDescent="0.2">
      <c r="A34755" s="1" t="s">
        <v>13497</v>
      </c>
      <c r="B34755" t="str">
        <f t="shared" si="1161"/>
        <v>https://www.udobaer.de/out/media/public/cust/others/s0000822-2021-ch_it.pdf</v>
      </c>
    </row>
    <row r="34756" spans="1:2" x14ac:dyDescent="0.2">
      <c r="A34756" s="1" t="s">
        <v>13498</v>
      </c>
      <c r="B34756" t="str">
        <f t="shared" si="1161"/>
        <v>https://www.udobaer.de/out/media/public/cust/others/s0000822-2021-ch_it.pdf</v>
      </c>
    </row>
    <row r="34757" spans="1:2" x14ac:dyDescent="0.2">
      <c r="A34757" s="1" t="s">
        <v>13498</v>
      </c>
      <c r="B34757" t="str">
        <f t="shared" si="1161"/>
        <v>https://www.udobaer.de/out/media/public/cust/others/s0000822-2021-ch_it.pdf</v>
      </c>
    </row>
    <row r="34758" spans="1:2" x14ac:dyDescent="0.2">
      <c r="A34758" s="1" t="s">
        <v>13498</v>
      </c>
      <c r="B34758" t="str">
        <f t="shared" si="1161"/>
        <v>https://www.udobaer.de/out/media/public/cust/others/s0000822-2021-ch_it.pdf</v>
      </c>
    </row>
    <row r="34759" spans="1:2" x14ac:dyDescent="0.2">
      <c r="A34759" s="1" t="s">
        <v>13499</v>
      </c>
      <c r="B34759" t="str">
        <f t="shared" si="1161"/>
        <v>https://www.udobaer.de/out/media/public/cust/others/s0000822-2021-ch_it.pdf</v>
      </c>
    </row>
    <row r="34760" spans="1:2" x14ac:dyDescent="0.2">
      <c r="A34760" s="1" t="s">
        <v>13499</v>
      </c>
      <c r="B34760" t="str">
        <f t="shared" si="1161"/>
        <v>https://www.udobaer.de/out/media/public/cust/others/s0000822-2021-ch_it.pdf</v>
      </c>
    </row>
    <row r="34761" spans="1:2" x14ac:dyDescent="0.2">
      <c r="A34761" s="1" t="s">
        <v>13499</v>
      </c>
      <c r="B34761" t="str">
        <f t="shared" si="1161"/>
        <v>https://www.udobaer.de/out/media/public/cust/others/s0000822-2021-ch_it.pdf</v>
      </c>
    </row>
    <row r="34762" spans="1:2" x14ac:dyDescent="0.2">
      <c r="A34762" s="1" t="s">
        <v>13500</v>
      </c>
      <c r="B34762" t="str">
        <f t="shared" si="1161"/>
        <v>https://www.udobaer.de/out/media/public/cust/others/s0000822-2021-ch_it.pdf</v>
      </c>
    </row>
    <row r="34763" spans="1:2" x14ac:dyDescent="0.2">
      <c r="A34763" s="1" t="s">
        <v>13500</v>
      </c>
      <c r="B34763" t="str">
        <f t="shared" si="1161"/>
        <v>https://www.udobaer.de/out/media/public/cust/others/s0000822-2021-ch_it.pdf</v>
      </c>
    </row>
    <row r="34764" spans="1:2" x14ac:dyDescent="0.2">
      <c r="A34764" s="1" t="s">
        <v>13500</v>
      </c>
      <c r="B34764" t="str">
        <f t="shared" si="1161"/>
        <v>https://www.udobaer.de/out/media/public/cust/others/s0000822-2021-ch_it.pdf</v>
      </c>
    </row>
    <row r="34765" spans="1:2" x14ac:dyDescent="0.2">
      <c r="A34765" s="1" t="s">
        <v>13501</v>
      </c>
      <c r="B34765" t="str">
        <f t="shared" si="1161"/>
        <v>https://www.udobaer.de/out/media/public/cust/others/s0000822-2021-ch_it.pdf</v>
      </c>
    </row>
    <row r="34766" spans="1:2" x14ac:dyDescent="0.2">
      <c r="A34766" s="1" t="s">
        <v>13501</v>
      </c>
      <c r="B34766" t="str">
        <f t="shared" si="1161"/>
        <v>https://www.udobaer.de/out/media/public/cust/others/s0000822-2021-ch_it.pdf</v>
      </c>
    </row>
    <row r="34767" spans="1:2" x14ac:dyDescent="0.2">
      <c r="A34767" s="1" t="s">
        <v>13501</v>
      </c>
      <c r="B34767" t="str">
        <f t="shared" si="1161"/>
        <v>https://www.udobaer.de/out/media/public/cust/others/s0000822-2021-ch_it.pdf</v>
      </c>
    </row>
    <row r="34768" spans="1:2" x14ac:dyDescent="0.2">
      <c r="A34768" s="1" t="s">
        <v>13502</v>
      </c>
      <c r="B34768" t="str">
        <f t="shared" si="1161"/>
        <v>https://www.udobaer.de/out/media/public/cust/others/s0000822-2021-ch_it.pdf</v>
      </c>
    </row>
    <row r="34769" spans="1:2" x14ac:dyDescent="0.2">
      <c r="A34769" s="1" t="s">
        <v>13503</v>
      </c>
      <c r="B34769" t="str">
        <f t="shared" si="1161"/>
        <v>https://www.udobaer.de/out/media/public/cust/others/s0000822-2021-ch_it.pdf</v>
      </c>
    </row>
    <row r="34770" spans="1:2" x14ac:dyDescent="0.2">
      <c r="A34770" s="1" t="s">
        <v>13504</v>
      </c>
      <c r="B34770" t="str">
        <f t="shared" si="1161"/>
        <v>https://www.udobaer.de/out/media/public/cust/others/s0000822-2021-ch_it.pdf</v>
      </c>
    </row>
    <row r="34771" spans="1:2" x14ac:dyDescent="0.2">
      <c r="A34771" s="1" t="s">
        <v>13505</v>
      </c>
      <c r="B34771" t="str">
        <f t="shared" si="1161"/>
        <v>https://www.udobaer.de/out/media/public/cust/others/s0000822-2021-ch_it.pdf</v>
      </c>
    </row>
    <row r="34772" spans="1:2" x14ac:dyDescent="0.2">
      <c r="A34772" s="1" t="s">
        <v>13506</v>
      </c>
      <c r="B34772" t="str">
        <f t="shared" si="1161"/>
        <v>https://www.udobaer.de/out/media/public/cust/others/s0000822-2021-ch_it.pdf</v>
      </c>
    </row>
    <row r="34773" spans="1:2" x14ac:dyDescent="0.2">
      <c r="A34773" s="1" t="s">
        <v>13507</v>
      </c>
      <c r="B34773" t="str">
        <f t="shared" si="1161"/>
        <v>https://www.udobaer.de/out/media/public/cust/others/s0000822-2021-ch_it.pdf</v>
      </c>
    </row>
    <row r="34774" spans="1:2" x14ac:dyDescent="0.2">
      <c r="A34774" s="1" t="s">
        <v>13508</v>
      </c>
      <c r="B34774" t="str">
        <f t="shared" si="1161"/>
        <v>https://www.udobaer.de/out/media/public/cust/others/s0000822-2021-ch_it.pdf</v>
      </c>
    </row>
    <row r="34775" spans="1:2" x14ac:dyDescent="0.2">
      <c r="A34775" s="1" t="s">
        <v>13509</v>
      </c>
      <c r="B34775" t="str">
        <f t="shared" si="1161"/>
        <v>https://www.udobaer.de/out/media/public/cust/others/s0000822-2021-ch_it.pdf</v>
      </c>
    </row>
    <row r="34776" spans="1:2" x14ac:dyDescent="0.2">
      <c r="A34776" s="1" t="s">
        <v>13510</v>
      </c>
      <c r="B34776" t="str">
        <f t="shared" si="1161"/>
        <v>https://www.udobaer.de/out/media/public/cust/others/s0000822-2021-ch_it.pdf</v>
      </c>
    </row>
    <row r="34777" spans="1:2" x14ac:dyDescent="0.2">
      <c r="A34777" s="1" t="s">
        <v>13511</v>
      </c>
      <c r="B34777" t="str">
        <f t="shared" si="1161"/>
        <v>https://www.udobaer.de/out/media/public/cust/others/s0000822-2021-ch_it.pdf</v>
      </c>
    </row>
    <row r="34778" spans="1:2" x14ac:dyDescent="0.2">
      <c r="A34778" s="1" t="s">
        <v>13512</v>
      </c>
      <c r="B34778" t="str">
        <f t="shared" si="1161"/>
        <v>https://www.udobaer.de/out/media/public/cust/others/s0000822-2021-ch_it.pdf</v>
      </c>
    </row>
    <row r="34779" spans="1:2" x14ac:dyDescent="0.2">
      <c r="A34779" s="1" t="s">
        <v>13513</v>
      </c>
      <c r="B34779" t="str">
        <f t="shared" si="1161"/>
        <v>https://www.udobaer.de/out/media/public/cust/others/s0000822-2021-ch_it.pdf</v>
      </c>
    </row>
    <row r="34780" spans="1:2" x14ac:dyDescent="0.2">
      <c r="A34780" s="1" t="s">
        <v>13514</v>
      </c>
      <c r="B34780" t="str">
        <f t="shared" si="1161"/>
        <v>https://www.udobaer.de/out/media/public/cust/others/s0000822-2021-ch_it.pdf</v>
      </c>
    </row>
    <row r="34781" spans="1:2" x14ac:dyDescent="0.2">
      <c r="A34781" s="1" t="s">
        <v>13515</v>
      </c>
      <c r="B34781" t="str">
        <f t="shared" si="1161"/>
        <v>https://www.udobaer.de/out/media/public/cust/others/s0000822-2021-ch_it.pdf</v>
      </c>
    </row>
    <row r="34782" spans="1:2" x14ac:dyDescent="0.2">
      <c r="A34782" s="1" t="s">
        <v>13516</v>
      </c>
      <c r="B34782" t="str">
        <f t="shared" si="1161"/>
        <v>https://www.udobaer.de/out/media/public/cust/others/s0000822-2021-ch_it.pdf</v>
      </c>
    </row>
    <row r="34783" spans="1:2" x14ac:dyDescent="0.2">
      <c r="A34783" s="1" t="s">
        <v>13517</v>
      </c>
      <c r="B34783" t="str">
        <f t="shared" si="1161"/>
        <v>https://www.udobaer.de/out/media/public/cust/others/s0000822-2021-ch_it.pdf</v>
      </c>
    </row>
    <row r="34784" spans="1:2" x14ac:dyDescent="0.2">
      <c r="A34784" s="1" t="s">
        <v>13517</v>
      </c>
      <c r="B34784" t="str">
        <f t="shared" si="1161"/>
        <v>https://www.udobaer.de/out/media/public/cust/others/s0000822-2021-ch_it.pdf</v>
      </c>
    </row>
    <row r="34785" spans="1:2" x14ac:dyDescent="0.2">
      <c r="A34785" s="1" t="s">
        <v>13517</v>
      </c>
      <c r="B34785" t="str">
        <f t="shared" ref="B34785:B34810" si="1162">HYPERLINK("https://www.udobaer.de/out/media/public/cust/others/s0000822-2021-ch_it.pdf")</f>
        <v>https://www.udobaer.de/out/media/public/cust/others/s0000822-2021-ch_it.pdf</v>
      </c>
    </row>
    <row r="34786" spans="1:2" x14ac:dyDescent="0.2">
      <c r="A34786" s="1" t="s">
        <v>13518</v>
      </c>
      <c r="B34786" t="str">
        <f t="shared" si="1162"/>
        <v>https://www.udobaer.de/out/media/public/cust/others/s0000822-2021-ch_it.pdf</v>
      </c>
    </row>
    <row r="34787" spans="1:2" x14ac:dyDescent="0.2">
      <c r="A34787" s="1" t="s">
        <v>13518</v>
      </c>
      <c r="B34787" t="str">
        <f t="shared" si="1162"/>
        <v>https://www.udobaer.de/out/media/public/cust/others/s0000822-2021-ch_it.pdf</v>
      </c>
    </row>
    <row r="34788" spans="1:2" x14ac:dyDescent="0.2">
      <c r="A34788" s="1" t="s">
        <v>13518</v>
      </c>
      <c r="B34788" t="str">
        <f t="shared" si="1162"/>
        <v>https://www.udobaer.de/out/media/public/cust/others/s0000822-2021-ch_it.pdf</v>
      </c>
    </row>
    <row r="34789" spans="1:2" x14ac:dyDescent="0.2">
      <c r="A34789" s="1" t="s">
        <v>13519</v>
      </c>
      <c r="B34789" t="str">
        <f t="shared" si="1162"/>
        <v>https://www.udobaer.de/out/media/public/cust/others/s0000822-2021-ch_it.pdf</v>
      </c>
    </row>
    <row r="34790" spans="1:2" x14ac:dyDescent="0.2">
      <c r="A34790" s="1" t="s">
        <v>13519</v>
      </c>
      <c r="B34790" t="str">
        <f t="shared" si="1162"/>
        <v>https://www.udobaer.de/out/media/public/cust/others/s0000822-2021-ch_it.pdf</v>
      </c>
    </row>
    <row r="34791" spans="1:2" x14ac:dyDescent="0.2">
      <c r="A34791" s="1" t="s">
        <v>13519</v>
      </c>
      <c r="B34791" t="str">
        <f t="shared" si="1162"/>
        <v>https://www.udobaer.de/out/media/public/cust/others/s0000822-2021-ch_it.pdf</v>
      </c>
    </row>
    <row r="34792" spans="1:2" x14ac:dyDescent="0.2">
      <c r="A34792" s="1" t="s">
        <v>13520</v>
      </c>
      <c r="B34792" t="str">
        <f t="shared" si="1162"/>
        <v>https://www.udobaer.de/out/media/public/cust/others/s0000822-2021-ch_it.pdf</v>
      </c>
    </row>
    <row r="34793" spans="1:2" x14ac:dyDescent="0.2">
      <c r="A34793" s="1" t="s">
        <v>13520</v>
      </c>
      <c r="B34793" t="str">
        <f t="shared" si="1162"/>
        <v>https://www.udobaer.de/out/media/public/cust/others/s0000822-2021-ch_it.pdf</v>
      </c>
    </row>
    <row r="34794" spans="1:2" x14ac:dyDescent="0.2">
      <c r="A34794" s="1" t="s">
        <v>13520</v>
      </c>
      <c r="B34794" t="str">
        <f t="shared" si="1162"/>
        <v>https://www.udobaer.de/out/media/public/cust/others/s0000822-2021-ch_it.pdf</v>
      </c>
    </row>
    <row r="34795" spans="1:2" x14ac:dyDescent="0.2">
      <c r="A34795" s="1" t="s">
        <v>13521</v>
      </c>
      <c r="B34795" t="str">
        <f t="shared" si="1162"/>
        <v>https://www.udobaer.de/out/media/public/cust/others/s0000822-2021-ch_it.pdf</v>
      </c>
    </row>
    <row r="34796" spans="1:2" x14ac:dyDescent="0.2">
      <c r="A34796" s="1" t="s">
        <v>13521</v>
      </c>
      <c r="B34796" t="str">
        <f t="shared" si="1162"/>
        <v>https://www.udobaer.de/out/media/public/cust/others/s0000822-2021-ch_it.pdf</v>
      </c>
    </row>
    <row r="34797" spans="1:2" x14ac:dyDescent="0.2">
      <c r="A34797" s="1" t="s">
        <v>13521</v>
      </c>
      <c r="B34797" t="str">
        <f t="shared" si="1162"/>
        <v>https://www.udobaer.de/out/media/public/cust/others/s0000822-2021-ch_it.pdf</v>
      </c>
    </row>
    <row r="34798" spans="1:2" x14ac:dyDescent="0.2">
      <c r="A34798" s="1" t="s">
        <v>13522</v>
      </c>
      <c r="B34798" t="str">
        <f t="shared" si="1162"/>
        <v>https://www.udobaer.de/out/media/public/cust/others/s0000822-2021-ch_it.pdf</v>
      </c>
    </row>
    <row r="34799" spans="1:2" x14ac:dyDescent="0.2">
      <c r="A34799" s="1" t="s">
        <v>13522</v>
      </c>
      <c r="B34799" t="str">
        <f t="shared" si="1162"/>
        <v>https://www.udobaer.de/out/media/public/cust/others/s0000822-2021-ch_it.pdf</v>
      </c>
    </row>
    <row r="34800" spans="1:2" x14ac:dyDescent="0.2">
      <c r="A34800" s="1" t="s">
        <v>13522</v>
      </c>
      <c r="B34800" t="str">
        <f t="shared" si="1162"/>
        <v>https://www.udobaer.de/out/media/public/cust/others/s0000822-2021-ch_it.pdf</v>
      </c>
    </row>
    <row r="34801" spans="1:2" x14ac:dyDescent="0.2">
      <c r="A34801" s="1" t="s">
        <v>13523</v>
      </c>
      <c r="B34801" t="str">
        <f t="shared" si="1162"/>
        <v>https://www.udobaer.de/out/media/public/cust/others/s0000822-2021-ch_it.pdf</v>
      </c>
    </row>
    <row r="34802" spans="1:2" x14ac:dyDescent="0.2">
      <c r="A34802" s="1" t="s">
        <v>13523</v>
      </c>
      <c r="B34802" t="str">
        <f t="shared" si="1162"/>
        <v>https://www.udobaer.de/out/media/public/cust/others/s0000822-2021-ch_it.pdf</v>
      </c>
    </row>
    <row r="34803" spans="1:2" x14ac:dyDescent="0.2">
      <c r="A34803" s="1" t="s">
        <v>13524</v>
      </c>
      <c r="B34803" t="str">
        <f t="shared" si="1162"/>
        <v>https://www.udobaer.de/out/media/public/cust/others/s0000822-2021-ch_it.pdf</v>
      </c>
    </row>
    <row r="34804" spans="1:2" x14ac:dyDescent="0.2">
      <c r="A34804" s="1" t="s">
        <v>13523</v>
      </c>
      <c r="B34804" t="str">
        <f t="shared" si="1162"/>
        <v>https://www.udobaer.de/out/media/public/cust/others/s0000822-2021-ch_it.pdf</v>
      </c>
    </row>
    <row r="34805" spans="1:2" x14ac:dyDescent="0.2">
      <c r="A34805" s="1" t="s">
        <v>13524</v>
      </c>
      <c r="B34805" t="str">
        <f t="shared" si="1162"/>
        <v>https://www.udobaer.de/out/media/public/cust/others/s0000822-2021-ch_it.pdf</v>
      </c>
    </row>
    <row r="34806" spans="1:2" x14ac:dyDescent="0.2">
      <c r="A34806" s="1" t="s">
        <v>13524</v>
      </c>
      <c r="B34806" t="str">
        <f t="shared" si="1162"/>
        <v>https://www.udobaer.de/out/media/public/cust/others/s0000822-2021-ch_it.pdf</v>
      </c>
    </row>
    <row r="34807" spans="1:2" x14ac:dyDescent="0.2">
      <c r="A34807" s="1" t="s">
        <v>13525</v>
      </c>
      <c r="B34807" t="str">
        <f t="shared" si="1162"/>
        <v>https://www.udobaer.de/out/media/public/cust/others/s0000822-2021-ch_it.pdf</v>
      </c>
    </row>
    <row r="34808" spans="1:2" x14ac:dyDescent="0.2">
      <c r="A34808" s="1" t="s">
        <v>13526</v>
      </c>
      <c r="B34808" t="str">
        <f t="shared" si="1162"/>
        <v>https://www.udobaer.de/out/media/public/cust/others/s0000822-2021-ch_it.pdf</v>
      </c>
    </row>
    <row r="34809" spans="1:2" x14ac:dyDescent="0.2">
      <c r="A34809" s="1" t="s">
        <v>13527</v>
      </c>
      <c r="B34809" t="str">
        <f t="shared" si="1162"/>
        <v>https://www.udobaer.de/out/media/public/cust/others/s0000822-2021-ch_it.pdf</v>
      </c>
    </row>
    <row r="34810" spans="1:2" x14ac:dyDescent="0.2">
      <c r="A34810" s="1" t="s">
        <v>13528</v>
      </c>
      <c r="B34810" t="str">
        <f t="shared" si="1162"/>
        <v>https://www.udobaer.de/out/media/public/cust/others/s0000822-2021-ch_it.pdf</v>
      </c>
    </row>
    <row r="34811" spans="1:2" x14ac:dyDescent="0.2">
      <c r="A34811" s="1" t="s">
        <v>13700</v>
      </c>
      <c r="B34811" t="str">
        <f t="shared" ref="B34811:B34842" si="1163">HYPERLINK("https://www.udobaer.de/out/media/public/cust/others/s0000823-2021-ch_it.pdf")</f>
        <v>https://www.udobaer.de/out/media/public/cust/others/s0000823-2021-ch_it.pdf</v>
      </c>
    </row>
    <row r="34812" spans="1:2" x14ac:dyDescent="0.2">
      <c r="A34812" s="1" t="s">
        <v>13702</v>
      </c>
      <c r="B34812" t="str">
        <f t="shared" si="1163"/>
        <v>https://www.udobaer.de/out/media/public/cust/others/s0000823-2021-ch_it.pdf</v>
      </c>
    </row>
    <row r="34813" spans="1:2" x14ac:dyDescent="0.2">
      <c r="A34813" s="1" t="s">
        <v>13703</v>
      </c>
      <c r="B34813" t="str">
        <f t="shared" si="1163"/>
        <v>https://www.udobaer.de/out/media/public/cust/others/s0000823-2021-ch_it.pdf</v>
      </c>
    </row>
    <row r="34814" spans="1:2" x14ac:dyDescent="0.2">
      <c r="A34814" s="1" t="s">
        <v>13703</v>
      </c>
      <c r="B34814" t="str">
        <f t="shared" si="1163"/>
        <v>https://www.udobaer.de/out/media/public/cust/others/s0000823-2021-ch_it.pdf</v>
      </c>
    </row>
    <row r="34815" spans="1:2" x14ac:dyDescent="0.2">
      <c r="A34815" s="1" t="s">
        <v>13704</v>
      </c>
      <c r="B34815" t="str">
        <f t="shared" si="1163"/>
        <v>https://www.udobaer.de/out/media/public/cust/others/s0000823-2021-ch_it.pdf</v>
      </c>
    </row>
    <row r="34816" spans="1:2" x14ac:dyDescent="0.2">
      <c r="A34816" s="1" t="s">
        <v>13704</v>
      </c>
      <c r="B34816" t="str">
        <f t="shared" si="1163"/>
        <v>https://www.udobaer.de/out/media/public/cust/others/s0000823-2021-ch_it.pdf</v>
      </c>
    </row>
    <row r="34817" spans="1:2" x14ac:dyDescent="0.2">
      <c r="A34817" s="1" t="s">
        <v>13705</v>
      </c>
      <c r="B34817" t="str">
        <f t="shared" si="1163"/>
        <v>https://www.udobaer.de/out/media/public/cust/others/s0000823-2021-ch_it.pdf</v>
      </c>
    </row>
    <row r="34818" spans="1:2" x14ac:dyDescent="0.2">
      <c r="A34818" s="1" t="s">
        <v>13705</v>
      </c>
      <c r="B34818" t="str">
        <f t="shared" si="1163"/>
        <v>https://www.udobaer.de/out/media/public/cust/others/s0000823-2021-ch_it.pdf</v>
      </c>
    </row>
    <row r="34819" spans="1:2" x14ac:dyDescent="0.2">
      <c r="A34819" s="1" t="s">
        <v>13706</v>
      </c>
      <c r="B34819" t="str">
        <f t="shared" si="1163"/>
        <v>https://www.udobaer.de/out/media/public/cust/others/s0000823-2021-ch_it.pdf</v>
      </c>
    </row>
    <row r="34820" spans="1:2" x14ac:dyDescent="0.2">
      <c r="A34820" s="1" t="s">
        <v>13706</v>
      </c>
      <c r="B34820" t="str">
        <f t="shared" si="1163"/>
        <v>https://www.udobaer.de/out/media/public/cust/others/s0000823-2021-ch_it.pdf</v>
      </c>
    </row>
    <row r="34821" spans="1:2" x14ac:dyDescent="0.2">
      <c r="A34821" s="1" t="s">
        <v>13707</v>
      </c>
      <c r="B34821" t="str">
        <f t="shared" si="1163"/>
        <v>https://www.udobaer.de/out/media/public/cust/others/s0000823-2021-ch_it.pdf</v>
      </c>
    </row>
    <row r="34822" spans="1:2" x14ac:dyDescent="0.2">
      <c r="A34822" s="1" t="s">
        <v>13708</v>
      </c>
      <c r="B34822" t="str">
        <f t="shared" si="1163"/>
        <v>https://www.udobaer.de/out/media/public/cust/others/s0000823-2021-ch_it.pdf</v>
      </c>
    </row>
    <row r="34823" spans="1:2" x14ac:dyDescent="0.2">
      <c r="A34823" s="1" t="s">
        <v>13708</v>
      </c>
      <c r="B34823" t="str">
        <f t="shared" si="1163"/>
        <v>https://www.udobaer.de/out/media/public/cust/others/s0000823-2021-ch_it.pdf</v>
      </c>
    </row>
    <row r="34824" spans="1:2" x14ac:dyDescent="0.2">
      <c r="A34824" s="1" t="s">
        <v>13709</v>
      </c>
      <c r="B34824" t="str">
        <f t="shared" si="1163"/>
        <v>https://www.udobaer.de/out/media/public/cust/others/s0000823-2021-ch_it.pdf</v>
      </c>
    </row>
    <row r="34825" spans="1:2" x14ac:dyDescent="0.2">
      <c r="A34825" s="1" t="s">
        <v>13710</v>
      </c>
      <c r="B34825" t="str">
        <f t="shared" si="1163"/>
        <v>https://www.udobaer.de/out/media/public/cust/others/s0000823-2021-ch_it.pdf</v>
      </c>
    </row>
    <row r="34826" spans="1:2" x14ac:dyDescent="0.2">
      <c r="A34826" s="1" t="s">
        <v>13711</v>
      </c>
      <c r="B34826" t="str">
        <f t="shared" si="1163"/>
        <v>https://www.udobaer.de/out/media/public/cust/others/s0000823-2021-ch_it.pdf</v>
      </c>
    </row>
    <row r="34827" spans="1:2" x14ac:dyDescent="0.2">
      <c r="A34827" s="1" t="s">
        <v>13712</v>
      </c>
      <c r="B34827" t="str">
        <f t="shared" si="1163"/>
        <v>https://www.udobaer.de/out/media/public/cust/others/s0000823-2021-ch_it.pdf</v>
      </c>
    </row>
    <row r="34828" spans="1:2" x14ac:dyDescent="0.2">
      <c r="A34828" s="1" t="s">
        <v>13713</v>
      </c>
      <c r="B34828" t="str">
        <f t="shared" si="1163"/>
        <v>https://www.udobaer.de/out/media/public/cust/others/s0000823-2021-ch_it.pdf</v>
      </c>
    </row>
    <row r="34829" spans="1:2" x14ac:dyDescent="0.2">
      <c r="A34829" s="1" t="s">
        <v>13714</v>
      </c>
      <c r="B34829" t="str">
        <f t="shared" si="1163"/>
        <v>https://www.udobaer.de/out/media/public/cust/others/s0000823-2021-ch_it.pdf</v>
      </c>
    </row>
    <row r="34830" spans="1:2" x14ac:dyDescent="0.2">
      <c r="A34830" s="1" t="s">
        <v>13715</v>
      </c>
      <c r="B34830" t="str">
        <f t="shared" si="1163"/>
        <v>https://www.udobaer.de/out/media/public/cust/others/s0000823-2021-ch_it.pdf</v>
      </c>
    </row>
    <row r="34831" spans="1:2" x14ac:dyDescent="0.2">
      <c r="A34831" s="1" t="s">
        <v>13716</v>
      </c>
      <c r="B34831" t="str">
        <f t="shared" si="1163"/>
        <v>https://www.udobaer.de/out/media/public/cust/others/s0000823-2021-ch_it.pdf</v>
      </c>
    </row>
    <row r="34832" spans="1:2" x14ac:dyDescent="0.2">
      <c r="A34832" s="1" t="s">
        <v>13717</v>
      </c>
      <c r="B34832" t="str">
        <f t="shared" si="1163"/>
        <v>https://www.udobaer.de/out/media/public/cust/others/s0000823-2021-ch_it.pdf</v>
      </c>
    </row>
    <row r="34833" spans="1:2" x14ac:dyDescent="0.2">
      <c r="A34833" s="1" t="s">
        <v>13717</v>
      </c>
      <c r="B34833" t="str">
        <f t="shared" si="1163"/>
        <v>https://www.udobaer.de/out/media/public/cust/others/s0000823-2021-ch_it.pdf</v>
      </c>
    </row>
    <row r="34834" spans="1:2" x14ac:dyDescent="0.2">
      <c r="A34834" s="1" t="s">
        <v>13718</v>
      </c>
      <c r="B34834" t="str">
        <f t="shared" si="1163"/>
        <v>https://www.udobaer.de/out/media/public/cust/others/s0000823-2021-ch_it.pdf</v>
      </c>
    </row>
    <row r="34835" spans="1:2" x14ac:dyDescent="0.2">
      <c r="A34835" s="1" t="s">
        <v>13719</v>
      </c>
      <c r="B34835" t="str">
        <f t="shared" si="1163"/>
        <v>https://www.udobaer.de/out/media/public/cust/others/s0000823-2021-ch_it.pdf</v>
      </c>
    </row>
    <row r="34836" spans="1:2" x14ac:dyDescent="0.2">
      <c r="A34836" s="1" t="s">
        <v>13719</v>
      </c>
      <c r="B34836" t="str">
        <f t="shared" si="1163"/>
        <v>https://www.udobaer.de/out/media/public/cust/others/s0000823-2021-ch_it.pdf</v>
      </c>
    </row>
    <row r="34837" spans="1:2" x14ac:dyDescent="0.2">
      <c r="A34837" s="1" t="s">
        <v>13718</v>
      </c>
      <c r="B34837" t="str">
        <f t="shared" si="1163"/>
        <v>https://www.udobaer.de/out/media/public/cust/others/s0000823-2021-ch_it.pdf</v>
      </c>
    </row>
    <row r="34838" spans="1:2" x14ac:dyDescent="0.2">
      <c r="A34838" s="1" t="s">
        <v>13720</v>
      </c>
      <c r="B34838" t="str">
        <f t="shared" si="1163"/>
        <v>https://www.udobaer.de/out/media/public/cust/others/s0000823-2021-ch_it.pdf</v>
      </c>
    </row>
    <row r="34839" spans="1:2" x14ac:dyDescent="0.2">
      <c r="A34839" s="1" t="s">
        <v>13720</v>
      </c>
      <c r="B34839" t="str">
        <f t="shared" si="1163"/>
        <v>https://www.udobaer.de/out/media/public/cust/others/s0000823-2021-ch_it.pdf</v>
      </c>
    </row>
    <row r="34840" spans="1:2" x14ac:dyDescent="0.2">
      <c r="A34840" s="1" t="s">
        <v>13721</v>
      </c>
      <c r="B34840" t="str">
        <f t="shared" si="1163"/>
        <v>https://www.udobaer.de/out/media/public/cust/others/s0000823-2021-ch_it.pdf</v>
      </c>
    </row>
    <row r="34841" spans="1:2" x14ac:dyDescent="0.2">
      <c r="A34841" s="1" t="s">
        <v>13721</v>
      </c>
      <c r="B34841" t="str">
        <f t="shared" si="1163"/>
        <v>https://www.udobaer.de/out/media/public/cust/others/s0000823-2021-ch_it.pdf</v>
      </c>
    </row>
    <row r="34842" spans="1:2" x14ac:dyDescent="0.2">
      <c r="A34842" s="1" t="s">
        <v>13722</v>
      </c>
      <c r="B34842" t="str">
        <f t="shared" si="1163"/>
        <v>https://www.udobaer.de/out/media/public/cust/others/s0000823-2021-ch_it.pdf</v>
      </c>
    </row>
    <row r="34843" spans="1:2" x14ac:dyDescent="0.2">
      <c r="A34843" s="1" t="s">
        <v>13722</v>
      </c>
      <c r="B34843" t="str">
        <f t="shared" ref="B34843:B34874" si="1164">HYPERLINK("https://www.udobaer.de/out/media/public/cust/others/s0000823-2021-ch_it.pdf")</f>
        <v>https://www.udobaer.de/out/media/public/cust/others/s0000823-2021-ch_it.pdf</v>
      </c>
    </row>
    <row r="34844" spans="1:2" x14ac:dyDescent="0.2">
      <c r="A34844" s="1" t="s">
        <v>13723</v>
      </c>
      <c r="B34844" t="str">
        <f t="shared" si="1164"/>
        <v>https://www.udobaer.de/out/media/public/cust/others/s0000823-2021-ch_it.pdf</v>
      </c>
    </row>
    <row r="34845" spans="1:2" x14ac:dyDescent="0.2">
      <c r="A34845" s="1" t="s">
        <v>13724</v>
      </c>
      <c r="B34845" t="str">
        <f t="shared" si="1164"/>
        <v>https://www.udobaer.de/out/media/public/cust/others/s0000823-2021-ch_it.pdf</v>
      </c>
    </row>
    <row r="34846" spans="1:2" x14ac:dyDescent="0.2">
      <c r="A34846" s="1" t="s">
        <v>13725</v>
      </c>
      <c r="B34846" t="str">
        <f t="shared" si="1164"/>
        <v>https://www.udobaer.de/out/media/public/cust/others/s0000823-2021-ch_it.pdf</v>
      </c>
    </row>
    <row r="34847" spans="1:2" x14ac:dyDescent="0.2">
      <c r="A34847" s="1" t="s">
        <v>13726</v>
      </c>
      <c r="B34847" t="str">
        <f t="shared" si="1164"/>
        <v>https://www.udobaer.de/out/media/public/cust/others/s0000823-2021-ch_it.pdf</v>
      </c>
    </row>
    <row r="34848" spans="1:2" x14ac:dyDescent="0.2">
      <c r="A34848" s="1" t="s">
        <v>13727</v>
      </c>
      <c r="B34848" t="str">
        <f t="shared" si="1164"/>
        <v>https://www.udobaer.de/out/media/public/cust/others/s0000823-2021-ch_it.pdf</v>
      </c>
    </row>
    <row r="34849" spans="1:2" x14ac:dyDescent="0.2">
      <c r="A34849" s="1" t="s">
        <v>13728</v>
      </c>
      <c r="B34849" t="str">
        <f t="shared" si="1164"/>
        <v>https://www.udobaer.de/out/media/public/cust/others/s0000823-2021-ch_it.pdf</v>
      </c>
    </row>
    <row r="34850" spans="1:2" x14ac:dyDescent="0.2">
      <c r="A34850" s="1" t="s">
        <v>13729</v>
      </c>
      <c r="B34850" t="str">
        <f t="shared" si="1164"/>
        <v>https://www.udobaer.de/out/media/public/cust/others/s0000823-2021-ch_it.pdf</v>
      </c>
    </row>
    <row r="34851" spans="1:2" x14ac:dyDescent="0.2">
      <c r="A34851" s="1" t="s">
        <v>13730</v>
      </c>
      <c r="B34851" t="str">
        <f t="shared" si="1164"/>
        <v>https://www.udobaer.de/out/media/public/cust/others/s0000823-2021-ch_it.pdf</v>
      </c>
    </row>
    <row r="34852" spans="1:2" x14ac:dyDescent="0.2">
      <c r="A34852" s="1" t="s">
        <v>13731</v>
      </c>
      <c r="B34852" t="str">
        <f t="shared" si="1164"/>
        <v>https://www.udobaer.de/out/media/public/cust/others/s0000823-2021-ch_it.pdf</v>
      </c>
    </row>
    <row r="34853" spans="1:2" x14ac:dyDescent="0.2">
      <c r="A34853" s="1" t="s">
        <v>13732</v>
      </c>
      <c r="B34853" t="str">
        <f t="shared" si="1164"/>
        <v>https://www.udobaer.de/out/media/public/cust/others/s0000823-2021-ch_it.pdf</v>
      </c>
    </row>
    <row r="34854" spans="1:2" x14ac:dyDescent="0.2">
      <c r="A34854" s="1" t="s">
        <v>13733</v>
      </c>
      <c r="B34854" t="str">
        <f t="shared" si="1164"/>
        <v>https://www.udobaer.de/out/media/public/cust/others/s0000823-2021-ch_it.pdf</v>
      </c>
    </row>
    <row r="34855" spans="1:2" x14ac:dyDescent="0.2">
      <c r="A34855" s="1" t="s">
        <v>13734</v>
      </c>
      <c r="B34855" t="str">
        <f t="shared" si="1164"/>
        <v>https://www.udobaer.de/out/media/public/cust/others/s0000823-2021-ch_it.pdf</v>
      </c>
    </row>
    <row r="34856" spans="1:2" x14ac:dyDescent="0.2">
      <c r="A34856" s="1" t="s">
        <v>13735</v>
      </c>
      <c r="B34856" t="str">
        <f t="shared" si="1164"/>
        <v>https://www.udobaer.de/out/media/public/cust/others/s0000823-2021-ch_it.pdf</v>
      </c>
    </row>
    <row r="34857" spans="1:2" x14ac:dyDescent="0.2">
      <c r="A34857" s="1" t="s">
        <v>13736</v>
      </c>
      <c r="B34857" t="str">
        <f t="shared" si="1164"/>
        <v>https://www.udobaer.de/out/media/public/cust/others/s0000823-2021-ch_it.pdf</v>
      </c>
    </row>
    <row r="34858" spans="1:2" x14ac:dyDescent="0.2">
      <c r="A34858" s="1" t="s">
        <v>13736</v>
      </c>
      <c r="B34858" t="str">
        <f t="shared" si="1164"/>
        <v>https://www.udobaer.de/out/media/public/cust/others/s0000823-2021-ch_it.pdf</v>
      </c>
    </row>
    <row r="34859" spans="1:2" x14ac:dyDescent="0.2">
      <c r="A34859" s="1" t="s">
        <v>13737</v>
      </c>
      <c r="B34859" t="str">
        <f t="shared" si="1164"/>
        <v>https://www.udobaer.de/out/media/public/cust/others/s0000823-2021-ch_it.pdf</v>
      </c>
    </row>
    <row r="34860" spans="1:2" x14ac:dyDescent="0.2">
      <c r="A34860" s="1" t="s">
        <v>13737</v>
      </c>
      <c r="B34860" t="str">
        <f t="shared" si="1164"/>
        <v>https://www.udobaer.de/out/media/public/cust/others/s0000823-2021-ch_it.pdf</v>
      </c>
    </row>
    <row r="34861" spans="1:2" x14ac:dyDescent="0.2">
      <c r="A34861" s="1" t="s">
        <v>13738</v>
      </c>
      <c r="B34861" t="str">
        <f t="shared" si="1164"/>
        <v>https://www.udobaer.de/out/media/public/cust/others/s0000823-2021-ch_it.pdf</v>
      </c>
    </row>
    <row r="34862" spans="1:2" x14ac:dyDescent="0.2">
      <c r="A34862" s="1" t="s">
        <v>13739</v>
      </c>
      <c r="B34862" t="str">
        <f t="shared" si="1164"/>
        <v>https://www.udobaer.de/out/media/public/cust/others/s0000823-2021-ch_it.pdf</v>
      </c>
    </row>
    <row r="34863" spans="1:2" x14ac:dyDescent="0.2">
      <c r="A34863" s="1" t="s">
        <v>13739</v>
      </c>
      <c r="B34863" t="str">
        <f t="shared" si="1164"/>
        <v>https://www.udobaer.de/out/media/public/cust/others/s0000823-2021-ch_it.pdf</v>
      </c>
    </row>
    <row r="34864" spans="1:2" x14ac:dyDescent="0.2">
      <c r="A34864" s="1" t="s">
        <v>13740</v>
      </c>
      <c r="B34864" t="str">
        <f t="shared" si="1164"/>
        <v>https://www.udobaer.de/out/media/public/cust/others/s0000823-2021-ch_it.pdf</v>
      </c>
    </row>
    <row r="34865" spans="1:2" x14ac:dyDescent="0.2">
      <c r="A34865" s="1" t="s">
        <v>13740</v>
      </c>
      <c r="B34865" t="str">
        <f t="shared" si="1164"/>
        <v>https://www.udobaer.de/out/media/public/cust/others/s0000823-2021-ch_it.pdf</v>
      </c>
    </row>
    <row r="34866" spans="1:2" x14ac:dyDescent="0.2">
      <c r="A34866" s="1" t="s">
        <v>13741</v>
      </c>
      <c r="B34866" t="str">
        <f t="shared" si="1164"/>
        <v>https://www.udobaer.de/out/media/public/cust/others/s0000823-2021-ch_it.pdf</v>
      </c>
    </row>
    <row r="34867" spans="1:2" x14ac:dyDescent="0.2">
      <c r="A34867" s="1" t="s">
        <v>13741</v>
      </c>
      <c r="B34867" t="str">
        <f t="shared" si="1164"/>
        <v>https://www.udobaer.de/out/media/public/cust/others/s0000823-2021-ch_it.pdf</v>
      </c>
    </row>
    <row r="34868" spans="1:2" x14ac:dyDescent="0.2">
      <c r="A34868" s="1" t="s">
        <v>13742</v>
      </c>
      <c r="B34868" t="str">
        <f t="shared" si="1164"/>
        <v>https://www.udobaer.de/out/media/public/cust/others/s0000823-2021-ch_it.pdf</v>
      </c>
    </row>
    <row r="34869" spans="1:2" x14ac:dyDescent="0.2">
      <c r="A34869" s="1" t="s">
        <v>13742</v>
      </c>
      <c r="B34869" t="str">
        <f t="shared" si="1164"/>
        <v>https://www.udobaer.de/out/media/public/cust/others/s0000823-2021-ch_it.pdf</v>
      </c>
    </row>
    <row r="34870" spans="1:2" x14ac:dyDescent="0.2">
      <c r="A34870" s="1" t="s">
        <v>13743</v>
      </c>
      <c r="B34870" t="str">
        <f t="shared" si="1164"/>
        <v>https://www.udobaer.de/out/media/public/cust/others/s0000823-2021-ch_it.pdf</v>
      </c>
    </row>
    <row r="34871" spans="1:2" x14ac:dyDescent="0.2">
      <c r="A34871" s="1" t="s">
        <v>13743</v>
      </c>
      <c r="B34871" t="str">
        <f t="shared" si="1164"/>
        <v>https://www.udobaer.de/out/media/public/cust/others/s0000823-2021-ch_it.pdf</v>
      </c>
    </row>
    <row r="34872" spans="1:2" x14ac:dyDescent="0.2">
      <c r="A34872" s="1" t="s">
        <v>13744</v>
      </c>
      <c r="B34872" t="str">
        <f t="shared" si="1164"/>
        <v>https://www.udobaer.de/out/media/public/cust/others/s0000823-2021-ch_it.pdf</v>
      </c>
    </row>
    <row r="34873" spans="1:2" x14ac:dyDescent="0.2">
      <c r="A34873" s="1" t="s">
        <v>13745</v>
      </c>
      <c r="B34873" t="str">
        <f t="shared" si="1164"/>
        <v>https://www.udobaer.de/out/media/public/cust/others/s0000823-2021-ch_it.pdf</v>
      </c>
    </row>
    <row r="34874" spans="1:2" x14ac:dyDescent="0.2">
      <c r="A34874" s="1" t="s">
        <v>13744</v>
      </c>
      <c r="B34874" t="str">
        <f t="shared" si="1164"/>
        <v>https://www.udobaer.de/out/media/public/cust/others/s0000823-2021-ch_it.pdf</v>
      </c>
    </row>
    <row r="34875" spans="1:2" x14ac:dyDescent="0.2">
      <c r="A34875" s="1" t="s">
        <v>13745</v>
      </c>
      <c r="B34875" t="str">
        <f t="shared" ref="B34875:B34883" si="1165">HYPERLINK("https://www.udobaer.de/out/media/public/cust/others/s0000823-2021-ch_it.pdf")</f>
        <v>https://www.udobaer.de/out/media/public/cust/others/s0000823-2021-ch_it.pdf</v>
      </c>
    </row>
    <row r="34876" spans="1:2" x14ac:dyDescent="0.2">
      <c r="A34876" s="1" t="s">
        <v>13746</v>
      </c>
      <c r="B34876" t="str">
        <f t="shared" si="1165"/>
        <v>https://www.udobaer.de/out/media/public/cust/others/s0000823-2021-ch_it.pdf</v>
      </c>
    </row>
    <row r="34877" spans="1:2" x14ac:dyDescent="0.2">
      <c r="A34877" s="1" t="s">
        <v>13746</v>
      </c>
      <c r="B34877" t="str">
        <f t="shared" si="1165"/>
        <v>https://www.udobaer.de/out/media/public/cust/others/s0000823-2021-ch_it.pdf</v>
      </c>
    </row>
    <row r="34878" spans="1:2" x14ac:dyDescent="0.2">
      <c r="A34878" s="1" t="s">
        <v>13747</v>
      </c>
      <c r="B34878" t="str">
        <f t="shared" si="1165"/>
        <v>https://www.udobaer.de/out/media/public/cust/others/s0000823-2021-ch_it.pdf</v>
      </c>
    </row>
    <row r="34879" spans="1:2" x14ac:dyDescent="0.2">
      <c r="A34879" s="1" t="s">
        <v>13747</v>
      </c>
      <c r="B34879" t="str">
        <f t="shared" si="1165"/>
        <v>https://www.udobaer.de/out/media/public/cust/others/s0000823-2021-ch_it.pdf</v>
      </c>
    </row>
    <row r="34880" spans="1:2" x14ac:dyDescent="0.2">
      <c r="A34880" s="1" t="s">
        <v>13748</v>
      </c>
      <c r="B34880" t="str">
        <f t="shared" si="1165"/>
        <v>https://www.udobaer.de/out/media/public/cust/others/s0000823-2021-ch_it.pdf</v>
      </c>
    </row>
    <row r="34881" spans="1:2" x14ac:dyDescent="0.2">
      <c r="A34881" s="1" t="s">
        <v>13748</v>
      </c>
      <c r="B34881" t="str">
        <f t="shared" si="1165"/>
        <v>https://www.udobaer.de/out/media/public/cust/others/s0000823-2021-ch_it.pdf</v>
      </c>
    </row>
    <row r="34882" spans="1:2" x14ac:dyDescent="0.2">
      <c r="A34882" s="1" t="s">
        <v>13749</v>
      </c>
      <c r="B34882" t="str">
        <f t="shared" si="1165"/>
        <v>https://www.udobaer.de/out/media/public/cust/others/s0000823-2021-ch_it.pdf</v>
      </c>
    </row>
    <row r="34883" spans="1:2" x14ac:dyDescent="0.2">
      <c r="A34883" s="1" t="s">
        <v>13749</v>
      </c>
      <c r="B34883" t="str">
        <f t="shared" si="1165"/>
        <v>https://www.udobaer.de/out/media/public/cust/others/s0000823-2021-ch_it.pdf</v>
      </c>
    </row>
    <row r="34884" spans="1:2" x14ac:dyDescent="0.2">
      <c r="A34884" s="1" t="s">
        <v>13529</v>
      </c>
      <c r="B34884" t="str">
        <f t="shared" ref="B34884:B34915" si="1166">HYPERLINK("https://www.udobaer.de/out/media/public/cust/others/s0000824-2021-ch_it.pdf")</f>
        <v>https://www.udobaer.de/out/media/public/cust/others/s0000824-2021-ch_it.pdf</v>
      </c>
    </row>
    <row r="34885" spans="1:2" x14ac:dyDescent="0.2">
      <c r="A34885" s="1" t="s">
        <v>13530</v>
      </c>
      <c r="B34885" t="str">
        <f t="shared" si="1166"/>
        <v>https://www.udobaer.de/out/media/public/cust/others/s0000824-2021-ch_it.pdf</v>
      </c>
    </row>
    <row r="34886" spans="1:2" x14ac:dyDescent="0.2">
      <c r="A34886" s="1" t="s">
        <v>13550</v>
      </c>
      <c r="B34886" t="str">
        <f t="shared" si="1166"/>
        <v>https://www.udobaer.de/out/media/public/cust/others/s0000824-2021-ch_it.pdf</v>
      </c>
    </row>
    <row r="34887" spans="1:2" x14ac:dyDescent="0.2">
      <c r="A34887" s="1" t="s">
        <v>13552</v>
      </c>
      <c r="B34887" t="str">
        <f t="shared" si="1166"/>
        <v>https://www.udobaer.de/out/media/public/cust/others/s0000824-2021-ch_it.pdf</v>
      </c>
    </row>
    <row r="34888" spans="1:2" x14ac:dyDescent="0.2">
      <c r="A34888" s="1" t="s">
        <v>13552</v>
      </c>
      <c r="B34888" t="str">
        <f t="shared" si="1166"/>
        <v>https://www.udobaer.de/out/media/public/cust/others/s0000824-2021-ch_it.pdf</v>
      </c>
    </row>
    <row r="34889" spans="1:2" x14ac:dyDescent="0.2">
      <c r="A34889" s="1" t="s">
        <v>13553</v>
      </c>
      <c r="B34889" t="str">
        <f t="shared" si="1166"/>
        <v>https://www.udobaer.de/out/media/public/cust/others/s0000824-2021-ch_it.pdf</v>
      </c>
    </row>
    <row r="34890" spans="1:2" x14ac:dyDescent="0.2">
      <c r="A34890" s="1" t="s">
        <v>13552</v>
      </c>
      <c r="B34890" t="str">
        <f t="shared" si="1166"/>
        <v>https://www.udobaer.de/out/media/public/cust/others/s0000824-2021-ch_it.pdf</v>
      </c>
    </row>
    <row r="34891" spans="1:2" x14ac:dyDescent="0.2">
      <c r="A34891" s="1" t="s">
        <v>13554</v>
      </c>
      <c r="B34891" t="str">
        <f t="shared" si="1166"/>
        <v>https://www.udobaer.de/out/media/public/cust/others/s0000824-2021-ch_it.pdf</v>
      </c>
    </row>
    <row r="34892" spans="1:2" x14ac:dyDescent="0.2">
      <c r="A34892" s="1" t="s">
        <v>13554</v>
      </c>
      <c r="B34892" t="str">
        <f t="shared" si="1166"/>
        <v>https://www.udobaer.de/out/media/public/cust/others/s0000824-2021-ch_it.pdf</v>
      </c>
    </row>
    <row r="34893" spans="1:2" x14ac:dyDescent="0.2">
      <c r="A34893" s="1" t="s">
        <v>13554</v>
      </c>
      <c r="B34893" t="str">
        <f t="shared" si="1166"/>
        <v>https://www.udobaer.de/out/media/public/cust/others/s0000824-2021-ch_it.pdf</v>
      </c>
    </row>
    <row r="34894" spans="1:2" x14ac:dyDescent="0.2">
      <c r="A34894" s="1" t="s">
        <v>13555</v>
      </c>
      <c r="B34894" t="str">
        <f t="shared" si="1166"/>
        <v>https://www.udobaer.de/out/media/public/cust/others/s0000824-2021-ch_it.pdf</v>
      </c>
    </row>
    <row r="34895" spans="1:2" x14ac:dyDescent="0.2">
      <c r="A34895" s="1" t="s">
        <v>13555</v>
      </c>
      <c r="B34895" t="str">
        <f t="shared" si="1166"/>
        <v>https://www.udobaer.de/out/media/public/cust/others/s0000824-2021-ch_it.pdf</v>
      </c>
    </row>
    <row r="34896" spans="1:2" x14ac:dyDescent="0.2">
      <c r="A34896" s="1" t="s">
        <v>13555</v>
      </c>
      <c r="B34896" t="str">
        <f t="shared" si="1166"/>
        <v>https://www.udobaer.de/out/media/public/cust/others/s0000824-2021-ch_it.pdf</v>
      </c>
    </row>
    <row r="34897" spans="1:2" x14ac:dyDescent="0.2">
      <c r="A34897" s="1" t="s">
        <v>13556</v>
      </c>
      <c r="B34897" t="str">
        <f t="shared" si="1166"/>
        <v>https://www.udobaer.de/out/media/public/cust/others/s0000824-2021-ch_it.pdf</v>
      </c>
    </row>
    <row r="34898" spans="1:2" x14ac:dyDescent="0.2">
      <c r="A34898" s="1" t="s">
        <v>13556</v>
      </c>
      <c r="B34898" t="str">
        <f t="shared" si="1166"/>
        <v>https://www.udobaer.de/out/media/public/cust/others/s0000824-2021-ch_it.pdf</v>
      </c>
    </row>
    <row r="34899" spans="1:2" x14ac:dyDescent="0.2">
      <c r="A34899" s="1" t="s">
        <v>13556</v>
      </c>
      <c r="B34899" t="str">
        <f t="shared" si="1166"/>
        <v>https://www.udobaer.de/out/media/public/cust/others/s0000824-2021-ch_it.pdf</v>
      </c>
    </row>
    <row r="34900" spans="1:2" x14ac:dyDescent="0.2">
      <c r="A34900" s="1" t="s">
        <v>13557</v>
      </c>
      <c r="B34900" t="str">
        <f t="shared" si="1166"/>
        <v>https://www.udobaer.de/out/media/public/cust/others/s0000824-2021-ch_it.pdf</v>
      </c>
    </row>
    <row r="34901" spans="1:2" x14ac:dyDescent="0.2">
      <c r="A34901" s="1" t="s">
        <v>13557</v>
      </c>
      <c r="B34901" t="str">
        <f t="shared" si="1166"/>
        <v>https://www.udobaer.de/out/media/public/cust/others/s0000824-2021-ch_it.pdf</v>
      </c>
    </row>
    <row r="34902" spans="1:2" x14ac:dyDescent="0.2">
      <c r="A34902" s="1" t="s">
        <v>13557</v>
      </c>
      <c r="B34902" t="str">
        <f t="shared" si="1166"/>
        <v>https://www.udobaer.de/out/media/public/cust/others/s0000824-2021-ch_it.pdf</v>
      </c>
    </row>
    <row r="34903" spans="1:2" x14ac:dyDescent="0.2">
      <c r="A34903" s="1" t="s">
        <v>13558</v>
      </c>
      <c r="B34903" t="str">
        <f t="shared" si="1166"/>
        <v>https://www.udobaer.de/out/media/public/cust/others/s0000824-2021-ch_it.pdf</v>
      </c>
    </row>
    <row r="34904" spans="1:2" x14ac:dyDescent="0.2">
      <c r="A34904" s="1" t="s">
        <v>13559</v>
      </c>
      <c r="B34904" t="str">
        <f t="shared" si="1166"/>
        <v>https://www.udobaer.de/out/media/public/cust/others/s0000824-2021-ch_it.pdf</v>
      </c>
    </row>
    <row r="34905" spans="1:2" x14ac:dyDescent="0.2">
      <c r="A34905" s="1" t="s">
        <v>13560</v>
      </c>
      <c r="B34905" t="str">
        <f t="shared" si="1166"/>
        <v>https://www.udobaer.de/out/media/public/cust/others/s0000824-2021-ch_it.pdf</v>
      </c>
    </row>
    <row r="34906" spans="1:2" x14ac:dyDescent="0.2">
      <c r="A34906" s="1" t="s">
        <v>13561</v>
      </c>
      <c r="B34906" t="str">
        <f t="shared" si="1166"/>
        <v>https://www.udobaer.de/out/media/public/cust/others/s0000824-2021-ch_it.pdf</v>
      </c>
    </row>
    <row r="34907" spans="1:2" x14ac:dyDescent="0.2">
      <c r="A34907" s="1" t="s">
        <v>13562</v>
      </c>
      <c r="B34907" t="str">
        <f t="shared" si="1166"/>
        <v>https://www.udobaer.de/out/media/public/cust/others/s0000824-2021-ch_it.pdf</v>
      </c>
    </row>
    <row r="34908" spans="1:2" x14ac:dyDescent="0.2">
      <c r="A34908" s="1" t="s">
        <v>13563</v>
      </c>
      <c r="B34908" t="str">
        <f t="shared" si="1166"/>
        <v>https://www.udobaer.de/out/media/public/cust/others/s0000824-2021-ch_it.pdf</v>
      </c>
    </row>
    <row r="34909" spans="1:2" x14ac:dyDescent="0.2">
      <c r="A34909" s="1" t="s">
        <v>13564</v>
      </c>
      <c r="B34909" t="str">
        <f t="shared" si="1166"/>
        <v>https://www.udobaer.de/out/media/public/cust/others/s0000824-2021-ch_it.pdf</v>
      </c>
    </row>
    <row r="34910" spans="1:2" x14ac:dyDescent="0.2">
      <c r="A34910" s="1" t="s">
        <v>13563</v>
      </c>
      <c r="B34910" t="str">
        <f t="shared" si="1166"/>
        <v>https://www.udobaer.de/out/media/public/cust/others/s0000824-2021-ch_it.pdf</v>
      </c>
    </row>
    <row r="34911" spans="1:2" x14ac:dyDescent="0.2">
      <c r="A34911" s="1" t="s">
        <v>13563</v>
      </c>
      <c r="B34911" t="str">
        <f t="shared" si="1166"/>
        <v>https://www.udobaer.de/out/media/public/cust/others/s0000824-2021-ch_it.pdf</v>
      </c>
    </row>
    <row r="34912" spans="1:2" x14ac:dyDescent="0.2">
      <c r="A34912" s="1" t="s">
        <v>13565</v>
      </c>
      <c r="B34912" t="str">
        <f t="shared" si="1166"/>
        <v>https://www.udobaer.de/out/media/public/cust/others/s0000824-2021-ch_it.pdf</v>
      </c>
    </row>
    <row r="34913" spans="1:2" x14ac:dyDescent="0.2">
      <c r="A34913" s="1" t="s">
        <v>13566</v>
      </c>
      <c r="B34913" t="str">
        <f t="shared" si="1166"/>
        <v>https://www.udobaer.de/out/media/public/cust/others/s0000824-2021-ch_it.pdf</v>
      </c>
    </row>
    <row r="34914" spans="1:2" x14ac:dyDescent="0.2">
      <c r="A34914" s="1" t="s">
        <v>13564</v>
      </c>
      <c r="B34914" t="str">
        <f t="shared" si="1166"/>
        <v>https://www.udobaer.de/out/media/public/cust/others/s0000824-2021-ch_it.pdf</v>
      </c>
    </row>
    <row r="34915" spans="1:2" x14ac:dyDescent="0.2">
      <c r="A34915" s="1" t="s">
        <v>13565</v>
      </c>
      <c r="B34915" t="str">
        <f t="shared" si="1166"/>
        <v>https://www.udobaer.de/out/media/public/cust/others/s0000824-2021-ch_it.pdf</v>
      </c>
    </row>
    <row r="34916" spans="1:2" x14ac:dyDescent="0.2">
      <c r="A34916" s="1" t="s">
        <v>13566</v>
      </c>
      <c r="B34916" t="str">
        <f t="shared" ref="B34916:B34947" si="1167">HYPERLINK("https://www.udobaer.de/out/media/public/cust/others/s0000824-2021-ch_it.pdf")</f>
        <v>https://www.udobaer.de/out/media/public/cust/others/s0000824-2021-ch_it.pdf</v>
      </c>
    </row>
    <row r="34917" spans="1:2" x14ac:dyDescent="0.2">
      <c r="A34917" s="1" t="s">
        <v>13565</v>
      </c>
      <c r="B34917" t="str">
        <f t="shared" si="1167"/>
        <v>https://www.udobaer.de/out/media/public/cust/others/s0000824-2021-ch_it.pdf</v>
      </c>
    </row>
    <row r="34918" spans="1:2" x14ac:dyDescent="0.2">
      <c r="A34918" s="1" t="s">
        <v>13566</v>
      </c>
      <c r="B34918" t="str">
        <f t="shared" si="1167"/>
        <v>https://www.udobaer.de/out/media/public/cust/others/s0000824-2021-ch_it.pdf</v>
      </c>
    </row>
    <row r="34919" spans="1:2" x14ac:dyDescent="0.2">
      <c r="A34919" s="1" t="s">
        <v>13564</v>
      </c>
      <c r="B34919" t="str">
        <f t="shared" si="1167"/>
        <v>https://www.udobaer.de/out/media/public/cust/others/s0000824-2021-ch_it.pdf</v>
      </c>
    </row>
    <row r="34920" spans="1:2" x14ac:dyDescent="0.2">
      <c r="A34920" s="1" t="s">
        <v>13567</v>
      </c>
      <c r="B34920" t="str">
        <f t="shared" si="1167"/>
        <v>https://www.udobaer.de/out/media/public/cust/others/s0000824-2021-ch_it.pdf</v>
      </c>
    </row>
    <row r="34921" spans="1:2" x14ac:dyDescent="0.2">
      <c r="A34921" s="1" t="s">
        <v>13568</v>
      </c>
      <c r="B34921" t="str">
        <f t="shared" si="1167"/>
        <v>https://www.udobaer.de/out/media/public/cust/others/s0000824-2021-ch_it.pdf</v>
      </c>
    </row>
    <row r="34922" spans="1:2" x14ac:dyDescent="0.2">
      <c r="A34922" s="1" t="s">
        <v>13569</v>
      </c>
      <c r="B34922" t="str">
        <f t="shared" si="1167"/>
        <v>https://www.udobaer.de/out/media/public/cust/others/s0000824-2021-ch_it.pdf</v>
      </c>
    </row>
    <row r="34923" spans="1:2" x14ac:dyDescent="0.2">
      <c r="A34923" s="1" t="s">
        <v>13569</v>
      </c>
      <c r="B34923" t="str">
        <f t="shared" si="1167"/>
        <v>https://www.udobaer.de/out/media/public/cust/others/s0000824-2021-ch_it.pdf</v>
      </c>
    </row>
    <row r="34924" spans="1:2" x14ac:dyDescent="0.2">
      <c r="A34924" s="1" t="s">
        <v>13569</v>
      </c>
      <c r="B34924" t="str">
        <f t="shared" si="1167"/>
        <v>https://www.udobaer.de/out/media/public/cust/others/s0000824-2021-ch_it.pdf</v>
      </c>
    </row>
    <row r="34925" spans="1:2" x14ac:dyDescent="0.2">
      <c r="A34925" s="1" t="s">
        <v>13570</v>
      </c>
      <c r="B34925" t="str">
        <f t="shared" si="1167"/>
        <v>https://www.udobaer.de/out/media/public/cust/others/s0000824-2021-ch_it.pdf</v>
      </c>
    </row>
    <row r="34926" spans="1:2" x14ac:dyDescent="0.2">
      <c r="A34926" s="1" t="s">
        <v>13571</v>
      </c>
      <c r="B34926" t="str">
        <f t="shared" si="1167"/>
        <v>https://www.udobaer.de/out/media/public/cust/others/s0000824-2021-ch_it.pdf</v>
      </c>
    </row>
    <row r="34927" spans="1:2" x14ac:dyDescent="0.2">
      <c r="A34927" s="1" t="s">
        <v>13571</v>
      </c>
      <c r="B34927" t="str">
        <f t="shared" si="1167"/>
        <v>https://www.udobaer.de/out/media/public/cust/others/s0000824-2021-ch_it.pdf</v>
      </c>
    </row>
    <row r="34928" spans="1:2" x14ac:dyDescent="0.2">
      <c r="A34928" s="1" t="s">
        <v>13571</v>
      </c>
      <c r="B34928" t="str">
        <f t="shared" si="1167"/>
        <v>https://www.udobaer.de/out/media/public/cust/others/s0000824-2021-ch_it.pdf</v>
      </c>
    </row>
    <row r="34929" spans="1:2" x14ac:dyDescent="0.2">
      <c r="A34929" s="1" t="s">
        <v>13572</v>
      </c>
      <c r="B34929" t="str">
        <f t="shared" si="1167"/>
        <v>https://www.udobaer.de/out/media/public/cust/others/s0000824-2021-ch_it.pdf</v>
      </c>
    </row>
    <row r="34930" spans="1:2" x14ac:dyDescent="0.2">
      <c r="A34930" s="1" t="s">
        <v>13572</v>
      </c>
      <c r="B34930" t="str">
        <f t="shared" si="1167"/>
        <v>https://www.udobaer.de/out/media/public/cust/others/s0000824-2021-ch_it.pdf</v>
      </c>
    </row>
    <row r="34931" spans="1:2" x14ac:dyDescent="0.2">
      <c r="A34931" s="1" t="s">
        <v>13572</v>
      </c>
      <c r="B34931" t="str">
        <f t="shared" si="1167"/>
        <v>https://www.udobaer.de/out/media/public/cust/others/s0000824-2021-ch_it.pdf</v>
      </c>
    </row>
    <row r="34932" spans="1:2" x14ac:dyDescent="0.2">
      <c r="A34932" s="1" t="s">
        <v>13573</v>
      </c>
      <c r="B34932" t="str">
        <f t="shared" si="1167"/>
        <v>https://www.udobaer.de/out/media/public/cust/others/s0000824-2021-ch_it.pdf</v>
      </c>
    </row>
    <row r="34933" spans="1:2" x14ac:dyDescent="0.2">
      <c r="A34933" s="1" t="s">
        <v>13574</v>
      </c>
      <c r="B34933" t="str">
        <f t="shared" si="1167"/>
        <v>https://www.udobaer.de/out/media/public/cust/others/s0000824-2021-ch_it.pdf</v>
      </c>
    </row>
    <row r="34934" spans="1:2" x14ac:dyDescent="0.2">
      <c r="A34934" s="1" t="s">
        <v>13574</v>
      </c>
      <c r="B34934" t="str">
        <f t="shared" si="1167"/>
        <v>https://www.udobaer.de/out/media/public/cust/others/s0000824-2021-ch_it.pdf</v>
      </c>
    </row>
    <row r="34935" spans="1:2" x14ac:dyDescent="0.2">
      <c r="A34935" s="1" t="s">
        <v>13574</v>
      </c>
      <c r="B34935" t="str">
        <f t="shared" si="1167"/>
        <v>https://www.udobaer.de/out/media/public/cust/others/s0000824-2021-ch_it.pdf</v>
      </c>
    </row>
    <row r="34936" spans="1:2" x14ac:dyDescent="0.2">
      <c r="A34936" s="1" t="s">
        <v>13575</v>
      </c>
      <c r="B34936" t="str">
        <f t="shared" si="1167"/>
        <v>https://www.udobaer.de/out/media/public/cust/others/s0000824-2021-ch_it.pdf</v>
      </c>
    </row>
    <row r="34937" spans="1:2" x14ac:dyDescent="0.2">
      <c r="A34937" s="1" t="s">
        <v>13575</v>
      </c>
      <c r="B34937" t="str">
        <f t="shared" si="1167"/>
        <v>https://www.udobaer.de/out/media/public/cust/others/s0000824-2021-ch_it.pdf</v>
      </c>
    </row>
    <row r="34938" spans="1:2" x14ac:dyDescent="0.2">
      <c r="A34938" s="1" t="s">
        <v>13575</v>
      </c>
      <c r="B34938" t="str">
        <f t="shared" si="1167"/>
        <v>https://www.udobaer.de/out/media/public/cust/others/s0000824-2021-ch_it.pdf</v>
      </c>
    </row>
    <row r="34939" spans="1:2" x14ac:dyDescent="0.2">
      <c r="A34939" s="1" t="s">
        <v>13576</v>
      </c>
      <c r="B34939" t="str">
        <f t="shared" si="1167"/>
        <v>https://www.udobaer.de/out/media/public/cust/others/s0000824-2021-ch_it.pdf</v>
      </c>
    </row>
    <row r="34940" spans="1:2" x14ac:dyDescent="0.2">
      <c r="A34940" s="1" t="s">
        <v>13576</v>
      </c>
      <c r="B34940" t="str">
        <f t="shared" si="1167"/>
        <v>https://www.udobaer.de/out/media/public/cust/others/s0000824-2021-ch_it.pdf</v>
      </c>
    </row>
    <row r="34941" spans="1:2" x14ac:dyDescent="0.2">
      <c r="A34941" s="1" t="s">
        <v>13577</v>
      </c>
      <c r="B34941" t="str">
        <f t="shared" si="1167"/>
        <v>https://www.udobaer.de/out/media/public/cust/others/s0000824-2021-ch_it.pdf</v>
      </c>
    </row>
    <row r="34942" spans="1:2" x14ac:dyDescent="0.2">
      <c r="A34942" s="1" t="s">
        <v>13576</v>
      </c>
      <c r="B34942" t="str">
        <f t="shared" si="1167"/>
        <v>https://www.udobaer.de/out/media/public/cust/others/s0000824-2021-ch_it.pdf</v>
      </c>
    </row>
    <row r="34943" spans="1:2" x14ac:dyDescent="0.2">
      <c r="A34943" s="1" t="s">
        <v>13577</v>
      </c>
      <c r="B34943" t="str">
        <f t="shared" si="1167"/>
        <v>https://www.udobaer.de/out/media/public/cust/others/s0000824-2021-ch_it.pdf</v>
      </c>
    </row>
    <row r="34944" spans="1:2" x14ac:dyDescent="0.2">
      <c r="A34944" s="1" t="s">
        <v>13577</v>
      </c>
      <c r="B34944" t="str">
        <f t="shared" si="1167"/>
        <v>https://www.udobaer.de/out/media/public/cust/others/s0000824-2021-ch_it.pdf</v>
      </c>
    </row>
    <row r="34945" spans="1:2" x14ac:dyDescent="0.2">
      <c r="A34945" s="1" t="s">
        <v>13578</v>
      </c>
      <c r="B34945" t="str">
        <f t="shared" si="1167"/>
        <v>https://www.udobaer.de/out/media/public/cust/others/s0000824-2021-ch_it.pdf</v>
      </c>
    </row>
    <row r="34946" spans="1:2" x14ac:dyDescent="0.2">
      <c r="A34946" s="1" t="s">
        <v>13578</v>
      </c>
      <c r="B34946" t="str">
        <f t="shared" si="1167"/>
        <v>https://www.udobaer.de/out/media/public/cust/others/s0000824-2021-ch_it.pdf</v>
      </c>
    </row>
    <row r="34947" spans="1:2" x14ac:dyDescent="0.2">
      <c r="A34947" s="1" t="s">
        <v>13578</v>
      </c>
      <c r="B34947" t="str">
        <f t="shared" si="1167"/>
        <v>https://www.udobaer.de/out/media/public/cust/others/s0000824-2021-ch_it.pdf</v>
      </c>
    </row>
    <row r="34948" spans="1:2" x14ac:dyDescent="0.2">
      <c r="A34948" s="1" t="s">
        <v>13579</v>
      </c>
      <c r="B34948" t="str">
        <f t="shared" ref="B34948:B34957" si="1168">HYPERLINK("https://www.udobaer.de/out/media/public/cust/others/s0000824-2021-ch_it.pdf")</f>
        <v>https://www.udobaer.de/out/media/public/cust/others/s0000824-2021-ch_it.pdf</v>
      </c>
    </row>
    <row r="34949" spans="1:2" x14ac:dyDescent="0.2">
      <c r="A34949" s="1" t="s">
        <v>13580</v>
      </c>
      <c r="B34949" t="str">
        <f t="shared" si="1168"/>
        <v>https://www.udobaer.de/out/media/public/cust/others/s0000824-2021-ch_it.pdf</v>
      </c>
    </row>
    <row r="34950" spans="1:2" x14ac:dyDescent="0.2">
      <c r="A34950" s="1" t="s">
        <v>13581</v>
      </c>
      <c r="B34950" t="str">
        <f t="shared" si="1168"/>
        <v>https://www.udobaer.de/out/media/public/cust/others/s0000824-2021-ch_it.pdf</v>
      </c>
    </row>
    <row r="34951" spans="1:2" x14ac:dyDescent="0.2">
      <c r="A34951" s="1" t="s">
        <v>13582</v>
      </c>
      <c r="B34951" t="str">
        <f t="shared" si="1168"/>
        <v>https://www.udobaer.de/out/media/public/cust/others/s0000824-2021-ch_it.pdf</v>
      </c>
    </row>
    <row r="34952" spans="1:2" x14ac:dyDescent="0.2">
      <c r="A34952" s="1" t="s">
        <v>13629</v>
      </c>
      <c r="B34952" t="str">
        <f t="shared" si="1168"/>
        <v>https://www.udobaer.de/out/media/public/cust/others/s0000824-2021-ch_it.pdf</v>
      </c>
    </row>
    <row r="34953" spans="1:2" x14ac:dyDescent="0.2">
      <c r="A34953" s="1" t="s">
        <v>13629</v>
      </c>
      <c r="B34953" t="str">
        <f t="shared" si="1168"/>
        <v>https://www.udobaer.de/out/media/public/cust/others/s0000824-2021-ch_it.pdf</v>
      </c>
    </row>
    <row r="34954" spans="1:2" x14ac:dyDescent="0.2">
      <c r="A34954" s="1" t="s">
        <v>13629</v>
      </c>
      <c r="B34954" t="str">
        <f t="shared" si="1168"/>
        <v>https://www.udobaer.de/out/media/public/cust/others/s0000824-2021-ch_it.pdf</v>
      </c>
    </row>
    <row r="34955" spans="1:2" x14ac:dyDescent="0.2">
      <c r="A34955" s="1" t="s">
        <v>13630</v>
      </c>
      <c r="B34955" t="str">
        <f t="shared" si="1168"/>
        <v>https://www.udobaer.de/out/media/public/cust/others/s0000824-2021-ch_it.pdf</v>
      </c>
    </row>
    <row r="34956" spans="1:2" x14ac:dyDescent="0.2">
      <c r="A34956" s="1" t="s">
        <v>13630</v>
      </c>
      <c r="B34956" t="str">
        <f t="shared" si="1168"/>
        <v>https://www.udobaer.de/out/media/public/cust/others/s0000824-2021-ch_it.pdf</v>
      </c>
    </row>
    <row r="34957" spans="1:2" x14ac:dyDescent="0.2">
      <c r="A34957" s="1" t="s">
        <v>13630</v>
      </c>
      <c r="B34957" t="str">
        <f t="shared" si="1168"/>
        <v>https://www.udobaer.de/out/media/public/cust/others/s0000824-2021-ch_it.pdf</v>
      </c>
    </row>
    <row r="34958" spans="1:2" x14ac:dyDescent="0.2">
      <c r="A34958" s="1" t="s">
        <v>13531</v>
      </c>
      <c r="B34958" t="str">
        <f t="shared" ref="B34958:B34989" si="1169">HYPERLINK("https://www.udobaer.de/out/media/public/cust/others/s0000825-2021-ch_it.pdf")</f>
        <v>https://www.udobaer.de/out/media/public/cust/others/s0000825-2021-ch_it.pdf</v>
      </c>
    </row>
    <row r="34959" spans="1:2" x14ac:dyDescent="0.2">
      <c r="A34959" s="1" t="s">
        <v>13531</v>
      </c>
      <c r="B34959" t="str">
        <f t="shared" si="1169"/>
        <v>https://www.udobaer.de/out/media/public/cust/others/s0000825-2021-ch_it.pdf</v>
      </c>
    </row>
    <row r="34960" spans="1:2" x14ac:dyDescent="0.2">
      <c r="A34960" s="1" t="s">
        <v>13531</v>
      </c>
      <c r="B34960" t="str">
        <f t="shared" si="1169"/>
        <v>https://www.udobaer.de/out/media/public/cust/others/s0000825-2021-ch_it.pdf</v>
      </c>
    </row>
    <row r="34961" spans="1:2" x14ac:dyDescent="0.2">
      <c r="A34961" s="1" t="s">
        <v>13532</v>
      </c>
      <c r="B34961" t="str">
        <f t="shared" si="1169"/>
        <v>https://www.udobaer.de/out/media/public/cust/others/s0000825-2021-ch_it.pdf</v>
      </c>
    </row>
    <row r="34962" spans="1:2" x14ac:dyDescent="0.2">
      <c r="A34962" s="1" t="s">
        <v>13532</v>
      </c>
      <c r="B34962" t="str">
        <f t="shared" si="1169"/>
        <v>https://www.udobaer.de/out/media/public/cust/others/s0000825-2021-ch_it.pdf</v>
      </c>
    </row>
    <row r="34963" spans="1:2" x14ac:dyDescent="0.2">
      <c r="A34963" s="1" t="s">
        <v>13532</v>
      </c>
      <c r="B34963" t="str">
        <f t="shared" si="1169"/>
        <v>https://www.udobaer.de/out/media/public/cust/others/s0000825-2021-ch_it.pdf</v>
      </c>
    </row>
    <row r="34964" spans="1:2" x14ac:dyDescent="0.2">
      <c r="A34964" s="1" t="s">
        <v>13533</v>
      </c>
      <c r="B34964" t="str">
        <f t="shared" si="1169"/>
        <v>https://www.udobaer.de/out/media/public/cust/others/s0000825-2021-ch_it.pdf</v>
      </c>
    </row>
    <row r="34965" spans="1:2" x14ac:dyDescent="0.2">
      <c r="A34965" s="1" t="s">
        <v>13533</v>
      </c>
      <c r="B34965" t="str">
        <f t="shared" si="1169"/>
        <v>https://www.udobaer.de/out/media/public/cust/others/s0000825-2021-ch_it.pdf</v>
      </c>
    </row>
    <row r="34966" spans="1:2" x14ac:dyDescent="0.2">
      <c r="A34966" s="1" t="s">
        <v>13533</v>
      </c>
      <c r="B34966" t="str">
        <f t="shared" si="1169"/>
        <v>https://www.udobaer.de/out/media/public/cust/others/s0000825-2021-ch_it.pdf</v>
      </c>
    </row>
    <row r="34967" spans="1:2" x14ac:dyDescent="0.2">
      <c r="A34967" s="1" t="s">
        <v>13534</v>
      </c>
      <c r="B34967" t="str">
        <f t="shared" si="1169"/>
        <v>https://www.udobaer.de/out/media/public/cust/others/s0000825-2021-ch_it.pdf</v>
      </c>
    </row>
    <row r="34968" spans="1:2" x14ac:dyDescent="0.2">
      <c r="A34968" s="1" t="s">
        <v>13534</v>
      </c>
      <c r="B34968" t="str">
        <f t="shared" si="1169"/>
        <v>https://www.udobaer.de/out/media/public/cust/others/s0000825-2021-ch_it.pdf</v>
      </c>
    </row>
    <row r="34969" spans="1:2" x14ac:dyDescent="0.2">
      <c r="A34969" s="1" t="s">
        <v>13535</v>
      </c>
      <c r="B34969" t="str">
        <f t="shared" si="1169"/>
        <v>https://www.udobaer.de/out/media/public/cust/others/s0000825-2021-ch_it.pdf</v>
      </c>
    </row>
    <row r="34970" spans="1:2" x14ac:dyDescent="0.2">
      <c r="A34970" s="1" t="s">
        <v>13535</v>
      </c>
      <c r="B34970" t="str">
        <f t="shared" si="1169"/>
        <v>https://www.udobaer.de/out/media/public/cust/others/s0000825-2021-ch_it.pdf</v>
      </c>
    </row>
    <row r="34971" spans="1:2" x14ac:dyDescent="0.2">
      <c r="A34971" s="1" t="s">
        <v>13535</v>
      </c>
      <c r="B34971" t="str">
        <f t="shared" si="1169"/>
        <v>https://www.udobaer.de/out/media/public/cust/others/s0000825-2021-ch_it.pdf</v>
      </c>
    </row>
    <row r="34972" spans="1:2" x14ac:dyDescent="0.2">
      <c r="A34972" s="1" t="s">
        <v>13534</v>
      </c>
      <c r="B34972" t="str">
        <f t="shared" si="1169"/>
        <v>https://www.udobaer.de/out/media/public/cust/others/s0000825-2021-ch_it.pdf</v>
      </c>
    </row>
    <row r="34973" spans="1:2" x14ac:dyDescent="0.2">
      <c r="A34973" s="1" t="s">
        <v>13536</v>
      </c>
      <c r="B34973" t="str">
        <f t="shared" si="1169"/>
        <v>https://www.udobaer.de/out/media/public/cust/others/s0000825-2021-ch_it.pdf</v>
      </c>
    </row>
    <row r="34974" spans="1:2" x14ac:dyDescent="0.2">
      <c r="A34974" s="1" t="s">
        <v>13536</v>
      </c>
      <c r="B34974" t="str">
        <f t="shared" si="1169"/>
        <v>https://www.udobaer.de/out/media/public/cust/others/s0000825-2021-ch_it.pdf</v>
      </c>
    </row>
    <row r="34975" spans="1:2" x14ac:dyDescent="0.2">
      <c r="A34975" s="1" t="s">
        <v>13536</v>
      </c>
      <c r="B34975" t="str">
        <f t="shared" si="1169"/>
        <v>https://www.udobaer.de/out/media/public/cust/others/s0000825-2021-ch_it.pdf</v>
      </c>
    </row>
    <row r="34976" spans="1:2" x14ac:dyDescent="0.2">
      <c r="A34976" s="1" t="s">
        <v>13537</v>
      </c>
      <c r="B34976" t="str">
        <f t="shared" si="1169"/>
        <v>https://www.udobaer.de/out/media/public/cust/others/s0000825-2021-ch_it.pdf</v>
      </c>
    </row>
    <row r="34977" spans="1:2" x14ac:dyDescent="0.2">
      <c r="A34977" s="1" t="s">
        <v>13537</v>
      </c>
      <c r="B34977" t="str">
        <f t="shared" si="1169"/>
        <v>https://www.udobaer.de/out/media/public/cust/others/s0000825-2021-ch_it.pdf</v>
      </c>
    </row>
    <row r="34978" spans="1:2" x14ac:dyDescent="0.2">
      <c r="A34978" s="1" t="s">
        <v>13537</v>
      </c>
      <c r="B34978" t="str">
        <f t="shared" si="1169"/>
        <v>https://www.udobaer.de/out/media/public/cust/others/s0000825-2021-ch_it.pdf</v>
      </c>
    </row>
    <row r="34979" spans="1:2" x14ac:dyDescent="0.2">
      <c r="A34979" s="1" t="s">
        <v>13538</v>
      </c>
      <c r="B34979" t="str">
        <f t="shared" si="1169"/>
        <v>https://www.udobaer.de/out/media/public/cust/others/s0000825-2021-ch_it.pdf</v>
      </c>
    </row>
    <row r="34980" spans="1:2" x14ac:dyDescent="0.2">
      <c r="A34980" s="1" t="s">
        <v>13538</v>
      </c>
      <c r="B34980" t="str">
        <f t="shared" si="1169"/>
        <v>https://www.udobaer.de/out/media/public/cust/others/s0000825-2021-ch_it.pdf</v>
      </c>
    </row>
    <row r="34981" spans="1:2" x14ac:dyDescent="0.2">
      <c r="A34981" s="1" t="s">
        <v>13539</v>
      </c>
      <c r="B34981" t="str">
        <f t="shared" si="1169"/>
        <v>https://www.udobaer.de/out/media/public/cust/others/s0000825-2021-ch_it.pdf</v>
      </c>
    </row>
    <row r="34982" spans="1:2" x14ac:dyDescent="0.2">
      <c r="A34982" s="1" t="s">
        <v>13539</v>
      </c>
      <c r="B34982" t="str">
        <f t="shared" si="1169"/>
        <v>https://www.udobaer.de/out/media/public/cust/others/s0000825-2021-ch_it.pdf</v>
      </c>
    </row>
    <row r="34983" spans="1:2" x14ac:dyDescent="0.2">
      <c r="A34983" s="1" t="s">
        <v>13539</v>
      </c>
      <c r="B34983" t="str">
        <f t="shared" si="1169"/>
        <v>https://www.udobaer.de/out/media/public/cust/others/s0000825-2021-ch_it.pdf</v>
      </c>
    </row>
    <row r="34984" spans="1:2" x14ac:dyDescent="0.2">
      <c r="A34984" s="1" t="s">
        <v>13538</v>
      </c>
      <c r="B34984" t="str">
        <f t="shared" si="1169"/>
        <v>https://www.udobaer.de/out/media/public/cust/others/s0000825-2021-ch_it.pdf</v>
      </c>
    </row>
    <row r="34985" spans="1:2" x14ac:dyDescent="0.2">
      <c r="A34985" s="1" t="s">
        <v>13540</v>
      </c>
      <c r="B34985" t="str">
        <f t="shared" si="1169"/>
        <v>https://www.udobaer.de/out/media/public/cust/others/s0000825-2021-ch_it.pdf</v>
      </c>
    </row>
    <row r="34986" spans="1:2" x14ac:dyDescent="0.2">
      <c r="A34986" s="1" t="s">
        <v>13541</v>
      </c>
      <c r="B34986" t="str">
        <f t="shared" si="1169"/>
        <v>https://www.udobaer.de/out/media/public/cust/others/s0000825-2021-ch_it.pdf</v>
      </c>
    </row>
    <row r="34987" spans="1:2" x14ac:dyDescent="0.2">
      <c r="A34987" s="1" t="s">
        <v>13542</v>
      </c>
      <c r="B34987" t="str">
        <f t="shared" si="1169"/>
        <v>https://www.udobaer.de/out/media/public/cust/others/s0000825-2021-ch_it.pdf</v>
      </c>
    </row>
    <row r="34988" spans="1:2" x14ac:dyDescent="0.2">
      <c r="A34988" s="1" t="s">
        <v>13543</v>
      </c>
      <c r="B34988" t="str">
        <f t="shared" si="1169"/>
        <v>https://www.udobaer.de/out/media/public/cust/others/s0000825-2021-ch_it.pdf</v>
      </c>
    </row>
    <row r="34989" spans="1:2" x14ac:dyDescent="0.2">
      <c r="A34989" s="1" t="s">
        <v>13544</v>
      </c>
      <c r="B34989" t="str">
        <f t="shared" si="1169"/>
        <v>https://www.udobaer.de/out/media/public/cust/others/s0000825-2021-ch_it.pdf</v>
      </c>
    </row>
    <row r="34990" spans="1:2" x14ac:dyDescent="0.2">
      <c r="A34990" s="1" t="s">
        <v>13545</v>
      </c>
      <c r="B34990" t="str">
        <f t="shared" ref="B34990:B35021" si="1170">HYPERLINK("https://www.udobaer.de/out/media/public/cust/others/s0000825-2021-ch_it.pdf")</f>
        <v>https://www.udobaer.de/out/media/public/cust/others/s0000825-2021-ch_it.pdf</v>
      </c>
    </row>
    <row r="34991" spans="1:2" x14ac:dyDescent="0.2">
      <c r="A34991" s="1" t="s">
        <v>13546</v>
      </c>
      <c r="B34991" t="str">
        <f t="shared" si="1170"/>
        <v>https://www.udobaer.de/out/media/public/cust/others/s0000825-2021-ch_it.pdf</v>
      </c>
    </row>
    <row r="34992" spans="1:2" x14ac:dyDescent="0.2">
      <c r="A34992" s="1" t="s">
        <v>13547</v>
      </c>
      <c r="B34992" t="str">
        <f t="shared" si="1170"/>
        <v>https://www.udobaer.de/out/media/public/cust/others/s0000825-2021-ch_it.pdf</v>
      </c>
    </row>
    <row r="34993" spans="1:2" x14ac:dyDescent="0.2">
      <c r="A34993" s="1" t="s">
        <v>13548</v>
      </c>
      <c r="B34993" t="str">
        <f t="shared" si="1170"/>
        <v>https://www.udobaer.de/out/media/public/cust/others/s0000825-2021-ch_it.pdf</v>
      </c>
    </row>
    <row r="34994" spans="1:2" x14ac:dyDescent="0.2">
      <c r="A34994" s="1" t="s">
        <v>13549</v>
      </c>
      <c r="B34994" t="str">
        <f t="shared" si="1170"/>
        <v>https://www.udobaer.de/out/media/public/cust/others/s0000825-2021-ch_it.pdf</v>
      </c>
    </row>
    <row r="34995" spans="1:2" x14ac:dyDescent="0.2">
      <c r="A34995" s="1" t="s">
        <v>13551</v>
      </c>
      <c r="B34995" t="str">
        <f t="shared" si="1170"/>
        <v>https://www.udobaer.de/out/media/public/cust/others/s0000825-2021-ch_it.pdf</v>
      </c>
    </row>
    <row r="34996" spans="1:2" x14ac:dyDescent="0.2">
      <c r="A34996" s="1" t="s">
        <v>13583</v>
      </c>
      <c r="B34996" t="str">
        <f t="shared" si="1170"/>
        <v>https://www.udobaer.de/out/media/public/cust/others/s0000825-2021-ch_it.pdf</v>
      </c>
    </row>
    <row r="34997" spans="1:2" x14ac:dyDescent="0.2">
      <c r="A34997" s="1" t="s">
        <v>13583</v>
      </c>
      <c r="B34997" t="str">
        <f t="shared" si="1170"/>
        <v>https://www.udobaer.de/out/media/public/cust/others/s0000825-2021-ch_it.pdf</v>
      </c>
    </row>
    <row r="34998" spans="1:2" x14ac:dyDescent="0.2">
      <c r="A34998" s="1" t="s">
        <v>13583</v>
      </c>
      <c r="B34998" t="str">
        <f t="shared" si="1170"/>
        <v>https://www.udobaer.de/out/media/public/cust/others/s0000825-2021-ch_it.pdf</v>
      </c>
    </row>
    <row r="34999" spans="1:2" x14ac:dyDescent="0.2">
      <c r="A34999" s="1" t="s">
        <v>13584</v>
      </c>
      <c r="B34999" t="str">
        <f t="shared" si="1170"/>
        <v>https://www.udobaer.de/out/media/public/cust/others/s0000825-2021-ch_it.pdf</v>
      </c>
    </row>
    <row r="35000" spans="1:2" x14ac:dyDescent="0.2">
      <c r="A35000" s="1" t="s">
        <v>13585</v>
      </c>
      <c r="B35000" t="str">
        <f t="shared" si="1170"/>
        <v>https://www.udobaer.de/out/media/public/cust/others/s0000825-2021-ch_it.pdf</v>
      </c>
    </row>
    <row r="35001" spans="1:2" x14ac:dyDescent="0.2">
      <c r="A35001" s="1" t="s">
        <v>13584</v>
      </c>
      <c r="B35001" t="str">
        <f t="shared" si="1170"/>
        <v>https://www.udobaer.de/out/media/public/cust/others/s0000825-2021-ch_it.pdf</v>
      </c>
    </row>
    <row r="35002" spans="1:2" x14ac:dyDescent="0.2">
      <c r="A35002" s="1" t="s">
        <v>13585</v>
      </c>
      <c r="B35002" t="str">
        <f t="shared" si="1170"/>
        <v>https://www.udobaer.de/out/media/public/cust/others/s0000825-2021-ch_it.pdf</v>
      </c>
    </row>
    <row r="35003" spans="1:2" x14ac:dyDescent="0.2">
      <c r="A35003" s="1" t="s">
        <v>13585</v>
      </c>
      <c r="B35003" t="str">
        <f t="shared" si="1170"/>
        <v>https://www.udobaer.de/out/media/public/cust/others/s0000825-2021-ch_it.pdf</v>
      </c>
    </row>
    <row r="35004" spans="1:2" x14ac:dyDescent="0.2">
      <c r="A35004" s="1" t="s">
        <v>13584</v>
      </c>
      <c r="B35004" t="str">
        <f t="shared" si="1170"/>
        <v>https://www.udobaer.de/out/media/public/cust/others/s0000825-2021-ch_it.pdf</v>
      </c>
    </row>
    <row r="35005" spans="1:2" x14ac:dyDescent="0.2">
      <c r="A35005" s="1" t="s">
        <v>13586</v>
      </c>
      <c r="B35005" t="str">
        <f t="shared" si="1170"/>
        <v>https://www.udobaer.de/out/media/public/cust/others/s0000825-2021-ch_it.pdf</v>
      </c>
    </row>
    <row r="35006" spans="1:2" x14ac:dyDescent="0.2">
      <c r="A35006" s="1" t="s">
        <v>13586</v>
      </c>
      <c r="B35006" t="str">
        <f t="shared" si="1170"/>
        <v>https://www.udobaer.de/out/media/public/cust/others/s0000825-2021-ch_it.pdf</v>
      </c>
    </row>
    <row r="35007" spans="1:2" x14ac:dyDescent="0.2">
      <c r="A35007" s="1" t="s">
        <v>13586</v>
      </c>
      <c r="B35007" t="str">
        <f t="shared" si="1170"/>
        <v>https://www.udobaer.de/out/media/public/cust/others/s0000825-2021-ch_it.pdf</v>
      </c>
    </row>
    <row r="35008" spans="1:2" x14ac:dyDescent="0.2">
      <c r="A35008" s="1" t="s">
        <v>13587</v>
      </c>
      <c r="B35008" t="str">
        <f t="shared" si="1170"/>
        <v>https://www.udobaer.de/out/media/public/cust/others/s0000825-2021-ch_it.pdf</v>
      </c>
    </row>
    <row r="35009" spans="1:2" x14ac:dyDescent="0.2">
      <c r="A35009" s="1" t="s">
        <v>13588</v>
      </c>
      <c r="B35009" t="str">
        <f t="shared" si="1170"/>
        <v>https://www.udobaer.de/out/media/public/cust/others/s0000825-2021-ch_it.pdf</v>
      </c>
    </row>
    <row r="35010" spans="1:2" x14ac:dyDescent="0.2">
      <c r="A35010" s="1" t="s">
        <v>13587</v>
      </c>
      <c r="B35010" t="str">
        <f t="shared" si="1170"/>
        <v>https://www.udobaer.de/out/media/public/cust/others/s0000825-2021-ch_it.pdf</v>
      </c>
    </row>
    <row r="35011" spans="1:2" x14ac:dyDescent="0.2">
      <c r="A35011" s="1" t="s">
        <v>13587</v>
      </c>
      <c r="B35011" t="str">
        <f t="shared" si="1170"/>
        <v>https://www.udobaer.de/out/media/public/cust/others/s0000825-2021-ch_it.pdf</v>
      </c>
    </row>
    <row r="35012" spans="1:2" x14ac:dyDescent="0.2">
      <c r="A35012" s="1" t="s">
        <v>13588</v>
      </c>
      <c r="B35012" t="str">
        <f t="shared" si="1170"/>
        <v>https://www.udobaer.de/out/media/public/cust/others/s0000825-2021-ch_it.pdf</v>
      </c>
    </row>
    <row r="35013" spans="1:2" x14ac:dyDescent="0.2">
      <c r="A35013" s="1" t="s">
        <v>13588</v>
      </c>
      <c r="B35013" t="str">
        <f t="shared" si="1170"/>
        <v>https://www.udobaer.de/out/media/public/cust/others/s0000825-2021-ch_it.pdf</v>
      </c>
    </row>
    <row r="35014" spans="1:2" x14ac:dyDescent="0.2">
      <c r="A35014" s="1" t="s">
        <v>13589</v>
      </c>
      <c r="B35014" t="str">
        <f t="shared" si="1170"/>
        <v>https://www.udobaer.de/out/media/public/cust/others/s0000825-2021-ch_it.pdf</v>
      </c>
    </row>
    <row r="35015" spans="1:2" x14ac:dyDescent="0.2">
      <c r="A35015" s="1" t="s">
        <v>13590</v>
      </c>
      <c r="B35015" t="str">
        <f t="shared" si="1170"/>
        <v>https://www.udobaer.de/out/media/public/cust/others/s0000825-2021-ch_it.pdf</v>
      </c>
    </row>
    <row r="35016" spans="1:2" x14ac:dyDescent="0.2">
      <c r="A35016" s="1" t="s">
        <v>13591</v>
      </c>
      <c r="B35016" t="str">
        <f t="shared" si="1170"/>
        <v>https://www.udobaer.de/out/media/public/cust/others/s0000825-2021-ch_it.pdf</v>
      </c>
    </row>
    <row r="35017" spans="1:2" x14ac:dyDescent="0.2">
      <c r="A35017" s="1" t="s">
        <v>13592</v>
      </c>
      <c r="B35017" t="str">
        <f t="shared" si="1170"/>
        <v>https://www.udobaer.de/out/media/public/cust/others/s0000825-2021-ch_it.pdf</v>
      </c>
    </row>
    <row r="35018" spans="1:2" x14ac:dyDescent="0.2">
      <c r="A35018" s="1" t="s">
        <v>13592</v>
      </c>
      <c r="B35018" t="str">
        <f t="shared" si="1170"/>
        <v>https://www.udobaer.de/out/media/public/cust/others/s0000825-2021-ch_it.pdf</v>
      </c>
    </row>
    <row r="35019" spans="1:2" x14ac:dyDescent="0.2">
      <c r="A35019" s="1" t="s">
        <v>13592</v>
      </c>
      <c r="B35019" t="str">
        <f t="shared" si="1170"/>
        <v>https://www.udobaer.de/out/media/public/cust/others/s0000825-2021-ch_it.pdf</v>
      </c>
    </row>
    <row r="35020" spans="1:2" x14ac:dyDescent="0.2">
      <c r="A35020" s="1" t="s">
        <v>13593</v>
      </c>
      <c r="B35020" t="str">
        <f t="shared" si="1170"/>
        <v>https://www.udobaer.de/out/media/public/cust/others/s0000825-2021-ch_it.pdf</v>
      </c>
    </row>
    <row r="35021" spans="1:2" x14ac:dyDescent="0.2">
      <c r="A35021" s="1" t="s">
        <v>13593</v>
      </c>
      <c r="B35021" t="str">
        <f t="shared" si="1170"/>
        <v>https://www.udobaer.de/out/media/public/cust/others/s0000825-2021-ch_it.pdf</v>
      </c>
    </row>
    <row r="35022" spans="1:2" x14ac:dyDescent="0.2">
      <c r="A35022" s="1" t="s">
        <v>13593</v>
      </c>
      <c r="B35022" t="str">
        <f t="shared" ref="B35022:B35032" si="1171">HYPERLINK("https://www.udobaer.de/out/media/public/cust/others/s0000825-2021-ch_it.pdf")</f>
        <v>https://www.udobaer.de/out/media/public/cust/others/s0000825-2021-ch_it.pdf</v>
      </c>
    </row>
    <row r="35023" spans="1:2" x14ac:dyDescent="0.2">
      <c r="A35023" s="1" t="s">
        <v>13594</v>
      </c>
      <c r="B35023" t="str">
        <f t="shared" si="1171"/>
        <v>https://www.udobaer.de/out/media/public/cust/others/s0000825-2021-ch_it.pdf</v>
      </c>
    </row>
    <row r="35024" spans="1:2" x14ac:dyDescent="0.2">
      <c r="A35024" s="1" t="s">
        <v>13594</v>
      </c>
      <c r="B35024" t="str">
        <f t="shared" si="1171"/>
        <v>https://www.udobaer.de/out/media/public/cust/others/s0000825-2021-ch_it.pdf</v>
      </c>
    </row>
    <row r="35025" spans="1:2" x14ac:dyDescent="0.2">
      <c r="A35025" s="1" t="s">
        <v>13594</v>
      </c>
      <c r="B35025" t="str">
        <f t="shared" si="1171"/>
        <v>https://www.udobaer.de/out/media/public/cust/others/s0000825-2021-ch_it.pdf</v>
      </c>
    </row>
    <row r="35026" spans="1:2" x14ac:dyDescent="0.2">
      <c r="A35026" s="1" t="s">
        <v>13595</v>
      </c>
      <c r="B35026" t="str">
        <f t="shared" si="1171"/>
        <v>https://www.udobaer.de/out/media/public/cust/others/s0000825-2021-ch_it.pdf</v>
      </c>
    </row>
    <row r="35027" spans="1:2" x14ac:dyDescent="0.2">
      <c r="A35027" s="1" t="s">
        <v>13596</v>
      </c>
      <c r="B35027" t="str">
        <f t="shared" si="1171"/>
        <v>https://www.udobaer.de/out/media/public/cust/others/s0000825-2021-ch_it.pdf</v>
      </c>
    </row>
    <row r="35028" spans="1:2" x14ac:dyDescent="0.2">
      <c r="A35028" s="1" t="s">
        <v>13596</v>
      </c>
      <c r="B35028" t="str">
        <f t="shared" si="1171"/>
        <v>https://www.udobaer.de/out/media/public/cust/others/s0000825-2021-ch_it.pdf</v>
      </c>
    </row>
    <row r="35029" spans="1:2" x14ac:dyDescent="0.2">
      <c r="A35029" s="1" t="s">
        <v>13596</v>
      </c>
      <c r="B35029" t="str">
        <f t="shared" si="1171"/>
        <v>https://www.udobaer.de/out/media/public/cust/others/s0000825-2021-ch_it.pdf</v>
      </c>
    </row>
    <row r="35030" spans="1:2" x14ac:dyDescent="0.2">
      <c r="A35030" s="1" t="s">
        <v>13597</v>
      </c>
      <c r="B35030" t="str">
        <f t="shared" si="1171"/>
        <v>https://www.udobaer.de/out/media/public/cust/others/s0000825-2021-ch_it.pdf</v>
      </c>
    </row>
    <row r="35031" spans="1:2" x14ac:dyDescent="0.2">
      <c r="A35031" s="1" t="s">
        <v>13598</v>
      </c>
      <c r="B35031" t="str">
        <f t="shared" si="1171"/>
        <v>https://www.udobaer.de/out/media/public/cust/others/s0000825-2021-ch_it.pdf</v>
      </c>
    </row>
    <row r="35032" spans="1:2" x14ac:dyDescent="0.2">
      <c r="A35032" s="1" t="s">
        <v>13599</v>
      </c>
      <c r="B35032" t="str">
        <f t="shared" si="1171"/>
        <v>https://www.udobaer.de/out/media/public/cust/others/s0000825-2021-ch_it.pdf</v>
      </c>
    </row>
    <row r="35033" spans="1:2" x14ac:dyDescent="0.2">
      <c r="A35033" s="1" t="s">
        <v>13770</v>
      </c>
      <c r="B35033" t="str">
        <f t="shared" ref="B35033:B35064" si="1172">HYPERLINK("https://www.udobaer.de/out/media/public/cust/others/s0000826-2021-ch_it.pdf")</f>
        <v>https://www.udobaer.de/out/media/public/cust/others/s0000826-2021-ch_it.pdf</v>
      </c>
    </row>
    <row r="35034" spans="1:2" x14ac:dyDescent="0.2">
      <c r="A35034" s="1" t="s">
        <v>13770</v>
      </c>
      <c r="B35034" t="str">
        <f t="shared" si="1172"/>
        <v>https://www.udobaer.de/out/media/public/cust/others/s0000826-2021-ch_it.pdf</v>
      </c>
    </row>
    <row r="35035" spans="1:2" x14ac:dyDescent="0.2">
      <c r="A35035" s="1" t="s">
        <v>13771</v>
      </c>
      <c r="B35035" t="str">
        <f t="shared" si="1172"/>
        <v>https://www.udobaer.de/out/media/public/cust/others/s0000826-2021-ch_it.pdf</v>
      </c>
    </row>
    <row r="35036" spans="1:2" x14ac:dyDescent="0.2">
      <c r="A35036" s="1" t="s">
        <v>13771</v>
      </c>
      <c r="B35036" t="str">
        <f t="shared" si="1172"/>
        <v>https://www.udobaer.de/out/media/public/cust/others/s0000826-2021-ch_it.pdf</v>
      </c>
    </row>
    <row r="35037" spans="1:2" x14ac:dyDescent="0.2">
      <c r="A35037" s="1" t="s">
        <v>13838</v>
      </c>
      <c r="B35037" t="str">
        <f t="shared" si="1172"/>
        <v>https://www.udobaer.de/out/media/public/cust/others/s0000826-2021-ch_it.pdf</v>
      </c>
    </row>
    <row r="35038" spans="1:2" x14ac:dyDescent="0.2">
      <c r="A35038" s="1" t="s">
        <v>13839</v>
      </c>
      <c r="B35038" t="str">
        <f t="shared" si="1172"/>
        <v>https://www.udobaer.de/out/media/public/cust/others/s0000826-2021-ch_it.pdf</v>
      </c>
    </row>
    <row r="35039" spans="1:2" x14ac:dyDescent="0.2">
      <c r="A35039" s="1" t="s">
        <v>13839</v>
      </c>
      <c r="B35039" t="str">
        <f t="shared" si="1172"/>
        <v>https://www.udobaer.de/out/media/public/cust/others/s0000826-2021-ch_it.pdf</v>
      </c>
    </row>
    <row r="35040" spans="1:2" x14ac:dyDescent="0.2">
      <c r="A35040" s="1" t="s">
        <v>13838</v>
      </c>
      <c r="B35040" t="str">
        <f t="shared" si="1172"/>
        <v>https://www.udobaer.de/out/media/public/cust/others/s0000826-2021-ch_it.pdf</v>
      </c>
    </row>
    <row r="35041" spans="1:2" x14ac:dyDescent="0.2">
      <c r="A35041" s="1" t="s">
        <v>13840</v>
      </c>
      <c r="B35041" t="str">
        <f t="shared" si="1172"/>
        <v>https://www.udobaer.de/out/media/public/cust/others/s0000826-2021-ch_it.pdf</v>
      </c>
    </row>
    <row r="35042" spans="1:2" x14ac:dyDescent="0.2">
      <c r="A35042" s="1" t="s">
        <v>13840</v>
      </c>
      <c r="B35042" t="str">
        <f t="shared" si="1172"/>
        <v>https://www.udobaer.de/out/media/public/cust/others/s0000826-2021-ch_it.pdf</v>
      </c>
    </row>
    <row r="35043" spans="1:2" x14ac:dyDescent="0.2">
      <c r="A35043" s="1" t="s">
        <v>13841</v>
      </c>
      <c r="B35043" t="str">
        <f t="shared" si="1172"/>
        <v>https://www.udobaer.de/out/media/public/cust/others/s0000826-2021-ch_it.pdf</v>
      </c>
    </row>
    <row r="35044" spans="1:2" x14ac:dyDescent="0.2">
      <c r="A35044" s="1" t="s">
        <v>13841</v>
      </c>
      <c r="B35044" t="str">
        <f t="shared" si="1172"/>
        <v>https://www.udobaer.de/out/media/public/cust/others/s0000826-2021-ch_it.pdf</v>
      </c>
    </row>
    <row r="35045" spans="1:2" x14ac:dyDescent="0.2">
      <c r="A35045" s="1" t="s">
        <v>13842</v>
      </c>
      <c r="B35045" t="str">
        <f t="shared" si="1172"/>
        <v>https://www.udobaer.de/out/media/public/cust/others/s0000826-2021-ch_it.pdf</v>
      </c>
    </row>
    <row r="35046" spans="1:2" x14ac:dyDescent="0.2">
      <c r="A35046" s="1" t="s">
        <v>13842</v>
      </c>
      <c r="B35046" t="str">
        <f t="shared" si="1172"/>
        <v>https://www.udobaer.de/out/media/public/cust/others/s0000826-2021-ch_it.pdf</v>
      </c>
    </row>
    <row r="35047" spans="1:2" x14ac:dyDescent="0.2">
      <c r="A35047" s="1" t="s">
        <v>13843</v>
      </c>
      <c r="B35047" t="str">
        <f t="shared" si="1172"/>
        <v>https://www.udobaer.de/out/media/public/cust/others/s0000826-2021-ch_it.pdf</v>
      </c>
    </row>
    <row r="35048" spans="1:2" x14ac:dyDescent="0.2">
      <c r="A35048" s="1" t="s">
        <v>13843</v>
      </c>
      <c r="B35048" t="str">
        <f t="shared" si="1172"/>
        <v>https://www.udobaer.de/out/media/public/cust/others/s0000826-2021-ch_it.pdf</v>
      </c>
    </row>
    <row r="35049" spans="1:2" x14ac:dyDescent="0.2">
      <c r="A35049" s="1" t="s">
        <v>13844</v>
      </c>
      <c r="B35049" t="str">
        <f t="shared" si="1172"/>
        <v>https://www.udobaer.de/out/media/public/cust/others/s0000826-2021-ch_it.pdf</v>
      </c>
    </row>
    <row r="35050" spans="1:2" x14ac:dyDescent="0.2">
      <c r="A35050" s="1" t="s">
        <v>13844</v>
      </c>
      <c r="B35050" t="str">
        <f t="shared" si="1172"/>
        <v>https://www.udobaer.de/out/media/public/cust/others/s0000826-2021-ch_it.pdf</v>
      </c>
    </row>
    <row r="35051" spans="1:2" x14ac:dyDescent="0.2">
      <c r="A35051" s="1" t="s">
        <v>13845</v>
      </c>
      <c r="B35051" t="str">
        <f t="shared" si="1172"/>
        <v>https://www.udobaer.de/out/media/public/cust/others/s0000826-2021-ch_it.pdf</v>
      </c>
    </row>
    <row r="35052" spans="1:2" x14ac:dyDescent="0.2">
      <c r="A35052" s="1" t="s">
        <v>13845</v>
      </c>
      <c r="B35052" t="str">
        <f t="shared" si="1172"/>
        <v>https://www.udobaer.de/out/media/public/cust/others/s0000826-2021-ch_it.pdf</v>
      </c>
    </row>
    <row r="35053" spans="1:2" x14ac:dyDescent="0.2">
      <c r="A35053" s="1" t="s">
        <v>13846</v>
      </c>
      <c r="B35053" t="str">
        <f t="shared" si="1172"/>
        <v>https://www.udobaer.de/out/media/public/cust/others/s0000826-2021-ch_it.pdf</v>
      </c>
    </row>
    <row r="35054" spans="1:2" x14ac:dyDescent="0.2">
      <c r="A35054" s="1" t="s">
        <v>13846</v>
      </c>
      <c r="B35054" t="str">
        <f t="shared" si="1172"/>
        <v>https://www.udobaer.de/out/media/public/cust/others/s0000826-2021-ch_it.pdf</v>
      </c>
    </row>
    <row r="35055" spans="1:2" x14ac:dyDescent="0.2">
      <c r="A35055" s="1" t="s">
        <v>13847</v>
      </c>
      <c r="B35055" t="str">
        <f t="shared" si="1172"/>
        <v>https://www.udobaer.de/out/media/public/cust/others/s0000826-2021-ch_it.pdf</v>
      </c>
    </row>
    <row r="35056" spans="1:2" x14ac:dyDescent="0.2">
      <c r="A35056" s="1" t="s">
        <v>13847</v>
      </c>
      <c r="B35056" t="str">
        <f t="shared" si="1172"/>
        <v>https://www.udobaer.de/out/media/public/cust/others/s0000826-2021-ch_it.pdf</v>
      </c>
    </row>
    <row r="35057" spans="1:2" x14ac:dyDescent="0.2">
      <c r="A35057" s="1" t="s">
        <v>13848</v>
      </c>
      <c r="B35057" t="str">
        <f t="shared" si="1172"/>
        <v>https://www.udobaer.de/out/media/public/cust/others/s0000826-2021-ch_it.pdf</v>
      </c>
    </row>
    <row r="35058" spans="1:2" x14ac:dyDescent="0.2">
      <c r="A35058" s="1" t="s">
        <v>13848</v>
      </c>
      <c r="B35058" t="str">
        <f t="shared" si="1172"/>
        <v>https://www.udobaer.de/out/media/public/cust/others/s0000826-2021-ch_it.pdf</v>
      </c>
    </row>
    <row r="35059" spans="1:2" x14ac:dyDescent="0.2">
      <c r="A35059" s="1" t="s">
        <v>13849</v>
      </c>
      <c r="B35059" t="str">
        <f t="shared" si="1172"/>
        <v>https://www.udobaer.de/out/media/public/cust/others/s0000826-2021-ch_it.pdf</v>
      </c>
    </row>
    <row r="35060" spans="1:2" x14ac:dyDescent="0.2">
      <c r="A35060" s="1" t="s">
        <v>13849</v>
      </c>
      <c r="B35060" t="str">
        <f t="shared" si="1172"/>
        <v>https://www.udobaer.de/out/media/public/cust/others/s0000826-2021-ch_it.pdf</v>
      </c>
    </row>
    <row r="35061" spans="1:2" x14ac:dyDescent="0.2">
      <c r="A35061" s="1" t="s">
        <v>13850</v>
      </c>
      <c r="B35061" t="str">
        <f t="shared" si="1172"/>
        <v>https://www.udobaer.de/out/media/public/cust/others/s0000826-2021-ch_it.pdf</v>
      </c>
    </row>
    <row r="35062" spans="1:2" x14ac:dyDescent="0.2">
      <c r="A35062" s="1" t="s">
        <v>13850</v>
      </c>
      <c r="B35062" t="str">
        <f t="shared" si="1172"/>
        <v>https://www.udobaer.de/out/media/public/cust/others/s0000826-2021-ch_it.pdf</v>
      </c>
    </row>
    <row r="35063" spans="1:2" x14ac:dyDescent="0.2">
      <c r="A35063" s="1" t="s">
        <v>13851</v>
      </c>
      <c r="B35063" t="str">
        <f t="shared" si="1172"/>
        <v>https://www.udobaer.de/out/media/public/cust/others/s0000826-2021-ch_it.pdf</v>
      </c>
    </row>
    <row r="35064" spans="1:2" x14ac:dyDescent="0.2">
      <c r="A35064" s="1" t="s">
        <v>13851</v>
      </c>
      <c r="B35064" t="str">
        <f t="shared" si="1172"/>
        <v>https://www.udobaer.de/out/media/public/cust/others/s0000826-2021-ch_it.pdf</v>
      </c>
    </row>
    <row r="35065" spans="1:2" x14ac:dyDescent="0.2">
      <c r="A35065" s="1" t="s">
        <v>13852</v>
      </c>
      <c r="B35065" t="str">
        <f t="shared" ref="B35065:B35096" si="1173">HYPERLINK("https://www.udobaer.de/out/media/public/cust/others/s0000826-2021-ch_it.pdf")</f>
        <v>https://www.udobaer.de/out/media/public/cust/others/s0000826-2021-ch_it.pdf</v>
      </c>
    </row>
    <row r="35066" spans="1:2" x14ac:dyDescent="0.2">
      <c r="A35066" s="1" t="s">
        <v>13852</v>
      </c>
      <c r="B35066" t="str">
        <f t="shared" si="1173"/>
        <v>https://www.udobaer.de/out/media/public/cust/others/s0000826-2021-ch_it.pdf</v>
      </c>
    </row>
    <row r="35067" spans="1:2" x14ac:dyDescent="0.2">
      <c r="A35067" s="1" t="s">
        <v>13853</v>
      </c>
      <c r="B35067" t="str">
        <f t="shared" si="1173"/>
        <v>https://www.udobaer.de/out/media/public/cust/others/s0000826-2021-ch_it.pdf</v>
      </c>
    </row>
    <row r="35068" spans="1:2" x14ac:dyDescent="0.2">
      <c r="A35068" s="1" t="s">
        <v>13854</v>
      </c>
      <c r="B35068" t="str">
        <f t="shared" si="1173"/>
        <v>https://www.udobaer.de/out/media/public/cust/others/s0000826-2021-ch_it.pdf</v>
      </c>
    </row>
    <row r="35069" spans="1:2" x14ac:dyDescent="0.2">
      <c r="A35069" s="1" t="s">
        <v>13853</v>
      </c>
      <c r="B35069" t="str">
        <f t="shared" si="1173"/>
        <v>https://www.udobaer.de/out/media/public/cust/others/s0000826-2021-ch_it.pdf</v>
      </c>
    </row>
    <row r="35070" spans="1:2" x14ac:dyDescent="0.2">
      <c r="A35070" s="1" t="s">
        <v>13854</v>
      </c>
      <c r="B35070" t="str">
        <f t="shared" si="1173"/>
        <v>https://www.udobaer.de/out/media/public/cust/others/s0000826-2021-ch_it.pdf</v>
      </c>
    </row>
    <row r="35071" spans="1:2" x14ac:dyDescent="0.2">
      <c r="A35071" s="1" t="s">
        <v>13855</v>
      </c>
      <c r="B35071" t="str">
        <f t="shared" si="1173"/>
        <v>https://www.udobaer.de/out/media/public/cust/others/s0000826-2021-ch_it.pdf</v>
      </c>
    </row>
    <row r="35072" spans="1:2" x14ac:dyDescent="0.2">
      <c r="A35072" s="1" t="s">
        <v>13855</v>
      </c>
      <c r="B35072" t="str">
        <f t="shared" si="1173"/>
        <v>https://www.udobaer.de/out/media/public/cust/others/s0000826-2021-ch_it.pdf</v>
      </c>
    </row>
    <row r="35073" spans="1:2" x14ac:dyDescent="0.2">
      <c r="A35073" s="1" t="s">
        <v>13856</v>
      </c>
      <c r="B35073" t="str">
        <f t="shared" si="1173"/>
        <v>https://www.udobaer.de/out/media/public/cust/others/s0000826-2021-ch_it.pdf</v>
      </c>
    </row>
    <row r="35074" spans="1:2" x14ac:dyDescent="0.2">
      <c r="A35074" s="1" t="s">
        <v>13856</v>
      </c>
      <c r="B35074" t="str">
        <f t="shared" si="1173"/>
        <v>https://www.udobaer.de/out/media/public/cust/others/s0000826-2021-ch_it.pdf</v>
      </c>
    </row>
    <row r="35075" spans="1:2" x14ac:dyDescent="0.2">
      <c r="A35075" s="1" t="s">
        <v>13857</v>
      </c>
      <c r="B35075" t="str">
        <f t="shared" si="1173"/>
        <v>https://www.udobaer.de/out/media/public/cust/others/s0000826-2021-ch_it.pdf</v>
      </c>
    </row>
    <row r="35076" spans="1:2" x14ac:dyDescent="0.2">
      <c r="A35076" s="1" t="s">
        <v>13857</v>
      </c>
      <c r="B35076" t="str">
        <f t="shared" si="1173"/>
        <v>https://www.udobaer.de/out/media/public/cust/others/s0000826-2021-ch_it.pdf</v>
      </c>
    </row>
    <row r="35077" spans="1:2" x14ac:dyDescent="0.2">
      <c r="A35077" s="1" t="s">
        <v>13858</v>
      </c>
      <c r="B35077" t="str">
        <f t="shared" si="1173"/>
        <v>https://www.udobaer.de/out/media/public/cust/others/s0000826-2021-ch_it.pdf</v>
      </c>
    </row>
    <row r="35078" spans="1:2" x14ac:dyDescent="0.2">
      <c r="A35078" s="1" t="s">
        <v>13858</v>
      </c>
      <c r="B35078" t="str">
        <f t="shared" si="1173"/>
        <v>https://www.udobaer.de/out/media/public/cust/others/s0000826-2021-ch_it.pdf</v>
      </c>
    </row>
    <row r="35079" spans="1:2" x14ac:dyDescent="0.2">
      <c r="A35079" s="1" t="s">
        <v>13859</v>
      </c>
      <c r="B35079" t="str">
        <f t="shared" si="1173"/>
        <v>https://www.udobaer.de/out/media/public/cust/others/s0000826-2021-ch_it.pdf</v>
      </c>
    </row>
    <row r="35080" spans="1:2" x14ac:dyDescent="0.2">
      <c r="A35080" s="1" t="s">
        <v>13859</v>
      </c>
      <c r="B35080" t="str">
        <f t="shared" si="1173"/>
        <v>https://www.udobaer.de/out/media/public/cust/others/s0000826-2021-ch_it.pdf</v>
      </c>
    </row>
    <row r="35081" spans="1:2" x14ac:dyDescent="0.2">
      <c r="A35081" s="1" t="s">
        <v>13860</v>
      </c>
      <c r="B35081" t="str">
        <f t="shared" si="1173"/>
        <v>https://www.udobaer.de/out/media/public/cust/others/s0000826-2021-ch_it.pdf</v>
      </c>
    </row>
    <row r="35082" spans="1:2" x14ac:dyDescent="0.2">
      <c r="A35082" s="1" t="s">
        <v>13860</v>
      </c>
      <c r="B35082" t="str">
        <f t="shared" si="1173"/>
        <v>https://www.udobaer.de/out/media/public/cust/others/s0000826-2021-ch_it.pdf</v>
      </c>
    </row>
    <row r="35083" spans="1:2" x14ac:dyDescent="0.2">
      <c r="A35083" s="1" t="s">
        <v>13861</v>
      </c>
      <c r="B35083" t="str">
        <f t="shared" si="1173"/>
        <v>https://www.udobaer.de/out/media/public/cust/others/s0000826-2021-ch_it.pdf</v>
      </c>
    </row>
    <row r="35084" spans="1:2" x14ac:dyDescent="0.2">
      <c r="A35084" s="1" t="s">
        <v>13861</v>
      </c>
      <c r="B35084" t="str">
        <f t="shared" si="1173"/>
        <v>https://www.udobaer.de/out/media/public/cust/others/s0000826-2021-ch_it.pdf</v>
      </c>
    </row>
    <row r="35085" spans="1:2" x14ac:dyDescent="0.2">
      <c r="A35085" s="1" t="s">
        <v>13862</v>
      </c>
      <c r="B35085" t="str">
        <f t="shared" si="1173"/>
        <v>https://www.udobaer.de/out/media/public/cust/others/s0000826-2021-ch_it.pdf</v>
      </c>
    </row>
    <row r="35086" spans="1:2" x14ac:dyDescent="0.2">
      <c r="A35086" s="1" t="s">
        <v>13862</v>
      </c>
      <c r="B35086" t="str">
        <f t="shared" si="1173"/>
        <v>https://www.udobaer.de/out/media/public/cust/others/s0000826-2021-ch_it.pdf</v>
      </c>
    </row>
    <row r="35087" spans="1:2" x14ac:dyDescent="0.2">
      <c r="A35087" s="1" t="s">
        <v>13863</v>
      </c>
      <c r="B35087" t="str">
        <f t="shared" si="1173"/>
        <v>https://www.udobaer.de/out/media/public/cust/others/s0000826-2021-ch_it.pdf</v>
      </c>
    </row>
    <row r="35088" spans="1:2" x14ac:dyDescent="0.2">
      <c r="A35088" s="1" t="s">
        <v>13863</v>
      </c>
      <c r="B35088" t="str">
        <f t="shared" si="1173"/>
        <v>https://www.udobaer.de/out/media/public/cust/others/s0000826-2021-ch_it.pdf</v>
      </c>
    </row>
    <row r="35089" spans="1:2" x14ac:dyDescent="0.2">
      <c r="A35089" s="1" t="s">
        <v>13864</v>
      </c>
      <c r="B35089" t="str">
        <f t="shared" si="1173"/>
        <v>https://www.udobaer.de/out/media/public/cust/others/s0000826-2021-ch_it.pdf</v>
      </c>
    </row>
    <row r="35090" spans="1:2" x14ac:dyDescent="0.2">
      <c r="A35090" s="1" t="s">
        <v>13864</v>
      </c>
      <c r="B35090" t="str">
        <f t="shared" si="1173"/>
        <v>https://www.udobaer.de/out/media/public/cust/others/s0000826-2021-ch_it.pdf</v>
      </c>
    </row>
    <row r="35091" spans="1:2" x14ac:dyDescent="0.2">
      <c r="A35091" s="1" t="s">
        <v>13865</v>
      </c>
      <c r="B35091" t="str">
        <f t="shared" si="1173"/>
        <v>https://www.udobaer.de/out/media/public/cust/others/s0000826-2021-ch_it.pdf</v>
      </c>
    </row>
    <row r="35092" spans="1:2" x14ac:dyDescent="0.2">
      <c r="A35092" s="1" t="s">
        <v>13866</v>
      </c>
      <c r="B35092" t="str">
        <f t="shared" si="1173"/>
        <v>https://www.udobaer.de/out/media/public/cust/others/s0000826-2021-ch_it.pdf</v>
      </c>
    </row>
    <row r="35093" spans="1:2" x14ac:dyDescent="0.2">
      <c r="A35093" s="1" t="s">
        <v>13867</v>
      </c>
      <c r="B35093" t="str">
        <f t="shared" si="1173"/>
        <v>https://www.udobaer.de/out/media/public/cust/others/s0000826-2021-ch_it.pdf</v>
      </c>
    </row>
    <row r="35094" spans="1:2" x14ac:dyDescent="0.2">
      <c r="A35094" s="1" t="s">
        <v>13868</v>
      </c>
      <c r="B35094" t="str">
        <f t="shared" si="1173"/>
        <v>https://www.udobaer.de/out/media/public/cust/others/s0000826-2021-ch_it.pdf</v>
      </c>
    </row>
    <row r="35095" spans="1:2" x14ac:dyDescent="0.2">
      <c r="A35095" s="1" t="s">
        <v>13869</v>
      </c>
      <c r="B35095" t="str">
        <f t="shared" si="1173"/>
        <v>https://www.udobaer.de/out/media/public/cust/others/s0000826-2021-ch_it.pdf</v>
      </c>
    </row>
    <row r="35096" spans="1:2" x14ac:dyDescent="0.2">
      <c r="A35096" s="1" t="s">
        <v>13871</v>
      </c>
      <c r="B35096" t="str">
        <f t="shared" si="1173"/>
        <v>https://www.udobaer.de/out/media/public/cust/others/s0000826-2021-ch_it.pdf</v>
      </c>
    </row>
    <row r="35097" spans="1:2" x14ac:dyDescent="0.2">
      <c r="A35097" s="1" t="s">
        <v>13884</v>
      </c>
      <c r="B35097" t="str">
        <f t="shared" ref="B35097:B35126" si="1174">HYPERLINK("https://www.udobaer.de/out/media/public/cust/others/s0000826-2021-ch_it.pdf")</f>
        <v>https://www.udobaer.de/out/media/public/cust/others/s0000826-2021-ch_it.pdf</v>
      </c>
    </row>
    <row r="35098" spans="1:2" x14ac:dyDescent="0.2">
      <c r="A35098" s="1" t="s">
        <v>13885</v>
      </c>
      <c r="B35098" t="str">
        <f t="shared" si="1174"/>
        <v>https://www.udobaer.de/out/media/public/cust/others/s0000826-2021-ch_it.pdf</v>
      </c>
    </row>
    <row r="35099" spans="1:2" x14ac:dyDescent="0.2">
      <c r="A35099" s="1" t="s">
        <v>13886</v>
      </c>
      <c r="B35099" t="str">
        <f t="shared" si="1174"/>
        <v>https://www.udobaer.de/out/media/public/cust/others/s0000826-2021-ch_it.pdf</v>
      </c>
    </row>
    <row r="35100" spans="1:2" x14ac:dyDescent="0.2">
      <c r="A35100" s="1" t="s">
        <v>13887</v>
      </c>
      <c r="B35100" t="str">
        <f t="shared" si="1174"/>
        <v>https://www.udobaer.de/out/media/public/cust/others/s0000826-2021-ch_it.pdf</v>
      </c>
    </row>
    <row r="35101" spans="1:2" x14ac:dyDescent="0.2">
      <c r="A35101" s="1" t="s">
        <v>13888</v>
      </c>
      <c r="B35101" t="str">
        <f t="shared" si="1174"/>
        <v>https://www.udobaer.de/out/media/public/cust/others/s0000826-2021-ch_it.pdf</v>
      </c>
    </row>
    <row r="35102" spans="1:2" x14ac:dyDescent="0.2">
      <c r="A35102" s="1" t="s">
        <v>13889</v>
      </c>
      <c r="B35102" t="str">
        <f t="shared" si="1174"/>
        <v>https://www.udobaer.de/out/media/public/cust/others/s0000826-2021-ch_it.pdf</v>
      </c>
    </row>
    <row r="35103" spans="1:2" x14ac:dyDescent="0.2">
      <c r="A35103" s="1" t="s">
        <v>13890</v>
      </c>
      <c r="B35103" t="str">
        <f t="shared" si="1174"/>
        <v>https://www.udobaer.de/out/media/public/cust/others/s0000826-2021-ch_it.pdf</v>
      </c>
    </row>
    <row r="35104" spans="1:2" x14ac:dyDescent="0.2">
      <c r="A35104" s="1" t="s">
        <v>13891</v>
      </c>
      <c r="B35104" t="str">
        <f t="shared" si="1174"/>
        <v>https://www.udobaer.de/out/media/public/cust/others/s0000826-2021-ch_it.pdf</v>
      </c>
    </row>
    <row r="35105" spans="1:2" x14ac:dyDescent="0.2">
      <c r="A35105" s="1" t="s">
        <v>13892</v>
      </c>
      <c r="B35105" t="str">
        <f t="shared" si="1174"/>
        <v>https://www.udobaer.de/out/media/public/cust/others/s0000826-2021-ch_it.pdf</v>
      </c>
    </row>
    <row r="35106" spans="1:2" x14ac:dyDescent="0.2">
      <c r="A35106" s="1" t="s">
        <v>13892</v>
      </c>
      <c r="B35106" t="str">
        <f t="shared" si="1174"/>
        <v>https://www.udobaer.de/out/media/public/cust/others/s0000826-2021-ch_it.pdf</v>
      </c>
    </row>
    <row r="35107" spans="1:2" x14ac:dyDescent="0.2">
      <c r="A35107" s="1" t="s">
        <v>13893</v>
      </c>
      <c r="B35107" t="str">
        <f t="shared" si="1174"/>
        <v>https://www.udobaer.de/out/media/public/cust/others/s0000826-2021-ch_it.pdf</v>
      </c>
    </row>
    <row r="35108" spans="1:2" x14ac:dyDescent="0.2">
      <c r="A35108" s="1" t="s">
        <v>13893</v>
      </c>
      <c r="B35108" t="str">
        <f t="shared" si="1174"/>
        <v>https://www.udobaer.de/out/media/public/cust/others/s0000826-2021-ch_it.pdf</v>
      </c>
    </row>
    <row r="35109" spans="1:2" x14ac:dyDescent="0.2">
      <c r="A35109" s="1" t="s">
        <v>13894</v>
      </c>
      <c r="B35109" t="str">
        <f t="shared" si="1174"/>
        <v>https://www.udobaer.de/out/media/public/cust/others/s0000826-2021-ch_it.pdf</v>
      </c>
    </row>
    <row r="35110" spans="1:2" x14ac:dyDescent="0.2">
      <c r="A35110" s="1" t="s">
        <v>13894</v>
      </c>
      <c r="B35110" t="str">
        <f t="shared" si="1174"/>
        <v>https://www.udobaer.de/out/media/public/cust/others/s0000826-2021-ch_it.pdf</v>
      </c>
    </row>
    <row r="35111" spans="1:2" x14ac:dyDescent="0.2">
      <c r="A35111" s="1" t="s">
        <v>13895</v>
      </c>
      <c r="B35111" t="str">
        <f t="shared" si="1174"/>
        <v>https://www.udobaer.de/out/media/public/cust/others/s0000826-2021-ch_it.pdf</v>
      </c>
    </row>
    <row r="35112" spans="1:2" x14ac:dyDescent="0.2">
      <c r="A35112" s="1" t="s">
        <v>13895</v>
      </c>
      <c r="B35112" t="str">
        <f t="shared" si="1174"/>
        <v>https://www.udobaer.de/out/media/public/cust/others/s0000826-2021-ch_it.pdf</v>
      </c>
    </row>
    <row r="35113" spans="1:2" x14ac:dyDescent="0.2">
      <c r="A35113" s="1" t="s">
        <v>13896</v>
      </c>
      <c r="B35113" t="str">
        <f t="shared" si="1174"/>
        <v>https://www.udobaer.de/out/media/public/cust/others/s0000826-2021-ch_it.pdf</v>
      </c>
    </row>
    <row r="35114" spans="1:2" x14ac:dyDescent="0.2">
      <c r="A35114" s="1" t="s">
        <v>13897</v>
      </c>
      <c r="B35114" t="str">
        <f t="shared" si="1174"/>
        <v>https://www.udobaer.de/out/media/public/cust/others/s0000826-2021-ch_it.pdf</v>
      </c>
    </row>
    <row r="35115" spans="1:2" x14ac:dyDescent="0.2">
      <c r="A35115" s="1" t="s">
        <v>13898</v>
      </c>
      <c r="B35115" t="str">
        <f t="shared" si="1174"/>
        <v>https://www.udobaer.de/out/media/public/cust/others/s0000826-2021-ch_it.pdf</v>
      </c>
    </row>
    <row r="35116" spans="1:2" x14ac:dyDescent="0.2">
      <c r="A35116" s="1" t="s">
        <v>13899</v>
      </c>
      <c r="B35116" t="str">
        <f t="shared" si="1174"/>
        <v>https://www.udobaer.de/out/media/public/cust/others/s0000826-2021-ch_it.pdf</v>
      </c>
    </row>
    <row r="35117" spans="1:2" x14ac:dyDescent="0.2">
      <c r="A35117" s="1" t="s">
        <v>13906</v>
      </c>
      <c r="B35117" t="str">
        <f t="shared" si="1174"/>
        <v>https://www.udobaer.de/out/media/public/cust/others/s0000826-2021-ch_it.pdf</v>
      </c>
    </row>
    <row r="35118" spans="1:2" x14ac:dyDescent="0.2">
      <c r="A35118" s="1" t="s">
        <v>13906</v>
      </c>
      <c r="B35118" t="str">
        <f t="shared" si="1174"/>
        <v>https://www.udobaer.de/out/media/public/cust/others/s0000826-2021-ch_it.pdf</v>
      </c>
    </row>
    <row r="35119" spans="1:2" x14ac:dyDescent="0.2">
      <c r="A35119" s="1" t="s">
        <v>13907</v>
      </c>
      <c r="B35119" t="str">
        <f t="shared" si="1174"/>
        <v>https://www.udobaer.de/out/media/public/cust/others/s0000826-2021-ch_it.pdf</v>
      </c>
    </row>
    <row r="35120" spans="1:2" x14ac:dyDescent="0.2">
      <c r="A35120" s="1" t="s">
        <v>13907</v>
      </c>
      <c r="B35120" t="str">
        <f t="shared" si="1174"/>
        <v>https://www.udobaer.de/out/media/public/cust/others/s0000826-2021-ch_it.pdf</v>
      </c>
    </row>
    <row r="35121" spans="1:2" x14ac:dyDescent="0.2">
      <c r="A35121" s="1" t="s">
        <v>13908</v>
      </c>
      <c r="B35121" t="str">
        <f t="shared" si="1174"/>
        <v>https://www.udobaer.de/out/media/public/cust/others/s0000826-2021-ch_it.pdf</v>
      </c>
    </row>
    <row r="35122" spans="1:2" x14ac:dyDescent="0.2">
      <c r="A35122" s="1" t="s">
        <v>13908</v>
      </c>
      <c r="B35122" t="str">
        <f t="shared" si="1174"/>
        <v>https://www.udobaer.de/out/media/public/cust/others/s0000826-2021-ch_it.pdf</v>
      </c>
    </row>
    <row r="35123" spans="1:2" x14ac:dyDescent="0.2">
      <c r="A35123" s="1" t="s">
        <v>13909</v>
      </c>
      <c r="B35123" t="str">
        <f t="shared" si="1174"/>
        <v>https://www.udobaer.de/out/media/public/cust/others/s0000826-2021-ch_it.pdf</v>
      </c>
    </row>
    <row r="35124" spans="1:2" x14ac:dyDescent="0.2">
      <c r="A35124" s="1" t="s">
        <v>13909</v>
      </c>
      <c r="B35124" t="str">
        <f t="shared" si="1174"/>
        <v>https://www.udobaer.de/out/media/public/cust/others/s0000826-2021-ch_it.pdf</v>
      </c>
    </row>
    <row r="35125" spans="1:2" x14ac:dyDescent="0.2">
      <c r="A35125" s="1" t="s">
        <v>13911</v>
      </c>
      <c r="B35125" t="str">
        <f t="shared" si="1174"/>
        <v>https://www.udobaer.de/out/media/public/cust/others/s0000826-2021-ch_it.pdf</v>
      </c>
    </row>
    <row r="35126" spans="1:2" x14ac:dyDescent="0.2">
      <c r="A35126" s="1" t="s">
        <v>13911</v>
      </c>
      <c r="B35126" t="str">
        <f t="shared" si="1174"/>
        <v>https://www.udobaer.de/out/media/public/cust/others/s0000826-2021-ch_it.pdf</v>
      </c>
    </row>
    <row r="35127" spans="1:2" x14ac:dyDescent="0.2">
      <c r="A35127" s="1" t="s">
        <v>13763</v>
      </c>
      <c r="B35127" t="str">
        <f t="shared" ref="B35127:B35168" si="1175">HYPERLINK("https://www.udobaer.de/out/media/public/cust/others/s0000827-2021-ch_it.pdf")</f>
        <v>https://www.udobaer.de/out/media/public/cust/others/s0000827-2021-ch_it.pdf</v>
      </c>
    </row>
    <row r="35128" spans="1:2" x14ac:dyDescent="0.2">
      <c r="A35128" s="1" t="s">
        <v>13769</v>
      </c>
      <c r="B35128" t="str">
        <f t="shared" si="1175"/>
        <v>https://www.udobaer.de/out/media/public/cust/others/s0000827-2021-ch_it.pdf</v>
      </c>
    </row>
    <row r="35129" spans="1:2" x14ac:dyDescent="0.2">
      <c r="A35129" s="1" t="s">
        <v>13772</v>
      </c>
      <c r="B35129" t="str">
        <f t="shared" si="1175"/>
        <v>https://www.udobaer.de/out/media/public/cust/others/s0000827-2021-ch_it.pdf</v>
      </c>
    </row>
    <row r="35130" spans="1:2" x14ac:dyDescent="0.2">
      <c r="A35130" s="1" t="s">
        <v>13773</v>
      </c>
      <c r="B35130" t="str">
        <f t="shared" si="1175"/>
        <v>https://www.udobaer.de/out/media/public/cust/others/s0000827-2021-ch_it.pdf</v>
      </c>
    </row>
    <row r="35131" spans="1:2" x14ac:dyDescent="0.2">
      <c r="A35131" s="1" t="s">
        <v>13774</v>
      </c>
      <c r="B35131" t="str">
        <f t="shared" si="1175"/>
        <v>https://www.udobaer.de/out/media/public/cust/others/s0000827-2021-ch_it.pdf</v>
      </c>
    </row>
    <row r="35132" spans="1:2" x14ac:dyDescent="0.2">
      <c r="A35132" s="1" t="s">
        <v>13775</v>
      </c>
      <c r="B35132" t="str">
        <f t="shared" si="1175"/>
        <v>https://www.udobaer.de/out/media/public/cust/others/s0000827-2021-ch_it.pdf</v>
      </c>
    </row>
    <row r="35133" spans="1:2" x14ac:dyDescent="0.2">
      <c r="A35133" s="1" t="s">
        <v>13776</v>
      </c>
      <c r="B35133" t="str">
        <f t="shared" si="1175"/>
        <v>https://www.udobaer.de/out/media/public/cust/others/s0000827-2021-ch_it.pdf</v>
      </c>
    </row>
    <row r="35134" spans="1:2" x14ac:dyDescent="0.2">
      <c r="A35134" s="1" t="s">
        <v>13777</v>
      </c>
      <c r="B35134" t="str">
        <f t="shared" si="1175"/>
        <v>https://www.udobaer.de/out/media/public/cust/others/s0000827-2021-ch_it.pdf</v>
      </c>
    </row>
    <row r="35135" spans="1:2" x14ac:dyDescent="0.2">
      <c r="A35135" s="1" t="s">
        <v>13778</v>
      </c>
      <c r="B35135" t="str">
        <f t="shared" si="1175"/>
        <v>https://www.udobaer.de/out/media/public/cust/others/s0000827-2021-ch_it.pdf</v>
      </c>
    </row>
    <row r="35136" spans="1:2" x14ac:dyDescent="0.2">
      <c r="A35136" s="1" t="s">
        <v>13779</v>
      </c>
      <c r="B35136" t="str">
        <f t="shared" si="1175"/>
        <v>https://www.udobaer.de/out/media/public/cust/others/s0000827-2021-ch_it.pdf</v>
      </c>
    </row>
    <row r="35137" spans="1:2" x14ac:dyDescent="0.2">
      <c r="A35137" s="1" t="s">
        <v>13780</v>
      </c>
      <c r="B35137" t="str">
        <f t="shared" si="1175"/>
        <v>https://www.udobaer.de/out/media/public/cust/others/s0000827-2021-ch_it.pdf</v>
      </c>
    </row>
    <row r="35138" spans="1:2" x14ac:dyDescent="0.2">
      <c r="A35138" s="1" t="s">
        <v>13781</v>
      </c>
      <c r="B35138" t="str">
        <f t="shared" si="1175"/>
        <v>https://www.udobaer.de/out/media/public/cust/others/s0000827-2021-ch_it.pdf</v>
      </c>
    </row>
    <row r="35139" spans="1:2" x14ac:dyDescent="0.2">
      <c r="A35139" s="1" t="s">
        <v>13782</v>
      </c>
      <c r="B35139" t="str">
        <f t="shared" si="1175"/>
        <v>https://www.udobaer.de/out/media/public/cust/others/s0000827-2021-ch_it.pdf</v>
      </c>
    </row>
    <row r="35140" spans="1:2" x14ac:dyDescent="0.2">
      <c r="A35140" s="1" t="s">
        <v>13783</v>
      </c>
      <c r="B35140" t="str">
        <f t="shared" si="1175"/>
        <v>https://www.udobaer.de/out/media/public/cust/others/s0000827-2021-ch_it.pdf</v>
      </c>
    </row>
    <row r="35141" spans="1:2" x14ac:dyDescent="0.2">
      <c r="A35141" s="1" t="s">
        <v>13784</v>
      </c>
      <c r="B35141" t="str">
        <f t="shared" si="1175"/>
        <v>https://www.udobaer.de/out/media/public/cust/others/s0000827-2021-ch_it.pdf</v>
      </c>
    </row>
    <row r="35142" spans="1:2" x14ac:dyDescent="0.2">
      <c r="A35142" s="1" t="s">
        <v>13785</v>
      </c>
      <c r="B35142" t="str">
        <f t="shared" si="1175"/>
        <v>https://www.udobaer.de/out/media/public/cust/others/s0000827-2021-ch_it.pdf</v>
      </c>
    </row>
    <row r="35143" spans="1:2" x14ac:dyDescent="0.2">
      <c r="A35143" s="1" t="s">
        <v>13786</v>
      </c>
      <c r="B35143" t="str">
        <f t="shared" si="1175"/>
        <v>https://www.udobaer.de/out/media/public/cust/others/s0000827-2021-ch_it.pdf</v>
      </c>
    </row>
    <row r="35144" spans="1:2" x14ac:dyDescent="0.2">
      <c r="A35144" s="1" t="s">
        <v>13787</v>
      </c>
      <c r="B35144" t="str">
        <f t="shared" si="1175"/>
        <v>https://www.udobaer.de/out/media/public/cust/others/s0000827-2021-ch_it.pdf</v>
      </c>
    </row>
    <row r="35145" spans="1:2" x14ac:dyDescent="0.2">
      <c r="A35145" s="1" t="s">
        <v>13788</v>
      </c>
      <c r="B35145" t="str">
        <f t="shared" si="1175"/>
        <v>https://www.udobaer.de/out/media/public/cust/others/s0000827-2021-ch_it.pdf</v>
      </c>
    </row>
    <row r="35146" spans="1:2" x14ac:dyDescent="0.2">
      <c r="A35146" s="1" t="s">
        <v>13789</v>
      </c>
      <c r="B35146" t="str">
        <f t="shared" si="1175"/>
        <v>https://www.udobaer.de/out/media/public/cust/others/s0000827-2021-ch_it.pdf</v>
      </c>
    </row>
    <row r="35147" spans="1:2" x14ac:dyDescent="0.2">
      <c r="A35147" s="1" t="s">
        <v>13790</v>
      </c>
      <c r="B35147" t="str">
        <f t="shared" si="1175"/>
        <v>https://www.udobaer.de/out/media/public/cust/others/s0000827-2021-ch_it.pdf</v>
      </c>
    </row>
    <row r="35148" spans="1:2" x14ac:dyDescent="0.2">
      <c r="A35148" s="1" t="s">
        <v>13792</v>
      </c>
      <c r="B35148" t="str">
        <f t="shared" si="1175"/>
        <v>https://www.udobaer.de/out/media/public/cust/others/s0000827-2021-ch_it.pdf</v>
      </c>
    </row>
    <row r="35149" spans="1:2" x14ac:dyDescent="0.2">
      <c r="A35149" s="1" t="s">
        <v>13870</v>
      </c>
      <c r="B35149" t="str">
        <f t="shared" si="1175"/>
        <v>https://www.udobaer.de/out/media/public/cust/others/s0000827-2021-ch_it.pdf</v>
      </c>
    </row>
    <row r="35150" spans="1:2" x14ac:dyDescent="0.2">
      <c r="A35150" s="1" t="s">
        <v>13872</v>
      </c>
      <c r="B35150" t="str">
        <f t="shared" si="1175"/>
        <v>https://www.udobaer.de/out/media/public/cust/others/s0000827-2021-ch_it.pdf</v>
      </c>
    </row>
    <row r="35151" spans="1:2" x14ac:dyDescent="0.2">
      <c r="A35151" s="1" t="s">
        <v>13873</v>
      </c>
      <c r="B35151" t="str">
        <f t="shared" si="1175"/>
        <v>https://www.udobaer.de/out/media/public/cust/others/s0000827-2021-ch_it.pdf</v>
      </c>
    </row>
    <row r="35152" spans="1:2" x14ac:dyDescent="0.2">
      <c r="A35152" s="1" t="s">
        <v>13874</v>
      </c>
      <c r="B35152" t="str">
        <f t="shared" si="1175"/>
        <v>https://www.udobaer.de/out/media/public/cust/others/s0000827-2021-ch_it.pdf</v>
      </c>
    </row>
    <row r="35153" spans="1:2" x14ac:dyDescent="0.2">
      <c r="A35153" s="1" t="s">
        <v>13875</v>
      </c>
      <c r="B35153" t="str">
        <f t="shared" si="1175"/>
        <v>https://www.udobaer.de/out/media/public/cust/others/s0000827-2021-ch_it.pdf</v>
      </c>
    </row>
    <row r="35154" spans="1:2" x14ac:dyDescent="0.2">
      <c r="A35154" s="1" t="s">
        <v>13876</v>
      </c>
      <c r="B35154" t="str">
        <f t="shared" si="1175"/>
        <v>https://www.udobaer.de/out/media/public/cust/others/s0000827-2021-ch_it.pdf</v>
      </c>
    </row>
    <row r="35155" spans="1:2" x14ac:dyDescent="0.2">
      <c r="A35155" s="1" t="s">
        <v>13877</v>
      </c>
      <c r="B35155" t="str">
        <f t="shared" si="1175"/>
        <v>https://www.udobaer.de/out/media/public/cust/others/s0000827-2021-ch_it.pdf</v>
      </c>
    </row>
    <row r="35156" spans="1:2" x14ac:dyDescent="0.2">
      <c r="A35156" s="1" t="s">
        <v>13878</v>
      </c>
      <c r="B35156" t="str">
        <f t="shared" si="1175"/>
        <v>https://www.udobaer.de/out/media/public/cust/others/s0000827-2021-ch_it.pdf</v>
      </c>
    </row>
    <row r="35157" spans="1:2" x14ac:dyDescent="0.2">
      <c r="A35157" s="1" t="s">
        <v>13879</v>
      </c>
      <c r="B35157" t="str">
        <f t="shared" si="1175"/>
        <v>https://www.udobaer.de/out/media/public/cust/others/s0000827-2021-ch_it.pdf</v>
      </c>
    </row>
    <row r="35158" spans="1:2" x14ac:dyDescent="0.2">
      <c r="A35158" s="1" t="s">
        <v>13880</v>
      </c>
      <c r="B35158" t="str">
        <f t="shared" si="1175"/>
        <v>https://www.udobaer.de/out/media/public/cust/others/s0000827-2021-ch_it.pdf</v>
      </c>
    </row>
    <row r="35159" spans="1:2" x14ac:dyDescent="0.2">
      <c r="A35159" s="1" t="s">
        <v>13881</v>
      </c>
      <c r="B35159" t="str">
        <f t="shared" si="1175"/>
        <v>https://www.udobaer.de/out/media/public/cust/others/s0000827-2021-ch_it.pdf</v>
      </c>
    </row>
    <row r="35160" spans="1:2" x14ac:dyDescent="0.2">
      <c r="A35160" s="1" t="s">
        <v>13882</v>
      </c>
      <c r="B35160" t="str">
        <f t="shared" si="1175"/>
        <v>https://www.udobaer.de/out/media/public/cust/others/s0000827-2021-ch_it.pdf</v>
      </c>
    </row>
    <row r="35161" spans="1:2" x14ac:dyDescent="0.2">
      <c r="A35161" s="1" t="s">
        <v>13883</v>
      </c>
      <c r="B35161" t="str">
        <f t="shared" si="1175"/>
        <v>https://www.udobaer.de/out/media/public/cust/others/s0000827-2021-ch_it.pdf</v>
      </c>
    </row>
    <row r="35162" spans="1:2" x14ac:dyDescent="0.2">
      <c r="A35162" s="1" t="s">
        <v>13900</v>
      </c>
      <c r="B35162" t="str">
        <f t="shared" si="1175"/>
        <v>https://www.udobaer.de/out/media/public/cust/others/s0000827-2021-ch_it.pdf</v>
      </c>
    </row>
    <row r="35163" spans="1:2" x14ac:dyDescent="0.2">
      <c r="A35163" s="1" t="s">
        <v>13901</v>
      </c>
      <c r="B35163" t="str">
        <f t="shared" si="1175"/>
        <v>https://www.udobaer.de/out/media/public/cust/others/s0000827-2021-ch_it.pdf</v>
      </c>
    </row>
    <row r="35164" spans="1:2" x14ac:dyDescent="0.2">
      <c r="A35164" s="1" t="s">
        <v>13902</v>
      </c>
      <c r="B35164" t="str">
        <f t="shared" si="1175"/>
        <v>https://www.udobaer.de/out/media/public/cust/others/s0000827-2021-ch_it.pdf</v>
      </c>
    </row>
    <row r="35165" spans="1:2" x14ac:dyDescent="0.2">
      <c r="A35165" s="1" t="s">
        <v>13903</v>
      </c>
      <c r="B35165" t="str">
        <f t="shared" si="1175"/>
        <v>https://www.udobaer.de/out/media/public/cust/others/s0000827-2021-ch_it.pdf</v>
      </c>
    </row>
    <row r="35166" spans="1:2" x14ac:dyDescent="0.2">
      <c r="A35166" s="1" t="s">
        <v>13904</v>
      </c>
      <c r="B35166" t="str">
        <f t="shared" si="1175"/>
        <v>https://www.udobaer.de/out/media/public/cust/others/s0000827-2021-ch_it.pdf</v>
      </c>
    </row>
    <row r="35167" spans="1:2" x14ac:dyDescent="0.2">
      <c r="A35167" s="1" t="s">
        <v>13905</v>
      </c>
      <c r="B35167" t="str">
        <f t="shared" si="1175"/>
        <v>https://www.udobaer.de/out/media/public/cust/others/s0000827-2021-ch_it.pdf</v>
      </c>
    </row>
    <row r="35168" spans="1:2" x14ac:dyDescent="0.2">
      <c r="A35168" s="1" t="s">
        <v>13912</v>
      </c>
      <c r="B35168" t="str">
        <f t="shared" si="1175"/>
        <v>https://www.udobaer.de/out/media/public/cust/others/s0000827-2021-ch_it.pdf</v>
      </c>
    </row>
    <row r="35169" spans="1:2" x14ac:dyDescent="0.2">
      <c r="A35169" s="1" t="s">
        <v>13604</v>
      </c>
      <c r="B35169" t="str">
        <f t="shared" ref="B35169:B35200" si="1176">HYPERLINK("https://www.udobaer.de/out/media/public/cust/others/s0000828-2021-ch_it.pdf")</f>
        <v>https://www.udobaer.de/out/media/public/cust/others/s0000828-2021-ch_it.pdf</v>
      </c>
    </row>
    <row r="35170" spans="1:2" x14ac:dyDescent="0.2">
      <c r="A35170" s="1" t="s">
        <v>13604</v>
      </c>
      <c r="B35170" t="str">
        <f t="shared" si="1176"/>
        <v>https://www.udobaer.de/out/media/public/cust/others/s0000828-2021-ch_it.pdf</v>
      </c>
    </row>
    <row r="35171" spans="1:2" x14ac:dyDescent="0.2">
      <c r="A35171" s="1" t="s">
        <v>13605</v>
      </c>
      <c r="B35171" t="str">
        <f t="shared" si="1176"/>
        <v>https://www.udobaer.de/out/media/public/cust/others/s0000828-2021-ch_it.pdf</v>
      </c>
    </row>
    <row r="35172" spans="1:2" x14ac:dyDescent="0.2">
      <c r="A35172" s="1" t="s">
        <v>13605</v>
      </c>
      <c r="B35172" t="str">
        <f t="shared" si="1176"/>
        <v>https://www.udobaer.de/out/media/public/cust/others/s0000828-2021-ch_it.pdf</v>
      </c>
    </row>
    <row r="35173" spans="1:2" x14ac:dyDescent="0.2">
      <c r="A35173" s="1" t="s">
        <v>13606</v>
      </c>
      <c r="B35173" t="str">
        <f t="shared" si="1176"/>
        <v>https://www.udobaer.de/out/media/public/cust/others/s0000828-2021-ch_it.pdf</v>
      </c>
    </row>
    <row r="35174" spans="1:2" x14ac:dyDescent="0.2">
      <c r="A35174" s="1" t="s">
        <v>13606</v>
      </c>
      <c r="B35174" t="str">
        <f t="shared" si="1176"/>
        <v>https://www.udobaer.de/out/media/public/cust/others/s0000828-2021-ch_it.pdf</v>
      </c>
    </row>
    <row r="35175" spans="1:2" x14ac:dyDescent="0.2">
      <c r="A35175" s="1" t="s">
        <v>13607</v>
      </c>
      <c r="B35175" t="str">
        <f t="shared" si="1176"/>
        <v>https://www.udobaer.de/out/media/public/cust/others/s0000828-2021-ch_it.pdf</v>
      </c>
    </row>
    <row r="35176" spans="1:2" x14ac:dyDescent="0.2">
      <c r="A35176" s="1" t="s">
        <v>13608</v>
      </c>
      <c r="B35176" t="str">
        <f t="shared" si="1176"/>
        <v>https://www.udobaer.de/out/media/public/cust/others/s0000828-2021-ch_it.pdf</v>
      </c>
    </row>
    <row r="35177" spans="1:2" x14ac:dyDescent="0.2">
      <c r="A35177" s="1" t="s">
        <v>13609</v>
      </c>
      <c r="B35177" t="str">
        <f t="shared" si="1176"/>
        <v>https://www.udobaer.de/out/media/public/cust/others/s0000828-2021-ch_it.pdf</v>
      </c>
    </row>
    <row r="35178" spans="1:2" x14ac:dyDescent="0.2">
      <c r="A35178" s="1" t="s">
        <v>13610</v>
      </c>
      <c r="B35178" t="str">
        <f t="shared" si="1176"/>
        <v>https://www.udobaer.de/out/media/public/cust/others/s0000828-2021-ch_it.pdf</v>
      </c>
    </row>
    <row r="35179" spans="1:2" x14ac:dyDescent="0.2">
      <c r="A35179" s="1" t="s">
        <v>13611</v>
      </c>
      <c r="B35179" t="str">
        <f t="shared" si="1176"/>
        <v>https://www.udobaer.de/out/media/public/cust/others/s0000828-2021-ch_it.pdf</v>
      </c>
    </row>
    <row r="35180" spans="1:2" x14ac:dyDescent="0.2">
      <c r="A35180" s="1" t="s">
        <v>13612</v>
      </c>
      <c r="B35180" t="str">
        <f t="shared" si="1176"/>
        <v>https://www.udobaer.de/out/media/public/cust/others/s0000828-2021-ch_it.pdf</v>
      </c>
    </row>
    <row r="35181" spans="1:2" x14ac:dyDescent="0.2">
      <c r="A35181" s="1" t="s">
        <v>13612</v>
      </c>
      <c r="B35181" t="str">
        <f t="shared" si="1176"/>
        <v>https://www.udobaer.de/out/media/public/cust/others/s0000828-2021-ch_it.pdf</v>
      </c>
    </row>
    <row r="35182" spans="1:2" x14ac:dyDescent="0.2">
      <c r="A35182" s="1" t="s">
        <v>13626</v>
      </c>
      <c r="B35182" t="str">
        <f t="shared" si="1176"/>
        <v>https://www.udobaer.de/out/media/public/cust/others/s0000828-2021-ch_it.pdf</v>
      </c>
    </row>
    <row r="35183" spans="1:2" x14ac:dyDescent="0.2">
      <c r="A35183" s="1" t="s">
        <v>13628</v>
      </c>
      <c r="B35183" t="str">
        <f t="shared" si="1176"/>
        <v>https://www.udobaer.de/out/media/public/cust/others/s0000828-2021-ch_it.pdf</v>
      </c>
    </row>
    <row r="35184" spans="1:2" x14ac:dyDescent="0.2">
      <c r="A35184" s="1" t="s">
        <v>13631</v>
      </c>
      <c r="B35184" t="str">
        <f t="shared" si="1176"/>
        <v>https://www.udobaer.de/out/media/public/cust/others/s0000828-2021-ch_it.pdf</v>
      </c>
    </row>
    <row r="35185" spans="1:2" x14ac:dyDescent="0.2">
      <c r="A35185" s="1" t="s">
        <v>13632</v>
      </c>
      <c r="B35185" t="str">
        <f t="shared" si="1176"/>
        <v>https://www.udobaer.de/out/media/public/cust/others/s0000828-2021-ch_it.pdf</v>
      </c>
    </row>
    <row r="35186" spans="1:2" x14ac:dyDescent="0.2">
      <c r="A35186" s="1" t="s">
        <v>13632</v>
      </c>
      <c r="B35186" t="str">
        <f t="shared" si="1176"/>
        <v>https://www.udobaer.de/out/media/public/cust/others/s0000828-2021-ch_it.pdf</v>
      </c>
    </row>
    <row r="35187" spans="1:2" x14ac:dyDescent="0.2">
      <c r="A35187" s="1" t="s">
        <v>13631</v>
      </c>
      <c r="B35187" t="str">
        <f t="shared" si="1176"/>
        <v>https://www.udobaer.de/out/media/public/cust/others/s0000828-2021-ch_it.pdf</v>
      </c>
    </row>
    <row r="35188" spans="1:2" x14ac:dyDescent="0.2">
      <c r="A35188" s="1" t="s">
        <v>13633</v>
      </c>
      <c r="B35188" t="str">
        <f t="shared" si="1176"/>
        <v>https://www.udobaer.de/out/media/public/cust/others/s0000828-2021-ch_it.pdf</v>
      </c>
    </row>
    <row r="35189" spans="1:2" x14ac:dyDescent="0.2">
      <c r="A35189" s="1" t="s">
        <v>13633</v>
      </c>
      <c r="B35189" t="str">
        <f t="shared" si="1176"/>
        <v>https://www.udobaer.de/out/media/public/cust/others/s0000828-2021-ch_it.pdf</v>
      </c>
    </row>
    <row r="35190" spans="1:2" x14ac:dyDescent="0.2">
      <c r="A35190" s="1" t="s">
        <v>13634</v>
      </c>
      <c r="B35190" t="str">
        <f t="shared" si="1176"/>
        <v>https://www.udobaer.de/out/media/public/cust/others/s0000828-2021-ch_it.pdf</v>
      </c>
    </row>
    <row r="35191" spans="1:2" x14ac:dyDescent="0.2">
      <c r="A35191" s="1" t="s">
        <v>13634</v>
      </c>
      <c r="B35191" t="str">
        <f t="shared" si="1176"/>
        <v>https://www.udobaer.de/out/media/public/cust/others/s0000828-2021-ch_it.pdf</v>
      </c>
    </row>
    <row r="35192" spans="1:2" x14ac:dyDescent="0.2">
      <c r="A35192" s="1" t="s">
        <v>13635</v>
      </c>
      <c r="B35192" t="str">
        <f t="shared" si="1176"/>
        <v>https://www.udobaer.de/out/media/public/cust/others/s0000828-2021-ch_it.pdf</v>
      </c>
    </row>
    <row r="35193" spans="1:2" x14ac:dyDescent="0.2">
      <c r="A35193" s="1" t="s">
        <v>13635</v>
      </c>
      <c r="B35193" t="str">
        <f t="shared" si="1176"/>
        <v>https://www.udobaer.de/out/media/public/cust/others/s0000828-2021-ch_it.pdf</v>
      </c>
    </row>
    <row r="35194" spans="1:2" x14ac:dyDescent="0.2">
      <c r="A35194" s="1" t="s">
        <v>13636</v>
      </c>
      <c r="B35194" t="str">
        <f t="shared" si="1176"/>
        <v>https://www.udobaer.de/out/media/public/cust/others/s0000828-2021-ch_it.pdf</v>
      </c>
    </row>
    <row r="35195" spans="1:2" x14ac:dyDescent="0.2">
      <c r="A35195" s="1" t="s">
        <v>13636</v>
      </c>
      <c r="B35195" t="str">
        <f t="shared" si="1176"/>
        <v>https://www.udobaer.de/out/media/public/cust/others/s0000828-2021-ch_it.pdf</v>
      </c>
    </row>
    <row r="35196" spans="1:2" x14ac:dyDescent="0.2">
      <c r="A35196" s="1" t="s">
        <v>13637</v>
      </c>
      <c r="B35196" t="str">
        <f t="shared" si="1176"/>
        <v>https://www.udobaer.de/out/media/public/cust/others/s0000828-2021-ch_it.pdf</v>
      </c>
    </row>
    <row r="35197" spans="1:2" x14ac:dyDescent="0.2">
      <c r="A35197" s="1" t="s">
        <v>13637</v>
      </c>
      <c r="B35197" t="str">
        <f t="shared" si="1176"/>
        <v>https://www.udobaer.de/out/media/public/cust/others/s0000828-2021-ch_it.pdf</v>
      </c>
    </row>
    <row r="35198" spans="1:2" x14ac:dyDescent="0.2">
      <c r="A35198" s="1" t="s">
        <v>13638</v>
      </c>
      <c r="B35198" t="str">
        <f t="shared" si="1176"/>
        <v>https://www.udobaer.de/out/media/public/cust/others/s0000828-2021-ch_it.pdf</v>
      </c>
    </row>
    <row r="35199" spans="1:2" x14ac:dyDescent="0.2">
      <c r="A35199" s="1" t="s">
        <v>13638</v>
      </c>
      <c r="B35199" t="str">
        <f t="shared" si="1176"/>
        <v>https://www.udobaer.de/out/media/public/cust/others/s0000828-2021-ch_it.pdf</v>
      </c>
    </row>
    <row r="35200" spans="1:2" x14ac:dyDescent="0.2">
      <c r="A35200" s="1" t="s">
        <v>13639</v>
      </c>
      <c r="B35200" t="str">
        <f t="shared" si="1176"/>
        <v>https://www.udobaer.de/out/media/public/cust/others/s0000828-2021-ch_it.pdf</v>
      </c>
    </row>
    <row r="35201" spans="1:2" x14ac:dyDescent="0.2">
      <c r="A35201" s="1" t="s">
        <v>13639</v>
      </c>
      <c r="B35201" t="str">
        <f t="shared" ref="B35201:B35232" si="1177">HYPERLINK("https://www.udobaer.de/out/media/public/cust/others/s0000828-2021-ch_it.pdf")</f>
        <v>https://www.udobaer.de/out/media/public/cust/others/s0000828-2021-ch_it.pdf</v>
      </c>
    </row>
    <row r="35202" spans="1:2" x14ac:dyDescent="0.2">
      <c r="A35202" s="1" t="s">
        <v>13640</v>
      </c>
      <c r="B35202" t="str">
        <f t="shared" si="1177"/>
        <v>https://www.udobaer.de/out/media/public/cust/others/s0000828-2021-ch_it.pdf</v>
      </c>
    </row>
    <row r="35203" spans="1:2" x14ac:dyDescent="0.2">
      <c r="A35203" s="1" t="s">
        <v>13640</v>
      </c>
      <c r="B35203" t="str">
        <f t="shared" si="1177"/>
        <v>https://www.udobaer.de/out/media/public/cust/others/s0000828-2021-ch_it.pdf</v>
      </c>
    </row>
    <row r="35204" spans="1:2" x14ac:dyDescent="0.2">
      <c r="A35204" s="1" t="s">
        <v>13641</v>
      </c>
      <c r="B35204" t="str">
        <f t="shared" si="1177"/>
        <v>https://www.udobaer.de/out/media/public/cust/others/s0000828-2021-ch_it.pdf</v>
      </c>
    </row>
    <row r="35205" spans="1:2" x14ac:dyDescent="0.2">
      <c r="A35205" s="1" t="s">
        <v>13641</v>
      </c>
      <c r="B35205" t="str">
        <f t="shared" si="1177"/>
        <v>https://www.udobaer.de/out/media/public/cust/others/s0000828-2021-ch_it.pdf</v>
      </c>
    </row>
    <row r="35206" spans="1:2" x14ac:dyDescent="0.2">
      <c r="A35206" s="1" t="s">
        <v>13642</v>
      </c>
      <c r="B35206" t="str">
        <f t="shared" si="1177"/>
        <v>https://www.udobaer.de/out/media/public/cust/others/s0000828-2021-ch_it.pdf</v>
      </c>
    </row>
    <row r="35207" spans="1:2" x14ac:dyDescent="0.2">
      <c r="A35207" s="1" t="s">
        <v>13642</v>
      </c>
      <c r="B35207" t="str">
        <f t="shared" si="1177"/>
        <v>https://www.udobaer.de/out/media/public/cust/others/s0000828-2021-ch_it.pdf</v>
      </c>
    </row>
    <row r="35208" spans="1:2" x14ac:dyDescent="0.2">
      <c r="A35208" s="1" t="s">
        <v>13643</v>
      </c>
      <c r="B35208" t="str">
        <f t="shared" si="1177"/>
        <v>https://www.udobaer.de/out/media/public/cust/others/s0000828-2021-ch_it.pdf</v>
      </c>
    </row>
    <row r="35209" spans="1:2" x14ac:dyDescent="0.2">
      <c r="A35209" s="1" t="s">
        <v>13643</v>
      </c>
      <c r="B35209" t="str">
        <f t="shared" si="1177"/>
        <v>https://www.udobaer.de/out/media/public/cust/others/s0000828-2021-ch_it.pdf</v>
      </c>
    </row>
    <row r="35210" spans="1:2" x14ac:dyDescent="0.2">
      <c r="A35210" s="1" t="s">
        <v>13644</v>
      </c>
      <c r="B35210" t="str">
        <f t="shared" si="1177"/>
        <v>https://www.udobaer.de/out/media/public/cust/others/s0000828-2021-ch_it.pdf</v>
      </c>
    </row>
    <row r="35211" spans="1:2" x14ac:dyDescent="0.2">
      <c r="A35211" s="1" t="s">
        <v>13644</v>
      </c>
      <c r="B35211" t="str">
        <f t="shared" si="1177"/>
        <v>https://www.udobaer.de/out/media/public/cust/others/s0000828-2021-ch_it.pdf</v>
      </c>
    </row>
    <row r="35212" spans="1:2" x14ac:dyDescent="0.2">
      <c r="A35212" s="1" t="s">
        <v>13645</v>
      </c>
      <c r="B35212" t="str">
        <f t="shared" si="1177"/>
        <v>https://www.udobaer.de/out/media/public/cust/others/s0000828-2021-ch_it.pdf</v>
      </c>
    </row>
    <row r="35213" spans="1:2" x14ac:dyDescent="0.2">
      <c r="A35213" s="1" t="s">
        <v>13645</v>
      </c>
      <c r="B35213" t="str">
        <f t="shared" si="1177"/>
        <v>https://www.udobaer.de/out/media/public/cust/others/s0000828-2021-ch_it.pdf</v>
      </c>
    </row>
    <row r="35214" spans="1:2" x14ac:dyDescent="0.2">
      <c r="A35214" s="1" t="s">
        <v>13646</v>
      </c>
      <c r="B35214" t="str">
        <f t="shared" si="1177"/>
        <v>https://www.udobaer.de/out/media/public/cust/others/s0000828-2021-ch_it.pdf</v>
      </c>
    </row>
    <row r="35215" spans="1:2" x14ac:dyDescent="0.2">
      <c r="A35215" s="1" t="s">
        <v>13646</v>
      </c>
      <c r="B35215" t="str">
        <f t="shared" si="1177"/>
        <v>https://www.udobaer.de/out/media/public/cust/others/s0000828-2021-ch_it.pdf</v>
      </c>
    </row>
    <row r="35216" spans="1:2" x14ac:dyDescent="0.2">
      <c r="A35216" s="1" t="s">
        <v>13647</v>
      </c>
      <c r="B35216" t="str">
        <f t="shared" si="1177"/>
        <v>https://www.udobaer.de/out/media/public/cust/others/s0000828-2021-ch_it.pdf</v>
      </c>
    </row>
    <row r="35217" spans="1:2" x14ac:dyDescent="0.2">
      <c r="A35217" s="1" t="s">
        <v>13647</v>
      </c>
      <c r="B35217" t="str">
        <f t="shared" si="1177"/>
        <v>https://www.udobaer.de/out/media/public/cust/others/s0000828-2021-ch_it.pdf</v>
      </c>
    </row>
    <row r="35218" spans="1:2" x14ac:dyDescent="0.2">
      <c r="A35218" s="1" t="s">
        <v>13648</v>
      </c>
      <c r="B35218" t="str">
        <f t="shared" si="1177"/>
        <v>https://www.udobaer.de/out/media/public/cust/others/s0000828-2021-ch_it.pdf</v>
      </c>
    </row>
    <row r="35219" spans="1:2" x14ac:dyDescent="0.2">
      <c r="A35219" s="1" t="s">
        <v>13649</v>
      </c>
      <c r="B35219" t="str">
        <f t="shared" si="1177"/>
        <v>https://www.udobaer.de/out/media/public/cust/others/s0000828-2021-ch_it.pdf</v>
      </c>
    </row>
    <row r="35220" spans="1:2" x14ac:dyDescent="0.2">
      <c r="A35220" s="1" t="s">
        <v>13650</v>
      </c>
      <c r="B35220" t="str">
        <f t="shared" si="1177"/>
        <v>https://www.udobaer.de/out/media/public/cust/others/s0000828-2021-ch_it.pdf</v>
      </c>
    </row>
    <row r="35221" spans="1:2" x14ac:dyDescent="0.2">
      <c r="A35221" s="1" t="s">
        <v>13651</v>
      </c>
      <c r="B35221" t="str">
        <f t="shared" si="1177"/>
        <v>https://www.udobaer.de/out/media/public/cust/others/s0000828-2021-ch_it.pdf</v>
      </c>
    </row>
    <row r="35222" spans="1:2" x14ac:dyDescent="0.2">
      <c r="A35222" s="1" t="s">
        <v>13652</v>
      </c>
      <c r="B35222" t="str">
        <f t="shared" si="1177"/>
        <v>https://www.udobaer.de/out/media/public/cust/others/s0000828-2021-ch_it.pdf</v>
      </c>
    </row>
    <row r="35223" spans="1:2" x14ac:dyDescent="0.2">
      <c r="A35223" s="1" t="s">
        <v>13658</v>
      </c>
      <c r="B35223" t="str">
        <f t="shared" si="1177"/>
        <v>https://www.udobaer.de/out/media/public/cust/others/s0000828-2021-ch_it.pdf</v>
      </c>
    </row>
    <row r="35224" spans="1:2" x14ac:dyDescent="0.2">
      <c r="A35224" s="1" t="s">
        <v>13658</v>
      </c>
      <c r="B35224" t="str">
        <f t="shared" si="1177"/>
        <v>https://www.udobaer.de/out/media/public/cust/others/s0000828-2021-ch_it.pdf</v>
      </c>
    </row>
    <row r="35225" spans="1:2" x14ac:dyDescent="0.2">
      <c r="A35225" s="1" t="s">
        <v>13659</v>
      </c>
      <c r="B35225" t="str">
        <f t="shared" si="1177"/>
        <v>https://www.udobaer.de/out/media/public/cust/others/s0000828-2021-ch_it.pdf</v>
      </c>
    </row>
    <row r="35226" spans="1:2" x14ac:dyDescent="0.2">
      <c r="A35226" s="1" t="s">
        <v>13659</v>
      </c>
      <c r="B35226" t="str">
        <f t="shared" si="1177"/>
        <v>https://www.udobaer.de/out/media/public/cust/others/s0000828-2021-ch_it.pdf</v>
      </c>
    </row>
    <row r="35227" spans="1:2" x14ac:dyDescent="0.2">
      <c r="A35227" s="1" t="s">
        <v>13660</v>
      </c>
      <c r="B35227" t="str">
        <f t="shared" si="1177"/>
        <v>https://www.udobaer.de/out/media/public/cust/others/s0000828-2021-ch_it.pdf</v>
      </c>
    </row>
    <row r="35228" spans="1:2" x14ac:dyDescent="0.2">
      <c r="A35228" s="1" t="s">
        <v>13660</v>
      </c>
      <c r="B35228" t="str">
        <f t="shared" si="1177"/>
        <v>https://www.udobaer.de/out/media/public/cust/others/s0000828-2021-ch_it.pdf</v>
      </c>
    </row>
    <row r="35229" spans="1:2" x14ac:dyDescent="0.2">
      <c r="A35229" s="1" t="s">
        <v>13661</v>
      </c>
      <c r="B35229" t="str">
        <f t="shared" si="1177"/>
        <v>https://www.udobaer.de/out/media/public/cust/others/s0000828-2021-ch_it.pdf</v>
      </c>
    </row>
    <row r="35230" spans="1:2" x14ac:dyDescent="0.2">
      <c r="A35230" s="1" t="s">
        <v>13661</v>
      </c>
      <c r="B35230" t="str">
        <f t="shared" si="1177"/>
        <v>https://www.udobaer.de/out/media/public/cust/others/s0000828-2021-ch_it.pdf</v>
      </c>
    </row>
    <row r="35231" spans="1:2" x14ac:dyDescent="0.2">
      <c r="A35231" s="1" t="s">
        <v>13662</v>
      </c>
      <c r="B35231" t="str">
        <f t="shared" si="1177"/>
        <v>https://www.udobaer.de/out/media/public/cust/others/s0000828-2021-ch_it.pdf</v>
      </c>
    </row>
    <row r="35232" spans="1:2" x14ac:dyDescent="0.2">
      <c r="A35232" s="1" t="s">
        <v>13662</v>
      </c>
      <c r="B35232" t="str">
        <f t="shared" si="1177"/>
        <v>https://www.udobaer.de/out/media/public/cust/others/s0000828-2021-ch_it.pdf</v>
      </c>
    </row>
    <row r="35233" spans="1:2" x14ac:dyDescent="0.2">
      <c r="A35233" s="1" t="s">
        <v>13663</v>
      </c>
      <c r="B35233" t="str">
        <f t="shared" ref="B35233:B35250" si="1178">HYPERLINK("https://www.udobaer.de/out/media/public/cust/others/s0000828-2021-ch_it.pdf")</f>
        <v>https://www.udobaer.de/out/media/public/cust/others/s0000828-2021-ch_it.pdf</v>
      </c>
    </row>
    <row r="35234" spans="1:2" x14ac:dyDescent="0.2">
      <c r="A35234" s="1" t="s">
        <v>13663</v>
      </c>
      <c r="B35234" t="str">
        <f t="shared" si="1178"/>
        <v>https://www.udobaer.de/out/media/public/cust/others/s0000828-2021-ch_it.pdf</v>
      </c>
    </row>
    <row r="35235" spans="1:2" x14ac:dyDescent="0.2">
      <c r="A35235" s="1" t="s">
        <v>13664</v>
      </c>
      <c r="B35235" t="str">
        <f t="shared" si="1178"/>
        <v>https://www.udobaer.de/out/media/public/cust/others/s0000828-2021-ch_it.pdf</v>
      </c>
    </row>
    <row r="35236" spans="1:2" x14ac:dyDescent="0.2">
      <c r="A35236" s="1" t="s">
        <v>13665</v>
      </c>
      <c r="B35236" t="str">
        <f t="shared" si="1178"/>
        <v>https://www.udobaer.de/out/media/public/cust/others/s0000828-2021-ch_it.pdf</v>
      </c>
    </row>
    <row r="35237" spans="1:2" x14ac:dyDescent="0.2">
      <c r="A35237" s="1" t="s">
        <v>13666</v>
      </c>
      <c r="B35237" t="str">
        <f t="shared" si="1178"/>
        <v>https://www.udobaer.de/out/media/public/cust/others/s0000828-2021-ch_it.pdf</v>
      </c>
    </row>
    <row r="35238" spans="1:2" x14ac:dyDescent="0.2">
      <c r="A35238" s="1" t="s">
        <v>13667</v>
      </c>
      <c r="B35238" t="str">
        <f t="shared" si="1178"/>
        <v>https://www.udobaer.de/out/media/public/cust/others/s0000828-2021-ch_it.pdf</v>
      </c>
    </row>
    <row r="35239" spans="1:2" x14ac:dyDescent="0.2">
      <c r="A35239" s="1" t="s">
        <v>13668</v>
      </c>
      <c r="B35239" t="str">
        <f t="shared" si="1178"/>
        <v>https://www.udobaer.de/out/media/public/cust/others/s0000828-2021-ch_it.pdf</v>
      </c>
    </row>
    <row r="35240" spans="1:2" x14ac:dyDescent="0.2">
      <c r="A35240" s="1" t="s">
        <v>13669</v>
      </c>
      <c r="B35240" t="str">
        <f t="shared" si="1178"/>
        <v>https://www.udobaer.de/out/media/public/cust/others/s0000828-2021-ch_it.pdf</v>
      </c>
    </row>
    <row r="35241" spans="1:2" x14ac:dyDescent="0.2">
      <c r="A35241" s="1" t="s">
        <v>13670</v>
      </c>
      <c r="B35241" t="str">
        <f t="shared" si="1178"/>
        <v>https://www.udobaer.de/out/media/public/cust/others/s0000828-2021-ch_it.pdf</v>
      </c>
    </row>
    <row r="35242" spans="1:2" x14ac:dyDescent="0.2">
      <c r="A35242" s="1" t="s">
        <v>13671</v>
      </c>
      <c r="B35242" t="str">
        <f t="shared" si="1178"/>
        <v>https://www.udobaer.de/out/media/public/cust/others/s0000828-2021-ch_it.pdf</v>
      </c>
    </row>
    <row r="35243" spans="1:2" x14ac:dyDescent="0.2">
      <c r="A35243" s="1" t="s">
        <v>13672</v>
      </c>
      <c r="B35243" t="str">
        <f t="shared" si="1178"/>
        <v>https://www.udobaer.de/out/media/public/cust/others/s0000828-2021-ch_it.pdf</v>
      </c>
    </row>
    <row r="35244" spans="1:2" x14ac:dyDescent="0.2">
      <c r="A35244" s="1" t="s">
        <v>13673</v>
      </c>
      <c r="B35244" t="str">
        <f t="shared" si="1178"/>
        <v>https://www.udobaer.de/out/media/public/cust/others/s0000828-2021-ch_it.pdf</v>
      </c>
    </row>
    <row r="35245" spans="1:2" x14ac:dyDescent="0.2">
      <c r="A35245" s="1" t="s">
        <v>13674</v>
      </c>
      <c r="B35245" t="str">
        <f t="shared" si="1178"/>
        <v>https://www.udobaer.de/out/media/public/cust/others/s0000828-2021-ch_it.pdf</v>
      </c>
    </row>
    <row r="35246" spans="1:2" x14ac:dyDescent="0.2">
      <c r="A35246" s="1" t="s">
        <v>13675</v>
      </c>
      <c r="B35246" t="str">
        <f t="shared" si="1178"/>
        <v>https://www.udobaer.de/out/media/public/cust/others/s0000828-2021-ch_it.pdf</v>
      </c>
    </row>
    <row r="35247" spans="1:2" x14ac:dyDescent="0.2">
      <c r="A35247" s="1" t="s">
        <v>13676</v>
      </c>
      <c r="B35247" t="str">
        <f t="shared" si="1178"/>
        <v>https://www.udobaer.de/out/media/public/cust/others/s0000828-2021-ch_it.pdf</v>
      </c>
    </row>
    <row r="35248" spans="1:2" x14ac:dyDescent="0.2">
      <c r="A35248" s="1" t="s">
        <v>13677</v>
      </c>
      <c r="B35248" t="str">
        <f t="shared" si="1178"/>
        <v>https://www.udobaer.de/out/media/public/cust/others/s0000828-2021-ch_it.pdf</v>
      </c>
    </row>
    <row r="35249" spans="1:2" x14ac:dyDescent="0.2">
      <c r="A35249" s="1" t="s">
        <v>13680</v>
      </c>
      <c r="B35249" t="str">
        <f t="shared" si="1178"/>
        <v>https://www.udobaer.de/out/media/public/cust/others/s0000828-2021-ch_it.pdf</v>
      </c>
    </row>
    <row r="35250" spans="1:2" x14ac:dyDescent="0.2">
      <c r="A35250" s="1" t="s">
        <v>13682</v>
      </c>
      <c r="B35250" t="str">
        <f t="shared" si="1178"/>
        <v>https://www.udobaer.de/out/media/public/cust/others/s0000828-2021-ch_it.pdf</v>
      </c>
    </row>
    <row r="35251" spans="1:2" x14ac:dyDescent="0.2">
      <c r="A35251" s="1" t="s">
        <v>13613</v>
      </c>
      <c r="B35251" t="str">
        <f t="shared" ref="B35251:B35282" si="1179">HYPERLINK("https://www.udobaer.de/out/media/public/cust/others/s0000829-2021-ch_it.pdf")</f>
        <v>https://www.udobaer.de/out/media/public/cust/others/s0000829-2021-ch_it.pdf</v>
      </c>
    </row>
    <row r="35252" spans="1:2" x14ac:dyDescent="0.2">
      <c r="A35252" s="1" t="s">
        <v>13614</v>
      </c>
      <c r="B35252" t="str">
        <f t="shared" si="1179"/>
        <v>https://www.udobaer.de/out/media/public/cust/others/s0000829-2021-ch_it.pdf</v>
      </c>
    </row>
    <row r="35253" spans="1:2" x14ac:dyDescent="0.2">
      <c r="A35253" s="1" t="s">
        <v>13614</v>
      </c>
      <c r="B35253" t="str">
        <f t="shared" si="1179"/>
        <v>https://www.udobaer.de/out/media/public/cust/others/s0000829-2021-ch_it.pdf</v>
      </c>
    </row>
    <row r="35254" spans="1:2" x14ac:dyDescent="0.2">
      <c r="A35254" s="1" t="s">
        <v>13615</v>
      </c>
      <c r="B35254" t="str">
        <f t="shared" si="1179"/>
        <v>https://www.udobaer.de/out/media/public/cust/others/s0000829-2021-ch_it.pdf</v>
      </c>
    </row>
    <row r="35255" spans="1:2" x14ac:dyDescent="0.2">
      <c r="A35255" s="1" t="s">
        <v>13616</v>
      </c>
      <c r="B35255" t="str">
        <f t="shared" si="1179"/>
        <v>https://www.udobaer.de/out/media/public/cust/others/s0000829-2021-ch_it.pdf</v>
      </c>
    </row>
    <row r="35256" spans="1:2" x14ac:dyDescent="0.2">
      <c r="A35256" s="1" t="s">
        <v>13615</v>
      </c>
      <c r="B35256" t="str">
        <f t="shared" si="1179"/>
        <v>https://www.udobaer.de/out/media/public/cust/others/s0000829-2021-ch_it.pdf</v>
      </c>
    </row>
    <row r="35257" spans="1:2" x14ac:dyDescent="0.2">
      <c r="A35257" s="1" t="s">
        <v>13613</v>
      </c>
      <c r="B35257" t="str">
        <f t="shared" si="1179"/>
        <v>https://www.udobaer.de/out/media/public/cust/others/s0000829-2021-ch_it.pdf</v>
      </c>
    </row>
    <row r="35258" spans="1:2" x14ac:dyDescent="0.2">
      <c r="A35258" s="1" t="s">
        <v>13617</v>
      </c>
      <c r="B35258" t="str">
        <f t="shared" si="1179"/>
        <v>https://www.udobaer.de/out/media/public/cust/others/s0000829-2021-ch_it.pdf</v>
      </c>
    </row>
    <row r="35259" spans="1:2" x14ac:dyDescent="0.2">
      <c r="A35259" s="1" t="s">
        <v>13618</v>
      </c>
      <c r="B35259" t="str">
        <f t="shared" si="1179"/>
        <v>https://www.udobaer.de/out/media/public/cust/others/s0000829-2021-ch_it.pdf</v>
      </c>
    </row>
    <row r="35260" spans="1:2" x14ac:dyDescent="0.2">
      <c r="A35260" s="1" t="s">
        <v>13619</v>
      </c>
      <c r="B35260" t="str">
        <f t="shared" si="1179"/>
        <v>https://www.udobaer.de/out/media/public/cust/others/s0000829-2021-ch_it.pdf</v>
      </c>
    </row>
    <row r="35261" spans="1:2" x14ac:dyDescent="0.2">
      <c r="A35261" s="1" t="s">
        <v>13620</v>
      </c>
      <c r="B35261" t="str">
        <f t="shared" si="1179"/>
        <v>https://www.udobaer.de/out/media/public/cust/others/s0000829-2021-ch_it.pdf</v>
      </c>
    </row>
    <row r="35262" spans="1:2" x14ac:dyDescent="0.2">
      <c r="A35262" s="1" t="s">
        <v>13621</v>
      </c>
      <c r="B35262" t="str">
        <f t="shared" si="1179"/>
        <v>https://www.udobaer.de/out/media/public/cust/others/s0000829-2021-ch_it.pdf</v>
      </c>
    </row>
    <row r="35263" spans="1:2" x14ac:dyDescent="0.2">
      <c r="A35263" s="1" t="s">
        <v>13622</v>
      </c>
      <c r="B35263" t="str">
        <f t="shared" si="1179"/>
        <v>https://www.udobaer.de/out/media/public/cust/others/s0000829-2021-ch_it.pdf</v>
      </c>
    </row>
    <row r="35264" spans="1:2" x14ac:dyDescent="0.2">
      <c r="A35264" s="1" t="s">
        <v>13623</v>
      </c>
      <c r="B35264" t="str">
        <f t="shared" si="1179"/>
        <v>https://www.udobaer.de/out/media/public/cust/others/s0000829-2021-ch_it.pdf</v>
      </c>
    </row>
    <row r="35265" spans="1:2" x14ac:dyDescent="0.2">
      <c r="A35265" s="1" t="s">
        <v>13624</v>
      </c>
      <c r="B35265" t="str">
        <f t="shared" si="1179"/>
        <v>https://www.udobaer.de/out/media/public/cust/others/s0000829-2021-ch_it.pdf</v>
      </c>
    </row>
    <row r="35266" spans="1:2" x14ac:dyDescent="0.2">
      <c r="A35266" s="1" t="s">
        <v>13625</v>
      </c>
      <c r="B35266" t="str">
        <f t="shared" si="1179"/>
        <v>https://www.udobaer.de/out/media/public/cust/others/s0000829-2021-ch_it.pdf</v>
      </c>
    </row>
    <row r="35267" spans="1:2" x14ac:dyDescent="0.2">
      <c r="A35267" s="1" t="s">
        <v>13627</v>
      </c>
      <c r="B35267" t="str">
        <f t="shared" si="1179"/>
        <v>https://www.udobaer.de/out/media/public/cust/others/s0000829-2021-ch_it.pdf</v>
      </c>
    </row>
    <row r="35268" spans="1:2" x14ac:dyDescent="0.2">
      <c r="A35268" s="1" t="s">
        <v>13653</v>
      </c>
      <c r="B35268" t="str">
        <f t="shared" si="1179"/>
        <v>https://www.udobaer.de/out/media/public/cust/others/s0000829-2021-ch_it.pdf</v>
      </c>
    </row>
    <row r="35269" spans="1:2" x14ac:dyDescent="0.2">
      <c r="A35269" s="1" t="s">
        <v>13653</v>
      </c>
      <c r="B35269" t="str">
        <f t="shared" si="1179"/>
        <v>https://www.udobaer.de/out/media/public/cust/others/s0000829-2021-ch_it.pdf</v>
      </c>
    </row>
    <row r="35270" spans="1:2" x14ac:dyDescent="0.2">
      <c r="A35270" s="1" t="s">
        <v>13654</v>
      </c>
      <c r="B35270" t="str">
        <f t="shared" si="1179"/>
        <v>https://www.udobaer.de/out/media/public/cust/others/s0000829-2021-ch_it.pdf</v>
      </c>
    </row>
    <row r="35271" spans="1:2" x14ac:dyDescent="0.2">
      <c r="A35271" s="1" t="s">
        <v>13654</v>
      </c>
      <c r="B35271" t="str">
        <f t="shared" si="1179"/>
        <v>https://www.udobaer.de/out/media/public/cust/others/s0000829-2021-ch_it.pdf</v>
      </c>
    </row>
    <row r="35272" spans="1:2" x14ac:dyDescent="0.2">
      <c r="A35272" s="1" t="s">
        <v>13655</v>
      </c>
      <c r="B35272" t="str">
        <f t="shared" si="1179"/>
        <v>https://www.udobaer.de/out/media/public/cust/others/s0000829-2021-ch_it.pdf</v>
      </c>
    </row>
    <row r="35273" spans="1:2" x14ac:dyDescent="0.2">
      <c r="A35273" s="1" t="s">
        <v>13655</v>
      </c>
      <c r="B35273" t="str">
        <f t="shared" si="1179"/>
        <v>https://www.udobaer.de/out/media/public/cust/others/s0000829-2021-ch_it.pdf</v>
      </c>
    </row>
    <row r="35274" spans="1:2" x14ac:dyDescent="0.2">
      <c r="A35274" s="1" t="s">
        <v>13656</v>
      </c>
      <c r="B35274" t="str">
        <f t="shared" si="1179"/>
        <v>https://www.udobaer.de/out/media/public/cust/others/s0000829-2021-ch_it.pdf</v>
      </c>
    </row>
    <row r="35275" spans="1:2" x14ac:dyDescent="0.2">
      <c r="A35275" s="1" t="s">
        <v>13656</v>
      </c>
      <c r="B35275" t="str">
        <f t="shared" si="1179"/>
        <v>https://www.udobaer.de/out/media/public/cust/others/s0000829-2021-ch_it.pdf</v>
      </c>
    </row>
    <row r="35276" spans="1:2" x14ac:dyDescent="0.2">
      <c r="A35276" s="1" t="s">
        <v>13657</v>
      </c>
      <c r="B35276" t="str">
        <f t="shared" si="1179"/>
        <v>https://www.udobaer.de/out/media/public/cust/others/s0000829-2021-ch_it.pdf</v>
      </c>
    </row>
    <row r="35277" spans="1:2" x14ac:dyDescent="0.2">
      <c r="A35277" s="1" t="s">
        <v>13657</v>
      </c>
      <c r="B35277" t="str">
        <f t="shared" si="1179"/>
        <v>https://www.udobaer.de/out/media/public/cust/others/s0000829-2021-ch_it.pdf</v>
      </c>
    </row>
    <row r="35278" spans="1:2" x14ac:dyDescent="0.2">
      <c r="A35278" s="1" t="s">
        <v>13678</v>
      </c>
      <c r="B35278" t="str">
        <f t="shared" si="1179"/>
        <v>https://www.udobaer.de/out/media/public/cust/others/s0000829-2021-ch_it.pdf</v>
      </c>
    </row>
    <row r="35279" spans="1:2" x14ac:dyDescent="0.2">
      <c r="A35279" s="1" t="s">
        <v>13679</v>
      </c>
      <c r="B35279" t="str">
        <f t="shared" si="1179"/>
        <v>https://www.udobaer.de/out/media/public/cust/others/s0000829-2021-ch_it.pdf</v>
      </c>
    </row>
    <row r="35280" spans="1:2" x14ac:dyDescent="0.2">
      <c r="A35280" s="1" t="s">
        <v>13681</v>
      </c>
      <c r="B35280" t="str">
        <f t="shared" si="1179"/>
        <v>https://www.udobaer.de/out/media/public/cust/others/s0000829-2021-ch_it.pdf</v>
      </c>
    </row>
    <row r="35281" spans="1:2" x14ac:dyDescent="0.2">
      <c r="A35281" s="1" t="s">
        <v>13683</v>
      </c>
      <c r="B35281" t="str">
        <f t="shared" si="1179"/>
        <v>https://www.udobaer.de/out/media/public/cust/others/s0000829-2021-ch_it.pdf</v>
      </c>
    </row>
    <row r="35282" spans="1:2" x14ac:dyDescent="0.2">
      <c r="A35282" s="1" t="s">
        <v>13684</v>
      </c>
      <c r="B35282" t="str">
        <f t="shared" si="1179"/>
        <v>https://www.udobaer.de/out/media/public/cust/others/s0000829-2021-ch_it.pdf</v>
      </c>
    </row>
    <row r="35283" spans="1:2" x14ac:dyDescent="0.2">
      <c r="A35283" s="1" t="s">
        <v>13685</v>
      </c>
      <c r="B35283" t="str">
        <f t="shared" ref="B35283:B35304" si="1180">HYPERLINK("https://www.udobaer.de/out/media/public/cust/others/s0000829-2021-ch_it.pdf")</f>
        <v>https://www.udobaer.de/out/media/public/cust/others/s0000829-2021-ch_it.pdf</v>
      </c>
    </row>
    <row r="35284" spans="1:2" x14ac:dyDescent="0.2">
      <c r="A35284" s="1" t="s">
        <v>13686</v>
      </c>
      <c r="B35284" t="str">
        <f t="shared" si="1180"/>
        <v>https://www.udobaer.de/out/media/public/cust/others/s0000829-2021-ch_it.pdf</v>
      </c>
    </row>
    <row r="35285" spans="1:2" x14ac:dyDescent="0.2">
      <c r="A35285" s="1" t="s">
        <v>13686</v>
      </c>
      <c r="B35285" t="str">
        <f t="shared" si="1180"/>
        <v>https://www.udobaer.de/out/media/public/cust/others/s0000829-2021-ch_it.pdf</v>
      </c>
    </row>
    <row r="35286" spans="1:2" x14ac:dyDescent="0.2">
      <c r="A35286" s="1" t="s">
        <v>13687</v>
      </c>
      <c r="B35286" t="str">
        <f t="shared" si="1180"/>
        <v>https://www.udobaer.de/out/media/public/cust/others/s0000829-2021-ch_it.pdf</v>
      </c>
    </row>
    <row r="35287" spans="1:2" x14ac:dyDescent="0.2">
      <c r="A35287" s="1" t="s">
        <v>13688</v>
      </c>
      <c r="B35287" t="str">
        <f t="shared" si="1180"/>
        <v>https://www.udobaer.de/out/media/public/cust/others/s0000829-2021-ch_it.pdf</v>
      </c>
    </row>
    <row r="35288" spans="1:2" x14ac:dyDescent="0.2">
      <c r="A35288" s="1" t="s">
        <v>13688</v>
      </c>
      <c r="B35288" t="str">
        <f t="shared" si="1180"/>
        <v>https://www.udobaer.de/out/media/public/cust/others/s0000829-2021-ch_it.pdf</v>
      </c>
    </row>
    <row r="35289" spans="1:2" x14ac:dyDescent="0.2">
      <c r="A35289" s="1" t="s">
        <v>13689</v>
      </c>
      <c r="B35289" t="str">
        <f t="shared" si="1180"/>
        <v>https://www.udobaer.de/out/media/public/cust/others/s0000829-2021-ch_it.pdf</v>
      </c>
    </row>
    <row r="35290" spans="1:2" x14ac:dyDescent="0.2">
      <c r="A35290" s="1" t="s">
        <v>13689</v>
      </c>
      <c r="B35290" t="str">
        <f t="shared" si="1180"/>
        <v>https://www.udobaer.de/out/media/public/cust/others/s0000829-2021-ch_it.pdf</v>
      </c>
    </row>
    <row r="35291" spans="1:2" x14ac:dyDescent="0.2">
      <c r="A35291" s="1" t="s">
        <v>13690</v>
      </c>
      <c r="B35291" t="str">
        <f t="shared" si="1180"/>
        <v>https://www.udobaer.de/out/media/public/cust/others/s0000829-2021-ch_it.pdf</v>
      </c>
    </row>
    <row r="35292" spans="1:2" x14ac:dyDescent="0.2">
      <c r="A35292" s="1" t="s">
        <v>13690</v>
      </c>
      <c r="B35292" t="str">
        <f t="shared" si="1180"/>
        <v>https://www.udobaer.de/out/media/public/cust/others/s0000829-2021-ch_it.pdf</v>
      </c>
    </row>
    <row r="35293" spans="1:2" x14ac:dyDescent="0.2">
      <c r="A35293" s="1" t="s">
        <v>13691</v>
      </c>
      <c r="B35293" t="str">
        <f t="shared" si="1180"/>
        <v>https://www.udobaer.de/out/media/public/cust/others/s0000829-2021-ch_it.pdf</v>
      </c>
    </row>
    <row r="35294" spans="1:2" x14ac:dyDescent="0.2">
      <c r="A35294" s="1" t="s">
        <v>13692</v>
      </c>
      <c r="B35294" t="str">
        <f t="shared" si="1180"/>
        <v>https://www.udobaer.de/out/media/public/cust/others/s0000829-2021-ch_it.pdf</v>
      </c>
    </row>
    <row r="35295" spans="1:2" x14ac:dyDescent="0.2">
      <c r="A35295" s="1" t="s">
        <v>13692</v>
      </c>
      <c r="B35295" t="str">
        <f t="shared" si="1180"/>
        <v>https://www.udobaer.de/out/media/public/cust/others/s0000829-2021-ch_it.pdf</v>
      </c>
    </row>
    <row r="35296" spans="1:2" x14ac:dyDescent="0.2">
      <c r="A35296" s="1" t="s">
        <v>13693</v>
      </c>
      <c r="B35296" t="str">
        <f t="shared" si="1180"/>
        <v>https://www.udobaer.de/out/media/public/cust/others/s0000829-2021-ch_it.pdf</v>
      </c>
    </row>
    <row r="35297" spans="1:2" x14ac:dyDescent="0.2">
      <c r="A35297" s="1" t="s">
        <v>13693</v>
      </c>
      <c r="B35297" t="str">
        <f t="shared" si="1180"/>
        <v>https://www.udobaer.de/out/media/public/cust/others/s0000829-2021-ch_it.pdf</v>
      </c>
    </row>
    <row r="35298" spans="1:2" x14ac:dyDescent="0.2">
      <c r="A35298" s="1" t="s">
        <v>13694</v>
      </c>
      <c r="B35298" t="str">
        <f t="shared" si="1180"/>
        <v>https://www.udobaer.de/out/media/public/cust/others/s0000829-2021-ch_it.pdf</v>
      </c>
    </row>
    <row r="35299" spans="1:2" x14ac:dyDescent="0.2">
      <c r="A35299" s="1" t="s">
        <v>13694</v>
      </c>
      <c r="B35299" t="str">
        <f t="shared" si="1180"/>
        <v>https://www.udobaer.de/out/media/public/cust/others/s0000829-2021-ch_it.pdf</v>
      </c>
    </row>
    <row r="35300" spans="1:2" x14ac:dyDescent="0.2">
      <c r="A35300" s="1" t="s">
        <v>13695</v>
      </c>
      <c r="B35300" t="str">
        <f t="shared" si="1180"/>
        <v>https://www.udobaer.de/out/media/public/cust/others/s0000829-2021-ch_it.pdf</v>
      </c>
    </row>
    <row r="35301" spans="1:2" x14ac:dyDescent="0.2">
      <c r="A35301" s="1" t="s">
        <v>13696</v>
      </c>
      <c r="B35301" t="str">
        <f t="shared" si="1180"/>
        <v>https://www.udobaer.de/out/media/public/cust/others/s0000829-2021-ch_it.pdf</v>
      </c>
    </row>
    <row r="35302" spans="1:2" x14ac:dyDescent="0.2">
      <c r="A35302" s="1" t="s">
        <v>13697</v>
      </c>
      <c r="B35302" t="str">
        <f t="shared" si="1180"/>
        <v>https://www.udobaer.de/out/media/public/cust/others/s0000829-2021-ch_it.pdf</v>
      </c>
    </row>
    <row r="35303" spans="1:2" x14ac:dyDescent="0.2">
      <c r="A35303" s="1" t="s">
        <v>13698</v>
      </c>
      <c r="B35303" t="str">
        <f t="shared" si="1180"/>
        <v>https://www.udobaer.de/out/media/public/cust/others/s0000829-2021-ch_it.pdf</v>
      </c>
    </row>
    <row r="35304" spans="1:2" x14ac:dyDescent="0.2">
      <c r="A35304" s="1" t="s">
        <v>13699</v>
      </c>
      <c r="B35304" t="str">
        <f t="shared" si="1180"/>
        <v>https://www.udobaer.de/out/media/public/cust/others/s0000829-2021-ch_it.pdf</v>
      </c>
    </row>
    <row r="35305" spans="1:2" x14ac:dyDescent="0.2">
      <c r="A35305" s="1" t="s">
        <v>14313</v>
      </c>
      <c r="B35305" t="str">
        <f t="shared" ref="B35305:B35344" si="1181">HYPERLINK("https://www.udobaer.de/out/media/public/cust/others/s0000830-2021-ch_it.pdf")</f>
        <v>https://www.udobaer.de/out/media/public/cust/others/s0000830-2021-ch_it.pdf</v>
      </c>
    </row>
    <row r="35306" spans="1:2" x14ac:dyDescent="0.2">
      <c r="A35306" s="1" t="s">
        <v>14314</v>
      </c>
      <c r="B35306" t="str">
        <f t="shared" si="1181"/>
        <v>https://www.udobaer.de/out/media/public/cust/others/s0000830-2021-ch_it.pdf</v>
      </c>
    </row>
    <row r="35307" spans="1:2" x14ac:dyDescent="0.2">
      <c r="A35307" s="1" t="s">
        <v>14315</v>
      </c>
      <c r="B35307" t="str">
        <f t="shared" si="1181"/>
        <v>https://www.udobaer.de/out/media/public/cust/others/s0000830-2021-ch_it.pdf</v>
      </c>
    </row>
    <row r="35308" spans="1:2" x14ac:dyDescent="0.2">
      <c r="A35308" s="1" t="s">
        <v>14316</v>
      </c>
      <c r="B35308" t="str">
        <f t="shared" si="1181"/>
        <v>https://www.udobaer.de/out/media/public/cust/others/s0000830-2021-ch_it.pdf</v>
      </c>
    </row>
    <row r="35309" spans="1:2" x14ac:dyDescent="0.2">
      <c r="A35309" s="1" t="s">
        <v>14317</v>
      </c>
      <c r="B35309" t="str">
        <f t="shared" si="1181"/>
        <v>https://www.udobaer.de/out/media/public/cust/others/s0000830-2021-ch_it.pdf</v>
      </c>
    </row>
    <row r="35310" spans="1:2" x14ac:dyDescent="0.2">
      <c r="A35310" s="1" t="s">
        <v>14318</v>
      </c>
      <c r="B35310" t="str">
        <f t="shared" si="1181"/>
        <v>https://www.udobaer.de/out/media/public/cust/others/s0000830-2021-ch_it.pdf</v>
      </c>
    </row>
    <row r="35311" spans="1:2" x14ac:dyDescent="0.2">
      <c r="A35311" s="1" t="s">
        <v>14319</v>
      </c>
      <c r="B35311" t="str">
        <f t="shared" si="1181"/>
        <v>https://www.udobaer.de/out/media/public/cust/others/s0000830-2021-ch_it.pdf</v>
      </c>
    </row>
    <row r="35312" spans="1:2" x14ac:dyDescent="0.2">
      <c r="A35312" s="1" t="s">
        <v>14320</v>
      </c>
      <c r="B35312" t="str">
        <f t="shared" si="1181"/>
        <v>https://www.udobaer.de/out/media/public/cust/others/s0000830-2021-ch_it.pdf</v>
      </c>
    </row>
    <row r="35313" spans="1:2" x14ac:dyDescent="0.2">
      <c r="A35313" s="1" t="s">
        <v>14321</v>
      </c>
      <c r="B35313" t="str">
        <f t="shared" si="1181"/>
        <v>https://www.udobaer.de/out/media/public/cust/others/s0000830-2021-ch_it.pdf</v>
      </c>
    </row>
    <row r="35314" spans="1:2" x14ac:dyDescent="0.2">
      <c r="A35314" s="1" t="s">
        <v>14322</v>
      </c>
      <c r="B35314" t="str">
        <f t="shared" si="1181"/>
        <v>https://www.udobaer.de/out/media/public/cust/others/s0000830-2021-ch_it.pdf</v>
      </c>
    </row>
    <row r="35315" spans="1:2" x14ac:dyDescent="0.2">
      <c r="A35315" s="1" t="s">
        <v>14323</v>
      </c>
      <c r="B35315" t="str">
        <f t="shared" si="1181"/>
        <v>https://www.udobaer.de/out/media/public/cust/others/s0000830-2021-ch_it.pdf</v>
      </c>
    </row>
    <row r="35316" spans="1:2" x14ac:dyDescent="0.2">
      <c r="A35316" s="1" t="s">
        <v>14324</v>
      </c>
      <c r="B35316" t="str">
        <f t="shared" si="1181"/>
        <v>https://www.udobaer.de/out/media/public/cust/others/s0000830-2021-ch_it.pdf</v>
      </c>
    </row>
    <row r="35317" spans="1:2" x14ac:dyDescent="0.2">
      <c r="A35317" s="1" t="s">
        <v>14325</v>
      </c>
      <c r="B35317" t="str">
        <f t="shared" si="1181"/>
        <v>https://www.udobaer.de/out/media/public/cust/others/s0000830-2021-ch_it.pdf</v>
      </c>
    </row>
    <row r="35318" spans="1:2" x14ac:dyDescent="0.2">
      <c r="A35318" s="1" t="s">
        <v>14326</v>
      </c>
      <c r="B35318" t="str">
        <f t="shared" si="1181"/>
        <v>https://www.udobaer.de/out/media/public/cust/others/s0000830-2021-ch_it.pdf</v>
      </c>
    </row>
    <row r="35319" spans="1:2" x14ac:dyDescent="0.2">
      <c r="A35319" s="1" t="s">
        <v>14327</v>
      </c>
      <c r="B35319" t="str">
        <f t="shared" si="1181"/>
        <v>https://www.udobaer.de/out/media/public/cust/others/s0000830-2021-ch_it.pdf</v>
      </c>
    </row>
    <row r="35320" spans="1:2" x14ac:dyDescent="0.2">
      <c r="A35320" s="1" t="s">
        <v>14328</v>
      </c>
      <c r="B35320" t="str">
        <f t="shared" si="1181"/>
        <v>https://www.udobaer.de/out/media/public/cust/others/s0000830-2021-ch_it.pdf</v>
      </c>
    </row>
    <row r="35321" spans="1:2" x14ac:dyDescent="0.2">
      <c r="A35321" s="1" t="s">
        <v>14329</v>
      </c>
      <c r="B35321" t="str">
        <f t="shared" si="1181"/>
        <v>https://www.udobaer.de/out/media/public/cust/others/s0000830-2021-ch_it.pdf</v>
      </c>
    </row>
    <row r="35322" spans="1:2" x14ac:dyDescent="0.2">
      <c r="A35322" s="1" t="s">
        <v>14330</v>
      </c>
      <c r="B35322" t="str">
        <f t="shared" si="1181"/>
        <v>https://www.udobaer.de/out/media/public/cust/others/s0000830-2021-ch_it.pdf</v>
      </c>
    </row>
    <row r="35323" spans="1:2" x14ac:dyDescent="0.2">
      <c r="A35323" s="1" t="s">
        <v>14331</v>
      </c>
      <c r="B35323" t="str">
        <f t="shared" si="1181"/>
        <v>https://www.udobaer.de/out/media/public/cust/others/s0000830-2021-ch_it.pdf</v>
      </c>
    </row>
    <row r="35324" spans="1:2" x14ac:dyDescent="0.2">
      <c r="A35324" s="1" t="s">
        <v>14332</v>
      </c>
      <c r="B35324" t="str">
        <f t="shared" si="1181"/>
        <v>https://www.udobaer.de/out/media/public/cust/others/s0000830-2021-ch_it.pdf</v>
      </c>
    </row>
    <row r="35325" spans="1:2" x14ac:dyDescent="0.2">
      <c r="A35325" s="1" t="s">
        <v>14333</v>
      </c>
      <c r="B35325" t="str">
        <f t="shared" si="1181"/>
        <v>https://www.udobaer.de/out/media/public/cust/others/s0000830-2021-ch_it.pdf</v>
      </c>
    </row>
    <row r="35326" spans="1:2" x14ac:dyDescent="0.2">
      <c r="A35326" s="1" t="s">
        <v>14334</v>
      </c>
      <c r="B35326" t="str">
        <f t="shared" si="1181"/>
        <v>https://www.udobaer.de/out/media/public/cust/others/s0000830-2021-ch_it.pdf</v>
      </c>
    </row>
    <row r="35327" spans="1:2" x14ac:dyDescent="0.2">
      <c r="A35327" s="1" t="s">
        <v>14335</v>
      </c>
      <c r="B35327" t="str">
        <f t="shared" si="1181"/>
        <v>https://www.udobaer.de/out/media/public/cust/others/s0000830-2021-ch_it.pdf</v>
      </c>
    </row>
    <row r="35328" spans="1:2" x14ac:dyDescent="0.2">
      <c r="A35328" s="1" t="s">
        <v>14336</v>
      </c>
      <c r="B35328" t="str">
        <f t="shared" si="1181"/>
        <v>https://www.udobaer.de/out/media/public/cust/others/s0000830-2021-ch_it.pdf</v>
      </c>
    </row>
    <row r="35329" spans="1:2" x14ac:dyDescent="0.2">
      <c r="A35329" s="1" t="s">
        <v>14337</v>
      </c>
      <c r="B35329" t="str">
        <f t="shared" si="1181"/>
        <v>https://www.udobaer.de/out/media/public/cust/others/s0000830-2021-ch_it.pdf</v>
      </c>
    </row>
    <row r="35330" spans="1:2" x14ac:dyDescent="0.2">
      <c r="A35330" s="1" t="s">
        <v>14338</v>
      </c>
      <c r="B35330" t="str">
        <f t="shared" si="1181"/>
        <v>https://www.udobaer.de/out/media/public/cust/others/s0000830-2021-ch_it.pdf</v>
      </c>
    </row>
    <row r="35331" spans="1:2" x14ac:dyDescent="0.2">
      <c r="A35331" s="1" t="s">
        <v>14339</v>
      </c>
      <c r="B35331" t="str">
        <f t="shared" si="1181"/>
        <v>https://www.udobaer.de/out/media/public/cust/others/s0000830-2021-ch_it.pdf</v>
      </c>
    </row>
    <row r="35332" spans="1:2" x14ac:dyDescent="0.2">
      <c r="A35332" s="1" t="s">
        <v>14340</v>
      </c>
      <c r="B35332" t="str">
        <f t="shared" si="1181"/>
        <v>https://www.udobaer.de/out/media/public/cust/others/s0000830-2021-ch_it.pdf</v>
      </c>
    </row>
    <row r="35333" spans="1:2" x14ac:dyDescent="0.2">
      <c r="A35333" s="1" t="s">
        <v>14341</v>
      </c>
      <c r="B35333" t="str">
        <f t="shared" si="1181"/>
        <v>https://www.udobaer.de/out/media/public/cust/others/s0000830-2021-ch_it.pdf</v>
      </c>
    </row>
    <row r="35334" spans="1:2" x14ac:dyDescent="0.2">
      <c r="A35334" s="1" t="s">
        <v>14342</v>
      </c>
      <c r="B35334" t="str">
        <f t="shared" si="1181"/>
        <v>https://www.udobaer.de/out/media/public/cust/others/s0000830-2021-ch_it.pdf</v>
      </c>
    </row>
    <row r="35335" spans="1:2" x14ac:dyDescent="0.2">
      <c r="A35335" s="1" t="s">
        <v>14343</v>
      </c>
      <c r="B35335" t="str">
        <f t="shared" si="1181"/>
        <v>https://www.udobaer.de/out/media/public/cust/others/s0000830-2021-ch_it.pdf</v>
      </c>
    </row>
    <row r="35336" spans="1:2" x14ac:dyDescent="0.2">
      <c r="A35336" s="1" t="s">
        <v>14344</v>
      </c>
      <c r="B35336" t="str">
        <f t="shared" si="1181"/>
        <v>https://www.udobaer.de/out/media/public/cust/others/s0000830-2021-ch_it.pdf</v>
      </c>
    </row>
    <row r="35337" spans="1:2" x14ac:dyDescent="0.2">
      <c r="A35337" s="1" t="s">
        <v>14345</v>
      </c>
      <c r="B35337" t="str">
        <f t="shared" si="1181"/>
        <v>https://www.udobaer.de/out/media/public/cust/others/s0000830-2021-ch_it.pdf</v>
      </c>
    </row>
    <row r="35338" spans="1:2" x14ac:dyDescent="0.2">
      <c r="A35338" s="1" t="s">
        <v>14353</v>
      </c>
      <c r="B35338" t="str">
        <f t="shared" si="1181"/>
        <v>https://www.udobaer.de/out/media/public/cust/others/s0000830-2021-ch_it.pdf</v>
      </c>
    </row>
    <row r="35339" spans="1:2" x14ac:dyDescent="0.2">
      <c r="A35339" s="1" t="s">
        <v>14355</v>
      </c>
      <c r="B35339" t="str">
        <f t="shared" si="1181"/>
        <v>https://www.udobaer.de/out/media/public/cust/others/s0000830-2021-ch_it.pdf</v>
      </c>
    </row>
    <row r="35340" spans="1:2" x14ac:dyDescent="0.2">
      <c r="A35340" s="1" t="s">
        <v>14356</v>
      </c>
      <c r="B35340" t="str">
        <f t="shared" si="1181"/>
        <v>https://www.udobaer.de/out/media/public/cust/others/s0000830-2021-ch_it.pdf</v>
      </c>
    </row>
    <row r="35341" spans="1:2" x14ac:dyDescent="0.2">
      <c r="A35341" s="1" t="s">
        <v>14357</v>
      </c>
      <c r="B35341" t="str">
        <f t="shared" si="1181"/>
        <v>https://www.udobaer.de/out/media/public/cust/others/s0000830-2021-ch_it.pdf</v>
      </c>
    </row>
    <row r="35342" spans="1:2" x14ac:dyDescent="0.2">
      <c r="A35342" s="1" t="s">
        <v>14358</v>
      </c>
      <c r="B35342" t="str">
        <f t="shared" si="1181"/>
        <v>https://www.udobaer.de/out/media/public/cust/others/s0000830-2021-ch_it.pdf</v>
      </c>
    </row>
    <row r="35343" spans="1:2" x14ac:dyDescent="0.2">
      <c r="A35343" s="1" t="s">
        <v>14359</v>
      </c>
      <c r="B35343" t="str">
        <f t="shared" si="1181"/>
        <v>https://www.udobaer.de/out/media/public/cust/others/s0000830-2021-ch_it.pdf</v>
      </c>
    </row>
    <row r="35344" spans="1:2" x14ac:dyDescent="0.2">
      <c r="A35344" s="1" t="s">
        <v>14364</v>
      </c>
      <c r="B35344" t="str">
        <f t="shared" si="1181"/>
        <v>https://www.udobaer.de/out/media/public/cust/others/s0000830-2021-ch_it.pdf</v>
      </c>
    </row>
    <row r="35345" spans="1:2" x14ac:dyDescent="0.2">
      <c r="A35345" s="1" t="s">
        <v>13914</v>
      </c>
      <c r="B35345" t="str">
        <f t="shared" ref="B35345:B35385" si="1182">HYPERLINK("https://www.udobaer.de/out/media/public/cust/others/s0000831-2021-ch_it.pdf")</f>
        <v>https://www.udobaer.de/out/media/public/cust/others/s0000831-2021-ch_it.pdf</v>
      </c>
    </row>
    <row r="35346" spans="1:2" x14ac:dyDescent="0.2">
      <c r="A35346" s="1" t="s">
        <v>13915</v>
      </c>
      <c r="B35346" t="str">
        <f t="shared" si="1182"/>
        <v>https://www.udobaer.de/out/media/public/cust/others/s0000831-2021-ch_it.pdf</v>
      </c>
    </row>
    <row r="35347" spans="1:2" x14ac:dyDescent="0.2">
      <c r="A35347" s="1" t="s">
        <v>13916</v>
      </c>
      <c r="B35347" t="str">
        <f t="shared" si="1182"/>
        <v>https://www.udobaer.de/out/media/public/cust/others/s0000831-2021-ch_it.pdf</v>
      </c>
    </row>
    <row r="35348" spans="1:2" x14ac:dyDescent="0.2">
      <c r="A35348" s="1" t="s">
        <v>13917</v>
      </c>
      <c r="B35348" t="str">
        <f t="shared" si="1182"/>
        <v>https://www.udobaer.de/out/media/public/cust/others/s0000831-2021-ch_it.pdf</v>
      </c>
    </row>
    <row r="35349" spans="1:2" x14ac:dyDescent="0.2">
      <c r="A35349" s="1" t="s">
        <v>13918</v>
      </c>
      <c r="B35349" t="str">
        <f t="shared" si="1182"/>
        <v>https://www.udobaer.de/out/media/public/cust/others/s0000831-2021-ch_it.pdf</v>
      </c>
    </row>
    <row r="35350" spans="1:2" x14ac:dyDescent="0.2">
      <c r="A35350" s="1" t="s">
        <v>13919</v>
      </c>
      <c r="B35350" t="str">
        <f t="shared" si="1182"/>
        <v>https://www.udobaer.de/out/media/public/cust/others/s0000831-2021-ch_it.pdf</v>
      </c>
    </row>
    <row r="35351" spans="1:2" x14ac:dyDescent="0.2">
      <c r="A35351" s="1" t="s">
        <v>13920</v>
      </c>
      <c r="B35351" t="str">
        <f t="shared" si="1182"/>
        <v>https://www.udobaer.de/out/media/public/cust/others/s0000831-2021-ch_it.pdf</v>
      </c>
    </row>
    <row r="35352" spans="1:2" x14ac:dyDescent="0.2">
      <c r="A35352" s="1" t="s">
        <v>13921</v>
      </c>
      <c r="B35352" t="str">
        <f t="shared" si="1182"/>
        <v>https://www.udobaer.de/out/media/public/cust/others/s0000831-2021-ch_it.pdf</v>
      </c>
    </row>
    <row r="35353" spans="1:2" x14ac:dyDescent="0.2">
      <c r="A35353" s="1" t="s">
        <v>13922</v>
      </c>
      <c r="B35353" t="str">
        <f t="shared" si="1182"/>
        <v>https://www.udobaer.de/out/media/public/cust/others/s0000831-2021-ch_it.pdf</v>
      </c>
    </row>
    <row r="35354" spans="1:2" x14ac:dyDescent="0.2">
      <c r="A35354" s="1" t="s">
        <v>13923</v>
      </c>
      <c r="B35354" t="str">
        <f t="shared" si="1182"/>
        <v>https://www.udobaer.de/out/media/public/cust/others/s0000831-2021-ch_it.pdf</v>
      </c>
    </row>
    <row r="35355" spans="1:2" x14ac:dyDescent="0.2">
      <c r="A35355" s="1" t="s">
        <v>13924</v>
      </c>
      <c r="B35355" t="str">
        <f t="shared" si="1182"/>
        <v>https://www.udobaer.de/out/media/public/cust/others/s0000831-2021-ch_it.pdf</v>
      </c>
    </row>
    <row r="35356" spans="1:2" x14ac:dyDescent="0.2">
      <c r="A35356" s="1" t="s">
        <v>13925</v>
      </c>
      <c r="B35356" t="str">
        <f t="shared" si="1182"/>
        <v>https://www.udobaer.de/out/media/public/cust/others/s0000831-2021-ch_it.pdf</v>
      </c>
    </row>
    <row r="35357" spans="1:2" x14ac:dyDescent="0.2">
      <c r="A35357" s="1" t="s">
        <v>13926</v>
      </c>
      <c r="B35357" t="str">
        <f t="shared" si="1182"/>
        <v>https://www.udobaer.de/out/media/public/cust/others/s0000831-2021-ch_it.pdf</v>
      </c>
    </row>
    <row r="35358" spans="1:2" x14ac:dyDescent="0.2">
      <c r="A35358" s="1" t="s">
        <v>13927</v>
      </c>
      <c r="B35358" t="str">
        <f t="shared" si="1182"/>
        <v>https://www.udobaer.de/out/media/public/cust/others/s0000831-2021-ch_it.pdf</v>
      </c>
    </row>
    <row r="35359" spans="1:2" x14ac:dyDescent="0.2">
      <c r="A35359" s="1" t="s">
        <v>13928</v>
      </c>
      <c r="B35359" t="str">
        <f t="shared" si="1182"/>
        <v>https://www.udobaer.de/out/media/public/cust/others/s0000831-2021-ch_it.pdf</v>
      </c>
    </row>
    <row r="35360" spans="1:2" x14ac:dyDescent="0.2">
      <c r="A35360" s="1" t="s">
        <v>13929</v>
      </c>
      <c r="B35360" t="str">
        <f t="shared" si="1182"/>
        <v>https://www.udobaer.de/out/media/public/cust/others/s0000831-2021-ch_it.pdf</v>
      </c>
    </row>
    <row r="35361" spans="1:2" x14ac:dyDescent="0.2">
      <c r="A35361" s="1" t="s">
        <v>13930</v>
      </c>
      <c r="B35361" t="str">
        <f t="shared" si="1182"/>
        <v>https://www.udobaer.de/out/media/public/cust/others/s0000831-2021-ch_it.pdf</v>
      </c>
    </row>
    <row r="35362" spans="1:2" x14ac:dyDescent="0.2">
      <c r="A35362" s="1" t="s">
        <v>13931</v>
      </c>
      <c r="B35362" t="str">
        <f t="shared" si="1182"/>
        <v>https://www.udobaer.de/out/media/public/cust/others/s0000831-2021-ch_it.pdf</v>
      </c>
    </row>
    <row r="35363" spans="1:2" x14ac:dyDescent="0.2">
      <c r="A35363" s="1" t="s">
        <v>13932</v>
      </c>
      <c r="B35363" t="str">
        <f t="shared" si="1182"/>
        <v>https://www.udobaer.de/out/media/public/cust/others/s0000831-2021-ch_it.pdf</v>
      </c>
    </row>
    <row r="35364" spans="1:2" x14ac:dyDescent="0.2">
      <c r="A35364" s="1" t="s">
        <v>13933</v>
      </c>
      <c r="B35364" t="str">
        <f t="shared" si="1182"/>
        <v>https://www.udobaer.de/out/media/public/cust/others/s0000831-2021-ch_it.pdf</v>
      </c>
    </row>
    <row r="35365" spans="1:2" x14ac:dyDescent="0.2">
      <c r="A35365" s="1" t="s">
        <v>13934</v>
      </c>
      <c r="B35365" t="str">
        <f t="shared" si="1182"/>
        <v>https://www.udobaer.de/out/media/public/cust/others/s0000831-2021-ch_it.pdf</v>
      </c>
    </row>
    <row r="35366" spans="1:2" x14ac:dyDescent="0.2">
      <c r="A35366" s="1" t="s">
        <v>13935</v>
      </c>
      <c r="B35366" t="str">
        <f t="shared" si="1182"/>
        <v>https://www.udobaer.de/out/media/public/cust/others/s0000831-2021-ch_it.pdf</v>
      </c>
    </row>
    <row r="35367" spans="1:2" x14ac:dyDescent="0.2">
      <c r="A35367" s="1" t="s">
        <v>13936</v>
      </c>
      <c r="B35367" t="str">
        <f t="shared" si="1182"/>
        <v>https://www.udobaer.de/out/media/public/cust/others/s0000831-2021-ch_it.pdf</v>
      </c>
    </row>
    <row r="35368" spans="1:2" x14ac:dyDescent="0.2">
      <c r="A35368" s="1" t="s">
        <v>13937</v>
      </c>
      <c r="B35368" t="str">
        <f t="shared" si="1182"/>
        <v>https://www.udobaer.de/out/media/public/cust/others/s0000831-2021-ch_it.pdf</v>
      </c>
    </row>
    <row r="35369" spans="1:2" x14ac:dyDescent="0.2">
      <c r="A35369" s="1" t="s">
        <v>13938</v>
      </c>
      <c r="B35369" t="str">
        <f t="shared" si="1182"/>
        <v>https://www.udobaer.de/out/media/public/cust/others/s0000831-2021-ch_it.pdf</v>
      </c>
    </row>
    <row r="35370" spans="1:2" x14ac:dyDescent="0.2">
      <c r="A35370" s="1" t="s">
        <v>13939</v>
      </c>
      <c r="B35370" t="str">
        <f t="shared" si="1182"/>
        <v>https://www.udobaer.de/out/media/public/cust/others/s0000831-2021-ch_it.pdf</v>
      </c>
    </row>
    <row r="35371" spans="1:2" x14ac:dyDescent="0.2">
      <c r="A35371" s="1" t="s">
        <v>13940</v>
      </c>
      <c r="B35371" t="str">
        <f t="shared" si="1182"/>
        <v>https://www.udobaer.de/out/media/public/cust/others/s0000831-2021-ch_it.pdf</v>
      </c>
    </row>
    <row r="35372" spans="1:2" x14ac:dyDescent="0.2">
      <c r="A35372" s="1" t="s">
        <v>13941</v>
      </c>
      <c r="B35372" t="str">
        <f t="shared" si="1182"/>
        <v>https://www.udobaer.de/out/media/public/cust/others/s0000831-2021-ch_it.pdf</v>
      </c>
    </row>
    <row r="35373" spans="1:2" x14ac:dyDescent="0.2">
      <c r="A35373" s="1" t="s">
        <v>13942</v>
      </c>
      <c r="B35373" t="str">
        <f t="shared" si="1182"/>
        <v>https://www.udobaer.de/out/media/public/cust/others/s0000831-2021-ch_it.pdf</v>
      </c>
    </row>
    <row r="35374" spans="1:2" x14ac:dyDescent="0.2">
      <c r="A35374" s="1" t="s">
        <v>13943</v>
      </c>
      <c r="B35374" t="str">
        <f t="shared" si="1182"/>
        <v>https://www.udobaer.de/out/media/public/cust/others/s0000831-2021-ch_it.pdf</v>
      </c>
    </row>
    <row r="35375" spans="1:2" x14ac:dyDescent="0.2">
      <c r="A35375" s="1" t="s">
        <v>13944</v>
      </c>
      <c r="B35375" t="str">
        <f t="shared" si="1182"/>
        <v>https://www.udobaer.de/out/media/public/cust/others/s0000831-2021-ch_it.pdf</v>
      </c>
    </row>
    <row r="35376" spans="1:2" x14ac:dyDescent="0.2">
      <c r="A35376" s="1" t="s">
        <v>13945</v>
      </c>
      <c r="B35376" t="str">
        <f t="shared" si="1182"/>
        <v>https://www.udobaer.de/out/media/public/cust/others/s0000831-2021-ch_it.pdf</v>
      </c>
    </row>
    <row r="35377" spans="1:2" x14ac:dyDescent="0.2">
      <c r="A35377" s="1" t="s">
        <v>13946</v>
      </c>
      <c r="B35377" t="str">
        <f t="shared" si="1182"/>
        <v>https://www.udobaer.de/out/media/public/cust/others/s0000831-2021-ch_it.pdf</v>
      </c>
    </row>
    <row r="35378" spans="1:2" x14ac:dyDescent="0.2">
      <c r="A35378" s="1" t="s">
        <v>13947</v>
      </c>
      <c r="B35378" t="str">
        <f t="shared" si="1182"/>
        <v>https://www.udobaer.de/out/media/public/cust/others/s0000831-2021-ch_it.pdf</v>
      </c>
    </row>
    <row r="35379" spans="1:2" x14ac:dyDescent="0.2">
      <c r="A35379" s="1" t="s">
        <v>13948</v>
      </c>
      <c r="B35379" t="str">
        <f t="shared" si="1182"/>
        <v>https://www.udobaer.de/out/media/public/cust/others/s0000831-2021-ch_it.pdf</v>
      </c>
    </row>
    <row r="35380" spans="1:2" x14ac:dyDescent="0.2">
      <c r="A35380" s="1" t="s">
        <v>13949</v>
      </c>
      <c r="B35380" t="str">
        <f t="shared" si="1182"/>
        <v>https://www.udobaer.de/out/media/public/cust/others/s0000831-2021-ch_it.pdf</v>
      </c>
    </row>
    <row r="35381" spans="1:2" x14ac:dyDescent="0.2">
      <c r="A35381" s="1" t="s">
        <v>13950</v>
      </c>
      <c r="B35381" t="str">
        <f t="shared" si="1182"/>
        <v>https://www.udobaer.de/out/media/public/cust/others/s0000831-2021-ch_it.pdf</v>
      </c>
    </row>
    <row r="35382" spans="1:2" x14ac:dyDescent="0.2">
      <c r="A35382" s="1" t="s">
        <v>13951</v>
      </c>
      <c r="B35382" t="str">
        <f t="shared" si="1182"/>
        <v>https://www.udobaer.de/out/media/public/cust/others/s0000831-2021-ch_it.pdf</v>
      </c>
    </row>
    <row r="35383" spans="1:2" x14ac:dyDescent="0.2">
      <c r="A35383" s="1" t="s">
        <v>13952</v>
      </c>
      <c r="B35383" t="str">
        <f t="shared" si="1182"/>
        <v>https://www.udobaer.de/out/media/public/cust/others/s0000831-2021-ch_it.pdf</v>
      </c>
    </row>
    <row r="35384" spans="1:2" x14ac:dyDescent="0.2">
      <c r="A35384" s="1" t="s">
        <v>14346</v>
      </c>
      <c r="B35384" t="str">
        <f t="shared" si="1182"/>
        <v>https://www.udobaer.de/out/media/public/cust/others/s0000831-2021-ch_it.pdf</v>
      </c>
    </row>
    <row r="35385" spans="1:2" x14ac:dyDescent="0.2">
      <c r="A35385" s="1" t="s">
        <v>14347</v>
      </c>
      <c r="B35385" t="str">
        <f t="shared" si="1182"/>
        <v>https://www.udobaer.de/out/media/public/cust/others/s0000831-2021-ch_it.pdf</v>
      </c>
    </row>
    <row r="35386" spans="1:2" x14ac:dyDescent="0.2">
      <c r="A35386" s="1" t="s">
        <v>14060</v>
      </c>
      <c r="B35386" t="str">
        <f t="shared" ref="B35386:B35407" si="1183">HYPERLINK("https://www.udobaer.de/out/media/public/cust/others/s0000832-2021-ch_it.pdf")</f>
        <v>https://www.udobaer.de/out/media/public/cust/others/s0000832-2021-ch_it.pdf</v>
      </c>
    </row>
    <row r="35387" spans="1:2" x14ac:dyDescent="0.2">
      <c r="A35387" s="1" t="s">
        <v>14060</v>
      </c>
      <c r="B35387" t="str">
        <f t="shared" si="1183"/>
        <v>https://www.udobaer.de/out/media/public/cust/others/s0000832-2021-ch_it.pdf</v>
      </c>
    </row>
    <row r="35388" spans="1:2" x14ac:dyDescent="0.2">
      <c r="A35388" s="1" t="s">
        <v>14151</v>
      </c>
      <c r="B35388" t="str">
        <f t="shared" si="1183"/>
        <v>https://www.udobaer.de/out/media/public/cust/others/s0000832-2021-ch_it.pdf</v>
      </c>
    </row>
    <row r="35389" spans="1:2" x14ac:dyDescent="0.2">
      <c r="A35389" s="1" t="s">
        <v>14151</v>
      </c>
      <c r="B35389" t="str">
        <f t="shared" si="1183"/>
        <v>https://www.udobaer.de/out/media/public/cust/others/s0000832-2021-ch_it.pdf</v>
      </c>
    </row>
    <row r="35390" spans="1:2" x14ac:dyDescent="0.2">
      <c r="A35390" s="1" t="s">
        <v>14167</v>
      </c>
      <c r="B35390" t="str">
        <f t="shared" si="1183"/>
        <v>https://www.udobaer.de/out/media/public/cust/others/s0000832-2021-ch_it.pdf</v>
      </c>
    </row>
    <row r="35391" spans="1:2" x14ac:dyDescent="0.2">
      <c r="A35391" s="1" t="s">
        <v>14167</v>
      </c>
      <c r="B35391" t="str">
        <f t="shared" si="1183"/>
        <v>https://www.udobaer.de/out/media/public/cust/others/s0000832-2021-ch_it.pdf</v>
      </c>
    </row>
    <row r="35392" spans="1:2" x14ac:dyDescent="0.2">
      <c r="A35392" s="1" t="s">
        <v>14178</v>
      </c>
      <c r="B35392" t="str">
        <f t="shared" si="1183"/>
        <v>https://www.udobaer.de/out/media/public/cust/others/s0000832-2021-ch_it.pdf</v>
      </c>
    </row>
    <row r="35393" spans="1:2" x14ac:dyDescent="0.2">
      <c r="A35393" s="1" t="s">
        <v>14178</v>
      </c>
      <c r="B35393" t="str">
        <f t="shared" si="1183"/>
        <v>https://www.udobaer.de/out/media/public/cust/others/s0000832-2021-ch_it.pdf</v>
      </c>
    </row>
    <row r="35394" spans="1:2" x14ac:dyDescent="0.2">
      <c r="A35394" s="1" t="s">
        <v>14179</v>
      </c>
      <c r="B35394" t="str">
        <f t="shared" si="1183"/>
        <v>https://www.udobaer.de/out/media/public/cust/others/s0000832-2021-ch_it.pdf</v>
      </c>
    </row>
    <row r="35395" spans="1:2" x14ac:dyDescent="0.2">
      <c r="A35395" s="1" t="s">
        <v>14179</v>
      </c>
      <c r="B35395" t="str">
        <f t="shared" si="1183"/>
        <v>https://www.udobaer.de/out/media/public/cust/others/s0000832-2021-ch_it.pdf</v>
      </c>
    </row>
    <row r="35396" spans="1:2" x14ac:dyDescent="0.2">
      <c r="A35396" s="1" t="s">
        <v>14180</v>
      </c>
      <c r="B35396" t="str">
        <f t="shared" si="1183"/>
        <v>https://www.udobaer.de/out/media/public/cust/others/s0000832-2021-ch_it.pdf</v>
      </c>
    </row>
    <row r="35397" spans="1:2" x14ac:dyDescent="0.2">
      <c r="A35397" s="1" t="s">
        <v>14180</v>
      </c>
      <c r="B35397" t="str">
        <f t="shared" si="1183"/>
        <v>https://www.udobaer.de/out/media/public/cust/others/s0000832-2021-ch_it.pdf</v>
      </c>
    </row>
    <row r="35398" spans="1:2" x14ac:dyDescent="0.2">
      <c r="A35398" s="1" t="s">
        <v>14181</v>
      </c>
      <c r="B35398" t="str">
        <f t="shared" si="1183"/>
        <v>https://www.udobaer.de/out/media/public/cust/others/s0000832-2021-ch_it.pdf</v>
      </c>
    </row>
    <row r="35399" spans="1:2" x14ac:dyDescent="0.2">
      <c r="A35399" s="1" t="s">
        <v>14181</v>
      </c>
      <c r="B35399" t="str">
        <f t="shared" si="1183"/>
        <v>https://www.udobaer.de/out/media/public/cust/others/s0000832-2021-ch_it.pdf</v>
      </c>
    </row>
    <row r="35400" spans="1:2" x14ac:dyDescent="0.2">
      <c r="A35400" s="1" t="s">
        <v>14187</v>
      </c>
      <c r="B35400" t="str">
        <f t="shared" si="1183"/>
        <v>https://www.udobaer.de/out/media/public/cust/others/s0000832-2021-ch_it.pdf</v>
      </c>
    </row>
    <row r="35401" spans="1:2" x14ac:dyDescent="0.2">
      <c r="A35401" s="1" t="s">
        <v>14187</v>
      </c>
      <c r="B35401" t="str">
        <f t="shared" si="1183"/>
        <v>https://www.udobaer.de/out/media/public/cust/others/s0000832-2021-ch_it.pdf</v>
      </c>
    </row>
    <row r="35402" spans="1:2" x14ac:dyDescent="0.2">
      <c r="A35402" s="1" t="s">
        <v>14188</v>
      </c>
      <c r="B35402" t="str">
        <f t="shared" si="1183"/>
        <v>https://www.udobaer.de/out/media/public/cust/others/s0000832-2021-ch_it.pdf</v>
      </c>
    </row>
    <row r="35403" spans="1:2" x14ac:dyDescent="0.2">
      <c r="A35403" s="1" t="s">
        <v>14194</v>
      </c>
      <c r="B35403" t="str">
        <f t="shared" si="1183"/>
        <v>https://www.udobaer.de/out/media/public/cust/others/s0000832-2021-ch_it.pdf</v>
      </c>
    </row>
    <row r="35404" spans="1:2" x14ac:dyDescent="0.2">
      <c r="A35404" s="1" t="s">
        <v>14195</v>
      </c>
      <c r="B35404" t="str">
        <f t="shared" si="1183"/>
        <v>https://www.udobaer.de/out/media/public/cust/others/s0000832-2021-ch_it.pdf</v>
      </c>
    </row>
    <row r="35405" spans="1:2" x14ac:dyDescent="0.2">
      <c r="A35405" s="1" t="s">
        <v>14195</v>
      </c>
      <c r="B35405" t="str">
        <f t="shared" si="1183"/>
        <v>https://www.udobaer.de/out/media/public/cust/others/s0000832-2021-ch_it.pdf</v>
      </c>
    </row>
    <row r="35406" spans="1:2" x14ac:dyDescent="0.2">
      <c r="A35406" s="1" t="s">
        <v>14352</v>
      </c>
      <c r="B35406" t="str">
        <f t="shared" si="1183"/>
        <v>https://www.udobaer.de/out/media/public/cust/others/s0000832-2021-ch_it.pdf</v>
      </c>
    </row>
    <row r="35407" spans="1:2" x14ac:dyDescent="0.2">
      <c r="A35407" s="1" t="s">
        <v>14354</v>
      </c>
      <c r="B35407" t="str">
        <f t="shared" si="1183"/>
        <v>https://www.udobaer.de/out/media/public/cust/others/s0000832-2021-ch_it.pdf</v>
      </c>
    </row>
    <row r="35408" spans="1:2" x14ac:dyDescent="0.2">
      <c r="A35408" s="1" t="s">
        <v>13995</v>
      </c>
      <c r="B35408" t="str">
        <f t="shared" ref="B35408:B35471" si="1184">HYPERLINK("https://www.udobaer.de/out/media/public/cust/others/s0000833-2021-ch_it.pdf")</f>
        <v>https://www.udobaer.de/out/media/public/cust/others/s0000833-2021-ch_it.pdf</v>
      </c>
    </row>
    <row r="35409" spans="1:2" x14ac:dyDescent="0.2">
      <c r="A35409" s="1" t="s">
        <v>13996</v>
      </c>
      <c r="B35409" t="str">
        <f t="shared" si="1184"/>
        <v>https://www.udobaer.de/out/media/public/cust/others/s0000833-2021-ch_it.pdf</v>
      </c>
    </row>
    <row r="35410" spans="1:2" x14ac:dyDescent="0.2">
      <c r="A35410" s="1" t="s">
        <v>13997</v>
      </c>
      <c r="B35410" t="str">
        <f t="shared" si="1184"/>
        <v>https://www.udobaer.de/out/media/public/cust/others/s0000833-2021-ch_it.pdf</v>
      </c>
    </row>
    <row r="35411" spans="1:2" x14ac:dyDescent="0.2">
      <c r="A35411" s="1" t="s">
        <v>13998</v>
      </c>
      <c r="B35411" t="str">
        <f t="shared" si="1184"/>
        <v>https://www.udobaer.de/out/media/public/cust/others/s0000833-2021-ch_it.pdf</v>
      </c>
    </row>
    <row r="35412" spans="1:2" x14ac:dyDescent="0.2">
      <c r="A35412" s="1" t="s">
        <v>13999</v>
      </c>
      <c r="B35412" t="str">
        <f t="shared" si="1184"/>
        <v>https://www.udobaer.de/out/media/public/cust/others/s0000833-2021-ch_it.pdf</v>
      </c>
    </row>
    <row r="35413" spans="1:2" x14ac:dyDescent="0.2">
      <c r="A35413" s="1" t="s">
        <v>13995</v>
      </c>
      <c r="B35413" t="str">
        <f t="shared" si="1184"/>
        <v>https://www.udobaer.de/out/media/public/cust/others/s0000833-2021-ch_it.pdf</v>
      </c>
    </row>
    <row r="35414" spans="1:2" x14ac:dyDescent="0.2">
      <c r="A35414" s="1" t="s">
        <v>13996</v>
      </c>
      <c r="B35414" t="str">
        <f t="shared" si="1184"/>
        <v>https://www.udobaer.de/out/media/public/cust/others/s0000833-2021-ch_it.pdf</v>
      </c>
    </row>
    <row r="35415" spans="1:2" x14ac:dyDescent="0.2">
      <c r="A35415" s="1" t="s">
        <v>13997</v>
      </c>
      <c r="B35415" t="str">
        <f t="shared" si="1184"/>
        <v>https://www.udobaer.de/out/media/public/cust/others/s0000833-2021-ch_it.pdf</v>
      </c>
    </row>
    <row r="35416" spans="1:2" x14ac:dyDescent="0.2">
      <c r="A35416" s="1" t="s">
        <v>13998</v>
      </c>
      <c r="B35416" t="str">
        <f t="shared" si="1184"/>
        <v>https://www.udobaer.de/out/media/public/cust/others/s0000833-2021-ch_it.pdf</v>
      </c>
    </row>
    <row r="35417" spans="1:2" x14ac:dyDescent="0.2">
      <c r="A35417" s="1" t="s">
        <v>13999</v>
      </c>
      <c r="B35417" t="str">
        <f t="shared" si="1184"/>
        <v>https://www.udobaer.de/out/media/public/cust/others/s0000833-2021-ch_it.pdf</v>
      </c>
    </row>
    <row r="35418" spans="1:2" x14ac:dyDescent="0.2">
      <c r="A35418" s="1" t="s">
        <v>14000</v>
      </c>
      <c r="B35418" t="str">
        <f t="shared" si="1184"/>
        <v>https://www.udobaer.de/out/media/public/cust/others/s0000833-2021-ch_it.pdf</v>
      </c>
    </row>
    <row r="35419" spans="1:2" x14ac:dyDescent="0.2">
      <c r="A35419" s="1" t="s">
        <v>14001</v>
      </c>
      <c r="B35419" t="str">
        <f t="shared" si="1184"/>
        <v>https://www.udobaer.de/out/media/public/cust/others/s0000833-2021-ch_it.pdf</v>
      </c>
    </row>
    <row r="35420" spans="1:2" x14ac:dyDescent="0.2">
      <c r="A35420" s="1" t="s">
        <v>14002</v>
      </c>
      <c r="B35420" t="str">
        <f t="shared" si="1184"/>
        <v>https://www.udobaer.de/out/media/public/cust/others/s0000833-2021-ch_it.pdf</v>
      </c>
    </row>
    <row r="35421" spans="1:2" x14ac:dyDescent="0.2">
      <c r="A35421" s="1" t="s">
        <v>14003</v>
      </c>
      <c r="B35421" t="str">
        <f t="shared" si="1184"/>
        <v>https://www.udobaer.de/out/media/public/cust/others/s0000833-2021-ch_it.pdf</v>
      </c>
    </row>
    <row r="35422" spans="1:2" x14ac:dyDescent="0.2">
      <c r="A35422" s="1" t="s">
        <v>14004</v>
      </c>
      <c r="B35422" t="str">
        <f t="shared" si="1184"/>
        <v>https://www.udobaer.de/out/media/public/cust/others/s0000833-2021-ch_it.pdf</v>
      </c>
    </row>
    <row r="35423" spans="1:2" x14ac:dyDescent="0.2">
      <c r="A35423" s="1" t="s">
        <v>14000</v>
      </c>
      <c r="B35423" t="str">
        <f t="shared" si="1184"/>
        <v>https://www.udobaer.de/out/media/public/cust/others/s0000833-2021-ch_it.pdf</v>
      </c>
    </row>
    <row r="35424" spans="1:2" x14ac:dyDescent="0.2">
      <c r="A35424" s="1" t="s">
        <v>14001</v>
      </c>
      <c r="B35424" t="str">
        <f t="shared" si="1184"/>
        <v>https://www.udobaer.de/out/media/public/cust/others/s0000833-2021-ch_it.pdf</v>
      </c>
    </row>
    <row r="35425" spans="1:2" x14ac:dyDescent="0.2">
      <c r="A35425" s="1" t="s">
        <v>14002</v>
      </c>
      <c r="B35425" t="str">
        <f t="shared" si="1184"/>
        <v>https://www.udobaer.de/out/media/public/cust/others/s0000833-2021-ch_it.pdf</v>
      </c>
    </row>
    <row r="35426" spans="1:2" x14ac:dyDescent="0.2">
      <c r="A35426" s="1" t="s">
        <v>14003</v>
      </c>
      <c r="B35426" t="str">
        <f t="shared" si="1184"/>
        <v>https://www.udobaer.de/out/media/public/cust/others/s0000833-2021-ch_it.pdf</v>
      </c>
    </row>
    <row r="35427" spans="1:2" x14ac:dyDescent="0.2">
      <c r="A35427" s="1" t="s">
        <v>14004</v>
      </c>
      <c r="B35427" t="str">
        <f t="shared" si="1184"/>
        <v>https://www.udobaer.de/out/media/public/cust/others/s0000833-2021-ch_it.pdf</v>
      </c>
    </row>
    <row r="35428" spans="1:2" x14ac:dyDescent="0.2">
      <c r="A35428" s="1" t="s">
        <v>14005</v>
      </c>
      <c r="B35428" t="str">
        <f t="shared" si="1184"/>
        <v>https://www.udobaer.de/out/media/public/cust/others/s0000833-2021-ch_it.pdf</v>
      </c>
    </row>
    <row r="35429" spans="1:2" x14ac:dyDescent="0.2">
      <c r="A35429" s="1" t="s">
        <v>14006</v>
      </c>
      <c r="B35429" t="str">
        <f t="shared" si="1184"/>
        <v>https://www.udobaer.de/out/media/public/cust/others/s0000833-2021-ch_it.pdf</v>
      </c>
    </row>
    <row r="35430" spans="1:2" x14ac:dyDescent="0.2">
      <c r="A35430" s="1" t="s">
        <v>14007</v>
      </c>
      <c r="B35430" t="str">
        <f t="shared" si="1184"/>
        <v>https://www.udobaer.de/out/media/public/cust/others/s0000833-2021-ch_it.pdf</v>
      </c>
    </row>
    <row r="35431" spans="1:2" x14ac:dyDescent="0.2">
      <c r="A35431" s="1" t="s">
        <v>14008</v>
      </c>
      <c r="B35431" t="str">
        <f t="shared" si="1184"/>
        <v>https://www.udobaer.de/out/media/public/cust/others/s0000833-2021-ch_it.pdf</v>
      </c>
    </row>
    <row r="35432" spans="1:2" x14ac:dyDescent="0.2">
      <c r="A35432" s="1" t="s">
        <v>14009</v>
      </c>
      <c r="B35432" t="str">
        <f t="shared" si="1184"/>
        <v>https://www.udobaer.de/out/media/public/cust/others/s0000833-2021-ch_it.pdf</v>
      </c>
    </row>
    <row r="35433" spans="1:2" x14ac:dyDescent="0.2">
      <c r="A35433" s="1" t="s">
        <v>14005</v>
      </c>
      <c r="B35433" t="str">
        <f t="shared" si="1184"/>
        <v>https://www.udobaer.de/out/media/public/cust/others/s0000833-2021-ch_it.pdf</v>
      </c>
    </row>
    <row r="35434" spans="1:2" x14ac:dyDescent="0.2">
      <c r="A35434" s="1" t="s">
        <v>14006</v>
      </c>
      <c r="B35434" t="str">
        <f t="shared" si="1184"/>
        <v>https://www.udobaer.de/out/media/public/cust/others/s0000833-2021-ch_it.pdf</v>
      </c>
    </row>
    <row r="35435" spans="1:2" x14ac:dyDescent="0.2">
      <c r="A35435" s="1" t="s">
        <v>14007</v>
      </c>
      <c r="B35435" t="str">
        <f t="shared" si="1184"/>
        <v>https://www.udobaer.de/out/media/public/cust/others/s0000833-2021-ch_it.pdf</v>
      </c>
    </row>
    <row r="35436" spans="1:2" x14ac:dyDescent="0.2">
      <c r="A35436" s="1" t="s">
        <v>14008</v>
      </c>
      <c r="B35436" t="str">
        <f t="shared" si="1184"/>
        <v>https://www.udobaer.de/out/media/public/cust/others/s0000833-2021-ch_it.pdf</v>
      </c>
    </row>
    <row r="35437" spans="1:2" x14ac:dyDescent="0.2">
      <c r="A35437" s="1" t="s">
        <v>14009</v>
      </c>
      <c r="B35437" t="str">
        <f t="shared" si="1184"/>
        <v>https://www.udobaer.de/out/media/public/cust/others/s0000833-2021-ch_it.pdf</v>
      </c>
    </row>
    <row r="35438" spans="1:2" x14ac:dyDescent="0.2">
      <c r="A35438" s="1" t="s">
        <v>14010</v>
      </c>
      <c r="B35438" t="str">
        <f t="shared" si="1184"/>
        <v>https://www.udobaer.de/out/media/public/cust/others/s0000833-2021-ch_it.pdf</v>
      </c>
    </row>
    <row r="35439" spans="1:2" x14ac:dyDescent="0.2">
      <c r="A35439" s="1" t="s">
        <v>14011</v>
      </c>
      <c r="B35439" t="str">
        <f t="shared" si="1184"/>
        <v>https://www.udobaer.de/out/media/public/cust/others/s0000833-2021-ch_it.pdf</v>
      </c>
    </row>
    <row r="35440" spans="1:2" x14ac:dyDescent="0.2">
      <c r="A35440" s="1" t="s">
        <v>14012</v>
      </c>
      <c r="B35440" t="str">
        <f t="shared" si="1184"/>
        <v>https://www.udobaer.de/out/media/public/cust/others/s0000833-2021-ch_it.pdf</v>
      </c>
    </row>
    <row r="35441" spans="1:2" x14ac:dyDescent="0.2">
      <c r="A35441" s="1" t="s">
        <v>14013</v>
      </c>
      <c r="B35441" t="str">
        <f t="shared" si="1184"/>
        <v>https://www.udobaer.de/out/media/public/cust/others/s0000833-2021-ch_it.pdf</v>
      </c>
    </row>
    <row r="35442" spans="1:2" x14ac:dyDescent="0.2">
      <c r="A35442" s="1" t="s">
        <v>14014</v>
      </c>
      <c r="B35442" t="str">
        <f t="shared" si="1184"/>
        <v>https://www.udobaer.de/out/media/public/cust/others/s0000833-2021-ch_it.pdf</v>
      </c>
    </row>
    <row r="35443" spans="1:2" x14ac:dyDescent="0.2">
      <c r="A35443" s="1" t="s">
        <v>14010</v>
      </c>
      <c r="B35443" t="str">
        <f t="shared" si="1184"/>
        <v>https://www.udobaer.de/out/media/public/cust/others/s0000833-2021-ch_it.pdf</v>
      </c>
    </row>
    <row r="35444" spans="1:2" x14ac:dyDescent="0.2">
      <c r="A35444" s="1" t="s">
        <v>14011</v>
      </c>
      <c r="B35444" t="str">
        <f t="shared" si="1184"/>
        <v>https://www.udobaer.de/out/media/public/cust/others/s0000833-2021-ch_it.pdf</v>
      </c>
    </row>
    <row r="35445" spans="1:2" x14ac:dyDescent="0.2">
      <c r="A35445" s="1" t="s">
        <v>14012</v>
      </c>
      <c r="B35445" t="str">
        <f t="shared" si="1184"/>
        <v>https://www.udobaer.de/out/media/public/cust/others/s0000833-2021-ch_it.pdf</v>
      </c>
    </row>
    <row r="35446" spans="1:2" x14ac:dyDescent="0.2">
      <c r="A35446" s="1" t="s">
        <v>14013</v>
      </c>
      <c r="B35446" t="str">
        <f t="shared" si="1184"/>
        <v>https://www.udobaer.de/out/media/public/cust/others/s0000833-2021-ch_it.pdf</v>
      </c>
    </row>
    <row r="35447" spans="1:2" x14ac:dyDescent="0.2">
      <c r="A35447" s="1" t="s">
        <v>14014</v>
      </c>
      <c r="B35447" t="str">
        <f t="shared" si="1184"/>
        <v>https://www.udobaer.de/out/media/public/cust/others/s0000833-2021-ch_it.pdf</v>
      </c>
    </row>
    <row r="35448" spans="1:2" x14ac:dyDescent="0.2">
      <c r="A35448" s="1" t="s">
        <v>14015</v>
      </c>
      <c r="B35448" t="str">
        <f t="shared" si="1184"/>
        <v>https://www.udobaer.de/out/media/public/cust/others/s0000833-2021-ch_it.pdf</v>
      </c>
    </row>
    <row r="35449" spans="1:2" x14ac:dyDescent="0.2">
      <c r="A35449" s="1" t="s">
        <v>14016</v>
      </c>
      <c r="B35449" t="str">
        <f t="shared" si="1184"/>
        <v>https://www.udobaer.de/out/media/public/cust/others/s0000833-2021-ch_it.pdf</v>
      </c>
    </row>
    <row r="35450" spans="1:2" x14ac:dyDescent="0.2">
      <c r="A35450" s="1" t="s">
        <v>14017</v>
      </c>
      <c r="B35450" t="str">
        <f t="shared" si="1184"/>
        <v>https://www.udobaer.de/out/media/public/cust/others/s0000833-2021-ch_it.pdf</v>
      </c>
    </row>
    <row r="35451" spans="1:2" x14ac:dyDescent="0.2">
      <c r="A35451" s="1" t="s">
        <v>14018</v>
      </c>
      <c r="B35451" t="str">
        <f t="shared" si="1184"/>
        <v>https://www.udobaer.de/out/media/public/cust/others/s0000833-2021-ch_it.pdf</v>
      </c>
    </row>
    <row r="35452" spans="1:2" x14ac:dyDescent="0.2">
      <c r="A35452" s="1" t="s">
        <v>14019</v>
      </c>
      <c r="B35452" t="str">
        <f t="shared" si="1184"/>
        <v>https://www.udobaer.de/out/media/public/cust/others/s0000833-2021-ch_it.pdf</v>
      </c>
    </row>
    <row r="35453" spans="1:2" x14ac:dyDescent="0.2">
      <c r="A35453" s="1" t="s">
        <v>14020</v>
      </c>
      <c r="B35453" t="str">
        <f t="shared" si="1184"/>
        <v>https://www.udobaer.de/out/media/public/cust/others/s0000833-2021-ch_it.pdf</v>
      </c>
    </row>
    <row r="35454" spans="1:2" x14ac:dyDescent="0.2">
      <c r="A35454" s="1" t="s">
        <v>14021</v>
      </c>
      <c r="B35454" t="str">
        <f t="shared" si="1184"/>
        <v>https://www.udobaer.de/out/media/public/cust/others/s0000833-2021-ch_it.pdf</v>
      </c>
    </row>
    <row r="35455" spans="1:2" x14ac:dyDescent="0.2">
      <c r="A35455" s="1" t="s">
        <v>14022</v>
      </c>
      <c r="B35455" t="str">
        <f t="shared" si="1184"/>
        <v>https://www.udobaer.de/out/media/public/cust/others/s0000833-2021-ch_it.pdf</v>
      </c>
    </row>
    <row r="35456" spans="1:2" x14ac:dyDescent="0.2">
      <c r="A35456" s="1" t="s">
        <v>14023</v>
      </c>
      <c r="B35456" t="str">
        <f t="shared" si="1184"/>
        <v>https://www.udobaer.de/out/media/public/cust/others/s0000833-2021-ch_it.pdf</v>
      </c>
    </row>
    <row r="35457" spans="1:2" x14ac:dyDescent="0.2">
      <c r="A35457" s="1" t="s">
        <v>14024</v>
      </c>
      <c r="B35457" t="str">
        <f t="shared" si="1184"/>
        <v>https://www.udobaer.de/out/media/public/cust/others/s0000833-2021-ch_it.pdf</v>
      </c>
    </row>
    <row r="35458" spans="1:2" x14ac:dyDescent="0.2">
      <c r="A35458" s="1" t="s">
        <v>14015</v>
      </c>
      <c r="B35458" t="str">
        <f t="shared" si="1184"/>
        <v>https://www.udobaer.de/out/media/public/cust/others/s0000833-2021-ch_it.pdf</v>
      </c>
    </row>
    <row r="35459" spans="1:2" x14ac:dyDescent="0.2">
      <c r="A35459" s="1" t="s">
        <v>14016</v>
      </c>
      <c r="B35459" t="str">
        <f t="shared" si="1184"/>
        <v>https://www.udobaer.de/out/media/public/cust/others/s0000833-2021-ch_it.pdf</v>
      </c>
    </row>
    <row r="35460" spans="1:2" x14ac:dyDescent="0.2">
      <c r="A35460" s="1" t="s">
        <v>14017</v>
      </c>
      <c r="B35460" t="str">
        <f t="shared" si="1184"/>
        <v>https://www.udobaer.de/out/media/public/cust/others/s0000833-2021-ch_it.pdf</v>
      </c>
    </row>
    <row r="35461" spans="1:2" x14ac:dyDescent="0.2">
      <c r="A35461" s="1" t="s">
        <v>14018</v>
      </c>
      <c r="B35461" t="str">
        <f t="shared" si="1184"/>
        <v>https://www.udobaer.de/out/media/public/cust/others/s0000833-2021-ch_it.pdf</v>
      </c>
    </row>
    <row r="35462" spans="1:2" x14ac:dyDescent="0.2">
      <c r="A35462" s="1" t="s">
        <v>14019</v>
      </c>
      <c r="B35462" t="str">
        <f t="shared" si="1184"/>
        <v>https://www.udobaer.de/out/media/public/cust/others/s0000833-2021-ch_it.pdf</v>
      </c>
    </row>
    <row r="35463" spans="1:2" x14ac:dyDescent="0.2">
      <c r="A35463" s="1" t="s">
        <v>14020</v>
      </c>
      <c r="B35463" t="str">
        <f t="shared" si="1184"/>
        <v>https://www.udobaer.de/out/media/public/cust/others/s0000833-2021-ch_it.pdf</v>
      </c>
    </row>
    <row r="35464" spans="1:2" x14ac:dyDescent="0.2">
      <c r="A35464" s="1" t="s">
        <v>14021</v>
      </c>
      <c r="B35464" t="str">
        <f t="shared" si="1184"/>
        <v>https://www.udobaer.de/out/media/public/cust/others/s0000833-2021-ch_it.pdf</v>
      </c>
    </row>
    <row r="35465" spans="1:2" x14ac:dyDescent="0.2">
      <c r="A35465" s="1" t="s">
        <v>14022</v>
      </c>
      <c r="B35465" t="str">
        <f t="shared" si="1184"/>
        <v>https://www.udobaer.de/out/media/public/cust/others/s0000833-2021-ch_it.pdf</v>
      </c>
    </row>
    <row r="35466" spans="1:2" x14ac:dyDescent="0.2">
      <c r="A35466" s="1" t="s">
        <v>14023</v>
      </c>
      <c r="B35466" t="str">
        <f t="shared" si="1184"/>
        <v>https://www.udobaer.de/out/media/public/cust/others/s0000833-2021-ch_it.pdf</v>
      </c>
    </row>
    <row r="35467" spans="1:2" x14ac:dyDescent="0.2">
      <c r="A35467" s="1" t="s">
        <v>14024</v>
      </c>
      <c r="B35467" t="str">
        <f t="shared" si="1184"/>
        <v>https://www.udobaer.de/out/media/public/cust/others/s0000833-2021-ch_it.pdf</v>
      </c>
    </row>
    <row r="35468" spans="1:2" x14ac:dyDescent="0.2">
      <c r="A35468" s="1" t="s">
        <v>14025</v>
      </c>
      <c r="B35468" t="str">
        <f t="shared" si="1184"/>
        <v>https://www.udobaer.de/out/media/public/cust/others/s0000833-2021-ch_it.pdf</v>
      </c>
    </row>
    <row r="35469" spans="1:2" x14ac:dyDescent="0.2">
      <c r="A35469" s="1" t="s">
        <v>14026</v>
      </c>
      <c r="B35469" t="str">
        <f t="shared" si="1184"/>
        <v>https://www.udobaer.de/out/media/public/cust/others/s0000833-2021-ch_it.pdf</v>
      </c>
    </row>
    <row r="35470" spans="1:2" x14ac:dyDescent="0.2">
      <c r="A35470" s="1" t="s">
        <v>14027</v>
      </c>
      <c r="B35470" t="str">
        <f t="shared" si="1184"/>
        <v>https://www.udobaer.de/out/media/public/cust/others/s0000833-2021-ch_it.pdf</v>
      </c>
    </row>
    <row r="35471" spans="1:2" x14ac:dyDescent="0.2">
      <c r="A35471" s="1" t="s">
        <v>14028</v>
      </c>
      <c r="B35471" t="str">
        <f t="shared" si="1184"/>
        <v>https://www.udobaer.de/out/media/public/cust/others/s0000833-2021-ch_it.pdf</v>
      </c>
    </row>
    <row r="35472" spans="1:2" x14ac:dyDescent="0.2">
      <c r="A35472" s="1" t="s">
        <v>14029</v>
      </c>
      <c r="B35472" t="str">
        <f t="shared" ref="B35472:B35535" si="1185">HYPERLINK("https://www.udobaer.de/out/media/public/cust/others/s0000833-2021-ch_it.pdf")</f>
        <v>https://www.udobaer.de/out/media/public/cust/others/s0000833-2021-ch_it.pdf</v>
      </c>
    </row>
    <row r="35473" spans="1:2" x14ac:dyDescent="0.2">
      <c r="A35473" s="1" t="s">
        <v>14025</v>
      </c>
      <c r="B35473" t="str">
        <f t="shared" si="1185"/>
        <v>https://www.udobaer.de/out/media/public/cust/others/s0000833-2021-ch_it.pdf</v>
      </c>
    </row>
    <row r="35474" spans="1:2" x14ac:dyDescent="0.2">
      <c r="A35474" s="1" t="s">
        <v>14026</v>
      </c>
      <c r="B35474" t="str">
        <f t="shared" si="1185"/>
        <v>https://www.udobaer.de/out/media/public/cust/others/s0000833-2021-ch_it.pdf</v>
      </c>
    </row>
    <row r="35475" spans="1:2" x14ac:dyDescent="0.2">
      <c r="A35475" s="1" t="s">
        <v>14027</v>
      </c>
      <c r="B35475" t="str">
        <f t="shared" si="1185"/>
        <v>https://www.udobaer.de/out/media/public/cust/others/s0000833-2021-ch_it.pdf</v>
      </c>
    </row>
    <row r="35476" spans="1:2" x14ac:dyDescent="0.2">
      <c r="A35476" s="1" t="s">
        <v>14028</v>
      </c>
      <c r="B35476" t="str">
        <f t="shared" si="1185"/>
        <v>https://www.udobaer.de/out/media/public/cust/others/s0000833-2021-ch_it.pdf</v>
      </c>
    </row>
    <row r="35477" spans="1:2" x14ac:dyDescent="0.2">
      <c r="A35477" s="1" t="s">
        <v>14029</v>
      </c>
      <c r="B35477" t="str">
        <f t="shared" si="1185"/>
        <v>https://www.udobaer.de/out/media/public/cust/others/s0000833-2021-ch_it.pdf</v>
      </c>
    </row>
    <row r="35478" spans="1:2" x14ac:dyDescent="0.2">
      <c r="A35478" s="1" t="s">
        <v>14030</v>
      </c>
      <c r="B35478" t="str">
        <f t="shared" si="1185"/>
        <v>https://www.udobaer.de/out/media/public/cust/others/s0000833-2021-ch_it.pdf</v>
      </c>
    </row>
    <row r="35479" spans="1:2" x14ac:dyDescent="0.2">
      <c r="A35479" s="1" t="s">
        <v>14031</v>
      </c>
      <c r="B35479" t="str">
        <f t="shared" si="1185"/>
        <v>https://www.udobaer.de/out/media/public/cust/others/s0000833-2021-ch_it.pdf</v>
      </c>
    </row>
    <row r="35480" spans="1:2" x14ac:dyDescent="0.2">
      <c r="A35480" s="1" t="s">
        <v>14032</v>
      </c>
      <c r="B35480" t="str">
        <f t="shared" si="1185"/>
        <v>https://www.udobaer.de/out/media/public/cust/others/s0000833-2021-ch_it.pdf</v>
      </c>
    </row>
    <row r="35481" spans="1:2" x14ac:dyDescent="0.2">
      <c r="A35481" s="1" t="s">
        <v>14033</v>
      </c>
      <c r="B35481" t="str">
        <f t="shared" si="1185"/>
        <v>https://www.udobaer.de/out/media/public/cust/others/s0000833-2021-ch_it.pdf</v>
      </c>
    </row>
    <row r="35482" spans="1:2" x14ac:dyDescent="0.2">
      <c r="A35482" s="1" t="s">
        <v>14034</v>
      </c>
      <c r="B35482" t="str">
        <f t="shared" si="1185"/>
        <v>https://www.udobaer.de/out/media/public/cust/others/s0000833-2021-ch_it.pdf</v>
      </c>
    </row>
    <row r="35483" spans="1:2" x14ac:dyDescent="0.2">
      <c r="A35483" s="1" t="s">
        <v>14030</v>
      </c>
      <c r="B35483" t="str">
        <f t="shared" si="1185"/>
        <v>https://www.udobaer.de/out/media/public/cust/others/s0000833-2021-ch_it.pdf</v>
      </c>
    </row>
    <row r="35484" spans="1:2" x14ac:dyDescent="0.2">
      <c r="A35484" s="1" t="s">
        <v>14031</v>
      </c>
      <c r="B35484" t="str">
        <f t="shared" si="1185"/>
        <v>https://www.udobaer.de/out/media/public/cust/others/s0000833-2021-ch_it.pdf</v>
      </c>
    </row>
    <row r="35485" spans="1:2" x14ac:dyDescent="0.2">
      <c r="A35485" s="1" t="s">
        <v>14032</v>
      </c>
      <c r="B35485" t="str">
        <f t="shared" si="1185"/>
        <v>https://www.udobaer.de/out/media/public/cust/others/s0000833-2021-ch_it.pdf</v>
      </c>
    </row>
    <row r="35486" spans="1:2" x14ac:dyDescent="0.2">
      <c r="A35486" s="1" t="s">
        <v>14033</v>
      </c>
      <c r="B35486" t="str">
        <f t="shared" si="1185"/>
        <v>https://www.udobaer.de/out/media/public/cust/others/s0000833-2021-ch_it.pdf</v>
      </c>
    </row>
    <row r="35487" spans="1:2" x14ac:dyDescent="0.2">
      <c r="A35487" s="1" t="s">
        <v>14034</v>
      </c>
      <c r="B35487" t="str">
        <f t="shared" si="1185"/>
        <v>https://www.udobaer.de/out/media/public/cust/others/s0000833-2021-ch_it.pdf</v>
      </c>
    </row>
    <row r="35488" spans="1:2" x14ac:dyDescent="0.2">
      <c r="A35488" s="1" t="s">
        <v>14035</v>
      </c>
      <c r="B35488" t="str">
        <f t="shared" si="1185"/>
        <v>https://www.udobaer.de/out/media/public/cust/others/s0000833-2021-ch_it.pdf</v>
      </c>
    </row>
    <row r="35489" spans="1:2" x14ac:dyDescent="0.2">
      <c r="A35489" s="1" t="s">
        <v>14036</v>
      </c>
      <c r="B35489" t="str">
        <f t="shared" si="1185"/>
        <v>https://www.udobaer.de/out/media/public/cust/others/s0000833-2021-ch_it.pdf</v>
      </c>
    </row>
    <row r="35490" spans="1:2" x14ac:dyDescent="0.2">
      <c r="A35490" s="1" t="s">
        <v>14037</v>
      </c>
      <c r="B35490" t="str">
        <f t="shared" si="1185"/>
        <v>https://www.udobaer.de/out/media/public/cust/others/s0000833-2021-ch_it.pdf</v>
      </c>
    </row>
    <row r="35491" spans="1:2" x14ac:dyDescent="0.2">
      <c r="A35491" s="1" t="s">
        <v>14038</v>
      </c>
      <c r="B35491" t="str">
        <f t="shared" si="1185"/>
        <v>https://www.udobaer.de/out/media/public/cust/others/s0000833-2021-ch_it.pdf</v>
      </c>
    </row>
    <row r="35492" spans="1:2" x14ac:dyDescent="0.2">
      <c r="A35492" s="1" t="s">
        <v>14039</v>
      </c>
      <c r="B35492" t="str">
        <f t="shared" si="1185"/>
        <v>https://www.udobaer.de/out/media/public/cust/others/s0000833-2021-ch_it.pdf</v>
      </c>
    </row>
    <row r="35493" spans="1:2" x14ac:dyDescent="0.2">
      <c r="A35493" s="1" t="s">
        <v>14035</v>
      </c>
      <c r="B35493" t="str">
        <f t="shared" si="1185"/>
        <v>https://www.udobaer.de/out/media/public/cust/others/s0000833-2021-ch_it.pdf</v>
      </c>
    </row>
    <row r="35494" spans="1:2" x14ac:dyDescent="0.2">
      <c r="A35494" s="1" t="s">
        <v>14036</v>
      </c>
      <c r="B35494" t="str">
        <f t="shared" si="1185"/>
        <v>https://www.udobaer.de/out/media/public/cust/others/s0000833-2021-ch_it.pdf</v>
      </c>
    </row>
    <row r="35495" spans="1:2" x14ac:dyDescent="0.2">
      <c r="A35495" s="1" t="s">
        <v>14037</v>
      </c>
      <c r="B35495" t="str">
        <f t="shared" si="1185"/>
        <v>https://www.udobaer.de/out/media/public/cust/others/s0000833-2021-ch_it.pdf</v>
      </c>
    </row>
    <row r="35496" spans="1:2" x14ac:dyDescent="0.2">
      <c r="A35496" s="1" t="s">
        <v>14038</v>
      </c>
      <c r="B35496" t="str">
        <f t="shared" si="1185"/>
        <v>https://www.udobaer.de/out/media/public/cust/others/s0000833-2021-ch_it.pdf</v>
      </c>
    </row>
    <row r="35497" spans="1:2" x14ac:dyDescent="0.2">
      <c r="A35497" s="1" t="s">
        <v>14039</v>
      </c>
      <c r="B35497" t="str">
        <f t="shared" si="1185"/>
        <v>https://www.udobaer.de/out/media/public/cust/others/s0000833-2021-ch_it.pdf</v>
      </c>
    </row>
    <row r="35498" spans="1:2" x14ac:dyDescent="0.2">
      <c r="A35498" s="1" t="s">
        <v>14055</v>
      </c>
      <c r="B35498" t="str">
        <f t="shared" si="1185"/>
        <v>https://www.udobaer.de/out/media/public/cust/others/s0000833-2021-ch_it.pdf</v>
      </c>
    </row>
    <row r="35499" spans="1:2" x14ac:dyDescent="0.2">
      <c r="A35499" s="1" t="s">
        <v>14056</v>
      </c>
      <c r="B35499" t="str">
        <f t="shared" si="1185"/>
        <v>https://www.udobaer.de/out/media/public/cust/others/s0000833-2021-ch_it.pdf</v>
      </c>
    </row>
    <row r="35500" spans="1:2" x14ac:dyDescent="0.2">
      <c r="A35500" s="1" t="s">
        <v>14057</v>
      </c>
      <c r="B35500" t="str">
        <f t="shared" si="1185"/>
        <v>https://www.udobaer.de/out/media/public/cust/others/s0000833-2021-ch_it.pdf</v>
      </c>
    </row>
    <row r="35501" spans="1:2" x14ac:dyDescent="0.2">
      <c r="A35501" s="1" t="s">
        <v>14058</v>
      </c>
      <c r="B35501" t="str">
        <f t="shared" si="1185"/>
        <v>https://www.udobaer.de/out/media/public/cust/others/s0000833-2021-ch_it.pdf</v>
      </c>
    </row>
    <row r="35502" spans="1:2" x14ac:dyDescent="0.2">
      <c r="A35502" s="1" t="s">
        <v>14059</v>
      </c>
      <c r="B35502" t="str">
        <f t="shared" si="1185"/>
        <v>https://www.udobaer.de/out/media/public/cust/others/s0000833-2021-ch_it.pdf</v>
      </c>
    </row>
    <row r="35503" spans="1:2" x14ac:dyDescent="0.2">
      <c r="A35503" s="1" t="s">
        <v>14055</v>
      </c>
      <c r="B35503" t="str">
        <f t="shared" si="1185"/>
        <v>https://www.udobaer.de/out/media/public/cust/others/s0000833-2021-ch_it.pdf</v>
      </c>
    </row>
    <row r="35504" spans="1:2" x14ac:dyDescent="0.2">
      <c r="A35504" s="1" t="s">
        <v>14056</v>
      </c>
      <c r="B35504" t="str">
        <f t="shared" si="1185"/>
        <v>https://www.udobaer.de/out/media/public/cust/others/s0000833-2021-ch_it.pdf</v>
      </c>
    </row>
    <row r="35505" spans="1:2" x14ac:dyDescent="0.2">
      <c r="A35505" s="1" t="s">
        <v>14057</v>
      </c>
      <c r="B35505" t="str">
        <f t="shared" si="1185"/>
        <v>https://www.udobaer.de/out/media/public/cust/others/s0000833-2021-ch_it.pdf</v>
      </c>
    </row>
    <row r="35506" spans="1:2" x14ac:dyDescent="0.2">
      <c r="A35506" s="1" t="s">
        <v>14058</v>
      </c>
      <c r="B35506" t="str">
        <f t="shared" si="1185"/>
        <v>https://www.udobaer.de/out/media/public/cust/others/s0000833-2021-ch_it.pdf</v>
      </c>
    </row>
    <row r="35507" spans="1:2" x14ac:dyDescent="0.2">
      <c r="A35507" s="1" t="s">
        <v>14059</v>
      </c>
      <c r="B35507" t="str">
        <f t="shared" si="1185"/>
        <v>https://www.udobaer.de/out/media/public/cust/others/s0000833-2021-ch_it.pdf</v>
      </c>
    </row>
    <row r="35508" spans="1:2" x14ac:dyDescent="0.2">
      <c r="A35508" s="1" t="s">
        <v>14066</v>
      </c>
      <c r="B35508" t="str">
        <f t="shared" si="1185"/>
        <v>https://www.udobaer.de/out/media/public/cust/others/s0000833-2021-ch_it.pdf</v>
      </c>
    </row>
    <row r="35509" spans="1:2" x14ac:dyDescent="0.2">
      <c r="A35509" s="1" t="s">
        <v>14067</v>
      </c>
      <c r="B35509" t="str">
        <f t="shared" si="1185"/>
        <v>https://www.udobaer.de/out/media/public/cust/others/s0000833-2021-ch_it.pdf</v>
      </c>
    </row>
    <row r="35510" spans="1:2" x14ac:dyDescent="0.2">
      <c r="A35510" s="1" t="s">
        <v>14068</v>
      </c>
      <c r="B35510" t="str">
        <f t="shared" si="1185"/>
        <v>https://www.udobaer.de/out/media/public/cust/others/s0000833-2021-ch_it.pdf</v>
      </c>
    </row>
    <row r="35511" spans="1:2" x14ac:dyDescent="0.2">
      <c r="A35511" s="1" t="s">
        <v>14069</v>
      </c>
      <c r="B35511" t="str">
        <f t="shared" si="1185"/>
        <v>https://www.udobaer.de/out/media/public/cust/others/s0000833-2021-ch_it.pdf</v>
      </c>
    </row>
    <row r="35512" spans="1:2" x14ac:dyDescent="0.2">
      <c r="A35512" s="1" t="s">
        <v>14070</v>
      </c>
      <c r="B35512" t="str">
        <f t="shared" si="1185"/>
        <v>https://www.udobaer.de/out/media/public/cust/others/s0000833-2021-ch_it.pdf</v>
      </c>
    </row>
    <row r="35513" spans="1:2" x14ac:dyDescent="0.2">
      <c r="A35513" s="1" t="s">
        <v>14071</v>
      </c>
      <c r="B35513" t="str">
        <f t="shared" si="1185"/>
        <v>https://www.udobaer.de/out/media/public/cust/others/s0000833-2021-ch_it.pdf</v>
      </c>
    </row>
    <row r="35514" spans="1:2" x14ac:dyDescent="0.2">
      <c r="A35514" s="1" t="s">
        <v>14072</v>
      </c>
      <c r="B35514" t="str">
        <f t="shared" si="1185"/>
        <v>https://www.udobaer.de/out/media/public/cust/others/s0000833-2021-ch_it.pdf</v>
      </c>
    </row>
    <row r="35515" spans="1:2" x14ac:dyDescent="0.2">
      <c r="A35515" s="1" t="s">
        <v>14073</v>
      </c>
      <c r="B35515" t="str">
        <f t="shared" si="1185"/>
        <v>https://www.udobaer.de/out/media/public/cust/others/s0000833-2021-ch_it.pdf</v>
      </c>
    </row>
    <row r="35516" spans="1:2" x14ac:dyDescent="0.2">
      <c r="A35516" s="1" t="s">
        <v>14074</v>
      </c>
      <c r="B35516" t="str">
        <f t="shared" si="1185"/>
        <v>https://www.udobaer.de/out/media/public/cust/others/s0000833-2021-ch_it.pdf</v>
      </c>
    </row>
    <row r="35517" spans="1:2" x14ac:dyDescent="0.2">
      <c r="A35517" s="1" t="s">
        <v>14075</v>
      </c>
      <c r="B35517" t="str">
        <f t="shared" si="1185"/>
        <v>https://www.udobaer.de/out/media/public/cust/others/s0000833-2021-ch_it.pdf</v>
      </c>
    </row>
    <row r="35518" spans="1:2" x14ac:dyDescent="0.2">
      <c r="A35518" s="1" t="s">
        <v>14066</v>
      </c>
      <c r="B35518" t="str">
        <f t="shared" si="1185"/>
        <v>https://www.udobaer.de/out/media/public/cust/others/s0000833-2021-ch_it.pdf</v>
      </c>
    </row>
    <row r="35519" spans="1:2" x14ac:dyDescent="0.2">
      <c r="A35519" s="1" t="s">
        <v>14067</v>
      </c>
      <c r="B35519" t="str">
        <f t="shared" si="1185"/>
        <v>https://www.udobaer.de/out/media/public/cust/others/s0000833-2021-ch_it.pdf</v>
      </c>
    </row>
    <row r="35520" spans="1:2" x14ac:dyDescent="0.2">
      <c r="A35520" s="1" t="s">
        <v>14068</v>
      </c>
      <c r="B35520" t="str">
        <f t="shared" si="1185"/>
        <v>https://www.udobaer.de/out/media/public/cust/others/s0000833-2021-ch_it.pdf</v>
      </c>
    </row>
    <row r="35521" spans="1:2" x14ac:dyDescent="0.2">
      <c r="A35521" s="1" t="s">
        <v>14069</v>
      </c>
      <c r="B35521" t="str">
        <f t="shared" si="1185"/>
        <v>https://www.udobaer.de/out/media/public/cust/others/s0000833-2021-ch_it.pdf</v>
      </c>
    </row>
    <row r="35522" spans="1:2" x14ac:dyDescent="0.2">
      <c r="A35522" s="1" t="s">
        <v>14070</v>
      </c>
      <c r="B35522" t="str">
        <f t="shared" si="1185"/>
        <v>https://www.udobaer.de/out/media/public/cust/others/s0000833-2021-ch_it.pdf</v>
      </c>
    </row>
    <row r="35523" spans="1:2" x14ac:dyDescent="0.2">
      <c r="A35523" s="1" t="s">
        <v>14071</v>
      </c>
      <c r="B35523" t="str">
        <f t="shared" si="1185"/>
        <v>https://www.udobaer.de/out/media/public/cust/others/s0000833-2021-ch_it.pdf</v>
      </c>
    </row>
    <row r="35524" spans="1:2" x14ac:dyDescent="0.2">
      <c r="A35524" s="1" t="s">
        <v>14072</v>
      </c>
      <c r="B35524" t="str">
        <f t="shared" si="1185"/>
        <v>https://www.udobaer.de/out/media/public/cust/others/s0000833-2021-ch_it.pdf</v>
      </c>
    </row>
    <row r="35525" spans="1:2" x14ac:dyDescent="0.2">
      <c r="A35525" s="1" t="s">
        <v>14073</v>
      </c>
      <c r="B35525" t="str">
        <f t="shared" si="1185"/>
        <v>https://www.udobaer.de/out/media/public/cust/others/s0000833-2021-ch_it.pdf</v>
      </c>
    </row>
    <row r="35526" spans="1:2" x14ac:dyDescent="0.2">
      <c r="A35526" s="1" t="s">
        <v>14074</v>
      </c>
      <c r="B35526" t="str">
        <f t="shared" si="1185"/>
        <v>https://www.udobaer.de/out/media/public/cust/others/s0000833-2021-ch_it.pdf</v>
      </c>
    </row>
    <row r="35527" spans="1:2" x14ac:dyDescent="0.2">
      <c r="A35527" s="1" t="s">
        <v>14075</v>
      </c>
      <c r="B35527" t="str">
        <f t="shared" si="1185"/>
        <v>https://www.udobaer.de/out/media/public/cust/others/s0000833-2021-ch_it.pdf</v>
      </c>
    </row>
    <row r="35528" spans="1:2" x14ac:dyDescent="0.2">
      <c r="A35528" s="1" t="s">
        <v>14076</v>
      </c>
      <c r="B35528" t="str">
        <f t="shared" si="1185"/>
        <v>https://www.udobaer.de/out/media/public/cust/others/s0000833-2021-ch_it.pdf</v>
      </c>
    </row>
    <row r="35529" spans="1:2" x14ac:dyDescent="0.2">
      <c r="A35529" s="1" t="s">
        <v>14077</v>
      </c>
      <c r="B35529" t="str">
        <f t="shared" si="1185"/>
        <v>https://www.udobaer.de/out/media/public/cust/others/s0000833-2021-ch_it.pdf</v>
      </c>
    </row>
    <row r="35530" spans="1:2" x14ac:dyDescent="0.2">
      <c r="A35530" s="1" t="s">
        <v>14078</v>
      </c>
      <c r="B35530" t="str">
        <f t="shared" si="1185"/>
        <v>https://www.udobaer.de/out/media/public/cust/others/s0000833-2021-ch_it.pdf</v>
      </c>
    </row>
    <row r="35531" spans="1:2" x14ac:dyDescent="0.2">
      <c r="A35531" s="1" t="s">
        <v>14079</v>
      </c>
      <c r="B35531" t="str">
        <f t="shared" si="1185"/>
        <v>https://www.udobaer.de/out/media/public/cust/others/s0000833-2021-ch_it.pdf</v>
      </c>
    </row>
    <row r="35532" spans="1:2" x14ac:dyDescent="0.2">
      <c r="A35532" s="1" t="s">
        <v>14080</v>
      </c>
      <c r="B35532" t="str">
        <f t="shared" si="1185"/>
        <v>https://www.udobaer.de/out/media/public/cust/others/s0000833-2021-ch_it.pdf</v>
      </c>
    </row>
    <row r="35533" spans="1:2" x14ac:dyDescent="0.2">
      <c r="A35533" s="1" t="s">
        <v>14076</v>
      </c>
      <c r="B35533" t="str">
        <f t="shared" si="1185"/>
        <v>https://www.udobaer.de/out/media/public/cust/others/s0000833-2021-ch_it.pdf</v>
      </c>
    </row>
    <row r="35534" spans="1:2" x14ac:dyDescent="0.2">
      <c r="A35534" s="1" t="s">
        <v>14077</v>
      </c>
      <c r="B35534" t="str">
        <f t="shared" si="1185"/>
        <v>https://www.udobaer.de/out/media/public/cust/others/s0000833-2021-ch_it.pdf</v>
      </c>
    </row>
    <row r="35535" spans="1:2" x14ac:dyDescent="0.2">
      <c r="A35535" s="1" t="s">
        <v>14078</v>
      </c>
      <c r="B35535" t="str">
        <f t="shared" si="1185"/>
        <v>https://www.udobaer.de/out/media/public/cust/others/s0000833-2021-ch_it.pdf</v>
      </c>
    </row>
    <row r="35536" spans="1:2" x14ac:dyDescent="0.2">
      <c r="A35536" s="1" t="s">
        <v>14079</v>
      </c>
      <c r="B35536" t="str">
        <f t="shared" ref="B35536:B35599" si="1186">HYPERLINK("https://www.udobaer.de/out/media/public/cust/others/s0000833-2021-ch_it.pdf")</f>
        <v>https://www.udobaer.de/out/media/public/cust/others/s0000833-2021-ch_it.pdf</v>
      </c>
    </row>
    <row r="35537" spans="1:2" x14ac:dyDescent="0.2">
      <c r="A35537" s="1" t="s">
        <v>14080</v>
      </c>
      <c r="B35537" t="str">
        <f t="shared" si="1186"/>
        <v>https://www.udobaer.de/out/media/public/cust/others/s0000833-2021-ch_it.pdf</v>
      </c>
    </row>
    <row r="35538" spans="1:2" x14ac:dyDescent="0.2">
      <c r="A35538" s="1" t="s">
        <v>14091</v>
      </c>
      <c r="B35538" t="str">
        <f t="shared" si="1186"/>
        <v>https://www.udobaer.de/out/media/public/cust/others/s0000833-2021-ch_it.pdf</v>
      </c>
    </row>
    <row r="35539" spans="1:2" x14ac:dyDescent="0.2">
      <c r="A35539" s="1" t="s">
        <v>14092</v>
      </c>
      <c r="B35539" t="str">
        <f t="shared" si="1186"/>
        <v>https://www.udobaer.de/out/media/public/cust/others/s0000833-2021-ch_it.pdf</v>
      </c>
    </row>
    <row r="35540" spans="1:2" x14ac:dyDescent="0.2">
      <c r="A35540" s="1" t="s">
        <v>14093</v>
      </c>
      <c r="B35540" t="str">
        <f t="shared" si="1186"/>
        <v>https://www.udobaer.de/out/media/public/cust/others/s0000833-2021-ch_it.pdf</v>
      </c>
    </row>
    <row r="35541" spans="1:2" x14ac:dyDescent="0.2">
      <c r="A35541" s="1" t="s">
        <v>14094</v>
      </c>
      <c r="B35541" t="str">
        <f t="shared" si="1186"/>
        <v>https://www.udobaer.de/out/media/public/cust/others/s0000833-2021-ch_it.pdf</v>
      </c>
    </row>
    <row r="35542" spans="1:2" x14ac:dyDescent="0.2">
      <c r="A35542" s="1" t="s">
        <v>14095</v>
      </c>
      <c r="B35542" t="str">
        <f t="shared" si="1186"/>
        <v>https://www.udobaer.de/out/media/public/cust/others/s0000833-2021-ch_it.pdf</v>
      </c>
    </row>
    <row r="35543" spans="1:2" x14ac:dyDescent="0.2">
      <c r="A35543" s="1" t="s">
        <v>14091</v>
      </c>
      <c r="B35543" t="str">
        <f t="shared" si="1186"/>
        <v>https://www.udobaer.de/out/media/public/cust/others/s0000833-2021-ch_it.pdf</v>
      </c>
    </row>
    <row r="35544" spans="1:2" x14ac:dyDescent="0.2">
      <c r="A35544" s="1" t="s">
        <v>14092</v>
      </c>
      <c r="B35544" t="str">
        <f t="shared" si="1186"/>
        <v>https://www.udobaer.de/out/media/public/cust/others/s0000833-2021-ch_it.pdf</v>
      </c>
    </row>
    <row r="35545" spans="1:2" x14ac:dyDescent="0.2">
      <c r="A35545" s="1" t="s">
        <v>14093</v>
      </c>
      <c r="B35545" t="str">
        <f t="shared" si="1186"/>
        <v>https://www.udobaer.de/out/media/public/cust/others/s0000833-2021-ch_it.pdf</v>
      </c>
    </row>
    <row r="35546" spans="1:2" x14ac:dyDescent="0.2">
      <c r="A35546" s="1" t="s">
        <v>14094</v>
      </c>
      <c r="B35546" t="str">
        <f t="shared" si="1186"/>
        <v>https://www.udobaer.de/out/media/public/cust/others/s0000833-2021-ch_it.pdf</v>
      </c>
    </row>
    <row r="35547" spans="1:2" x14ac:dyDescent="0.2">
      <c r="A35547" s="1" t="s">
        <v>14095</v>
      </c>
      <c r="B35547" t="str">
        <f t="shared" si="1186"/>
        <v>https://www.udobaer.de/out/media/public/cust/others/s0000833-2021-ch_it.pdf</v>
      </c>
    </row>
    <row r="35548" spans="1:2" x14ac:dyDescent="0.2">
      <c r="A35548" s="1" t="s">
        <v>14116</v>
      </c>
      <c r="B35548" t="str">
        <f t="shared" si="1186"/>
        <v>https://www.udobaer.de/out/media/public/cust/others/s0000833-2021-ch_it.pdf</v>
      </c>
    </row>
    <row r="35549" spans="1:2" x14ac:dyDescent="0.2">
      <c r="A35549" s="1" t="s">
        <v>14117</v>
      </c>
      <c r="B35549" t="str">
        <f t="shared" si="1186"/>
        <v>https://www.udobaer.de/out/media/public/cust/others/s0000833-2021-ch_it.pdf</v>
      </c>
    </row>
    <row r="35550" spans="1:2" x14ac:dyDescent="0.2">
      <c r="A35550" s="1" t="s">
        <v>14118</v>
      </c>
      <c r="B35550" t="str">
        <f t="shared" si="1186"/>
        <v>https://www.udobaer.de/out/media/public/cust/others/s0000833-2021-ch_it.pdf</v>
      </c>
    </row>
    <row r="35551" spans="1:2" x14ac:dyDescent="0.2">
      <c r="A35551" s="1" t="s">
        <v>14119</v>
      </c>
      <c r="B35551" t="str">
        <f t="shared" si="1186"/>
        <v>https://www.udobaer.de/out/media/public/cust/others/s0000833-2021-ch_it.pdf</v>
      </c>
    </row>
    <row r="35552" spans="1:2" x14ac:dyDescent="0.2">
      <c r="A35552" s="1" t="s">
        <v>14120</v>
      </c>
      <c r="B35552" t="str">
        <f t="shared" si="1186"/>
        <v>https://www.udobaer.de/out/media/public/cust/others/s0000833-2021-ch_it.pdf</v>
      </c>
    </row>
    <row r="35553" spans="1:2" x14ac:dyDescent="0.2">
      <c r="A35553" s="1" t="s">
        <v>14116</v>
      </c>
      <c r="B35553" t="str">
        <f t="shared" si="1186"/>
        <v>https://www.udobaer.de/out/media/public/cust/others/s0000833-2021-ch_it.pdf</v>
      </c>
    </row>
    <row r="35554" spans="1:2" x14ac:dyDescent="0.2">
      <c r="A35554" s="1" t="s">
        <v>14117</v>
      </c>
      <c r="B35554" t="str">
        <f t="shared" si="1186"/>
        <v>https://www.udobaer.de/out/media/public/cust/others/s0000833-2021-ch_it.pdf</v>
      </c>
    </row>
    <row r="35555" spans="1:2" x14ac:dyDescent="0.2">
      <c r="A35555" s="1" t="s">
        <v>14118</v>
      </c>
      <c r="B35555" t="str">
        <f t="shared" si="1186"/>
        <v>https://www.udobaer.de/out/media/public/cust/others/s0000833-2021-ch_it.pdf</v>
      </c>
    </row>
    <row r="35556" spans="1:2" x14ac:dyDescent="0.2">
      <c r="A35556" s="1" t="s">
        <v>14119</v>
      </c>
      <c r="B35556" t="str">
        <f t="shared" si="1186"/>
        <v>https://www.udobaer.de/out/media/public/cust/others/s0000833-2021-ch_it.pdf</v>
      </c>
    </row>
    <row r="35557" spans="1:2" x14ac:dyDescent="0.2">
      <c r="A35557" s="1" t="s">
        <v>14120</v>
      </c>
      <c r="B35557" t="str">
        <f t="shared" si="1186"/>
        <v>https://www.udobaer.de/out/media/public/cust/others/s0000833-2021-ch_it.pdf</v>
      </c>
    </row>
    <row r="35558" spans="1:2" x14ac:dyDescent="0.2">
      <c r="A35558" s="1" t="s">
        <v>14121</v>
      </c>
      <c r="B35558" t="str">
        <f t="shared" si="1186"/>
        <v>https://www.udobaer.de/out/media/public/cust/others/s0000833-2021-ch_it.pdf</v>
      </c>
    </row>
    <row r="35559" spans="1:2" x14ac:dyDescent="0.2">
      <c r="A35559" s="1" t="s">
        <v>14122</v>
      </c>
      <c r="B35559" t="str">
        <f t="shared" si="1186"/>
        <v>https://www.udobaer.de/out/media/public/cust/others/s0000833-2021-ch_it.pdf</v>
      </c>
    </row>
    <row r="35560" spans="1:2" x14ac:dyDescent="0.2">
      <c r="A35560" s="1" t="s">
        <v>14123</v>
      </c>
      <c r="B35560" t="str">
        <f t="shared" si="1186"/>
        <v>https://www.udobaer.de/out/media/public/cust/others/s0000833-2021-ch_it.pdf</v>
      </c>
    </row>
    <row r="35561" spans="1:2" x14ac:dyDescent="0.2">
      <c r="A35561" s="1" t="s">
        <v>14124</v>
      </c>
      <c r="B35561" t="str">
        <f t="shared" si="1186"/>
        <v>https://www.udobaer.de/out/media/public/cust/others/s0000833-2021-ch_it.pdf</v>
      </c>
    </row>
    <row r="35562" spans="1:2" x14ac:dyDescent="0.2">
      <c r="A35562" s="1" t="s">
        <v>14125</v>
      </c>
      <c r="B35562" t="str">
        <f t="shared" si="1186"/>
        <v>https://www.udobaer.de/out/media/public/cust/others/s0000833-2021-ch_it.pdf</v>
      </c>
    </row>
    <row r="35563" spans="1:2" x14ac:dyDescent="0.2">
      <c r="A35563" s="1" t="s">
        <v>14121</v>
      </c>
      <c r="B35563" t="str">
        <f t="shared" si="1186"/>
        <v>https://www.udobaer.de/out/media/public/cust/others/s0000833-2021-ch_it.pdf</v>
      </c>
    </row>
    <row r="35564" spans="1:2" x14ac:dyDescent="0.2">
      <c r="A35564" s="1" t="s">
        <v>14122</v>
      </c>
      <c r="B35564" t="str">
        <f t="shared" si="1186"/>
        <v>https://www.udobaer.de/out/media/public/cust/others/s0000833-2021-ch_it.pdf</v>
      </c>
    </row>
    <row r="35565" spans="1:2" x14ac:dyDescent="0.2">
      <c r="A35565" s="1" t="s">
        <v>14123</v>
      </c>
      <c r="B35565" t="str">
        <f t="shared" si="1186"/>
        <v>https://www.udobaer.de/out/media/public/cust/others/s0000833-2021-ch_it.pdf</v>
      </c>
    </row>
    <row r="35566" spans="1:2" x14ac:dyDescent="0.2">
      <c r="A35566" s="1" t="s">
        <v>14124</v>
      </c>
      <c r="B35566" t="str">
        <f t="shared" si="1186"/>
        <v>https://www.udobaer.de/out/media/public/cust/others/s0000833-2021-ch_it.pdf</v>
      </c>
    </row>
    <row r="35567" spans="1:2" x14ac:dyDescent="0.2">
      <c r="A35567" s="1" t="s">
        <v>14125</v>
      </c>
      <c r="B35567" t="str">
        <f t="shared" si="1186"/>
        <v>https://www.udobaer.de/out/media/public/cust/others/s0000833-2021-ch_it.pdf</v>
      </c>
    </row>
    <row r="35568" spans="1:2" x14ac:dyDescent="0.2">
      <c r="A35568" s="1" t="s">
        <v>14126</v>
      </c>
      <c r="B35568" t="str">
        <f t="shared" si="1186"/>
        <v>https://www.udobaer.de/out/media/public/cust/others/s0000833-2021-ch_it.pdf</v>
      </c>
    </row>
    <row r="35569" spans="1:2" x14ac:dyDescent="0.2">
      <c r="A35569" s="1" t="s">
        <v>14127</v>
      </c>
      <c r="B35569" t="str">
        <f t="shared" si="1186"/>
        <v>https://www.udobaer.de/out/media/public/cust/others/s0000833-2021-ch_it.pdf</v>
      </c>
    </row>
    <row r="35570" spans="1:2" x14ac:dyDescent="0.2">
      <c r="A35570" s="1" t="s">
        <v>14128</v>
      </c>
      <c r="B35570" t="str">
        <f t="shared" si="1186"/>
        <v>https://www.udobaer.de/out/media/public/cust/others/s0000833-2021-ch_it.pdf</v>
      </c>
    </row>
    <row r="35571" spans="1:2" x14ac:dyDescent="0.2">
      <c r="A35571" s="1" t="s">
        <v>14129</v>
      </c>
      <c r="B35571" t="str">
        <f t="shared" si="1186"/>
        <v>https://www.udobaer.de/out/media/public/cust/others/s0000833-2021-ch_it.pdf</v>
      </c>
    </row>
    <row r="35572" spans="1:2" x14ac:dyDescent="0.2">
      <c r="A35572" s="1" t="s">
        <v>14130</v>
      </c>
      <c r="B35572" t="str">
        <f t="shared" si="1186"/>
        <v>https://www.udobaer.de/out/media/public/cust/others/s0000833-2021-ch_it.pdf</v>
      </c>
    </row>
    <row r="35573" spans="1:2" x14ac:dyDescent="0.2">
      <c r="A35573" s="1" t="s">
        <v>14131</v>
      </c>
      <c r="B35573" t="str">
        <f t="shared" si="1186"/>
        <v>https://www.udobaer.de/out/media/public/cust/others/s0000833-2021-ch_it.pdf</v>
      </c>
    </row>
    <row r="35574" spans="1:2" x14ac:dyDescent="0.2">
      <c r="A35574" s="1" t="s">
        <v>14132</v>
      </c>
      <c r="B35574" t="str">
        <f t="shared" si="1186"/>
        <v>https://www.udobaer.de/out/media/public/cust/others/s0000833-2021-ch_it.pdf</v>
      </c>
    </row>
    <row r="35575" spans="1:2" x14ac:dyDescent="0.2">
      <c r="A35575" s="1" t="s">
        <v>14133</v>
      </c>
      <c r="B35575" t="str">
        <f t="shared" si="1186"/>
        <v>https://www.udobaer.de/out/media/public/cust/others/s0000833-2021-ch_it.pdf</v>
      </c>
    </row>
    <row r="35576" spans="1:2" x14ac:dyDescent="0.2">
      <c r="A35576" s="1" t="s">
        <v>14134</v>
      </c>
      <c r="B35576" t="str">
        <f t="shared" si="1186"/>
        <v>https://www.udobaer.de/out/media/public/cust/others/s0000833-2021-ch_it.pdf</v>
      </c>
    </row>
    <row r="35577" spans="1:2" x14ac:dyDescent="0.2">
      <c r="A35577" s="1" t="s">
        <v>14135</v>
      </c>
      <c r="B35577" t="str">
        <f t="shared" si="1186"/>
        <v>https://www.udobaer.de/out/media/public/cust/others/s0000833-2021-ch_it.pdf</v>
      </c>
    </row>
    <row r="35578" spans="1:2" x14ac:dyDescent="0.2">
      <c r="A35578" s="1" t="s">
        <v>14126</v>
      </c>
      <c r="B35578" t="str">
        <f t="shared" si="1186"/>
        <v>https://www.udobaer.de/out/media/public/cust/others/s0000833-2021-ch_it.pdf</v>
      </c>
    </row>
    <row r="35579" spans="1:2" x14ac:dyDescent="0.2">
      <c r="A35579" s="1" t="s">
        <v>14127</v>
      </c>
      <c r="B35579" t="str">
        <f t="shared" si="1186"/>
        <v>https://www.udobaer.de/out/media/public/cust/others/s0000833-2021-ch_it.pdf</v>
      </c>
    </row>
    <row r="35580" spans="1:2" x14ac:dyDescent="0.2">
      <c r="A35580" s="1" t="s">
        <v>14128</v>
      </c>
      <c r="B35580" t="str">
        <f t="shared" si="1186"/>
        <v>https://www.udobaer.de/out/media/public/cust/others/s0000833-2021-ch_it.pdf</v>
      </c>
    </row>
    <row r="35581" spans="1:2" x14ac:dyDescent="0.2">
      <c r="A35581" s="1" t="s">
        <v>14129</v>
      </c>
      <c r="B35581" t="str">
        <f t="shared" si="1186"/>
        <v>https://www.udobaer.de/out/media/public/cust/others/s0000833-2021-ch_it.pdf</v>
      </c>
    </row>
    <row r="35582" spans="1:2" x14ac:dyDescent="0.2">
      <c r="A35582" s="1" t="s">
        <v>14130</v>
      </c>
      <c r="B35582" t="str">
        <f t="shared" si="1186"/>
        <v>https://www.udobaer.de/out/media/public/cust/others/s0000833-2021-ch_it.pdf</v>
      </c>
    </row>
    <row r="35583" spans="1:2" x14ac:dyDescent="0.2">
      <c r="A35583" s="1" t="s">
        <v>14131</v>
      </c>
      <c r="B35583" t="str">
        <f t="shared" si="1186"/>
        <v>https://www.udobaer.de/out/media/public/cust/others/s0000833-2021-ch_it.pdf</v>
      </c>
    </row>
    <row r="35584" spans="1:2" x14ac:dyDescent="0.2">
      <c r="A35584" s="1" t="s">
        <v>14132</v>
      </c>
      <c r="B35584" t="str">
        <f t="shared" si="1186"/>
        <v>https://www.udobaer.de/out/media/public/cust/others/s0000833-2021-ch_it.pdf</v>
      </c>
    </row>
    <row r="35585" spans="1:2" x14ac:dyDescent="0.2">
      <c r="A35585" s="1" t="s">
        <v>14133</v>
      </c>
      <c r="B35585" t="str">
        <f t="shared" si="1186"/>
        <v>https://www.udobaer.de/out/media/public/cust/others/s0000833-2021-ch_it.pdf</v>
      </c>
    </row>
    <row r="35586" spans="1:2" x14ac:dyDescent="0.2">
      <c r="A35586" s="1" t="s">
        <v>14134</v>
      </c>
      <c r="B35586" t="str">
        <f t="shared" si="1186"/>
        <v>https://www.udobaer.de/out/media/public/cust/others/s0000833-2021-ch_it.pdf</v>
      </c>
    </row>
    <row r="35587" spans="1:2" x14ac:dyDescent="0.2">
      <c r="A35587" s="1" t="s">
        <v>14135</v>
      </c>
      <c r="B35587" t="str">
        <f t="shared" si="1186"/>
        <v>https://www.udobaer.de/out/media/public/cust/others/s0000833-2021-ch_it.pdf</v>
      </c>
    </row>
    <row r="35588" spans="1:2" x14ac:dyDescent="0.2">
      <c r="A35588" s="1" t="s">
        <v>14136</v>
      </c>
      <c r="B35588" t="str">
        <f t="shared" si="1186"/>
        <v>https://www.udobaer.de/out/media/public/cust/others/s0000833-2021-ch_it.pdf</v>
      </c>
    </row>
    <row r="35589" spans="1:2" x14ac:dyDescent="0.2">
      <c r="A35589" s="1" t="s">
        <v>14137</v>
      </c>
      <c r="B35589" t="str">
        <f t="shared" si="1186"/>
        <v>https://www.udobaer.de/out/media/public/cust/others/s0000833-2021-ch_it.pdf</v>
      </c>
    </row>
    <row r="35590" spans="1:2" x14ac:dyDescent="0.2">
      <c r="A35590" s="1" t="s">
        <v>14138</v>
      </c>
      <c r="B35590" t="str">
        <f t="shared" si="1186"/>
        <v>https://www.udobaer.de/out/media/public/cust/others/s0000833-2021-ch_it.pdf</v>
      </c>
    </row>
    <row r="35591" spans="1:2" x14ac:dyDescent="0.2">
      <c r="A35591" s="1" t="s">
        <v>14139</v>
      </c>
      <c r="B35591" t="str">
        <f t="shared" si="1186"/>
        <v>https://www.udobaer.de/out/media/public/cust/others/s0000833-2021-ch_it.pdf</v>
      </c>
    </row>
    <row r="35592" spans="1:2" x14ac:dyDescent="0.2">
      <c r="A35592" s="1" t="s">
        <v>14140</v>
      </c>
      <c r="B35592" t="str">
        <f t="shared" si="1186"/>
        <v>https://www.udobaer.de/out/media/public/cust/others/s0000833-2021-ch_it.pdf</v>
      </c>
    </row>
    <row r="35593" spans="1:2" x14ac:dyDescent="0.2">
      <c r="A35593" s="1" t="s">
        <v>14136</v>
      </c>
      <c r="B35593" t="str">
        <f t="shared" si="1186"/>
        <v>https://www.udobaer.de/out/media/public/cust/others/s0000833-2021-ch_it.pdf</v>
      </c>
    </row>
    <row r="35594" spans="1:2" x14ac:dyDescent="0.2">
      <c r="A35594" s="1" t="s">
        <v>14137</v>
      </c>
      <c r="B35594" t="str">
        <f t="shared" si="1186"/>
        <v>https://www.udobaer.de/out/media/public/cust/others/s0000833-2021-ch_it.pdf</v>
      </c>
    </row>
    <row r="35595" spans="1:2" x14ac:dyDescent="0.2">
      <c r="A35595" s="1" t="s">
        <v>14138</v>
      </c>
      <c r="B35595" t="str">
        <f t="shared" si="1186"/>
        <v>https://www.udobaer.de/out/media/public/cust/others/s0000833-2021-ch_it.pdf</v>
      </c>
    </row>
    <row r="35596" spans="1:2" x14ac:dyDescent="0.2">
      <c r="A35596" s="1" t="s">
        <v>14139</v>
      </c>
      <c r="B35596" t="str">
        <f t="shared" si="1186"/>
        <v>https://www.udobaer.de/out/media/public/cust/others/s0000833-2021-ch_it.pdf</v>
      </c>
    </row>
    <row r="35597" spans="1:2" x14ac:dyDescent="0.2">
      <c r="A35597" s="1" t="s">
        <v>14140</v>
      </c>
      <c r="B35597" t="str">
        <f t="shared" si="1186"/>
        <v>https://www.udobaer.de/out/media/public/cust/others/s0000833-2021-ch_it.pdf</v>
      </c>
    </row>
    <row r="35598" spans="1:2" x14ac:dyDescent="0.2">
      <c r="A35598" s="1" t="s">
        <v>14146</v>
      </c>
      <c r="B35598" t="str">
        <f t="shared" si="1186"/>
        <v>https://www.udobaer.de/out/media/public/cust/others/s0000833-2021-ch_it.pdf</v>
      </c>
    </row>
    <row r="35599" spans="1:2" x14ac:dyDescent="0.2">
      <c r="A35599" s="1" t="s">
        <v>14147</v>
      </c>
      <c r="B35599" t="str">
        <f t="shared" si="1186"/>
        <v>https://www.udobaer.de/out/media/public/cust/others/s0000833-2021-ch_it.pdf</v>
      </c>
    </row>
    <row r="35600" spans="1:2" x14ac:dyDescent="0.2">
      <c r="A35600" s="1" t="s">
        <v>14148</v>
      </c>
      <c r="B35600" t="str">
        <f t="shared" ref="B35600:B35663" si="1187">HYPERLINK("https://www.udobaer.de/out/media/public/cust/others/s0000833-2021-ch_it.pdf")</f>
        <v>https://www.udobaer.de/out/media/public/cust/others/s0000833-2021-ch_it.pdf</v>
      </c>
    </row>
    <row r="35601" spans="1:2" x14ac:dyDescent="0.2">
      <c r="A35601" s="1" t="s">
        <v>14149</v>
      </c>
      <c r="B35601" t="str">
        <f t="shared" si="1187"/>
        <v>https://www.udobaer.de/out/media/public/cust/others/s0000833-2021-ch_it.pdf</v>
      </c>
    </row>
    <row r="35602" spans="1:2" x14ac:dyDescent="0.2">
      <c r="A35602" s="1" t="s">
        <v>14150</v>
      </c>
      <c r="B35602" t="str">
        <f t="shared" si="1187"/>
        <v>https://www.udobaer.de/out/media/public/cust/others/s0000833-2021-ch_it.pdf</v>
      </c>
    </row>
    <row r="35603" spans="1:2" x14ac:dyDescent="0.2">
      <c r="A35603" s="1" t="s">
        <v>14146</v>
      </c>
      <c r="B35603" t="str">
        <f t="shared" si="1187"/>
        <v>https://www.udobaer.de/out/media/public/cust/others/s0000833-2021-ch_it.pdf</v>
      </c>
    </row>
    <row r="35604" spans="1:2" x14ac:dyDescent="0.2">
      <c r="A35604" s="1" t="s">
        <v>14147</v>
      </c>
      <c r="B35604" t="str">
        <f t="shared" si="1187"/>
        <v>https://www.udobaer.de/out/media/public/cust/others/s0000833-2021-ch_it.pdf</v>
      </c>
    </row>
    <row r="35605" spans="1:2" x14ac:dyDescent="0.2">
      <c r="A35605" s="1" t="s">
        <v>14148</v>
      </c>
      <c r="B35605" t="str">
        <f t="shared" si="1187"/>
        <v>https://www.udobaer.de/out/media/public/cust/others/s0000833-2021-ch_it.pdf</v>
      </c>
    </row>
    <row r="35606" spans="1:2" x14ac:dyDescent="0.2">
      <c r="A35606" s="1" t="s">
        <v>14149</v>
      </c>
      <c r="B35606" t="str">
        <f t="shared" si="1187"/>
        <v>https://www.udobaer.de/out/media/public/cust/others/s0000833-2021-ch_it.pdf</v>
      </c>
    </row>
    <row r="35607" spans="1:2" x14ac:dyDescent="0.2">
      <c r="A35607" s="1" t="s">
        <v>14150</v>
      </c>
      <c r="B35607" t="str">
        <f t="shared" si="1187"/>
        <v>https://www.udobaer.de/out/media/public/cust/others/s0000833-2021-ch_it.pdf</v>
      </c>
    </row>
    <row r="35608" spans="1:2" x14ac:dyDescent="0.2">
      <c r="A35608" s="1" t="s">
        <v>14173</v>
      </c>
      <c r="B35608" t="str">
        <f t="shared" si="1187"/>
        <v>https://www.udobaer.de/out/media/public/cust/others/s0000833-2021-ch_it.pdf</v>
      </c>
    </row>
    <row r="35609" spans="1:2" x14ac:dyDescent="0.2">
      <c r="A35609" s="1" t="s">
        <v>14174</v>
      </c>
      <c r="B35609" t="str">
        <f t="shared" si="1187"/>
        <v>https://www.udobaer.de/out/media/public/cust/others/s0000833-2021-ch_it.pdf</v>
      </c>
    </row>
    <row r="35610" spans="1:2" x14ac:dyDescent="0.2">
      <c r="A35610" s="1" t="s">
        <v>14175</v>
      </c>
      <c r="B35610" t="str">
        <f t="shared" si="1187"/>
        <v>https://www.udobaer.de/out/media/public/cust/others/s0000833-2021-ch_it.pdf</v>
      </c>
    </row>
    <row r="35611" spans="1:2" x14ac:dyDescent="0.2">
      <c r="A35611" s="1" t="s">
        <v>14176</v>
      </c>
      <c r="B35611" t="str">
        <f t="shared" si="1187"/>
        <v>https://www.udobaer.de/out/media/public/cust/others/s0000833-2021-ch_it.pdf</v>
      </c>
    </row>
    <row r="35612" spans="1:2" x14ac:dyDescent="0.2">
      <c r="A35612" s="1" t="s">
        <v>14177</v>
      </c>
      <c r="B35612" t="str">
        <f t="shared" si="1187"/>
        <v>https://www.udobaer.de/out/media/public/cust/others/s0000833-2021-ch_it.pdf</v>
      </c>
    </row>
    <row r="35613" spans="1:2" x14ac:dyDescent="0.2">
      <c r="A35613" s="1" t="s">
        <v>14173</v>
      </c>
      <c r="B35613" t="str">
        <f t="shared" si="1187"/>
        <v>https://www.udobaer.de/out/media/public/cust/others/s0000833-2021-ch_it.pdf</v>
      </c>
    </row>
    <row r="35614" spans="1:2" x14ac:dyDescent="0.2">
      <c r="A35614" s="1" t="s">
        <v>14174</v>
      </c>
      <c r="B35614" t="str">
        <f t="shared" si="1187"/>
        <v>https://www.udobaer.de/out/media/public/cust/others/s0000833-2021-ch_it.pdf</v>
      </c>
    </row>
    <row r="35615" spans="1:2" x14ac:dyDescent="0.2">
      <c r="A35615" s="1" t="s">
        <v>14175</v>
      </c>
      <c r="B35615" t="str">
        <f t="shared" si="1187"/>
        <v>https://www.udobaer.de/out/media/public/cust/others/s0000833-2021-ch_it.pdf</v>
      </c>
    </row>
    <row r="35616" spans="1:2" x14ac:dyDescent="0.2">
      <c r="A35616" s="1" t="s">
        <v>14176</v>
      </c>
      <c r="B35616" t="str">
        <f t="shared" si="1187"/>
        <v>https://www.udobaer.de/out/media/public/cust/others/s0000833-2021-ch_it.pdf</v>
      </c>
    </row>
    <row r="35617" spans="1:2" x14ac:dyDescent="0.2">
      <c r="A35617" s="1" t="s">
        <v>14177</v>
      </c>
      <c r="B35617" t="str">
        <f t="shared" si="1187"/>
        <v>https://www.udobaer.de/out/media/public/cust/others/s0000833-2021-ch_it.pdf</v>
      </c>
    </row>
    <row r="35618" spans="1:2" x14ac:dyDescent="0.2">
      <c r="A35618" s="1" t="s">
        <v>14182</v>
      </c>
      <c r="B35618" t="str">
        <f t="shared" si="1187"/>
        <v>https://www.udobaer.de/out/media/public/cust/others/s0000833-2021-ch_it.pdf</v>
      </c>
    </row>
    <row r="35619" spans="1:2" x14ac:dyDescent="0.2">
      <c r="A35619" s="1" t="s">
        <v>14183</v>
      </c>
      <c r="B35619" t="str">
        <f t="shared" si="1187"/>
        <v>https://www.udobaer.de/out/media/public/cust/others/s0000833-2021-ch_it.pdf</v>
      </c>
    </row>
    <row r="35620" spans="1:2" x14ac:dyDescent="0.2">
      <c r="A35620" s="1" t="s">
        <v>14184</v>
      </c>
      <c r="B35620" t="str">
        <f t="shared" si="1187"/>
        <v>https://www.udobaer.de/out/media/public/cust/others/s0000833-2021-ch_it.pdf</v>
      </c>
    </row>
    <row r="35621" spans="1:2" x14ac:dyDescent="0.2">
      <c r="A35621" s="1" t="s">
        <v>14185</v>
      </c>
      <c r="B35621" t="str">
        <f t="shared" si="1187"/>
        <v>https://www.udobaer.de/out/media/public/cust/others/s0000833-2021-ch_it.pdf</v>
      </c>
    </row>
    <row r="35622" spans="1:2" x14ac:dyDescent="0.2">
      <c r="A35622" s="1" t="s">
        <v>14186</v>
      </c>
      <c r="B35622" t="str">
        <f t="shared" si="1187"/>
        <v>https://www.udobaer.de/out/media/public/cust/others/s0000833-2021-ch_it.pdf</v>
      </c>
    </row>
    <row r="35623" spans="1:2" x14ac:dyDescent="0.2">
      <c r="A35623" s="1" t="s">
        <v>14182</v>
      </c>
      <c r="B35623" t="str">
        <f t="shared" si="1187"/>
        <v>https://www.udobaer.de/out/media/public/cust/others/s0000833-2021-ch_it.pdf</v>
      </c>
    </row>
    <row r="35624" spans="1:2" x14ac:dyDescent="0.2">
      <c r="A35624" s="1" t="s">
        <v>14183</v>
      </c>
      <c r="B35624" t="str">
        <f t="shared" si="1187"/>
        <v>https://www.udobaer.de/out/media/public/cust/others/s0000833-2021-ch_it.pdf</v>
      </c>
    </row>
    <row r="35625" spans="1:2" x14ac:dyDescent="0.2">
      <c r="A35625" s="1" t="s">
        <v>14184</v>
      </c>
      <c r="B35625" t="str">
        <f t="shared" si="1187"/>
        <v>https://www.udobaer.de/out/media/public/cust/others/s0000833-2021-ch_it.pdf</v>
      </c>
    </row>
    <row r="35626" spans="1:2" x14ac:dyDescent="0.2">
      <c r="A35626" s="1" t="s">
        <v>14185</v>
      </c>
      <c r="B35626" t="str">
        <f t="shared" si="1187"/>
        <v>https://www.udobaer.de/out/media/public/cust/others/s0000833-2021-ch_it.pdf</v>
      </c>
    </row>
    <row r="35627" spans="1:2" x14ac:dyDescent="0.2">
      <c r="A35627" s="1" t="s">
        <v>14186</v>
      </c>
      <c r="B35627" t="str">
        <f t="shared" si="1187"/>
        <v>https://www.udobaer.de/out/media/public/cust/others/s0000833-2021-ch_it.pdf</v>
      </c>
    </row>
    <row r="35628" spans="1:2" x14ac:dyDescent="0.2">
      <c r="A35628" s="1" t="s">
        <v>14201</v>
      </c>
      <c r="B35628" t="str">
        <f t="shared" si="1187"/>
        <v>https://www.udobaer.de/out/media/public/cust/others/s0000833-2021-ch_it.pdf</v>
      </c>
    </row>
    <row r="35629" spans="1:2" x14ac:dyDescent="0.2">
      <c r="A35629" s="1" t="s">
        <v>14202</v>
      </c>
      <c r="B35629" t="str">
        <f t="shared" si="1187"/>
        <v>https://www.udobaer.de/out/media/public/cust/others/s0000833-2021-ch_it.pdf</v>
      </c>
    </row>
    <row r="35630" spans="1:2" x14ac:dyDescent="0.2">
      <c r="A35630" s="1" t="s">
        <v>14203</v>
      </c>
      <c r="B35630" t="str">
        <f t="shared" si="1187"/>
        <v>https://www.udobaer.de/out/media/public/cust/others/s0000833-2021-ch_it.pdf</v>
      </c>
    </row>
    <row r="35631" spans="1:2" x14ac:dyDescent="0.2">
      <c r="A35631" s="1" t="s">
        <v>14204</v>
      </c>
      <c r="B35631" t="str">
        <f t="shared" si="1187"/>
        <v>https://www.udobaer.de/out/media/public/cust/others/s0000833-2021-ch_it.pdf</v>
      </c>
    </row>
    <row r="35632" spans="1:2" x14ac:dyDescent="0.2">
      <c r="A35632" s="1" t="s">
        <v>14205</v>
      </c>
      <c r="B35632" t="str">
        <f t="shared" si="1187"/>
        <v>https://www.udobaer.de/out/media/public/cust/others/s0000833-2021-ch_it.pdf</v>
      </c>
    </row>
    <row r="35633" spans="1:2" x14ac:dyDescent="0.2">
      <c r="A35633" s="1" t="s">
        <v>14201</v>
      </c>
      <c r="B35633" t="str">
        <f t="shared" si="1187"/>
        <v>https://www.udobaer.de/out/media/public/cust/others/s0000833-2021-ch_it.pdf</v>
      </c>
    </row>
    <row r="35634" spans="1:2" x14ac:dyDescent="0.2">
      <c r="A35634" s="1" t="s">
        <v>14202</v>
      </c>
      <c r="B35634" t="str">
        <f t="shared" si="1187"/>
        <v>https://www.udobaer.de/out/media/public/cust/others/s0000833-2021-ch_it.pdf</v>
      </c>
    </row>
    <row r="35635" spans="1:2" x14ac:dyDescent="0.2">
      <c r="A35635" s="1" t="s">
        <v>14203</v>
      </c>
      <c r="B35635" t="str">
        <f t="shared" si="1187"/>
        <v>https://www.udobaer.de/out/media/public/cust/others/s0000833-2021-ch_it.pdf</v>
      </c>
    </row>
    <row r="35636" spans="1:2" x14ac:dyDescent="0.2">
      <c r="A35636" s="1" t="s">
        <v>14204</v>
      </c>
      <c r="B35636" t="str">
        <f t="shared" si="1187"/>
        <v>https://www.udobaer.de/out/media/public/cust/others/s0000833-2021-ch_it.pdf</v>
      </c>
    </row>
    <row r="35637" spans="1:2" x14ac:dyDescent="0.2">
      <c r="A35637" s="1" t="s">
        <v>14205</v>
      </c>
      <c r="B35637" t="str">
        <f t="shared" si="1187"/>
        <v>https://www.udobaer.de/out/media/public/cust/others/s0000833-2021-ch_it.pdf</v>
      </c>
    </row>
    <row r="35638" spans="1:2" x14ac:dyDescent="0.2">
      <c r="A35638" s="1" t="s">
        <v>14206</v>
      </c>
      <c r="B35638" t="str">
        <f t="shared" si="1187"/>
        <v>https://www.udobaer.de/out/media/public/cust/others/s0000833-2021-ch_it.pdf</v>
      </c>
    </row>
    <row r="35639" spans="1:2" x14ac:dyDescent="0.2">
      <c r="A35639" s="1" t="s">
        <v>14207</v>
      </c>
      <c r="B35639" t="str">
        <f t="shared" si="1187"/>
        <v>https://www.udobaer.de/out/media/public/cust/others/s0000833-2021-ch_it.pdf</v>
      </c>
    </row>
    <row r="35640" spans="1:2" x14ac:dyDescent="0.2">
      <c r="A35640" s="1" t="s">
        <v>14208</v>
      </c>
      <c r="B35640" t="str">
        <f t="shared" si="1187"/>
        <v>https://www.udobaer.de/out/media/public/cust/others/s0000833-2021-ch_it.pdf</v>
      </c>
    </row>
    <row r="35641" spans="1:2" x14ac:dyDescent="0.2">
      <c r="A35641" s="1" t="s">
        <v>14209</v>
      </c>
      <c r="B35641" t="str">
        <f t="shared" si="1187"/>
        <v>https://www.udobaer.de/out/media/public/cust/others/s0000833-2021-ch_it.pdf</v>
      </c>
    </row>
    <row r="35642" spans="1:2" x14ac:dyDescent="0.2">
      <c r="A35642" s="1" t="s">
        <v>14210</v>
      </c>
      <c r="B35642" t="str">
        <f t="shared" si="1187"/>
        <v>https://www.udobaer.de/out/media/public/cust/others/s0000833-2021-ch_it.pdf</v>
      </c>
    </row>
    <row r="35643" spans="1:2" x14ac:dyDescent="0.2">
      <c r="A35643" s="1" t="s">
        <v>14206</v>
      </c>
      <c r="B35643" t="str">
        <f t="shared" si="1187"/>
        <v>https://www.udobaer.de/out/media/public/cust/others/s0000833-2021-ch_it.pdf</v>
      </c>
    </row>
    <row r="35644" spans="1:2" x14ac:dyDescent="0.2">
      <c r="A35644" s="1" t="s">
        <v>14207</v>
      </c>
      <c r="B35644" t="str">
        <f t="shared" si="1187"/>
        <v>https://www.udobaer.de/out/media/public/cust/others/s0000833-2021-ch_it.pdf</v>
      </c>
    </row>
    <row r="35645" spans="1:2" x14ac:dyDescent="0.2">
      <c r="A35645" s="1" t="s">
        <v>14208</v>
      </c>
      <c r="B35645" t="str">
        <f t="shared" si="1187"/>
        <v>https://www.udobaer.de/out/media/public/cust/others/s0000833-2021-ch_it.pdf</v>
      </c>
    </row>
    <row r="35646" spans="1:2" x14ac:dyDescent="0.2">
      <c r="A35646" s="1" t="s">
        <v>14209</v>
      </c>
      <c r="B35646" t="str">
        <f t="shared" si="1187"/>
        <v>https://www.udobaer.de/out/media/public/cust/others/s0000833-2021-ch_it.pdf</v>
      </c>
    </row>
    <row r="35647" spans="1:2" x14ac:dyDescent="0.2">
      <c r="A35647" s="1" t="s">
        <v>14210</v>
      </c>
      <c r="B35647" t="str">
        <f t="shared" si="1187"/>
        <v>https://www.udobaer.de/out/media/public/cust/others/s0000833-2021-ch_it.pdf</v>
      </c>
    </row>
    <row r="35648" spans="1:2" x14ac:dyDescent="0.2">
      <c r="A35648" s="1" t="s">
        <v>14211</v>
      </c>
      <c r="B35648" t="str">
        <f t="shared" si="1187"/>
        <v>https://www.udobaer.de/out/media/public/cust/others/s0000833-2021-ch_it.pdf</v>
      </c>
    </row>
    <row r="35649" spans="1:2" x14ac:dyDescent="0.2">
      <c r="A35649" s="1" t="s">
        <v>14212</v>
      </c>
      <c r="B35649" t="str">
        <f t="shared" si="1187"/>
        <v>https://www.udobaer.de/out/media/public/cust/others/s0000833-2021-ch_it.pdf</v>
      </c>
    </row>
    <row r="35650" spans="1:2" x14ac:dyDescent="0.2">
      <c r="A35650" s="1" t="s">
        <v>14213</v>
      </c>
      <c r="B35650" t="str">
        <f t="shared" si="1187"/>
        <v>https://www.udobaer.de/out/media/public/cust/others/s0000833-2021-ch_it.pdf</v>
      </c>
    </row>
    <row r="35651" spans="1:2" x14ac:dyDescent="0.2">
      <c r="A35651" s="1" t="s">
        <v>14214</v>
      </c>
      <c r="B35651" t="str">
        <f t="shared" si="1187"/>
        <v>https://www.udobaer.de/out/media/public/cust/others/s0000833-2021-ch_it.pdf</v>
      </c>
    </row>
    <row r="35652" spans="1:2" x14ac:dyDescent="0.2">
      <c r="A35652" s="1" t="s">
        <v>14215</v>
      </c>
      <c r="B35652" t="str">
        <f t="shared" si="1187"/>
        <v>https://www.udobaer.de/out/media/public/cust/others/s0000833-2021-ch_it.pdf</v>
      </c>
    </row>
    <row r="35653" spans="1:2" x14ac:dyDescent="0.2">
      <c r="A35653" s="1" t="s">
        <v>14211</v>
      </c>
      <c r="B35653" t="str">
        <f t="shared" si="1187"/>
        <v>https://www.udobaer.de/out/media/public/cust/others/s0000833-2021-ch_it.pdf</v>
      </c>
    </row>
    <row r="35654" spans="1:2" x14ac:dyDescent="0.2">
      <c r="A35654" s="1" t="s">
        <v>14212</v>
      </c>
      <c r="B35654" t="str">
        <f t="shared" si="1187"/>
        <v>https://www.udobaer.de/out/media/public/cust/others/s0000833-2021-ch_it.pdf</v>
      </c>
    </row>
    <row r="35655" spans="1:2" x14ac:dyDescent="0.2">
      <c r="A35655" s="1" t="s">
        <v>14213</v>
      </c>
      <c r="B35655" t="str">
        <f t="shared" si="1187"/>
        <v>https://www.udobaer.de/out/media/public/cust/others/s0000833-2021-ch_it.pdf</v>
      </c>
    </row>
    <row r="35656" spans="1:2" x14ac:dyDescent="0.2">
      <c r="A35656" s="1" t="s">
        <v>14214</v>
      </c>
      <c r="B35656" t="str">
        <f t="shared" si="1187"/>
        <v>https://www.udobaer.de/out/media/public/cust/others/s0000833-2021-ch_it.pdf</v>
      </c>
    </row>
    <row r="35657" spans="1:2" x14ac:dyDescent="0.2">
      <c r="A35657" s="1" t="s">
        <v>14215</v>
      </c>
      <c r="B35657" t="str">
        <f t="shared" si="1187"/>
        <v>https://www.udobaer.de/out/media/public/cust/others/s0000833-2021-ch_it.pdf</v>
      </c>
    </row>
    <row r="35658" spans="1:2" x14ac:dyDescent="0.2">
      <c r="A35658" s="1" t="s">
        <v>14226</v>
      </c>
      <c r="B35658" t="str">
        <f t="shared" si="1187"/>
        <v>https://www.udobaer.de/out/media/public/cust/others/s0000833-2021-ch_it.pdf</v>
      </c>
    </row>
    <row r="35659" spans="1:2" x14ac:dyDescent="0.2">
      <c r="A35659" s="1" t="s">
        <v>14227</v>
      </c>
      <c r="B35659" t="str">
        <f t="shared" si="1187"/>
        <v>https://www.udobaer.de/out/media/public/cust/others/s0000833-2021-ch_it.pdf</v>
      </c>
    </row>
    <row r="35660" spans="1:2" x14ac:dyDescent="0.2">
      <c r="A35660" s="1" t="s">
        <v>14228</v>
      </c>
      <c r="B35660" t="str">
        <f t="shared" si="1187"/>
        <v>https://www.udobaer.de/out/media/public/cust/others/s0000833-2021-ch_it.pdf</v>
      </c>
    </row>
    <row r="35661" spans="1:2" x14ac:dyDescent="0.2">
      <c r="A35661" s="1" t="s">
        <v>14229</v>
      </c>
      <c r="B35661" t="str">
        <f t="shared" si="1187"/>
        <v>https://www.udobaer.de/out/media/public/cust/others/s0000833-2021-ch_it.pdf</v>
      </c>
    </row>
    <row r="35662" spans="1:2" x14ac:dyDescent="0.2">
      <c r="A35662" s="1" t="s">
        <v>14230</v>
      </c>
      <c r="B35662" t="str">
        <f t="shared" si="1187"/>
        <v>https://www.udobaer.de/out/media/public/cust/others/s0000833-2021-ch_it.pdf</v>
      </c>
    </row>
    <row r="35663" spans="1:2" x14ac:dyDescent="0.2">
      <c r="A35663" s="1" t="s">
        <v>14226</v>
      </c>
      <c r="B35663" t="str">
        <f t="shared" si="1187"/>
        <v>https://www.udobaer.de/out/media/public/cust/others/s0000833-2021-ch_it.pdf</v>
      </c>
    </row>
    <row r="35664" spans="1:2" x14ac:dyDescent="0.2">
      <c r="A35664" s="1" t="s">
        <v>14227</v>
      </c>
      <c r="B35664" t="str">
        <f t="shared" ref="B35664:B35727" si="1188">HYPERLINK("https://www.udobaer.de/out/media/public/cust/others/s0000833-2021-ch_it.pdf")</f>
        <v>https://www.udobaer.de/out/media/public/cust/others/s0000833-2021-ch_it.pdf</v>
      </c>
    </row>
    <row r="35665" spans="1:2" x14ac:dyDescent="0.2">
      <c r="A35665" s="1" t="s">
        <v>14228</v>
      </c>
      <c r="B35665" t="str">
        <f t="shared" si="1188"/>
        <v>https://www.udobaer.de/out/media/public/cust/others/s0000833-2021-ch_it.pdf</v>
      </c>
    </row>
    <row r="35666" spans="1:2" x14ac:dyDescent="0.2">
      <c r="A35666" s="1" t="s">
        <v>14229</v>
      </c>
      <c r="B35666" t="str">
        <f t="shared" si="1188"/>
        <v>https://www.udobaer.de/out/media/public/cust/others/s0000833-2021-ch_it.pdf</v>
      </c>
    </row>
    <row r="35667" spans="1:2" x14ac:dyDescent="0.2">
      <c r="A35667" s="1" t="s">
        <v>14230</v>
      </c>
      <c r="B35667" t="str">
        <f t="shared" si="1188"/>
        <v>https://www.udobaer.de/out/media/public/cust/others/s0000833-2021-ch_it.pdf</v>
      </c>
    </row>
    <row r="35668" spans="1:2" x14ac:dyDescent="0.2">
      <c r="A35668" s="1" t="s">
        <v>14241</v>
      </c>
      <c r="B35668" t="str">
        <f t="shared" si="1188"/>
        <v>https://www.udobaer.de/out/media/public/cust/others/s0000833-2021-ch_it.pdf</v>
      </c>
    </row>
    <row r="35669" spans="1:2" x14ac:dyDescent="0.2">
      <c r="A35669" s="1" t="s">
        <v>14242</v>
      </c>
      <c r="B35669" t="str">
        <f t="shared" si="1188"/>
        <v>https://www.udobaer.de/out/media/public/cust/others/s0000833-2021-ch_it.pdf</v>
      </c>
    </row>
    <row r="35670" spans="1:2" x14ac:dyDescent="0.2">
      <c r="A35670" s="1" t="s">
        <v>14243</v>
      </c>
      <c r="B35670" t="str">
        <f t="shared" si="1188"/>
        <v>https://www.udobaer.de/out/media/public/cust/others/s0000833-2021-ch_it.pdf</v>
      </c>
    </row>
    <row r="35671" spans="1:2" x14ac:dyDescent="0.2">
      <c r="A35671" s="1" t="s">
        <v>14244</v>
      </c>
      <c r="B35671" t="str">
        <f t="shared" si="1188"/>
        <v>https://www.udobaer.de/out/media/public/cust/others/s0000833-2021-ch_it.pdf</v>
      </c>
    </row>
    <row r="35672" spans="1:2" x14ac:dyDescent="0.2">
      <c r="A35672" s="1" t="s">
        <v>14245</v>
      </c>
      <c r="B35672" t="str">
        <f t="shared" si="1188"/>
        <v>https://www.udobaer.de/out/media/public/cust/others/s0000833-2021-ch_it.pdf</v>
      </c>
    </row>
    <row r="35673" spans="1:2" x14ac:dyDescent="0.2">
      <c r="A35673" s="1" t="s">
        <v>14241</v>
      </c>
      <c r="B35673" t="str">
        <f t="shared" si="1188"/>
        <v>https://www.udobaer.de/out/media/public/cust/others/s0000833-2021-ch_it.pdf</v>
      </c>
    </row>
    <row r="35674" spans="1:2" x14ac:dyDescent="0.2">
      <c r="A35674" s="1" t="s">
        <v>14242</v>
      </c>
      <c r="B35674" t="str">
        <f t="shared" si="1188"/>
        <v>https://www.udobaer.de/out/media/public/cust/others/s0000833-2021-ch_it.pdf</v>
      </c>
    </row>
    <row r="35675" spans="1:2" x14ac:dyDescent="0.2">
      <c r="A35675" s="1" t="s">
        <v>14243</v>
      </c>
      <c r="B35675" t="str">
        <f t="shared" si="1188"/>
        <v>https://www.udobaer.de/out/media/public/cust/others/s0000833-2021-ch_it.pdf</v>
      </c>
    </row>
    <row r="35676" spans="1:2" x14ac:dyDescent="0.2">
      <c r="A35676" s="1" t="s">
        <v>14244</v>
      </c>
      <c r="B35676" t="str">
        <f t="shared" si="1188"/>
        <v>https://www.udobaer.de/out/media/public/cust/others/s0000833-2021-ch_it.pdf</v>
      </c>
    </row>
    <row r="35677" spans="1:2" x14ac:dyDescent="0.2">
      <c r="A35677" s="1" t="s">
        <v>14245</v>
      </c>
      <c r="B35677" t="str">
        <f t="shared" si="1188"/>
        <v>https://www.udobaer.de/out/media/public/cust/others/s0000833-2021-ch_it.pdf</v>
      </c>
    </row>
    <row r="35678" spans="1:2" x14ac:dyDescent="0.2">
      <c r="A35678" s="1" t="s">
        <v>14246</v>
      </c>
      <c r="B35678" t="str">
        <f t="shared" si="1188"/>
        <v>https://www.udobaer.de/out/media/public/cust/others/s0000833-2021-ch_it.pdf</v>
      </c>
    </row>
    <row r="35679" spans="1:2" x14ac:dyDescent="0.2">
      <c r="A35679" s="1" t="s">
        <v>14247</v>
      </c>
      <c r="B35679" t="str">
        <f t="shared" si="1188"/>
        <v>https://www.udobaer.de/out/media/public/cust/others/s0000833-2021-ch_it.pdf</v>
      </c>
    </row>
    <row r="35680" spans="1:2" x14ac:dyDescent="0.2">
      <c r="A35680" s="1" t="s">
        <v>14248</v>
      </c>
      <c r="B35680" t="str">
        <f t="shared" si="1188"/>
        <v>https://www.udobaer.de/out/media/public/cust/others/s0000833-2021-ch_it.pdf</v>
      </c>
    </row>
    <row r="35681" spans="1:2" x14ac:dyDescent="0.2">
      <c r="A35681" s="1" t="s">
        <v>14249</v>
      </c>
      <c r="B35681" t="str">
        <f t="shared" si="1188"/>
        <v>https://www.udobaer.de/out/media/public/cust/others/s0000833-2021-ch_it.pdf</v>
      </c>
    </row>
    <row r="35682" spans="1:2" x14ac:dyDescent="0.2">
      <c r="A35682" s="1" t="s">
        <v>14250</v>
      </c>
      <c r="B35682" t="str">
        <f t="shared" si="1188"/>
        <v>https://www.udobaer.de/out/media/public/cust/others/s0000833-2021-ch_it.pdf</v>
      </c>
    </row>
    <row r="35683" spans="1:2" x14ac:dyDescent="0.2">
      <c r="A35683" s="1" t="s">
        <v>14251</v>
      </c>
      <c r="B35683" t="str">
        <f t="shared" si="1188"/>
        <v>https://www.udobaer.de/out/media/public/cust/others/s0000833-2021-ch_it.pdf</v>
      </c>
    </row>
    <row r="35684" spans="1:2" x14ac:dyDescent="0.2">
      <c r="A35684" s="1" t="s">
        <v>14252</v>
      </c>
      <c r="B35684" t="str">
        <f t="shared" si="1188"/>
        <v>https://www.udobaer.de/out/media/public/cust/others/s0000833-2021-ch_it.pdf</v>
      </c>
    </row>
    <row r="35685" spans="1:2" x14ac:dyDescent="0.2">
      <c r="A35685" s="1" t="s">
        <v>14253</v>
      </c>
      <c r="B35685" t="str">
        <f t="shared" si="1188"/>
        <v>https://www.udobaer.de/out/media/public/cust/others/s0000833-2021-ch_it.pdf</v>
      </c>
    </row>
    <row r="35686" spans="1:2" x14ac:dyDescent="0.2">
      <c r="A35686" s="1" t="s">
        <v>14254</v>
      </c>
      <c r="B35686" t="str">
        <f t="shared" si="1188"/>
        <v>https://www.udobaer.de/out/media/public/cust/others/s0000833-2021-ch_it.pdf</v>
      </c>
    </row>
    <row r="35687" spans="1:2" x14ac:dyDescent="0.2">
      <c r="A35687" s="1" t="s">
        <v>14255</v>
      </c>
      <c r="B35687" t="str">
        <f t="shared" si="1188"/>
        <v>https://www.udobaer.de/out/media/public/cust/others/s0000833-2021-ch_it.pdf</v>
      </c>
    </row>
    <row r="35688" spans="1:2" x14ac:dyDescent="0.2">
      <c r="A35688" s="1" t="s">
        <v>14246</v>
      </c>
      <c r="B35688" t="str">
        <f t="shared" si="1188"/>
        <v>https://www.udobaer.de/out/media/public/cust/others/s0000833-2021-ch_it.pdf</v>
      </c>
    </row>
    <row r="35689" spans="1:2" x14ac:dyDescent="0.2">
      <c r="A35689" s="1" t="s">
        <v>14247</v>
      </c>
      <c r="B35689" t="str">
        <f t="shared" si="1188"/>
        <v>https://www.udobaer.de/out/media/public/cust/others/s0000833-2021-ch_it.pdf</v>
      </c>
    </row>
    <row r="35690" spans="1:2" x14ac:dyDescent="0.2">
      <c r="A35690" s="1" t="s">
        <v>14248</v>
      </c>
      <c r="B35690" t="str">
        <f t="shared" si="1188"/>
        <v>https://www.udobaer.de/out/media/public/cust/others/s0000833-2021-ch_it.pdf</v>
      </c>
    </row>
    <row r="35691" spans="1:2" x14ac:dyDescent="0.2">
      <c r="A35691" s="1" t="s">
        <v>14249</v>
      </c>
      <c r="B35691" t="str">
        <f t="shared" si="1188"/>
        <v>https://www.udobaer.de/out/media/public/cust/others/s0000833-2021-ch_it.pdf</v>
      </c>
    </row>
    <row r="35692" spans="1:2" x14ac:dyDescent="0.2">
      <c r="A35692" s="1" t="s">
        <v>14250</v>
      </c>
      <c r="B35692" t="str">
        <f t="shared" si="1188"/>
        <v>https://www.udobaer.de/out/media/public/cust/others/s0000833-2021-ch_it.pdf</v>
      </c>
    </row>
    <row r="35693" spans="1:2" x14ac:dyDescent="0.2">
      <c r="A35693" s="1" t="s">
        <v>14251</v>
      </c>
      <c r="B35693" t="str">
        <f t="shared" si="1188"/>
        <v>https://www.udobaer.de/out/media/public/cust/others/s0000833-2021-ch_it.pdf</v>
      </c>
    </row>
    <row r="35694" spans="1:2" x14ac:dyDescent="0.2">
      <c r="A35694" s="1" t="s">
        <v>14252</v>
      </c>
      <c r="B35694" t="str">
        <f t="shared" si="1188"/>
        <v>https://www.udobaer.de/out/media/public/cust/others/s0000833-2021-ch_it.pdf</v>
      </c>
    </row>
    <row r="35695" spans="1:2" x14ac:dyDescent="0.2">
      <c r="A35695" s="1" t="s">
        <v>14253</v>
      </c>
      <c r="B35695" t="str">
        <f t="shared" si="1188"/>
        <v>https://www.udobaer.de/out/media/public/cust/others/s0000833-2021-ch_it.pdf</v>
      </c>
    </row>
    <row r="35696" spans="1:2" x14ac:dyDescent="0.2">
      <c r="A35696" s="1" t="s">
        <v>14254</v>
      </c>
      <c r="B35696" t="str">
        <f t="shared" si="1188"/>
        <v>https://www.udobaer.de/out/media/public/cust/others/s0000833-2021-ch_it.pdf</v>
      </c>
    </row>
    <row r="35697" spans="1:2" x14ac:dyDescent="0.2">
      <c r="A35697" s="1" t="s">
        <v>14255</v>
      </c>
      <c r="B35697" t="str">
        <f t="shared" si="1188"/>
        <v>https://www.udobaer.de/out/media/public/cust/others/s0000833-2021-ch_it.pdf</v>
      </c>
    </row>
    <row r="35698" spans="1:2" x14ac:dyDescent="0.2">
      <c r="A35698" s="1" t="s">
        <v>14260</v>
      </c>
      <c r="B35698" t="str">
        <f t="shared" si="1188"/>
        <v>https://www.udobaer.de/out/media/public/cust/others/s0000833-2021-ch_it.pdf</v>
      </c>
    </row>
    <row r="35699" spans="1:2" x14ac:dyDescent="0.2">
      <c r="A35699" s="1" t="s">
        <v>14261</v>
      </c>
      <c r="B35699" t="str">
        <f t="shared" si="1188"/>
        <v>https://www.udobaer.de/out/media/public/cust/others/s0000833-2021-ch_it.pdf</v>
      </c>
    </row>
    <row r="35700" spans="1:2" x14ac:dyDescent="0.2">
      <c r="A35700" s="1" t="s">
        <v>14262</v>
      </c>
      <c r="B35700" t="str">
        <f t="shared" si="1188"/>
        <v>https://www.udobaer.de/out/media/public/cust/others/s0000833-2021-ch_it.pdf</v>
      </c>
    </row>
    <row r="35701" spans="1:2" x14ac:dyDescent="0.2">
      <c r="A35701" s="1" t="s">
        <v>14263</v>
      </c>
      <c r="B35701" t="str">
        <f t="shared" si="1188"/>
        <v>https://www.udobaer.de/out/media/public/cust/others/s0000833-2021-ch_it.pdf</v>
      </c>
    </row>
    <row r="35702" spans="1:2" x14ac:dyDescent="0.2">
      <c r="A35702" s="1" t="s">
        <v>14264</v>
      </c>
      <c r="B35702" t="str">
        <f t="shared" si="1188"/>
        <v>https://www.udobaer.de/out/media/public/cust/others/s0000833-2021-ch_it.pdf</v>
      </c>
    </row>
    <row r="35703" spans="1:2" x14ac:dyDescent="0.2">
      <c r="A35703" s="1" t="s">
        <v>14260</v>
      </c>
      <c r="B35703" t="str">
        <f t="shared" si="1188"/>
        <v>https://www.udobaer.de/out/media/public/cust/others/s0000833-2021-ch_it.pdf</v>
      </c>
    </row>
    <row r="35704" spans="1:2" x14ac:dyDescent="0.2">
      <c r="A35704" s="1" t="s">
        <v>14261</v>
      </c>
      <c r="B35704" t="str">
        <f t="shared" si="1188"/>
        <v>https://www.udobaer.de/out/media/public/cust/others/s0000833-2021-ch_it.pdf</v>
      </c>
    </row>
    <row r="35705" spans="1:2" x14ac:dyDescent="0.2">
      <c r="A35705" s="1" t="s">
        <v>14262</v>
      </c>
      <c r="B35705" t="str">
        <f t="shared" si="1188"/>
        <v>https://www.udobaer.de/out/media/public/cust/others/s0000833-2021-ch_it.pdf</v>
      </c>
    </row>
    <row r="35706" spans="1:2" x14ac:dyDescent="0.2">
      <c r="A35706" s="1" t="s">
        <v>14263</v>
      </c>
      <c r="B35706" t="str">
        <f t="shared" si="1188"/>
        <v>https://www.udobaer.de/out/media/public/cust/others/s0000833-2021-ch_it.pdf</v>
      </c>
    </row>
    <row r="35707" spans="1:2" x14ac:dyDescent="0.2">
      <c r="A35707" s="1" t="s">
        <v>14264</v>
      </c>
      <c r="B35707" t="str">
        <f t="shared" si="1188"/>
        <v>https://www.udobaer.de/out/media/public/cust/others/s0000833-2021-ch_it.pdf</v>
      </c>
    </row>
    <row r="35708" spans="1:2" x14ac:dyDescent="0.2">
      <c r="A35708" s="1" t="s">
        <v>14265</v>
      </c>
      <c r="B35708" t="str">
        <f t="shared" si="1188"/>
        <v>https://www.udobaer.de/out/media/public/cust/others/s0000833-2021-ch_it.pdf</v>
      </c>
    </row>
    <row r="35709" spans="1:2" x14ac:dyDescent="0.2">
      <c r="A35709" s="1" t="s">
        <v>14266</v>
      </c>
      <c r="B35709" t="str">
        <f t="shared" si="1188"/>
        <v>https://www.udobaer.de/out/media/public/cust/others/s0000833-2021-ch_it.pdf</v>
      </c>
    </row>
    <row r="35710" spans="1:2" x14ac:dyDescent="0.2">
      <c r="A35710" s="1" t="s">
        <v>14267</v>
      </c>
      <c r="B35710" t="str">
        <f t="shared" si="1188"/>
        <v>https://www.udobaer.de/out/media/public/cust/others/s0000833-2021-ch_it.pdf</v>
      </c>
    </row>
    <row r="35711" spans="1:2" x14ac:dyDescent="0.2">
      <c r="A35711" s="1" t="s">
        <v>14268</v>
      </c>
      <c r="B35711" t="str">
        <f t="shared" si="1188"/>
        <v>https://www.udobaer.de/out/media/public/cust/others/s0000833-2021-ch_it.pdf</v>
      </c>
    </row>
    <row r="35712" spans="1:2" x14ac:dyDescent="0.2">
      <c r="A35712" s="1" t="s">
        <v>14269</v>
      </c>
      <c r="B35712" t="str">
        <f t="shared" si="1188"/>
        <v>https://www.udobaer.de/out/media/public/cust/others/s0000833-2021-ch_it.pdf</v>
      </c>
    </row>
    <row r="35713" spans="1:2" x14ac:dyDescent="0.2">
      <c r="A35713" s="1" t="s">
        <v>14265</v>
      </c>
      <c r="B35713" t="str">
        <f t="shared" si="1188"/>
        <v>https://www.udobaer.de/out/media/public/cust/others/s0000833-2021-ch_it.pdf</v>
      </c>
    </row>
    <row r="35714" spans="1:2" x14ac:dyDescent="0.2">
      <c r="A35714" s="1" t="s">
        <v>14266</v>
      </c>
      <c r="B35714" t="str">
        <f t="shared" si="1188"/>
        <v>https://www.udobaer.de/out/media/public/cust/others/s0000833-2021-ch_it.pdf</v>
      </c>
    </row>
    <row r="35715" spans="1:2" x14ac:dyDescent="0.2">
      <c r="A35715" s="1" t="s">
        <v>14267</v>
      </c>
      <c r="B35715" t="str">
        <f t="shared" si="1188"/>
        <v>https://www.udobaer.de/out/media/public/cust/others/s0000833-2021-ch_it.pdf</v>
      </c>
    </row>
    <row r="35716" spans="1:2" x14ac:dyDescent="0.2">
      <c r="A35716" s="1" t="s">
        <v>14268</v>
      </c>
      <c r="B35716" t="str">
        <f t="shared" si="1188"/>
        <v>https://www.udobaer.de/out/media/public/cust/others/s0000833-2021-ch_it.pdf</v>
      </c>
    </row>
    <row r="35717" spans="1:2" x14ac:dyDescent="0.2">
      <c r="A35717" s="1" t="s">
        <v>14269</v>
      </c>
      <c r="B35717" t="str">
        <f t="shared" si="1188"/>
        <v>https://www.udobaer.de/out/media/public/cust/others/s0000833-2021-ch_it.pdf</v>
      </c>
    </row>
    <row r="35718" spans="1:2" x14ac:dyDescent="0.2">
      <c r="A35718" s="1" t="s">
        <v>14270</v>
      </c>
      <c r="B35718" t="str">
        <f t="shared" si="1188"/>
        <v>https://www.udobaer.de/out/media/public/cust/others/s0000833-2021-ch_it.pdf</v>
      </c>
    </row>
    <row r="35719" spans="1:2" x14ac:dyDescent="0.2">
      <c r="A35719" s="1" t="s">
        <v>14271</v>
      </c>
      <c r="B35719" t="str">
        <f t="shared" si="1188"/>
        <v>https://www.udobaer.de/out/media/public/cust/others/s0000833-2021-ch_it.pdf</v>
      </c>
    </row>
    <row r="35720" spans="1:2" x14ac:dyDescent="0.2">
      <c r="A35720" s="1" t="s">
        <v>14272</v>
      </c>
      <c r="B35720" t="str">
        <f t="shared" si="1188"/>
        <v>https://www.udobaer.de/out/media/public/cust/others/s0000833-2021-ch_it.pdf</v>
      </c>
    </row>
    <row r="35721" spans="1:2" x14ac:dyDescent="0.2">
      <c r="A35721" s="1" t="s">
        <v>14273</v>
      </c>
      <c r="B35721" t="str">
        <f t="shared" si="1188"/>
        <v>https://www.udobaer.de/out/media/public/cust/others/s0000833-2021-ch_it.pdf</v>
      </c>
    </row>
    <row r="35722" spans="1:2" x14ac:dyDescent="0.2">
      <c r="A35722" s="1" t="s">
        <v>14274</v>
      </c>
      <c r="B35722" t="str">
        <f t="shared" si="1188"/>
        <v>https://www.udobaer.de/out/media/public/cust/others/s0000833-2021-ch_it.pdf</v>
      </c>
    </row>
    <row r="35723" spans="1:2" x14ac:dyDescent="0.2">
      <c r="A35723" s="1" t="s">
        <v>14270</v>
      </c>
      <c r="B35723" t="str">
        <f t="shared" si="1188"/>
        <v>https://www.udobaer.de/out/media/public/cust/others/s0000833-2021-ch_it.pdf</v>
      </c>
    </row>
    <row r="35724" spans="1:2" x14ac:dyDescent="0.2">
      <c r="A35724" s="1" t="s">
        <v>14271</v>
      </c>
      <c r="B35724" t="str">
        <f t="shared" si="1188"/>
        <v>https://www.udobaer.de/out/media/public/cust/others/s0000833-2021-ch_it.pdf</v>
      </c>
    </row>
    <row r="35725" spans="1:2" x14ac:dyDescent="0.2">
      <c r="A35725" s="1" t="s">
        <v>14272</v>
      </c>
      <c r="B35725" t="str">
        <f t="shared" si="1188"/>
        <v>https://www.udobaer.de/out/media/public/cust/others/s0000833-2021-ch_it.pdf</v>
      </c>
    </row>
    <row r="35726" spans="1:2" x14ac:dyDescent="0.2">
      <c r="A35726" s="1" t="s">
        <v>14273</v>
      </c>
      <c r="B35726" t="str">
        <f t="shared" si="1188"/>
        <v>https://www.udobaer.de/out/media/public/cust/others/s0000833-2021-ch_it.pdf</v>
      </c>
    </row>
    <row r="35727" spans="1:2" x14ac:dyDescent="0.2">
      <c r="A35727" s="1" t="s">
        <v>14274</v>
      </c>
      <c r="B35727" t="str">
        <f t="shared" si="1188"/>
        <v>https://www.udobaer.de/out/media/public/cust/others/s0000833-2021-ch_it.pdf</v>
      </c>
    </row>
    <row r="35728" spans="1:2" x14ac:dyDescent="0.2">
      <c r="A35728" s="1" t="s">
        <v>14275</v>
      </c>
      <c r="B35728" t="str">
        <f t="shared" ref="B35728:B35737" si="1189">HYPERLINK("https://www.udobaer.de/out/media/public/cust/others/s0000833-2021-ch_it.pdf")</f>
        <v>https://www.udobaer.de/out/media/public/cust/others/s0000833-2021-ch_it.pdf</v>
      </c>
    </row>
    <row r="35729" spans="1:2" x14ac:dyDescent="0.2">
      <c r="A35729" s="1" t="s">
        <v>14276</v>
      </c>
      <c r="B35729" t="str">
        <f t="shared" si="1189"/>
        <v>https://www.udobaer.de/out/media/public/cust/others/s0000833-2021-ch_it.pdf</v>
      </c>
    </row>
    <row r="35730" spans="1:2" x14ac:dyDescent="0.2">
      <c r="A35730" s="1" t="s">
        <v>14277</v>
      </c>
      <c r="B35730" t="str">
        <f t="shared" si="1189"/>
        <v>https://www.udobaer.de/out/media/public/cust/others/s0000833-2021-ch_it.pdf</v>
      </c>
    </row>
    <row r="35731" spans="1:2" x14ac:dyDescent="0.2">
      <c r="A35731" s="1" t="s">
        <v>14278</v>
      </c>
      <c r="B35731" t="str">
        <f t="shared" si="1189"/>
        <v>https://www.udobaer.de/out/media/public/cust/others/s0000833-2021-ch_it.pdf</v>
      </c>
    </row>
    <row r="35732" spans="1:2" x14ac:dyDescent="0.2">
      <c r="A35732" s="1" t="s">
        <v>14279</v>
      </c>
      <c r="B35732" t="str">
        <f t="shared" si="1189"/>
        <v>https://www.udobaer.de/out/media/public/cust/others/s0000833-2021-ch_it.pdf</v>
      </c>
    </row>
    <row r="35733" spans="1:2" x14ac:dyDescent="0.2">
      <c r="A35733" s="1" t="s">
        <v>14275</v>
      </c>
      <c r="B35733" t="str">
        <f t="shared" si="1189"/>
        <v>https://www.udobaer.de/out/media/public/cust/others/s0000833-2021-ch_it.pdf</v>
      </c>
    </row>
    <row r="35734" spans="1:2" x14ac:dyDescent="0.2">
      <c r="A35734" s="1" t="s">
        <v>14276</v>
      </c>
      <c r="B35734" t="str">
        <f t="shared" si="1189"/>
        <v>https://www.udobaer.de/out/media/public/cust/others/s0000833-2021-ch_it.pdf</v>
      </c>
    </row>
    <row r="35735" spans="1:2" x14ac:dyDescent="0.2">
      <c r="A35735" s="1" t="s">
        <v>14277</v>
      </c>
      <c r="B35735" t="str">
        <f t="shared" si="1189"/>
        <v>https://www.udobaer.de/out/media/public/cust/others/s0000833-2021-ch_it.pdf</v>
      </c>
    </row>
    <row r="35736" spans="1:2" x14ac:dyDescent="0.2">
      <c r="A35736" s="1" t="s">
        <v>14278</v>
      </c>
      <c r="B35736" t="str">
        <f t="shared" si="1189"/>
        <v>https://www.udobaer.de/out/media/public/cust/others/s0000833-2021-ch_it.pdf</v>
      </c>
    </row>
    <row r="35737" spans="1:2" x14ac:dyDescent="0.2">
      <c r="A35737" s="1" t="s">
        <v>14279</v>
      </c>
      <c r="B35737" t="str">
        <f t="shared" si="1189"/>
        <v>https://www.udobaer.de/out/media/public/cust/others/s0000833-2021-ch_it.pdf</v>
      </c>
    </row>
    <row r="35738" spans="1:2" x14ac:dyDescent="0.2">
      <c r="A35738" s="1" t="s">
        <v>14040</v>
      </c>
      <c r="B35738" t="str">
        <f t="shared" ref="B35738:B35801" si="1190">HYPERLINK("https://www.udobaer.de/out/media/public/cust/others/s0000834-2021-ch_it.pdf")</f>
        <v>https://www.udobaer.de/out/media/public/cust/others/s0000834-2021-ch_it.pdf</v>
      </c>
    </row>
    <row r="35739" spans="1:2" x14ac:dyDescent="0.2">
      <c r="A35739" s="1" t="s">
        <v>14041</v>
      </c>
      <c r="B35739" t="str">
        <f t="shared" si="1190"/>
        <v>https://www.udobaer.de/out/media/public/cust/others/s0000834-2021-ch_it.pdf</v>
      </c>
    </row>
    <row r="35740" spans="1:2" x14ac:dyDescent="0.2">
      <c r="A35740" s="1" t="s">
        <v>14042</v>
      </c>
      <c r="B35740" t="str">
        <f t="shared" si="1190"/>
        <v>https://www.udobaer.de/out/media/public/cust/others/s0000834-2021-ch_it.pdf</v>
      </c>
    </row>
    <row r="35741" spans="1:2" x14ac:dyDescent="0.2">
      <c r="A35741" s="1" t="s">
        <v>14043</v>
      </c>
      <c r="B35741" t="str">
        <f t="shared" si="1190"/>
        <v>https://www.udobaer.de/out/media/public/cust/others/s0000834-2021-ch_it.pdf</v>
      </c>
    </row>
    <row r="35742" spans="1:2" x14ac:dyDescent="0.2">
      <c r="A35742" s="1" t="s">
        <v>14044</v>
      </c>
      <c r="B35742" t="str">
        <f t="shared" si="1190"/>
        <v>https://www.udobaer.de/out/media/public/cust/others/s0000834-2021-ch_it.pdf</v>
      </c>
    </row>
    <row r="35743" spans="1:2" x14ac:dyDescent="0.2">
      <c r="A35743" s="1" t="s">
        <v>14040</v>
      </c>
      <c r="B35743" t="str">
        <f t="shared" si="1190"/>
        <v>https://www.udobaer.de/out/media/public/cust/others/s0000834-2021-ch_it.pdf</v>
      </c>
    </row>
    <row r="35744" spans="1:2" x14ac:dyDescent="0.2">
      <c r="A35744" s="1" t="s">
        <v>14041</v>
      </c>
      <c r="B35744" t="str">
        <f t="shared" si="1190"/>
        <v>https://www.udobaer.de/out/media/public/cust/others/s0000834-2021-ch_it.pdf</v>
      </c>
    </row>
    <row r="35745" spans="1:2" x14ac:dyDescent="0.2">
      <c r="A35745" s="1" t="s">
        <v>14042</v>
      </c>
      <c r="B35745" t="str">
        <f t="shared" si="1190"/>
        <v>https://www.udobaer.de/out/media/public/cust/others/s0000834-2021-ch_it.pdf</v>
      </c>
    </row>
    <row r="35746" spans="1:2" x14ac:dyDescent="0.2">
      <c r="A35746" s="1" t="s">
        <v>14043</v>
      </c>
      <c r="B35746" t="str">
        <f t="shared" si="1190"/>
        <v>https://www.udobaer.de/out/media/public/cust/others/s0000834-2021-ch_it.pdf</v>
      </c>
    </row>
    <row r="35747" spans="1:2" x14ac:dyDescent="0.2">
      <c r="A35747" s="1" t="s">
        <v>14044</v>
      </c>
      <c r="B35747" t="str">
        <f t="shared" si="1190"/>
        <v>https://www.udobaer.de/out/media/public/cust/others/s0000834-2021-ch_it.pdf</v>
      </c>
    </row>
    <row r="35748" spans="1:2" x14ac:dyDescent="0.2">
      <c r="A35748" s="1" t="s">
        <v>14045</v>
      </c>
      <c r="B35748" t="str">
        <f t="shared" si="1190"/>
        <v>https://www.udobaer.de/out/media/public/cust/others/s0000834-2021-ch_it.pdf</v>
      </c>
    </row>
    <row r="35749" spans="1:2" x14ac:dyDescent="0.2">
      <c r="A35749" s="1" t="s">
        <v>14046</v>
      </c>
      <c r="B35749" t="str">
        <f t="shared" si="1190"/>
        <v>https://www.udobaer.de/out/media/public/cust/others/s0000834-2021-ch_it.pdf</v>
      </c>
    </row>
    <row r="35750" spans="1:2" x14ac:dyDescent="0.2">
      <c r="A35750" s="1" t="s">
        <v>14047</v>
      </c>
      <c r="B35750" t="str">
        <f t="shared" si="1190"/>
        <v>https://www.udobaer.de/out/media/public/cust/others/s0000834-2021-ch_it.pdf</v>
      </c>
    </row>
    <row r="35751" spans="1:2" x14ac:dyDescent="0.2">
      <c r="A35751" s="1" t="s">
        <v>14048</v>
      </c>
      <c r="B35751" t="str">
        <f t="shared" si="1190"/>
        <v>https://www.udobaer.de/out/media/public/cust/others/s0000834-2021-ch_it.pdf</v>
      </c>
    </row>
    <row r="35752" spans="1:2" x14ac:dyDescent="0.2">
      <c r="A35752" s="1" t="s">
        <v>14049</v>
      </c>
      <c r="B35752" t="str">
        <f t="shared" si="1190"/>
        <v>https://www.udobaer.de/out/media/public/cust/others/s0000834-2021-ch_it.pdf</v>
      </c>
    </row>
    <row r="35753" spans="1:2" x14ac:dyDescent="0.2">
      <c r="A35753" s="1" t="s">
        <v>14050</v>
      </c>
      <c r="B35753" t="str">
        <f t="shared" si="1190"/>
        <v>https://www.udobaer.de/out/media/public/cust/others/s0000834-2021-ch_it.pdf</v>
      </c>
    </row>
    <row r="35754" spans="1:2" x14ac:dyDescent="0.2">
      <c r="A35754" s="1" t="s">
        <v>14051</v>
      </c>
      <c r="B35754" t="str">
        <f t="shared" si="1190"/>
        <v>https://www.udobaer.de/out/media/public/cust/others/s0000834-2021-ch_it.pdf</v>
      </c>
    </row>
    <row r="35755" spans="1:2" x14ac:dyDescent="0.2">
      <c r="A35755" s="1" t="s">
        <v>14052</v>
      </c>
      <c r="B35755" t="str">
        <f t="shared" si="1190"/>
        <v>https://www.udobaer.de/out/media/public/cust/others/s0000834-2021-ch_it.pdf</v>
      </c>
    </row>
    <row r="35756" spans="1:2" x14ac:dyDescent="0.2">
      <c r="A35756" s="1" t="s">
        <v>14053</v>
      </c>
      <c r="B35756" t="str">
        <f t="shared" si="1190"/>
        <v>https://www.udobaer.de/out/media/public/cust/others/s0000834-2021-ch_it.pdf</v>
      </c>
    </row>
    <row r="35757" spans="1:2" x14ac:dyDescent="0.2">
      <c r="A35757" s="1" t="s">
        <v>14054</v>
      </c>
      <c r="B35757" t="str">
        <f t="shared" si="1190"/>
        <v>https://www.udobaer.de/out/media/public/cust/others/s0000834-2021-ch_it.pdf</v>
      </c>
    </row>
    <row r="35758" spans="1:2" x14ac:dyDescent="0.2">
      <c r="A35758" s="1" t="s">
        <v>14045</v>
      </c>
      <c r="B35758" t="str">
        <f t="shared" si="1190"/>
        <v>https://www.udobaer.de/out/media/public/cust/others/s0000834-2021-ch_it.pdf</v>
      </c>
    </row>
    <row r="35759" spans="1:2" x14ac:dyDescent="0.2">
      <c r="A35759" s="1" t="s">
        <v>14046</v>
      </c>
      <c r="B35759" t="str">
        <f t="shared" si="1190"/>
        <v>https://www.udobaer.de/out/media/public/cust/others/s0000834-2021-ch_it.pdf</v>
      </c>
    </row>
    <row r="35760" spans="1:2" x14ac:dyDescent="0.2">
      <c r="A35760" s="1" t="s">
        <v>14047</v>
      </c>
      <c r="B35760" t="str">
        <f t="shared" si="1190"/>
        <v>https://www.udobaer.de/out/media/public/cust/others/s0000834-2021-ch_it.pdf</v>
      </c>
    </row>
    <row r="35761" spans="1:2" x14ac:dyDescent="0.2">
      <c r="A35761" s="1" t="s">
        <v>14048</v>
      </c>
      <c r="B35761" t="str">
        <f t="shared" si="1190"/>
        <v>https://www.udobaer.de/out/media/public/cust/others/s0000834-2021-ch_it.pdf</v>
      </c>
    </row>
    <row r="35762" spans="1:2" x14ac:dyDescent="0.2">
      <c r="A35762" s="1" t="s">
        <v>14049</v>
      </c>
      <c r="B35762" t="str">
        <f t="shared" si="1190"/>
        <v>https://www.udobaer.de/out/media/public/cust/others/s0000834-2021-ch_it.pdf</v>
      </c>
    </row>
    <row r="35763" spans="1:2" x14ac:dyDescent="0.2">
      <c r="A35763" s="1" t="s">
        <v>14050</v>
      </c>
      <c r="B35763" t="str">
        <f t="shared" si="1190"/>
        <v>https://www.udobaer.de/out/media/public/cust/others/s0000834-2021-ch_it.pdf</v>
      </c>
    </row>
    <row r="35764" spans="1:2" x14ac:dyDescent="0.2">
      <c r="A35764" s="1" t="s">
        <v>14051</v>
      </c>
      <c r="B35764" t="str">
        <f t="shared" si="1190"/>
        <v>https://www.udobaer.de/out/media/public/cust/others/s0000834-2021-ch_it.pdf</v>
      </c>
    </row>
    <row r="35765" spans="1:2" x14ac:dyDescent="0.2">
      <c r="A35765" s="1" t="s">
        <v>14052</v>
      </c>
      <c r="B35765" t="str">
        <f t="shared" si="1190"/>
        <v>https://www.udobaer.de/out/media/public/cust/others/s0000834-2021-ch_it.pdf</v>
      </c>
    </row>
    <row r="35766" spans="1:2" x14ac:dyDescent="0.2">
      <c r="A35766" s="1" t="s">
        <v>14053</v>
      </c>
      <c r="B35766" t="str">
        <f t="shared" si="1190"/>
        <v>https://www.udobaer.de/out/media/public/cust/others/s0000834-2021-ch_it.pdf</v>
      </c>
    </row>
    <row r="35767" spans="1:2" x14ac:dyDescent="0.2">
      <c r="A35767" s="1" t="s">
        <v>14054</v>
      </c>
      <c r="B35767" t="str">
        <f t="shared" si="1190"/>
        <v>https://www.udobaer.de/out/media/public/cust/others/s0000834-2021-ch_it.pdf</v>
      </c>
    </row>
    <row r="35768" spans="1:2" x14ac:dyDescent="0.2">
      <c r="A35768" s="1" t="s">
        <v>14061</v>
      </c>
      <c r="B35768" t="str">
        <f t="shared" si="1190"/>
        <v>https://www.udobaer.de/out/media/public/cust/others/s0000834-2021-ch_it.pdf</v>
      </c>
    </row>
    <row r="35769" spans="1:2" x14ac:dyDescent="0.2">
      <c r="A35769" s="1" t="s">
        <v>14062</v>
      </c>
      <c r="B35769" t="str">
        <f t="shared" si="1190"/>
        <v>https://www.udobaer.de/out/media/public/cust/others/s0000834-2021-ch_it.pdf</v>
      </c>
    </row>
    <row r="35770" spans="1:2" x14ac:dyDescent="0.2">
      <c r="A35770" s="1" t="s">
        <v>14063</v>
      </c>
      <c r="B35770" t="str">
        <f t="shared" si="1190"/>
        <v>https://www.udobaer.de/out/media/public/cust/others/s0000834-2021-ch_it.pdf</v>
      </c>
    </row>
    <row r="35771" spans="1:2" x14ac:dyDescent="0.2">
      <c r="A35771" s="1" t="s">
        <v>14064</v>
      </c>
      <c r="B35771" t="str">
        <f t="shared" si="1190"/>
        <v>https://www.udobaer.de/out/media/public/cust/others/s0000834-2021-ch_it.pdf</v>
      </c>
    </row>
    <row r="35772" spans="1:2" x14ac:dyDescent="0.2">
      <c r="A35772" s="1" t="s">
        <v>14065</v>
      </c>
      <c r="B35772" t="str">
        <f t="shared" si="1190"/>
        <v>https://www.udobaer.de/out/media/public/cust/others/s0000834-2021-ch_it.pdf</v>
      </c>
    </row>
    <row r="35773" spans="1:2" x14ac:dyDescent="0.2">
      <c r="A35773" s="1" t="s">
        <v>14061</v>
      </c>
      <c r="B35773" t="str">
        <f t="shared" si="1190"/>
        <v>https://www.udobaer.de/out/media/public/cust/others/s0000834-2021-ch_it.pdf</v>
      </c>
    </row>
    <row r="35774" spans="1:2" x14ac:dyDescent="0.2">
      <c r="A35774" s="1" t="s">
        <v>14062</v>
      </c>
      <c r="B35774" t="str">
        <f t="shared" si="1190"/>
        <v>https://www.udobaer.de/out/media/public/cust/others/s0000834-2021-ch_it.pdf</v>
      </c>
    </row>
    <row r="35775" spans="1:2" x14ac:dyDescent="0.2">
      <c r="A35775" s="1" t="s">
        <v>14063</v>
      </c>
      <c r="B35775" t="str">
        <f t="shared" si="1190"/>
        <v>https://www.udobaer.de/out/media/public/cust/others/s0000834-2021-ch_it.pdf</v>
      </c>
    </row>
    <row r="35776" spans="1:2" x14ac:dyDescent="0.2">
      <c r="A35776" s="1" t="s">
        <v>14064</v>
      </c>
      <c r="B35776" t="str">
        <f t="shared" si="1190"/>
        <v>https://www.udobaer.de/out/media/public/cust/others/s0000834-2021-ch_it.pdf</v>
      </c>
    </row>
    <row r="35777" spans="1:2" x14ac:dyDescent="0.2">
      <c r="A35777" s="1" t="s">
        <v>14065</v>
      </c>
      <c r="B35777" t="str">
        <f t="shared" si="1190"/>
        <v>https://www.udobaer.de/out/media/public/cust/others/s0000834-2021-ch_it.pdf</v>
      </c>
    </row>
    <row r="35778" spans="1:2" x14ac:dyDescent="0.2">
      <c r="A35778" s="1" t="s">
        <v>14081</v>
      </c>
      <c r="B35778" t="str">
        <f t="shared" si="1190"/>
        <v>https://www.udobaer.de/out/media/public/cust/others/s0000834-2021-ch_it.pdf</v>
      </c>
    </row>
    <row r="35779" spans="1:2" x14ac:dyDescent="0.2">
      <c r="A35779" s="1" t="s">
        <v>14082</v>
      </c>
      <c r="B35779" t="str">
        <f t="shared" si="1190"/>
        <v>https://www.udobaer.de/out/media/public/cust/others/s0000834-2021-ch_it.pdf</v>
      </c>
    </row>
    <row r="35780" spans="1:2" x14ac:dyDescent="0.2">
      <c r="A35780" s="1" t="s">
        <v>14083</v>
      </c>
      <c r="B35780" t="str">
        <f t="shared" si="1190"/>
        <v>https://www.udobaer.de/out/media/public/cust/others/s0000834-2021-ch_it.pdf</v>
      </c>
    </row>
    <row r="35781" spans="1:2" x14ac:dyDescent="0.2">
      <c r="A35781" s="1" t="s">
        <v>14084</v>
      </c>
      <c r="B35781" t="str">
        <f t="shared" si="1190"/>
        <v>https://www.udobaer.de/out/media/public/cust/others/s0000834-2021-ch_it.pdf</v>
      </c>
    </row>
    <row r="35782" spans="1:2" x14ac:dyDescent="0.2">
      <c r="A35782" s="1" t="s">
        <v>14085</v>
      </c>
      <c r="B35782" t="str">
        <f t="shared" si="1190"/>
        <v>https://www.udobaer.de/out/media/public/cust/others/s0000834-2021-ch_it.pdf</v>
      </c>
    </row>
    <row r="35783" spans="1:2" x14ac:dyDescent="0.2">
      <c r="A35783" s="1" t="s">
        <v>14086</v>
      </c>
      <c r="B35783" t="str">
        <f t="shared" si="1190"/>
        <v>https://www.udobaer.de/out/media/public/cust/others/s0000834-2021-ch_it.pdf</v>
      </c>
    </row>
    <row r="35784" spans="1:2" x14ac:dyDescent="0.2">
      <c r="A35784" s="1" t="s">
        <v>14087</v>
      </c>
      <c r="B35784" t="str">
        <f t="shared" si="1190"/>
        <v>https://www.udobaer.de/out/media/public/cust/others/s0000834-2021-ch_it.pdf</v>
      </c>
    </row>
    <row r="35785" spans="1:2" x14ac:dyDescent="0.2">
      <c r="A35785" s="1" t="s">
        <v>14088</v>
      </c>
      <c r="B35785" t="str">
        <f t="shared" si="1190"/>
        <v>https://www.udobaer.de/out/media/public/cust/others/s0000834-2021-ch_it.pdf</v>
      </c>
    </row>
    <row r="35786" spans="1:2" x14ac:dyDescent="0.2">
      <c r="A35786" s="1" t="s">
        <v>14089</v>
      </c>
      <c r="B35786" t="str">
        <f t="shared" si="1190"/>
        <v>https://www.udobaer.de/out/media/public/cust/others/s0000834-2021-ch_it.pdf</v>
      </c>
    </row>
    <row r="35787" spans="1:2" x14ac:dyDescent="0.2">
      <c r="A35787" s="1" t="s">
        <v>14090</v>
      </c>
      <c r="B35787" t="str">
        <f t="shared" si="1190"/>
        <v>https://www.udobaer.de/out/media/public/cust/others/s0000834-2021-ch_it.pdf</v>
      </c>
    </row>
    <row r="35788" spans="1:2" x14ac:dyDescent="0.2">
      <c r="A35788" s="1" t="s">
        <v>14081</v>
      </c>
      <c r="B35788" t="str">
        <f t="shared" si="1190"/>
        <v>https://www.udobaer.de/out/media/public/cust/others/s0000834-2021-ch_it.pdf</v>
      </c>
    </row>
    <row r="35789" spans="1:2" x14ac:dyDescent="0.2">
      <c r="A35789" s="1" t="s">
        <v>14082</v>
      </c>
      <c r="B35789" t="str">
        <f t="shared" si="1190"/>
        <v>https://www.udobaer.de/out/media/public/cust/others/s0000834-2021-ch_it.pdf</v>
      </c>
    </row>
    <row r="35790" spans="1:2" x14ac:dyDescent="0.2">
      <c r="A35790" s="1" t="s">
        <v>14083</v>
      </c>
      <c r="B35790" t="str">
        <f t="shared" si="1190"/>
        <v>https://www.udobaer.de/out/media/public/cust/others/s0000834-2021-ch_it.pdf</v>
      </c>
    </row>
    <row r="35791" spans="1:2" x14ac:dyDescent="0.2">
      <c r="A35791" s="1" t="s">
        <v>14084</v>
      </c>
      <c r="B35791" t="str">
        <f t="shared" si="1190"/>
        <v>https://www.udobaer.de/out/media/public/cust/others/s0000834-2021-ch_it.pdf</v>
      </c>
    </row>
    <row r="35792" spans="1:2" x14ac:dyDescent="0.2">
      <c r="A35792" s="1" t="s">
        <v>14085</v>
      </c>
      <c r="B35792" t="str">
        <f t="shared" si="1190"/>
        <v>https://www.udobaer.de/out/media/public/cust/others/s0000834-2021-ch_it.pdf</v>
      </c>
    </row>
    <row r="35793" spans="1:2" x14ac:dyDescent="0.2">
      <c r="A35793" s="1" t="s">
        <v>14086</v>
      </c>
      <c r="B35793" t="str">
        <f t="shared" si="1190"/>
        <v>https://www.udobaer.de/out/media/public/cust/others/s0000834-2021-ch_it.pdf</v>
      </c>
    </row>
    <row r="35794" spans="1:2" x14ac:dyDescent="0.2">
      <c r="A35794" s="1" t="s">
        <v>14087</v>
      </c>
      <c r="B35794" t="str">
        <f t="shared" si="1190"/>
        <v>https://www.udobaer.de/out/media/public/cust/others/s0000834-2021-ch_it.pdf</v>
      </c>
    </row>
    <row r="35795" spans="1:2" x14ac:dyDescent="0.2">
      <c r="A35795" s="1" t="s">
        <v>14088</v>
      </c>
      <c r="B35795" t="str">
        <f t="shared" si="1190"/>
        <v>https://www.udobaer.de/out/media/public/cust/others/s0000834-2021-ch_it.pdf</v>
      </c>
    </row>
    <row r="35796" spans="1:2" x14ac:dyDescent="0.2">
      <c r="A35796" s="1" t="s">
        <v>14089</v>
      </c>
      <c r="B35796" t="str">
        <f t="shared" si="1190"/>
        <v>https://www.udobaer.de/out/media/public/cust/others/s0000834-2021-ch_it.pdf</v>
      </c>
    </row>
    <row r="35797" spans="1:2" x14ac:dyDescent="0.2">
      <c r="A35797" s="1" t="s">
        <v>14090</v>
      </c>
      <c r="B35797" t="str">
        <f t="shared" si="1190"/>
        <v>https://www.udobaer.de/out/media/public/cust/others/s0000834-2021-ch_it.pdf</v>
      </c>
    </row>
    <row r="35798" spans="1:2" x14ac:dyDescent="0.2">
      <c r="A35798" s="1" t="s">
        <v>14096</v>
      </c>
      <c r="B35798" t="str">
        <f t="shared" si="1190"/>
        <v>https://www.udobaer.de/out/media/public/cust/others/s0000834-2021-ch_it.pdf</v>
      </c>
    </row>
    <row r="35799" spans="1:2" x14ac:dyDescent="0.2">
      <c r="A35799" s="1" t="s">
        <v>14097</v>
      </c>
      <c r="B35799" t="str">
        <f t="shared" si="1190"/>
        <v>https://www.udobaer.de/out/media/public/cust/others/s0000834-2021-ch_it.pdf</v>
      </c>
    </row>
    <row r="35800" spans="1:2" x14ac:dyDescent="0.2">
      <c r="A35800" s="1" t="s">
        <v>14098</v>
      </c>
      <c r="B35800" t="str">
        <f t="shared" si="1190"/>
        <v>https://www.udobaer.de/out/media/public/cust/others/s0000834-2021-ch_it.pdf</v>
      </c>
    </row>
    <row r="35801" spans="1:2" x14ac:dyDescent="0.2">
      <c r="A35801" s="1" t="s">
        <v>14099</v>
      </c>
      <c r="B35801" t="str">
        <f t="shared" si="1190"/>
        <v>https://www.udobaer.de/out/media/public/cust/others/s0000834-2021-ch_it.pdf</v>
      </c>
    </row>
    <row r="35802" spans="1:2" x14ac:dyDescent="0.2">
      <c r="A35802" s="1" t="s">
        <v>14100</v>
      </c>
      <c r="B35802" t="str">
        <f t="shared" ref="B35802:B35865" si="1191">HYPERLINK("https://www.udobaer.de/out/media/public/cust/others/s0000834-2021-ch_it.pdf")</f>
        <v>https://www.udobaer.de/out/media/public/cust/others/s0000834-2021-ch_it.pdf</v>
      </c>
    </row>
    <row r="35803" spans="1:2" x14ac:dyDescent="0.2">
      <c r="A35803" s="1" t="s">
        <v>14096</v>
      </c>
      <c r="B35803" t="str">
        <f t="shared" si="1191"/>
        <v>https://www.udobaer.de/out/media/public/cust/others/s0000834-2021-ch_it.pdf</v>
      </c>
    </row>
    <row r="35804" spans="1:2" x14ac:dyDescent="0.2">
      <c r="A35804" s="1" t="s">
        <v>14097</v>
      </c>
      <c r="B35804" t="str">
        <f t="shared" si="1191"/>
        <v>https://www.udobaer.de/out/media/public/cust/others/s0000834-2021-ch_it.pdf</v>
      </c>
    </row>
    <row r="35805" spans="1:2" x14ac:dyDescent="0.2">
      <c r="A35805" s="1" t="s">
        <v>14098</v>
      </c>
      <c r="B35805" t="str">
        <f t="shared" si="1191"/>
        <v>https://www.udobaer.de/out/media/public/cust/others/s0000834-2021-ch_it.pdf</v>
      </c>
    </row>
    <row r="35806" spans="1:2" x14ac:dyDescent="0.2">
      <c r="A35806" s="1" t="s">
        <v>14099</v>
      </c>
      <c r="B35806" t="str">
        <f t="shared" si="1191"/>
        <v>https://www.udobaer.de/out/media/public/cust/others/s0000834-2021-ch_it.pdf</v>
      </c>
    </row>
    <row r="35807" spans="1:2" x14ac:dyDescent="0.2">
      <c r="A35807" s="1" t="s">
        <v>14100</v>
      </c>
      <c r="B35807" t="str">
        <f t="shared" si="1191"/>
        <v>https://www.udobaer.de/out/media/public/cust/others/s0000834-2021-ch_it.pdf</v>
      </c>
    </row>
    <row r="35808" spans="1:2" x14ac:dyDescent="0.2">
      <c r="A35808" s="1" t="s">
        <v>14101</v>
      </c>
      <c r="B35808" t="str">
        <f t="shared" si="1191"/>
        <v>https://www.udobaer.de/out/media/public/cust/others/s0000834-2021-ch_it.pdf</v>
      </c>
    </row>
    <row r="35809" spans="1:2" x14ac:dyDescent="0.2">
      <c r="A35809" s="1" t="s">
        <v>14102</v>
      </c>
      <c r="B35809" t="str">
        <f t="shared" si="1191"/>
        <v>https://www.udobaer.de/out/media/public/cust/others/s0000834-2021-ch_it.pdf</v>
      </c>
    </row>
    <row r="35810" spans="1:2" x14ac:dyDescent="0.2">
      <c r="A35810" s="1" t="s">
        <v>14103</v>
      </c>
      <c r="B35810" t="str">
        <f t="shared" si="1191"/>
        <v>https://www.udobaer.de/out/media/public/cust/others/s0000834-2021-ch_it.pdf</v>
      </c>
    </row>
    <row r="35811" spans="1:2" x14ac:dyDescent="0.2">
      <c r="A35811" s="1" t="s">
        <v>14104</v>
      </c>
      <c r="B35811" t="str">
        <f t="shared" si="1191"/>
        <v>https://www.udobaer.de/out/media/public/cust/others/s0000834-2021-ch_it.pdf</v>
      </c>
    </row>
    <row r="35812" spans="1:2" x14ac:dyDescent="0.2">
      <c r="A35812" s="1" t="s">
        <v>14105</v>
      </c>
      <c r="B35812" t="str">
        <f t="shared" si="1191"/>
        <v>https://www.udobaer.de/out/media/public/cust/others/s0000834-2021-ch_it.pdf</v>
      </c>
    </row>
    <row r="35813" spans="1:2" x14ac:dyDescent="0.2">
      <c r="A35813" s="1" t="s">
        <v>14106</v>
      </c>
      <c r="B35813" t="str">
        <f t="shared" si="1191"/>
        <v>https://www.udobaer.de/out/media/public/cust/others/s0000834-2021-ch_it.pdf</v>
      </c>
    </row>
    <row r="35814" spans="1:2" x14ac:dyDescent="0.2">
      <c r="A35814" s="1" t="s">
        <v>14107</v>
      </c>
      <c r="B35814" t="str">
        <f t="shared" si="1191"/>
        <v>https://www.udobaer.de/out/media/public/cust/others/s0000834-2021-ch_it.pdf</v>
      </c>
    </row>
    <row r="35815" spans="1:2" x14ac:dyDescent="0.2">
      <c r="A35815" s="1" t="s">
        <v>14108</v>
      </c>
      <c r="B35815" t="str">
        <f t="shared" si="1191"/>
        <v>https://www.udobaer.de/out/media/public/cust/others/s0000834-2021-ch_it.pdf</v>
      </c>
    </row>
    <row r="35816" spans="1:2" x14ac:dyDescent="0.2">
      <c r="A35816" s="1" t="s">
        <v>14109</v>
      </c>
      <c r="B35816" t="str">
        <f t="shared" si="1191"/>
        <v>https://www.udobaer.de/out/media/public/cust/others/s0000834-2021-ch_it.pdf</v>
      </c>
    </row>
    <row r="35817" spans="1:2" x14ac:dyDescent="0.2">
      <c r="A35817" s="1" t="s">
        <v>14110</v>
      </c>
      <c r="B35817" t="str">
        <f t="shared" si="1191"/>
        <v>https://www.udobaer.de/out/media/public/cust/others/s0000834-2021-ch_it.pdf</v>
      </c>
    </row>
    <row r="35818" spans="1:2" x14ac:dyDescent="0.2">
      <c r="A35818" s="1" t="s">
        <v>14101</v>
      </c>
      <c r="B35818" t="str">
        <f t="shared" si="1191"/>
        <v>https://www.udobaer.de/out/media/public/cust/others/s0000834-2021-ch_it.pdf</v>
      </c>
    </row>
    <row r="35819" spans="1:2" x14ac:dyDescent="0.2">
      <c r="A35819" s="1" t="s">
        <v>14102</v>
      </c>
      <c r="B35819" t="str">
        <f t="shared" si="1191"/>
        <v>https://www.udobaer.de/out/media/public/cust/others/s0000834-2021-ch_it.pdf</v>
      </c>
    </row>
    <row r="35820" spans="1:2" x14ac:dyDescent="0.2">
      <c r="A35820" s="1" t="s">
        <v>14103</v>
      </c>
      <c r="B35820" t="str">
        <f t="shared" si="1191"/>
        <v>https://www.udobaer.de/out/media/public/cust/others/s0000834-2021-ch_it.pdf</v>
      </c>
    </row>
    <row r="35821" spans="1:2" x14ac:dyDescent="0.2">
      <c r="A35821" s="1" t="s">
        <v>14104</v>
      </c>
      <c r="B35821" t="str">
        <f t="shared" si="1191"/>
        <v>https://www.udobaer.de/out/media/public/cust/others/s0000834-2021-ch_it.pdf</v>
      </c>
    </row>
    <row r="35822" spans="1:2" x14ac:dyDescent="0.2">
      <c r="A35822" s="1" t="s">
        <v>14105</v>
      </c>
      <c r="B35822" t="str">
        <f t="shared" si="1191"/>
        <v>https://www.udobaer.de/out/media/public/cust/others/s0000834-2021-ch_it.pdf</v>
      </c>
    </row>
    <row r="35823" spans="1:2" x14ac:dyDescent="0.2">
      <c r="A35823" s="1" t="s">
        <v>14106</v>
      </c>
      <c r="B35823" t="str">
        <f t="shared" si="1191"/>
        <v>https://www.udobaer.de/out/media/public/cust/others/s0000834-2021-ch_it.pdf</v>
      </c>
    </row>
    <row r="35824" spans="1:2" x14ac:dyDescent="0.2">
      <c r="A35824" s="1" t="s">
        <v>14107</v>
      </c>
      <c r="B35824" t="str">
        <f t="shared" si="1191"/>
        <v>https://www.udobaer.de/out/media/public/cust/others/s0000834-2021-ch_it.pdf</v>
      </c>
    </row>
    <row r="35825" spans="1:2" x14ac:dyDescent="0.2">
      <c r="A35825" s="1" t="s">
        <v>14108</v>
      </c>
      <c r="B35825" t="str">
        <f t="shared" si="1191"/>
        <v>https://www.udobaer.de/out/media/public/cust/others/s0000834-2021-ch_it.pdf</v>
      </c>
    </row>
    <row r="35826" spans="1:2" x14ac:dyDescent="0.2">
      <c r="A35826" s="1" t="s">
        <v>14109</v>
      </c>
      <c r="B35826" t="str">
        <f t="shared" si="1191"/>
        <v>https://www.udobaer.de/out/media/public/cust/others/s0000834-2021-ch_it.pdf</v>
      </c>
    </row>
    <row r="35827" spans="1:2" x14ac:dyDescent="0.2">
      <c r="A35827" s="1" t="s">
        <v>14110</v>
      </c>
      <c r="B35827" t="str">
        <f t="shared" si="1191"/>
        <v>https://www.udobaer.de/out/media/public/cust/others/s0000834-2021-ch_it.pdf</v>
      </c>
    </row>
    <row r="35828" spans="1:2" x14ac:dyDescent="0.2">
      <c r="A35828" s="1" t="s">
        <v>14111</v>
      </c>
      <c r="B35828" t="str">
        <f t="shared" si="1191"/>
        <v>https://www.udobaer.de/out/media/public/cust/others/s0000834-2021-ch_it.pdf</v>
      </c>
    </row>
    <row r="35829" spans="1:2" x14ac:dyDescent="0.2">
      <c r="A35829" s="1" t="s">
        <v>14112</v>
      </c>
      <c r="B35829" t="str">
        <f t="shared" si="1191"/>
        <v>https://www.udobaer.de/out/media/public/cust/others/s0000834-2021-ch_it.pdf</v>
      </c>
    </row>
    <row r="35830" spans="1:2" x14ac:dyDescent="0.2">
      <c r="A35830" s="1" t="s">
        <v>14113</v>
      </c>
      <c r="B35830" t="str">
        <f t="shared" si="1191"/>
        <v>https://www.udobaer.de/out/media/public/cust/others/s0000834-2021-ch_it.pdf</v>
      </c>
    </row>
    <row r="35831" spans="1:2" x14ac:dyDescent="0.2">
      <c r="A35831" s="1" t="s">
        <v>14114</v>
      </c>
      <c r="B35831" t="str">
        <f t="shared" si="1191"/>
        <v>https://www.udobaer.de/out/media/public/cust/others/s0000834-2021-ch_it.pdf</v>
      </c>
    </row>
    <row r="35832" spans="1:2" x14ac:dyDescent="0.2">
      <c r="A35832" s="1" t="s">
        <v>14115</v>
      </c>
      <c r="B35832" t="str">
        <f t="shared" si="1191"/>
        <v>https://www.udobaer.de/out/media/public/cust/others/s0000834-2021-ch_it.pdf</v>
      </c>
    </row>
    <row r="35833" spans="1:2" x14ac:dyDescent="0.2">
      <c r="A35833" s="1" t="s">
        <v>14111</v>
      </c>
      <c r="B35833" t="str">
        <f t="shared" si="1191"/>
        <v>https://www.udobaer.de/out/media/public/cust/others/s0000834-2021-ch_it.pdf</v>
      </c>
    </row>
    <row r="35834" spans="1:2" x14ac:dyDescent="0.2">
      <c r="A35834" s="1" t="s">
        <v>14112</v>
      </c>
      <c r="B35834" t="str">
        <f t="shared" si="1191"/>
        <v>https://www.udobaer.de/out/media/public/cust/others/s0000834-2021-ch_it.pdf</v>
      </c>
    </row>
    <row r="35835" spans="1:2" x14ac:dyDescent="0.2">
      <c r="A35835" s="1" t="s">
        <v>14113</v>
      </c>
      <c r="B35835" t="str">
        <f t="shared" si="1191"/>
        <v>https://www.udobaer.de/out/media/public/cust/others/s0000834-2021-ch_it.pdf</v>
      </c>
    </row>
    <row r="35836" spans="1:2" x14ac:dyDescent="0.2">
      <c r="A35836" s="1" t="s">
        <v>14114</v>
      </c>
      <c r="B35836" t="str">
        <f t="shared" si="1191"/>
        <v>https://www.udobaer.de/out/media/public/cust/others/s0000834-2021-ch_it.pdf</v>
      </c>
    </row>
    <row r="35837" spans="1:2" x14ac:dyDescent="0.2">
      <c r="A35837" s="1" t="s">
        <v>14115</v>
      </c>
      <c r="B35837" t="str">
        <f t="shared" si="1191"/>
        <v>https://www.udobaer.de/out/media/public/cust/others/s0000834-2021-ch_it.pdf</v>
      </c>
    </row>
    <row r="35838" spans="1:2" x14ac:dyDescent="0.2">
      <c r="A35838" s="1" t="s">
        <v>14141</v>
      </c>
      <c r="B35838" t="str">
        <f t="shared" si="1191"/>
        <v>https://www.udobaer.de/out/media/public/cust/others/s0000834-2021-ch_it.pdf</v>
      </c>
    </row>
    <row r="35839" spans="1:2" x14ac:dyDescent="0.2">
      <c r="A35839" s="1" t="s">
        <v>14142</v>
      </c>
      <c r="B35839" t="str">
        <f t="shared" si="1191"/>
        <v>https://www.udobaer.de/out/media/public/cust/others/s0000834-2021-ch_it.pdf</v>
      </c>
    </row>
    <row r="35840" spans="1:2" x14ac:dyDescent="0.2">
      <c r="A35840" s="1" t="s">
        <v>14143</v>
      </c>
      <c r="B35840" t="str">
        <f t="shared" si="1191"/>
        <v>https://www.udobaer.de/out/media/public/cust/others/s0000834-2021-ch_it.pdf</v>
      </c>
    </row>
    <row r="35841" spans="1:2" x14ac:dyDescent="0.2">
      <c r="A35841" s="1" t="s">
        <v>14144</v>
      </c>
      <c r="B35841" t="str">
        <f t="shared" si="1191"/>
        <v>https://www.udobaer.de/out/media/public/cust/others/s0000834-2021-ch_it.pdf</v>
      </c>
    </row>
    <row r="35842" spans="1:2" x14ac:dyDescent="0.2">
      <c r="A35842" s="1" t="s">
        <v>14145</v>
      </c>
      <c r="B35842" t="str">
        <f t="shared" si="1191"/>
        <v>https://www.udobaer.de/out/media/public/cust/others/s0000834-2021-ch_it.pdf</v>
      </c>
    </row>
    <row r="35843" spans="1:2" x14ac:dyDescent="0.2">
      <c r="A35843" s="1" t="s">
        <v>14141</v>
      </c>
      <c r="B35843" t="str">
        <f t="shared" si="1191"/>
        <v>https://www.udobaer.de/out/media/public/cust/others/s0000834-2021-ch_it.pdf</v>
      </c>
    </row>
    <row r="35844" spans="1:2" x14ac:dyDescent="0.2">
      <c r="A35844" s="1" t="s">
        <v>14142</v>
      </c>
      <c r="B35844" t="str">
        <f t="shared" si="1191"/>
        <v>https://www.udobaer.de/out/media/public/cust/others/s0000834-2021-ch_it.pdf</v>
      </c>
    </row>
    <row r="35845" spans="1:2" x14ac:dyDescent="0.2">
      <c r="A35845" s="1" t="s">
        <v>14143</v>
      </c>
      <c r="B35845" t="str">
        <f t="shared" si="1191"/>
        <v>https://www.udobaer.de/out/media/public/cust/others/s0000834-2021-ch_it.pdf</v>
      </c>
    </row>
    <row r="35846" spans="1:2" x14ac:dyDescent="0.2">
      <c r="A35846" s="1" t="s">
        <v>14144</v>
      </c>
      <c r="B35846" t="str">
        <f t="shared" si="1191"/>
        <v>https://www.udobaer.de/out/media/public/cust/others/s0000834-2021-ch_it.pdf</v>
      </c>
    </row>
    <row r="35847" spans="1:2" x14ac:dyDescent="0.2">
      <c r="A35847" s="1" t="s">
        <v>14145</v>
      </c>
      <c r="B35847" t="str">
        <f t="shared" si="1191"/>
        <v>https://www.udobaer.de/out/media/public/cust/others/s0000834-2021-ch_it.pdf</v>
      </c>
    </row>
    <row r="35848" spans="1:2" x14ac:dyDescent="0.2">
      <c r="A35848" s="1" t="s">
        <v>14152</v>
      </c>
      <c r="B35848" t="str">
        <f t="shared" si="1191"/>
        <v>https://www.udobaer.de/out/media/public/cust/others/s0000834-2021-ch_it.pdf</v>
      </c>
    </row>
    <row r="35849" spans="1:2" x14ac:dyDescent="0.2">
      <c r="A35849" s="1" t="s">
        <v>14153</v>
      </c>
      <c r="B35849" t="str">
        <f t="shared" si="1191"/>
        <v>https://www.udobaer.de/out/media/public/cust/others/s0000834-2021-ch_it.pdf</v>
      </c>
    </row>
    <row r="35850" spans="1:2" x14ac:dyDescent="0.2">
      <c r="A35850" s="1" t="s">
        <v>14154</v>
      </c>
      <c r="B35850" t="str">
        <f t="shared" si="1191"/>
        <v>https://www.udobaer.de/out/media/public/cust/others/s0000834-2021-ch_it.pdf</v>
      </c>
    </row>
    <row r="35851" spans="1:2" x14ac:dyDescent="0.2">
      <c r="A35851" s="1" t="s">
        <v>14155</v>
      </c>
      <c r="B35851" t="str">
        <f t="shared" si="1191"/>
        <v>https://www.udobaer.de/out/media/public/cust/others/s0000834-2021-ch_it.pdf</v>
      </c>
    </row>
    <row r="35852" spans="1:2" x14ac:dyDescent="0.2">
      <c r="A35852" s="1" t="s">
        <v>14156</v>
      </c>
      <c r="B35852" t="str">
        <f t="shared" si="1191"/>
        <v>https://www.udobaer.de/out/media/public/cust/others/s0000834-2021-ch_it.pdf</v>
      </c>
    </row>
    <row r="35853" spans="1:2" x14ac:dyDescent="0.2">
      <c r="A35853" s="1" t="s">
        <v>14157</v>
      </c>
      <c r="B35853" t="str">
        <f t="shared" si="1191"/>
        <v>https://www.udobaer.de/out/media/public/cust/others/s0000834-2021-ch_it.pdf</v>
      </c>
    </row>
    <row r="35854" spans="1:2" x14ac:dyDescent="0.2">
      <c r="A35854" s="1" t="s">
        <v>14158</v>
      </c>
      <c r="B35854" t="str">
        <f t="shared" si="1191"/>
        <v>https://www.udobaer.de/out/media/public/cust/others/s0000834-2021-ch_it.pdf</v>
      </c>
    </row>
    <row r="35855" spans="1:2" x14ac:dyDescent="0.2">
      <c r="A35855" s="1" t="s">
        <v>14159</v>
      </c>
      <c r="B35855" t="str">
        <f t="shared" si="1191"/>
        <v>https://www.udobaer.de/out/media/public/cust/others/s0000834-2021-ch_it.pdf</v>
      </c>
    </row>
    <row r="35856" spans="1:2" x14ac:dyDescent="0.2">
      <c r="A35856" s="1" t="s">
        <v>14160</v>
      </c>
      <c r="B35856" t="str">
        <f t="shared" si="1191"/>
        <v>https://www.udobaer.de/out/media/public/cust/others/s0000834-2021-ch_it.pdf</v>
      </c>
    </row>
    <row r="35857" spans="1:2" x14ac:dyDescent="0.2">
      <c r="A35857" s="1" t="s">
        <v>14161</v>
      </c>
      <c r="B35857" t="str">
        <f t="shared" si="1191"/>
        <v>https://www.udobaer.de/out/media/public/cust/others/s0000834-2021-ch_it.pdf</v>
      </c>
    </row>
    <row r="35858" spans="1:2" x14ac:dyDescent="0.2">
      <c r="A35858" s="1" t="s">
        <v>14152</v>
      </c>
      <c r="B35858" t="str">
        <f t="shared" si="1191"/>
        <v>https://www.udobaer.de/out/media/public/cust/others/s0000834-2021-ch_it.pdf</v>
      </c>
    </row>
    <row r="35859" spans="1:2" x14ac:dyDescent="0.2">
      <c r="A35859" s="1" t="s">
        <v>14153</v>
      </c>
      <c r="B35859" t="str">
        <f t="shared" si="1191"/>
        <v>https://www.udobaer.de/out/media/public/cust/others/s0000834-2021-ch_it.pdf</v>
      </c>
    </row>
    <row r="35860" spans="1:2" x14ac:dyDescent="0.2">
      <c r="A35860" s="1" t="s">
        <v>14154</v>
      </c>
      <c r="B35860" t="str">
        <f t="shared" si="1191"/>
        <v>https://www.udobaer.de/out/media/public/cust/others/s0000834-2021-ch_it.pdf</v>
      </c>
    </row>
    <row r="35861" spans="1:2" x14ac:dyDescent="0.2">
      <c r="A35861" s="1" t="s">
        <v>14155</v>
      </c>
      <c r="B35861" t="str">
        <f t="shared" si="1191"/>
        <v>https://www.udobaer.de/out/media/public/cust/others/s0000834-2021-ch_it.pdf</v>
      </c>
    </row>
    <row r="35862" spans="1:2" x14ac:dyDescent="0.2">
      <c r="A35862" s="1" t="s">
        <v>14156</v>
      </c>
      <c r="B35862" t="str">
        <f t="shared" si="1191"/>
        <v>https://www.udobaer.de/out/media/public/cust/others/s0000834-2021-ch_it.pdf</v>
      </c>
    </row>
    <row r="35863" spans="1:2" x14ac:dyDescent="0.2">
      <c r="A35863" s="1" t="s">
        <v>14157</v>
      </c>
      <c r="B35863" t="str">
        <f t="shared" si="1191"/>
        <v>https://www.udobaer.de/out/media/public/cust/others/s0000834-2021-ch_it.pdf</v>
      </c>
    </row>
    <row r="35864" spans="1:2" x14ac:dyDescent="0.2">
      <c r="A35864" s="1" t="s">
        <v>14158</v>
      </c>
      <c r="B35864" t="str">
        <f t="shared" si="1191"/>
        <v>https://www.udobaer.de/out/media/public/cust/others/s0000834-2021-ch_it.pdf</v>
      </c>
    </row>
    <row r="35865" spans="1:2" x14ac:dyDescent="0.2">
      <c r="A35865" s="1" t="s">
        <v>14159</v>
      </c>
      <c r="B35865" t="str">
        <f t="shared" si="1191"/>
        <v>https://www.udobaer.de/out/media/public/cust/others/s0000834-2021-ch_it.pdf</v>
      </c>
    </row>
    <row r="35866" spans="1:2" x14ac:dyDescent="0.2">
      <c r="A35866" s="1" t="s">
        <v>14160</v>
      </c>
      <c r="B35866" t="str">
        <f t="shared" ref="B35866:B35929" si="1192">HYPERLINK("https://www.udobaer.de/out/media/public/cust/others/s0000834-2021-ch_it.pdf")</f>
        <v>https://www.udobaer.de/out/media/public/cust/others/s0000834-2021-ch_it.pdf</v>
      </c>
    </row>
    <row r="35867" spans="1:2" x14ac:dyDescent="0.2">
      <c r="A35867" s="1" t="s">
        <v>14161</v>
      </c>
      <c r="B35867" t="str">
        <f t="shared" si="1192"/>
        <v>https://www.udobaer.de/out/media/public/cust/others/s0000834-2021-ch_it.pdf</v>
      </c>
    </row>
    <row r="35868" spans="1:2" x14ac:dyDescent="0.2">
      <c r="A35868" s="1" t="s">
        <v>14162</v>
      </c>
      <c r="B35868" t="str">
        <f t="shared" si="1192"/>
        <v>https://www.udobaer.de/out/media/public/cust/others/s0000834-2021-ch_it.pdf</v>
      </c>
    </row>
    <row r="35869" spans="1:2" x14ac:dyDescent="0.2">
      <c r="A35869" s="1" t="s">
        <v>14163</v>
      </c>
      <c r="B35869" t="str">
        <f t="shared" si="1192"/>
        <v>https://www.udobaer.de/out/media/public/cust/others/s0000834-2021-ch_it.pdf</v>
      </c>
    </row>
    <row r="35870" spans="1:2" x14ac:dyDescent="0.2">
      <c r="A35870" s="1" t="s">
        <v>14164</v>
      </c>
      <c r="B35870" t="str">
        <f t="shared" si="1192"/>
        <v>https://www.udobaer.de/out/media/public/cust/others/s0000834-2021-ch_it.pdf</v>
      </c>
    </row>
    <row r="35871" spans="1:2" x14ac:dyDescent="0.2">
      <c r="A35871" s="1" t="s">
        <v>14165</v>
      </c>
      <c r="B35871" t="str">
        <f t="shared" si="1192"/>
        <v>https://www.udobaer.de/out/media/public/cust/others/s0000834-2021-ch_it.pdf</v>
      </c>
    </row>
    <row r="35872" spans="1:2" x14ac:dyDescent="0.2">
      <c r="A35872" s="1" t="s">
        <v>14166</v>
      </c>
      <c r="B35872" t="str">
        <f t="shared" si="1192"/>
        <v>https://www.udobaer.de/out/media/public/cust/others/s0000834-2021-ch_it.pdf</v>
      </c>
    </row>
    <row r="35873" spans="1:2" x14ac:dyDescent="0.2">
      <c r="A35873" s="1" t="s">
        <v>14162</v>
      </c>
      <c r="B35873" t="str">
        <f t="shared" si="1192"/>
        <v>https://www.udobaer.de/out/media/public/cust/others/s0000834-2021-ch_it.pdf</v>
      </c>
    </row>
    <row r="35874" spans="1:2" x14ac:dyDescent="0.2">
      <c r="A35874" s="1" t="s">
        <v>14163</v>
      </c>
      <c r="B35874" t="str">
        <f t="shared" si="1192"/>
        <v>https://www.udobaer.de/out/media/public/cust/others/s0000834-2021-ch_it.pdf</v>
      </c>
    </row>
    <row r="35875" spans="1:2" x14ac:dyDescent="0.2">
      <c r="A35875" s="1" t="s">
        <v>14164</v>
      </c>
      <c r="B35875" t="str">
        <f t="shared" si="1192"/>
        <v>https://www.udobaer.de/out/media/public/cust/others/s0000834-2021-ch_it.pdf</v>
      </c>
    </row>
    <row r="35876" spans="1:2" x14ac:dyDescent="0.2">
      <c r="A35876" s="1" t="s">
        <v>14165</v>
      </c>
      <c r="B35876" t="str">
        <f t="shared" si="1192"/>
        <v>https://www.udobaer.de/out/media/public/cust/others/s0000834-2021-ch_it.pdf</v>
      </c>
    </row>
    <row r="35877" spans="1:2" x14ac:dyDescent="0.2">
      <c r="A35877" s="1" t="s">
        <v>14166</v>
      </c>
      <c r="B35877" t="str">
        <f t="shared" si="1192"/>
        <v>https://www.udobaer.de/out/media/public/cust/others/s0000834-2021-ch_it.pdf</v>
      </c>
    </row>
    <row r="35878" spans="1:2" x14ac:dyDescent="0.2">
      <c r="A35878" s="1" t="s">
        <v>14168</v>
      </c>
      <c r="B35878" t="str">
        <f t="shared" si="1192"/>
        <v>https://www.udobaer.de/out/media/public/cust/others/s0000834-2021-ch_it.pdf</v>
      </c>
    </row>
    <row r="35879" spans="1:2" x14ac:dyDescent="0.2">
      <c r="A35879" s="1" t="s">
        <v>14169</v>
      </c>
      <c r="B35879" t="str">
        <f t="shared" si="1192"/>
        <v>https://www.udobaer.de/out/media/public/cust/others/s0000834-2021-ch_it.pdf</v>
      </c>
    </row>
    <row r="35880" spans="1:2" x14ac:dyDescent="0.2">
      <c r="A35880" s="1" t="s">
        <v>14170</v>
      </c>
      <c r="B35880" t="str">
        <f t="shared" si="1192"/>
        <v>https://www.udobaer.de/out/media/public/cust/others/s0000834-2021-ch_it.pdf</v>
      </c>
    </row>
    <row r="35881" spans="1:2" x14ac:dyDescent="0.2">
      <c r="A35881" s="1" t="s">
        <v>14171</v>
      </c>
      <c r="B35881" t="str">
        <f t="shared" si="1192"/>
        <v>https://www.udobaer.de/out/media/public/cust/others/s0000834-2021-ch_it.pdf</v>
      </c>
    </row>
    <row r="35882" spans="1:2" x14ac:dyDescent="0.2">
      <c r="A35882" s="1" t="s">
        <v>14172</v>
      </c>
      <c r="B35882" t="str">
        <f t="shared" si="1192"/>
        <v>https://www.udobaer.de/out/media/public/cust/others/s0000834-2021-ch_it.pdf</v>
      </c>
    </row>
    <row r="35883" spans="1:2" x14ac:dyDescent="0.2">
      <c r="A35883" s="1" t="s">
        <v>14168</v>
      </c>
      <c r="B35883" t="str">
        <f t="shared" si="1192"/>
        <v>https://www.udobaer.de/out/media/public/cust/others/s0000834-2021-ch_it.pdf</v>
      </c>
    </row>
    <row r="35884" spans="1:2" x14ac:dyDescent="0.2">
      <c r="A35884" s="1" t="s">
        <v>14169</v>
      </c>
      <c r="B35884" t="str">
        <f t="shared" si="1192"/>
        <v>https://www.udobaer.de/out/media/public/cust/others/s0000834-2021-ch_it.pdf</v>
      </c>
    </row>
    <row r="35885" spans="1:2" x14ac:dyDescent="0.2">
      <c r="A35885" s="1" t="s">
        <v>14170</v>
      </c>
      <c r="B35885" t="str">
        <f t="shared" si="1192"/>
        <v>https://www.udobaer.de/out/media/public/cust/others/s0000834-2021-ch_it.pdf</v>
      </c>
    </row>
    <row r="35886" spans="1:2" x14ac:dyDescent="0.2">
      <c r="A35886" s="1" t="s">
        <v>14171</v>
      </c>
      <c r="B35886" t="str">
        <f t="shared" si="1192"/>
        <v>https://www.udobaer.de/out/media/public/cust/others/s0000834-2021-ch_it.pdf</v>
      </c>
    </row>
    <row r="35887" spans="1:2" x14ac:dyDescent="0.2">
      <c r="A35887" s="1" t="s">
        <v>14172</v>
      </c>
      <c r="B35887" t="str">
        <f t="shared" si="1192"/>
        <v>https://www.udobaer.de/out/media/public/cust/others/s0000834-2021-ch_it.pdf</v>
      </c>
    </row>
    <row r="35888" spans="1:2" x14ac:dyDescent="0.2">
      <c r="A35888" s="1" t="s">
        <v>14189</v>
      </c>
      <c r="B35888" t="str">
        <f t="shared" si="1192"/>
        <v>https://www.udobaer.de/out/media/public/cust/others/s0000834-2021-ch_it.pdf</v>
      </c>
    </row>
    <row r="35889" spans="1:2" x14ac:dyDescent="0.2">
      <c r="A35889" s="1" t="s">
        <v>14190</v>
      </c>
      <c r="B35889" t="str">
        <f t="shared" si="1192"/>
        <v>https://www.udobaer.de/out/media/public/cust/others/s0000834-2021-ch_it.pdf</v>
      </c>
    </row>
    <row r="35890" spans="1:2" x14ac:dyDescent="0.2">
      <c r="A35890" s="1" t="s">
        <v>14191</v>
      </c>
      <c r="B35890" t="str">
        <f t="shared" si="1192"/>
        <v>https://www.udobaer.de/out/media/public/cust/others/s0000834-2021-ch_it.pdf</v>
      </c>
    </row>
    <row r="35891" spans="1:2" x14ac:dyDescent="0.2">
      <c r="A35891" s="1" t="s">
        <v>14192</v>
      </c>
      <c r="B35891" t="str">
        <f t="shared" si="1192"/>
        <v>https://www.udobaer.de/out/media/public/cust/others/s0000834-2021-ch_it.pdf</v>
      </c>
    </row>
    <row r="35892" spans="1:2" x14ac:dyDescent="0.2">
      <c r="A35892" s="1" t="s">
        <v>14193</v>
      </c>
      <c r="B35892" t="str">
        <f t="shared" si="1192"/>
        <v>https://www.udobaer.de/out/media/public/cust/others/s0000834-2021-ch_it.pdf</v>
      </c>
    </row>
    <row r="35893" spans="1:2" x14ac:dyDescent="0.2">
      <c r="A35893" s="1" t="s">
        <v>14189</v>
      </c>
      <c r="B35893" t="str">
        <f t="shared" si="1192"/>
        <v>https://www.udobaer.de/out/media/public/cust/others/s0000834-2021-ch_it.pdf</v>
      </c>
    </row>
    <row r="35894" spans="1:2" x14ac:dyDescent="0.2">
      <c r="A35894" s="1" t="s">
        <v>14190</v>
      </c>
      <c r="B35894" t="str">
        <f t="shared" si="1192"/>
        <v>https://www.udobaer.de/out/media/public/cust/others/s0000834-2021-ch_it.pdf</v>
      </c>
    </row>
    <row r="35895" spans="1:2" x14ac:dyDescent="0.2">
      <c r="A35895" s="1" t="s">
        <v>14191</v>
      </c>
      <c r="B35895" t="str">
        <f t="shared" si="1192"/>
        <v>https://www.udobaer.de/out/media/public/cust/others/s0000834-2021-ch_it.pdf</v>
      </c>
    </row>
    <row r="35896" spans="1:2" x14ac:dyDescent="0.2">
      <c r="A35896" s="1" t="s">
        <v>14192</v>
      </c>
      <c r="B35896" t="str">
        <f t="shared" si="1192"/>
        <v>https://www.udobaer.de/out/media/public/cust/others/s0000834-2021-ch_it.pdf</v>
      </c>
    </row>
    <row r="35897" spans="1:2" x14ac:dyDescent="0.2">
      <c r="A35897" s="1" t="s">
        <v>14193</v>
      </c>
      <c r="B35897" t="str">
        <f t="shared" si="1192"/>
        <v>https://www.udobaer.de/out/media/public/cust/others/s0000834-2021-ch_it.pdf</v>
      </c>
    </row>
    <row r="35898" spans="1:2" x14ac:dyDescent="0.2">
      <c r="A35898" s="1" t="s">
        <v>14196</v>
      </c>
      <c r="B35898" t="str">
        <f t="shared" si="1192"/>
        <v>https://www.udobaer.de/out/media/public/cust/others/s0000834-2021-ch_it.pdf</v>
      </c>
    </row>
    <row r="35899" spans="1:2" x14ac:dyDescent="0.2">
      <c r="A35899" s="1" t="s">
        <v>14197</v>
      </c>
      <c r="B35899" t="str">
        <f t="shared" si="1192"/>
        <v>https://www.udobaer.de/out/media/public/cust/others/s0000834-2021-ch_it.pdf</v>
      </c>
    </row>
    <row r="35900" spans="1:2" x14ac:dyDescent="0.2">
      <c r="A35900" s="1" t="s">
        <v>14198</v>
      </c>
      <c r="B35900" t="str">
        <f t="shared" si="1192"/>
        <v>https://www.udobaer.de/out/media/public/cust/others/s0000834-2021-ch_it.pdf</v>
      </c>
    </row>
    <row r="35901" spans="1:2" x14ac:dyDescent="0.2">
      <c r="A35901" s="1" t="s">
        <v>14199</v>
      </c>
      <c r="B35901" t="str">
        <f t="shared" si="1192"/>
        <v>https://www.udobaer.de/out/media/public/cust/others/s0000834-2021-ch_it.pdf</v>
      </c>
    </row>
    <row r="35902" spans="1:2" x14ac:dyDescent="0.2">
      <c r="A35902" s="1" t="s">
        <v>14200</v>
      </c>
      <c r="B35902" t="str">
        <f t="shared" si="1192"/>
        <v>https://www.udobaer.de/out/media/public/cust/others/s0000834-2021-ch_it.pdf</v>
      </c>
    </row>
    <row r="35903" spans="1:2" x14ac:dyDescent="0.2">
      <c r="A35903" s="1" t="s">
        <v>14196</v>
      </c>
      <c r="B35903" t="str">
        <f t="shared" si="1192"/>
        <v>https://www.udobaer.de/out/media/public/cust/others/s0000834-2021-ch_it.pdf</v>
      </c>
    </row>
    <row r="35904" spans="1:2" x14ac:dyDescent="0.2">
      <c r="A35904" s="1" t="s">
        <v>14197</v>
      </c>
      <c r="B35904" t="str">
        <f t="shared" si="1192"/>
        <v>https://www.udobaer.de/out/media/public/cust/others/s0000834-2021-ch_it.pdf</v>
      </c>
    </row>
    <row r="35905" spans="1:2" x14ac:dyDescent="0.2">
      <c r="A35905" s="1" t="s">
        <v>14198</v>
      </c>
      <c r="B35905" t="str">
        <f t="shared" si="1192"/>
        <v>https://www.udobaer.de/out/media/public/cust/others/s0000834-2021-ch_it.pdf</v>
      </c>
    </row>
    <row r="35906" spans="1:2" x14ac:dyDescent="0.2">
      <c r="A35906" s="1" t="s">
        <v>14199</v>
      </c>
      <c r="B35906" t="str">
        <f t="shared" si="1192"/>
        <v>https://www.udobaer.de/out/media/public/cust/others/s0000834-2021-ch_it.pdf</v>
      </c>
    </row>
    <row r="35907" spans="1:2" x14ac:dyDescent="0.2">
      <c r="A35907" s="1" t="s">
        <v>14200</v>
      </c>
      <c r="B35907" t="str">
        <f t="shared" si="1192"/>
        <v>https://www.udobaer.de/out/media/public/cust/others/s0000834-2021-ch_it.pdf</v>
      </c>
    </row>
    <row r="35908" spans="1:2" x14ac:dyDescent="0.2">
      <c r="A35908" s="1" t="s">
        <v>14216</v>
      </c>
      <c r="B35908" t="str">
        <f t="shared" si="1192"/>
        <v>https://www.udobaer.de/out/media/public/cust/others/s0000834-2021-ch_it.pdf</v>
      </c>
    </row>
    <row r="35909" spans="1:2" x14ac:dyDescent="0.2">
      <c r="A35909" s="1" t="s">
        <v>14217</v>
      </c>
      <c r="B35909" t="str">
        <f t="shared" si="1192"/>
        <v>https://www.udobaer.de/out/media/public/cust/others/s0000834-2021-ch_it.pdf</v>
      </c>
    </row>
    <row r="35910" spans="1:2" x14ac:dyDescent="0.2">
      <c r="A35910" s="1" t="s">
        <v>14218</v>
      </c>
      <c r="B35910" t="str">
        <f t="shared" si="1192"/>
        <v>https://www.udobaer.de/out/media/public/cust/others/s0000834-2021-ch_it.pdf</v>
      </c>
    </row>
    <row r="35911" spans="1:2" x14ac:dyDescent="0.2">
      <c r="A35911" s="1" t="s">
        <v>14219</v>
      </c>
      <c r="B35911" t="str">
        <f t="shared" si="1192"/>
        <v>https://www.udobaer.de/out/media/public/cust/others/s0000834-2021-ch_it.pdf</v>
      </c>
    </row>
    <row r="35912" spans="1:2" x14ac:dyDescent="0.2">
      <c r="A35912" s="1" t="s">
        <v>14220</v>
      </c>
      <c r="B35912" t="str">
        <f t="shared" si="1192"/>
        <v>https://www.udobaer.de/out/media/public/cust/others/s0000834-2021-ch_it.pdf</v>
      </c>
    </row>
    <row r="35913" spans="1:2" x14ac:dyDescent="0.2">
      <c r="A35913" s="1" t="s">
        <v>14221</v>
      </c>
      <c r="B35913" t="str">
        <f t="shared" si="1192"/>
        <v>https://www.udobaer.de/out/media/public/cust/others/s0000834-2021-ch_it.pdf</v>
      </c>
    </row>
    <row r="35914" spans="1:2" x14ac:dyDescent="0.2">
      <c r="A35914" s="1" t="s">
        <v>14222</v>
      </c>
      <c r="B35914" t="str">
        <f t="shared" si="1192"/>
        <v>https://www.udobaer.de/out/media/public/cust/others/s0000834-2021-ch_it.pdf</v>
      </c>
    </row>
    <row r="35915" spans="1:2" x14ac:dyDescent="0.2">
      <c r="A35915" s="1" t="s">
        <v>14223</v>
      </c>
      <c r="B35915" t="str">
        <f t="shared" si="1192"/>
        <v>https://www.udobaer.de/out/media/public/cust/others/s0000834-2021-ch_it.pdf</v>
      </c>
    </row>
    <row r="35916" spans="1:2" x14ac:dyDescent="0.2">
      <c r="A35916" s="1" t="s">
        <v>14224</v>
      </c>
      <c r="B35916" t="str">
        <f t="shared" si="1192"/>
        <v>https://www.udobaer.de/out/media/public/cust/others/s0000834-2021-ch_it.pdf</v>
      </c>
    </row>
    <row r="35917" spans="1:2" x14ac:dyDescent="0.2">
      <c r="A35917" s="1" t="s">
        <v>14225</v>
      </c>
      <c r="B35917" t="str">
        <f t="shared" si="1192"/>
        <v>https://www.udobaer.de/out/media/public/cust/others/s0000834-2021-ch_it.pdf</v>
      </c>
    </row>
    <row r="35918" spans="1:2" x14ac:dyDescent="0.2">
      <c r="A35918" s="1" t="s">
        <v>14216</v>
      </c>
      <c r="B35918" t="str">
        <f t="shared" si="1192"/>
        <v>https://www.udobaer.de/out/media/public/cust/others/s0000834-2021-ch_it.pdf</v>
      </c>
    </row>
    <row r="35919" spans="1:2" x14ac:dyDescent="0.2">
      <c r="A35919" s="1" t="s">
        <v>14217</v>
      </c>
      <c r="B35919" t="str">
        <f t="shared" si="1192"/>
        <v>https://www.udobaer.de/out/media/public/cust/others/s0000834-2021-ch_it.pdf</v>
      </c>
    </row>
    <row r="35920" spans="1:2" x14ac:dyDescent="0.2">
      <c r="A35920" s="1" t="s">
        <v>14218</v>
      </c>
      <c r="B35920" t="str">
        <f t="shared" si="1192"/>
        <v>https://www.udobaer.de/out/media/public/cust/others/s0000834-2021-ch_it.pdf</v>
      </c>
    </row>
    <row r="35921" spans="1:2" x14ac:dyDescent="0.2">
      <c r="A35921" s="1" t="s">
        <v>14219</v>
      </c>
      <c r="B35921" t="str">
        <f t="shared" si="1192"/>
        <v>https://www.udobaer.de/out/media/public/cust/others/s0000834-2021-ch_it.pdf</v>
      </c>
    </row>
    <row r="35922" spans="1:2" x14ac:dyDescent="0.2">
      <c r="A35922" s="1" t="s">
        <v>14220</v>
      </c>
      <c r="B35922" t="str">
        <f t="shared" si="1192"/>
        <v>https://www.udobaer.de/out/media/public/cust/others/s0000834-2021-ch_it.pdf</v>
      </c>
    </row>
    <row r="35923" spans="1:2" x14ac:dyDescent="0.2">
      <c r="A35923" s="1" t="s">
        <v>14221</v>
      </c>
      <c r="B35923" t="str">
        <f t="shared" si="1192"/>
        <v>https://www.udobaer.de/out/media/public/cust/others/s0000834-2021-ch_it.pdf</v>
      </c>
    </row>
    <row r="35924" spans="1:2" x14ac:dyDescent="0.2">
      <c r="A35924" s="1" t="s">
        <v>14222</v>
      </c>
      <c r="B35924" t="str">
        <f t="shared" si="1192"/>
        <v>https://www.udobaer.de/out/media/public/cust/others/s0000834-2021-ch_it.pdf</v>
      </c>
    </row>
    <row r="35925" spans="1:2" x14ac:dyDescent="0.2">
      <c r="A35925" s="1" t="s">
        <v>14223</v>
      </c>
      <c r="B35925" t="str">
        <f t="shared" si="1192"/>
        <v>https://www.udobaer.de/out/media/public/cust/others/s0000834-2021-ch_it.pdf</v>
      </c>
    </row>
    <row r="35926" spans="1:2" x14ac:dyDescent="0.2">
      <c r="A35926" s="1" t="s">
        <v>14224</v>
      </c>
      <c r="B35926" t="str">
        <f t="shared" si="1192"/>
        <v>https://www.udobaer.de/out/media/public/cust/others/s0000834-2021-ch_it.pdf</v>
      </c>
    </row>
    <row r="35927" spans="1:2" x14ac:dyDescent="0.2">
      <c r="A35927" s="1" t="s">
        <v>14225</v>
      </c>
      <c r="B35927" t="str">
        <f t="shared" si="1192"/>
        <v>https://www.udobaer.de/out/media/public/cust/others/s0000834-2021-ch_it.pdf</v>
      </c>
    </row>
    <row r="35928" spans="1:2" x14ac:dyDescent="0.2">
      <c r="A35928" s="1" t="s">
        <v>14231</v>
      </c>
      <c r="B35928" t="str">
        <f t="shared" si="1192"/>
        <v>https://www.udobaer.de/out/media/public/cust/others/s0000834-2021-ch_it.pdf</v>
      </c>
    </row>
    <row r="35929" spans="1:2" x14ac:dyDescent="0.2">
      <c r="A35929" s="1" t="s">
        <v>14232</v>
      </c>
      <c r="B35929" t="str">
        <f t="shared" si="1192"/>
        <v>https://www.udobaer.de/out/media/public/cust/others/s0000834-2021-ch_it.pdf</v>
      </c>
    </row>
    <row r="35930" spans="1:2" x14ac:dyDescent="0.2">
      <c r="A35930" s="1" t="s">
        <v>14233</v>
      </c>
      <c r="B35930" t="str">
        <f t="shared" ref="B35930:B35963" si="1193">HYPERLINK("https://www.udobaer.de/out/media/public/cust/others/s0000834-2021-ch_it.pdf")</f>
        <v>https://www.udobaer.de/out/media/public/cust/others/s0000834-2021-ch_it.pdf</v>
      </c>
    </row>
    <row r="35931" spans="1:2" x14ac:dyDescent="0.2">
      <c r="A35931" s="1" t="s">
        <v>14234</v>
      </c>
      <c r="B35931" t="str">
        <f t="shared" si="1193"/>
        <v>https://www.udobaer.de/out/media/public/cust/others/s0000834-2021-ch_it.pdf</v>
      </c>
    </row>
    <row r="35932" spans="1:2" x14ac:dyDescent="0.2">
      <c r="A35932" s="1" t="s">
        <v>14235</v>
      </c>
      <c r="B35932" t="str">
        <f t="shared" si="1193"/>
        <v>https://www.udobaer.de/out/media/public/cust/others/s0000834-2021-ch_it.pdf</v>
      </c>
    </row>
    <row r="35933" spans="1:2" x14ac:dyDescent="0.2">
      <c r="A35933" s="1" t="s">
        <v>14231</v>
      </c>
      <c r="B35933" t="str">
        <f t="shared" si="1193"/>
        <v>https://www.udobaer.de/out/media/public/cust/others/s0000834-2021-ch_it.pdf</v>
      </c>
    </row>
    <row r="35934" spans="1:2" x14ac:dyDescent="0.2">
      <c r="A35934" s="1" t="s">
        <v>14232</v>
      </c>
      <c r="B35934" t="str">
        <f t="shared" si="1193"/>
        <v>https://www.udobaer.de/out/media/public/cust/others/s0000834-2021-ch_it.pdf</v>
      </c>
    </row>
    <row r="35935" spans="1:2" x14ac:dyDescent="0.2">
      <c r="A35935" s="1" t="s">
        <v>14233</v>
      </c>
      <c r="B35935" t="str">
        <f t="shared" si="1193"/>
        <v>https://www.udobaer.de/out/media/public/cust/others/s0000834-2021-ch_it.pdf</v>
      </c>
    </row>
    <row r="35936" spans="1:2" x14ac:dyDescent="0.2">
      <c r="A35936" s="1" t="s">
        <v>14234</v>
      </c>
      <c r="B35936" t="str">
        <f t="shared" si="1193"/>
        <v>https://www.udobaer.de/out/media/public/cust/others/s0000834-2021-ch_it.pdf</v>
      </c>
    </row>
    <row r="35937" spans="1:2" x14ac:dyDescent="0.2">
      <c r="A35937" s="1" t="s">
        <v>14235</v>
      </c>
      <c r="B35937" t="str">
        <f t="shared" si="1193"/>
        <v>https://www.udobaer.de/out/media/public/cust/others/s0000834-2021-ch_it.pdf</v>
      </c>
    </row>
    <row r="35938" spans="1:2" x14ac:dyDescent="0.2">
      <c r="A35938" s="1" t="s">
        <v>14236</v>
      </c>
      <c r="B35938" t="str">
        <f t="shared" si="1193"/>
        <v>https://www.udobaer.de/out/media/public/cust/others/s0000834-2021-ch_it.pdf</v>
      </c>
    </row>
    <row r="35939" spans="1:2" x14ac:dyDescent="0.2">
      <c r="A35939" s="1" t="s">
        <v>14237</v>
      </c>
      <c r="B35939" t="str">
        <f t="shared" si="1193"/>
        <v>https://www.udobaer.de/out/media/public/cust/others/s0000834-2021-ch_it.pdf</v>
      </c>
    </row>
    <row r="35940" spans="1:2" x14ac:dyDescent="0.2">
      <c r="A35940" s="1" t="s">
        <v>14238</v>
      </c>
      <c r="B35940" t="str">
        <f t="shared" si="1193"/>
        <v>https://www.udobaer.de/out/media/public/cust/others/s0000834-2021-ch_it.pdf</v>
      </c>
    </row>
    <row r="35941" spans="1:2" x14ac:dyDescent="0.2">
      <c r="A35941" s="1" t="s">
        <v>14239</v>
      </c>
      <c r="B35941" t="str">
        <f t="shared" si="1193"/>
        <v>https://www.udobaer.de/out/media/public/cust/others/s0000834-2021-ch_it.pdf</v>
      </c>
    </row>
    <row r="35942" spans="1:2" x14ac:dyDescent="0.2">
      <c r="A35942" s="1" t="s">
        <v>14240</v>
      </c>
      <c r="B35942" t="str">
        <f t="shared" si="1193"/>
        <v>https://www.udobaer.de/out/media/public/cust/others/s0000834-2021-ch_it.pdf</v>
      </c>
    </row>
    <row r="35943" spans="1:2" x14ac:dyDescent="0.2">
      <c r="A35943" s="1" t="s">
        <v>14236</v>
      </c>
      <c r="B35943" t="str">
        <f t="shared" si="1193"/>
        <v>https://www.udobaer.de/out/media/public/cust/others/s0000834-2021-ch_it.pdf</v>
      </c>
    </row>
    <row r="35944" spans="1:2" x14ac:dyDescent="0.2">
      <c r="A35944" s="1" t="s">
        <v>14237</v>
      </c>
      <c r="B35944" t="str">
        <f t="shared" si="1193"/>
        <v>https://www.udobaer.de/out/media/public/cust/others/s0000834-2021-ch_it.pdf</v>
      </c>
    </row>
    <row r="35945" spans="1:2" x14ac:dyDescent="0.2">
      <c r="A35945" s="1" t="s">
        <v>14238</v>
      </c>
      <c r="B35945" t="str">
        <f t="shared" si="1193"/>
        <v>https://www.udobaer.de/out/media/public/cust/others/s0000834-2021-ch_it.pdf</v>
      </c>
    </row>
    <row r="35946" spans="1:2" x14ac:dyDescent="0.2">
      <c r="A35946" s="1" t="s">
        <v>14239</v>
      </c>
      <c r="B35946" t="str">
        <f t="shared" si="1193"/>
        <v>https://www.udobaer.de/out/media/public/cust/others/s0000834-2021-ch_it.pdf</v>
      </c>
    </row>
    <row r="35947" spans="1:2" x14ac:dyDescent="0.2">
      <c r="A35947" s="1" t="s">
        <v>14240</v>
      </c>
      <c r="B35947" t="str">
        <f t="shared" si="1193"/>
        <v>https://www.udobaer.de/out/media/public/cust/others/s0000834-2021-ch_it.pdf</v>
      </c>
    </row>
    <row r="35948" spans="1:2" x14ac:dyDescent="0.2">
      <c r="A35948" s="1" t="s">
        <v>14256</v>
      </c>
      <c r="B35948" t="str">
        <f t="shared" si="1193"/>
        <v>https://www.udobaer.de/out/media/public/cust/others/s0000834-2021-ch_it.pdf</v>
      </c>
    </row>
    <row r="35949" spans="1:2" x14ac:dyDescent="0.2">
      <c r="A35949" s="1" t="s">
        <v>14257</v>
      </c>
      <c r="B35949" t="str">
        <f t="shared" si="1193"/>
        <v>https://www.udobaer.de/out/media/public/cust/others/s0000834-2021-ch_it.pdf</v>
      </c>
    </row>
    <row r="35950" spans="1:2" x14ac:dyDescent="0.2">
      <c r="A35950" s="1" t="s">
        <v>14258</v>
      </c>
      <c r="B35950" t="str">
        <f t="shared" si="1193"/>
        <v>https://www.udobaer.de/out/media/public/cust/others/s0000834-2021-ch_it.pdf</v>
      </c>
    </row>
    <row r="35951" spans="1:2" x14ac:dyDescent="0.2">
      <c r="A35951" s="1" t="s">
        <v>14259</v>
      </c>
      <c r="B35951" t="str">
        <f t="shared" si="1193"/>
        <v>https://www.udobaer.de/out/media/public/cust/others/s0000834-2021-ch_it.pdf</v>
      </c>
    </row>
    <row r="35952" spans="1:2" x14ac:dyDescent="0.2">
      <c r="A35952" s="1" t="s">
        <v>14256</v>
      </c>
      <c r="B35952" t="str">
        <f t="shared" si="1193"/>
        <v>https://www.udobaer.de/out/media/public/cust/others/s0000834-2021-ch_it.pdf</v>
      </c>
    </row>
    <row r="35953" spans="1:2" x14ac:dyDescent="0.2">
      <c r="A35953" s="1" t="s">
        <v>14257</v>
      </c>
      <c r="B35953" t="str">
        <f t="shared" si="1193"/>
        <v>https://www.udobaer.de/out/media/public/cust/others/s0000834-2021-ch_it.pdf</v>
      </c>
    </row>
    <row r="35954" spans="1:2" x14ac:dyDescent="0.2">
      <c r="A35954" s="1" t="s">
        <v>14258</v>
      </c>
      <c r="B35954" t="str">
        <f t="shared" si="1193"/>
        <v>https://www.udobaer.de/out/media/public/cust/others/s0000834-2021-ch_it.pdf</v>
      </c>
    </row>
    <row r="35955" spans="1:2" x14ac:dyDescent="0.2">
      <c r="A35955" s="1" t="s">
        <v>14259</v>
      </c>
      <c r="B35955" t="str">
        <f t="shared" si="1193"/>
        <v>https://www.udobaer.de/out/media/public/cust/others/s0000834-2021-ch_it.pdf</v>
      </c>
    </row>
    <row r="35956" spans="1:2" x14ac:dyDescent="0.2">
      <c r="A35956" s="1" t="s">
        <v>14280</v>
      </c>
      <c r="B35956" t="str">
        <f t="shared" si="1193"/>
        <v>https://www.udobaer.de/out/media/public/cust/others/s0000834-2021-ch_it.pdf</v>
      </c>
    </row>
    <row r="35957" spans="1:2" x14ac:dyDescent="0.2">
      <c r="A35957" s="1" t="s">
        <v>14281</v>
      </c>
      <c r="B35957" t="str">
        <f t="shared" si="1193"/>
        <v>https://www.udobaer.de/out/media/public/cust/others/s0000834-2021-ch_it.pdf</v>
      </c>
    </row>
    <row r="35958" spans="1:2" x14ac:dyDescent="0.2">
      <c r="A35958" s="1" t="s">
        <v>14282</v>
      </c>
      <c r="B35958" t="str">
        <f t="shared" si="1193"/>
        <v>https://www.udobaer.de/out/media/public/cust/others/s0000834-2021-ch_it.pdf</v>
      </c>
    </row>
    <row r="35959" spans="1:2" x14ac:dyDescent="0.2">
      <c r="A35959" s="1" t="s">
        <v>14283</v>
      </c>
      <c r="B35959" t="str">
        <f t="shared" si="1193"/>
        <v>https://www.udobaer.de/out/media/public/cust/others/s0000834-2021-ch_it.pdf</v>
      </c>
    </row>
    <row r="35960" spans="1:2" x14ac:dyDescent="0.2">
      <c r="A35960" s="1" t="s">
        <v>14280</v>
      </c>
      <c r="B35960" t="str">
        <f t="shared" si="1193"/>
        <v>https://www.udobaer.de/out/media/public/cust/others/s0000834-2021-ch_it.pdf</v>
      </c>
    </row>
    <row r="35961" spans="1:2" x14ac:dyDescent="0.2">
      <c r="A35961" s="1" t="s">
        <v>14281</v>
      </c>
      <c r="B35961" t="str">
        <f t="shared" si="1193"/>
        <v>https://www.udobaer.de/out/media/public/cust/others/s0000834-2021-ch_it.pdf</v>
      </c>
    </row>
    <row r="35962" spans="1:2" x14ac:dyDescent="0.2">
      <c r="A35962" s="1" t="s">
        <v>14282</v>
      </c>
      <c r="B35962" t="str">
        <f t="shared" si="1193"/>
        <v>https://www.udobaer.de/out/media/public/cust/others/s0000834-2021-ch_it.pdf</v>
      </c>
    </row>
    <row r="35963" spans="1:2" x14ac:dyDescent="0.2">
      <c r="A35963" s="1" t="s">
        <v>14283</v>
      </c>
      <c r="B35963" t="str">
        <f t="shared" si="1193"/>
        <v>https://www.udobaer.de/out/media/public/cust/others/s0000834-2021-ch_it.pdf</v>
      </c>
    </row>
    <row r="35964" spans="1:2" x14ac:dyDescent="0.2">
      <c r="A35964" s="1" t="s">
        <v>39379</v>
      </c>
      <c r="B35964" t="str">
        <f>HYPERLINK("https://www.udobaer.de/out/media/public/cust/others/s0000839-2021-ch_it.pdf")</f>
        <v>https://www.udobaer.de/out/media/public/cust/others/s0000839-2021-ch_it.pdf</v>
      </c>
    </row>
    <row r="35965" spans="1:2" x14ac:dyDescent="0.2">
      <c r="A35965" s="1" t="s">
        <v>39385</v>
      </c>
      <c r="B35965" t="str">
        <f>HYPERLINK("https://www.udobaer.de/out/media/public/cust/others/s0000839-2021-ch_it.pdf")</f>
        <v>https://www.udobaer.de/out/media/public/cust/others/s0000839-2021-ch_it.pdf</v>
      </c>
    </row>
    <row r="35966" spans="1:2" x14ac:dyDescent="0.2">
      <c r="A35966" s="1" t="s">
        <v>3825</v>
      </c>
      <c r="B35966" t="str">
        <f t="shared" ref="B35966:B35995" si="1194">HYPERLINK("https://www.udobaer.de/out/media/public/cust/others/s0000840-2021-ch_it.pdf")</f>
        <v>https://www.udobaer.de/out/media/public/cust/others/s0000840-2021-ch_it.pdf</v>
      </c>
    </row>
    <row r="35967" spans="1:2" x14ac:dyDescent="0.2">
      <c r="A35967" s="1" t="s">
        <v>3829</v>
      </c>
      <c r="B35967" t="str">
        <f t="shared" si="1194"/>
        <v>https://www.udobaer.de/out/media/public/cust/others/s0000840-2021-ch_it.pdf</v>
      </c>
    </row>
    <row r="35968" spans="1:2" x14ac:dyDescent="0.2">
      <c r="A35968" s="1" t="s">
        <v>3831</v>
      </c>
      <c r="B35968" t="str">
        <f t="shared" si="1194"/>
        <v>https://www.udobaer.de/out/media/public/cust/others/s0000840-2021-ch_it.pdf</v>
      </c>
    </row>
    <row r="35969" spans="1:2" x14ac:dyDescent="0.2">
      <c r="A35969" s="1" t="s">
        <v>3832</v>
      </c>
      <c r="B35969" t="str">
        <f t="shared" si="1194"/>
        <v>https://www.udobaer.de/out/media/public/cust/others/s0000840-2021-ch_it.pdf</v>
      </c>
    </row>
    <row r="35970" spans="1:2" x14ac:dyDescent="0.2">
      <c r="A35970" s="1" t="s">
        <v>3833</v>
      </c>
      <c r="B35970" t="str">
        <f t="shared" si="1194"/>
        <v>https://www.udobaer.de/out/media/public/cust/others/s0000840-2021-ch_it.pdf</v>
      </c>
    </row>
    <row r="35971" spans="1:2" x14ac:dyDescent="0.2">
      <c r="A35971" s="1" t="s">
        <v>3834</v>
      </c>
      <c r="B35971" t="str">
        <f t="shared" si="1194"/>
        <v>https://www.udobaer.de/out/media/public/cust/others/s0000840-2021-ch_it.pdf</v>
      </c>
    </row>
    <row r="35972" spans="1:2" x14ac:dyDescent="0.2">
      <c r="A35972" s="1" t="s">
        <v>3835</v>
      </c>
      <c r="B35972" t="str">
        <f t="shared" si="1194"/>
        <v>https://www.udobaer.de/out/media/public/cust/others/s0000840-2021-ch_it.pdf</v>
      </c>
    </row>
    <row r="35973" spans="1:2" x14ac:dyDescent="0.2">
      <c r="A35973" s="1" t="s">
        <v>3836</v>
      </c>
      <c r="B35973" t="str">
        <f t="shared" si="1194"/>
        <v>https://www.udobaer.de/out/media/public/cust/others/s0000840-2021-ch_it.pdf</v>
      </c>
    </row>
    <row r="35974" spans="1:2" x14ac:dyDescent="0.2">
      <c r="A35974" s="1" t="s">
        <v>3837</v>
      </c>
      <c r="B35974" t="str">
        <f t="shared" si="1194"/>
        <v>https://www.udobaer.de/out/media/public/cust/others/s0000840-2021-ch_it.pdf</v>
      </c>
    </row>
    <row r="35975" spans="1:2" x14ac:dyDescent="0.2">
      <c r="A35975" s="1" t="s">
        <v>3838</v>
      </c>
      <c r="B35975" t="str">
        <f t="shared" si="1194"/>
        <v>https://www.udobaer.de/out/media/public/cust/others/s0000840-2021-ch_it.pdf</v>
      </c>
    </row>
    <row r="35976" spans="1:2" x14ac:dyDescent="0.2">
      <c r="A35976" s="1" t="s">
        <v>3839</v>
      </c>
      <c r="B35976" t="str">
        <f t="shared" si="1194"/>
        <v>https://www.udobaer.de/out/media/public/cust/others/s0000840-2021-ch_it.pdf</v>
      </c>
    </row>
    <row r="35977" spans="1:2" x14ac:dyDescent="0.2">
      <c r="A35977" s="1" t="s">
        <v>3840</v>
      </c>
      <c r="B35977" t="str">
        <f t="shared" si="1194"/>
        <v>https://www.udobaer.de/out/media/public/cust/others/s0000840-2021-ch_it.pdf</v>
      </c>
    </row>
    <row r="35978" spans="1:2" x14ac:dyDescent="0.2">
      <c r="A35978" s="1" t="s">
        <v>3841</v>
      </c>
      <c r="B35978" t="str">
        <f t="shared" si="1194"/>
        <v>https://www.udobaer.de/out/media/public/cust/others/s0000840-2021-ch_it.pdf</v>
      </c>
    </row>
    <row r="35979" spans="1:2" x14ac:dyDescent="0.2">
      <c r="A35979" s="1" t="s">
        <v>3842</v>
      </c>
      <c r="B35979" t="str">
        <f t="shared" si="1194"/>
        <v>https://www.udobaer.de/out/media/public/cust/others/s0000840-2021-ch_it.pdf</v>
      </c>
    </row>
    <row r="35980" spans="1:2" x14ac:dyDescent="0.2">
      <c r="A35980" s="1" t="s">
        <v>3843</v>
      </c>
      <c r="B35980" t="str">
        <f t="shared" si="1194"/>
        <v>https://www.udobaer.de/out/media/public/cust/others/s0000840-2021-ch_it.pdf</v>
      </c>
    </row>
    <row r="35981" spans="1:2" x14ac:dyDescent="0.2">
      <c r="A35981" s="1" t="s">
        <v>3844</v>
      </c>
      <c r="B35981" t="str">
        <f t="shared" si="1194"/>
        <v>https://www.udobaer.de/out/media/public/cust/others/s0000840-2021-ch_it.pdf</v>
      </c>
    </row>
    <row r="35982" spans="1:2" x14ac:dyDescent="0.2">
      <c r="A35982" s="1" t="s">
        <v>3845</v>
      </c>
      <c r="B35982" t="str">
        <f t="shared" si="1194"/>
        <v>https://www.udobaer.de/out/media/public/cust/others/s0000840-2021-ch_it.pdf</v>
      </c>
    </row>
    <row r="35983" spans="1:2" x14ac:dyDescent="0.2">
      <c r="A35983" s="1" t="s">
        <v>3846</v>
      </c>
      <c r="B35983" t="str">
        <f t="shared" si="1194"/>
        <v>https://www.udobaer.de/out/media/public/cust/others/s0000840-2021-ch_it.pdf</v>
      </c>
    </row>
    <row r="35984" spans="1:2" x14ac:dyDescent="0.2">
      <c r="A35984" s="1" t="s">
        <v>3847</v>
      </c>
      <c r="B35984" t="str">
        <f t="shared" si="1194"/>
        <v>https://www.udobaer.de/out/media/public/cust/others/s0000840-2021-ch_it.pdf</v>
      </c>
    </row>
    <row r="35985" spans="1:2" x14ac:dyDescent="0.2">
      <c r="A35985" s="1" t="s">
        <v>3848</v>
      </c>
      <c r="B35985" t="str">
        <f t="shared" si="1194"/>
        <v>https://www.udobaer.de/out/media/public/cust/others/s0000840-2021-ch_it.pdf</v>
      </c>
    </row>
    <row r="35986" spans="1:2" x14ac:dyDescent="0.2">
      <c r="A35986" s="1" t="s">
        <v>14669</v>
      </c>
      <c r="B35986" t="str">
        <f t="shared" si="1194"/>
        <v>https://www.udobaer.de/out/media/public/cust/others/s0000840-2021-ch_it.pdf</v>
      </c>
    </row>
    <row r="35987" spans="1:2" x14ac:dyDescent="0.2">
      <c r="A35987" s="1" t="s">
        <v>14674</v>
      </c>
      <c r="B35987" t="str">
        <f t="shared" si="1194"/>
        <v>https://www.udobaer.de/out/media/public/cust/others/s0000840-2021-ch_it.pdf</v>
      </c>
    </row>
    <row r="35988" spans="1:2" x14ac:dyDescent="0.2">
      <c r="A35988" s="1" t="s">
        <v>14675</v>
      </c>
      <c r="B35988" t="str">
        <f t="shared" si="1194"/>
        <v>https://www.udobaer.de/out/media/public/cust/others/s0000840-2021-ch_it.pdf</v>
      </c>
    </row>
    <row r="35989" spans="1:2" x14ac:dyDescent="0.2">
      <c r="A35989" s="1" t="s">
        <v>14676</v>
      </c>
      <c r="B35989" t="str">
        <f t="shared" si="1194"/>
        <v>https://www.udobaer.de/out/media/public/cust/others/s0000840-2021-ch_it.pdf</v>
      </c>
    </row>
    <row r="35990" spans="1:2" x14ac:dyDescent="0.2">
      <c r="A35990" s="1" t="s">
        <v>14677</v>
      </c>
      <c r="B35990" t="str">
        <f t="shared" si="1194"/>
        <v>https://www.udobaer.de/out/media/public/cust/others/s0000840-2021-ch_it.pdf</v>
      </c>
    </row>
    <row r="35991" spans="1:2" x14ac:dyDescent="0.2">
      <c r="A35991" s="1" t="s">
        <v>14678</v>
      </c>
      <c r="B35991" t="str">
        <f t="shared" si="1194"/>
        <v>https://www.udobaer.de/out/media/public/cust/others/s0000840-2021-ch_it.pdf</v>
      </c>
    </row>
    <row r="35992" spans="1:2" x14ac:dyDescent="0.2">
      <c r="A35992" s="1" t="s">
        <v>14679</v>
      </c>
      <c r="B35992" t="str">
        <f t="shared" si="1194"/>
        <v>https://www.udobaer.de/out/media/public/cust/others/s0000840-2021-ch_it.pdf</v>
      </c>
    </row>
    <row r="35993" spans="1:2" x14ac:dyDescent="0.2">
      <c r="A35993" s="1" t="s">
        <v>14680</v>
      </c>
      <c r="B35993" t="str">
        <f t="shared" si="1194"/>
        <v>https://www.udobaer.de/out/media/public/cust/others/s0000840-2021-ch_it.pdf</v>
      </c>
    </row>
    <row r="35994" spans="1:2" x14ac:dyDescent="0.2">
      <c r="A35994" s="1" t="s">
        <v>14681</v>
      </c>
      <c r="B35994" t="str">
        <f t="shared" si="1194"/>
        <v>https://www.udobaer.de/out/media/public/cust/others/s0000840-2021-ch_it.pdf</v>
      </c>
    </row>
    <row r="35995" spans="1:2" x14ac:dyDescent="0.2">
      <c r="A35995" s="1" t="s">
        <v>14682</v>
      </c>
      <c r="B35995" t="str">
        <f t="shared" si="1194"/>
        <v>https://www.udobaer.de/out/media/public/cust/others/s0000840-2021-ch_it.pdf</v>
      </c>
    </row>
    <row r="35996" spans="1:2" x14ac:dyDescent="0.2">
      <c r="A35996" s="1" t="s">
        <v>14683</v>
      </c>
      <c r="B35996" t="str">
        <f t="shared" ref="B35996:B36022" si="1195">HYPERLINK("https://www.udobaer.de/out/media/public/cust/others/s0000840-2021-ch_it.pdf")</f>
        <v>https://www.udobaer.de/out/media/public/cust/others/s0000840-2021-ch_it.pdf</v>
      </c>
    </row>
    <row r="35997" spans="1:2" x14ac:dyDescent="0.2">
      <c r="A35997" s="1" t="s">
        <v>14684</v>
      </c>
      <c r="B35997" t="str">
        <f t="shared" si="1195"/>
        <v>https://www.udobaer.de/out/media/public/cust/others/s0000840-2021-ch_it.pdf</v>
      </c>
    </row>
    <row r="35998" spans="1:2" x14ac:dyDescent="0.2">
      <c r="A35998" s="1" t="s">
        <v>14685</v>
      </c>
      <c r="B35998" t="str">
        <f t="shared" si="1195"/>
        <v>https://www.udobaer.de/out/media/public/cust/others/s0000840-2021-ch_it.pdf</v>
      </c>
    </row>
    <row r="35999" spans="1:2" x14ac:dyDescent="0.2">
      <c r="A35999" s="1" t="s">
        <v>14686</v>
      </c>
      <c r="B35999" t="str">
        <f t="shared" si="1195"/>
        <v>https://www.udobaer.de/out/media/public/cust/others/s0000840-2021-ch_it.pdf</v>
      </c>
    </row>
    <row r="36000" spans="1:2" x14ac:dyDescent="0.2">
      <c r="A36000" s="1" t="s">
        <v>14687</v>
      </c>
      <c r="B36000" t="str">
        <f t="shared" si="1195"/>
        <v>https://www.udobaer.de/out/media/public/cust/others/s0000840-2021-ch_it.pdf</v>
      </c>
    </row>
    <row r="36001" spans="1:2" x14ac:dyDescent="0.2">
      <c r="A36001" s="1" t="s">
        <v>14688</v>
      </c>
      <c r="B36001" t="str">
        <f t="shared" si="1195"/>
        <v>https://www.udobaer.de/out/media/public/cust/others/s0000840-2021-ch_it.pdf</v>
      </c>
    </row>
    <row r="36002" spans="1:2" x14ac:dyDescent="0.2">
      <c r="A36002" s="1" t="s">
        <v>14689</v>
      </c>
      <c r="B36002" t="str">
        <f t="shared" si="1195"/>
        <v>https://www.udobaer.de/out/media/public/cust/others/s0000840-2021-ch_it.pdf</v>
      </c>
    </row>
    <row r="36003" spans="1:2" x14ac:dyDescent="0.2">
      <c r="A36003" s="1" t="s">
        <v>14690</v>
      </c>
      <c r="B36003" t="str">
        <f t="shared" si="1195"/>
        <v>https://www.udobaer.de/out/media/public/cust/others/s0000840-2021-ch_it.pdf</v>
      </c>
    </row>
    <row r="36004" spans="1:2" x14ac:dyDescent="0.2">
      <c r="A36004" s="1" t="s">
        <v>14691</v>
      </c>
      <c r="B36004" t="str">
        <f t="shared" si="1195"/>
        <v>https://www.udobaer.de/out/media/public/cust/others/s0000840-2021-ch_it.pdf</v>
      </c>
    </row>
    <row r="36005" spans="1:2" x14ac:dyDescent="0.2">
      <c r="A36005" s="1" t="s">
        <v>14692</v>
      </c>
      <c r="B36005" t="str">
        <f t="shared" si="1195"/>
        <v>https://www.udobaer.de/out/media/public/cust/others/s0000840-2021-ch_it.pdf</v>
      </c>
    </row>
    <row r="36006" spans="1:2" x14ac:dyDescent="0.2">
      <c r="A36006" s="1" t="s">
        <v>14693</v>
      </c>
      <c r="B36006" t="str">
        <f t="shared" si="1195"/>
        <v>https://www.udobaer.de/out/media/public/cust/others/s0000840-2021-ch_it.pdf</v>
      </c>
    </row>
    <row r="36007" spans="1:2" x14ac:dyDescent="0.2">
      <c r="A36007" s="1" t="s">
        <v>14694</v>
      </c>
      <c r="B36007" t="str">
        <f t="shared" si="1195"/>
        <v>https://www.udobaer.de/out/media/public/cust/others/s0000840-2021-ch_it.pdf</v>
      </c>
    </row>
    <row r="36008" spans="1:2" x14ac:dyDescent="0.2">
      <c r="A36008" s="1" t="s">
        <v>14695</v>
      </c>
      <c r="B36008" t="str">
        <f t="shared" si="1195"/>
        <v>https://www.udobaer.de/out/media/public/cust/others/s0000840-2021-ch_it.pdf</v>
      </c>
    </row>
    <row r="36009" spans="1:2" x14ac:dyDescent="0.2">
      <c r="A36009" s="1" t="s">
        <v>14696</v>
      </c>
      <c r="B36009" t="str">
        <f t="shared" si="1195"/>
        <v>https://www.udobaer.de/out/media/public/cust/others/s0000840-2021-ch_it.pdf</v>
      </c>
    </row>
    <row r="36010" spans="1:2" x14ac:dyDescent="0.2">
      <c r="A36010" s="1" t="s">
        <v>14697</v>
      </c>
      <c r="B36010" t="str">
        <f t="shared" si="1195"/>
        <v>https://www.udobaer.de/out/media/public/cust/others/s0000840-2021-ch_it.pdf</v>
      </c>
    </row>
    <row r="36011" spans="1:2" x14ac:dyDescent="0.2">
      <c r="A36011" s="1" t="s">
        <v>14698</v>
      </c>
      <c r="B36011" t="str">
        <f t="shared" si="1195"/>
        <v>https://www.udobaer.de/out/media/public/cust/others/s0000840-2021-ch_it.pdf</v>
      </c>
    </row>
    <row r="36012" spans="1:2" x14ac:dyDescent="0.2">
      <c r="A36012" s="1" t="s">
        <v>14699</v>
      </c>
      <c r="B36012" t="str">
        <f t="shared" si="1195"/>
        <v>https://www.udobaer.de/out/media/public/cust/others/s0000840-2021-ch_it.pdf</v>
      </c>
    </row>
    <row r="36013" spans="1:2" x14ac:dyDescent="0.2">
      <c r="A36013" s="1" t="s">
        <v>14700</v>
      </c>
      <c r="B36013" t="str">
        <f t="shared" si="1195"/>
        <v>https://www.udobaer.de/out/media/public/cust/others/s0000840-2021-ch_it.pdf</v>
      </c>
    </row>
    <row r="36014" spans="1:2" x14ac:dyDescent="0.2">
      <c r="A36014" s="1" t="s">
        <v>14701</v>
      </c>
      <c r="B36014" t="str">
        <f t="shared" si="1195"/>
        <v>https://www.udobaer.de/out/media/public/cust/others/s0000840-2021-ch_it.pdf</v>
      </c>
    </row>
    <row r="36015" spans="1:2" x14ac:dyDescent="0.2">
      <c r="A36015" s="1" t="s">
        <v>14702</v>
      </c>
      <c r="B36015" t="str">
        <f t="shared" si="1195"/>
        <v>https://www.udobaer.de/out/media/public/cust/others/s0000840-2021-ch_it.pdf</v>
      </c>
    </row>
    <row r="36016" spans="1:2" x14ac:dyDescent="0.2">
      <c r="A36016" s="1" t="s">
        <v>14703</v>
      </c>
      <c r="B36016" t="str">
        <f t="shared" si="1195"/>
        <v>https://www.udobaer.de/out/media/public/cust/others/s0000840-2021-ch_it.pdf</v>
      </c>
    </row>
    <row r="36017" spans="1:2" x14ac:dyDescent="0.2">
      <c r="A36017" s="1" t="s">
        <v>14704</v>
      </c>
      <c r="B36017" t="str">
        <f t="shared" si="1195"/>
        <v>https://www.udobaer.de/out/media/public/cust/others/s0000840-2021-ch_it.pdf</v>
      </c>
    </row>
    <row r="36018" spans="1:2" x14ac:dyDescent="0.2">
      <c r="A36018" s="1" t="s">
        <v>14705</v>
      </c>
      <c r="B36018" t="str">
        <f t="shared" si="1195"/>
        <v>https://www.udobaer.de/out/media/public/cust/others/s0000840-2021-ch_it.pdf</v>
      </c>
    </row>
    <row r="36019" spans="1:2" x14ac:dyDescent="0.2">
      <c r="A36019" s="1" t="s">
        <v>14706</v>
      </c>
      <c r="B36019" t="str">
        <f t="shared" si="1195"/>
        <v>https://www.udobaer.de/out/media/public/cust/others/s0000840-2021-ch_it.pdf</v>
      </c>
    </row>
    <row r="36020" spans="1:2" x14ac:dyDescent="0.2">
      <c r="A36020" s="1" t="s">
        <v>14707</v>
      </c>
      <c r="B36020" t="str">
        <f t="shared" si="1195"/>
        <v>https://www.udobaer.de/out/media/public/cust/others/s0000840-2021-ch_it.pdf</v>
      </c>
    </row>
    <row r="36021" spans="1:2" x14ac:dyDescent="0.2">
      <c r="A36021" s="1" t="s">
        <v>14708</v>
      </c>
      <c r="B36021" t="str">
        <f t="shared" si="1195"/>
        <v>https://www.udobaer.de/out/media/public/cust/others/s0000840-2021-ch_it.pdf</v>
      </c>
    </row>
    <row r="36022" spans="1:2" x14ac:dyDescent="0.2">
      <c r="A36022" s="1" t="s">
        <v>14709</v>
      </c>
      <c r="B36022" t="str">
        <f t="shared" si="1195"/>
        <v>https://www.udobaer.de/out/media/public/cust/others/s0000840-2021-ch_it.pdf</v>
      </c>
    </row>
    <row r="36023" spans="1:2" x14ac:dyDescent="0.2">
      <c r="A36023" s="1" t="s">
        <v>14710</v>
      </c>
      <c r="B36023" t="str">
        <f t="shared" ref="B36023:B36053" si="1196">HYPERLINK("https://www.udobaer.de/out/media/public/cust/others/s0000840-2021-ch_it.pdf")</f>
        <v>https://www.udobaer.de/out/media/public/cust/others/s0000840-2021-ch_it.pdf</v>
      </c>
    </row>
    <row r="36024" spans="1:2" x14ac:dyDescent="0.2">
      <c r="A36024" s="1" t="s">
        <v>14711</v>
      </c>
      <c r="B36024" t="str">
        <f t="shared" si="1196"/>
        <v>https://www.udobaer.de/out/media/public/cust/others/s0000840-2021-ch_it.pdf</v>
      </c>
    </row>
    <row r="36025" spans="1:2" x14ac:dyDescent="0.2">
      <c r="A36025" s="1" t="s">
        <v>14712</v>
      </c>
      <c r="B36025" t="str">
        <f t="shared" si="1196"/>
        <v>https://www.udobaer.de/out/media/public/cust/others/s0000840-2021-ch_it.pdf</v>
      </c>
    </row>
    <row r="36026" spans="1:2" x14ac:dyDescent="0.2">
      <c r="A36026" s="1" t="s">
        <v>14713</v>
      </c>
      <c r="B36026" t="str">
        <f t="shared" si="1196"/>
        <v>https://www.udobaer.de/out/media/public/cust/others/s0000840-2021-ch_it.pdf</v>
      </c>
    </row>
    <row r="36027" spans="1:2" x14ac:dyDescent="0.2">
      <c r="A36027" s="1" t="s">
        <v>14714</v>
      </c>
      <c r="B36027" t="str">
        <f t="shared" si="1196"/>
        <v>https://www.udobaer.de/out/media/public/cust/others/s0000840-2021-ch_it.pdf</v>
      </c>
    </row>
    <row r="36028" spans="1:2" x14ac:dyDescent="0.2">
      <c r="A36028" s="1" t="s">
        <v>14715</v>
      </c>
      <c r="B36028" t="str">
        <f t="shared" si="1196"/>
        <v>https://www.udobaer.de/out/media/public/cust/others/s0000840-2021-ch_it.pdf</v>
      </c>
    </row>
    <row r="36029" spans="1:2" x14ac:dyDescent="0.2">
      <c r="A36029" s="1" t="s">
        <v>14716</v>
      </c>
      <c r="B36029" t="str">
        <f t="shared" si="1196"/>
        <v>https://www.udobaer.de/out/media/public/cust/others/s0000840-2021-ch_it.pdf</v>
      </c>
    </row>
    <row r="36030" spans="1:2" x14ac:dyDescent="0.2">
      <c r="A36030" s="1" t="s">
        <v>14717</v>
      </c>
      <c r="B36030" t="str">
        <f t="shared" si="1196"/>
        <v>https://www.udobaer.de/out/media/public/cust/others/s0000840-2021-ch_it.pdf</v>
      </c>
    </row>
    <row r="36031" spans="1:2" x14ac:dyDescent="0.2">
      <c r="A36031" s="1" t="s">
        <v>14718</v>
      </c>
      <c r="B36031" t="str">
        <f t="shared" si="1196"/>
        <v>https://www.udobaer.de/out/media/public/cust/others/s0000840-2021-ch_it.pdf</v>
      </c>
    </row>
    <row r="36032" spans="1:2" x14ac:dyDescent="0.2">
      <c r="A36032" s="1" t="s">
        <v>14719</v>
      </c>
      <c r="B36032" t="str">
        <f t="shared" si="1196"/>
        <v>https://www.udobaer.de/out/media/public/cust/others/s0000840-2021-ch_it.pdf</v>
      </c>
    </row>
    <row r="36033" spans="1:2" x14ac:dyDescent="0.2">
      <c r="A36033" s="1" t="s">
        <v>14981</v>
      </c>
      <c r="B36033" t="str">
        <f t="shared" si="1196"/>
        <v>https://www.udobaer.de/out/media/public/cust/others/s0000840-2021-ch_it.pdf</v>
      </c>
    </row>
    <row r="36034" spans="1:2" x14ac:dyDescent="0.2">
      <c r="A36034" s="1" t="s">
        <v>27111</v>
      </c>
      <c r="B36034" t="str">
        <f t="shared" si="1196"/>
        <v>https://www.udobaer.de/out/media/public/cust/others/s0000840-2021-ch_it.pdf</v>
      </c>
    </row>
    <row r="36035" spans="1:2" x14ac:dyDescent="0.2">
      <c r="A36035" s="1" t="s">
        <v>27112</v>
      </c>
      <c r="B36035" t="str">
        <f t="shared" si="1196"/>
        <v>https://www.udobaer.de/out/media/public/cust/others/s0000840-2021-ch_it.pdf</v>
      </c>
    </row>
    <row r="36036" spans="1:2" x14ac:dyDescent="0.2">
      <c r="A36036" s="1" t="s">
        <v>27113</v>
      </c>
      <c r="B36036" t="str">
        <f t="shared" si="1196"/>
        <v>https://www.udobaer.de/out/media/public/cust/others/s0000840-2021-ch_it.pdf</v>
      </c>
    </row>
    <row r="36037" spans="1:2" x14ac:dyDescent="0.2">
      <c r="A36037" s="1" t="s">
        <v>27114</v>
      </c>
      <c r="B36037" t="str">
        <f t="shared" si="1196"/>
        <v>https://www.udobaer.de/out/media/public/cust/others/s0000840-2021-ch_it.pdf</v>
      </c>
    </row>
    <row r="36038" spans="1:2" x14ac:dyDescent="0.2">
      <c r="A36038" s="1" t="s">
        <v>27115</v>
      </c>
      <c r="B36038" t="str">
        <f t="shared" si="1196"/>
        <v>https://www.udobaer.de/out/media/public/cust/others/s0000840-2021-ch_it.pdf</v>
      </c>
    </row>
    <row r="36039" spans="1:2" x14ac:dyDescent="0.2">
      <c r="A36039" s="1" t="s">
        <v>27116</v>
      </c>
      <c r="B36039" t="str">
        <f t="shared" si="1196"/>
        <v>https://www.udobaer.de/out/media/public/cust/others/s0000840-2021-ch_it.pdf</v>
      </c>
    </row>
    <row r="36040" spans="1:2" x14ac:dyDescent="0.2">
      <c r="A36040" s="1" t="s">
        <v>27117</v>
      </c>
      <c r="B36040" t="str">
        <f t="shared" si="1196"/>
        <v>https://www.udobaer.de/out/media/public/cust/others/s0000840-2021-ch_it.pdf</v>
      </c>
    </row>
    <row r="36041" spans="1:2" x14ac:dyDescent="0.2">
      <c r="A36041" s="1" t="s">
        <v>27118</v>
      </c>
      <c r="B36041" t="str">
        <f t="shared" si="1196"/>
        <v>https://www.udobaer.de/out/media/public/cust/others/s0000840-2021-ch_it.pdf</v>
      </c>
    </row>
    <row r="36042" spans="1:2" x14ac:dyDescent="0.2">
      <c r="A36042" s="1" t="s">
        <v>27119</v>
      </c>
      <c r="B36042" t="str">
        <f t="shared" si="1196"/>
        <v>https://www.udobaer.de/out/media/public/cust/others/s0000840-2021-ch_it.pdf</v>
      </c>
    </row>
    <row r="36043" spans="1:2" x14ac:dyDescent="0.2">
      <c r="A36043" s="1" t="s">
        <v>27120</v>
      </c>
      <c r="B36043" t="str">
        <f t="shared" si="1196"/>
        <v>https://www.udobaer.de/out/media/public/cust/others/s0000840-2021-ch_it.pdf</v>
      </c>
    </row>
    <row r="36044" spans="1:2" x14ac:dyDescent="0.2">
      <c r="A36044" s="1" t="s">
        <v>27121</v>
      </c>
      <c r="B36044" t="str">
        <f t="shared" si="1196"/>
        <v>https://www.udobaer.de/out/media/public/cust/others/s0000840-2021-ch_it.pdf</v>
      </c>
    </row>
    <row r="36045" spans="1:2" x14ac:dyDescent="0.2">
      <c r="A36045" s="1" t="s">
        <v>27133</v>
      </c>
      <c r="B36045" t="str">
        <f t="shared" si="1196"/>
        <v>https://www.udobaer.de/out/media/public/cust/others/s0000840-2021-ch_it.pdf</v>
      </c>
    </row>
    <row r="36046" spans="1:2" x14ac:dyDescent="0.2">
      <c r="A36046" s="1" t="s">
        <v>27134</v>
      </c>
      <c r="B36046" t="str">
        <f t="shared" si="1196"/>
        <v>https://www.udobaer.de/out/media/public/cust/others/s0000840-2021-ch_it.pdf</v>
      </c>
    </row>
    <row r="36047" spans="1:2" x14ac:dyDescent="0.2">
      <c r="A36047" s="1" t="s">
        <v>27135</v>
      </c>
      <c r="B36047" t="str">
        <f t="shared" si="1196"/>
        <v>https://www.udobaer.de/out/media/public/cust/others/s0000840-2021-ch_it.pdf</v>
      </c>
    </row>
    <row r="36048" spans="1:2" x14ac:dyDescent="0.2">
      <c r="A36048" s="1" t="s">
        <v>27136</v>
      </c>
      <c r="B36048" t="str">
        <f t="shared" si="1196"/>
        <v>https://www.udobaer.de/out/media/public/cust/others/s0000840-2021-ch_it.pdf</v>
      </c>
    </row>
    <row r="36049" spans="1:2" x14ac:dyDescent="0.2">
      <c r="A36049" s="1" t="s">
        <v>27137</v>
      </c>
      <c r="B36049" t="str">
        <f t="shared" si="1196"/>
        <v>https://www.udobaer.de/out/media/public/cust/others/s0000840-2021-ch_it.pdf</v>
      </c>
    </row>
    <row r="36050" spans="1:2" x14ac:dyDescent="0.2">
      <c r="A36050" s="1" t="s">
        <v>27138</v>
      </c>
      <c r="B36050" t="str">
        <f t="shared" si="1196"/>
        <v>https://www.udobaer.de/out/media/public/cust/others/s0000840-2021-ch_it.pdf</v>
      </c>
    </row>
    <row r="36051" spans="1:2" x14ac:dyDescent="0.2">
      <c r="A36051" s="1" t="s">
        <v>27139</v>
      </c>
      <c r="B36051" t="str">
        <f t="shared" si="1196"/>
        <v>https://www.udobaer.de/out/media/public/cust/others/s0000840-2021-ch_it.pdf</v>
      </c>
    </row>
    <row r="36052" spans="1:2" x14ac:dyDescent="0.2">
      <c r="A36052" s="1" t="s">
        <v>27140</v>
      </c>
      <c r="B36052" t="str">
        <f t="shared" si="1196"/>
        <v>https://www.udobaer.de/out/media/public/cust/others/s0000840-2021-ch_it.pdf</v>
      </c>
    </row>
    <row r="36053" spans="1:2" x14ac:dyDescent="0.2">
      <c r="A36053" s="1" t="s">
        <v>27141</v>
      </c>
      <c r="B36053" t="str">
        <f t="shared" si="1196"/>
        <v>https://www.udobaer.de/out/media/public/cust/others/s0000840-2021-ch_it.pdf</v>
      </c>
    </row>
    <row r="36054" spans="1:2" x14ac:dyDescent="0.2">
      <c r="A36054" s="1" t="s">
        <v>27142</v>
      </c>
      <c r="B36054" t="str">
        <f t="shared" ref="B36054:B36085" si="1197">HYPERLINK("https://www.udobaer.de/out/media/public/cust/others/s0000840-2021-ch_it.pdf")</f>
        <v>https://www.udobaer.de/out/media/public/cust/others/s0000840-2021-ch_it.pdf</v>
      </c>
    </row>
    <row r="36055" spans="1:2" x14ac:dyDescent="0.2">
      <c r="A36055" s="1" t="s">
        <v>27143</v>
      </c>
      <c r="B36055" t="str">
        <f t="shared" si="1197"/>
        <v>https://www.udobaer.de/out/media/public/cust/others/s0000840-2021-ch_it.pdf</v>
      </c>
    </row>
    <row r="36056" spans="1:2" x14ac:dyDescent="0.2">
      <c r="A36056" s="1" t="s">
        <v>27144</v>
      </c>
      <c r="B36056" t="str">
        <f t="shared" si="1197"/>
        <v>https://www.udobaer.de/out/media/public/cust/others/s0000840-2021-ch_it.pdf</v>
      </c>
    </row>
    <row r="36057" spans="1:2" x14ac:dyDescent="0.2">
      <c r="A36057" s="1" t="s">
        <v>27145</v>
      </c>
      <c r="B36057" t="str">
        <f t="shared" si="1197"/>
        <v>https://www.udobaer.de/out/media/public/cust/others/s0000840-2021-ch_it.pdf</v>
      </c>
    </row>
    <row r="36058" spans="1:2" x14ac:dyDescent="0.2">
      <c r="A36058" s="1" t="s">
        <v>27146</v>
      </c>
      <c r="B36058" t="str">
        <f t="shared" si="1197"/>
        <v>https://www.udobaer.de/out/media/public/cust/others/s0000840-2021-ch_it.pdf</v>
      </c>
    </row>
    <row r="36059" spans="1:2" x14ac:dyDescent="0.2">
      <c r="A36059" s="1" t="s">
        <v>27147</v>
      </c>
      <c r="B36059" t="str">
        <f t="shared" si="1197"/>
        <v>https://www.udobaer.de/out/media/public/cust/others/s0000840-2021-ch_it.pdf</v>
      </c>
    </row>
    <row r="36060" spans="1:2" x14ac:dyDescent="0.2">
      <c r="A36060" s="1" t="s">
        <v>27148</v>
      </c>
      <c r="B36060" t="str">
        <f t="shared" si="1197"/>
        <v>https://www.udobaer.de/out/media/public/cust/others/s0000840-2021-ch_it.pdf</v>
      </c>
    </row>
    <row r="36061" spans="1:2" x14ac:dyDescent="0.2">
      <c r="A36061" s="1" t="s">
        <v>27149</v>
      </c>
      <c r="B36061" t="str">
        <f t="shared" si="1197"/>
        <v>https://www.udobaer.de/out/media/public/cust/others/s0000840-2021-ch_it.pdf</v>
      </c>
    </row>
    <row r="36062" spans="1:2" x14ac:dyDescent="0.2">
      <c r="A36062" s="1" t="s">
        <v>27150</v>
      </c>
      <c r="B36062" t="str">
        <f t="shared" si="1197"/>
        <v>https://www.udobaer.de/out/media/public/cust/others/s0000840-2021-ch_it.pdf</v>
      </c>
    </row>
    <row r="36063" spans="1:2" x14ac:dyDescent="0.2">
      <c r="A36063" s="1" t="s">
        <v>27151</v>
      </c>
      <c r="B36063" t="str">
        <f t="shared" si="1197"/>
        <v>https://www.udobaer.de/out/media/public/cust/others/s0000840-2021-ch_it.pdf</v>
      </c>
    </row>
    <row r="36064" spans="1:2" x14ac:dyDescent="0.2">
      <c r="A36064" s="1" t="s">
        <v>27152</v>
      </c>
      <c r="B36064" t="str">
        <f t="shared" si="1197"/>
        <v>https://www.udobaer.de/out/media/public/cust/others/s0000840-2021-ch_it.pdf</v>
      </c>
    </row>
    <row r="36065" spans="1:2" x14ac:dyDescent="0.2">
      <c r="A36065" s="1" t="s">
        <v>27153</v>
      </c>
      <c r="B36065" t="str">
        <f t="shared" si="1197"/>
        <v>https://www.udobaer.de/out/media/public/cust/others/s0000840-2021-ch_it.pdf</v>
      </c>
    </row>
    <row r="36066" spans="1:2" x14ac:dyDescent="0.2">
      <c r="A36066" s="1" t="s">
        <v>27154</v>
      </c>
      <c r="B36066" t="str">
        <f t="shared" si="1197"/>
        <v>https://www.udobaer.de/out/media/public/cust/others/s0000840-2021-ch_it.pdf</v>
      </c>
    </row>
    <row r="36067" spans="1:2" x14ac:dyDescent="0.2">
      <c r="A36067" s="1" t="s">
        <v>27155</v>
      </c>
      <c r="B36067" t="str">
        <f t="shared" si="1197"/>
        <v>https://www.udobaer.de/out/media/public/cust/others/s0000840-2021-ch_it.pdf</v>
      </c>
    </row>
    <row r="36068" spans="1:2" x14ac:dyDescent="0.2">
      <c r="A36068" s="1" t="s">
        <v>27156</v>
      </c>
      <c r="B36068" t="str">
        <f t="shared" si="1197"/>
        <v>https://www.udobaer.de/out/media/public/cust/others/s0000840-2021-ch_it.pdf</v>
      </c>
    </row>
    <row r="36069" spans="1:2" x14ac:dyDescent="0.2">
      <c r="A36069" s="1" t="s">
        <v>27157</v>
      </c>
      <c r="B36069" t="str">
        <f t="shared" si="1197"/>
        <v>https://www.udobaer.de/out/media/public/cust/others/s0000840-2021-ch_it.pdf</v>
      </c>
    </row>
    <row r="36070" spans="1:2" x14ac:dyDescent="0.2">
      <c r="A36070" s="1" t="s">
        <v>27158</v>
      </c>
      <c r="B36070" t="str">
        <f t="shared" si="1197"/>
        <v>https://www.udobaer.de/out/media/public/cust/others/s0000840-2021-ch_it.pdf</v>
      </c>
    </row>
    <row r="36071" spans="1:2" x14ac:dyDescent="0.2">
      <c r="A36071" s="1" t="s">
        <v>27159</v>
      </c>
      <c r="B36071" t="str">
        <f t="shared" si="1197"/>
        <v>https://www.udobaer.de/out/media/public/cust/others/s0000840-2021-ch_it.pdf</v>
      </c>
    </row>
    <row r="36072" spans="1:2" x14ac:dyDescent="0.2">
      <c r="A36072" s="1" t="s">
        <v>27160</v>
      </c>
      <c r="B36072" t="str">
        <f t="shared" si="1197"/>
        <v>https://www.udobaer.de/out/media/public/cust/others/s0000840-2021-ch_it.pdf</v>
      </c>
    </row>
    <row r="36073" spans="1:2" x14ac:dyDescent="0.2">
      <c r="A36073" s="1" t="s">
        <v>27161</v>
      </c>
      <c r="B36073" t="str">
        <f t="shared" si="1197"/>
        <v>https://www.udobaer.de/out/media/public/cust/others/s0000840-2021-ch_it.pdf</v>
      </c>
    </row>
    <row r="36074" spans="1:2" x14ac:dyDescent="0.2">
      <c r="A36074" s="1" t="s">
        <v>27162</v>
      </c>
      <c r="B36074" t="str">
        <f t="shared" si="1197"/>
        <v>https://www.udobaer.de/out/media/public/cust/others/s0000840-2021-ch_it.pdf</v>
      </c>
    </row>
    <row r="36075" spans="1:2" x14ac:dyDescent="0.2">
      <c r="A36075" s="1" t="s">
        <v>27163</v>
      </c>
      <c r="B36075" t="str">
        <f t="shared" si="1197"/>
        <v>https://www.udobaer.de/out/media/public/cust/others/s0000840-2021-ch_it.pdf</v>
      </c>
    </row>
    <row r="36076" spans="1:2" x14ac:dyDescent="0.2">
      <c r="A36076" s="1" t="s">
        <v>27164</v>
      </c>
      <c r="B36076" t="str">
        <f t="shared" si="1197"/>
        <v>https://www.udobaer.de/out/media/public/cust/others/s0000840-2021-ch_it.pdf</v>
      </c>
    </row>
    <row r="36077" spans="1:2" x14ac:dyDescent="0.2">
      <c r="A36077" s="1" t="s">
        <v>27165</v>
      </c>
      <c r="B36077" t="str">
        <f t="shared" si="1197"/>
        <v>https://www.udobaer.de/out/media/public/cust/others/s0000840-2021-ch_it.pdf</v>
      </c>
    </row>
    <row r="36078" spans="1:2" x14ac:dyDescent="0.2">
      <c r="A36078" s="1" t="s">
        <v>27177</v>
      </c>
      <c r="B36078" t="str">
        <f t="shared" si="1197"/>
        <v>https://www.udobaer.de/out/media/public/cust/others/s0000840-2021-ch_it.pdf</v>
      </c>
    </row>
    <row r="36079" spans="1:2" x14ac:dyDescent="0.2">
      <c r="A36079" s="1" t="s">
        <v>27178</v>
      </c>
      <c r="B36079" t="str">
        <f t="shared" si="1197"/>
        <v>https://www.udobaer.de/out/media/public/cust/others/s0000840-2021-ch_it.pdf</v>
      </c>
    </row>
    <row r="36080" spans="1:2" x14ac:dyDescent="0.2">
      <c r="A36080" s="1" t="s">
        <v>27179</v>
      </c>
      <c r="B36080" t="str">
        <f t="shared" si="1197"/>
        <v>https://www.udobaer.de/out/media/public/cust/others/s0000840-2021-ch_it.pdf</v>
      </c>
    </row>
    <row r="36081" spans="1:2" x14ac:dyDescent="0.2">
      <c r="A36081" s="1" t="s">
        <v>27180</v>
      </c>
      <c r="B36081" t="str">
        <f t="shared" si="1197"/>
        <v>https://www.udobaer.de/out/media/public/cust/others/s0000840-2021-ch_it.pdf</v>
      </c>
    </row>
    <row r="36082" spans="1:2" x14ac:dyDescent="0.2">
      <c r="A36082" s="1" t="s">
        <v>27181</v>
      </c>
      <c r="B36082" t="str">
        <f t="shared" si="1197"/>
        <v>https://www.udobaer.de/out/media/public/cust/others/s0000840-2021-ch_it.pdf</v>
      </c>
    </row>
    <row r="36083" spans="1:2" x14ac:dyDescent="0.2">
      <c r="A36083" s="1" t="s">
        <v>27182</v>
      </c>
      <c r="B36083" t="str">
        <f t="shared" si="1197"/>
        <v>https://www.udobaer.de/out/media/public/cust/others/s0000840-2021-ch_it.pdf</v>
      </c>
    </row>
    <row r="36084" spans="1:2" x14ac:dyDescent="0.2">
      <c r="A36084" s="1" t="s">
        <v>27183</v>
      </c>
      <c r="B36084" t="str">
        <f t="shared" si="1197"/>
        <v>https://www.udobaer.de/out/media/public/cust/others/s0000840-2021-ch_it.pdf</v>
      </c>
    </row>
    <row r="36085" spans="1:2" x14ac:dyDescent="0.2">
      <c r="A36085" s="1" t="s">
        <v>27184</v>
      </c>
      <c r="B36085" t="str">
        <f t="shared" si="1197"/>
        <v>https://www.udobaer.de/out/media/public/cust/others/s0000840-2021-ch_it.pdf</v>
      </c>
    </row>
    <row r="36086" spans="1:2" x14ac:dyDescent="0.2">
      <c r="A36086" s="1" t="s">
        <v>27185</v>
      </c>
      <c r="B36086" t="str">
        <f t="shared" ref="B36086:B36121" si="1198">HYPERLINK("https://www.udobaer.de/out/media/public/cust/others/s0000840-2021-ch_it.pdf")</f>
        <v>https://www.udobaer.de/out/media/public/cust/others/s0000840-2021-ch_it.pdf</v>
      </c>
    </row>
    <row r="36087" spans="1:2" x14ac:dyDescent="0.2">
      <c r="A36087" s="1" t="s">
        <v>27186</v>
      </c>
      <c r="B36087" t="str">
        <f t="shared" si="1198"/>
        <v>https://www.udobaer.de/out/media/public/cust/others/s0000840-2021-ch_it.pdf</v>
      </c>
    </row>
    <row r="36088" spans="1:2" x14ac:dyDescent="0.2">
      <c r="A36088" s="1" t="s">
        <v>27187</v>
      </c>
      <c r="B36088" t="str">
        <f t="shared" si="1198"/>
        <v>https://www.udobaer.de/out/media/public/cust/others/s0000840-2021-ch_it.pdf</v>
      </c>
    </row>
    <row r="36089" spans="1:2" x14ac:dyDescent="0.2">
      <c r="A36089" s="1" t="s">
        <v>27188</v>
      </c>
      <c r="B36089" t="str">
        <f t="shared" si="1198"/>
        <v>https://www.udobaer.de/out/media/public/cust/others/s0000840-2021-ch_it.pdf</v>
      </c>
    </row>
    <row r="36090" spans="1:2" x14ac:dyDescent="0.2">
      <c r="A36090" s="1" t="s">
        <v>27189</v>
      </c>
      <c r="B36090" t="str">
        <f t="shared" si="1198"/>
        <v>https://www.udobaer.de/out/media/public/cust/others/s0000840-2021-ch_it.pdf</v>
      </c>
    </row>
    <row r="36091" spans="1:2" x14ac:dyDescent="0.2">
      <c r="A36091" s="1" t="s">
        <v>27190</v>
      </c>
      <c r="B36091" t="str">
        <f t="shared" si="1198"/>
        <v>https://www.udobaer.de/out/media/public/cust/others/s0000840-2021-ch_it.pdf</v>
      </c>
    </row>
    <row r="36092" spans="1:2" x14ac:dyDescent="0.2">
      <c r="A36092" s="1" t="s">
        <v>27191</v>
      </c>
      <c r="B36092" t="str">
        <f t="shared" si="1198"/>
        <v>https://www.udobaer.de/out/media/public/cust/others/s0000840-2021-ch_it.pdf</v>
      </c>
    </row>
    <row r="36093" spans="1:2" x14ac:dyDescent="0.2">
      <c r="A36093" s="1" t="s">
        <v>27192</v>
      </c>
      <c r="B36093" t="str">
        <f t="shared" si="1198"/>
        <v>https://www.udobaer.de/out/media/public/cust/others/s0000840-2021-ch_it.pdf</v>
      </c>
    </row>
    <row r="36094" spans="1:2" x14ac:dyDescent="0.2">
      <c r="A36094" s="1" t="s">
        <v>27193</v>
      </c>
      <c r="B36094" t="str">
        <f t="shared" si="1198"/>
        <v>https://www.udobaer.de/out/media/public/cust/others/s0000840-2021-ch_it.pdf</v>
      </c>
    </row>
    <row r="36095" spans="1:2" x14ac:dyDescent="0.2">
      <c r="A36095" s="1" t="s">
        <v>27194</v>
      </c>
      <c r="B36095" t="str">
        <f t="shared" si="1198"/>
        <v>https://www.udobaer.de/out/media/public/cust/others/s0000840-2021-ch_it.pdf</v>
      </c>
    </row>
    <row r="36096" spans="1:2" x14ac:dyDescent="0.2">
      <c r="A36096" s="1" t="s">
        <v>27195</v>
      </c>
      <c r="B36096" t="str">
        <f t="shared" si="1198"/>
        <v>https://www.udobaer.de/out/media/public/cust/others/s0000840-2021-ch_it.pdf</v>
      </c>
    </row>
    <row r="36097" spans="1:2" x14ac:dyDescent="0.2">
      <c r="A36097" s="1" t="s">
        <v>27196</v>
      </c>
      <c r="B36097" t="str">
        <f t="shared" si="1198"/>
        <v>https://www.udobaer.de/out/media/public/cust/others/s0000840-2021-ch_it.pdf</v>
      </c>
    </row>
    <row r="36098" spans="1:2" x14ac:dyDescent="0.2">
      <c r="A36098" s="1" t="s">
        <v>27197</v>
      </c>
      <c r="B36098" t="str">
        <f t="shared" si="1198"/>
        <v>https://www.udobaer.de/out/media/public/cust/others/s0000840-2021-ch_it.pdf</v>
      </c>
    </row>
    <row r="36099" spans="1:2" x14ac:dyDescent="0.2">
      <c r="A36099" s="1" t="s">
        <v>27198</v>
      </c>
      <c r="B36099" t="str">
        <f t="shared" si="1198"/>
        <v>https://www.udobaer.de/out/media/public/cust/others/s0000840-2021-ch_it.pdf</v>
      </c>
    </row>
    <row r="36100" spans="1:2" x14ac:dyDescent="0.2">
      <c r="A36100" s="1" t="s">
        <v>27199</v>
      </c>
      <c r="B36100" t="str">
        <f t="shared" si="1198"/>
        <v>https://www.udobaer.de/out/media/public/cust/others/s0000840-2021-ch_it.pdf</v>
      </c>
    </row>
    <row r="36101" spans="1:2" x14ac:dyDescent="0.2">
      <c r="A36101" s="1" t="s">
        <v>27200</v>
      </c>
      <c r="B36101" t="str">
        <f t="shared" si="1198"/>
        <v>https://www.udobaer.de/out/media/public/cust/others/s0000840-2021-ch_it.pdf</v>
      </c>
    </row>
    <row r="36102" spans="1:2" x14ac:dyDescent="0.2">
      <c r="A36102" s="1" t="s">
        <v>27201</v>
      </c>
      <c r="B36102" t="str">
        <f t="shared" si="1198"/>
        <v>https://www.udobaer.de/out/media/public/cust/others/s0000840-2021-ch_it.pdf</v>
      </c>
    </row>
    <row r="36103" spans="1:2" x14ac:dyDescent="0.2">
      <c r="A36103" s="1" t="s">
        <v>27202</v>
      </c>
      <c r="B36103" t="str">
        <f t="shared" si="1198"/>
        <v>https://www.udobaer.de/out/media/public/cust/others/s0000840-2021-ch_it.pdf</v>
      </c>
    </row>
    <row r="36104" spans="1:2" x14ac:dyDescent="0.2">
      <c r="A36104" s="1" t="s">
        <v>27203</v>
      </c>
      <c r="B36104" t="str">
        <f t="shared" si="1198"/>
        <v>https://www.udobaer.de/out/media/public/cust/others/s0000840-2021-ch_it.pdf</v>
      </c>
    </row>
    <row r="36105" spans="1:2" x14ac:dyDescent="0.2">
      <c r="A36105" s="1" t="s">
        <v>27204</v>
      </c>
      <c r="B36105" t="str">
        <f t="shared" si="1198"/>
        <v>https://www.udobaer.de/out/media/public/cust/others/s0000840-2021-ch_it.pdf</v>
      </c>
    </row>
    <row r="36106" spans="1:2" x14ac:dyDescent="0.2">
      <c r="A36106" s="1" t="s">
        <v>27205</v>
      </c>
      <c r="B36106" t="str">
        <f t="shared" si="1198"/>
        <v>https://www.udobaer.de/out/media/public/cust/others/s0000840-2021-ch_it.pdf</v>
      </c>
    </row>
    <row r="36107" spans="1:2" x14ac:dyDescent="0.2">
      <c r="A36107" s="1" t="s">
        <v>27206</v>
      </c>
      <c r="B36107" t="str">
        <f t="shared" si="1198"/>
        <v>https://www.udobaer.de/out/media/public/cust/others/s0000840-2021-ch_it.pdf</v>
      </c>
    </row>
    <row r="36108" spans="1:2" x14ac:dyDescent="0.2">
      <c r="A36108" s="1" t="s">
        <v>27207</v>
      </c>
      <c r="B36108" t="str">
        <f t="shared" si="1198"/>
        <v>https://www.udobaer.de/out/media/public/cust/others/s0000840-2021-ch_it.pdf</v>
      </c>
    </row>
    <row r="36109" spans="1:2" x14ac:dyDescent="0.2">
      <c r="A36109" s="1" t="s">
        <v>27208</v>
      </c>
      <c r="B36109" t="str">
        <f t="shared" si="1198"/>
        <v>https://www.udobaer.de/out/media/public/cust/others/s0000840-2021-ch_it.pdf</v>
      </c>
    </row>
    <row r="36110" spans="1:2" x14ac:dyDescent="0.2">
      <c r="A36110" s="1" t="s">
        <v>27209</v>
      </c>
      <c r="B36110" t="str">
        <f t="shared" si="1198"/>
        <v>https://www.udobaer.de/out/media/public/cust/others/s0000840-2021-ch_it.pdf</v>
      </c>
    </row>
    <row r="36111" spans="1:2" x14ac:dyDescent="0.2">
      <c r="A36111" s="1" t="s">
        <v>27211</v>
      </c>
      <c r="B36111" t="str">
        <f t="shared" si="1198"/>
        <v>https://www.udobaer.de/out/media/public/cust/others/s0000840-2021-ch_it.pdf</v>
      </c>
    </row>
    <row r="36112" spans="1:2" x14ac:dyDescent="0.2">
      <c r="A36112" s="1" t="s">
        <v>27212</v>
      </c>
      <c r="B36112" t="str">
        <f t="shared" si="1198"/>
        <v>https://www.udobaer.de/out/media/public/cust/others/s0000840-2021-ch_it.pdf</v>
      </c>
    </row>
    <row r="36113" spans="1:2" x14ac:dyDescent="0.2">
      <c r="A36113" s="1" t="s">
        <v>27213</v>
      </c>
      <c r="B36113" t="str">
        <f t="shared" si="1198"/>
        <v>https://www.udobaer.de/out/media/public/cust/others/s0000840-2021-ch_it.pdf</v>
      </c>
    </row>
    <row r="36114" spans="1:2" x14ac:dyDescent="0.2">
      <c r="A36114" s="1" t="s">
        <v>27214</v>
      </c>
      <c r="B36114" t="str">
        <f t="shared" si="1198"/>
        <v>https://www.udobaer.de/out/media/public/cust/others/s0000840-2021-ch_it.pdf</v>
      </c>
    </row>
    <row r="36115" spans="1:2" x14ac:dyDescent="0.2">
      <c r="A36115" s="1" t="s">
        <v>27215</v>
      </c>
      <c r="B36115" t="str">
        <f t="shared" si="1198"/>
        <v>https://www.udobaer.de/out/media/public/cust/others/s0000840-2021-ch_it.pdf</v>
      </c>
    </row>
    <row r="36116" spans="1:2" x14ac:dyDescent="0.2">
      <c r="A36116" s="1" t="s">
        <v>27216</v>
      </c>
      <c r="B36116" t="str">
        <f t="shared" si="1198"/>
        <v>https://www.udobaer.de/out/media/public/cust/others/s0000840-2021-ch_it.pdf</v>
      </c>
    </row>
    <row r="36117" spans="1:2" x14ac:dyDescent="0.2">
      <c r="A36117" s="1" t="s">
        <v>27217</v>
      </c>
      <c r="B36117" t="str">
        <f t="shared" si="1198"/>
        <v>https://www.udobaer.de/out/media/public/cust/others/s0000840-2021-ch_it.pdf</v>
      </c>
    </row>
    <row r="36118" spans="1:2" x14ac:dyDescent="0.2">
      <c r="A36118" s="1" t="s">
        <v>27218</v>
      </c>
      <c r="B36118" t="str">
        <f t="shared" si="1198"/>
        <v>https://www.udobaer.de/out/media/public/cust/others/s0000840-2021-ch_it.pdf</v>
      </c>
    </row>
    <row r="36119" spans="1:2" x14ac:dyDescent="0.2">
      <c r="A36119" s="1" t="s">
        <v>27219</v>
      </c>
      <c r="B36119" t="str">
        <f t="shared" si="1198"/>
        <v>https://www.udobaer.de/out/media/public/cust/others/s0000840-2021-ch_it.pdf</v>
      </c>
    </row>
    <row r="36120" spans="1:2" x14ac:dyDescent="0.2">
      <c r="A36120" s="1" t="s">
        <v>27220</v>
      </c>
      <c r="B36120" t="str">
        <f t="shared" si="1198"/>
        <v>https://www.udobaer.de/out/media/public/cust/others/s0000840-2021-ch_it.pdf</v>
      </c>
    </row>
    <row r="36121" spans="1:2" x14ac:dyDescent="0.2">
      <c r="A36121" s="1" t="s">
        <v>27221</v>
      </c>
      <c r="B36121" t="str">
        <f t="shared" si="1198"/>
        <v>https://www.udobaer.de/out/media/public/cust/others/s0000840-2021-ch_it.pdf</v>
      </c>
    </row>
    <row r="36122" spans="1:2" x14ac:dyDescent="0.2">
      <c r="A36122" s="1" t="s">
        <v>15434</v>
      </c>
      <c r="B36122" t="str">
        <f t="shared" ref="B36122:B36148" si="1199">HYPERLINK("https://www.udobaer.de/out/media/public/cust/others/s0000841-2021-ch_it.pdf")</f>
        <v>https://www.udobaer.de/out/media/public/cust/others/s0000841-2021-ch_it.pdf</v>
      </c>
    </row>
    <row r="36123" spans="1:2" x14ac:dyDescent="0.2">
      <c r="A36123" s="1" t="s">
        <v>15435</v>
      </c>
      <c r="B36123" t="str">
        <f t="shared" si="1199"/>
        <v>https://www.udobaer.de/out/media/public/cust/others/s0000841-2021-ch_it.pdf</v>
      </c>
    </row>
    <row r="36124" spans="1:2" x14ac:dyDescent="0.2">
      <c r="A36124" s="1" t="s">
        <v>15436</v>
      </c>
      <c r="B36124" t="str">
        <f t="shared" si="1199"/>
        <v>https://www.udobaer.de/out/media/public/cust/others/s0000841-2021-ch_it.pdf</v>
      </c>
    </row>
    <row r="36125" spans="1:2" x14ac:dyDescent="0.2">
      <c r="A36125" s="1" t="s">
        <v>15437</v>
      </c>
      <c r="B36125" t="str">
        <f t="shared" si="1199"/>
        <v>https://www.udobaer.de/out/media/public/cust/others/s0000841-2021-ch_it.pdf</v>
      </c>
    </row>
    <row r="36126" spans="1:2" x14ac:dyDescent="0.2">
      <c r="A36126" s="1" t="s">
        <v>15438</v>
      </c>
      <c r="B36126" t="str">
        <f t="shared" si="1199"/>
        <v>https://www.udobaer.de/out/media/public/cust/others/s0000841-2021-ch_it.pdf</v>
      </c>
    </row>
    <row r="36127" spans="1:2" x14ac:dyDescent="0.2">
      <c r="A36127" s="1" t="s">
        <v>15439</v>
      </c>
      <c r="B36127" t="str">
        <f t="shared" si="1199"/>
        <v>https://www.udobaer.de/out/media/public/cust/others/s0000841-2021-ch_it.pdf</v>
      </c>
    </row>
    <row r="36128" spans="1:2" x14ac:dyDescent="0.2">
      <c r="A36128" s="1" t="s">
        <v>15440</v>
      </c>
      <c r="B36128" t="str">
        <f t="shared" si="1199"/>
        <v>https://www.udobaer.de/out/media/public/cust/others/s0000841-2021-ch_it.pdf</v>
      </c>
    </row>
    <row r="36129" spans="1:2" x14ac:dyDescent="0.2">
      <c r="A36129" s="1" t="s">
        <v>15441</v>
      </c>
      <c r="B36129" t="str">
        <f t="shared" si="1199"/>
        <v>https://www.udobaer.de/out/media/public/cust/others/s0000841-2021-ch_it.pdf</v>
      </c>
    </row>
    <row r="36130" spans="1:2" x14ac:dyDescent="0.2">
      <c r="A36130" s="1" t="s">
        <v>15442</v>
      </c>
      <c r="B36130" t="str">
        <f t="shared" si="1199"/>
        <v>https://www.udobaer.de/out/media/public/cust/others/s0000841-2021-ch_it.pdf</v>
      </c>
    </row>
    <row r="36131" spans="1:2" x14ac:dyDescent="0.2">
      <c r="A36131" s="1" t="s">
        <v>15443</v>
      </c>
      <c r="B36131" t="str">
        <f t="shared" si="1199"/>
        <v>https://www.udobaer.de/out/media/public/cust/others/s0000841-2021-ch_it.pdf</v>
      </c>
    </row>
    <row r="36132" spans="1:2" x14ac:dyDescent="0.2">
      <c r="A36132" s="1" t="s">
        <v>15444</v>
      </c>
      <c r="B36132" t="str">
        <f t="shared" si="1199"/>
        <v>https://www.udobaer.de/out/media/public/cust/others/s0000841-2021-ch_it.pdf</v>
      </c>
    </row>
    <row r="36133" spans="1:2" x14ac:dyDescent="0.2">
      <c r="A36133" s="1" t="s">
        <v>15445</v>
      </c>
      <c r="B36133" t="str">
        <f t="shared" si="1199"/>
        <v>https://www.udobaer.de/out/media/public/cust/others/s0000841-2021-ch_it.pdf</v>
      </c>
    </row>
    <row r="36134" spans="1:2" x14ac:dyDescent="0.2">
      <c r="A36134" s="1" t="s">
        <v>15446</v>
      </c>
      <c r="B36134" t="str">
        <f t="shared" si="1199"/>
        <v>https://www.udobaer.de/out/media/public/cust/others/s0000841-2021-ch_it.pdf</v>
      </c>
    </row>
    <row r="36135" spans="1:2" x14ac:dyDescent="0.2">
      <c r="A36135" s="1" t="s">
        <v>15447</v>
      </c>
      <c r="B36135" t="str">
        <f t="shared" si="1199"/>
        <v>https://www.udobaer.de/out/media/public/cust/others/s0000841-2021-ch_it.pdf</v>
      </c>
    </row>
    <row r="36136" spans="1:2" x14ac:dyDescent="0.2">
      <c r="A36136" s="1" t="s">
        <v>15448</v>
      </c>
      <c r="B36136" t="str">
        <f t="shared" si="1199"/>
        <v>https://www.udobaer.de/out/media/public/cust/others/s0000841-2021-ch_it.pdf</v>
      </c>
    </row>
    <row r="36137" spans="1:2" x14ac:dyDescent="0.2">
      <c r="A36137" s="1" t="s">
        <v>15449</v>
      </c>
      <c r="B36137" t="str">
        <f t="shared" si="1199"/>
        <v>https://www.udobaer.de/out/media/public/cust/others/s0000841-2021-ch_it.pdf</v>
      </c>
    </row>
    <row r="36138" spans="1:2" x14ac:dyDescent="0.2">
      <c r="A36138" s="1" t="s">
        <v>15450</v>
      </c>
      <c r="B36138" t="str">
        <f t="shared" si="1199"/>
        <v>https://www.udobaer.de/out/media/public/cust/others/s0000841-2021-ch_it.pdf</v>
      </c>
    </row>
    <row r="36139" spans="1:2" x14ac:dyDescent="0.2">
      <c r="A36139" s="1" t="s">
        <v>15451</v>
      </c>
      <c r="B36139" t="str">
        <f t="shared" si="1199"/>
        <v>https://www.udobaer.de/out/media/public/cust/others/s0000841-2021-ch_it.pdf</v>
      </c>
    </row>
    <row r="36140" spans="1:2" x14ac:dyDescent="0.2">
      <c r="A36140" s="1" t="s">
        <v>15452</v>
      </c>
      <c r="B36140" t="str">
        <f t="shared" si="1199"/>
        <v>https://www.udobaer.de/out/media/public/cust/others/s0000841-2021-ch_it.pdf</v>
      </c>
    </row>
    <row r="36141" spans="1:2" x14ac:dyDescent="0.2">
      <c r="A36141" s="1" t="s">
        <v>15453</v>
      </c>
      <c r="B36141" t="str">
        <f t="shared" si="1199"/>
        <v>https://www.udobaer.de/out/media/public/cust/others/s0000841-2021-ch_it.pdf</v>
      </c>
    </row>
    <row r="36142" spans="1:2" x14ac:dyDescent="0.2">
      <c r="A36142" s="1" t="s">
        <v>15454</v>
      </c>
      <c r="B36142" t="str">
        <f t="shared" si="1199"/>
        <v>https://www.udobaer.de/out/media/public/cust/others/s0000841-2021-ch_it.pdf</v>
      </c>
    </row>
    <row r="36143" spans="1:2" x14ac:dyDescent="0.2">
      <c r="A36143" s="1" t="s">
        <v>15455</v>
      </c>
      <c r="B36143" t="str">
        <f t="shared" si="1199"/>
        <v>https://www.udobaer.de/out/media/public/cust/others/s0000841-2021-ch_it.pdf</v>
      </c>
    </row>
    <row r="36144" spans="1:2" x14ac:dyDescent="0.2">
      <c r="A36144" s="1" t="s">
        <v>15456</v>
      </c>
      <c r="B36144" t="str">
        <f t="shared" si="1199"/>
        <v>https://www.udobaer.de/out/media/public/cust/others/s0000841-2021-ch_it.pdf</v>
      </c>
    </row>
    <row r="36145" spans="1:2" x14ac:dyDescent="0.2">
      <c r="A36145" s="1" t="s">
        <v>15457</v>
      </c>
      <c r="B36145" t="str">
        <f t="shared" si="1199"/>
        <v>https://www.udobaer.de/out/media/public/cust/others/s0000841-2021-ch_it.pdf</v>
      </c>
    </row>
    <row r="36146" spans="1:2" x14ac:dyDescent="0.2">
      <c r="A36146" s="1" t="s">
        <v>21174</v>
      </c>
      <c r="B36146" t="str">
        <f t="shared" si="1199"/>
        <v>https://www.udobaer.de/out/media/public/cust/others/s0000841-2021-ch_it.pdf</v>
      </c>
    </row>
    <row r="36147" spans="1:2" x14ac:dyDescent="0.2">
      <c r="A36147" s="1" t="s">
        <v>21175</v>
      </c>
      <c r="B36147" t="str">
        <f t="shared" si="1199"/>
        <v>https://www.udobaer.de/out/media/public/cust/others/s0000841-2021-ch_it.pdf</v>
      </c>
    </row>
    <row r="36148" spans="1:2" x14ac:dyDescent="0.2">
      <c r="A36148" s="1" t="s">
        <v>21176</v>
      </c>
      <c r="B36148" t="str">
        <f t="shared" si="1199"/>
        <v>https://www.udobaer.de/out/media/public/cust/others/s0000841-2021-ch_it.pdf</v>
      </c>
    </row>
    <row r="36149" spans="1:2" x14ac:dyDescent="0.2">
      <c r="A36149" s="1" t="s">
        <v>21177</v>
      </c>
      <c r="B36149" t="str">
        <f t="shared" ref="B36149:B36176" si="1200">HYPERLINK("https://www.udobaer.de/out/media/public/cust/others/s0000841-2021-ch_it.pdf")</f>
        <v>https://www.udobaer.de/out/media/public/cust/others/s0000841-2021-ch_it.pdf</v>
      </c>
    </row>
    <row r="36150" spans="1:2" x14ac:dyDescent="0.2">
      <c r="A36150" s="1" t="s">
        <v>21178</v>
      </c>
      <c r="B36150" t="str">
        <f t="shared" si="1200"/>
        <v>https://www.udobaer.de/out/media/public/cust/others/s0000841-2021-ch_it.pdf</v>
      </c>
    </row>
    <row r="36151" spans="1:2" x14ac:dyDescent="0.2">
      <c r="A36151" s="1" t="s">
        <v>21179</v>
      </c>
      <c r="B36151" t="str">
        <f t="shared" si="1200"/>
        <v>https://www.udobaer.de/out/media/public/cust/others/s0000841-2021-ch_it.pdf</v>
      </c>
    </row>
    <row r="36152" spans="1:2" x14ac:dyDescent="0.2">
      <c r="A36152" s="1" t="s">
        <v>21180</v>
      </c>
      <c r="B36152" t="str">
        <f t="shared" si="1200"/>
        <v>https://www.udobaer.de/out/media/public/cust/others/s0000841-2021-ch_it.pdf</v>
      </c>
    </row>
    <row r="36153" spans="1:2" x14ac:dyDescent="0.2">
      <c r="A36153" s="1" t="s">
        <v>21188</v>
      </c>
      <c r="B36153" t="str">
        <f t="shared" si="1200"/>
        <v>https://www.udobaer.de/out/media/public/cust/others/s0000841-2021-ch_it.pdf</v>
      </c>
    </row>
    <row r="36154" spans="1:2" x14ac:dyDescent="0.2">
      <c r="A36154" s="1" t="s">
        <v>21189</v>
      </c>
      <c r="B36154" t="str">
        <f t="shared" si="1200"/>
        <v>https://www.udobaer.de/out/media/public/cust/others/s0000841-2021-ch_it.pdf</v>
      </c>
    </row>
    <row r="36155" spans="1:2" x14ac:dyDescent="0.2">
      <c r="A36155" s="1" t="s">
        <v>21190</v>
      </c>
      <c r="B36155" t="str">
        <f t="shared" si="1200"/>
        <v>https://www.udobaer.de/out/media/public/cust/others/s0000841-2021-ch_it.pdf</v>
      </c>
    </row>
    <row r="36156" spans="1:2" x14ac:dyDescent="0.2">
      <c r="A36156" s="1" t="s">
        <v>21191</v>
      </c>
      <c r="B36156" t="str">
        <f t="shared" si="1200"/>
        <v>https://www.udobaer.de/out/media/public/cust/others/s0000841-2021-ch_it.pdf</v>
      </c>
    </row>
    <row r="36157" spans="1:2" x14ac:dyDescent="0.2">
      <c r="A36157" s="1" t="s">
        <v>21192</v>
      </c>
      <c r="B36157" t="str">
        <f t="shared" si="1200"/>
        <v>https://www.udobaer.de/out/media/public/cust/others/s0000841-2021-ch_it.pdf</v>
      </c>
    </row>
    <row r="36158" spans="1:2" x14ac:dyDescent="0.2">
      <c r="A36158" s="1" t="s">
        <v>21193</v>
      </c>
      <c r="B36158" t="str">
        <f t="shared" si="1200"/>
        <v>https://www.udobaer.de/out/media/public/cust/others/s0000841-2021-ch_it.pdf</v>
      </c>
    </row>
    <row r="36159" spans="1:2" x14ac:dyDescent="0.2">
      <c r="A36159" s="1" t="s">
        <v>21194</v>
      </c>
      <c r="B36159" t="str">
        <f t="shared" si="1200"/>
        <v>https://www.udobaer.de/out/media/public/cust/others/s0000841-2021-ch_it.pdf</v>
      </c>
    </row>
    <row r="36160" spans="1:2" x14ac:dyDescent="0.2">
      <c r="A36160" s="1" t="s">
        <v>21195</v>
      </c>
      <c r="B36160" t="str">
        <f t="shared" si="1200"/>
        <v>https://www.udobaer.de/out/media/public/cust/others/s0000841-2021-ch_it.pdf</v>
      </c>
    </row>
    <row r="36161" spans="1:2" x14ac:dyDescent="0.2">
      <c r="A36161" s="1" t="s">
        <v>21196</v>
      </c>
      <c r="B36161" t="str">
        <f t="shared" si="1200"/>
        <v>https://www.udobaer.de/out/media/public/cust/others/s0000841-2021-ch_it.pdf</v>
      </c>
    </row>
    <row r="36162" spans="1:2" x14ac:dyDescent="0.2">
      <c r="A36162" s="1" t="s">
        <v>21197</v>
      </c>
      <c r="B36162" t="str">
        <f t="shared" si="1200"/>
        <v>https://www.udobaer.de/out/media/public/cust/others/s0000841-2021-ch_it.pdf</v>
      </c>
    </row>
    <row r="36163" spans="1:2" x14ac:dyDescent="0.2">
      <c r="A36163" s="1" t="s">
        <v>21199</v>
      </c>
      <c r="B36163" t="str">
        <f t="shared" si="1200"/>
        <v>https://www.udobaer.de/out/media/public/cust/others/s0000841-2021-ch_it.pdf</v>
      </c>
    </row>
    <row r="36164" spans="1:2" x14ac:dyDescent="0.2">
      <c r="A36164" s="1" t="s">
        <v>21344</v>
      </c>
      <c r="B36164" t="str">
        <f t="shared" si="1200"/>
        <v>https://www.udobaer.de/out/media/public/cust/others/s0000841-2021-ch_it.pdf</v>
      </c>
    </row>
    <row r="36165" spans="1:2" x14ac:dyDescent="0.2">
      <c r="A36165" s="1" t="s">
        <v>21350</v>
      </c>
      <c r="B36165" t="str">
        <f t="shared" si="1200"/>
        <v>https://www.udobaer.de/out/media/public/cust/others/s0000841-2021-ch_it.pdf</v>
      </c>
    </row>
    <row r="36166" spans="1:2" x14ac:dyDescent="0.2">
      <c r="A36166" s="1" t="s">
        <v>21351</v>
      </c>
      <c r="B36166" t="str">
        <f t="shared" si="1200"/>
        <v>https://www.udobaer.de/out/media/public/cust/others/s0000841-2021-ch_it.pdf</v>
      </c>
    </row>
    <row r="36167" spans="1:2" x14ac:dyDescent="0.2">
      <c r="A36167" s="1" t="s">
        <v>21352</v>
      </c>
      <c r="B36167" t="str">
        <f t="shared" si="1200"/>
        <v>https://www.udobaer.de/out/media/public/cust/others/s0000841-2021-ch_it.pdf</v>
      </c>
    </row>
    <row r="36168" spans="1:2" x14ac:dyDescent="0.2">
      <c r="A36168" s="1" t="s">
        <v>21353</v>
      </c>
      <c r="B36168" t="str">
        <f t="shared" si="1200"/>
        <v>https://www.udobaer.de/out/media/public/cust/others/s0000841-2021-ch_it.pdf</v>
      </c>
    </row>
    <row r="36169" spans="1:2" x14ac:dyDescent="0.2">
      <c r="A36169" s="1" t="s">
        <v>21354</v>
      </c>
      <c r="B36169" t="str">
        <f t="shared" si="1200"/>
        <v>https://www.udobaer.de/out/media/public/cust/others/s0000841-2021-ch_it.pdf</v>
      </c>
    </row>
    <row r="36170" spans="1:2" x14ac:dyDescent="0.2">
      <c r="A36170" s="1" t="s">
        <v>21355</v>
      </c>
      <c r="B36170" t="str">
        <f t="shared" si="1200"/>
        <v>https://www.udobaer.de/out/media/public/cust/others/s0000841-2021-ch_it.pdf</v>
      </c>
    </row>
    <row r="36171" spans="1:2" x14ac:dyDescent="0.2">
      <c r="A36171" s="1" t="s">
        <v>21356</v>
      </c>
      <c r="B36171" t="str">
        <f t="shared" si="1200"/>
        <v>https://www.udobaer.de/out/media/public/cust/others/s0000841-2021-ch_it.pdf</v>
      </c>
    </row>
    <row r="36172" spans="1:2" x14ac:dyDescent="0.2">
      <c r="A36172" s="1" t="s">
        <v>21357</v>
      </c>
      <c r="B36172" t="str">
        <f t="shared" si="1200"/>
        <v>https://www.udobaer.de/out/media/public/cust/others/s0000841-2021-ch_it.pdf</v>
      </c>
    </row>
    <row r="36173" spans="1:2" x14ac:dyDescent="0.2">
      <c r="A36173" s="1" t="s">
        <v>21358</v>
      </c>
      <c r="B36173" t="str">
        <f t="shared" si="1200"/>
        <v>https://www.udobaer.de/out/media/public/cust/others/s0000841-2021-ch_it.pdf</v>
      </c>
    </row>
    <row r="36174" spans="1:2" x14ac:dyDescent="0.2">
      <c r="A36174" s="1" t="s">
        <v>21359</v>
      </c>
      <c r="B36174" t="str">
        <f t="shared" si="1200"/>
        <v>https://www.udobaer.de/out/media/public/cust/others/s0000841-2021-ch_it.pdf</v>
      </c>
    </row>
    <row r="36175" spans="1:2" x14ac:dyDescent="0.2">
      <c r="A36175" s="1" t="s">
        <v>21360</v>
      </c>
      <c r="B36175" t="str">
        <f t="shared" si="1200"/>
        <v>https://www.udobaer.de/out/media/public/cust/others/s0000841-2021-ch_it.pdf</v>
      </c>
    </row>
    <row r="36176" spans="1:2" x14ac:dyDescent="0.2">
      <c r="A36176" s="1" t="s">
        <v>21361</v>
      </c>
      <c r="B36176" t="str">
        <f t="shared" si="1200"/>
        <v>https://www.udobaer.de/out/media/public/cust/others/s0000841-2021-ch_it.pdf</v>
      </c>
    </row>
    <row r="36177" spans="1:2" x14ac:dyDescent="0.2">
      <c r="A36177" s="1" t="s">
        <v>21367</v>
      </c>
      <c r="B36177" t="str">
        <f t="shared" ref="B36177:B36207" si="1201">HYPERLINK("https://www.udobaer.de/out/media/public/cust/others/s0000841-2021-ch_it.pdf")</f>
        <v>https://www.udobaer.de/out/media/public/cust/others/s0000841-2021-ch_it.pdf</v>
      </c>
    </row>
    <row r="36178" spans="1:2" x14ac:dyDescent="0.2">
      <c r="A36178" s="1" t="s">
        <v>21368</v>
      </c>
      <c r="B36178" t="str">
        <f t="shared" si="1201"/>
        <v>https://www.udobaer.de/out/media/public/cust/others/s0000841-2021-ch_it.pdf</v>
      </c>
    </row>
    <row r="36179" spans="1:2" x14ac:dyDescent="0.2">
      <c r="A36179" s="1" t="s">
        <v>21369</v>
      </c>
      <c r="B36179" t="str">
        <f t="shared" si="1201"/>
        <v>https://www.udobaer.de/out/media/public/cust/others/s0000841-2021-ch_it.pdf</v>
      </c>
    </row>
    <row r="36180" spans="1:2" x14ac:dyDescent="0.2">
      <c r="A36180" s="1" t="s">
        <v>21370</v>
      </c>
      <c r="B36180" t="str">
        <f t="shared" si="1201"/>
        <v>https://www.udobaer.de/out/media/public/cust/others/s0000841-2021-ch_it.pdf</v>
      </c>
    </row>
    <row r="36181" spans="1:2" x14ac:dyDescent="0.2">
      <c r="A36181" s="1" t="s">
        <v>21371</v>
      </c>
      <c r="B36181" t="str">
        <f t="shared" si="1201"/>
        <v>https://www.udobaer.de/out/media/public/cust/others/s0000841-2021-ch_it.pdf</v>
      </c>
    </row>
    <row r="36182" spans="1:2" x14ac:dyDescent="0.2">
      <c r="A36182" s="1" t="s">
        <v>27067</v>
      </c>
      <c r="B36182" t="str">
        <f t="shared" si="1201"/>
        <v>https://www.udobaer.de/out/media/public/cust/others/s0000841-2021-ch_it.pdf</v>
      </c>
    </row>
    <row r="36183" spans="1:2" x14ac:dyDescent="0.2">
      <c r="A36183" s="1" t="s">
        <v>27068</v>
      </c>
      <c r="B36183" t="str">
        <f t="shared" si="1201"/>
        <v>https://www.udobaer.de/out/media/public/cust/others/s0000841-2021-ch_it.pdf</v>
      </c>
    </row>
    <row r="36184" spans="1:2" x14ac:dyDescent="0.2">
      <c r="A36184" s="1" t="s">
        <v>27069</v>
      </c>
      <c r="B36184" t="str">
        <f t="shared" si="1201"/>
        <v>https://www.udobaer.de/out/media/public/cust/others/s0000841-2021-ch_it.pdf</v>
      </c>
    </row>
    <row r="36185" spans="1:2" x14ac:dyDescent="0.2">
      <c r="A36185" s="1" t="s">
        <v>27070</v>
      </c>
      <c r="B36185" t="str">
        <f t="shared" si="1201"/>
        <v>https://www.udobaer.de/out/media/public/cust/others/s0000841-2021-ch_it.pdf</v>
      </c>
    </row>
    <row r="36186" spans="1:2" x14ac:dyDescent="0.2">
      <c r="A36186" s="1" t="s">
        <v>27071</v>
      </c>
      <c r="B36186" t="str">
        <f t="shared" si="1201"/>
        <v>https://www.udobaer.de/out/media/public/cust/others/s0000841-2021-ch_it.pdf</v>
      </c>
    </row>
    <row r="36187" spans="1:2" x14ac:dyDescent="0.2">
      <c r="A36187" s="1" t="s">
        <v>27072</v>
      </c>
      <c r="B36187" t="str">
        <f t="shared" si="1201"/>
        <v>https://www.udobaer.de/out/media/public/cust/others/s0000841-2021-ch_it.pdf</v>
      </c>
    </row>
    <row r="36188" spans="1:2" x14ac:dyDescent="0.2">
      <c r="A36188" s="1" t="s">
        <v>27073</v>
      </c>
      <c r="B36188" t="str">
        <f t="shared" si="1201"/>
        <v>https://www.udobaer.de/out/media/public/cust/others/s0000841-2021-ch_it.pdf</v>
      </c>
    </row>
    <row r="36189" spans="1:2" x14ac:dyDescent="0.2">
      <c r="A36189" s="1" t="s">
        <v>27074</v>
      </c>
      <c r="B36189" t="str">
        <f t="shared" si="1201"/>
        <v>https://www.udobaer.de/out/media/public/cust/others/s0000841-2021-ch_it.pdf</v>
      </c>
    </row>
    <row r="36190" spans="1:2" x14ac:dyDescent="0.2">
      <c r="A36190" s="1" t="s">
        <v>27075</v>
      </c>
      <c r="B36190" t="str">
        <f t="shared" si="1201"/>
        <v>https://www.udobaer.de/out/media/public/cust/others/s0000841-2021-ch_it.pdf</v>
      </c>
    </row>
    <row r="36191" spans="1:2" x14ac:dyDescent="0.2">
      <c r="A36191" s="1" t="s">
        <v>27076</v>
      </c>
      <c r="B36191" t="str">
        <f t="shared" si="1201"/>
        <v>https://www.udobaer.de/out/media/public/cust/others/s0000841-2021-ch_it.pdf</v>
      </c>
    </row>
    <row r="36192" spans="1:2" x14ac:dyDescent="0.2">
      <c r="A36192" s="1" t="s">
        <v>27077</v>
      </c>
      <c r="B36192" t="str">
        <f t="shared" si="1201"/>
        <v>https://www.udobaer.de/out/media/public/cust/others/s0000841-2021-ch_it.pdf</v>
      </c>
    </row>
    <row r="36193" spans="1:2" x14ac:dyDescent="0.2">
      <c r="A36193" s="1" t="s">
        <v>27078</v>
      </c>
      <c r="B36193" t="str">
        <f t="shared" si="1201"/>
        <v>https://www.udobaer.de/out/media/public/cust/others/s0000841-2021-ch_it.pdf</v>
      </c>
    </row>
    <row r="36194" spans="1:2" x14ac:dyDescent="0.2">
      <c r="A36194" s="1" t="s">
        <v>27079</v>
      </c>
      <c r="B36194" t="str">
        <f t="shared" si="1201"/>
        <v>https://www.udobaer.de/out/media/public/cust/others/s0000841-2021-ch_it.pdf</v>
      </c>
    </row>
    <row r="36195" spans="1:2" x14ac:dyDescent="0.2">
      <c r="A36195" s="1" t="s">
        <v>27080</v>
      </c>
      <c r="B36195" t="str">
        <f t="shared" si="1201"/>
        <v>https://www.udobaer.de/out/media/public/cust/others/s0000841-2021-ch_it.pdf</v>
      </c>
    </row>
    <row r="36196" spans="1:2" x14ac:dyDescent="0.2">
      <c r="A36196" s="1" t="s">
        <v>27081</v>
      </c>
      <c r="B36196" t="str">
        <f t="shared" si="1201"/>
        <v>https://www.udobaer.de/out/media/public/cust/others/s0000841-2021-ch_it.pdf</v>
      </c>
    </row>
    <row r="36197" spans="1:2" x14ac:dyDescent="0.2">
      <c r="A36197" s="1" t="s">
        <v>27082</v>
      </c>
      <c r="B36197" t="str">
        <f t="shared" si="1201"/>
        <v>https://www.udobaer.de/out/media/public/cust/others/s0000841-2021-ch_it.pdf</v>
      </c>
    </row>
    <row r="36198" spans="1:2" x14ac:dyDescent="0.2">
      <c r="A36198" s="1" t="s">
        <v>27083</v>
      </c>
      <c r="B36198" t="str">
        <f t="shared" si="1201"/>
        <v>https://www.udobaer.de/out/media/public/cust/others/s0000841-2021-ch_it.pdf</v>
      </c>
    </row>
    <row r="36199" spans="1:2" x14ac:dyDescent="0.2">
      <c r="A36199" s="1" t="s">
        <v>27084</v>
      </c>
      <c r="B36199" t="str">
        <f t="shared" si="1201"/>
        <v>https://www.udobaer.de/out/media/public/cust/others/s0000841-2021-ch_it.pdf</v>
      </c>
    </row>
    <row r="36200" spans="1:2" x14ac:dyDescent="0.2">
      <c r="A36200" s="1" t="s">
        <v>27085</v>
      </c>
      <c r="B36200" t="str">
        <f t="shared" si="1201"/>
        <v>https://www.udobaer.de/out/media/public/cust/others/s0000841-2021-ch_it.pdf</v>
      </c>
    </row>
    <row r="36201" spans="1:2" x14ac:dyDescent="0.2">
      <c r="A36201" s="1" t="s">
        <v>27086</v>
      </c>
      <c r="B36201" t="str">
        <f t="shared" si="1201"/>
        <v>https://www.udobaer.de/out/media/public/cust/others/s0000841-2021-ch_it.pdf</v>
      </c>
    </row>
    <row r="36202" spans="1:2" x14ac:dyDescent="0.2">
      <c r="A36202" s="1" t="s">
        <v>27087</v>
      </c>
      <c r="B36202" t="str">
        <f t="shared" si="1201"/>
        <v>https://www.udobaer.de/out/media/public/cust/others/s0000841-2021-ch_it.pdf</v>
      </c>
    </row>
    <row r="36203" spans="1:2" x14ac:dyDescent="0.2">
      <c r="A36203" s="1" t="s">
        <v>27088</v>
      </c>
      <c r="B36203" t="str">
        <f t="shared" si="1201"/>
        <v>https://www.udobaer.de/out/media/public/cust/others/s0000841-2021-ch_it.pdf</v>
      </c>
    </row>
    <row r="36204" spans="1:2" x14ac:dyDescent="0.2">
      <c r="A36204" s="1" t="s">
        <v>27089</v>
      </c>
      <c r="B36204" t="str">
        <f t="shared" si="1201"/>
        <v>https://www.udobaer.de/out/media/public/cust/others/s0000841-2021-ch_it.pdf</v>
      </c>
    </row>
    <row r="36205" spans="1:2" x14ac:dyDescent="0.2">
      <c r="A36205" s="1" t="s">
        <v>27090</v>
      </c>
      <c r="B36205" t="str">
        <f t="shared" si="1201"/>
        <v>https://www.udobaer.de/out/media/public/cust/others/s0000841-2021-ch_it.pdf</v>
      </c>
    </row>
    <row r="36206" spans="1:2" x14ac:dyDescent="0.2">
      <c r="A36206" s="1" t="s">
        <v>27091</v>
      </c>
      <c r="B36206" t="str">
        <f t="shared" si="1201"/>
        <v>https://www.udobaer.de/out/media/public/cust/others/s0000841-2021-ch_it.pdf</v>
      </c>
    </row>
    <row r="36207" spans="1:2" x14ac:dyDescent="0.2">
      <c r="A36207" s="1" t="s">
        <v>27092</v>
      </c>
      <c r="B36207" t="str">
        <f t="shared" si="1201"/>
        <v>https://www.udobaer.de/out/media/public/cust/others/s0000841-2021-ch_it.pdf</v>
      </c>
    </row>
    <row r="36208" spans="1:2" x14ac:dyDescent="0.2">
      <c r="A36208" s="1" t="s">
        <v>27093</v>
      </c>
      <c r="B36208" t="str">
        <f t="shared" ref="B36208:B36225" si="1202">HYPERLINK("https://www.udobaer.de/out/media/public/cust/others/s0000841-2021-ch_it.pdf")</f>
        <v>https://www.udobaer.de/out/media/public/cust/others/s0000841-2021-ch_it.pdf</v>
      </c>
    </row>
    <row r="36209" spans="1:2" x14ac:dyDescent="0.2">
      <c r="A36209" s="1" t="s">
        <v>27094</v>
      </c>
      <c r="B36209" t="str">
        <f t="shared" si="1202"/>
        <v>https://www.udobaer.de/out/media/public/cust/others/s0000841-2021-ch_it.pdf</v>
      </c>
    </row>
    <row r="36210" spans="1:2" x14ac:dyDescent="0.2">
      <c r="A36210" s="1" t="s">
        <v>27095</v>
      </c>
      <c r="B36210" t="str">
        <f t="shared" si="1202"/>
        <v>https://www.udobaer.de/out/media/public/cust/others/s0000841-2021-ch_it.pdf</v>
      </c>
    </row>
    <row r="36211" spans="1:2" x14ac:dyDescent="0.2">
      <c r="A36211" s="1" t="s">
        <v>27096</v>
      </c>
      <c r="B36211" t="str">
        <f t="shared" si="1202"/>
        <v>https://www.udobaer.de/out/media/public/cust/others/s0000841-2021-ch_it.pdf</v>
      </c>
    </row>
    <row r="36212" spans="1:2" x14ac:dyDescent="0.2">
      <c r="A36212" s="1" t="s">
        <v>27097</v>
      </c>
      <c r="B36212" t="str">
        <f t="shared" si="1202"/>
        <v>https://www.udobaer.de/out/media/public/cust/others/s0000841-2021-ch_it.pdf</v>
      </c>
    </row>
    <row r="36213" spans="1:2" x14ac:dyDescent="0.2">
      <c r="A36213" s="1" t="s">
        <v>27098</v>
      </c>
      <c r="B36213" t="str">
        <f t="shared" si="1202"/>
        <v>https://www.udobaer.de/out/media/public/cust/others/s0000841-2021-ch_it.pdf</v>
      </c>
    </row>
    <row r="36214" spans="1:2" x14ac:dyDescent="0.2">
      <c r="A36214" s="1" t="s">
        <v>27099</v>
      </c>
      <c r="B36214" t="str">
        <f t="shared" si="1202"/>
        <v>https://www.udobaer.de/out/media/public/cust/others/s0000841-2021-ch_it.pdf</v>
      </c>
    </row>
    <row r="36215" spans="1:2" x14ac:dyDescent="0.2">
      <c r="A36215" s="1" t="s">
        <v>27100</v>
      </c>
      <c r="B36215" t="str">
        <f t="shared" si="1202"/>
        <v>https://www.udobaer.de/out/media/public/cust/others/s0000841-2021-ch_it.pdf</v>
      </c>
    </row>
    <row r="36216" spans="1:2" x14ac:dyDescent="0.2">
      <c r="A36216" s="1" t="s">
        <v>27101</v>
      </c>
      <c r="B36216" t="str">
        <f t="shared" si="1202"/>
        <v>https://www.udobaer.de/out/media/public/cust/others/s0000841-2021-ch_it.pdf</v>
      </c>
    </row>
    <row r="36217" spans="1:2" x14ac:dyDescent="0.2">
      <c r="A36217" s="1" t="s">
        <v>27102</v>
      </c>
      <c r="B36217" t="str">
        <f t="shared" si="1202"/>
        <v>https://www.udobaer.de/out/media/public/cust/others/s0000841-2021-ch_it.pdf</v>
      </c>
    </row>
    <row r="36218" spans="1:2" x14ac:dyDescent="0.2">
      <c r="A36218" s="1" t="s">
        <v>27103</v>
      </c>
      <c r="B36218" t="str">
        <f t="shared" si="1202"/>
        <v>https://www.udobaer.de/out/media/public/cust/others/s0000841-2021-ch_it.pdf</v>
      </c>
    </row>
    <row r="36219" spans="1:2" x14ac:dyDescent="0.2">
      <c r="A36219" s="1" t="s">
        <v>27104</v>
      </c>
      <c r="B36219" t="str">
        <f t="shared" si="1202"/>
        <v>https://www.udobaer.de/out/media/public/cust/others/s0000841-2021-ch_it.pdf</v>
      </c>
    </row>
    <row r="36220" spans="1:2" x14ac:dyDescent="0.2">
      <c r="A36220" s="1" t="s">
        <v>27105</v>
      </c>
      <c r="B36220" t="str">
        <f t="shared" si="1202"/>
        <v>https://www.udobaer.de/out/media/public/cust/others/s0000841-2021-ch_it.pdf</v>
      </c>
    </row>
    <row r="36221" spans="1:2" x14ac:dyDescent="0.2">
      <c r="A36221" s="1" t="s">
        <v>27106</v>
      </c>
      <c r="B36221" t="str">
        <f t="shared" si="1202"/>
        <v>https://www.udobaer.de/out/media/public/cust/others/s0000841-2021-ch_it.pdf</v>
      </c>
    </row>
    <row r="36222" spans="1:2" x14ac:dyDescent="0.2">
      <c r="A36222" s="1" t="s">
        <v>27107</v>
      </c>
      <c r="B36222" t="str">
        <f t="shared" si="1202"/>
        <v>https://www.udobaer.de/out/media/public/cust/others/s0000841-2021-ch_it.pdf</v>
      </c>
    </row>
    <row r="36223" spans="1:2" x14ac:dyDescent="0.2">
      <c r="A36223" s="1" t="s">
        <v>27108</v>
      </c>
      <c r="B36223" t="str">
        <f t="shared" si="1202"/>
        <v>https://www.udobaer.de/out/media/public/cust/others/s0000841-2021-ch_it.pdf</v>
      </c>
    </row>
    <row r="36224" spans="1:2" x14ac:dyDescent="0.2">
      <c r="A36224" s="1" t="s">
        <v>27109</v>
      </c>
      <c r="B36224" t="str">
        <f t="shared" si="1202"/>
        <v>https://www.udobaer.de/out/media/public/cust/others/s0000841-2021-ch_it.pdf</v>
      </c>
    </row>
    <row r="36225" spans="1:2" x14ac:dyDescent="0.2">
      <c r="A36225" s="1" t="s">
        <v>27110</v>
      </c>
      <c r="B36225" t="str">
        <f t="shared" si="1202"/>
        <v>https://www.udobaer.de/out/media/public/cust/others/s0000841-2021-ch_it.pdf</v>
      </c>
    </row>
    <row r="36226" spans="1:2" x14ac:dyDescent="0.2">
      <c r="A36226" s="1" t="s">
        <v>21173</v>
      </c>
      <c r="B36226" t="str">
        <f t="shared" ref="B36226:B36262" si="1203">HYPERLINK("https://www.udobaer.de/out/media/public/cust/others/s0000842-2021-ch_it.pdf")</f>
        <v>https://www.udobaer.de/out/media/public/cust/others/s0000842-2021-ch_it.pdf</v>
      </c>
    </row>
    <row r="36227" spans="1:2" x14ac:dyDescent="0.2">
      <c r="A36227" s="1" t="s">
        <v>21187</v>
      </c>
      <c r="B36227" t="str">
        <f t="shared" si="1203"/>
        <v>https://www.udobaer.de/out/media/public/cust/others/s0000842-2021-ch_it.pdf</v>
      </c>
    </row>
    <row r="36228" spans="1:2" x14ac:dyDescent="0.2">
      <c r="A36228" s="1" t="s">
        <v>21198</v>
      </c>
      <c r="B36228" t="str">
        <f t="shared" si="1203"/>
        <v>https://www.udobaer.de/out/media/public/cust/others/s0000842-2021-ch_it.pdf</v>
      </c>
    </row>
    <row r="36229" spans="1:2" x14ac:dyDescent="0.2">
      <c r="A36229" s="1" t="s">
        <v>21302</v>
      </c>
      <c r="B36229" t="str">
        <f t="shared" si="1203"/>
        <v>https://www.udobaer.de/out/media/public/cust/others/s0000842-2021-ch_it.pdf</v>
      </c>
    </row>
    <row r="36230" spans="1:2" x14ac:dyDescent="0.2">
      <c r="A36230" s="1" t="s">
        <v>21303</v>
      </c>
      <c r="B36230" t="str">
        <f t="shared" si="1203"/>
        <v>https://www.udobaer.de/out/media/public/cust/others/s0000842-2021-ch_it.pdf</v>
      </c>
    </row>
    <row r="36231" spans="1:2" x14ac:dyDescent="0.2">
      <c r="A36231" s="1" t="s">
        <v>21304</v>
      </c>
      <c r="B36231" t="str">
        <f t="shared" si="1203"/>
        <v>https://www.udobaer.de/out/media/public/cust/others/s0000842-2021-ch_it.pdf</v>
      </c>
    </row>
    <row r="36232" spans="1:2" x14ac:dyDescent="0.2">
      <c r="A36232" s="1" t="s">
        <v>21313</v>
      </c>
      <c r="B36232" t="str">
        <f t="shared" si="1203"/>
        <v>https://www.udobaer.de/out/media/public/cust/others/s0000842-2021-ch_it.pdf</v>
      </c>
    </row>
    <row r="36233" spans="1:2" x14ac:dyDescent="0.2">
      <c r="A36233" s="1" t="s">
        <v>24457</v>
      </c>
      <c r="B36233" t="str">
        <f t="shared" si="1203"/>
        <v>https://www.udobaer.de/out/media/public/cust/others/s0000842-2021-ch_it.pdf</v>
      </c>
    </row>
    <row r="36234" spans="1:2" x14ac:dyDescent="0.2">
      <c r="A36234" s="1" t="s">
        <v>24459</v>
      </c>
      <c r="B36234" t="str">
        <f t="shared" si="1203"/>
        <v>https://www.udobaer.de/out/media/public/cust/others/s0000842-2021-ch_it.pdf</v>
      </c>
    </row>
    <row r="36235" spans="1:2" x14ac:dyDescent="0.2">
      <c r="A36235" s="1" t="s">
        <v>24460</v>
      </c>
      <c r="B36235" t="str">
        <f t="shared" si="1203"/>
        <v>https://www.udobaer.de/out/media/public/cust/others/s0000842-2021-ch_it.pdf</v>
      </c>
    </row>
    <row r="36236" spans="1:2" x14ac:dyDescent="0.2">
      <c r="A36236" s="1" t="s">
        <v>24461</v>
      </c>
      <c r="B36236" t="str">
        <f t="shared" si="1203"/>
        <v>https://www.udobaer.de/out/media/public/cust/others/s0000842-2021-ch_it.pdf</v>
      </c>
    </row>
    <row r="36237" spans="1:2" x14ac:dyDescent="0.2">
      <c r="A36237" s="1" t="s">
        <v>24462</v>
      </c>
      <c r="B36237" t="str">
        <f t="shared" si="1203"/>
        <v>https://www.udobaer.de/out/media/public/cust/others/s0000842-2021-ch_it.pdf</v>
      </c>
    </row>
    <row r="36238" spans="1:2" x14ac:dyDescent="0.2">
      <c r="A36238" s="1" t="s">
        <v>24463</v>
      </c>
      <c r="B36238" t="str">
        <f t="shared" si="1203"/>
        <v>https://www.udobaer.de/out/media/public/cust/others/s0000842-2021-ch_it.pdf</v>
      </c>
    </row>
    <row r="36239" spans="1:2" x14ac:dyDescent="0.2">
      <c r="A36239" s="1" t="s">
        <v>24463</v>
      </c>
      <c r="B36239" t="str">
        <f t="shared" si="1203"/>
        <v>https://www.udobaer.de/out/media/public/cust/others/s0000842-2021-ch_it.pdf</v>
      </c>
    </row>
    <row r="36240" spans="1:2" x14ac:dyDescent="0.2">
      <c r="A36240" s="1" t="s">
        <v>24464</v>
      </c>
      <c r="B36240" t="str">
        <f t="shared" si="1203"/>
        <v>https://www.udobaer.de/out/media/public/cust/others/s0000842-2021-ch_it.pdf</v>
      </c>
    </row>
    <row r="36241" spans="1:2" x14ac:dyDescent="0.2">
      <c r="A36241" s="1" t="s">
        <v>24464</v>
      </c>
      <c r="B36241" t="str">
        <f t="shared" si="1203"/>
        <v>https://www.udobaer.de/out/media/public/cust/others/s0000842-2021-ch_it.pdf</v>
      </c>
    </row>
    <row r="36242" spans="1:2" x14ac:dyDescent="0.2">
      <c r="A36242" s="1" t="s">
        <v>24465</v>
      </c>
      <c r="B36242" t="str">
        <f t="shared" si="1203"/>
        <v>https://www.udobaer.de/out/media/public/cust/others/s0000842-2021-ch_it.pdf</v>
      </c>
    </row>
    <row r="36243" spans="1:2" x14ac:dyDescent="0.2">
      <c r="A36243" s="1" t="s">
        <v>24465</v>
      </c>
      <c r="B36243" t="str">
        <f t="shared" si="1203"/>
        <v>https://www.udobaer.de/out/media/public/cust/others/s0000842-2021-ch_it.pdf</v>
      </c>
    </row>
    <row r="36244" spans="1:2" x14ac:dyDescent="0.2">
      <c r="A36244" s="1" t="s">
        <v>24466</v>
      </c>
      <c r="B36244" t="str">
        <f t="shared" si="1203"/>
        <v>https://www.udobaer.de/out/media/public/cust/others/s0000842-2021-ch_it.pdf</v>
      </c>
    </row>
    <row r="36245" spans="1:2" x14ac:dyDescent="0.2">
      <c r="A36245" s="1" t="s">
        <v>24471</v>
      </c>
      <c r="B36245" t="str">
        <f t="shared" si="1203"/>
        <v>https://www.udobaer.de/out/media/public/cust/others/s0000842-2021-ch_it.pdf</v>
      </c>
    </row>
    <row r="36246" spans="1:2" x14ac:dyDescent="0.2">
      <c r="A36246" s="1" t="s">
        <v>24472</v>
      </c>
      <c r="B36246" t="str">
        <f t="shared" si="1203"/>
        <v>https://www.udobaer.de/out/media/public/cust/others/s0000842-2021-ch_it.pdf</v>
      </c>
    </row>
    <row r="36247" spans="1:2" x14ac:dyDescent="0.2">
      <c r="A36247" s="1" t="s">
        <v>24473</v>
      </c>
      <c r="B36247" t="str">
        <f t="shared" si="1203"/>
        <v>https://www.udobaer.de/out/media/public/cust/others/s0000842-2021-ch_it.pdf</v>
      </c>
    </row>
    <row r="36248" spans="1:2" x14ac:dyDescent="0.2">
      <c r="A36248" s="1" t="s">
        <v>24474</v>
      </c>
      <c r="B36248" t="str">
        <f t="shared" si="1203"/>
        <v>https://www.udobaer.de/out/media/public/cust/others/s0000842-2021-ch_it.pdf</v>
      </c>
    </row>
    <row r="36249" spans="1:2" x14ac:dyDescent="0.2">
      <c r="A36249" s="1" t="s">
        <v>24474</v>
      </c>
      <c r="B36249" t="str">
        <f t="shared" si="1203"/>
        <v>https://www.udobaer.de/out/media/public/cust/others/s0000842-2021-ch_it.pdf</v>
      </c>
    </row>
    <row r="36250" spans="1:2" x14ac:dyDescent="0.2">
      <c r="A36250" s="1" t="s">
        <v>24475</v>
      </c>
      <c r="B36250" t="str">
        <f t="shared" si="1203"/>
        <v>https://www.udobaer.de/out/media/public/cust/others/s0000842-2021-ch_it.pdf</v>
      </c>
    </row>
    <row r="36251" spans="1:2" x14ac:dyDescent="0.2">
      <c r="A36251" s="1" t="s">
        <v>24475</v>
      </c>
      <c r="B36251" t="str">
        <f t="shared" si="1203"/>
        <v>https://www.udobaer.de/out/media/public/cust/others/s0000842-2021-ch_it.pdf</v>
      </c>
    </row>
    <row r="36252" spans="1:2" x14ac:dyDescent="0.2">
      <c r="A36252" s="1" t="s">
        <v>24476</v>
      </c>
      <c r="B36252" t="str">
        <f t="shared" si="1203"/>
        <v>https://www.udobaer.de/out/media/public/cust/others/s0000842-2021-ch_it.pdf</v>
      </c>
    </row>
    <row r="36253" spans="1:2" x14ac:dyDescent="0.2">
      <c r="A36253" s="1" t="s">
        <v>24476</v>
      </c>
      <c r="B36253" t="str">
        <f t="shared" si="1203"/>
        <v>https://www.udobaer.de/out/media/public/cust/others/s0000842-2021-ch_it.pdf</v>
      </c>
    </row>
    <row r="36254" spans="1:2" x14ac:dyDescent="0.2">
      <c r="A36254" s="1" t="s">
        <v>24477</v>
      </c>
      <c r="B36254" t="str">
        <f t="shared" si="1203"/>
        <v>https://www.udobaer.de/out/media/public/cust/others/s0000842-2021-ch_it.pdf</v>
      </c>
    </row>
    <row r="36255" spans="1:2" x14ac:dyDescent="0.2">
      <c r="A36255" s="1" t="s">
        <v>24477</v>
      </c>
      <c r="B36255" t="str">
        <f t="shared" si="1203"/>
        <v>https://www.udobaer.de/out/media/public/cust/others/s0000842-2021-ch_it.pdf</v>
      </c>
    </row>
    <row r="36256" spans="1:2" x14ac:dyDescent="0.2">
      <c r="A36256" s="1" t="s">
        <v>24501</v>
      </c>
      <c r="B36256" t="str">
        <f t="shared" si="1203"/>
        <v>https://www.udobaer.de/out/media/public/cust/others/s0000842-2021-ch_it.pdf</v>
      </c>
    </row>
    <row r="36257" spans="1:2" x14ac:dyDescent="0.2">
      <c r="A36257" s="1" t="s">
        <v>24502</v>
      </c>
      <c r="B36257" t="str">
        <f t="shared" si="1203"/>
        <v>https://www.udobaer.de/out/media/public/cust/others/s0000842-2021-ch_it.pdf</v>
      </c>
    </row>
    <row r="36258" spans="1:2" x14ac:dyDescent="0.2">
      <c r="A36258" s="1" t="s">
        <v>24503</v>
      </c>
      <c r="B36258" t="str">
        <f t="shared" si="1203"/>
        <v>https://www.udobaer.de/out/media/public/cust/others/s0000842-2021-ch_it.pdf</v>
      </c>
    </row>
    <row r="36259" spans="1:2" x14ac:dyDescent="0.2">
      <c r="A36259" s="1" t="s">
        <v>24504</v>
      </c>
      <c r="B36259" t="str">
        <f t="shared" si="1203"/>
        <v>https://www.udobaer.de/out/media/public/cust/others/s0000842-2021-ch_it.pdf</v>
      </c>
    </row>
    <row r="36260" spans="1:2" x14ac:dyDescent="0.2">
      <c r="A36260" s="1" t="s">
        <v>24508</v>
      </c>
      <c r="B36260" t="str">
        <f t="shared" si="1203"/>
        <v>https://www.udobaer.de/out/media/public/cust/others/s0000842-2021-ch_it.pdf</v>
      </c>
    </row>
    <row r="36261" spans="1:2" x14ac:dyDescent="0.2">
      <c r="A36261" s="1" t="s">
        <v>27676</v>
      </c>
      <c r="B36261" t="str">
        <f t="shared" si="1203"/>
        <v>https://www.udobaer.de/out/media/public/cust/others/s0000842-2021-ch_it.pdf</v>
      </c>
    </row>
    <row r="36262" spans="1:2" x14ac:dyDescent="0.2">
      <c r="A36262" s="1" t="s">
        <v>27682</v>
      </c>
      <c r="B36262" t="str">
        <f t="shared" si="1203"/>
        <v>https://www.udobaer.de/out/media/public/cust/others/s0000842-2021-ch_it.pdf</v>
      </c>
    </row>
    <row r="36263" spans="1:2" x14ac:dyDescent="0.2">
      <c r="A36263" s="1" t="s">
        <v>14952</v>
      </c>
      <c r="B36263" t="str">
        <f>HYPERLINK("https://www.udobaer.de/out/media/public/cust/others/s0000843-2021-ch_it.pdf")</f>
        <v>https://www.udobaer.de/out/media/public/cust/others/s0000843-2021-ch_it.pdf</v>
      </c>
    </row>
    <row r="36264" spans="1:2" x14ac:dyDescent="0.2">
      <c r="A36264" s="1" t="s">
        <v>14952</v>
      </c>
      <c r="B36264" t="str">
        <f>HYPERLINK("https://www.udobaer.de/out/media/public/cust/others/s0000843-2021-ch_it.pdf")</f>
        <v>https://www.udobaer.de/out/media/public/cust/others/s0000843-2021-ch_it.pdf</v>
      </c>
    </row>
    <row r="36265" spans="1:2" x14ac:dyDescent="0.2">
      <c r="A36265" s="1" t="s">
        <v>14952</v>
      </c>
      <c r="B36265" t="str">
        <f>HYPERLINK("https://www.udobaer.de/out/media/public/cust/others/s0000843-2021-ch_it.pdf")</f>
        <v>https://www.udobaer.de/out/media/public/cust/others/s0000843-2021-ch_it.pdf</v>
      </c>
    </row>
    <row r="36266" spans="1:2" x14ac:dyDescent="0.2">
      <c r="A36266" s="1" t="s">
        <v>24498</v>
      </c>
      <c r="B36266" t="str">
        <f t="shared" ref="B36266:B36308" si="1204">HYPERLINK("https://www.udobaer.de/out/media/public/cust/others/s0000844-2021-ch_it.pdf")</f>
        <v>https://www.udobaer.de/out/media/public/cust/others/s0000844-2021-ch_it.pdf</v>
      </c>
    </row>
    <row r="36267" spans="1:2" x14ac:dyDescent="0.2">
      <c r="A36267" s="1" t="s">
        <v>24499</v>
      </c>
      <c r="B36267" t="str">
        <f t="shared" si="1204"/>
        <v>https://www.udobaer.de/out/media/public/cust/others/s0000844-2021-ch_it.pdf</v>
      </c>
    </row>
    <row r="36268" spans="1:2" x14ac:dyDescent="0.2">
      <c r="A36268" s="1" t="s">
        <v>24500</v>
      </c>
      <c r="B36268" t="str">
        <f t="shared" si="1204"/>
        <v>https://www.udobaer.de/out/media/public/cust/others/s0000844-2021-ch_it.pdf</v>
      </c>
    </row>
    <row r="36269" spans="1:2" x14ac:dyDescent="0.2">
      <c r="A36269" s="1" t="s">
        <v>24505</v>
      </c>
      <c r="B36269" t="str">
        <f t="shared" si="1204"/>
        <v>https://www.udobaer.de/out/media/public/cust/others/s0000844-2021-ch_it.pdf</v>
      </c>
    </row>
    <row r="36270" spans="1:2" x14ac:dyDescent="0.2">
      <c r="A36270" s="1" t="s">
        <v>24506</v>
      </c>
      <c r="B36270" t="str">
        <f t="shared" si="1204"/>
        <v>https://www.udobaer.de/out/media/public/cust/others/s0000844-2021-ch_it.pdf</v>
      </c>
    </row>
    <row r="36271" spans="1:2" x14ac:dyDescent="0.2">
      <c r="A36271" s="1" t="s">
        <v>24507</v>
      </c>
      <c r="B36271" t="str">
        <f t="shared" si="1204"/>
        <v>https://www.udobaer.de/out/media/public/cust/others/s0000844-2021-ch_it.pdf</v>
      </c>
    </row>
    <row r="36272" spans="1:2" x14ac:dyDescent="0.2">
      <c r="A36272" s="1" t="s">
        <v>24509</v>
      </c>
      <c r="B36272" t="str">
        <f t="shared" si="1204"/>
        <v>https://www.udobaer.de/out/media/public/cust/others/s0000844-2021-ch_it.pdf</v>
      </c>
    </row>
    <row r="36273" spans="1:2" x14ac:dyDescent="0.2">
      <c r="A36273" s="1" t="s">
        <v>24510</v>
      </c>
      <c r="B36273" t="str">
        <f t="shared" si="1204"/>
        <v>https://www.udobaer.de/out/media/public/cust/others/s0000844-2021-ch_it.pdf</v>
      </c>
    </row>
    <row r="36274" spans="1:2" x14ac:dyDescent="0.2">
      <c r="A36274" s="1" t="s">
        <v>24511</v>
      </c>
      <c r="B36274" t="str">
        <f t="shared" si="1204"/>
        <v>https://www.udobaer.de/out/media/public/cust/others/s0000844-2021-ch_it.pdf</v>
      </c>
    </row>
    <row r="36275" spans="1:2" x14ac:dyDescent="0.2">
      <c r="A36275" s="1" t="s">
        <v>24512</v>
      </c>
      <c r="B36275" t="str">
        <f t="shared" si="1204"/>
        <v>https://www.udobaer.de/out/media/public/cust/others/s0000844-2021-ch_it.pdf</v>
      </c>
    </row>
    <row r="36276" spans="1:2" x14ac:dyDescent="0.2">
      <c r="A36276" s="1" t="s">
        <v>24513</v>
      </c>
      <c r="B36276" t="str">
        <f t="shared" si="1204"/>
        <v>https://www.udobaer.de/out/media/public/cust/others/s0000844-2021-ch_it.pdf</v>
      </c>
    </row>
    <row r="36277" spans="1:2" x14ac:dyDescent="0.2">
      <c r="A36277" s="1" t="s">
        <v>24514</v>
      </c>
      <c r="B36277" t="str">
        <f t="shared" si="1204"/>
        <v>https://www.udobaer.de/out/media/public/cust/others/s0000844-2021-ch_it.pdf</v>
      </c>
    </row>
    <row r="36278" spans="1:2" x14ac:dyDescent="0.2">
      <c r="A36278" s="1" t="s">
        <v>24515</v>
      </c>
      <c r="B36278" t="str">
        <f t="shared" si="1204"/>
        <v>https://www.udobaer.de/out/media/public/cust/others/s0000844-2021-ch_it.pdf</v>
      </c>
    </row>
    <row r="36279" spans="1:2" x14ac:dyDescent="0.2">
      <c r="A36279" s="1" t="s">
        <v>24516</v>
      </c>
      <c r="B36279" t="str">
        <f t="shared" si="1204"/>
        <v>https://www.udobaer.de/out/media/public/cust/others/s0000844-2021-ch_it.pdf</v>
      </c>
    </row>
    <row r="36280" spans="1:2" x14ac:dyDescent="0.2">
      <c r="A36280" s="1" t="s">
        <v>24517</v>
      </c>
      <c r="B36280" t="str">
        <f t="shared" si="1204"/>
        <v>https://www.udobaer.de/out/media/public/cust/others/s0000844-2021-ch_it.pdf</v>
      </c>
    </row>
    <row r="36281" spans="1:2" x14ac:dyDescent="0.2">
      <c r="A36281" s="1" t="s">
        <v>24518</v>
      </c>
      <c r="B36281" t="str">
        <f t="shared" si="1204"/>
        <v>https://www.udobaer.de/out/media/public/cust/others/s0000844-2021-ch_it.pdf</v>
      </c>
    </row>
    <row r="36282" spans="1:2" x14ac:dyDescent="0.2">
      <c r="A36282" s="1" t="s">
        <v>24519</v>
      </c>
      <c r="B36282" t="str">
        <f t="shared" si="1204"/>
        <v>https://www.udobaer.de/out/media/public/cust/others/s0000844-2021-ch_it.pdf</v>
      </c>
    </row>
    <row r="36283" spans="1:2" x14ac:dyDescent="0.2">
      <c r="A36283" s="1" t="s">
        <v>24520</v>
      </c>
      <c r="B36283" t="str">
        <f t="shared" si="1204"/>
        <v>https://www.udobaer.de/out/media/public/cust/others/s0000844-2021-ch_it.pdf</v>
      </c>
    </row>
    <row r="36284" spans="1:2" x14ac:dyDescent="0.2">
      <c r="A36284" s="1" t="s">
        <v>24521</v>
      </c>
      <c r="B36284" t="str">
        <f t="shared" si="1204"/>
        <v>https://www.udobaer.de/out/media/public/cust/others/s0000844-2021-ch_it.pdf</v>
      </c>
    </row>
    <row r="36285" spans="1:2" x14ac:dyDescent="0.2">
      <c r="A36285" s="1" t="s">
        <v>24522</v>
      </c>
      <c r="B36285" t="str">
        <f t="shared" si="1204"/>
        <v>https://www.udobaer.de/out/media/public/cust/others/s0000844-2021-ch_it.pdf</v>
      </c>
    </row>
    <row r="36286" spans="1:2" x14ac:dyDescent="0.2">
      <c r="A36286" s="1" t="s">
        <v>24523</v>
      </c>
      <c r="B36286" t="str">
        <f t="shared" si="1204"/>
        <v>https://www.udobaer.de/out/media/public/cust/others/s0000844-2021-ch_it.pdf</v>
      </c>
    </row>
    <row r="36287" spans="1:2" x14ac:dyDescent="0.2">
      <c r="A36287" s="1" t="s">
        <v>24524</v>
      </c>
      <c r="B36287" t="str">
        <f t="shared" si="1204"/>
        <v>https://www.udobaer.de/out/media/public/cust/others/s0000844-2021-ch_it.pdf</v>
      </c>
    </row>
    <row r="36288" spans="1:2" x14ac:dyDescent="0.2">
      <c r="A36288" s="1" t="s">
        <v>24525</v>
      </c>
      <c r="B36288" t="str">
        <f t="shared" si="1204"/>
        <v>https://www.udobaer.de/out/media/public/cust/others/s0000844-2021-ch_it.pdf</v>
      </c>
    </row>
    <row r="36289" spans="1:2" x14ac:dyDescent="0.2">
      <c r="A36289" s="1" t="s">
        <v>24526</v>
      </c>
      <c r="B36289" t="str">
        <f t="shared" si="1204"/>
        <v>https://www.udobaer.de/out/media/public/cust/others/s0000844-2021-ch_it.pdf</v>
      </c>
    </row>
    <row r="36290" spans="1:2" x14ac:dyDescent="0.2">
      <c r="A36290" s="1" t="s">
        <v>24527</v>
      </c>
      <c r="B36290" t="str">
        <f t="shared" si="1204"/>
        <v>https://www.udobaer.de/out/media/public/cust/others/s0000844-2021-ch_it.pdf</v>
      </c>
    </row>
    <row r="36291" spans="1:2" x14ac:dyDescent="0.2">
      <c r="A36291" s="1" t="s">
        <v>24528</v>
      </c>
      <c r="B36291" t="str">
        <f t="shared" si="1204"/>
        <v>https://www.udobaer.de/out/media/public/cust/others/s0000844-2021-ch_it.pdf</v>
      </c>
    </row>
    <row r="36292" spans="1:2" x14ac:dyDescent="0.2">
      <c r="A36292" s="1" t="s">
        <v>24529</v>
      </c>
      <c r="B36292" t="str">
        <f t="shared" si="1204"/>
        <v>https://www.udobaer.de/out/media/public/cust/others/s0000844-2021-ch_it.pdf</v>
      </c>
    </row>
    <row r="36293" spans="1:2" x14ac:dyDescent="0.2">
      <c r="A36293" s="1" t="s">
        <v>24530</v>
      </c>
      <c r="B36293" t="str">
        <f t="shared" si="1204"/>
        <v>https://www.udobaer.de/out/media/public/cust/others/s0000844-2021-ch_it.pdf</v>
      </c>
    </row>
    <row r="36294" spans="1:2" x14ac:dyDescent="0.2">
      <c r="A36294" s="1" t="s">
        <v>24531</v>
      </c>
      <c r="B36294" t="str">
        <f t="shared" si="1204"/>
        <v>https://www.udobaer.de/out/media/public/cust/others/s0000844-2021-ch_it.pdf</v>
      </c>
    </row>
    <row r="36295" spans="1:2" x14ac:dyDescent="0.2">
      <c r="A36295" s="1" t="s">
        <v>24532</v>
      </c>
      <c r="B36295" t="str">
        <f t="shared" si="1204"/>
        <v>https://www.udobaer.de/out/media/public/cust/others/s0000844-2021-ch_it.pdf</v>
      </c>
    </row>
    <row r="36296" spans="1:2" x14ac:dyDescent="0.2">
      <c r="A36296" s="1" t="s">
        <v>24533</v>
      </c>
      <c r="B36296" t="str">
        <f t="shared" si="1204"/>
        <v>https://www.udobaer.de/out/media/public/cust/others/s0000844-2021-ch_it.pdf</v>
      </c>
    </row>
    <row r="36297" spans="1:2" x14ac:dyDescent="0.2">
      <c r="A36297" s="1" t="s">
        <v>24534</v>
      </c>
      <c r="B36297" t="str">
        <f t="shared" si="1204"/>
        <v>https://www.udobaer.de/out/media/public/cust/others/s0000844-2021-ch_it.pdf</v>
      </c>
    </row>
    <row r="36298" spans="1:2" x14ac:dyDescent="0.2">
      <c r="A36298" s="1" t="s">
        <v>24535</v>
      </c>
      <c r="B36298" t="str">
        <f t="shared" si="1204"/>
        <v>https://www.udobaer.de/out/media/public/cust/others/s0000844-2021-ch_it.pdf</v>
      </c>
    </row>
    <row r="36299" spans="1:2" x14ac:dyDescent="0.2">
      <c r="A36299" s="1" t="s">
        <v>24536</v>
      </c>
      <c r="B36299" t="str">
        <f t="shared" si="1204"/>
        <v>https://www.udobaer.de/out/media/public/cust/others/s0000844-2021-ch_it.pdf</v>
      </c>
    </row>
    <row r="36300" spans="1:2" x14ac:dyDescent="0.2">
      <c r="A36300" s="1" t="s">
        <v>24550</v>
      </c>
      <c r="B36300" t="str">
        <f t="shared" si="1204"/>
        <v>https://www.udobaer.de/out/media/public/cust/others/s0000844-2021-ch_it.pdf</v>
      </c>
    </row>
    <row r="36301" spans="1:2" x14ac:dyDescent="0.2">
      <c r="A36301" s="1" t="s">
        <v>24551</v>
      </c>
      <c r="B36301" t="str">
        <f t="shared" si="1204"/>
        <v>https://www.udobaer.de/out/media/public/cust/others/s0000844-2021-ch_it.pdf</v>
      </c>
    </row>
    <row r="36302" spans="1:2" x14ac:dyDescent="0.2">
      <c r="A36302" s="1" t="s">
        <v>24552</v>
      </c>
      <c r="B36302" t="str">
        <f t="shared" si="1204"/>
        <v>https://www.udobaer.de/out/media/public/cust/others/s0000844-2021-ch_it.pdf</v>
      </c>
    </row>
    <row r="36303" spans="1:2" x14ac:dyDescent="0.2">
      <c r="A36303" s="1" t="s">
        <v>24553</v>
      </c>
      <c r="B36303" t="str">
        <f t="shared" si="1204"/>
        <v>https://www.udobaer.de/out/media/public/cust/others/s0000844-2021-ch_it.pdf</v>
      </c>
    </row>
    <row r="36304" spans="1:2" x14ac:dyDescent="0.2">
      <c r="A36304" s="1" t="s">
        <v>24554</v>
      </c>
      <c r="B36304" t="str">
        <f t="shared" si="1204"/>
        <v>https://www.udobaer.de/out/media/public/cust/others/s0000844-2021-ch_it.pdf</v>
      </c>
    </row>
    <row r="36305" spans="1:2" x14ac:dyDescent="0.2">
      <c r="A36305" s="1" t="s">
        <v>24555</v>
      </c>
      <c r="B36305" t="str">
        <f t="shared" si="1204"/>
        <v>https://www.udobaer.de/out/media/public/cust/others/s0000844-2021-ch_it.pdf</v>
      </c>
    </row>
    <row r="36306" spans="1:2" x14ac:dyDescent="0.2">
      <c r="A36306" s="1" t="s">
        <v>24556</v>
      </c>
      <c r="B36306" t="str">
        <f t="shared" si="1204"/>
        <v>https://www.udobaer.de/out/media/public/cust/others/s0000844-2021-ch_it.pdf</v>
      </c>
    </row>
    <row r="36307" spans="1:2" x14ac:dyDescent="0.2">
      <c r="A36307" s="1" t="s">
        <v>24557</v>
      </c>
      <c r="B36307" t="str">
        <f t="shared" si="1204"/>
        <v>https://www.udobaer.de/out/media/public/cust/others/s0000844-2021-ch_it.pdf</v>
      </c>
    </row>
    <row r="36308" spans="1:2" x14ac:dyDescent="0.2">
      <c r="A36308" s="1" t="s">
        <v>24558</v>
      </c>
      <c r="B36308" t="str">
        <f t="shared" si="1204"/>
        <v>https://www.udobaer.de/out/media/public/cust/others/s0000844-2021-ch_it.pdf</v>
      </c>
    </row>
    <row r="36309" spans="1:2" x14ac:dyDescent="0.2">
      <c r="A36309" s="1" t="s">
        <v>24559</v>
      </c>
      <c r="B36309" t="str">
        <f t="shared" ref="B36309:B36351" si="1205">HYPERLINK("https://www.udobaer.de/out/media/public/cust/others/s0000844-2021-ch_it.pdf")</f>
        <v>https://www.udobaer.de/out/media/public/cust/others/s0000844-2021-ch_it.pdf</v>
      </c>
    </row>
    <row r="36310" spans="1:2" x14ac:dyDescent="0.2">
      <c r="A36310" s="1" t="s">
        <v>24560</v>
      </c>
      <c r="B36310" t="str">
        <f t="shared" si="1205"/>
        <v>https://www.udobaer.de/out/media/public/cust/others/s0000844-2021-ch_it.pdf</v>
      </c>
    </row>
    <row r="36311" spans="1:2" x14ac:dyDescent="0.2">
      <c r="A36311" s="1" t="s">
        <v>24561</v>
      </c>
      <c r="B36311" t="str">
        <f t="shared" si="1205"/>
        <v>https://www.udobaer.de/out/media/public/cust/others/s0000844-2021-ch_it.pdf</v>
      </c>
    </row>
    <row r="36312" spans="1:2" x14ac:dyDescent="0.2">
      <c r="A36312" s="1" t="s">
        <v>24562</v>
      </c>
      <c r="B36312" t="str">
        <f t="shared" si="1205"/>
        <v>https://www.udobaer.de/out/media/public/cust/others/s0000844-2021-ch_it.pdf</v>
      </c>
    </row>
    <row r="36313" spans="1:2" x14ac:dyDescent="0.2">
      <c r="A36313" s="1" t="s">
        <v>24563</v>
      </c>
      <c r="B36313" t="str">
        <f t="shared" si="1205"/>
        <v>https://www.udobaer.de/out/media/public/cust/others/s0000844-2021-ch_it.pdf</v>
      </c>
    </row>
    <row r="36314" spans="1:2" x14ac:dyDescent="0.2">
      <c r="A36314" s="1" t="s">
        <v>24564</v>
      </c>
      <c r="B36314" t="str">
        <f t="shared" si="1205"/>
        <v>https://www.udobaer.de/out/media/public/cust/others/s0000844-2021-ch_it.pdf</v>
      </c>
    </row>
    <row r="36315" spans="1:2" x14ac:dyDescent="0.2">
      <c r="A36315" s="1" t="s">
        <v>24565</v>
      </c>
      <c r="B36315" t="str">
        <f t="shared" si="1205"/>
        <v>https://www.udobaer.de/out/media/public/cust/others/s0000844-2021-ch_it.pdf</v>
      </c>
    </row>
    <row r="36316" spans="1:2" x14ac:dyDescent="0.2">
      <c r="A36316" s="1" t="s">
        <v>24566</v>
      </c>
      <c r="B36316" t="str">
        <f t="shared" si="1205"/>
        <v>https://www.udobaer.de/out/media/public/cust/others/s0000844-2021-ch_it.pdf</v>
      </c>
    </row>
    <row r="36317" spans="1:2" x14ac:dyDescent="0.2">
      <c r="A36317" s="1" t="s">
        <v>24567</v>
      </c>
      <c r="B36317" t="str">
        <f t="shared" si="1205"/>
        <v>https://www.udobaer.de/out/media/public/cust/others/s0000844-2021-ch_it.pdf</v>
      </c>
    </row>
    <row r="36318" spans="1:2" x14ac:dyDescent="0.2">
      <c r="A36318" s="1" t="s">
        <v>24568</v>
      </c>
      <c r="B36318" t="str">
        <f t="shared" si="1205"/>
        <v>https://www.udobaer.de/out/media/public/cust/others/s0000844-2021-ch_it.pdf</v>
      </c>
    </row>
    <row r="36319" spans="1:2" x14ac:dyDescent="0.2">
      <c r="A36319" s="1" t="s">
        <v>24569</v>
      </c>
      <c r="B36319" t="str">
        <f t="shared" si="1205"/>
        <v>https://www.udobaer.de/out/media/public/cust/others/s0000844-2021-ch_it.pdf</v>
      </c>
    </row>
    <row r="36320" spans="1:2" x14ac:dyDescent="0.2">
      <c r="A36320" s="1" t="s">
        <v>24570</v>
      </c>
      <c r="B36320" t="str">
        <f t="shared" si="1205"/>
        <v>https://www.udobaer.de/out/media/public/cust/others/s0000844-2021-ch_it.pdf</v>
      </c>
    </row>
    <row r="36321" spans="1:2" x14ac:dyDescent="0.2">
      <c r="A36321" s="1" t="s">
        <v>24571</v>
      </c>
      <c r="B36321" t="str">
        <f t="shared" si="1205"/>
        <v>https://www.udobaer.de/out/media/public/cust/others/s0000844-2021-ch_it.pdf</v>
      </c>
    </row>
    <row r="36322" spans="1:2" x14ac:dyDescent="0.2">
      <c r="A36322" s="1" t="s">
        <v>24572</v>
      </c>
      <c r="B36322" t="str">
        <f t="shared" si="1205"/>
        <v>https://www.udobaer.de/out/media/public/cust/others/s0000844-2021-ch_it.pdf</v>
      </c>
    </row>
    <row r="36323" spans="1:2" x14ac:dyDescent="0.2">
      <c r="A36323" s="1" t="s">
        <v>24573</v>
      </c>
      <c r="B36323" t="str">
        <f t="shared" si="1205"/>
        <v>https://www.udobaer.de/out/media/public/cust/others/s0000844-2021-ch_it.pdf</v>
      </c>
    </row>
    <row r="36324" spans="1:2" x14ac:dyDescent="0.2">
      <c r="A36324" s="1" t="s">
        <v>24574</v>
      </c>
      <c r="B36324" t="str">
        <f t="shared" si="1205"/>
        <v>https://www.udobaer.de/out/media/public/cust/others/s0000844-2021-ch_it.pdf</v>
      </c>
    </row>
    <row r="36325" spans="1:2" x14ac:dyDescent="0.2">
      <c r="A36325" s="1" t="s">
        <v>24575</v>
      </c>
      <c r="B36325" t="str">
        <f t="shared" si="1205"/>
        <v>https://www.udobaer.de/out/media/public/cust/others/s0000844-2021-ch_it.pdf</v>
      </c>
    </row>
    <row r="36326" spans="1:2" x14ac:dyDescent="0.2">
      <c r="A36326" s="1" t="s">
        <v>24576</v>
      </c>
      <c r="B36326" t="str">
        <f t="shared" si="1205"/>
        <v>https://www.udobaer.de/out/media/public/cust/others/s0000844-2021-ch_it.pdf</v>
      </c>
    </row>
    <row r="36327" spans="1:2" x14ac:dyDescent="0.2">
      <c r="A36327" s="1" t="s">
        <v>24577</v>
      </c>
      <c r="B36327" t="str">
        <f t="shared" si="1205"/>
        <v>https://www.udobaer.de/out/media/public/cust/others/s0000844-2021-ch_it.pdf</v>
      </c>
    </row>
    <row r="36328" spans="1:2" x14ac:dyDescent="0.2">
      <c r="A36328" s="1" t="s">
        <v>24578</v>
      </c>
      <c r="B36328" t="str">
        <f t="shared" si="1205"/>
        <v>https://www.udobaer.de/out/media/public/cust/others/s0000844-2021-ch_it.pdf</v>
      </c>
    </row>
    <row r="36329" spans="1:2" x14ac:dyDescent="0.2">
      <c r="A36329" s="1" t="s">
        <v>24579</v>
      </c>
      <c r="B36329" t="str">
        <f t="shared" si="1205"/>
        <v>https://www.udobaer.de/out/media/public/cust/others/s0000844-2021-ch_it.pdf</v>
      </c>
    </row>
    <row r="36330" spans="1:2" x14ac:dyDescent="0.2">
      <c r="A36330" s="1" t="s">
        <v>24580</v>
      </c>
      <c r="B36330" t="str">
        <f t="shared" si="1205"/>
        <v>https://www.udobaer.de/out/media/public/cust/others/s0000844-2021-ch_it.pdf</v>
      </c>
    </row>
    <row r="36331" spans="1:2" x14ac:dyDescent="0.2">
      <c r="A36331" s="1" t="s">
        <v>24581</v>
      </c>
      <c r="B36331" t="str">
        <f t="shared" si="1205"/>
        <v>https://www.udobaer.de/out/media/public/cust/others/s0000844-2021-ch_it.pdf</v>
      </c>
    </row>
    <row r="36332" spans="1:2" x14ac:dyDescent="0.2">
      <c r="A36332" s="1" t="s">
        <v>24582</v>
      </c>
      <c r="B36332" t="str">
        <f t="shared" si="1205"/>
        <v>https://www.udobaer.de/out/media/public/cust/others/s0000844-2021-ch_it.pdf</v>
      </c>
    </row>
    <row r="36333" spans="1:2" x14ac:dyDescent="0.2">
      <c r="A36333" s="1" t="s">
        <v>24583</v>
      </c>
      <c r="B36333" t="str">
        <f t="shared" si="1205"/>
        <v>https://www.udobaer.de/out/media/public/cust/others/s0000844-2021-ch_it.pdf</v>
      </c>
    </row>
    <row r="36334" spans="1:2" x14ac:dyDescent="0.2">
      <c r="A36334" s="1" t="s">
        <v>24584</v>
      </c>
      <c r="B36334" t="str">
        <f t="shared" si="1205"/>
        <v>https://www.udobaer.de/out/media/public/cust/others/s0000844-2021-ch_it.pdf</v>
      </c>
    </row>
    <row r="36335" spans="1:2" x14ac:dyDescent="0.2">
      <c r="A36335" s="1" t="s">
        <v>24585</v>
      </c>
      <c r="B36335" t="str">
        <f t="shared" si="1205"/>
        <v>https://www.udobaer.de/out/media/public/cust/others/s0000844-2021-ch_it.pdf</v>
      </c>
    </row>
    <row r="36336" spans="1:2" x14ac:dyDescent="0.2">
      <c r="A36336" s="1" t="s">
        <v>24586</v>
      </c>
      <c r="B36336" t="str">
        <f t="shared" si="1205"/>
        <v>https://www.udobaer.de/out/media/public/cust/others/s0000844-2021-ch_it.pdf</v>
      </c>
    </row>
    <row r="36337" spans="1:2" x14ac:dyDescent="0.2">
      <c r="A36337" s="1" t="s">
        <v>24587</v>
      </c>
      <c r="B36337" t="str">
        <f t="shared" si="1205"/>
        <v>https://www.udobaer.de/out/media/public/cust/others/s0000844-2021-ch_it.pdf</v>
      </c>
    </row>
    <row r="36338" spans="1:2" x14ac:dyDescent="0.2">
      <c r="A36338" s="1" t="s">
        <v>24588</v>
      </c>
      <c r="B36338" t="str">
        <f t="shared" si="1205"/>
        <v>https://www.udobaer.de/out/media/public/cust/others/s0000844-2021-ch_it.pdf</v>
      </c>
    </row>
    <row r="36339" spans="1:2" x14ac:dyDescent="0.2">
      <c r="A36339" s="1" t="s">
        <v>24589</v>
      </c>
      <c r="B36339" t="str">
        <f t="shared" si="1205"/>
        <v>https://www.udobaer.de/out/media/public/cust/others/s0000844-2021-ch_it.pdf</v>
      </c>
    </row>
    <row r="36340" spans="1:2" x14ac:dyDescent="0.2">
      <c r="A36340" s="1" t="s">
        <v>24590</v>
      </c>
      <c r="B36340" t="str">
        <f t="shared" si="1205"/>
        <v>https://www.udobaer.de/out/media/public/cust/others/s0000844-2021-ch_it.pdf</v>
      </c>
    </row>
    <row r="36341" spans="1:2" x14ac:dyDescent="0.2">
      <c r="A36341" s="1" t="s">
        <v>24591</v>
      </c>
      <c r="B36341" t="str">
        <f t="shared" si="1205"/>
        <v>https://www.udobaer.de/out/media/public/cust/others/s0000844-2021-ch_it.pdf</v>
      </c>
    </row>
    <row r="36342" spans="1:2" x14ac:dyDescent="0.2">
      <c r="A36342" s="1" t="s">
        <v>24592</v>
      </c>
      <c r="B36342" t="str">
        <f t="shared" si="1205"/>
        <v>https://www.udobaer.de/out/media/public/cust/others/s0000844-2021-ch_it.pdf</v>
      </c>
    </row>
    <row r="36343" spans="1:2" x14ac:dyDescent="0.2">
      <c r="A36343" s="1" t="s">
        <v>24593</v>
      </c>
      <c r="B36343" t="str">
        <f t="shared" si="1205"/>
        <v>https://www.udobaer.de/out/media/public/cust/others/s0000844-2021-ch_it.pdf</v>
      </c>
    </row>
    <row r="36344" spans="1:2" x14ac:dyDescent="0.2">
      <c r="A36344" s="1" t="s">
        <v>24594</v>
      </c>
      <c r="B36344" t="str">
        <f t="shared" si="1205"/>
        <v>https://www.udobaer.de/out/media/public/cust/others/s0000844-2021-ch_it.pdf</v>
      </c>
    </row>
    <row r="36345" spans="1:2" x14ac:dyDescent="0.2">
      <c r="A36345" s="1" t="s">
        <v>24595</v>
      </c>
      <c r="B36345" t="str">
        <f t="shared" si="1205"/>
        <v>https://www.udobaer.de/out/media/public/cust/others/s0000844-2021-ch_it.pdf</v>
      </c>
    </row>
    <row r="36346" spans="1:2" x14ac:dyDescent="0.2">
      <c r="A36346" s="1" t="s">
        <v>24596</v>
      </c>
      <c r="B36346" t="str">
        <f t="shared" si="1205"/>
        <v>https://www.udobaer.de/out/media/public/cust/others/s0000844-2021-ch_it.pdf</v>
      </c>
    </row>
    <row r="36347" spans="1:2" x14ac:dyDescent="0.2">
      <c r="A36347" s="1" t="s">
        <v>24597</v>
      </c>
      <c r="B36347" t="str">
        <f t="shared" si="1205"/>
        <v>https://www.udobaer.de/out/media/public/cust/others/s0000844-2021-ch_it.pdf</v>
      </c>
    </row>
    <row r="36348" spans="1:2" x14ac:dyDescent="0.2">
      <c r="A36348" s="1" t="s">
        <v>24601</v>
      </c>
      <c r="B36348" t="str">
        <f t="shared" si="1205"/>
        <v>https://www.udobaer.de/out/media/public/cust/others/s0000844-2021-ch_it.pdf</v>
      </c>
    </row>
    <row r="36349" spans="1:2" x14ac:dyDescent="0.2">
      <c r="A36349" s="1" t="s">
        <v>24605</v>
      </c>
      <c r="B36349" t="str">
        <f t="shared" si="1205"/>
        <v>https://www.udobaer.de/out/media/public/cust/others/s0000844-2021-ch_it.pdf</v>
      </c>
    </row>
    <row r="36350" spans="1:2" x14ac:dyDescent="0.2">
      <c r="A36350" s="1" t="s">
        <v>24606</v>
      </c>
      <c r="B36350" t="str">
        <f t="shared" si="1205"/>
        <v>https://www.udobaer.de/out/media/public/cust/others/s0000844-2021-ch_it.pdf</v>
      </c>
    </row>
    <row r="36351" spans="1:2" x14ac:dyDescent="0.2">
      <c r="A36351" s="1" t="s">
        <v>24607</v>
      </c>
      <c r="B36351" t="str">
        <f t="shared" si="1205"/>
        <v>https://www.udobaer.de/out/media/public/cust/others/s0000844-2021-ch_it.pdf</v>
      </c>
    </row>
    <row r="36352" spans="1:2" x14ac:dyDescent="0.2">
      <c r="A36352" s="1" t="s">
        <v>24608</v>
      </c>
      <c r="B36352" t="str">
        <f t="shared" ref="B36352:B36394" si="1206">HYPERLINK("https://www.udobaer.de/out/media/public/cust/others/s0000844-2021-ch_it.pdf")</f>
        <v>https://www.udobaer.de/out/media/public/cust/others/s0000844-2021-ch_it.pdf</v>
      </c>
    </row>
    <row r="36353" spans="1:2" x14ac:dyDescent="0.2">
      <c r="A36353" s="1" t="s">
        <v>24609</v>
      </c>
      <c r="B36353" t="str">
        <f t="shared" si="1206"/>
        <v>https://www.udobaer.de/out/media/public/cust/others/s0000844-2021-ch_it.pdf</v>
      </c>
    </row>
    <row r="36354" spans="1:2" x14ac:dyDescent="0.2">
      <c r="A36354" s="1" t="s">
        <v>24610</v>
      </c>
      <c r="B36354" t="str">
        <f t="shared" si="1206"/>
        <v>https://www.udobaer.de/out/media/public/cust/others/s0000844-2021-ch_it.pdf</v>
      </c>
    </row>
    <row r="36355" spans="1:2" x14ac:dyDescent="0.2">
      <c r="A36355" s="1" t="s">
        <v>24611</v>
      </c>
      <c r="B36355" t="str">
        <f t="shared" si="1206"/>
        <v>https://www.udobaer.de/out/media/public/cust/others/s0000844-2021-ch_it.pdf</v>
      </c>
    </row>
    <row r="36356" spans="1:2" x14ac:dyDescent="0.2">
      <c r="A36356" s="1" t="s">
        <v>24612</v>
      </c>
      <c r="B36356" t="str">
        <f t="shared" si="1206"/>
        <v>https://www.udobaer.de/out/media/public/cust/others/s0000844-2021-ch_it.pdf</v>
      </c>
    </row>
    <row r="36357" spans="1:2" x14ac:dyDescent="0.2">
      <c r="A36357" s="1" t="s">
        <v>24613</v>
      </c>
      <c r="B36357" t="str">
        <f t="shared" si="1206"/>
        <v>https://www.udobaer.de/out/media/public/cust/others/s0000844-2021-ch_it.pdf</v>
      </c>
    </row>
    <row r="36358" spans="1:2" x14ac:dyDescent="0.2">
      <c r="A36358" s="1" t="s">
        <v>24614</v>
      </c>
      <c r="B36358" t="str">
        <f t="shared" si="1206"/>
        <v>https://www.udobaer.de/out/media/public/cust/others/s0000844-2021-ch_it.pdf</v>
      </c>
    </row>
    <row r="36359" spans="1:2" x14ac:dyDescent="0.2">
      <c r="A36359" s="1" t="s">
        <v>24615</v>
      </c>
      <c r="B36359" t="str">
        <f t="shared" si="1206"/>
        <v>https://www.udobaer.de/out/media/public/cust/others/s0000844-2021-ch_it.pdf</v>
      </c>
    </row>
    <row r="36360" spans="1:2" x14ac:dyDescent="0.2">
      <c r="A36360" s="1" t="s">
        <v>24616</v>
      </c>
      <c r="B36360" t="str">
        <f t="shared" si="1206"/>
        <v>https://www.udobaer.de/out/media/public/cust/others/s0000844-2021-ch_it.pdf</v>
      </c>
    </row>
    <row r="36361" spans="1:2" x14ac:dyDescent="0.2">
      <c r="A36361" s="1" t="s">
        <v>24617</v>
      </c>
      <c r="B36361" t="str">
        <f t="shared" si="1206"/>
        <v>https://www.udobaer.de/out/media/public/cust/others/s0000844-2021-ch_it.pdf</v>
      </c>
    </row>
    <row r="36362" spans="1:2" x14ac:dyDescent="0.2">
      <c r="A36362" s="1" t="s">
        <v>24618</v>
      </c>
      <c r="B36362" t="str">
        <f t="shared" si="1206"/>
        <v>https://www.udobaer.de/out/media/public/cust/others/s0000844-2021-ch_it.pdf</v>
      </c>
    </row>
    <row r="36363" spans="1:2" x14ac:dyDescent="0.2">
      <c r="A36363" s="1" t="s">
        <v>24619</v>
      </c>
      <c r="B36363" t="str">
        <f t="shared" si="1206"/>
        <v>https://www.udobaer.de/out/media/public/cust/others/s0000844-2021-ch_it.pdf</v>
      </c>
    </row>
    <row r="36364" spans="1:2" x14ac:dyDescent="0.2">
      <c r="A36364" s="1" t="s">
        <v>24620</v>
      </c>
      <c r="B36364" t="str">
        <f t="shared" si="1206"/>
        <v>https://www.udobaer.de/out/media/public/cust/others/s0000844-2021-ch_it.pdf</v>
      </c>
    </row>
    <row r="36365" spans="1:2" x14ac:dyDescent="0.2">
      <c r="A36365" s="1" t="s">
        <v>24621</v>
      </c>
      <c r="B36365" t="str">
        <f t="shared" si="1206"/>
        <v>https://www.udobaer.de/out/media/public/cust/others/s0000844-2021-ch_it.pdf</v>
      </c>
    </row>
    <row r="36366" spans="1:2" x14ac:dyDescent="0.2">
      <c r="A36366" s="1" t="s">
        <v>24622</v>
      </c>
      <c r="B36366" t="str">
        <f t="shared" si="1206"/>
        <v>https://www.udobaer.de/out/media/public/cust/others/s0000844-2021-ch_it.pdf</v>
      </c>
    </row>
    <row r="36367" spans="1:2" x14ac:dyDescent="0.2">
      <c r="A36367" s="1" t="s">
        <v>24623</v>
      </c>
      <c r="B36367" t="str">
        <f t="shared" si="1206"/>
        <v>https://www.udobaer.de/out/media/public/cust/others/s0000844-2021-ch_it.pdf</v>
      </c>
    </row>
    <row r="36368" spans="1:2" x14ac:dyDescent="0.2">
      <c r="A36368" s="1" t="s">
        <v>24624</v>
      </c>
      <c r="B36368" t="str">
        <f t="shared" si="1206"/>
        <v>https://www.udobaer.de/out/media/public/cust/others/s0000844-2021-ch_it.pdf</v>
      </c>
    </row>
    <row r="36369" spans="1:2" x14ac:dyDescent="0.2">
      <c r="A36369" s="1" t="s">
        <v>24625</v>
      </c>
      <c r="B36369" t="str">
        <f t="shared" si="1206"/>
        <v>https://www.udobaer.de/out/media/public/cust/others/s0000844-2021-ch_it.pdf</v>
      </c>
    </row>
    <row r="36370" spans="1:2" x14ac:dyDescent="0.2">
      <c r="A36370" s="1" t="s">
        <v>24626</v>
      </c>
      <c r="B36370" t="str">
        <f t="shared" si="1206"/>
        <v>https://www.udobaer.de/out/media/public/cust/others/s0000844-2021-ch_it.pdf</v>
      </c>
    </row>
    <row r="36371" spans="1:2" x14ac:dyDescent="0.2">
      <c r="A36371" s="1" t="s">
        <v>24627</v>
      </c>
      <c r="B36371" t="str">
        <f t="shared" si="1206"/>
        <v>https://www.udobaer.de/out/media/public/cust/others/s0000844-2021-ch_it.pdf</v>
      </c>
    </row>
    <row r="36372" spans="1:2" x14ac:dyDescent="0.2">
      <c r="A36372" s="1" t="s">
        <v>24628</v>
      </c>
      <c r="B36372" t="str">
        <f t="shared" si="1206"/>
        <v>https://www.udobaer.de/out/media/public/cust/others/s0000844-2021-ch_it.pdf</v>
      </c>
    </row>
    <row r="36373" spans="1:2" x14ac:dyDescent="0.2">
      <c r="A36373" s="1" t="s">
        <v>24629</v>
      </c>
      <c r="B36373" t="str">
        <f t="shared" si="1206"/>
        <v>https://www.udobaer.de/out/media/public/cust/others/s0000844-2021-ch_it.pdf</v>
      </c>
    </row>
    <row r="36374" spans="1:2" x14ac:dyDescent="0.2">
      <c r="A36374" s="1" t="s">
        <v>24630</v>
      </c>
      <c r="B36374" t="str">
        <f t="shared" si="1206"/>
        <v>https://www.udobaer.de/out/media/public/cust/others/s0000844-2021-ch_it.pdf</v>
      </c>
    </row>
    <row r="36375" spans="1:2" x14ac:dyDescent="0.2">
      <c r="A36375" s="1" t="s">
        <v>24631</v>
      </c>
      <c r="B36375" t="str">
        <f t="shared" si="1206"/>
        <v>https://www.udobaer.de/out/media/public/cust/others/s0000844-2021-ch_it.pdf</v>
      </c>
    </row>
    <row r="36376" spans="1:2" x14ac:dyDescent="0.2">
      <c r="A36376" s="1" t="s">
        <v>24632</v>
      </c>
      <c r="B36376" t="str">
        <f t="shared" si="1206"/>
        <v>https://www.udobaer.de/out/media/public/cust/others/s0000844-2021-ch_it.pdf</v>
      </c>
    </row>
    <row r="36377" spans="1:2" x14ac:dyDescent="0.2">
      <c r="A36377" s="1" t="s">
        <v>24633</v>
      </c>
      <c r="B36377" t="str">
        <f t="shared" si="1206"/>
        <v>https://www.udobaer.de/out/media/public/cust/others/s0000844-2021-ch_it.pdf</v>
      </c>
    </row>
    <row r="36378" spans="1:2" x14ac:dyDescent="0.2">
      <c r="A36378" s="1" t="s">
        <v>24634</v>
      </c>
      <c r="B36378" t="str">
        <f t="shared" si="1206"/>
        <v>https://www.udobaer.de/out/media/public/cust/others/s0000844-2021-ch_it.pdf</v>
      </c>
    </row>
    <row r="36379" spans="1:2" x14ac:dyDescent="0.2">
      <c r="A36379" s="1" t="s">
        <v>24635</v>
      </c>
      <c r="B36379" t="str">
        <f t="shared" si="1206"/>
        <v>https://www.udobaer.de/out/media/public/cust/others/s0000844-2021-ch_it.pdf</v>
      </c>
    </row>
    <row r="36380" spans="1:2" x14ac:dyDescent="0.2">
      <c r="A36380" s="1" t="s">
        <v>24636</v>
      </c>
      <c r="B36380" t="str">
        <f t="shared" si="1206"/>
        <v>https://www.udobaer.de/out/media/public/cust/others/s0000844-2021-ch_it.pdf</v>
      </c>
    </row>
    <row r="36381" spans="1:2" x14ac:dyDescent="0.2">
      <c r="A36381" s="1" t="s">
        <v>24637</v>
      </c>
      <c r="B36381" t="str">
        <f t="shared" si="1206"/>
        <v>https://www.udobaer.de/out/media/public/cust/others/s0000844-2021-ch_it.pdf</v>
      </c>
    </row>
    <row r="36382" spans="1:2" x14ac:dyDescent="0.2">
      <c r="A36382" s="1" t="s">
        <v>24638</v>
      </c>
      <c r="B36382" t="str">
        <f t="shared" si="1206"/>
        <v>https://www.udobaer.de/out/media/public/cust/others/s0000844-2021-ch_it.pdf</v>
      </c>
    </row>
    <row r="36383" spans="1:2" x14ac:dyDescent="0.2">
      <c r="A36383" s="1" t="s">
        <v>24639</v>
      </c>
      <c r="B36383" t="str">
        <f t="shared" si="1206"/>
        <v>https://www.udobaer.de/out/media/public/cust/others/s0000844-2021-ch_it.pdf</v>
      </c>
    </row>
    <row r="36384" spans="1:2" x14ac:dyDescent="0.2">
      <c r="A36384" s="1" t="s">
        <v>24640</v>
      </c>
      <c r="B36384" t="str">
        <f t="shared" si="1206"/>
        <v>https://www.udobaer.de/out/media/public/cust/others/s0000844-2021-ch_it.pdf</v>
      </c>
    </row>
    <row r="36385" spans="1:2" x14ac:dyDescent="0.2">
      <c r="A36385" s="1" t="s">
        <v>24641</v>
      </c>
      <c r="B36385" t="str">
        <f t="shared" si="1206"/>
        <v>https://www.udobaer.de/out/media/public/cust/others/s0000844-2021-ch_it.pdf</v>
      </c>
    </row>
    <row r="36386" spans="1:2" x14ac:dyDescent="0.2">
      <c r="A36386" s="1" t="s">
        <v>24642</v>
      </c>
      <c r="B36386" t="str">
        <f t="shared" si="1206"/>
        <v>https://www.udobaer.de/out/media/public/cust/others/s0000844-2021-ch_it.pdf</v>
      </c>
    </row>
    <row r="36387" spans="1:2" x14ac:dyDescent="0.2">
      <c r="A36387" s="1" t="s">
        <v>24643</v>
      </c>
      <c r="B36387" t="str">
        <f t="shared" si="1206"/>
        <v>https://www.udobaer.de/out/media/public/cust/others/s0000844-2021-ch_it.pdf</v>
      </c>
    </row>
    <row r="36388" spans="1:2" x14ac:dyDescent="0.2">
      <c r="A36388" s="1" t="s">
        <v>24644</v>
      </c>
      <c r="B36388" t="str">
        <f t="shared" si="1206"/>
        <v>https://www.udobaer.de/out/media/public/cust/others/s0000844-2021-ch_it.pdf</v>
      </c>
    </row>
    <row r="36389" spans="1:2" x14ac:dyDescent="0.2">
      <c r="A36389" s="1" t="s">
        <v>24645</v>
      </c>
      <c r="B36389" t="str">
        <f t="shared" si="1206"/>
        <v>https://www.udobaer.de/out/media/public/cust/others/s0000844-2021-ch_it.pdf</v>
      </c>
    </row>
    <row r="36390" spans="1:2" x14ac:dyDescent="0.2">
      <c r="A36390" s="1" t="s">
        <v>24646</v>
      </c>
      <c r="B36390" t="str">
        <f t="shared" si="1206"/>
        <v>https://www.udobaer.de/out/media/public/cust/others/s0000844-2021-ch_it.pdf</v>
      </c>
    </row>
    <row r="36391" spans="1:2" x14ac:dyDescent="0.2">
      <c r="A36391" s="1" t="s">
        <v>24647</v>
      </c>
      <c r="B36391" t="str">
        <f t="shared" si="1206"/>
        <v>https://www.udobaer.de/out/media/public/cust/others/s0000844-2021-ch_it.pdf</v>
      </c>
    </row>
    <row r="36392" spans="1:2" x14ac:dyDescent="0.2">
      <c r="A36392" s="1" t="s">
        <v>24648</v>
      </c>
      <c r="B36392" t="str">
        <f t="shared" si="1206"/>
        <v>https://www.udobaer.de/out/media/public/cust/others/s0000844-2021-ch_it.pdf</v>
      </c>
    </row>
    <row r="36393" spans="1:2" x14ac:dyDescent="0.2">
      <c r="A36393" s="1" t="s">
        <v>24649</v>
      </c>
      <c r="B36393" t="str">
        <f t="shared" si="1206"/>
        <v>https://www.udobaer.de/out/media/public/cust/others/s0000844-2021-ch_it.pdf</v>
      </c>
    </row>
    <row r="36394" spans="1:2" x14ac:dyDescent="0.2">
      <c r="A36394" s="1" t="s">
        <v>24650</v>
      </c>
      <c r="B36394" t="str">
        <f t="shared" si="1206"/>
        <v>https://www.udobaer.de/out/media/public/cust/others/s0000844-2021-ch_it.pdf</v>
      </c>
    </row>
    <row r="36395" spans="1:2" x14ac:dyDescent="0.2">
      <c r="A36395" s="1" t="s">
        <v>24651</v>
      </c>
      <c r="B36395" t="str">
        <f t="shared" ref="B36395:B36437" si="1207">HYPERLINK("https://www.udobaer.de/out/media/public/cust/others/s0000844-2021-ch_it.pdf")</f>
        <v>https://www.udobaer.de/out/media/public/cust/others/s0000844-2021-ch_it.pdf</v>
      </c>
    </row>
    <row r="36396" spans="1:2" x14ac:dyDescent="0.2">
      <c r="A36396" s="1" t="s">
        <v>24652</v>
      </c>
      <c r="B36396" t="str">
        <f t="shared" si="1207"/>
        <v>https://www.udobaer.de/out/media/public/cust/others/s0000844-2021-ch_it.pdf</v>
      </c>
    </row>
    <row r="36397" spans="1:2" x14ac:dyDescent="0.2">
      <c r="A36397" s="1" t="s">
        <v>24656</v>
      </c>
      <c r="B36397" t="str">
        <f t="shared" si="1207"/>
        <v>https://www.udobaer.de/out/media/public/cust/others/s0000844-2021-ch_it.pdf</v>
      </c>
    </row>
    <row r="36398" spans="1:2" x14ac:dyDescent="0.2">
      <c r="A36398" s="1" t="s">
        <v>24657</v>
      </c>
      <c r="B36398" t="str">
        <f t="shared" si="1207"/>
        <v>https://www.udobaer.de/out/media/public/cust/others/s0000844-2021-ch_it.pdf</v>
      </c>
    </row>
    <row r="36399" spans="1:2" x14ac:dyDescent="0.2">
      <c r="A36399" s="1" t="s">
        <v>24658</v>
      </c>
      <c r="B36399" t="str">
        <f t="shared" si="1207"/>
        <v>https://www.udobaer.de/out/media/public/cust/others/s0000844-2021-ch_it.pdf</v>
      </c>
    </row>
    <row r="36400" spans="1:2" x14ac:dyDescent="0.2">
      <c r="A36400" s="1" t="s">
        <v>24659</v>
      </c>
      <c r="B36400" t="str">
        <f t="shared" si="1207"/>
        <v>https://www.udobaer.de/out/media/public/cust/others/s0000844-2021-ch_it.pdf</v>
      </c>
    </row>
    <row r="36401" spans="1:2" x14ac:dyDescent="0.2">
      <c r="A36401" s="1" t="s">
        <v>24660</v>
      </c>
      <c r="B36401" t="str">
        <f t="shared" si="1207"/>
        <v>https://www.udobaer.de/out/media/public/cust/others/s0000844-2021-ch_it.pdf</v>
      </c>
    </row>
    <row r="36402" spans="1:2" x14ac:dyDescent="0.2">
      <c r="A36402" s="1" t="s">
        <v>24661</v>
      </c>
      <c r="B36402" t="str">
        <f t="shared" si="1207"/>
        <v>https://www.udobaer.de/out/media/public/cust/others/s0000844-2021-ch_it.pdf</v>
      </c>
    </row>
    <row r="36403" spans="1:2" x14ac:dyDescent="0.2">
      <c r="A36403" s="1" t="s">
        <v>24662</v>
      </c>
      <c r="B36403" t="str">
        <f t="shared" si="1207"/>
        <v>https://www.udobaer.de/out/media/public/cust/others/s0000844-2021-ch_it.pdf</v>
      </c>
    </row>
    <row r="36404" spans="1:2" x14ac:dyDescent="0.2">
      <c r="A36404" s="1" t="s">
        <v>24663</v>
      </c>
      <c r="B36404" t="str">
        <f t="shared" si="1207"/>
        <v>https://www.udobaer.de/out/media/public/cust/others/s0000844-2021-ch_it.pdf</v>
      </c>
    </row>
    <row r="36405" spans="1:2" x14ac:dyDescent="0.2">
      <c r="A36405" s="1" t="s">
        <v>24664</v>
      </c>
      <c r="B36405" t="str">
        <f t="shared" si="1207"/>
        <v>https://www.udobaer.de/out/media/public/cust/others/s0000844-2021-ch_it.pdf</v>
      </c>
    </row>
    <row r="36406" spans="1:2" x14ac:dyDescent="0.2">
      <c r="A36406" s="1" t="s">
        <v>24665</v>
      </c>
      <c r="B36406" t="str">
        <f t="shared" si="1207"/>
        <v>https://www.udobaer.de/out/media/public/cust/others/s0000844-2021-ch_it.pdf</v>
      </c>
    </row>
    <row r="36407" spans="1:2" x14ac:dyDescent="0.2">
      <c r="A36407" s="1" t="s">
        <v>24666</v>
      </c>
      <c r="B36407" t="str">
        <f t="shared" si="1207"/>
        <v>https://www.udobaer.de/out/media/public/cust/others/s0000844-2021-ch_it.pdf</v>
      </c>
    </row>
    <row r="36408" spans="1:2" x14ac:dyDescent="0.2">
      <c r="A36408" s="1" t="s">
        <v>24667</v>
      </c>
      <c r="B36408" t="str">
        <f t="shared" si="1207"/>
        <v>https://www.udobaer.de/out/media/public/cust/others/s0000844-2021-ch_it.pdf</v>
      </c>
    </row>
    <row r="36409" spans="1:2" x14ac:dyDescent="0.2">
      <c r="A36409" s="1" t="s">
        <v>24668</v>
      </c>
      <c r="B36409" t="str">
        <f t="shared" si="1207"/>
        <v>https://www.udobaer.de/out/media/public/cust/others/s0000844-2021-ch_it.pdf</v>
      </c>
    </row>
    <row r="36410" spans="1:2" x14ac:dyDescent="0.2">
      <c r="A36410" s="1" t="s">
        <v>24669</v>
      </c>
      <c r="B36410" t="str">
        <f t="shared" si="1207"/>
        <v>https://www.udobaer.de/out/media/public/cust/others/s0000844-2021-ch_it.pdf</v>
      </c>
    </row>
    <row r="36411" spans="1:2" x14ac:dyDescent="0.2">
      <c r="A36411" s="1" t="s">
        <v>24670</v>
      </c>
      <c r="B36411" t="str">
        <f t="shared" si="1207"/>
        <v>https://www.udobaer.de/out/media/public/cust/others/s0000844-2021-ch_it.pdf</v>
      </c>
    </row>
    <row r="36412" spans="1:2" x14ac:dyDescent="0.2">
      <c r="A36412" s="1" t="s">
        <v>24671</v>
      </c>
      <c r="B36412" t="str">
        <f t="shared" si="1207"/>
        <v>https://www.udobaer.de/out/media/public/cust/others/s0000844-2021-ch_it.pdf</v>
      </c>
    </row>
    <row r="36413" spans="1:2" x14ac:dyDescent="0.2">
      <c r="A36413" s="1" t="s">
        <v>24672</v>
      </c>
      <c r="B36413" t="str">
        <f t="shared" si="1207"/>
        <v>https://www.udobaer.de/out/media/public/cust/others/s0000844-2021-ch_it.pdf</v>
      </c>
    </row>
    <row r="36414" spans="1:2" x14ac:dyDescent="0.2">
      <c r="A36414" s="1" t="s">
        <v>24673</v>
      </c>
      <c r="B36414" t="str">
        <f t="shared" si="1207"/>
        <v>https://www.udobaer.de/out/media/public/cust/others/s0000844-2021-ch_it.pdf</v>
      </c>
    </row>
    <row r="36415" spans="1:2" x14ac:dyDescent="0.2">
      <c r="A36415" s="1" t="s">
        <v>24674</v>
      </c>
      <c r="B36415" t="str">
        <f t="shared" si="1207"/>
        <v>https://www.udobaer.de/out/media/public/cust/others/s0000844-2021-ch_it.pdf</v>
      </c>
    </row>
    <row r="36416" spans="1:2" x14ac:dyDescent="0.2">
      <c r="A36416" s="1" t="s">
        <v>24675</v>
      </c>
      <c r="B36416" t="str">
        <f t="shared" si="1207"/>
        <v>https://www.udobaer.de/out/media/public/cust/others/s0000844-2021-ch_it.pdf</v>
      </c>
    </row>
    <row r="36417" spans="1:2" x14ac:dyDescent="0.2">
      <c r="A36417" s="1" t="s">
        <v>24676</v>
      </c>
      <c r="B36417" t="str">
        <f t="shared" si="1207"/>
        <v>https://www.udobaer.de/out/media/public/cust/others/s0000844-2021-ch_it.pdf</v>
      </c>
    </row>
    <row r="36418" spans="1:2" x14ac:dyDescent="0.2">
      <c r="A36418" s="1" t="s">
        <v>24677</v>
      </c>
      <c r="B36418" t="str">
        <f t="shared" si="1207"/>
        <v>https://www.udobaer.de/out/media/public/cust/others/s0000844-2021-ch_it.pdf</v>
      </c>
    </row>
    <row r="36419" spans="1:2" x14ac:dyDescent="0.2">
      <c r="A36419" s="1" t="s">
        <v>24678</v>
      </c>
      <c r="B36419" t="str">
        <f t="shared" si="1207"/>
        <v>https://www.udobaer.de/out/media/public/cust/others/s0000844-2021-ch_it.pdf</v>
      </c>
    </row>
    <row r="36420" spans="1:2" x14ac:dyDescent="0.2">
      <c r="A36420" s="1" t="s">
        <v>24679</v>
      </c>
      <c r="B36420" t="str">
        <f t="shared" si="1207"/>
        <v>https://www.udobaer.de/out/media/public/cust/others/s0000844-2021-ch_it.pdf</v>
      </c>
    </row>
    <row r="36421" spans="1:2" x14ac:dyDescent="0.2">
      <c r="A36421" s="1" t="s">
        <v>24683</v>
      </c>
      <c r="B36421" t="str">
        <f t="shared" si="1207"/>
        <v>https://www.udobaer.de/out/media/public/cust/others/s0000844-2021-ch_it.pdf</v>
      </c>
    </row>
    <row r="36422" spans="1:2" x14ac:dyDescent="0.2">
      <c r="A36422" s="1" t="s">
        <v>24684</v>
      </c>
      <c r="B36422" t="str">
        <f t="shared" si="1207"/>
        <v>https://www.udobaer.de/out/media/public/cust/others/s0000844-2021-ch_it.pdf</v>
      </c>
    </row>
    <row r="36423" spans="1:2" x14ac:dyDescent="0.2">
      <c r="A36423" s="1" t="s">
        <v>24685</v>
      </c>
      <c r="B36423" t="str">
        <f t="shared" si="1207"/>
        <v>https://www.udobaer.de/out/media/public/cust/others/s0000844-2021-ch_it.pdf</v>
      </c>
    </row>
    <row r="36424" spans="1:2" x14ac:dyDescent="0.2">
      <c r="A36424" s="1" t="s">
        <v>24686</v>
      </c>
      <c r="B36424" t="str">
        <f t="shared" si="1207"/>
        <v>https://www.udobaer.de/out/media/public/cust/others/s0000844-2021-ch_it.pdf</v>
      </c>
    </row>
    <row r="36425" spans="1:2" x14ac:dyDescent="0.2">
      <c r="A36425" s="1" t="s">
        <v>24687</v>
      </c>
      <c r="B36425" t="str">
        <f t="shared" si="1207"/>
        <v>https://www.udobaer.de/out/media/public/cust/others/s0000844-2021-ch_it.pdf</v>
      </c>
    </row>
    <row r="36426" spans="1:2" x14ac:dyDescent="0.2">
      <c r="A36426" s="1" t="s">
        <v>24688</v>
      </c>
      <c r="B36426" t="str">
        <f t="shared" si="1207"/>
        <v>https://www.udobaer.de/out/media/public/cust/others/s0000844-2021-ch_it.pdf</v>
      </c>
    </row>
    <row r="36427" spans="1:2" x14ac:dyDescent="0.2">
      <c r="A36427" s="1" t="s">
        <v>24689</v>
      </c>
      <c r="B36427" t="str">
        <f t="shared" si="1207"/>
        <v>https://www.udobaer.de/out/media/public/cust/others/s0000844-2021-ch_it.pdf</v>
      </c>
    </row>
    <row r="36428" spans="1:2" x14ac:dyDescent="0.2">
      <c r="A36428" s="1" t="s">
        <v>24690</v>
      </c>
      <c r="B36428" t="str">
        <f t="shared" si="1207"/>
        <v>https://www.udobaer.de/out/media/public/cust/others/s0000844-2021-ch_it.pdf</v>
      </c>
    </row>
    <row r="36429" spans="1:2" x14ac:dyDescent="0.2">
      <c r="A36429" s="1" t="s">
        <v>24691</v>
      </c>
      <c r="B36429" t="str">
        <f t="shared" si="1207"/>
        <v>https://www.udobaer.de/out/media/public/cust/others/s0000844-2021-ch_it.pdf</v>
      </c>
    </row>
    <row r="36430" spans="1:2" x14ac:dyDescent="0.2">
      <c r="A36430" s="1" t="s">
        <v>24692</v>
      </c>
      <c r="B36430" t="str">
        <f t="shared" si="1207"/>
        <v>https://www.udobaer.de/out/media/public/cust/others/s0000844-2021-ch_it.pdf</v>
      </c>
    </row>
    <row r="36431" spans="1:2" x14ac:dyDescent="0.2">
      <c r="A36431" s="1" t="s">
        <v>24693</v>
      </c>
      <c r="B36431" t="str">
        <f t="shared" si="1207"/>
        <v>https://www.udobaer.de/out/media/public/cust/others/s0000844-2021-ch_it.pdf</v>
      </c>
    </row>
    <row r="36432" spans="1:2" x14ac:dyDescent="0.2">
      <c r="A36432" s="1" t="s">
        <v>24694</v>
      </c>
      <c r="B36432" t="str">
        <f t="shared" si="1207"/>
        <v>https://www.udobaer.de/out/media/public/cust/others/s0000844-2021-ch_it.pdf</v>
      </c>
    </row>
    <row r="36433" spans="1:2" x14ac:dyDescent="0.2">
      <c r="A36433" s="1" t="s">
        <v>24695</v>
      </c>
      <c r="B36433" t="str">
        <f t="shared" si="1207"/>
        <v>https://www.udobaer.de/out/media/public/cust/others/s0000844-2021-ch_it.pdf</v>
      </c>
    </row>
    <row r="36434" spans="1:2" x14ac:dyDescent="0.2">
      <c r="A36434" s="1" t="s">
        <v>24696</v>
      </c>
      <c r="B36434" t="str">
        <f t="shared" si="1207"/>
        <v>https://www.udobaer.de/out/media/public/cust/others/s0000844-2021-ch_it.pdf</v>
      </c>
    </row>
    <row r="36435" spans="1:2" x14ac:dyDescent="0.2">
      <c r="A36435" s="1" t="s">
        <v>24697</v>
      </c>
      <c r="B36435" t="str">
        <f t="shared" si="1207"/>
        <v>https://www.udobaer.de/out/media/public/cust/others/s0000844-2021-ch_it.pdf</v>
      </c>
    </row>
    <row r="36436" spans="1:2" x14ac:dyDescent="0.2">
      <c r="A36436" s="1" t="s">
        <v>24698</v>
      </c>
      <c r="B36436" t="str">
        <f t="shared" si="1207"/>
        <v>https://www.udobaer.de/out/media/public/cust/others/s0000844-2021-ch_it.pdf</v>
      </c>
    </row>
    <row r="36437" spans="1:2" x14ac:dyDescent="0.2">
      <c r="A36437" s="1" t="s">
        <v>24699</v>
      </c>
      <c r="B36437" t="str">
        <f t="shared" si="1207"/>
        <v>https://www.udobaer.de/out/media/public/cust/others/s0000844-2021-ch_it.pdf</v>
      </c>
    </row>
    <row r="36438" spans="1:2" x14ac:dyDescent="0.2">
      <c r="A36438" s="1" t="s">
        <v>24700</v>
      </c>
      <c r="B36438" t="str">
        <f t="shared" ref="B36438:B36473" si="1208">HYPERLINK("https://www.udobaer.de/out/media/public/cust/others/s0000844-2021-ch_it.pdf")</f>
        <v>https://www.udobaer.de/out/media/public/cust/others/s0000844-2021-ch_it.pdf</v>
      </c>
    </row>
    <row r="36439" spans="1:2" x14ac:dyDescent="0.2">
      <c r="A36439" s="1" t="s">
        <v>24701</v>
      </c>
      <c r="B36439" t="str">
        <f t="shared" si="1208"/>
        <v>https://www.udobaer.de/out/media/public/cust/others/s0000844-2021-ch_it.pdf</v>
      </c>
    </row>
    <row r="36440" spans="1:2" x14ac:dyDescent="0.2">
      <c r="A36440" s="1" t="s">
        <v>24702</v>
      </c>
      <c r="B36440" t="str">
        <f t="shared" si="1208"/>
        <v>https://www.udobaer.de/out/media/public/cust/others/s0000844-2021-ch_it.pdf</v>
      </c>
    </row>
    <row r="36441" spans="1:2" x14ac:dyDescent="0.2">
      <c r="A36441" s="1" t="s">
        <v>24703</v>
      </c>
      <c r="B36441" t="str">
        <f t="shared" si="1208"/>
        <v>https://www.udobaer.de/out/media/public/cust/others/s0000844-2021-ch_it.pdf</v>
      </c>
    </row>
    <row r="36442" spans="1:2" x14ac:dyDescent="0.2">
      <c r="A36442" s="1" t="s">
        <v>24704</v>
      </c>
      <c r="B36442" t="str">
        <f t="shared" si="1208"/>
        <v>https://www.udobaer.de/out/media/public/cust/others/s0000844-2021-ch_it.pdf</v>
      </c>
    </row>
    <row r="36443" spans="1:2" x14ac:dyDescent="0.2">
      <c r="A36443" s="1" t="s">
        <v>24705</v>
      </c>
      <c r="B36443" t="str">
        <f t="shared" si="1208"/>
        <v>https://www.udobaer.de/out/media/public/cust/others/s0000844-2021-ch_it.pdf</v>
      </c>
    </row>
    <row r="36444" spans="1:2" x14ac:dyDescent="0.2">
      <c r="A36444" s="1" t="s">
        <v>24706</v>
      </c>
      <c r="B36444" t="str">
        <f t="shared" si="1208"/>
        <v>https://www.udobaer.de/out/media/public/cust/others/s0000844-2021-ch_it.pdf</v>
      </c>
    </row>
    <row r="36445" spans="1:2" x14ac:dyDescent="0.2">
      <c r="A36445" s="1" t="s">
        <v>24711</v>
      </c>
      <c r="B36445" t="str">
        <f t="shared" si="1208"/>
        <v>https://www.udobaer.de/out/media/public/cust/others/s0000844-2021-ch_it.pdf</v>
      </c>
    </row>
    <row r="36446" spans="1:2" x14ac:dyDescent="0.2">
      <c r="A36446" s="1" t="s">
        <v>24712</v>
      </c>
      <c r="B36446" t="str">
        <f t="shared" si="1208"/>
        <v>https://www.udobaer.de/out/media/public/cust/others/s0000844-2021-ch_it.pdf</v>
      </c>
    </row>
    <row r="36447" spans="1:2" x14ac:dyDescent="0.2">
      <c r="A36447" s="1" t="s">
        <v>24713</v>
      </c>
      <c r="B36447" t="str">
        <f t="shared" si="1208"/>
        <v>https://www.udobaer.de/out/media/public/cust/others/s0000844-2021-ch_it.pdf</v>
      </c>
    </row>
    <row r="36448" spans="1:2" x14ac:dyDescent="0.2">
      <c r="A36448" s="1" t="s">
        <v>24714</v>
      </c>
      <c r="B36448" t="str">
        <f t="shared" si="1208"/>
        <v>https://www.udobaer.de/out/media/public/cust/others/s0000844-2021-ch_it.pdf</v>
      </c>
    </row>
    <row r="36449" spans="1:2" x14ac:dyDescent="0.2">
      <c r="A36449" s="1" t="s">
        <v>24715</v>
      </c>
      <c r="B36449" t="str">
        <f t="shared" si="1208"/>
        <v>https://www.udobaer.de/out/media/public/cust/others/s0000844-2021-ch_it.pdf</v>
      </c>
    </row>
    <row r="36450" spans="1:2" x14ac:dyDescent="0.2">
      <c r="A36450" s="1" t="s">
        <v>24721</v>
      </c>
      <c r="B36450" t="str">
        <f t="shared" si="1208"/>
        <v>https://www.udobaer.de/out/media/public/cust/others/s0000844-2021-ch_it.pdf</v>
      </c>
    </row>
    <row r="36451" spans="1:2" x14ac:dyDescent="0.2">
      <c r="A36451" s="1" t="s">
        <v>24722</v>
      </c>
      <c r="B36451" t="str">
        <f t="shared" si="1208"/>
        <v>https://www.udobaer.de/out/media/public/cust/others/s0000844-2021-ch_it.pdf</v>
      </c>
    </row>
    <row r="36452" spans="1:2" x14ac:dyDescent="0.2">
      <c r="A36452" s="1" t="s">
        <v>24723</v>
      </c>
      <c r="B36452" t="str">
        <f t="shared" si="1208"/>
        <v>https://www.udobaer.de/out/media/public/cust/others/s0000844-2021-ch_it.pdf</v>
      </c>
    </row>
    <row r="36453" spans="1:2" x14ac:dyDescent="0.2">
      <c r="A36453" s="1" t="s">
        <v>24724</v>
      </c>
      <c r="B36453" t="str">
        <f t="shared" si="1208"/>
        <v>https://www.udobaer.de/out/media/public/cust/others/s0000844-2021-ch_it.pdf</v>
      </c>
    </row>
    <row r="36454" spans="1:2" x14ac:dyDescent="0.2">
      <c r="A36454" s="1" t="s">
        <v>24725</v>
      </c>
      <c r="B36454" t="str">
        <f t="shared" si="1208"/>
        <v>https://www.udobaer.de/out/media/public/cust/others/s0000844-2021-ch_it.pdf</v>
      </c>
    </row>
    <row r="36455" spans="1:2" x14ac:dyDescent="0.2">
      <c r="A36455" s="1" t="s">
        <v>24726</v>
      </c>
      <c r="B36455" t="str">
        <f t="shared" si="1208"/>
        <v>https://www.udobaer.de/out/media/public/cust/others/s0000844-2021-ch_it.pdf</v>
      </c>
    </row>
    <row r="36456" spans="1:2" x14ac:dyDescent="0.2">
      <c r="A36456" s="1" t="s">
        <v>24727</v>
      </c>
      <c r="B36456" t="str">
        <f t="shared" si="1208"/>
        <v>https://www.udobaer.de/out/media/public/cust/others/s0000844-2021-ch_it.pdf</v>
      </c>
    </row>
    <row r="36457" spans="1:2" x14ac:dyDescent="0.2">
      <c r="A36457" s="1" t="s">
        <v>24728</v>
      </c>
      <c r="B36457" t="str">
        <f t="shared" si="1208"/>
        <v>https://www.udobaer.de/out/media/public/cust/others/s0000844-2021-ch_it.pdf</v>
      </c>
    </row>
    <row r="36458" spans="1:2" x14ac:dyDescent="0.2">
      <c r="A36458" s="1" t="s">
        <v>24729</v>
      </c>
      <c r="B36458" t="str">
        <f t="shared" si="1208"/>
        <v>https://www.udobaer.de/out/media/public/cust/others/s0000844-2021-ch_it.pdf</v>
      </c>
    </row>
    <row r="36459" spans="1:2" x14ac:dyDescent="0.2">
      <c r="A36459" s="1" t="s">
        <v>24730</v>
      </c>
      <c r="B36459" t="str">
        <f t="shared" si="1208"/>
        <v>https://www.udobaer.de/out/media/public/cust/others/s0000844-2021-ch_it.pdf</v>
      </c>
    </row>
    <row r="36460" spans="1:2" x14ac:dyDescent="0.2">
      <c r="A36460" s="1" t="s">
        <v>24731</v>
      </c>
      <c r="B36460" t="str">
        <f t="shared" si="1208"/>
        <v>https://www.udobaer.de/out/media/public/cust/others/s0000844-2021-ch_it.pdf</v>
      </c>
    </row>
    <row r="36461" spans="1:2" x14ac:dyDescent="0.2">
      <c r="A36461" s="1" t="s">
        <v>24732</v>
      </c>
      <c r="B36461" t="str">
        <f t="shared" si="1208"/>
        <v>https://www.udobaer.de/out/media/public/cust/others/s0000844-2021-ch_it.pdf</v>
      </c>
    </row>
    <row r="36462" spans="1:2" x14ac:dyDescent="0.2">
      <c r="A36462" s="1" t="s">
        <v>24733</v>
      </c>
      <c r="B36462" t="str">
        <f t="shared" si="1208"/>
        <v>https://www.udobaer.de/out/media/public/cust/others/s0000844-2021-ch_it.pdf</v>
      </c>
    </row>
    <row r="36463" spans="1:2" x14ac:dyDescent="0.2">
      <c r="A36463" s="1" t="s">
        <v>24734</v>
      </c>
      <c r="B36463" t="str">
        <f t="shared" si="1208"/>
        <v>https://www.udobaer.de/out/media/public/cust/others/s0000844-2021-ch_it.pdf</v>
      </c>
    </row>
    <row r="36464" spans="1:2" x14ac:dyDescent="0.2">
      <c r="A36464" s="1" t="s">
        <v>24735</v>
      </c>
      <c r="B36464" t="str">
        <f t="shared" si="1208"/>
        <v>https://www.udobaer.de/out/media/public/cust/others/s0000844-2021-ch_it.pdf</v>
      </c>
    </row>
    <row r="36465" spans="1:2" x14ac:dyDescent="0.2">
      <c r="A36465" s="1" t="s">
        <v>24736</v>
      </c>
      <c r="B36465" t="str">
        <f t="shared" si="1208"/>
        <v>https://www.udobaer.de/out/media/public/cust/others/s0000844-2021-ch_it.pdf</v>
      </c>
    </row>
    <row r="36466" spans="1:2" x14ac:dyDescent="0.2">
      <c r="A36466" s="1" t="s">
        <v>24737</v>
      </c>
      <c r="B36466" t="str">
        <f t="shared" si="1208"/>
        <v>https://www.udobaer.de/out/media/public/cust/others/s0000844-2021-ch_it.pdf</v>
      </c>
    </row>
    <row r="36467" spans="1:2" x14ac:dyDescent="0.2">
      <c r="A36467" s="1" t="s">
        <v>24738</v>
      </c>
      <c r="B36467" t="str">
        <f t="shared" si="1208"/>
        <v>https://www.udobaer.de/out/media/public/cust/others/s0000844-2021-ch_it.pdf</v>
      </c>
    </row>
    <row r="36468" spans="1:2" x14ac:dyDescent="0.2">
      <c r="A36468" s="1" t="s">
        <v>24739</v>
      </c>
      <c r="B36468" t="str">
        <f t="shared" si="1208"/>
        <v>https://www.udobaer.de/out/media/public/cust/others/s0000844-2021-ch_it.pdf</v>
      </c>
    </row>
    <row r="36469" spans="1:2" x14ac:dyDescent="0.2">
      <c r="A36469" s="1" t="s">
        <v>24740</v>
      </c>
      <c r="B36469" t="str">
        <f t="shared" si="1208"/>
        <v>https://www.udobaer.de/out/media/public/cust/others/s0000844-2021-ch_it.pdf</v>
      </c>
    </row>
    <row r="36470" spans="1:2" x14ac:dyDescent="0.2">
      <c r="A36470" s="1" t="s">
        <v>24741</v>
      </c>
      <c r="B36470" t="str">
        <f t="shared" si="1208"/>
        <v>https://www.udobaer.de/out/media/public/cust/others/s0000844-2021-ch_it.pdf</v>
      </c>
    </row>
    <row r="36471" spans="1:2" x14ac:dyDescent="0.2">
      <c r="A36471" s="1" t="s">
        <v>24742</v>
      </c>
      <c r="B36471" t="str">
        <f t="shared" si="1208"/>
        <v>https://www.udobaer.de/out/media/public/cust/others/s0000844-2021-ch_it.pdf</v>
      </c>
    </row>
    <row r="36472" spans="1:2" x14ac:dyDescent="0.2">
      <c r="A36472" s="1" t="s">
        <v>24743</v>
      </c>
      <c r="B36472" t="str">
        <f t="shared" si="1208"/>
        <v>https://www.udobaer.de/out/media/public/cust/others/s0000844-2021-ch_it.pdf</v>
      </c>
    </row>
    <row r="36473" spans="1:2" x14ac:dyDescent="0.2">
      <c r="A36473" s="1" t="s">
        <v>24744</v>
      </c>
      <c r="B36473" t="str">
        <f t="shared" si="1208"/>
        <v>https://www.udobaer.de/out/media/public/cust/others/s0000844-2021-ch_it.pdf</v>
      </c>
    </row>
    <row r="36474" spans="1:2" x14ac:dyDescent="0.2">
      <c r="A36474" s="1" t="s">
        <v>24756</v>
      </c>
      <c r="B36474" t="str">
        <f t="shared" ref="B36474:B36506" si="1209">HYPERLINK("https://www.udobaer.de/out/media/public/cust/others/s0000844-2021-ch_it.pdf")</f>
        <v>https://www.udobaer.de/out/media/public/cust/others/s0000844-2021-ch_it.pdf</v>
      </c>
    </row>
    <row r="36475" spans="1:2" x14ac:dyDescent="0.2">
      <c r="A36475" s="1" t="s">
        <v>24757</v>
      </c>
      <c r="B36475" t="str">
        <f t="shared" si="1209"/>
        <v>https://www.udobaer.de/out/media/public/cust/others/s0000844-2021-ch_it.pdf</v>
      </c>
    </row>
    <row r="36476" spans="1:2" x14ac:dyDescent="0.2">
      <c r="A36476" s="1" t="s">
        <v>24758</v>
      </c>
      <c r="B36476" t="str">
        <f t="shared" si="1209"/>
        <v>https://www.udobaer.de/out/media/public/cust/others/s0000844-2021-ch_it.pdf</v>
      </c>
    </row>
    <row r="36477" spans="1:2" x14ac:dyDescent="0.2">
      <c r="A36477" s="1" t="s">
        <v>24759</v>
      </c>
      <c r="B36477" t="str">
        <f t="shared" si="1209"/>
        <v>https://www.udobaer.de/out/media/public/cust/others/s0000844-2021-ch_it.pdf</v>
      </c>
    </row>
    <row r="36478" spans="1:2" x14ac:dyDescent="0.2">
      <c r="A36478" s="1" t="s">
        <v>24760</v>
      </c>
      <c r="B36478" t="str">
        <f t="shared" si="1209"/>
        <v>https://www.udobaer.de/out/media/public/cust/others/s0000844-2021-ch_it.pdf</v>
      </c>
    </row>
    <row r="36479" spans="1:2" x14ac:dyDescent="0.2">
      <c r="A36479" s="1" t="s">
        <v>27223</v>
      </c>
      <c r="B36479" t="str">
        <f t="shared" si="1209"/>
        <v>https://www.udobaer.de/out/media/public/cust/others/s0000844-2021-ch_it.pdf</v>
      </c>
    </row>
    <row r="36480" spans="1:2" x14ac:dyDescent="0.2">
      <c r="A36480" s="1" t="s">
        <v>27224</v>
      </c>
      <c r="B36480" t="str">
        <f t="shared" si="1209"/>
        <v>https://www.udobaer.de/out/media/public/cust/others/s0000844-2021-ch_it.pdf</v>
      </c>
    </row>
    <row r="36481" spans="1:2" x14ac:dyDescent="0.2">
      <c r="A36481" s="1" t="s">
        <v>27225</v>
      </c>
      <c r="B36481" t="str">
        <f t="shared" si="1209"/>
        <v>https://www.udobaer.de/out/media/public/cust/others/s0000844-2021-ch_it.pdf</v>
      </c>
    </row>
    <row r="36482" spans="1:2" x14ac:dyDescent="0.2">
      <c r="A36482" s="1" t="s">
        <v>27230</v>
      </c>
      <c r="B36482" t="str">
        <f t="shared" si="1209"/>
        <v>https://www.udobaer.de/out/media/public/cust/others/s0000844-2021-ch_it.pdf</v>
      </c>
    </row>
    <row r="36483" spans="1:2" x14ac:dyDescent="0.2">
      <c r="A36483" s="1" t="s">
        <v>27371</v>
      </c>
      <c r="B36483" t="str">
        <f t="shared" si="1209"/>
        <v>https://www.udobaer.de/out/media/public/cust/others/s0000844-2021-ch_it.pdf</v>
      </c>
    </row>
    <row r="36484" spans="1:2" x14ac:dyDescent="0.2">
      <c r="A36484" s="1" t="s">
        <v>27372</v>
      </c>
      <c r="B36484" t="str">
        <f t="shared" si="1209"/>
        <v>https://www.udobaer.de/out/media/public/cust/others/s0000844-2021-ch_it.pdf</v>
      </c>
    </row>
    <row r="36485" spans="1:2" x14ac:dyDescent="0.2">
      <c r="A36485" s="1" t="s">
        <v>27373</v>
      </c>
      <c r="B36485" t="str">
        <f t="shared" si="1209"/>
        <v>https://www.udobaer.de/out/media/public/cust/others/s0000844-2021-ch_it.pdf</v>
      </c>
    </row>
    <row r="36486" spans="1:2" x14ac:dyDescent="0.2">
      <c r="A36486" s="1" t="s">
        <v>27685</v>
      </c>
      <c r="B36486" t="str">
        <f t="shared" si="1209"/>
        <v>https://www.udobaer.de/out/media/public/cust/others/s0000844-2021-ch_it.pdf</v>
      </c>
    </row>
    <row r="36487" spans="1:2" x14ac:dyDescent="0.2">
      <c r="A36487" s="1" t="s">
        <v>27687</v>
      </c>
      <c r="B36487" t="str">
        <f t="shared" si="1209"/>
        <v>https://www.udobaer.de/out/media/public/cust/others/s0000844-2021-ch_it.pdf</v>
      </c>
    </row>
    <row r="36488" spans="1:2" x14ac:dyDescent="0.2">
      <c r="A36488" s="1" t="s">
        <v>27688</v>
      </c>
      <c r="B36488" t="str">
        <f t="shared" si="1209"/>
        <v>https://www.udobaer.de/out/media/public/cust/others/s0000844-2021-ch_it.pdf</v>
      </c>
    </row>
    <row r="36489" spans="1:2" x14ac:dyDescent="0.2">
      <c r="A36489" s="1" t="s">
        <v>27836</v>
      </c>
      <c r="B36489" t="str">
        <f t="shared" si="1209"/>
        <v>https://www.udobaer.de/out/media/public/cust/others/s0000844-2021-ch_it.pdf</v>
      </c>
    </row>
    <row r="36490" spans="1:2" x14ac:dyDescent="0.2">
      <c r="A36490" s="1" t="s">
        <v>27946</v>
      </c>
      <c r="B36490" t="str">
        <f t="shared" si="1209"/>
        <v>https://www.udobaer.de/out/media/public/cust/others/s0000844-2021-ch_it.pdf</v>
      </c>
    </row>
    <row r="36491" spans="1:2" x14ac:dyDescent="0.2">
      <c r="A36491" s="1" t="s">
        <v>28545</v>
      </c>
      <c r="B36491" t="str">
        <f t="shared" si="1209"/>
        <v>https://www.udobaer.de/out/media/public/cust/others/s0000844-2021-ch_it.pdf</v>
      </c>
    </row>
    <row r="36492" spans="1:2" x14ac:dyDescent="0.2">
      <c r="A36492" s="1" t="s">
        <v>28546</v>
      </c>
      <c r="B36492" t="str">
        <f t="shared" si="1209"/>
        <v>https://www.udobaer.de/out/media/public/cust/others/s0000844-2021-ch_it.pdf</v>
      </c>
    </row>
    <row r="36493" spans="1:2" x14ac:dyDescent="0.2">
      <c r="A36493" s="1" t="s">
        <v>28547</v>
      </c>
      <c r="B36493" t="str">
        <f t="shared" si="1209"/>
        <v>https://www.udobaer.de/out/media/public/cust/others/s0000844-2021-ch_it.pdf</v>
      </c>
    </row>
    <row r="36494" spans="1:2" x14ac:dyDescent="0.2">
      <c r="A36494" s="1" t="s">
        <v>28548</v>
      </c>
      <c r="B36494" t="str">
        <f t="shared" si="1209"/>
        <v>https://www.udobaer.de/out/media/public/cust/others/s0000844-2021-ch_it.pdf</v>
      </c>
    </row>
    <row r="36495" spans="1:2" x14ac:dyDescent="0.2">
      <c r="A36495" s="1" t="s">
        <v>28549</v>
      </c>
      <c r="B36495" t="str">
        <f t="shared" si="1209"/>
        <v>https://www.udobaer.de/out/media/public/cust/others/s0000844-2021-ch_it.pdf</v>
      </c>
    </row>
    <row r="36496" spans="1:2" x14ac:dyDescent="0.2">
      <c r="A36496" s="1" t="s">
        <v>28550</v>
      </c>
      <c r="B36496" t="str">
        <f t="shared" si="1209"/>
        <v>https://www.udobaer.de/out/media/public/cust/others/s0000844-2021-ch_it.pdf</v>
      </c>
    </row>
    <row r="36497" spans="1:2" x14ac:dyDescent="0.2">
      <c r="A36497" s="1" t="s">
        <v>28551</v>
      </c>
      <c r="B36497" t="str">
        <f t="shared" si="1209"/>
        <v>https://www.udobaer.de/out/media/public/cust/others/s0000844-2021-ch_it.pdf</v>
      </c>
    </row>
    <row r="36498" spans="1:2" x14ac:dyDescent="0.2">
      <c r="A36498" s="1" t="s">
        <v>28552</v>
      </c>
      <c r="B36498" t="str">
        <f t="shared" si="1209"/>
        <v>https://www.udobaer.de/out/media/public/cust/others/s0000844-2021-ch_it.pdf</v>
      </c>
    </row>
    <row r="36499" spans="1:2" x14ac:dyDescent="0.2">
      <c r="A36499" s="1" t="s">
        <v>28553</v>
      </c>
      <c r="B36499" t="str">
        <f t="shared" si="1209"/>
        <v>https://www.udobaer.de/out/media/public/cust/others/s0000844-2021-ch_it.pdf</v>
      </c>
    </row>
    <row r="36500" spans="1:2" x14ac:dyDescent="0.2">
      <c r="A36500" s="1" t="s">
        <v>28554</v>
      </c>
      <c r="B36500" t="str">
        <f t="shared" si="1209"/>
        <v>https://www.udobaer.de/out/media/public/cust/others/s0000844-2021-ch_it.pdf</v>
      </c>
    </row>
    <row r="36501" spans="1:2" x14ac:dyDescent="0.2">
      <c r="A36501" s="1" t="s">
        <v>28555</v>
      </c>
      <c r="B36501" t="str">
        <f t="shared" si="1209"/>
        <v>https://www.udobaer.de/out/media/public/cust/others/s0000844-2021-ch_it.pdf</v>
      </c>
    </row>
    <row r="36502" spans="1:2" x14ac:dyDescent="0.2">
      <c r="A36502" s="1" t="s">
        <v>28556</v>
      </c>
      <c r="B36502" t="str">
        <f t="shared" si="1209"/>
        <v>https://www.udobaer.de/out/media/public/cust/others/s0000844-2021-ch_it.pdf</v>
      </c>
    </row>
    <row r="36503" spans="1:2" x14ac:dyDescent="0.2">
      <c r="A36503" s="1" t="s">
        <v>28557</v>
      </c>
      <c r="B36503" t="str">
        <f t="shared" si="1209"/>
        <v>https://www.udobaer.de/out/media/public/cust/others/s0000844-2021-ch_it.pdf</v>
      </c>
    </row>
    <row r="36504" spans="1:2" x14ac:dyDescent="0.2">
      <c r="A36504" s="1" t="s">
        <v>28558</v>
      </c>
      <c r="B36504" t="str">
        <f t="shared" si="1209"/>
        <v>https://www.udobaer.de/out/media/public/cust/others/s0000844-2021-ch_it.pdf</v>
      </c>
    </row>
    <row r="36505" spans="1:2" x14ac:dyDescent="0.2">
      <c r="A36505" s="1" t="s">
        <v>28559</v>
      </c>
      <c r="B36505" t="str">
        <f t="shared" si="1209"/>
        <v>https://www.udobaer.de/out/media/public/cust/others/s0000844-2021-ch_it.pdf</v>
      </c>
    </row>
    <row r="36506" spans="1:2" x14ac:dyDescent="0.2">
      <c r="A36506" s="1" t="s">
        <v>28560</v>
      </c>
      <c r="B36506" t="str">
        <f t="shared" si="1209"/>
        <v>https://www.udobaer.de/out/media/public/cust/others/s0000844-2021-ch_it.pdf</v>
      </c>
    </row>
    <row r="36507" spans="1:2" x14ac:dyDescent="0.2">
      <c r="A36507" s="1" t="s">
        <v>14574</v>
      </c>
      <c r="B36507" t="str">
        <f t="shared" ref="B36507:B36533" si="1210">HYPERLINK("https://www.udobaer.de/out/media/public/cust/others/s0000845-2021-ch_it.pdf")</f>
        <v>https://www.udobaer.de/out/media/public/cust/others/s0000845-2021-ch_it.pdf</v>
      </c>
    </row>
    <row r="36508" spans="1:2" x14ac:dyDescent="0.2">
      <c r="A36508" s="1" t="s">
        <v>14575</v>
      </c>
      <c r="B36508" t="str">
        <f t="shared" si="1210"/>
        <v>https://www.udobaer.de/out/media/public/cust/others/s0000845-2021-ch_it.pdf</v>
      </c>
    </row>
    <row r="36509" spans="1:2" x14ac:dyDescent="0.2">
      <c r="A36509" s="1" t="s">
        <v>14576</v>
      </c>
      <c r="B36509" t="str">
        <f t="shared" si="1210"/>
        <v>https://www.udobaer.de/out/media/public/cust/others/s0000845-2021-ch_it.pdf</v>
      </c>
    </row>
    <row r="36510" spans="1:2" x14ac:dyDescent="0.2">
      <c r="A36510" s="1" t="s">
        <v>14577</v>
      </c>
      <c r="B36510" t="str">
        <f t="shared" si="1210"/>
        <v>https://www.udobaer.de/out/media/public/cust/others/s0000845-2021-ch_it.pdf</v>
      </c>
    </row>
    <row r="36511" spans="1:2" x14ac:dyDescent="0.2">
      <c r="A36511" s="1" t="s">
        <v>14578</v>
      </c>
      <c r="B36511" t="str">
        <f t="shared" si="1210"/>
        <v>https://www.udobaer.de/out/media/public/cust/others/s0000845-2021-ch_it.pdf</v>
      </c>
    </row>
    <row r="36512" spans="1:2" x14ac:dyDescent="0.2">
      <c r="A36512" s="1" t="s">
        <v>14585</v>
      </c>
      <c r="B36512" t="str">
        <f t="shared" si="1210"/>
        <v>https://www.udobaer.de/out/media/public/cust/others/s0000845-2021-ch_it.pdf</v>
      </c>
    </row>
    <row r="36513" spans="1:2" x14ac:dyDescent="0.2">
      <c r="A36513" s="1" t="s">
        <v>14586</v>
      </c>
      <c r="B36513" t="str">
        <f t="shared" si="1210"/>
        <v>https://www.udobaer.de/out/media/public/cust/others/s0000845-2021-ch_it.pdf</v>
      </c>
    </row>
    <row r="36514" spans="1:2" x14ac:dyDescent="0.2">
      <c r="A36514" s="1" t="s">
        <v>14587</v>
      </c>
      <c r="B36514" t="str">
        <f t="shared" si="1210"/>
        <v>https://www.udobaer.de/out/media/public/cust/others/s0000845-2021-ch_it.pdf</v>
      </c>
    </row>
    <row r="36515" spans="1:2" x14ac:dyDescent="0.2">
      <c r="A36515" s="1" t="s">
        <v>14588</v>
      </c>
      <c r="B36515" t="str">
        <f t="shared" si="1210"/>
        <v>https://www.udobaer.de/out/media/public/cust/others/s0000845-2021-ch_it.pdf</v>
      </c>
    </row>
    <row r="36516" spans="1:2" x14ac:dyDescent="0.2">
      <c r="A36516" s="1" t="s">
        <v>14589</v>
      </c>
      <c r="B36516" t="str">
        <f t="shared" si="1210"/>
        <v>https://www.udobaer.de/out/media/public/cust/others/s0000845-2021-ch_it.pdf</v>
      </c>
    </row>
    <row r="36517" spans="1:2" x14ac:dyDescent="0.2">
      <c r="A36517" s="1" t="s">
        <v>14590</v>
      </c>
      <c r="B36517" t="str">
        <f t="shared" si="1210"/>
        <v>https://www.udobaer.de/out/media/public/cust/others/s0000845-2021-ch_it.pdf</v>
      </c>
    </row>
    <row r="36518" spans="1:2" x14ac:dyDescent="0.2">
      <c r="A36518" s="1" t="s">
        <v>14591</v>
      </c>
      <c r="B36518" t="str">
        <f t="shared" si="1210"/>
        <v>https://www.udobaer.de/out/media/public/cust/others/s0000845-2021-ch_it.pdf</v>
      </c>
    </row>
    <row r="36519" spans="1:2" x14ac:dyDescent="0.2">
      <c r="A36519" s="1" t="s">
        <v>14592</v>
      </c>
      <c r="B36519" t="str">
        <f t="shared" si="1210"/>
        <v>https://www.udobaer.de/out/media/public/cust/others/s0000845-2021-ch_it.pdf</v>
      </c>
    </row>
    <row r="36520" spans="1:2" x14ac:dyDescent="0.2">
      <c r="A36520" s="1" t="s">
        <v>14598</v>
      </c>
      <c r="B36520" t="str">
        <f t="shared" si="1210"/>
        <v>https://www.udobaer.de/out/media/public/cust/others/s0000845-2021-ch_it.pdf</v>
      </c>
    </row>
    <row r="36521" spans="1:2" x14ac:dyDescent="0.2">
      <c r="A36521" s="1" t="s">
        <v>14599</v>
      </c>
      <c r="B36521" t="str">
        <f t="shared" si="1210"/>
        <v>https://www.udobaer.de/out/media/public/cust/others/s0000845-2021-ch_it.pdf</v>
      </c>
    </row>
    <row r="36522" spans="1:2" x14ac:dyDescent="0.2">
      <c r="A36522" s="1" t="s">
        <v>14600</v>
      </c>
      <c r="B36522" t="str">
        <f t="shared" si="1210"/>
        <v>https://www.udobaer.de/out/media/public/cust/others/s0000845-2021-ch_it.pdf</v>
      </c>
    </row>
    <row r="36523" spans="1:2" x14ac:dyDescent="0.2">
      <c r="A36523" s="1" t="s">
        <v>14601</v>
      </c>
      <c r="B36523" t="str">
        <f t="shared" si="1210"/>
        <v>https://www.udobaer.de/out/media/public/cust/others/s0000845-2021-ch_it.pdf</v>
      </c>
    </row>
    <row r="36524" spans="1:2" x14ac:dyDescent="0.2">
      <c r="A36524" s="1" t="s">
        <v>14602</v>
      </c>
      <c r="B36524" t="str">
        <f t="shared" si="1210"/>
        <v>https://www.udobaer.de/out/media/public/cust/others/s0000845-2021-ch_it.pdf</v>
      </c>
    </row>
    <row r="36525" spans="1:2" x14ac:dyDescent="0.2">
      <c r="A36525" s="1" t="s">
        <v>14603</v>
      </c>
      <c r="B36525" t="str">
        <f t="shared" si="1210"/>
        <v>https://www.udobaer.de/out/media/public/cust/others/s0000845-2021-ch_it.pdf</v>
      </c>
    </row>
    <row r="36526" spans="1:2" x14ac:dyDescent="0.2">
      <c r="A36526" s="1" t="s">
        <v>14605</v>
      </c>
      <c r="B36526" t="str">
        <f t="shared" si="1210"/>
        <v>https://www.udobaer.de/out/media/public/cust/others/s0000845-2021-ch_it.pdf</v>
      </c>
    </row>
    <row r="36527" spans="1:2" x14ac:dyDescent="0.2">
      <c r="A36527" s="1" t="s">
        <v>14606</v>
      </c>
      <c r="B36527" t="str">
        <f t="shared" si="1210"/>
        <v>https://www.udobaer.de/out/media/public/cust/others/s0000845-2021-ch_it.pdf</v>
      </c>
    </row>
    <row r="36528" spans="1:2" x14ac:dyDescent="0.2">
      <c r="A36528" s="1" t="s">
        <v>14607</v>
      </c>
      <c r="B36528" t="str">
        <f t="shared" si="1210"/>
        <v>https://www.udobaer.de/out/media/public/cust/others/s0000845-2021-ch_it.pdf</v>
      </c>
    </row>
    <row r="36529" spans="1:2" x14ac:dyDescent="0.2">
      <c r="A36529" s="1" t="s">
        <v>14608</v>
      </c>
      <c r="B36529" t="str">
        <f t="shared" si="1210"/>
        <v>https://www.udobaer.de/out/media/public/cust/others/s0000845-2021-ch_it.pdf</v>
      </c>
    </row>
    <row r="36530" spans="1:2" x14ac:dyDescent="0.2">
      <c r="A36530" s="1" t="s">
        <v>14609</v>
      </c>
      <c r="B36530" t="str">
        <f t="shared" si="1210"/>
        <v>https://www.udobaer.de/out/media/public/cust/others/s0000845-2021-ch_it.pdf</v>
      </c>
    </row>
    <row r="36531" spans="1:2" x14ac:dyDescent="0.2">
      <c r="A36531" s="1" t="s">
        <v>14610</v>
      </c>
      <c r="B36531" t="str">
        <f t="shared" si="1210"/>
        <v>https://www.udobaer.de/out/media/public/cust/others/s0000845-2021-ch_it.pdf</v>
      </c>
    </row>
    <row r="36532" spans="1:2" x14ac:dyDescent="0.2">
      <c r="A36532" s="1" t="s">
        <v>14611</v>
      </c>
      <c r="B36532" t="str">
        <f t="shared" si="1210"/>
        <v>https://www.udobaer.de/out/media/public/cust/others/s0000845-2021-ch_it.pdf</v>
      </c>
    </row>
    <row r="36533" spans="1:2" x14ac:dyDescent="0.2">
      <c r="A36533" s="1" t="s">
        <v>14612</v>
      </c>
      <c r="B36533" t="str">
        <f t="shared" si="1210"/>
        <v>https://www.udobaer.de/out/media/public/cust/others/s0000845-2021-ch_it.pdf</v>
      </c>
    </row>
    <row r="36534" spans="1:2" x14ac:dyDescent="0.2">
      <c r="A36534" s="1" t="s">
        <v>14613</v>
      </c>
      <c r="B36534" t="str">
        <f t="shared" ref="B36534:B36561" si="1211">HYPERLINK("https://www.udobaer.de/out/media/public/cust/others/s0000845-2021-ch_it.pdf")</f>
        <v>https://www.udobaer.de/out/media/public/cust/others/s0000845-2021-ch_it.pdf</v>
      </c>
    </row>
    <row r="36535" spans="1:2" x14ac:dyDescent="0.2">
      <c r="A36535" s="1" t="s">
        <v>14614</v>
      </c>
      <c r="B36535" t="str">
        <f t="shared" si="1211"/>
        <v>https://www.udobaer.de/out/media/public/cust/others/s0000845-2021-ch_it.pdf</v>
      </c>
    </row>
    <row r="36536" spans="1:2" x14ac:dyDescent="0.2">
      <c r="A36536" s="1" t="s">
        <v>14617</v>
      </c>
      <c r="B36536" t="str">
        <f t="shared" si="1211"/>
        <v>https://www.udobaer.de/out/media/public/cust/others/s0000845-2021-ch_it.pdf</v>
      </c>
    </row>
    <row r="36537" spans="1:2" x14ac:dyDescent="0.2">
      <c r="A36537" s="1" t="s">
        <v>14618</v>
      </c>
      <c r="B36537" t="str">
        <f t="shared" si="1211"/>
        <v>https://www.udobaer.de/out/media/public/cust/others/s0000845-2021-ch_it.pdf</v>
      </c>
    </row>
    <row r="36538" spans="1:2" x14ac:dyDescent="0.2">
      <c r="A36538" s="1" t="s">
        <v>14619</v>
      </c>
      <c r="B36538" t="str">
        <f t="shared" si="1211"/>
        <v>https://www.udobaer.de/out/media/public/cust/others/s0000845-2021-ch_it.pdf</v>
      </c>
    </row>
    <row r="36539" spans="1:2" x14ac:dyDescent="0.2">
      <c r="A36539" s="1" t="s">
        <v>14620</v>
      </c>
      <c r="B36539" t="str">
        <f t="shared" si="1211"/>
        <v>https://www.udobaer.de/out/media/public/cust/others/s0000845-2021-ch_it.pdf</v>
      </c>
    </row>
    <row r="36540" spans="1:2" x14ac:dyDescent="0.2">
      <c r="A36540" s="1" t="s">
        <v>14621</v>
      </c>
      <c r="B36540" t="str">
        <f t="shared" si="1211"/>
        <v>https://www.udobaer.de/out/media/public/cust/others/s0000845-2021-ch_it.pdf</v>
      </c>
    </row>
    <row r="36541" spans="1:2" x14ac:dyDescent="0.2">
      <c r="A36541" s="1" t="s">
        <v>14622</v>
      </c>
      <c r="B36541" t="str">
        <f t="shared" si="1211"/>
        <v>https://www.udobaer.de/out/media/public/cust/others/s0000845-2021-ch_it.pdf</v>
      </c>
    </row>
    <row r="36542" spans="1:2" x14ac:dyDescent="0.2">
      <c r="A36542" s="1" t="s">
        <v>14624</v>
      </c>
      <c r="B36542" t="str">
        <f t="shared" si="1211"/>
        <v>https://www.udobaer.de/out/media/public/cust/others/s0000845-2021-ch_it.pdf</v>
      </c>
    </row>
    <row r="36543" spans="1:2" x14ac:dyDescent="0.2">
      <c r="A36543" s="1" t="s">
        <v>14824</v>
      </c>
      <c r="B36543" t="str">
        <f t="shared" si="1211"/>
        <v>https://www.udobaer.de/out/media/public/cust/others/s0000845-2021-ch_it.pdf</v>
      </c>
    </row>
    <row r="36544" spans="1:2" x14ac:dyDescent="0.2">
      <c r="A36544" s="1" t="s">
        <v>14825</v>
      </c>
      <c r="B36544" t="str">
        <f t="shared" si="1211"/>
        <v>https://www.udobaer.de/out/media/public/cust/others/s0000845-2021-ch_it.pdf</v>
      </c>
    </row>
    <row r="36545" spans="1:2" x14ac:dyDescent="0.2">
      <c r="A36545" s="1" t="s">
        <v>14826</v>
      </c>
      <c r="B36545" t="str">
        <f t="shared" si="1211"/>
        <v>https://www.udobaer.de/out/media/public/cust/others/s0000845-2021-ch_it.pdf</v>
      </c>
    </row>
    <row r="36546" spans="1:2" x14ac:dyDescent="0.2">
      <c r="A36546" s="1" t="s">
        <v>14827</v>
      </c>
      <c r="B36546" t="str">
        <f t="shared" si="1211"/>
        <v>https://www.udobaer.de/out/media/public/cust/others/s0000845-2021-ch_it.pdf</v>
      </c>
    </row>
    <row r="36547" spans="1:2" x14ac:dyDescent="0.2">
      <c r="A36547" s="1" t="s">
        <v>14828</v>
      </c>
      <c r="B36547" t="str">
        <f t="shared" si="1211"/>
        <v>https://www.udobaer.de/out/media/public/cust/others/s0000845-2021-ch_it.pdf</v>
      </c>
    </row>
    <row r="36548" spans="1:2" x14ac:dyDescent="0.2">
      <c r="A36548" s="1" t="s">
        <v>14829</v>
      </c>
      <c r="B36548" t="str">
        <f t="shared" si="1211"/>
        <v>https://www.udobaer.de/out/media/public/cust/others/s0000845-2021-ch_it.pdf</v>
      </c>
    </row>
    <row r="36549" spans="1:2" x14ac:dyDescent="0.2">
      <c r="A36549" s="1" t="s">
        <v>14830</v>
      </c>
      <c r="B36549" t="str">
        <f t="shared" si="1211"/>
        <v>https://www.udobaer.de/out/media/public/cust/others/s0000845-2021-ch_it.pdf</v>
      </c>
    </row>
    <row r="36550" spans="1:2" x14ac:dyDescent="0.2">
      <c r="A36550" s="1" t="s">
        <v>14831</v>
      </c>
      <c r="B36550" t="str">
        <f t="shared" si="1211"/>
        <v>https://www.udobaer.de/out/media/public/cust/others/s0000845-2021-ch_it.pdf</v>
      </c>
    </row>
    <row r="36551" spans="1:2" x14ac:dyDescent="0.2">
      <c r="A36551" s="1" t="s">
        <v>14832</v>
      </c>
      <c r="B36551" t="str">
        <f t="shared" si="1211"/>
        <v>https://www.udobaer.de/out/media/public/cust/others/s0000845-2021-ch_it.pdf</v>
      </c>
    </row>
    <row r="36552" spans="1:2" x14ac:dyDescent="0.2">
      <c r="A36552" s="1" t="s">
        <v>14833</v>
      </c>
      <c r="B36552" t="str">
        <f t="shared" si="1211"/>
        <v>https://www.udobaer.de/out/media/public/cust/others/s0000845-2021-ch_it.pdf</v>
      </c>
    </row>
    <row r="36553" spans="1:2" x14ac:dyDescent="0.2">
      <c r="A36553" s="1" t="s">
        <v>14834</v>
      </c>
      <c r="B36553" t="str">
        <f t="shared" si="1211"/>
        <v>https://www.udobaer.de/out/media/public/cust/others/s0000845-2021-ch_it.pdf</v>
      </c>
    </row>
    <row r="36554" spans="1:2" x14ac:dyDescent="0.2">
      <c r="A36554" s="1" t="s">
        <v>14835</v>
      </c>
      <c r="B36554" t="str">
        <f t="shared" si="1211"/>
        <v>https://www.udobaer.de/out/media/public/cust/others/s0000845-2021-ch_it.pdf</v>
      </c>
    </row>
    <row r="36555" spans="1:2" x14ac:dyDescent="0.2">
      <c r="A36555" s="1" t="s">
        <v>14836</v>
      </c>
      <c r="B36555" t="str">
        <f t="shared" si="1211"/>
        <v>https://www.udobaer.de/out/media/public/cust/others/s0000845-2021-ch_it.pdf</v>
      </c>
    </row>
    <row r="36556" spans="1:2" x14ac:dyDescent="0.2">
      <c r="A36556" s="1" t="s">
        <v>14837</v>
      </c>
      <c r="B36556" t="str">
        <f t="shared" si="1211"/>
        <v>https://www.udobaer.de/out/media/public/cust/others/s0000845-2021-ch_it.pdf</v>
      </c>
    </row>
    <row r="36557" spans="1:2" x14ac:dyDescent="0.2">
      <c r="A36557" s="1" t="s">
        <v>14838</v>
      </c>
      <c r="B36557" t="str">
        <f t="shared" si="1211"/>
        <v>https://www.udobaer.de/out/media/public/cust/others/s0000845-2021-ch_it.pdf</v>
      </c>
    </row>
    <row r="36558" spans="1:2" x14ac:dyDescent="0.2">
      <c r="A36558" s="1" t="s">
        <v>14839</v>
      </c>
      <c r="B36558" t="str">
        <f t="shared" si="1211"/>
        <v>https://www.udobaer.de/out/media/public/cust/others/s0000845-2021-ch_it.pdf</v>
      </c>
    </row>
    <row r="36559" spans="1:2" x14ac:dyDescent="0.2">
      <c r="A36559" s="1" t="s">
        <v>14840</v>
      </c>
      <c r="B36559" t="str">
        <f t="shared" si="1211"/>
        <v>https://www.udobaer.de/out/media/public/cust/others/s0000845-2021-ch_it.pdf</v>
      </c>
    </row>
    <row r="36560" spans="1:2" x14ac:dyDescent="0.2">
      <c r="A36560" s="1" t="s">
        <v>14846</v>
      </c>
      <c r="B36560" t="str">
        <f t="shared" si="1211"/>
        <v>https://www.udobaer.de/out/media/public/cust/others/s0000845-2021-ch_it.pdf</v>
      </c>
    </row>
    <row r="36561" spans="1:2" x14ac:dyDescent="0.2">
      <c r="A36561" s="1" t="s">
        <v>14857</v>
      </c>
      <c r="B36561" t="str">
        <f t="shared" si="1211"/>
        <v>https://www.udobaer.de/out/media/public/cust/others/s0000845-2021-ch_it.pdf</v>
      </c>
    </row>
    <row r="36562" spans="1:2" x14ac:dyDescent="0.2">
      <c r="A36562" s="1" t="s">
        <v>14858</v>
      </c>
      <c r="B36562" t="str">
        <f t="shared" ref="B36562:B36590" si="1212">HYPERLINK("https://www.udobaer.de/out/media/public/cust/others/s0000845-2021-ch_it.pdf")</f>
        <v>https://www.udobaer.de/out/media/public/cust/others/s0000845-2021-ch_it.pdf</v>
      </c>
    </row>
    <row r="36563" spans="1:2" x14ac:dyDescent="0.2">
      <c r="A36563" s="1" t="s">
        <v>14859</v>
      </c>
      <c r="B36563" t="str">
        <f t="shared" si="1212"/>
        <v>https://www.udobaer.de/out/media/public/cust/others/s0000845-2021-ch_it.pdf</v>
      </c>
    </row>
    <row r="36564" spans="1:2" x14ac:dyDescent="0.2">
      <c r="A36564" s="1" t="s">
        <v>14860</v>
      </c>
      <c r="B36564" t="str">
        <f t="shared" si="1212"/>
        <v>https://www.udobaer.de/out/media/public/cust/others/s0000845-2021-ch_it.pdf</v>
      </c>
    </row>
    <row r="36565" spans="1:2" x14ac:dyDescent="0.2">
      <c r="A36565" s="1" t="s">
        <v>14861</v>
      </c>
      <c r="B36565" t="str">
        <f t="shared" si="1212"/>
        <v>https://www.udobaer.de/out/media/public/cust/others/s0000845-2021-ch_it.pdf</v>
      </c>
    </row>
    <row r="36566" spans="1:2" x14ac:dyDescent="0.2">
      <c r="A36566" s="1" t="s">
        <v>14862</v>
      </c>
      <c r="B36566" t="str">
        <f t="shared" si="1212"/>
        <v>https://www.udobaer.de/out/media/public/cust/others/s0000845-2021-ch_it.pdf</v>
      </c>
    </row>
    <row r="36567" spans="1:2" x14ac:dyDescent="0.2">
      <c r="A36567" s="1" t="s">
        <v>14863</v>
      </c>
      <c r="B36567" t="str">
        <f t="shared" si="1212"/>
        <v>https://www.udobaer.de/out/media/public/cust/others/s0000845-2021-ch_it.pdf</v>
      </c>
    </row>
    <row r="36568" spans="1:2" x14ac:dyDescent="0.2">
      <c r="A36568" s="1" t="s">
        <v>14865</v>
      </c>
      <c r="B36568" t="str">
        <f t="shared" si="1212"/>
        <v>https://www.udobaer.de/out/media/public/cust/others/s0000845-2021-ch_it.pdf</v>
      </c>
    </row>
    <row r="36569" spans="1:2" x14ac:dyDescent="0.2">
      <c r="A36569" s="1" t="s">
        <v>14873</v>
      </c>
      <c r="B36569" t="str">
        <f t="shared" si="1212"/>
        <v>https://www.udobaer.de/out/media/public/cust/others/s0000845-2021-ch_it.pdf</v>
      </c>
    </row>
    <row r="36570" spans="1:2" x14ac:dyDescent="0.2">
      <c r="A36570" s="1" t="s">
        <v>14874</v>
      </c>
      <c r="B36570" t="str">
        <f t="shared" si="1212"/>
        <v>https://www.udobaer.de/out/media/public/cust/others/s0000845-2021-ch_it.pdf</v>
      </c>
    </row>
    <row r="36571" spans="1:2" x14ac:dyDescent="0.2">
      <c r="A36571" s="1" t="s">
        <v>14875</v>
      </c>
      <c r="B36571" t="str">
        <f t="shared" si="1212"/>
        <v>https://www.udobaer.de/out/media/public/cust/others/s0000845-2021-ch_it.pdf</v>
      </c>
    </row>
    <row r="36572" spans="1:2" x14ac:dyDescent="0.2">
      <c r="A36572" s="1" t="s">
        <v>14876</v>
      </c>
      <c r="B36572" t="str">
        <f t="shared" si="1212"/>
        <v>https://www.udobaer.de/out/media/public/cust/others/s0000845-2021-ch_it.pdf</v>
      </c>
    </row>
    <row r="36573" spans="1:2" x14ac:dyDescent="0.2">
      <c r="A36573" s="1" t="s">
        <v>14877</v>
      </c>
      <c r="B36573" t="str">
        <f t="shared" si="1212"/>
        <v>https://www.udobaer.de/out/media/public/cust/others/s0000845-2021-ch_it.pdf</v>
      </c>
    </row>
    <row r="36574" spans="1:2" x14ac:dyDescent="0.2">
      <c r="A36574" s="1" t="s">
        <v>14889</v>
      </c>
      <c r="B36574" t="str">
        <f t="shared" si="1212"/>
        <v>https://www.udobaer.de/out/media/public/cust/others/s0000845-2021-ch_it.pdf</v>
      </c>
    </row>
    <row r="36575" spans="1:2" x14ac:dyDescent="0.2">
      <c r="A36575" s="1" t="s">
        <v>14890</v>
      </c>
      <c r="B36575" t="str">
        <f t="shared" si="1212"/>
        <v>https://www.udobaer.de/out/media/public/cust/others/s0000845-2021-ch_it.pdf</v>
      </c>
    </row>
    <row r="36576" spans="1:2" x14ac:dyDescent="0.2">
      <c r="A36576" s="1" t="s">
        <v>14891</v>
      </c>
      <c r="B36576" t="str">
        <f t="shared" si="1212"/>
        <v>https://www.udobaer.de/out/media/public/cust/others/s0000845-2021-ch_it.pdf</v>
      </c>
    </row>
    <row r="36577" spans="1:2" x14ac:dyDescent="0.2">
      <c r="A36577" s="1" t="s">
        <v>14892</v>
      </c>
      <c r="B36577" t="str">
        <f t="shared" si="1212"/>
        <v>https://www.udobaer.de/out/media/public/cust/others/s0000845-2021-ch_it.pdf</v>
      </c>
    </row>
    <row r="36578" spans="1:2" x14ac:dyDescent="0.2">
      <c r="A36578" s="1" t="s">
        <v>14893</v>
      </c>
      <c r="B36578" t="str">
        <f t="shared" si="1212"/>
        <v>https://www.udobaer.de/out/media/public/cust/others/s0000845-2021-ch_it.pdf</v>
      </c>
    </row>
    <row r="36579" spans="1:2" x14ac:dyDescent="0.2">
      <c r="A36579" s="1" t="s">
        <v>27374</v>
      </c>
      <c r="B36579" t="str">
        <f t="shared" si="1212"/>
        <v>https://www.udobaer.de/out/media/public/cust/others/s0000845-2021-ch_it.pdf</v>
      </c>
    </row>
    <row r="36580" spans="1:2" x14ac:dyDescent="0.2">
      <c r="A36580" s="1" t="s">
        <v>27375</v>
      </c>
      <c r="B36580" t="str">
        <f t="shared" si="1212"/>
        <v>https://www.udobaer.de/out/media/public/cust/others/s0000845-2021-ch_it.pdf</v>
      </c>
    </row>
    <row r="36581" spans="1:2" x14ac:dyDescent="0.2">
      <c r="A36581" s="1" t="s">
        <v>27376</v>
      </c>
      <c r="B36581" t="str">
        <f t="shared" si="1212"/>
        <v>https://www.udobaer.de/out/media/public/cust/others/s0000845-2021-ch_it.pdf</v>
      </c>
    </row>
    <row r="36582" spans="1:2" x14ac:dyDescent="0.2">
      <c r="A36582" s="1" t="s">
        <v>27377</v>
      </c>
      <c r="B36582" t="str">
        <f t="shared" si="1212"/>
        <v>https://www.udobaer.de/out/media/public/cust/others/s0000845-2021-ch_it.pdf</v>
      </c>
    </row>
    <row r="36583" spans="1:2" x14ac:dyDescent="0.2">
      <c r="A36583" s="1" t="s">
        <v>27378</v>
      </c>
      <c r="B36583" t="str">
        <f t="shared" si="1212"/>
        <v>https://www.udobaer.de/out/media/public/cust/others/s0000845-2021-ch_it.pdf</v>
      </c>
    </row>
    <row r="36584" spans="1:2" x14ac:dyDescent="0.2">
      <c r="A36584" s="1" t="s">
        <v>27379</v>
      </c>
      <c r="B36584" t="str">
        <f t="shared" si="1212"/>
        <v>https://www.udobaer.de/out/media/public/cust/others/s0000845-2021-ch_it.pdf</v>
      </c>
    </row>
    <row r="36585" spans="1:2" x14ac:dyDescent="0.2">
      <c r="A36585" s="1" t="s">
        <v>27380</v>
      </c>
      <c r="B36585" t="str">
        <f t="shared" si="1212"/>
        <v>https://www.udobaer.de/out/media/public/cust/others/s0000845-2021-ch_it.pdf</v>
      </c>
    </row>
    <row r="36586" spans="1:2" x14ac:dyDescent="0.2">
      <c r="A36586" s="1" t="s">
        <v>27381</v>
      </c>
      <c r="B36586" t="str">
        <f t="shared" si="1212"/>
        <v>https://www.udobaer.de/out/media/public/cust/others/s0000845-2021-ch_it.pdf</v>
      </c>
    </row>
    <row r="36587" spans="1:2" x14ac:dyDescent="0.2">
      <c r="A36587" s="1" t="s">
        <v>27382</v>
      </c>
      <c r="B36587" t="str">
        <f t="shared" si="1212"/>
        <v>https://www.udobaer.de/out/media/public/cust/others/s0000845-2021-ch_it.pdf</v>
      </c>
    </row>
    <row r="36588" spans="1:2" x14ac:dyDescent="0.2">
      <c r="A36588" s="1" t="s">
        <v>27383</v>
      </c>
      <c r="B36588" t="str">
        <f t="shared" si="1212"/>
        <v>https://www.udobaer.de/out/media/public/cust/others/s0000845-2021-ch_it.pdf</v>
      </c>
    </row>
    <row r="36589" spans="1:2" x14ac:dyDescent="0.2">
      <c r="A36589" s="1" t="s">
        <v>27384</v>
      </c>
      <c r="B36589" t="str">
        <f t="shared" si="1212"/>
        <v>https://www.udobaer.de/out/media/public/cust/others/s0000845-2021-ch_it.pdf</v>
      </c>
    </row>
    <row r="36590" spans="1:2" x14ac:dyDescent="0.2">
      <c r="A36590" s="1" t="s">
        <v>27385</v>
      </c>
      <c r="B36590" t="str">
        <f t="shared" si="1212"/>
        <v>https://www.udobaer.de/out/media/public/cust/others/s0000845-2021-ch_it.pdf</v>
      </c>
    </row>
    <row r="36591" spans="1:2" x14ac:dyDescent="0.2">
      <c r="A36591" s="1" t="s">
        <v>27386</v>
      </c>
      <c r="B36591" t="str">
        <f t="shared" ref="B36591:B36622" si="1213">HYPERLINK("https://www.udobaer.de/out/media/public/cust/others/s0000845-2021-ch_it.pdf")</f>
        <v>https://www.udobaer.de/out/media/public/cust/others/s0000845-2021-ch_it.pdf</v>
      </c>
    </row>
    <row r="36592" spans="1:2" x14ac:dyDescent="0.2">
      <c r="A36592" s="1" t="s">
        <v>27387</v>
      </c>
      <c r="B36592" t="str">
        <f t="shared" si="1213"/>
        <v>https://www.udobaer.de/out/media/public/cust/others/s0000845-2021-ch_it.pdf</v>
      </c>
    </row>
    <row r="36593" spans="1:2" x14ac:dyDescent="0.2">
      <c r="A36593" s="1" t="s">
        <v>27388</v>
      </c>
      <c r="B36593" t="str">
        <f t="shared" si="1213"/>
        <v>https://www.udobaer.de/out/media/public/cust/others/s0000845-2021-ch_it.pdf</v>
      </c>
    </row>
    <row r="36594" spans="1:2" x14ac:dyDescent="0.2">
      <c r="A36594" s="1" t="s">
        <v>27389</v>
      </c>
      <c r="B36594" t="str">
        <f t="shared" si="1213"/>
        <v>https://www.udobaer.de/out/media/public/cust/others/s0000845-2021-ch_it.pdf</v>
      </c>
    </row>
    <row r="36595" spans="1:2" x14ac:dyDescent="0.2">
      <c r="A36595" s="1" t="s">
        <v>27390</v>
      </c>
      <c r="B36595" t="str">
        <f t="shared" si="1213"/>
        <v>https://www.udobaer.de/out/media/public/cust/others/s0000845-2021-ch_it.pdf</v>
      </c>
    </row>
    <row r="36596" spans="1:2" x14ac:dyDescent="0.2">
      <c r="A36596" s="1" t="s">
        <v>27391</v>
      </c>
      <c r="B36596" t="str">
        <f t="shared" si="1213"/>
        <v>https://www.udobaer.de/out/media/public/cust/others/s0000845-2021-ch_it.pdf</v>
      </c>
    </row>
    <row r="36597" spans="1:2" x14ac:dyDescent="0.2">
      <c r="A36597" s="1" t="s">
        <v>27392</v>
      </c>
      <c r="B36597" t="str">
        <f t="shared" si="1213"/>
        <v>https://www.udobaer.de/out/media/public/cust/others/s0000845-2021-ch_it.pdf</v>
      </c>
    </row>
    <row r="36598" spans="1:2" x14ac:dyDescent="0.2">
      <c r="A36598" s="1" t="s">
        <v>27393</v>
      </c>
      <c r="B36598" t="str">
        <f t="shared" si="1213"/>
        <v>https://www.udobaer.de/out/media/public/cust/others/s0000845-2021-ch_it.pdf</v>
      </c>
    </row>
    <row r="36599" spans="1:2" x14ac:dyDescent="0.2">
      <c r="A36599" s="1" t="s">
        <v>27394</v>
      </c>
      <c r="B36599" t="str">
        <f t="shared" si="1213"/>
        <v>https://www.udobaer.de/out/media/public/cust/others/s0000845-2021-ch_it.pdf</v>
      </c>
    </row>
    <row r="36600" spans="1:2" x14ac:dyDescent="0.2">
      <c r="A36600" s="1" t="s">
        <v>27395</v>
      </c>
      <c r="B36600" t="str">
        <f t="shared" si="1213"/>
        <v>https://www.udobaer.de/out/media/public/cust/others/s0000845-2021-ch_it.pdf</v>
      </c>
    </row>
    <row r="36601" spans="1:2" x14ac:dyDescent="0.2">
      <c r="A36601" s="1" t="s">
        <v>27396</v>
      </c>
      <c r="B36601" t="str">
        <f t="shared" si="1213"/>
        <v>https://www.udobaer.de/out/media/public/cust/others/s0000845-2021-ch_it.pdf</v>
      </c>
    </row>
    <row r="36602" spans="1:2" x14ac:dyDescent="0.2">
      <c r="A36602" s="1" t="s">
        <v>27397</v>
      </c>
      <c r="B36602" t="str">
        <f t="shared" si="1213"/>
        <v>https://www.udobaer.de/out/media/public/cust/others/s0000845-2021-ch_it.pdf</v>
      </c>
    </row>
    <row r="36603" spans="1:2" x14ac:dyDescent="0.2">
      <c r="A36603" s="1" t="s">
        <v>27398</v>
      </c>
      <c r="B36603" t="str">
        <f t="shared" si="1213"/>
        <v>https://www.udobaer.de/out/media/public/cust/others/s0000845-2021-ch_it.pdf</v>
      </c>
    </row>
    <row r="36604" spans="1:2" x14ac:dyDescent="0.2">
      <c r="A36604" s="1" t="s">
        <v>27399</v>
      </c>
      <c r="B36604" t="str">
        <f t="shared" si="1213"/>
        <v>https://www.udobaer.de/out/media/public/cust/others/s0000845-2021-ch_it.pdf</v>
      </c>
    </row>
    <row r="36605" spans="1:2" x14ac:dyDescent="0.2">
      <c r="A36605" s="1" t="s">
        <v>27400</v>
      </c>
      <c r="B36605" t="str">
        <f t="shared" si="1213"/>
        <v>https://www.udobaer.de/out/media/public/cust/others/s0000845-2021-ch_it.pdf</v>
      </c>
    </row>
    <row r="36606" spans="1:2" x14ac:dyDescent="0.2">
      <c r="A36606" s="1" t="s">
        <v>27401</v>
      </c>
      <c r="B36606" t="str">
        <f t="shared" si="1213"/>
        <v>https://www.udobaer.de/out/media/public/cust/others/s0000845-2021-ch_it.pdf</v>
      </c>
    </row>
    <row r="36607" spans="1:2" x14ac:dyDescent="0.2">
      <c r="A36607" s="1" t="s">
        <v>27402</v>
      </c>
      <c r="B36607" t="str">
        <f t="shared" si="1213"/>
        <v>https://www.udobaer.de/out/media/public/cust/others/s0000845-2021-ch_it.pdf</v>
      </c>
    </row>
    <row r="36608" spans="1:2" x14ac:dyDescent="0.2">
      <c r="A36608" s="1" t="s">
        <v>27403</v>
      </c>
      <c r="B36608" t="str">
        <f t="shared" si="1213"/>
        <v>https://www.udobaer.de/out/media/public/cust/others/s0000845-2021-ch_it.pdf</v>
      </c>
    </row>
    <row r="36609" spans="1:2" x14ac:dyDescent="0.2">
      <c r="A36609" s="1" t="s">
        <v>27404</v>
      </c>
      <c r="B36609" t="str">
        <f t="shared" si="1213"/>
        <v>https://www.udobaer.de/out/media/public/cust/others/s0000845-2021-ch_it.pdf</v>
      </c>
    </row>
    <row r="36610" spans="1:2" x14ac:dyDescent="0.2">
      <c r="A36610" s="1" t="s">
        <v>27405</v>
      </c>
      <c r="B36610" t="str">
        <f t="shared" si="1213"/>
        <v>https://www.udobaer.de/out/media/public/cust/others/s0000845-2021-ch_it.pdf</v>
      </c>
    </row>
    <row r="36611" spans="1:2" x14ac:dyDescent="0.2">
      <c r="A36611" s="1" t="s">
        <v>27406</v>
      </c>
      <c r="B36611" t="str">
        <f t="shared" si="1213"/>
        <v>https://www.udobaer.de/out/media/public/cust/others/s0000845-2021-ch_it.pdf</v>
      </c>
    </row>
    <row r="36612" spans="1:2" x14ac:dyDescent="0.2">
      <c r="A36612" s="1" t="s">
        <v>27407</v>
      </c>
      <c r="B36612" t="str">
        <f t="shared" si="1213"/>
        <v>https://www.udobaer.de/out/media/public/cust/others/s0000845-2021-ch_it.pdf</v>
      </c>
    </row>
    <row r="36613" spans="1:2" x14ac:dyDescent="0.2">
      <c r="A36613" s="1" t="s">
        <v>27408</v>
      </c>
      <c r="B36613" t="str">
        <f t="shared" si="1213"/>
        <v>https://www.udobaer.de/out/media/public/cust/others/s0000845-2021-ch_it.pdf</v>
      </c>
    </row>
    <row r="36614" spans="1:2" x14ac:dyDescent="0.2">
      <c r="A36614" s="1" t="s">
        <v>27409</v>
      </c>
      <c r="B36614" t="str">
        <f t="shared" si="1213"/>
        <v>https://www.udobaer.de/out/media/public/cust/others/s0000845-2021-ch_it.pdf</v>
      </c>
    </row>
    <row r="36615" spans="1:2" x14ac:dyDescent="0.2">
      <c r="A36615" s="1" t="s">
        <v>27410</v>
      </c>
      <c r="B36615" t="str">
        <f t="shared" si="1213"/>
        <v>https://www.udobaer.de/out/media/public/cust/others/s0000845-2021-ch_it.pdf</v>
      </c>
    </row>
    <row r="36616" spans="1:2" x14ac:dyDescent="0.2">
      <c r="A36616" s="1" t="s">
        <v>27411</v>
      </c>
      <c r="B36616" t="str">
        <f t="shared" si="1213"/>
        <v>https://www.udobaer.de/out/media/public/cust/others/s0000845-2021-ch_it.pdf</v>
      </c>
    </row>
    <row r="36617" spans="1:2" x14ac:dyDescent="0.2">
      <c r="A36617" s="1" t="s">
        <v>27412</v>
      </c>
      <c r="B36617" t="str">
        <f t="shared" si="1213"/>
        <v>https://www.udobaer.de/out/media/public/cust/others/s0000845-2021-ch_it.pdf</v>
      </c>
    </row>
    <row r="36618" spans="1:2" x14ac:dyDescent="0.2">
      <c r="A36618" s="1" t="s">
        <v>27413</v>
      </c>
      <c r="B36618" t="str">
        <f t="shared" si="1213"/>
        <v>https://www.udobaer.de/out/media/public/cust/others/s0000845-2021-ch_it.pdf</v>
      </c>
    </row>
    <row r="36619" spans="1:2" x14ac:dyDescent="0.2">
      <c r="A36619" s="1" t="s">
        <v>27414</v>
      </c>
      <c r="B36619" t="str">
        <f t="shared" si="1213"/>
        <v>https://www.udobaer.de/out/media/public/cust/others/s0000845-2021-ch_it.pdf</v>
      </c>
    </row>
    <row r="36620" spans="1:2" x14ac:dyDescent="0.2">
      <c r="A36620" s="1" t="s">
        <v>27415</v>
      </c>
      <c r="B36620" t="str">
        <f t="shared" si="1213"/>
        <v>https://www.udobaer.de/out/media/public/cust/others/s0000845-2021-ch_it.pdf</v>
      </c>
    </row>
    <row r="36621" spans="1:2" x14ac:dyDescent="0.2">
      <c r="A36621" s="1" t="s">
        <v>27416</v>
      </c>
      <c r="B36621" t="str">
        <f t="shared" si="1213"/>
        <v>https://www.udobaer.de/out/media/public/cust/others/s0000845-2021-ch_it.pdf</v>
      </c>
    </row>
    <row r="36622" spans="1:2" x14ac:dyDescent="0.2">
      <c r="A36622" s="1" t="s">
        <v>27417</v>
      </c>
      <c r="B36622" t="str">
        <f t="shared" si="1213"/>
        <v>https://www.udobaer.de/out/media/public/cust/others/s0000845-2021-ch_it.pdf</v>
      </c>
    </row>
    <row r="36623" spans="1:2" x14ac:dyDescent="0.2">
      <c r="A36623" s="1" t="s">
        <v>27418</v>
      </c>
      <c r="B36623" t="str">
        <f t="shared" ref="B36623:B36644" si="1214">HYPERLINK("https://www.udobaer.de/out/media/public/cust/others/s0000845-2021-ch_it.pdf")</f>
        <v>https://www.udobaer.de/out/media/public/cust/others/s0000845-2021-ch_it.pdf</v>
      </c>
    </row>
    <row r="36624" spans="1:2" x14ac:dyDescent="0.2">
      <c r="A36624" s="1" t="s">
        <v>27419</v>
      </c>
      <c r="B36624" t="str">
        <f t="shared" si="1214"/>
        <v>https://www.udobaer.de/out/media/public/cust/others/s0000845-2021-ch_it.pdf</v>
      </c>
    </row>
    <row r="36625" spans="1:2" x14ac:dyDescent="0.2">
      <c r="A36625" s="1" t="s">
        <v>27420</v>
      </c>
      <c r="B36625" t="str">
        <f t="shared" si="1214"/>
        <v>https://www.udobaer.de/out/media/public/cust/others/s0000845-2021-ch_it.pdf</v>
      </c>
    </row>
    <row r="36626" spans="1:2" x14ac:dyDescent="0.2">
      <c r="A36626" s="1" t="s">
        <v>27421</v>
      </c>
      <c r="B36626" t="str">
        <f t="shared" si="1214"/>
        <v>https://www.udobaer.de/out/media/public/cust/others/s0000845-2021-ch_it.pdf</v>
      </c>
    </row>
    <row r="36627" spans="1:2" x14ac:dyDescent="0.2">
      <c r="A36627" s="1" t="s">
        <v>27422</v>
      </c>
      <c r="B36627" t="str">
        <f t="shared" si="1214"/>
        <v>https://www.udobaer.de/out/media/public/cust/others/s0000845-2021-ch_it.pdf</v>
      </c>
    </row>
    <row r="36628" spans="1:2" x14ac:dyDescent="0.2">
      <c r="A36628" s="1" t="s">
        <v>27423</v>
      </c>
      <c r="B36628" t="str">
        <f t="shared" si="1214"/>
        <v>https://www.udobaer.de/out/media/public/cust/others/s0000845-2021-ch_it.pdf</v>
      </c>
    </row>
    <row r="36629" spans="1:2" x14ac:dyDescent="0.2">
      <c r="A36629" s="1" t="s">
        <v>27424</v>
      </c>
      <c r="B36629" t="str">
        <f t="shared" si="1214"/>
        <v>https://www.udobaer.de/out/media/public/cust/others/s0000845-2021-ch_it.pdf</v>
      </c>
    </row>
    <row r="36630" spans="1:2" x14ac:dyDescent="0.2">
      <c r="A36630" s="1" t="s">
        <v>27425</v>
      </c>
      <c r="B36630" t="str">
        <f t="shared" si="1214"/>
        <v>https://www.udobaer.de/out/media/public/cust/others/s0000845-2021-ch_it.pdf</v>
      </c>
    </row>
    <row r="36631" spans="1:2" x14ac:dyDescent="0.2">
      <c r="A36631" s="1" t="s">
        <v>27426</v>
      </c>
      <c r="B36631" t="str">
        <f t="shared" si="1214"/>
        <v>https://www.udobaer.de/out/media/public/cust/others/s0000845-2021-ch_it.pdf</v>
      </c>
    </row>
    <row r="36632" spans="1:2" x14ac:dyDescent="0.2">
      <c r="A36632" s="1" t="s">
        <v>27427</v>
      </c>
      <c r="B36632" t="str">
        <f t="shared" si="1214"/>
        <v>https://www.udobaer.de/out/media/public/cust/others/s0000845-2021-ch_it.pdf</v>
      </c>
    </row>
    <row r="36633" spans="1:2" x14ac:dyDescent="0.2">
      <c r="A36633" s="1" t="s">
        <v>27428</v>
      </c>
      <c r="B36633" t="str">
        <f t="shared" si="1214"/>
        <v>https://www.udobaer.de/out/media/public/cust/others/s0000845-2021-ch_it.pdf</v>
      </c>
    </row>
    <row r="36634" spans="1:2" x14ac:dyDescent="0.2">
      <c r="A36634" s="1" t="s">
        <v>27429</v>
      </c>
      <c r="B36634" t="str">
        <f t="shared" si="1214"/>
        <v>https://www.udobaer.de/out/media/public/cust/others/s0000845-2021-ch_it.pdf</v>
      </c>
    </row>
    <row r="36635" spans="1:2" x14ac:dyDescent="0.2">
      <c r="A36635" s="1" t="s">
        <v>27430</v>
      </c>
      <c r="B36635" t="str">
        <f t="shared" si="1214"/>
        <v>https://www.udobaer.de/out/media/public/cust/others/s0000845-2021-ch_it.pdf</v>
      </c>
    </row>
    <row r="36636" spans="1:2" x14ac:dyDescent="0.2">
      <c r="A36636" s="1" t="s">
        <v>27431</v>
      </c>
      <c r="B36636" t="str">
        <f t="shared" si="1214"/>
        <v>https://www.udobaer.de/out/media/public/cust/others/s0000845-2021-ch_it.pdf</v>
      </c>
    </row>
    <row r="36637" spans="1:2" x14ac:dyDescent="0.2">
      <c r="A36637" s="1" t="s">
        <v>27432</v>
      </c>
      <c r="B36637" t="str">
        <f t="shared" si="1214"/>
        <v>https://www.udobaer.de/out/media/public/cust/others/s0000845-2021-ch_it.pdf</v>
      </c>
    </row>
    <row r="36638" spans="1:2" x14ac:dyDescent="0.2">
      <c r="A36638" s="1" t="s">
        <v>27433</v>
      </c>
      <c r="B36638" t="str">
        <f t="shared" si="1214"/>
        <v>https://www.udobaer.de/out/media/public/cust/others/s0000845-2021-ch_it.pdf</v>
      </c>
    </row>
    <row r="36639" spans="1:2" x14ac:dyDescent="0.2">
      <c r="A36639" s="1" t="s">
        <v>27434</v>
      </c>
      <c r="B36639" t="str">
        <f t="shared" si="1214"/>
        <v>https://www.udobaer.de/out/media/public/cust/others/s0000845-2021-ch_it.pdf</v>
      </c>
    </row>
    <row r="36640" spans="1:2" x14ac:dyDescent="0.2">
      <c r="A36640" s="1" t="s">
        <v>27435</v>
      </c>
      <c r="B36640" t="str">
        <f t="shared" si="1214"/>
        <v>https://www.udobaer.de/out/media/public/cust/others/s0000845-2021-ch_it.pdf</v>
      </c>
    </row>
    <row r="36641" spans="1:2" x14ac:dyDescent="0.2">
      <c r="A36641" s="1" t="s">
        <v>27436</v>
      </c>
      <c r="B36641" t="str">
        <f t="shared" si="1214"/>
        <v>https://www.udobaer.de/out/media/public/cust/others/s0000845-2021-ch_it.pdf</v>
      </c>
    </row>
    <row r="36642" spans="1:2" x14ac:dyDescent="0.2">
      <c r="A36642" s="1" t="s">
        <v>27437</v>
      </c>
      <c r="B36642" t="str">
        <f t="shared" si="1214"/>
        <v>https://www.udobaer.de/out/media/public/cust/others/s0000845-2021-ch_it.pdf</v>
      </c>
    </row>
    <row r="36643" spans="1:2" x14ac:dyDescent="0.2">
      <c r="A36643" s="1" t="s">
        <v>27438</v>
      </c>
      <c r="B36643" t="str">
        <f t="shared" si="1214"/>
        <v>https://www.udobaer.de/out/media/public/cust/others/s0000845-2021-ch_it.pdf</v>
      </c>
    </row>
    <row r="36644" spans="1:2" x14ac:dyDescent="0.2">
      <c r="A36644" s="1" t="s">
        <v>27439</v>
      </c>
      <c r="B36644" t="str">
        <f t="shared" si="1214"/>
        <v>https://www.udobaer.de/out/media/public/cust/others/s0000845-2021-ch_it.pdf</v>
      </c>
    </row>
    <row r="36645" spans="1:2" x14ac:dyDescent="0.2">
      <c r="A36645" s="1" t="s">
        <v>3787</v>
      </c>
      <c r="B36645" t="str">
        <f t="shared" ref="B36645:B36700" si="1215">HYPERLINK("https://www.udobaer.de/out/media/public/cust/others/s0000847-2021-ch_it.pdf")</f>
        <v>https://www.udobaer.de/out/media/public/cust/others/s0000847-2021-ch_it.pdf</v>
      </c>
    </row>
    <row r="36646" spans="1:2" x14ac:dyDescent="0.2">
      <c r="A36646" s="1" t="s">
        <v>3788</v>
      </c>
      <c r="B36646" t="str">
        <f t="shared" si="1215"/>
        <v>https://www.udobaer.de/out/media/public/cust/others/s0000847-2021-ch_it.pdf</v>
      </c>
    </row>
    <row r="36647" spans="1:2" x14ac:dyDescent="0.2">
      <c r="A36647" s="1" t="s">
        <v>3789</v>
      </c>
      <c r="B36647" t="str">
        <f t="shared" si="1215"/>
        <v>https://www.udobaer.de/out/media/public/cust/others/s0000847-2021-ch_it.pdf</v>
      </c>
    </row>
    <row r="36648" spans="1:2" x14ac:dyDescent="0.2">
      <c r="A36648" s="1" t="s">
        <v>3790</v>
      </c>
      <c r="B36648" t="str">
        <f t="shared" si="1215"/>
        <v>https://www.udobaer.de/out/media/public/cust/others/s0000847-2021-ch_it.pdf</v>
      </c>
    </row>
    <row r="36649" spans="1:2" x14ac:dyDescent="0.2">
      <c r="A36649" s="1" t="s">
        <v>3791</v>
      </c>
      <c r="B36649" t="str">
        <f t="shared" si="1215"/>
        <v>https://www.udobaer.de/out/media/public/cust/others/s0000847-2021-ch_it.pdf</v>
      </c>
    </row>
    <row r="36650" spans="1:2" x14ac:dyDescent="0.2">
      <c r="A36650" s="1" t="s">
        <v>3792</v>
      </c>
      <c r="B36650" t="str">
        <f t="shared" si="1215"/>
        <v>https://www.udobaer.de/out/media/public/cust/others/s0000847-2021-ch_it.pdf</v>
      </c>
    </row>
    <row r="36651" spans="1:2" x14ac:dyDescent="0.2">
      <c r="A36651" s="1" t="s">
        <v>3793</v>
      </c>
      <c r="B36651" t="str">
        <f t="shared" si="1215"/>
        <v>https://www.udobaer.de/out/media/public/cust/others/s0000847-2021-ch_it.pdf</v>
      </c>
    </row>
    <row r="36652" spans="1:2" x14ac:dyDescent="0.2">
      <c r="A36652" s="1" t="s">
        <v>3794</v>
      </c>
      <c r="B36652" t="str">
        <f t="shared" si="1215"/>
        <v>https://www.udobaer.de/out/media/public/cust/others/s0000847-2021-ch_it.pdf</v>
      </c>
    </row>
    <row r="36653" spans="1:2" x14ac:dyDescent="0.2">
      <c r="A36653" s="1" t="s">
        <v>3795</v>
      </c>
      <c r="B36653" t="str">
        <f t="shared" si="1215"/>
        <v>https://www.udobaer.de/out/media/public/cust/others/s0000847-2021-ch_it.pdf</v>
      </c>
    </row>
    <row r="36654" spans="1:2" x14ac:dyDescent="0.2">
      <c r="A36654" s="1" t="s">
        <v>3796</v>
      </c>
      <c r="B36654" t="str">
        <f t="shared" si="1215"/>
        <v>https://www.udobaer.de/out/media/public/cust/others/s0000847-2021-ch_it.pdf</v>
      </c>
    </row>
    <row r="36655" spans="1:2" x14ac:dyDescent="0.2">
      <c r="A36655" s="1" t="s">
        <v>3797</v>
      </c>
      <c r="B36655" t="str">
        <f t="shared" si="1215"/>
        <v>https://www.udobaer.de/out/media/public/cust/others/s0000847-2021-ch_it.pdf</v>
      </c>
    </row>
    <row r="36656" spans="1:2" x14ac:dyDescent="0.2">
      <c r="A36656" s="1" t="s">
        <v>3798</v>
      </c>
      <c r="B36656" t="str">
        <f t="shared" si="1215"/>
        <v>https://www.udobaer.de/out/media/public/cust/others/s0000847-2021-ch_it.pdf</v>
      </c>
    </row>
    <row r="36657" spans="1:2" x14ac:dyDescent="0.2">
      <c r="A36657" s="1" t="s">
        <v>3799</v>
      </c>
      <c r="B36657" t="str">
        <f t="shared" si="1215"/>
        <v>https://www.udobaer.de/out/media/public/cust/others/s0000847-2021-ch_it.pdf</v>
      </c>
    </row>
    <row r="36658" spans="1:2" x14ac:dyDescent="0.2">
      <c r="A36658" s="1" t="s">
        <v>3800</v>
      </c>
      <c r="B36658" t="str">
        <f t="shared" si="1215"/>
        <v>https://www.udobaer.de/out/media/public/cust/others/s0000847-2021-ch_it.pdf</v>
      </c>
    </row>
    <row r="36659" spans="1:2" x14ac:dyDescent="0.2">
      <c r="A36659" s="1" t="s">
        <v>3801</v>
      </c>
      <c r="B36659" t="str">
        <f t="shared" si="1215"/>
        <v>https://www.udobaer.de/out/media/public/cust/others/s0000847-2021-ch_it.pdf</v>
      </c>
    </row>
    <row r="36660" spans="1:2" x14ac:dyDescent="0.2">
      <c r="A36660" s="1" t="s">
        <v>3802</v>
      </c>
      <c r="B36660" t="str">
        <f t="shared" si="1215"/>
        <v>https://www.udobaer.de/out/media/public/cust/others/s0000847-2021-ch_it.pdf</v>
      </c>
    </row>
    <row r="36661" spans="1:2" x14ac:dyDescent="0.2">
      <c r="A36661" s="1" t="s">
        <v>3803</v>
      </c>
      <c r="B36661" t="str">
        <f t="shared" si="1215"/>
        <v>https://www.udobaer.de/out/media/public/cust/others/s0000847-2021-ch_it.pdf</v>
      </c>
    </row>
    <row r="36662" spans="1:2" x14ac:dyDescent="0.2">
      <c r="A36662" s="1" t="s">
        <v>3804</v>
      </c>
      <c r="B36662" t="str">
        <f t="shared" si="1215"/>
        <v>https://www.udobaer.de/out/media/public/cust/others/s0000847-2021-ch_it.pdf</v>
      </c>
    </row>
    <row r="36663" spans="1:2" x14ac:dyDescent="0.2">
      <c r="A36663" s="1" t="s">
        <v>3805</v>
      </c>
      <c r="B36663" t="str">
        <f t="shared" si="1215"/>
        <v>https://www.udobaer.de/out/media/public/cust/others/s0000847-2021-ch_it.pdf</v>
      </c>
    </row>
    <row r="36664" spans="1:2" x14ac:dyDescent="0.2">
      <c r="A36664" s="1" t="s">
        <v>3806</v>
      </c>
      <c r="B36664" t="str">
        <f t="shared" si="1215"/>
        <v>https://www.udobaer.de/out/media/public/cust/others/s0000847-2021-ch_it.pdf</v>
      </c>
    </row>
    <row r="36665" spans="1:2" x14ac:dyDescent="0.2">
      <c r="A36665" s="1" t="s">
        <v>3807</v>
      </c>
      <c r="B36665" t="str">
        <f t="shared" si="1215"/>
        <v>https://www.udobaer.de/out/media/public/cust/others/s0000847-2021-ch_it.pdf</v>
      </c>
    </row>
    <row r="36666" spans="1:2" x14ac:dyDescent="0.2">
      <c r="A36666" s="1" t="s">
        <v>3808</v>
      </c>
      <c r="B36666" t="str">
        <f t="shared" si="1215"/>
        <v>https://www.udobaer.de/out/media/public/cust/others/s0000847-2021-ch_it.pdf</v>
      </c>
    </row>
    <row r="36667" spans="1:2" x14ac:dyDescent="0.2">
      <c r="A36667" s="1" t="s">
        <v>3809</v>
      </c>
      <c r="B36667" t="str">
        <f t="shared" si="1215"/>
        <v>https://www.udobaer.de/out/media/public/cust/others/s0000847-2021-ch_it.pdf</v>
      </c>
    </row>
    <row r="36668" spans="1:2" x14ac:dyDescent="0.2">
      <c r="A36668" s="1" t="s">
        <v>3810</v>
      </c>
      <c r="B36668" t="str">
        <f t="shared" si="1215"/>
        <v>https://www.udobaer.de/out/media/public/cust/others/s0000847-2021-ch_it.pdf</v>
      </c>
    </row>
    <row r="36669" spans="1:2" x14ac:dyDescent="0.2">
      <c r="A36669" s="1" t="s">
        <v>3811</v>
      </c>
      <c r="B36669" t="str">
        <f t="shared" si="1215"/>
        <v>https://www.udobaer.de/out/media/public/cust/others/s0000847-2021-ch_it.pdf</v>
      </c>
    </row>
    <row r="36670" spans="1:2" x14ac:dyDescent="0.2">
      <c r="A36670" s="1" t="s">
        <v>3812</v>
      </c>
      <c r="B36670" t="str">
        <f t="shared" si="1215"/>
        <v>https://www.udobaer.de/out/media/public/cust/others/s0000847-2021-ch_it.pdf</v>
      </c>
    </row>
    <row r="36671" spans="1:2" x14ac:dyDescent="0.2">
      <c r="A36671" s="1" t="s">
        <v>3813</v>
      </c>
      <c r="B36671" t="str">
        <f t="shared" si="1215"/>
        <v>https://www.udobaer.de/out/media/public/cust/others/s0000847-2021-ch_it.pdf</v>
      </c>
    </row>
    <row r="36672" spans="1:2" x14ac:dyDescent="0.2">
      <c r="A36672" s="1" t="s">
        <v>3814</v>
      </c>
      <c r="B36672" t="str">
        <f t="shared" si="1215"/>
        <v>https://www.udobaer.de/out/media/public/cust/others/s0000847-2021-ch_it.pdf</v>
      </c>
    </row>
    <row r="36673" spans="1:2" x14ac:dyDescent="0.2">
      <c r="A36673" s="1" t="s">
        <v>3815</v>
      </c>
      <c r="B36673" t="str">
        <f t="shared" si="1215"/>
        <v>https://www.udobaer.de/out/media/public/cust/others/s0000847-2021-ch_it.pdf</v>
      </c>
    </row>
    <row r="36674" spans="1:2" x14ac:dyDescent="0.2">
      <c r="A36674" s="1" t="s">
        <v>3816</v>
      </c>
      <c r="B36674" t="str">
        <f t="shared" si="1215"/>
        <v>https://www.udobaer.de/out/media/public/cust/others/s0000847-2021-ch_it.pdf</v>
      </c>
    </row>
    <row r="36675" spans="1:2" x14ac:dyDescent="0.2">
      <c r="A36675" s="1" t="s">
        <v>3817</v>
      </c>
      <c r="B36675" t="str">
        <f t="shared" si="1215"/>
        <v>https://www.udobaer.de/out/media/public/cust/others/s0000847-2021-ch_it.pdf</v>
      </c>
    </row>
    <row r="36676" spans="1:2" x14ac:dyDescent="0.2">
      <c r="A36676" s="1" t="s">
        <v>3818</v>
      </c>
      <c r="B36676" t="str">
        <f t="shared" si="1215"/>
        <v>https://www.udobaer.de/out/media/public/cust/others/s0000847-2021-ch_it.pdf</v>
      </c>
    </row>
    <row r="36677" spans="1:2" x14ac:dyDescent="0.2">
      <c r="A36677" s="1" t="s">
        <v>3819</v>
      </c>
      <c r="B36677" t="str">
        <f t="shared" si="1215"/>
        <v>https://www.udobaer.de/out/media/public/cust/others/s0000847-2021-ch_it.pdf</v>
      </c>
    </row>
    <row r="36678" spans="1:2" x14ac:dyDescent="0.2">
      <c r="A36678" s="1" t="s">
        <v>3820</v>
      </c>
      <c r="B36678" t="str">
        <f t="shared" si="1215"/>
        <v>https://www.udobaer.de/out/media/public/cust/others/s0000847-2021-ch_it.pdf</v>
      </c>
    </row>
    <row r="36679" spans="1:2" x14ac:dyDescent="0.2">
      <c r="A36679" s="1" t="s">
        <v>3821</v>
      </c>
      <c r="B36679" t="str">
        <f t="shared" si="1215"/>
        <v>https://www.udobaer.de/out/media/public/cust/others/s0000847-2021-ch_it.pdf</v>
      </c>
    </row>
    <row r="36680" spans="1:2" x14ac:dyDescent="0.2">
      <c r="A36680" s="1" t="s">
        <v>3822</v>
      </c>
      <c r="B36680" t="str">
        <f t="shared" si="1215"/>
        <v>https://www.udobaer.de/out/media/public/cust/others/s0000847-2021-ch_it.pdf</v>
      </c>
    </row>
    <row r="36681" spans="1:2" x14ac:dyDescent="0.2">
      <c r="A36681" s="1" t="s">
        <v>3823</v>
      </c>
      <c r="B36681" t="str">
        <f t="shared" si="1215"/>
        <v>https://www.udobaer.de/out/media/public/cust/others/s0000847-2021-ch_it.pdf</v>
      </c>
    </row>
    <row r="36682" spans="1:2" x14ac:dyDescent="0.2">
      <c r="A36682" s="1" t="s">
        <v>3824</v>
      </c>
      <c r="B36682" t="str">
        <f t="shared" si="1215"/>
        <v>https://www.udobaer.de/out/media/public/cust/others/s0000847-2021-ch_it.pdf</v>
      </c>
    </row>
    <row r="36683" spans="1:2" x14ac:dyDescent="0.2">
      <c r="A36683" s="1" t="s">
        <v>3826</v>
      </c>
      <c r="B36683" t="str">
        <f t="shared" si="1215"/>
        <v>https://www.udobaer.de/out/media/public/cust/others/s0000847-2021-ch_it.pdf</v>
      </c>
    </row>
    <row r="36684" spans="1:2" x14ac:dyDescent="0.2">
      <c r="A36684" s="1" t="s">
        <v>3827</v>
      </c>
      <c r="B36684" t="str">
        <f t="shared" si="1215"/>
        <v>https://www.udobaer.de/out/media/public/cust/others/s0000847-2021-ch_it.pdf</v>
      </c>
    </row>
    <row r="36685" spans="1:2" x14ac:dyDescent="0.2">
      <c r="A36685" s="1" t="s">
        <v>3828</v>
      </c>
      <c r="B36685" t="str">
        <f t="shared" si="1215"/>
        <v>https://www.udobaer.de/out/media/public/cust/others/s0000847-2021-ch_it.pdf</v>
      </c>
    </row>
    <row r="36686" spans="1:2" x14ac:dyDescent="0.2">
      <c r="A36686" s="1" t="s">
        <v>3830</v>
      </c>
      <c r="B36686" t="str">
        <f t="shared" si="1215"/>
        <v>https://www.udobaer.de/out/media/public/cust/others/s0000847-2021-ch_it.pdf</v>
      </c>
    </row>
    <row r="36687" spans="1:2" x14ac:dyDescent="0.2">
      <c r="A36687" s="1" t="s">
        <v>3850</v>
      </c>
      <c r="B36687" t="str">
        <f t="shared" si="1215"/>
        <v>https://www.udobaer.de/out/media/public/cust/others/s0000847-2021-ch_it.pdf</v>
      </c>
    </row>
    <row r="36688" spans="1:2" x14ac:dyDescent="0.2">
      <c r="A36688" s="1" t="s">
        <v>3851</v>
      </c>
      <c r="B36688" t="str">
        <f t="shared" si="1215"/>
        <v>https://www.udobaer.de/out/media/public/cust/others/s0000847-2021-ch_it.pdf</v>
      </c>
    </row>
    <row r="36689" spans="1:2" x14ac:dyDescent="0.2">
      <c r="A36689" s="1" t="s">
        <v>3852</v>
      </c>
      <c r="B36689" t="str">
        <f t="shared" si="1215"/>
        <v>https://www.udobaer.de/out/media/public/cust/others/s0000847-2021-ch_it.pdf</v>
      </c>
    </row>
    <row r="36690" spans="1:2" x14ac:dyDescent="0.2">
      <c r="A36690" s="1" t="s">
        <v>3858</v>
      </c>
      <c r="B36690" t="str">
        <f t="shared" si="1215"/>
        <v>https://www.udobaer.de/out/media/public/cust/others/s0000847-2021-ch_it.pdf</v>
      </c>
    </row>
    <row r="36691" spans="1:2" x14ac:dyDescent="0.2">
      <c r="A36691" s="1" t="s">
        <v>3859</v>
      </c>
      <c r="B36691" t="str">
        <f t="shared" si="1215"/>
        <v>https://www.udobaer.de/out/media/public/cust/others/s0000847-2021-ch_it.pdf</v>
      </c>
    </row>
    <row r="36692" spans="1:2" x14ac:dyDescent="0.2">
      <c r="A36692" s="1" t="s">
        <v>3860</v>
      </c>
      <c r="B36692" t="str">
        <f t="shared" si="1215"/>
        <v>https://www.udobaer.de/out/media/public/cust/others/s0000847-2021-ch_it.pdf</v>
      </c>
    </row>
    <row r="36693" spans="1:2" x14ac:dyDescent="0.2">
      <c r="A36693" s="1" t="s">
        <v>14811</v>
      </c>
      <c r="B36693" t="str">
        <f t="shared" si="1215"/>
        <v>https://www.udobaer.de/out/media/public/cust/others/s0000847-2021-ch_it.pdf</v>
      </c>
    </row>
    <row r="36694" spans="1:2" x14ac:dyDescent="0.2">
      <c r="A36694" s="1" t="s">
        <v>14817</v>
      </c>
      <c r="B36694" t="str">
        <f t="shared" si="1215"/>
        <v>https://www.udobaer.de/out/media/public/cust/others/s0000847-2021-ch_it.pdf</v>
      </c>
    </row>
    <row r="36695" spans="1:2" x14ac:dyDescent="0.2">
      <c r="A36695" s="1" t="s">
        <v>14823</v>
      </c>
      <c r="B36695" t="str">
        <f t="shared" si="1215"/>
        <v>https://www.udobaer.de/out/media/public/cust/others/s0000847-2021-ch_it.pdf</v>
      </c>
    </row>
    <row r="36696" spans="1:2" x14ac:dyDescent="0.2">
      <c r="A36696" s="1" t="s">
        <v>14841</v>
      </c>
      <c r="B36696" t="str">
        <f t="shared" si="1215"/>
        <v>https://www.udobaer.de/out/media/public/cust/others/s0000847-2021-ch_it.pdf</v>
      </c>
    </row>
    <row r="36697" spans="1:2" x14ac:dyDescent="0.2">
      <c r="A36697" s="1" t="s">
        <v>14842</v>
      </c>
      <c r="B36697" t="str">
        <f t="shared" si="1215"/>
        <v>https://www.udobaer.de/out/media/public/cust/others/s0000847-2021-ch_it.pdf</v>
      </c>
    </row>
    <row r="36698" spans="1:2" x14ac:dyDescent="0.2">
      <c r="A36698" s="1" t="s">
        <v>14843</v>
      </c>
      <c r="B36698" t="str">
        <f t="shared" si="1215"/>
        <v>https://www.udobaer.de/out/media/public/cust/others/s0000847-2021-ch_it.pdf</v>
      </c>
    </row>
    <row r="36699" spans="1:2" x14ac:dyDescent="0.2">
      <c r="A36699" s="1" t="s">
        <v>14844</v>
      </c>
      <c r="B36699" t="str">
        <f t="shared" si="1215"/>
        <v>https://www.udobaer.de/out/media/public/cust/others/s0000847-2021-ch_it.pdf</v>
      </c>
    </row>
    <row r="36700" spans="1:2" x14ac:dyDescent="0.2">
      <c r="A36700" s="1" t="s">
        <v>14845</v>
      </c>
      <c r="B36700" t="str">
        <f t="shared" si="1215"/>
        <v>https://www.udobaer.de/out/media/public/cust/others/s0000847-2021-ch_it.pdf</v>
      </c>
    </row>
    <row r="36701" spans="1:2" x14ac:dyDescent="0.2">
      <c r="A36701" s="1" t="s">
        <v>14847</v>
      </c>
      <c r="B36701" t="str">
        <f t="shared" ref="B36701:B36725" si="1216">HYPERLINK("https://www.udobaer.de/out/media/public/cust/others/s0000847-2021-ch_it.pdf")</f>
        <v>https://www.udobaer.de/out/media/public/cust/others/s0000847-2021-ch_it.pdf</v>
      </c>
    </row>
    <row r="36702" spans="1:2" x14ac:dyDescent="0.2">
      <c r="A36702" s="1" t="s">
        <v>14848</v>
      </c>
      <c r="B36702" t="str">
        <f t="shared" si="1216"/>
        <v>https://www.udobaer.de/out/media/public/cust/others/s0000847-2021-ch_it.pdf</v>
      </c>
    </row>
    <row r="36703" spans="1:2" x14ac:dyDescent="0.2">
      <c r="A36703" s="1" t="s">
        <v>14849</v>
      </c>
      <c r="B36703" t="str">
        <f t="shared" si="1216"/>
        <v>https://www.udobaer.de/out/media/public/cust/others/s0000847-2021-ch_it.pdf</v>
      </c>
    </row>
    <row r="36704" spans="1:2" x14ac:dyDescent="0.2">
      <c r="A36704" s="1" t="s">
        <v>14850</v>
      </c>
      <c r="B36704" t="str">
        <f t="shared" si="1216"/>
        <v>https://www.udobaer.de/out/media/public/cust/others/s0000847-2021-ch_it.pdf</v>
      </c>
    </row>
    <row r="36705" spans="1:2" x14ac:dyDescent="0.2">
      <c r="A36705" s="1" t="s">
        <v>14851</v>
      </c>
      <c r="B36705" t="str">
        <f t="shared" si="1216"/>
        <v>https://www.udobaer.de/out/media/public/cust/others/s0000847-2021-ch_it.pdf</v>
      </c>
    </row>
    <row r="36706" spans="1:2" x14ac:dyDescent="0.2">
      <c r="A36706" s="1" t="s">
        <v>14852</v>
      </c>
      <c r="B36706" t="str">
        <f t="shared" si="1216"/>
        <v>https://www.udobaer.de/out/media/public/cust/others/s0000847-2021-ch_it.pdf</v>
      </c>
    </row>
    <row r="36707" spans="1:2" x14ac:dyDescent="0.2">
      <c r="A36707" s="1" t="s">
        <v>14853</v>
      </c>
      <c r="B36707" t="str">
        <f t="shared" si="1216"/>
        <v>https://www.udobaer.de/out/media/public/cust/others/s0000847-2021-ch_it.pdf</v>
      </c>
    </row>
    <row r="36708" spans="1:2" x14ac:dyDescent="0.2">
      <c r="A36708" s="1" t="s">
        <v>14854</v>
      </c>
      <c r="B36708" t="str">
        <f t="shared" si="1216"/>
        <v>https://www.udobaer.de/out/media/public/cust/others/s0000847-2021-ch_it.pdf</v>
      </c>
    </row>
    <row r="36709" spans="1:2" x14ac:dyDescent="0.2">
      <c r="A36709" s="1" t="s">
        <v>14855</v>
      </c>
      <c r="B36709" t="str">
        <f t="shared" si="1216"/>
        <v>https://www.udobaer.de/out/media/public/cust/others/s0000847-2021-ch_it.pdf</v>
      </c>
    </row>
    <row r="36710" spans="1:2" x14ac:dyDescent="0.2">
      <c r="A36710" s="1" t="s">
        <v>14856</v>
      </c>
      <c r="B36710" t="str">
        <f t="shared" si="1216"/>
        <v>https://www.udobaer.de/out/media/public/cust/others/s0000847-2021-ch_it.pdf</v>
      </c>
    </row>
    <row r="36711" spans="1:2" x14ac:dyDescent="0.2">
      <c r="A36711" s="1" t="s">
        <v>14864</v>
      </c>
      <c r="B36711" t="str">
        <f t="shared" si="1216"/>
        <v>https://www.udobaer.de/out/media/public/cust/others/s0000847-2021-ch_it.pdf</v>
      </c>
    </row>
    <row r="36712" spans="1:2" x14ac:dyDescent="0.2">
      <c r="A36712" s="1" t="s">
        <v>14866</v>
      </c>
      <c r="B36712" t="str">
        <f t="shared" si="1216"/>
        <v>https://www.udobaer.de/out/media/public/cust/others/s0000847-2021-ch_it.pdf</v>
      </c>
    </row>
    <row r="36713" spans="1:2" x14ac:dyDescent="0.2">
      <c r="A36713" s="1" t="s">
        <v>14867</v>
      </c>
      <c r="B36713" t="str">
        <f t="shared" si="1216"/>
        <v>https://www.udobaer.de/out/media/public/cust/others/s0000847-2021-ch_it.pdf</v>
      </c>
    </row>
    <row r="36714" spans="1:2" x14ac:dyDescent="0.2">
      <c r="A36714" s="1" t="s">
        <v>14868</v>
      </c>
      <c r="B36714" t="str">
        <f t="shared" si="1216"/>
        <v>https://www.udobaer.de/out/media/public/cust/others/s0000847-2021-ch_it.pdf</v>
      </c>
    </row>
    <row r="36715" spans="1:2" x14ac:dyDescent="0.2">
      <c r="A36715" s="1" t="s">
        <v>14869</v>
      </c>
      <c r="B36715" t="str">
        <f t="shared" si="1216"/>
        <v>https://www.udobaer.de/out/media/public/cust/others/s0000847-2021-ch_it.pdf</v>
      </c>
    </row>
    <row r="36716" spans="1:2" x14ac:dyDescent="0.2">
      <c r="A36716" s="1" t="s">
        <v>14870</v>
      </c>
      <c r="B36716" t="str">
        <f t="shared" si="1216"/>
        <v>https://www.udobaer.de/out/media/public/cust/others/s0000847-2021-ch_it.pdf</v>
      </c>
    </row>
    <row r="36717" spans="1:2" x14ac:dyDescent="0.2">
      <c r="A36717" s="1" t="s">
        <v>14979</v>
      </c>
      <c r="B36717" t="str">
        <f t="shared" si="1216"/>
        <v>https://www.udobaer.de/out/media/public/cust/others/s0000847-2021-ch_it.pdf</v>
      </c>
    </row>
    <row r="36718" spans="1:2" x14ac:dyDescent="0.2">
      <c r="A36718" s="1" t="s">
        <v>14980</v>
      </c>
      <c r="B36718" t="str">
        <f t="shared" si="1216"/>
        <v>https://www.udobaer.de/out/media/public/cust/others/s0000847-2021-ch_it.pdf</v>
      </c>
    </row>
    <row r="36719" spans="1:2" x14ac:dyDescent="0.2">
      <c r="A36719" s="1" t="s">
        <v>14982</v>
      </c>
      <c r="B36719" t="str">
        <f t="shared" si="1216"/>
        <v>https://www.udobaer.de/out/media/public/cust/others/s0000847-2021-ch_it.pdf</v>
      </c>
    </row>
    <row r="36720" spans="1:2" x14ac:dyDescent="0.2">
      <c r="A36720" s="1" t="s">
        <v>14983</v>
      </c>
      <c r="B36720" t="str">
        <f t="shared" si="1216"/>
        <v>https://www.udobaer.de/out/media/public/cust/others/s0000847-2021-ch_it.pdf</v>
      </c>
    </row>
    <row r="36721" spans="1:2" x14ac:dyDescent="0.2">
      <c r="A36721" s="1" t="s">
        <v>14984</v>
      </c>
      <c r="B36721" t="str">
        <f t="shared" si="1216"/>
        <v>https://www.udobaer.de/out/media/public/cust/others/s0000847-2021-ch_it.pdf</v>
      </c>
    </row>
    <row r="36722" spans="1:2" x14ac:dyDescent="0.2">
      <c r="A36722" s="1" t="s">
        <v>14985</v>
      </c>
      <c r="B36722" t="str">
        <f t="shared" si="1216"/>
        <v>https://www.udobaer.de/out/media/public/cust/others/s0000847-2021-ch_it.pdf</v>
      </c>
    </row>
    <row r="36723" spans="1:2" x14ac:dyDescent="0.2">
      <c r="A36723" s="1" t="s">
        <v>14986</v>
      </c>
      <c r="B36723" t="str">
        <f t="shared" si="1216"/>
        <v>https://www.udobaer.de/out/media/public/cust/others/s0000847-2021-ch_it.pdf</v>
      </c>
    </row>
    <row r="36724" spans="1:2" x14ac:dyDescent="0.2">
      <c r="A36724" s="1" t="s">
        <v>14993</v>
      </c>
      <c r="B36724" t="str">
        <f t="shared" si="1216"/>
        <v>https://www.udobaer.de/out/media/public/cust/others/s0000847-2021-ch_it.pdf</v>
      </c>
    </row>
    <row r="36725" spans="1:2" x14ac:dyDescent="0.2">
      <c r="A36725" s="1" t="s">
        <v>14994</v>
      </c>
      <c r="B36725" t="str">
        <f t="shared" si="1216"/>
        <v>https://www.udobaer.de/out/media/public/cust/others/s0000847-2021-ch_it.pdf</v>
      </c>
    </row>
    <row r="36726" spans="1:2" x14ac:dyDescent="0.2">
      <c r="A36726" s="1" t="s">
        <v>14995</v>
      </c>
      <c r="B36726" t="str">
        <f t="shared" ref="B36726:B36750" si="1217">HYPERLINK("https://www.udobaer.de/out/media/public/cust/others/s0000847-2021-ch_it.pdf")</f>
        <v>https://www.udobaer.de/out/media/public/cust/others/s0000847-2021-ch_it.pdf</v>
      </c>
    </row>
    <row r="36727" spans="1:2" x14ac:dyDescent="0.2">
      <c r="A36727" s="1" t="s">
        <v>14996</v>
      </c>
      <c r="B36727" t="str">
        <f t="shared" si="1217"/>
        <v>https://www.udobaer.de/out/media/public/cust/others/s0000847-2021-ch_it.pdf</v>
      </c>
    </row>
    <row r="36728" spans="1:2" x14ac:dyDescent="0.2">
      <c r="A36728" s="1" t="s">
        <v>14997</v>
      </c>
      <c r="B36728" t="str">
        <f t="shared" si="1217"/>
        <v>https://www.udobaer.de/out/media/public/cust/others/s0000847-2021-ch_it.pdf</v>
      </c>
    </row>
    <row r="36729" spans="1:2" x14ac:dyDescent="0.2">
      <c r="A36729" s="1" t="s">
        <v>14998</v>
      </c>
      <c r="B36729" t="str">
        <f t="shared" si="1217"/>
        <v>https://www.udobaer.de/out/media/public/cust/others/s0000847-2021-ch_it.pdf</v>
      </c>
    </row>
    <row r="36730" spans="1:2" x14ac:dyDescent="0.2">
      <c r="A36730" s="1" t="s">
        <v>14999</v>
      </c>
      <c r="B36730" t="str">
        <f t="shared" si="1217"/>
        <v>https://www.udobaer.de/out/media/public/cust/others/s0000847-2021-ch_it.pdf</v>
      </c>
    </row>
    <row r="36731" spans="1:2" x14ac:dyDescent="0.2">
      <c r="A36731" s="1" t="s">
        <v>15000</v>
      </c>
      <c r="B36731" t="str">
        <f t="shared" si="1217"/>
        <v>https://www.udobaer.de/out/media/public/cust/others/s0000847-2021-ch_it.pdf</v>
      </c>
    </row>
    <row r="36732" spans="1:2" x14ac:dyDescent="0.2">
      <c r="A36732" s="1" t="s">
        <v>15001</v>
      </c>
      <c r="B36732" t="str">
        <f t="shared" si="1217"/>
        <v>https://www.udobaer.de/out/media/public/cust/others/s0000847-2021-ch_it.pdf</v>
      </c>
    </row>
    <row r="36733" spans="1:2" x14ac:dyDescent="0.2">
      <c r="A36733" s="1" t="s">
        <v>15002</v>
      </c>
      <c r="B36733" t="str">
        <f t="shared" si="1217"/>
        <v>https://www.udobaer.de/out/media/public/cust/others/s0000847-2021-ch_it.pdf</v>
      </c>
    </row>
    <row r="36734" spans="1:2" x14ac:dyDescent="0.2">
      <c r="A36734" s="1" t="s">
        <v>15003</v>
      </c>
      <c r="B36734" t="str">
        <f t="shared" si="1217"/>
        <v>https://www.udobaer.de/out/media/public/cust/others/s0000847-2021-ch_it.pdf</v>
      </c>
    </row>
    <row r="36735" spans="1:2" x14ac:dyDescent="0.2">
      <c r="A36735" s="1" t="s">
        <v>15004</v>
      </c>
      <c r="B36735" t="str">
        <f t="shared" si="1217"/>
        <v>https://www.udobaer.de/out/media/public/cust/others/s0000847-2021-ch_it.pdf</v>
      </c>
    </row>
    <row r="36736" spans="1:2" x14ac:dyDescent="0.2">
      <c r="A36736" s="1" t="s">
        <v>15005</v>
      </c>
      <c r="B36736" t="str">
        <f t="shared" si="1217"/>
        <v>https://www.udobaer.de/out/media/public/cust/others/s0000847-2021-ch_it.pdf</v>
      </c>
    </row>
    <row r="36737" spans="1:2" x14ac:dyDescent="0.2">
      <c r="A36737" s="1" t="s">
        <v>15006</v>
      </c>
      <c r="B36737" t="str">
        <f t="shared" si="1217"/>
        <v>https://www.udobaer.de/out/media/public/cust/others/s0000847-2021-ch_it.pdf</v>
      </c>
    </row>
    <row r="36738" spans="1:2" x14ac:dyDescent="0.2">
      <c r="A36738" s="1" t="s">
        <v>15007</v>
      </c>
      <c r="B36738" t="str">
        <f t="shared" si="1217"/>
        <v>https://www.udobaer.de/out/media/public/cust/others/s0000847-2021-ch_it.pdf</v>
      </c>
    </row>
    <row r="36739" spans="1:2" x14ac:dyDescent="0.2">
      <c r="A36739" s="1" t="s">
        <v>15008</v>
      </c>
      <c r="B36739" t="str">
        <f t="shared" si="1217"/>
        <v>https://www.udobaer.de/out/media/public/cust/others/s0000847-2021-ch_it.pdf</v>
      </c>
    </row>
    <row r="36740" spans="1:2" x14ac:dyDescent="0.2">
      <c r="A36740" s="1" t="s">
        <v>15009</v>
      </c>
      <c r="B36740" t="str">
        <f t="shared" si="1217"/>
        <v>https://www.udobaer.de/out/media/public/cust/others/s0000847-2021-ch_it.pdf</v>
      </c>
    </row>
    <row r="36741" spans="1:2" x14ac:dyDescent="0.2">
      <c r="A36741" s="1" t="s">
        <v>15075</v>
      </c>
      <c r="B36741" t="str">
        <f t="shared" si="1217"/>
        <v>https://www.udobaer.de/out/media/public/cust/others/s0000847-2021-ch_it.pdf</v>
      </c>
    </row>
    <row r="36742" spans="1:2" x14ac:dyDescent="0.2">
      <c r="A36742" s="1" t="s">
        <v>15076</v>
      </c>
      <c r="B36742" t="str">
        <f t="shared" si="1217"/>
        <v>https://www.udobaer.de/out/media/public/cust/others/s0000847-2021-ch_it.pdf</v>
      </c>
    </row>
    <row r="36743" spans="1:2" x14ac:dyDescent="0.2">
      <c r="A36743" s="1" t="s">
        <v>15077</v>
      </c>
      <c r="B36743" t="str">
        <f t="shared" si="1217"/>
        <v>https://www.udobaer.de/out/media/public/cust/others/s0000847-2021-ch_it.pdf</v>
      </c>
    </row>
    <row r="36744" spans="1:2" x14ac:dyDescent="0.2">
      <c r="A36744" s="1" t="s">
        <v>15084</v>
      </c>
      <c r="B36744" t="str">
        <f t="shared" si="1217"/>
        <v>https://www.udobaer.de/out/media/public/cust/others/s0000847-2021-ch_it.pdf</v>
      </c>
    </row>
    <row r="36745" spans="1:2" x14ac:dyDescent="0.2">
      <c r="A36745" s="1" t="s">
        <v>15085</v>
      </c>
      <c r="B36745" t="str">
        <f t="shared" si="1217"/>
        <v>https://www.udobaer.de/out/media/public/cust/others/s0000847-2021-ch_it.pdf</v>
      </c>
    </row>
    <row r="36746" spans="1:2" x14ac:dyDescent="0.2">
      <c r="A36746" s="1" t="s">
        <v>15086</v>
      </c>
      <c r="B36746" t="str">
        <f t="shared" si="1217"/>
        <v>https://www.udobaer.de/out/media/public/cust/others/s0000847-2021-ch_it.pdf</v>
      </c>
    </row>
    <row r="36747" spans="1:2" x14ac:dyDescent="0.2">
      <c r="A36747" s="1" t="s">
        <v>15087</v>
      </c>
      <c r="B36747" t="str">
        <f t="shared" si="1217"/>
        <v>https://www.udobaer.de/out/media/public/cust/others/s0000847-2021-ch_it.pdf</v>
      </c>
    </row>
    <row r="36748" spans="1:2" x14ac:dyDescent="0.2">
      <c r="A36748" s="1" t="s">
        <v>15088</v>
      </c>
      <c r="B36748" t="str">
        <f t="shared" si="1217"/>
        <v>https://www.udobaer.de/out/media/public/cust/others/s0000847-2021-ch_it.pdf</v>
      </c>
    </row>
    <row r="36749" spans="1:2" x14ac:dyDescent="0.2">
      <c r="A36749" s="1" t="s">
        <v>15089</v>
      </c>
      <c r="B36749" t="str">
        <f t="shared" si="1217"/>
        <v>https://www.udobaer.de/out/media/public/cust/others/s0000847-2021-ch_it.pdf</v>
      </c>
    </row>
    <row r="36750" spans="1:2" x14ac:dyDescent="0.2">
      <c r="A36750" s="1" t="s">
        <v>15090</v>
      </c>
      <c r="B36750" t="str">
        <f t="shared" si="1217"/>
        <v>https://www.udobaer.de/out/media/public/cust/others/s0000847-2021-ch_it.pdf</v>
      </c>
    </row>
    <row r="36751" spans="1:2" x14ac:dyDescent="0.2">
      <c r="A36751" s="1" t="s">
        <v>15091</v>
      </c>
      <c r="B36751" t="str">
        <f t="shared" ref="B36751:B36775" si="1218">HYPERLINK("https://www.udobaer.de/out/media/public/cust/others/s0000847-2021-ch_it.pdf")</f>
        <v>https://www.udobaer.de/out/media/public/cust/others/s0000847-2021-ch_it.pdf</v>
      </c>
    </row>
    <row r="36752" spans="1:2" x14ac:dyDescent="0.2">
      <c r="A36752" s="1" t="s">
        <v>15092</v>
      </c>
      <c r="B36752" t="str">
        <f t="shared" si="1218"/>
        <v>https://www.udobaer.de/out/media/public/cust/others/s0000847-2021-ch_it.pdf</v>
      </c>
    </row>
    <row r="36753" spans="1:2" x14ac:dyDescent="0.2">
      <c r="A36753" s="1" t="s">
        <v>15093</v>
      </c>
      <c r="B36753" t="str">
        <f t="shared" si="1218"/>
        <v>https://www.udobaer.de/out/media/public/cust/others/s0000847-2021-ch_it.pdf</v>
      </c>
    </row>
    <row r="36754" spans="1:2" x14ac:dyDescent="0.2">
      <c r="A36754" s="1" t="s">
        <v>15094</v>
      </c>
      <c r="B36754" t="str">
        <f t="shared" si="1218"/>
        <v>https://www.udobaer.de/out/media/public/cust/others/s0000847-2021-ch_it.pdf</v>
      </c>
    </row>
    <row r="36755" spans="1:2" x14ac:dyDescent="0.2">
      <c r="A36755" s="1" t="s">
        <v>15095</v>
      </c>
      <c r="B36755" t="str">
        <f t="shared" si="1218"/>
        <v>https://www.udobaer.de/out/media/public/cust/others/s0000847-2021-ch_it.pdf</v>
      </c>
    </row>
    <row r="36756" spans="1:2" x14ac:dyDescent="0.2">
      <c r="A36756" s="1" t="s">
        <v>15096</v>
      </c>
      <c r="B36756" t="str">
        <f t="shared" si="1218"/>
        <v>https://www.udobaer.de/out/media/public/cust/others/s0000847-2021-ch_it.pdf</v>
      </c>
    </row>
    <row r="36757" spans="1:2" x14ac:dyDescent="0.2">
      <c r="A36757" s="1" t="s">
        <v>15097</v>
      </c>
      <c r="B36757" t="str">
        <f t="shared" si="1218"/>
        <v>https://www.udobaer.de/out/media/public/cust/others/s0000847-2021-ch_it.pdf</v>
      </c>
    </row>
    <row r="36758" spans="1:2" x14ac:dyDescent="0.2">
      <c r="A36758" s="1" t="s">
        <v>15098</v>
      </c>
      <c r="B36758" t="str">
        <f t="shared" si="1218"/>
        <v>https://www.udobaer.de/out/media/public/cust/others/s0000847-2021-ch_it.pdf</v>
      </c>
    </row>
    <row r="36759" spans="1:2" x14ac:dyDescent="0.2">
      <c r="A36759" s="1" t="s">
        <v>15099</v>
      </c>
      <c r="B36759" t="str">
        <f t="shared" si="1218"/>
        <v>https://www.udobaer.de/out/media/public/cust/others/s0000847-2021-ch_it.pdf</v>
      </c>
    </row>
    <row r="36760" spans="1:2" x14ac:dyDescent="0.2">
      <c r="A36760" s="1" t="s">
        <v>15100</v>
      </c>
      <c r="B36760" t="str">
        <f t="shared" si="1218"/>
        <v>https://www.udobaer.de/out/media/public/cust/others/s0000847-2021-ch_it.pdf</v>
      </c>
    </row>
    <row r="36761" spans="1:2" x14ac:dyDescent="0.2">
      <c r="A36761" s="1" t="s">
        <v>15101</v>
      </c>
      <c r="B36761" t="str">
        <f t="shared" si="1218"/>
        <v>https://www.udobaer.de/out/media/public/cust/others/s0000847-2021-ch_it.pdf</v>
      </c>
    </row>
    <row r="36762" spans="1:2" x14ac:dyDescent="0.2">
      <c r="A36762" s="1" t="s">
        <v>15102</v>
      </c>
      <c r="B36762" t="str">
        <f t="shared" si="1218"/>
        <v>https://www.udobaer.de/out/media/public/cust/others/s0000847-2021-ch_it.pdf</v>
      </c>
    </row>
    <row r="36763" spans="1:2" x14ac:dyDescent="0.2">
      <c r="A36763" s="1" t="s">
        <v>15103</v>
      </c>
      <c r="B36763" t="str">
        <f t="shared" si="1218"/>
        <v>https://www.udobaer.de/out/media/public/cust/others/s0000847-2021-ch_it.pdf</v>
      </c>
    </row>
    <row r="36764" spans="1:2" x14ac:dyDescent="0.2">
      <c r="A36764" s="1" t="s">
        <v>15104</v>
      </c>
      <c r="B36764" t="str">
        <f t="shared" si="1218"/>
        <v>https://www.udobaer.de/out/media/public/cust/others/s0000847-2021-ch_it.pdf</v>
      </c>
    </row>
    <row r="36765" spans="1:2" x14ac:dyDescent="0.2">
      <c r="A36765" s="1" t="s">
        <v>15105</v>
      </c>
      <c r="B36765" t="str">
        <f t="shared" si="1218"/>
        <v>https://www.udobaer.de/out/media/public/cust/others/s0000847-2021-ch_it.pdf</v>
      </c>
    </row>
    <row r="36766" spans="1:2" x14ac:dyDescent="0.2">
      <c r="A36766" s="1" t="s">
        <v>15109</v>
      </c>
      <c r="B36766" t="str">
        <f t="shared" si="1218"/>
        <v>https://www.udobaer.de/out/media/public/cust/others/s0000847-2021-ch_it.pdf</v>
      </c>
    </row>
    <row r="36767" spans="1:2" x14ac:dyDescent="0.2">
      <c r="A36767" s="1" t="s">
        <v>15110</v>
      </c>
      <c r="B36767" t="str">
        <f t="shared" si="1218"/>
        <v>https://www.udobaer.de/out/media/public/cust/others/s0000847-2021-ch_it.pdf</v>
      </c>
    </row>
    <row r="36768" spans="1:2" x14ac:dyDescent="0.2">
      <c r="A36768" s="1" t="s">
        <v>15111</v>
      </c>
      <c r="B36768" t="str">
        <f t="shared" si="1218"/>
        <v>https://www.udobaer.de/out/media/public/cust/others/s0000847-2021-ch_it.pdf</v>
      </c>
    </row>
    <row r="36769" spans="1:2" x14ac:dyDescent="0.2">
      <c r="A36769" s="1" t="s">
        <v>15112</v>
      </c>
      <c r="B36769" t="str">
        <f t="shared" si="1218"/>
        <v>https://www.udobaer.de/out/media/public/cust/others/s0000847-2021-ch_it.pdf</v>
      </c>
    </row>
    <row r="36770" spans="1:2" x14ac:dyDescent="0.2">
      <c r="A36770" s="1" t="s">
        <v>15113</v>
      </c>
      <c r="B36770" t="str">
        <f t="shared" si="1218"/>
        <v>https://www.udobaer.de/out/media/public/cust/others/s0000847-2021-ch_it.pdf</v>
      </c>
    </row>
    <row r="36771" spans="1:2" x14ac:dyDescent="0.2">
      <c r="A36771" s="1" t="s">
        <v>15114</v>
      </c>
      <c r="B36771" t="str">
        <f t="shared" si="1218"/>
        <v>https://www.udobaer.de/out/media/public/cust/others/s0000847-2021-ch_it.pdf</v>
      </c>
    </row>
    <row r="36772" spans="1:2" x14ac:dyDescent="0.2">
      <c r="A36772" s="1" t="s">
        <v>15115</v>
      </c>
      <c r="B36772" t="str">
        <f t="shared" si="1218"/>
        <v>https://www.udobaer.de/out/media/public/cust/others/s0000847-2021-ch_it.pdf</v>
      </c>
    </row>
    <row r="36773" spans="1:2" x14ac:dyDescent="0.2">
      <c r="A36773" s="1" t="s">
        <v>15116</v>
      </c>
      <c r="B36773" t="str">
        <f t="shared" si="1218"/>
        <v>https://www.udobaer.de/out/media/public/cust/others/s0000847-2021-ch_it.pdf</v>
      </c>
    </row>
    <row r="36774" spans="1:2" x14ac:dyDescent="0.2">
      <c r="A36774" s="1" t="s">
        <v>15117</v>
      </c>
      <c r="B36774" t="str">
        <f t="shared" si="1218"/>
        <v>https://www.udobaer.de/out/media/public/cust/others/s0000847-2021-ch_it.pdf</v>
      </c>
    </row>
    <row r="36775" spans="1:2" x14ac:dyDescent="0.2">
      <c r="A36775" s="1" t="s">
        <v>15118</v>
      </c>
      <c r="B36775" t="str">
        <f t="shared" si="1218"/>
        <v>https://www.udobaer.de/out/media/public/cust/others/s0000847-2021-ch_it.pdf</v>
      </c>
    </row>
    <row r="36776" spans="1:2" x14ac:dyDescent="0.2">
      <c r="A36776" s="1" t="s">
        <v>15147</v>
      </c>
      <c r="B36776" t="str">
        <f t="shared" ref="B36776:B36803" si="1219">HYPERLINK("https://www.udobaer.de/out/media/public/cust/others/s0000847-2021-ch_it.pdf")</f>
        <v>https://www.udobaer.de/out/media/public/cust/others/s0000847-2021-ch_it.pdf</v>
      </c>
    </row>
    <row r="36777" spans="1:2" x14ac:dyDescent="0.2">
      <c r="A36777" s="1" t="s">
        <v>21200</v>
      </c>
      <c r="B36777" t="str">
        <f t="shared" si="1219"/>
        <v>https://www.udobaer.de/out/media/public/cust/others/s0000847-2021-ch_it.pdf</v>
      </c>
    </row>
    <row r="36778" spans="1:2" x14ac:dyDescent="0.2">
      <c r="A36778" s="1" t="s">
        <v>21201</v>
      </c>
      <c r="B36778" t="str">
        <f t="shared" si="1219"/>
        <v>https://www.udobaer.de/out/media/public/cust/others/s0000847-2021-ch_it.pdf</v>
      </c>
    </row>
    <row r="36779" spans="1:2" x14ac:dyDescent="0.2">
      <c r="A36779" s="1" t="s">
        <v>21223</v>
      </c>
      <c r="B36779" t="str">
        <f t="shared" si="1219"/>
        <v>https://www.udobaer.de/out/media/public/cust/others/s0000847-2021-ch_it.pdf</v>
      </c>
    </row>
    <row r="36780" spans="1:2" x14ac:dyDescent="0.2">
      <c r="A36780" s="1" t="s">
        <v>21224</v>
      </c>
      <c r="B36780" t="str">
        <f t="shared" si="1219"/>
        <v>https://www.udobaer.de/out/media/public/cust/others/s0000847-2021-ch_it.pdf</v>
      </c>
    </row>
    <row r="36781" spans="1:2" x14ac:dyDescent="0.2">
      <c r="A36781" s="1" t="s">
        <v>21225</v>
      </c>
      <c r="B36781" t="str">
        <f t="shared" si="1219"/>
        <v>https://www.udobaer.de/out/media/public/cust/others/s0000847-2021-ch_it.pdf</v>
      </c>
    </row>
    <row r="36782" spans="1:2" x14ac:dyDescent="0.2">
      <c r="A36782" s="1" t="s">
        <v>21226</v>
      </c>
      <c r="B36782" t="str">
        <f t="shared" si="1219"/>
        <v>https://www.udobaer.de/out/media/public/cust/others/s0000847-2021-ch_it.pdf</v>
      </c>
    </row>
    <row r="36783" spans="1:2" x14ac:dyDescent="0.2">
      <c r="A36783" s="1" t="s">
        <v>21227</v>
      </c>
      <c r="B36783" t="str">
        <f t="shared" si="1219"/>
        <v>https://www.udobaer.de/out/media/public/cust/others/s0000847-2021-ch_it.pdf</v>
      </c>
    </row>
    <row r="36784" spans="1:2" x14ac:dyDescent="0.2">
      <c r="A36784" s="1" t="s">
        <v>21228</v>
      </c>
      <c r="B36784" t="str">
        <f t="shared" si="1219"/>
        <v>https://www.udobaer.de/out/media/public/cust/others/s0000847-2021-ch_it.pdf</v>
      </c>
    </row>
    <row r="36785" spans="1:2" x14ac:dyDescent="0.2">
      <c r="A36785" s="1" t="s">
        <v>21229</v>
      </c>
      <c r="B36785" t="str">
        <f t="shared" si="1219"/>
        <v>https://www.udobaer.de/out/media/public/cust/others/s0000847-2021-ch_it.pdf</v>
      </c>
    </row>
    <row r="36786" spans="1:2" x14ac:dyDescent="0.2">
      <c r="A36786" s="1" t="s">
        <v>21230</v>
      </c>
      <c r="B36786" t="str">
        <f t="shared" si="1219"/>
        <v>https://www.udobaer.de/out/media/public/cust/others/s0000847-2021-ch_it.pdf</v>
      </c>
    </row>
    <row r="36787" spans="1:2" x14ac:dyDescent="0.2">
      <c r="A36787" s="1" t="s">
        <v>21231</v>
      </c>
      <c r="B36787" t="str">
        <f t="shared" si="1219"/>
        <v>https://www.udobaer.de/out/media/public/cust/others/s0000847-2021-ch_it.pdf</v>
      </c>
    </row>
    <row r="36788" spans="1:2" x14ac:dyDescent="0.2">
      <c r="A36788" s="1" t="s">
        <v>21232</v>
      </c>
      <c r="B36788" t="str">
        <f t="shared" si="1219"/>
        <v>https://www.udobaer.de/out/media/public/cust/others/s0000847-2021-ch_it.pdf</v>
      </c>
    </row>
    <row r="36789" spans="1:2" x14ac:dyDescent="0.2">
      <c r="A36789" s="1" t="s">
        <v>21305</v>
      </c>
      <c r="B36789" t="str">
        <f t="shared" si="1219"/>
        <v>https://www.udobaer.de/out/media/public/cust/others/s0000847-2021-ch_it.pdf</v>
      </c>
    </row>
    <row r="36790" spans="1:2" x14ac:dyDescent="0.2">
      <c r="A36790" s="1" t="s">
        <v>21339</v>
      </c>
      <c r="B36790" t="str">
        <f t="shared" si="1219"/>
        <v>https://www.udobaer.de/out/media/public/cust/others/s0000847-2021-ch_it.pdf</v>
      </c>
    </row>
    <row r="36791" spans="1:2" x14ac:dyDescent="0.2">
      <c r="A36791" s="1" t="s">
        <v>21340</v>
      </c>
      <c r="B36791" t="str">
        <f t="shared" si="1219"/>
        <v>https://www.udobaer.de/out/media/public/cust/others/s0000847-2021-ch_it.pdf</v>
      </c>
    </row>
    <row r="36792" spans="1:2" x14ac:dyDescent="0.2">
      <c r="A36792" s="1" t="s">
        <v>21341</v>
      </c>
      <c r="B36792" t="str">
        <f t="shared" si="1219"/>
        <v>https://www.udobaer.de/out/media/public/cust/others/s0000847-2021-ch_it.pdf</v>
      </c>
    </row>
    <row r="36793" spans="1:2" x14ac:dyDescent="0.2">
      <c r="A36793" s="1" t="s">
        <v>21342</v>
      </c>
      <c r="B36793" t="str">
        <f t="shared" si="1219"/>
        <v>https://www.udobaer.de/out/media/public/cust/others/s0000847-2021-ch_it.pdf</v>
      </c>
    </row>
    <row r="36794" spans="1:2" x14ac:dyDescent="0.2">
      <c r="A36794" s="1" t="s">
        <v>21343</v>
      </c>
      <c r="B36794" t="str">
        <f t="shared" si="1219"/>
        <v>https://www.udobaer.de/out/media/public/cust/others/s0000847-2021-ch_it.pdf</v>
      </c>
    </row>
    <row r="36795" spans="1:2" x14ac:dyDescent="0.2">
      <c r="A36795" s="1" t="s">
        <v>24467</v>
      </c>
      <c r="B36795" t="str">
        <f t="shared" si="1219"/>
        <v>https://www.udobaer.de/out/media/public/cust/others/s0000847-2021-ch_it.pdf</v>
      </c>
    </row>
    <row r="36796" spans="1:2" x14ac:dyDescent="0.2">
      <c r="A36796" s="1" t="s">
        <v>24468</v>
      </c>
      <c r="B36796" t="str">
        <f t="shared" si="1219"/>
        <v>https://www.udobaer.de/out/media/public/cust/others/s0000847-2021-ch_it.pdf</v>
      </c>
    </row>
    <row r="36797" spans="1:2" x14ac:dyDescent="0.2">
      <c r="A36797" s="1" t="s">
        <v>24469</v>
      </c>
      <c r="B36797" t="str">
        <f t="shared" si="1219"/>
        <v>https://www.udobaer.de/out/media/public/cust/others/s0000847-2021-ch_it.pdf</v>
      </c>
    </row>
    <row r="36798" spans="1:2" x14ac:dyDescent="0.2">
      <c r="A36798" s="1" t="s">
        <v>24470</v>
      </c>
      <c r="B36798" t="str">
        <f t="shared" si="1219"/>
        <v>https://www.udobaer.de/out/media/public/cust/others/s0000847-2021-ch_it.pdf</v>
      </c>
    </row>
    <row r="36799" spans="1:2" x14ac:dyDescent="0.2">
      <c r="A36799" s="1" t="s">
        <v>24478</v>
      </c>
      <c r="B36799" t="str">
        <f t="shared" si="1219"/>
        <v>https://www.udobaer.de/out/media/public/cust/others/s0000847-2021-ch_it.pdf</v>
      </c>
    </row>
    <row r="36800" spans="1:2" x14ac:dyDescent="0.2">
      <c r="A36800" s="1" t="s">
        <v>24479</v>
      </c>
      <c r="B36800" t="str">
        <f t="shared" si="1219"/>
        <v>https://www.udobaer.de/out/media/public/cust/others/s0000847-2021-ch_it.pdf</v>
      </c>
    </row>
    <row r="36801" spans="1:2" x14ac:dyDescent="0.2">
      <c r="A36801" s="1" t="s">
        <v>24480</v>
      </c>
      <c r="B36801" t="str">
        <f t="shared" si="1219"/>
        <v>https://www.udobaer.de/out/media/public/cust/others/s0000847-2021-ch_it.pdf</v>
      </c>
    </row>
    <row r="36802" spans="1:2" x14ac:dyDescent="0.2">
      <c r="A36802" s="1" t="s">
        <v>24481</v>
      </c>
      <c r="B36802" t="str">
        <f t="shared" si="1219"/>
        <v>https://www.udobaer.de/out/media/public/cust/others/s0000847-2021-ch_it.pdf</v>
      </c>
    </row>
    <row r="36803" spans="1:2" x14ac:dyDescent="0.2">
      <c r="A36803" s="1" t="s">
        <v>24482</v>
      </c>
      <c r="B36803" t="str">
        <f t="shared" si="1219"/>
        <v>https://www.udobaer.de/out/media/public/cust/others/s0000847-2021-ch_it.pdf</v>
      </c>
    </row>
    <row r="36804" spans="1:2" x14ac:dyDescent="0.2">
      <c r="A36804" s="1" t="s">
        <v>24483</v>
      </c>
      <c r="B36804" t="str">
        <f t="shared" ref="B36804:B36826" si="1220">HYPERLINK("https://www.udobaer.de/out/media/public/cust/others/s0000847-2021-ch_it.pdf")</f>
        <v>https://www.udobaer.de/out/media/public/cust/others/s0000847-2021-ch_it.pdf</v>
      </c>
    </row>
    <row r="36805" spans="1:2" x14ac:dyDescent="0.2">
      <c r="A36805" s="1" t="s">
        <v>24484</v>
      </c>
      <c r="B36805" t="str">
        <f t="shared" si="1220"/>
        <v>https://www.udobaer.de/out/media/public/cust/others/s0000847-2021-ch_it.pdf</v>
      </c>
    </row>
    <row r="36806" spans="1:2" x14ac:dyDescent="0.2">
      <c r="A36806" s="1" t="s">
        <v>24485</v>
      </c>
      <c r="B36806" t="str">
        <f t="shared" si="1220"/>
        <v>https://www.udobaer.de/out/media/public/cust/others/s0000847-2021-ch_it.pdf</v>
      </c>
    </row>
    <row r="36807" spans="1:2" x14ac:dyDescent="0.2">
      <c r="A36807" s="1" t="s">
        <v>24486</v>
      </c>
      <c r="B36807" t="str">
        <f t="shared" si="1220"/>
        <v>https://www.udobaer.de/out/media/public/cust/others/s0000847-2021-ch_it.pdf</v>
      </c>
    </row>
    <row r="36808" spans="1:2" x14ac:dyDescent="0.2">
      <c r="A36808" s="1" t="s">
        <v>24487</v>
      </c>
      <c r="B36808" t="str">
        <f t="shared" si="1220"/>
        <v>https://www.udobaer.de/out/media/public/cust/others/s0000847-2021-ch_it.pdf</v>
      </c>
    </row>
    <row r="36809" spans="1:2" x14ac:dyDescent="0.2">
      <c r="A36809" s="1" t="s">
        <v>24488</v>
      </c>
      <c r="B36809" t="str">
        <f t="shared" si="1220"/>
        <v>https://www.udobaer.de/out/media/public/cust/others/s0000847-2021-ch_it.pdf</v>
      </c>
    </row>
    <row r="36810" spans="1:2" x14ac:dyDescent="0.2">
      <c r="A36810" s="1" t="s">
        <v>24489</v>
      </c>
      <c r="B36810" t="str">
        <f t="shared" si="1220"/>
        <v>https://www.udobaer.de/out/media/public/cust/others/s0000847-2021-ch_it.pdf</v>
      </c>
    </row>
    <row r="36811" spans="1:2" x14ac:dyDescent="0.2">
      <c r="A36811" s="1" t="s">
        <v>24490</v>
      </c>
      <c r="B36811" t="str">
        <f t="shared" si="1220"/>
        <v>https://www.udobaer.de/out/media/public/cust/others/s0000847-2021-ch_it.pdf</v>
      </c>
    </row>
    <row r="36812" spans="1:2" x14ac:dyDescent="0.2">
      <c r="A36812" s="1" t="s">
        <v>24491</v>
      </c>
      <c r="B36812" t="str">
        <f t="shared" si="1220"/>
        <v>https://www.udobaer.de/out/media/public/cust/others/s0000847-2021-ch_it.pdf</v>
      </c>
    </row>
    <row r="36813" spans="1:2" x14ac:dyDescent="0.2">
      <c r="A36813" s="1" t="s">
        <v>24492</v>
      </c>
      <c r="B36813" t="str">
        <f t="shared" si="1220"/>
        <v>https://www.udobaer.de/out/media/public/cust/others/s0000847-2021-ch_it.pdf</v>
      </c>
    </row>
    <row r="36814" spans="1:2" x14ac:dyDescent="0.2">
      <c r="A36814" s="1" t="s">
        <v>24493</v>
      </c>
      <c r="B36814" t="str">
        <f t="shared" si="1220"/>
        <v>https://www.udobaer.de/out/media/public/cust/others/s0000847-2021-ch_it.pdf</v>
      </c>
    </row>
    <row r="36815" spans="1:2" x14ac:dyDescent="0.2">
      <c r="A36815" s="1" t="s">
        <v>24494</v>
      </c>
      <c r="B36815" t="str">
        <f t="shared" si="1220"/>
        <v>https://www.udobaer.de/out/media/public/cust/others/s0000847-2021-ch_it.pdf</v>
      </c>
    </row>
    <row r="36816" spans="1:2" x14ac:dyDescent="0.2">
      <c r="A36816" s="1" t="s">
        <v>24495</v>
      </c>
      <c r="B36816" t="str">
        <f t="shared" si="1220"/>
        <v>https://www.udobaer.de/out/media/public/cust/others/s0000847-2021-ch_it.pdf</v>
      </c>
    </row>
    <row r="36817" spans="1:2" x14ac:dyDescent="0.2">
      <c r="A36817" s="1" t="s">
        <v>24496</v>
      </c>
      <c r="B36817" t="str">
        <f t="shared" si="1220"/>
        <v>https://www.udobaer.de/out/media/public/cust/others/s0000847-2021-ch_it.pdf</v>
      </c>
    </row>
    <row r="36818" spans="1:2" x14ac:dyDescent="0.2">
      <c r="A36818" s="1" t="s">
        <v>24497</v>
      </c>
      <c r="B36818" t="str">
        <f t="shared" si="1220"/>
        <v>https://www.udobaer.de/out/media/public/cust/others/s0000847-2021-ch_it.pdf</v>
      </c>
    </row>
    <row r="36819" spans="1:2" x14ac:dyDescent="0.2">
      <c r="A36819" s="1" t="s">
        <v>26877</v>
      </c>
      <c r="B36819" t="str">
        <f t="shared" si="1220"/>
        <v>https://www.udobaer.de/out/media/public/cust/others/s0000847-2021-ch_it.pdf</v>
      </c>
    </row>
    <row r="36820" spans="1:2" x14ac:dyDescent="0.2">
      <c r="A36820" s="1" t="s">
        <v>26883</v>
      </c>
      <c r="B36820" t="str">
        <f t="shared" si="1220"/>
        <v>https://www.udobaer.de/out/media/public/cust/others/s0000847-2021-ch_it.pdf</v>
      </c>
    </row>
    <row r="36821" spans="1:2" x14ac:dyDescent="0.2">
      <c r="A36821" s="1" t="s">
        <v>26935</v>
      </c>
      <c r="B36821" t="str">
        <f t="shared" si="1220"/>
        <v>https://www.udobaer.de/out/media/public/cust/others/s0000847-2021-ch_it.pdf</v>
      </c>
    </row>
    <row r="36822" spans="1:2" x14ac:dyDescent="0.2">
      <c r="A36822" s="1" t="s">
        <v>26936</v>
      </c>
      <c r="B36822" t="str">
        <f t="shared" si="1220"/>
        <v>https://www.udobaer.de/out/media/public/cust/others/s0000847-2021-ch_it.pdf</v>
      </c>
    </row>
    <row r="36823" spans="1:2" x14ac:dyDescent="0.2">
      <c r="A36823" s="1" t="s">
        <v>26937</v>
      </c>
      <c r="B36823" t="str">
        <f t="shared" si="1220"/>
        <v>https://www.udobaer.de/out/media/public/cust/others/s0000847-2021-ch_it.pdf</v>
      </c>
    </row>
    <row r="36824" spans="1:2" x14ac:dyDescent="0.2">
      <c r="A36824" s="1" t="s">
        <v>26938</v>
      </c>
      <c r="B36824" t="str">
        <f t="shared" si="1220"/>
        <v>https://www.udobaer.de/out/media/public/cust/others/s0000847-2021-ch_it.pdf</v>
      </c>
    </row>
    <row r="36825" spans="1:2" x14ac:dyDescent="0.2">
      <c r="A36825" s="1" t="s">
        <v>26939</v>
      </c>
      <c r="B36825" t="str">
        <f t="shared" si="1220"/>
        <v>https://www.udobaer.de/out/media/public/cust/others/s0000847-2021-ch_it.pdf</v>
      </c>
    </row>
    <row r="36826" spans="1:2" x14ac:dyDescent="0.2">
      <c r="A36826" s="1" t="s">
        <v>27029</v>
      </c>
      <c r="B36826" t="str">
        <f t="shared" si="1220"/>
        <v>https://www.udobaer.de/out/media/public/cust/others/s0000847-2021-ch_it.pdf</v>
      </c>
    </row>
    <row r="36827" spans="1:2" x14ac:dyDescent="0.2">
      <c r="A36827" s="1" t="s">
        <v>27030</v>
      </c>
      <c r="B36827" t="str">
        <f t="shared" ref="B36827:B36867" si="1221">HYPERLINK("https://www.udobaer.de/out/media/public/cust/others/s0000847-2021-ch_it.pdf")</f>
        <v>https://www.udobaer.de/out/media/public/cust/others/s0000847-2021-ch_it.pdf</v>
      </c>
    </row>
    <row r="36828" spans="1:2" x14ac:dyDescent="0.2">
      <c r="A36828" s="1" t="s">
        <v>27031</v>
      </c>
      <c r="B36828" t="str">
        <f t="shared" si="1221"/>
        <v>https://www.udobaer.de/out/media/public/cust/others/s0000847-2021-ch_it.pdf</v>
      </c>
    </row>
    <row r="36829" spans="1:2" x14ac:dyDescent="0.2">
      <c r="A36829" s="1" t="s">
        <v>27032</v>
      </c>
      <c r="B36829" t="str">
        <f t="shared" si="1221"/>
        <v>https://www.udobaer.de/out/media/public/cust/others/s0000847-2021-ch_it.pdf</v>
      </c>
    </row>
    <row r="36830" spans="1:2" x14ac:dyDescent="0.2">
      <c r="A36830" s="1" t="s">
        <v>27033</v>
      </c>
      <c r="B36830" t="str">
        <f t="shared" si="1221"/>
        <v>https://www.udobaer.de/out/media/public/cust/others/s0000847-2021-ch_it.pdf</v>
      </c>
    </row>
    <row r="36831" spans="1:2" x14ac:dyDescent="0.2">
      <c r="A36831" s="1" t="s">
        <v>27226</v>
      </c>
      <c r="B36831" t="str">
        <f t="shared" si="1221"/>
        <v>https://www.udobaer.de/out/media/public/cust/others/s0000847-2021-ch_it.pdf</v>
      </c>
    </row>
    <row r="36832" spans="1:2" x14ac:dyDescent="0.2">
      <c r="A36832" s="1" t="s">
        <v>27227</v>
      </c>
      <c r="B36832" t="str">
        <f t="shared" si="1221"/>
        <v>https://www.udobaer.de/out/media/public/cust/others/s0000847-2021-ch_it.pdf</v>
      </c>
    </row>
    <row r="36833" spans="1:2" x14ac:dyDescent="0.2">
      <c r="A36833" s="1" t="s">
        <v>27228</v>
      </c>
      <c r="B36833" t="str">
        <f t="shared" si="1221"/>
        <v>https://www.udobaer.de/out/media/public/cust/others/s0000847-2021-ch_it.pdf</v>
      </c>
    </row>
    <row r="36834" spans="1:2" x14ac:dyDescent="0.2">
      <c r="A36834" s="1" t="s">
        <v>27229</v>
      </c>
      <c r="B36834" t="str">
        <f t="shared" si="1221"/>
        <v>https://www.udobaer.de/out/media/public/cust/others/s0000847-2021-ch_it.pdf</v>
      </c>
    </row>
    <row r="36835" spans="1:2" x14ac:dyDescent="0.2">
      <c r="A36835" s="1" t="s">
        <v>27310</v>
      </c>
      <c r="B36835" t="str">
        <f t="shared" si="1221"/>
        <v>https://www.udobaer.de/out/media/public/cust/others/s0000847-2021-ch_it.pdf</v>
      </c>
    </row>
    <row r="36836" spans="1:2" x14ac:dyDescent="0.2">
      <c r="A36836" s="1" t="s">
        <v>27333</v>
      </c>
      <c r="B36836" t="str">
        <f t="shared" si="1221"/>
        <v>https://www.udobaer.de/out/media/public/cust/others/s0000847-2021-ch_it.pdf</v>
      </c>
    </row>
    <row r="36837" spans="1:2" x14ac:dyDescent="0.2">
      <c r="A36837" s="1" t="s">
        <v>27345</v>
      </c>
      <c r="B36837" t="str">
        <f t="shared" si="1221"/>
        <v>https://www.udobaer.de/out/media/public/cust/others/s0000847-2021-ch_it.pdf</v>
      </c>
    </row>
    <row r="36838" spans="1:2" x14ac:dyDescent="0.2">
      <c r="A36838" s="1" t="s">
        <v>27346</v>
      </c>
      <c r="B36838" t="str">
        <f t="shared" si="1221"/>
        <v>https://www.udobaer.de/out/media/public/cust/others/s0000847-2021-ch_it.pdf</v>
      </c>
    </row>
    <row r="36839" spans="1:2" x14ac:dyDescent="0.2">
      <c r="A36839" s="1" t="s">
        <v>27347</v>
      </c>
      <c r="B36839" t="str">
        <f t="shared" si="1221"/>
        <v>https://www.udobaer.de/out/media/public/cust/others/s0000847-2021-ch_it.pdf</v>
      </c>
    </row>
    <row r="36840" spans="1:2" x14ac:dyDescent="0.2">
      <c r="A36840" s="1" t="s">
        <v>27348</v>
      </c>
      <c r="B36840" t="str">
        <f t="shared" si="1221"/>
        <v>https://www.udobaer.de/out/media/public/cust/others/s0000847-2021-ch_it.pdf</v>
      </c>
    </row>
    <row r="36841" spans="1:2" x14ac:dyDescent="0.2">
      <c r="A36841" s="1" t="s">
        <v>27349</v>
      </c>
      <c r="B36841" t="str">
        <f t="shared" si="1221"/>
        <v>https://www.udobaer.de/out/media/public/cust/others/s0000847-2021-ch_it.pdf</v>
      </c>
    </row>
    <row r="36842" spans="1:2" x14ac:dyDescent="0.2">
      <c r="A36842" s="1" t="s">
        <v>27350</v>
      </c>
      <c r="B36842" t="str">
        <f t="shared" si="1221"/>
        <v>https://www.udobaer.de/out/media/public/cust/others/s0000847-2021-ch_it.pdf</v>
      </c>
    </row>
    <row r="36843" spans="1:2" x14ac:dyDescent="0.2">
      <c r="A36843" s="1" t="s">
        <v>27351</v>
      </c>
      <c r="B36843" t="str">
        <f t="shared" si="1221"/>
        <v>https://www.udobaer.de/out/media/public/cust/others/s0000847-2021-ch_it.pdf</v>
      </c>
    </row>
    <row r="36844" spans="1:2" x14ac:dyDescent="0.2">
      <c r="A36844" s="1" t="s">
        <v>27352</v>
      </c>
      <c r="B36844" t="str">
        <f t="shared" si="1221"/>
        <v>https://www.udobaer.de/out/media/public/cust/others/s0000847-2021-ch_it.pdf</v>
      </c>
    </row>
    <row r="36845" spans="1:2" x14ac:dyDescent="0.2">
      <c r="A36845" s="1" t="s">
        <v>27353</v>
      </c>
      <c r="B36845" t="str">
        <f t="shared" si="1221"/>
        <v>https://www.udobaer.de/out/media/public/cust/others/s0000847-2021-ch_it.pdf</v>
      </c>
    </row>
    <row r="36846" spans="1:2" x14ac:dyDescent="0.2">
      <c r="A36846" s="1" t="s">
        <v>27354</v>
      </c>
      <c r="B36846" t="str">
        <f t="shared" si="1221"/>
        <v>https://www.udobaer.de/out/media/public/cust/others/s0000847-2021-ch_it.pdf</v>
      </c>
    </row>
    <row r="36847" spans="1:2" x14ac:dyDescent="0.2">
      <c r="A36847" s="1" t="s">
        <v>27355</v>
      </c>
      <c r="B36847" t="str">
        <f t="shared" si="1221"/>
        <v>https://www.udobaer.de/out/media/public/cust/others/s0000847-2021-ch_it.pdf</v>
      </c>
    </row>
    <row r="36848" spans="1:2" x14ac:dyDescent="0.2">
      <c r="A36848" s="1" t="s">
        <v>27356</v>
      </c>
      <c r="B36848" t="str">
        <f t="shared" si="1221"/>
        <v>https://www.udobaer.de/out/media/public/cust/others/s0000847-2021-ch_it.pdf</v>
      </c>
    </row>
    <row r="36849" spans="1:2" x14ac:dyDescent="0.2">
      <c r="A36849" s="1" t="s">
        <v>27880</v>
      </c>
      <c r="B36849" t="str">
        <f t="shared" si="1221"/>
        <v>https://www.udobaer.de/out/media/public/cust/others/s0000847-2021-ch_it.pdf</v>
      </c>
    </row>
    <row r="36850" spans="1:2" x14ac:dyDescent="0.2">
      <c r="A36850" s="1" t="s">
        <v>27881</v>
      </c>
      <c r="B36850" t="str">
        <f t="shared" si="1221"/>
        <v>https://www.udobaer.de/out/media/public/cust/others/s0000847-2021-ch_it.pdf</v>
      </c>
    </row>
    <row r="36851" spans="1:2" x14ac:dyDescent="0.2">
      <c r="A36851" s="1" t="s">
        <v>27882</v>
      </c>
      <c r="B36851" t="str">
        <f t="shared" si="1221"/>
        <v>https://www.udobaer.de/out/media/public/cust/others/s0000847-2021-ch_it.pdf</v>
      </c>
    </row>
    <row r="36852" spans="1:2" x14ac:dyDescent="0.2">
      <c r="A36852" s="1" t="s">
        <v>27883</v>
      </c>
      <c r="B36852" t="str">
        <f t="shared" si="1221"/>
        <v>https://www.udobaer.de/out/media/public/cust/others/s0000847-2021-ch_it.pdf</v>
      </c>
    </row>
    <row r="36853" spans="1:2" x14ac:dyDescent="0.2">
      <c r="A36853" s="1" t="s">
        <v>27884</v>
      </c>
      <c r="B36853" t="str">
        <f t="shared" si="1221"/>
        <v>https://www.udobaer.de/out/media/public/cust/others/s0000847-2021-ch_it.pdf</v>
      </c>
    </row>
    <row r="36854" spans="1:2" x14ac:dyDescent="0.2">
      <c r="A36854" s="1" t="s">
        <v>27885</v>
      </c>
      <c r="B36854" t="str">
        <f t="shared" si="1221"/>
        <v>https://www.udobaer.de/out/media/public/cust/others/s0000847-2021-ch_it.pdf</v>
      </c>
    </row>
    <row r="36855" spans="1:2" x14ac:dyDescent="0.2">
      <c r="A36855" s="1" t="s">
        <v>27886</v>
      </c>
      <c r="B36855" t="str">
        <f t="shared" si="1221"/>
        <v>https://www.udobaer.de/out/media/public/cust/others/s0000847-2021-ch_it.pdf</v>
      </c>
    </row>
    <row r="36856" spans="1:2" x14ac:dyDescent="0.2">
      <c r="A36856" s="1" t="s">
        <v>27887</v>
      </c>
      <c r="B36856" t="str">
        <f t="shared" si="1221"/>
        <v>https://www.udobaer.de/out/media/public/cust/others/s0000847-2021-ch_it.pdf</v>
      </c>
    </row>
    <row r="36857" spans="1:2" x14ac:dyDescent="0.2">
      <c r="A36857" s="1" t="s">
        <v>28404</v>
      </c>
      <c r="B36857" t="str">
        <f t="shared" si="1221"/>
        <v>https://www.udobaer.de/out/media/public/cust/others/s0000847-2021-ch_it.pdf</v>
      </c>
    </row>
    <row r="36858" spans="1:2" x14ac:dyDescent="0.2">
      <c r="A36858" s="1" t="s">
        <v>28405</v>
      </c>
      <c r="B36858" t="str">
        <f t="shared" si="1221"/>
        <v>https://www.udobaer.de/out/media/public/cust/others/s0000847-2021-ch_it.pdf</v>
      </c>
    </row>
    <row r="36859" spans="1:2" x14ac:dyDescent="0.2">
      <c r="A36859" s="1" t="s">
        <v>28407</v>
      </c>
      <c r="B36859" t="str">
        <f t="shared" si="1221"/>
        <v>https://www.udobaer.de/out/media/public/cust/others/s0000847-2021-ch_it.pdf</v>
      </c>
    </row>
    <row r="36860" spans="1:2" x14ac:dyDescent="0.2">
      <c r="A36860" s="1" t="s">
        <v>28408</v>
      </c>
      <c r="B36860" t="str">
        <f t="shared" si="1221"/>
        <v>https://www.udobaer.de/out/media/public/cust/others/s0000847-2021-ch_it.pdf</v>
      </c>
    </row>
    <row r="36861" spans="1:2" x14ac:dyDescent="0.2">
      <c r="A36861" s="1" t="s">
        <v>28509</v>
      </c>
      <c r="B36861" t="str">
        <f t="shared" si="1221"/>
        <v>https://www.udobaer.de/out/media/public/cust/others/s0000847-2021-ch_it.pdf</v>
      </c>
    </row>
    <row r="36862" spans="1:2" x14ac:dyDescent="0.2">
      <c r="A36862" s="1" t="s">
        <v>28510</v>
      </c>
      <c r="B36862" t="str">
        <f t="shared" si="1221"/>
        <v>https://www.udobaer.de/out/media/public/cust/others/s0000847-2021-ch_it.pdf</v>
      </c>
    </row>
    <row r="36863" spans="1:2" x14ac:dyDescent="0.2">
      <c r="A36863" s="1" t="s">
        <v>28511</v>
      </c>
      <c r="B36863" t="str">
        <f t="shared" si="1221"/>
        <v>https://www.udobaer.de/out/media/public/cust/others/s0000847-2021-ch_it.pdf</v>
      </c>
    </row>
    <row r="36864" spans="1:2" x14ac:dyDescent="0.2">
      <c r="A36864" s="1" t="s">
        <v>28512</v>
      </c>
      <c r="B36864" t="str">
        <f t="shared" si="1221"/>
        <v>https://www.udobaer.de/out/media/public/cust/others/s0000847-2021-ch_it.pdf</v>
      </c>
    </row>
    <row r="36865" spans="1:2" x14ac:dyDescent="0.2">
      <c r="A36865" s="1" t="s">
        <v>28517</v>
      </c>
      <c r="B36865" t="str">
        <f t="shared" si="1221"/>
        <v>https://www.udobaer.de/out/media/public/cust/others/s0000847-2021-ch_it.pdf</v>
      </c>
    </row>
    <row r="36866" spans="1:2" x14ac:dyDescent="0.2">
      <c r="A36866" s="1" t="s">
        <v>28518</v>
      </c>
      <c r="B36866" t="str">
        <f t="shared" si="1221"/>
        <v>https://www.udobaer.de/out/media/public/cust/others/s0000847-2021-ch_it.pdf</v>
      </c>
    </row>
    <row r="36867" spans="1:2" x14ac:dyDescent="0.2">
      <c r="A36867" s="1" t="s">
        <v>28519</v>
      </c>
      <c r="B36867" t="str">
        <f t="shared" si="1221"/>
        <v>https://www.udobaer.de/out/media/public/cust/others/s0000847-2021-ch_it.pdf</v>
      </c>
    </row>
    <row r="36868" spans="1:2" x14ac:dyDescent="0.2">
      <c r="A36868" s="1" t="s">
        <v>28520</v>
      </c>
      <c r="B36868" t="str">
        <f t="shared" ref="B36868:B36884" si="1222">HYPERLINK("https://www.udobaer.de/out/media/public/cust/others/s0000847-2021-ch_it.pdf")</f>
        <v>https://www.udobaer.de/out/media/public/cust/others/s0000847-2021-ch_it.pdf</v>
      </c>
    </row>
    <row r="36869" spans="1:2" x14ac:dyDescent="0.2">
      <c r="A36869" s="1" t="s">
        <v>28521</v>
      </c>
      <c r="B36869" t="str">
        <f t="shared" si="1222"/>
        <v>https://www.udobaer.de/out/media/public/cust/others/s0000847-2021-ch_it.pdf</v>
      </c>
    </row>
    <row r="36870" spans="1:2" x14ac:dyDescent="0.2">
      <c r="A36870" s="1" t="s">
        <v>28526</v>
      </c>
      <c r="B36870" t="str">
        <f t="shared" si="1222"/>
        <v>https://www.udobaer.de/out/media/public/cust/others/s0000847-2021-ch_it.pdf</v>
      </c>
    </row>
    <row r="36871" spans="1:2" x14ac:dyDescent="0.2">
      <c r="A36871" s="1" t="s">
        <v>28527</v>
      </c>
      <c r="B36871" t="str">
        <f t="shared" si="1222"/>
        <v>https://www.udobaer.de/out/media/public/cust/others/s0000847-2021-ch_it.pdf</v>
      </c>
    </row>
    <row r="36872" spans="1:2" x14ac:dyDescent="0.2">
      <c r="A36872" s="1" t="s">
        <v>28528</v>
      </c>
      <c r="B36872" t="str">
        <f t="shared" si="1222"/>
        <v>https://www.udobaer.de/out/media/public/cust/others/s0000847-2021-ch_it.pdf</v>
      </c>
    </row>
    <row r="36873" spans="1:2" x14ac:dyDescent="0.2">
      <c r="A36873" s="1" t="s">
        <v>28529</v>
      </c>
      <c r="B36873" t="str">
        <f t="shared" si="1222"/>
        <v>https://www.udobaer.de/out/media/public/cust/others/s0000847-2021-ch_it.pdf</v>
      </c>
    </row>
    <row r="36874" spans="1:2" x14ac:dyDescent="0.2">
      <c r="A36874" s="1" t="s">
        <v>28530</v>
      </c>
      <c r="B36874" t="str">
        <f t="shared" si="1222"/>
        <v>https://www.udobaer.de/out/media/public/cust/others/s0000847-2021-ch_it.pdf</v>
      </c>
    </row>
    <row r="36875" spans="1:2" x14ac:dyDescent="0.2">
      <c r="A36875" s="1" t="s">
        <v>28531</v>
      </c>
      <c r="B36875" t="str">
        <f t="shared" si="1222"/>
        <v>https://www.udobaer.de/out/media/public/cust/others/s0000847-2021-ch_it.pdf</v>
      </c>
    </row>
    <row r="36876" spans="1:2" x14ac:dyDescent="0.2">
      <c r="A36876" s="1" t="s">
        <v>28532</v>
      </c>
      <c r="B36876" t="str">
        <f t="shared" si="1222"/>
        <v>https://www.udobaer.de/out/media/public/cust/others/s0000847-2021-ch_it.pdf</v>
      </c>
    </row>
    <row r="36877" spans="1:2" x14ac:dyDescent="0.2">
      <c r="A36877" s="1" t="s">
        <v>28533</v>
      </c>
      <c r="B36877" t="str">
        <f t="shared" si="1222"/>
        <v>https://www.udobaer.de/out/media/public/cust/others/s0000847-2021-ch_it.pdf</v>
      </c>
    </row>
    <row r="36878" spans="1:2" x14ac:dyDescent="0.2">
      <c r="A36878" s="1" t="s">
        <v>28534</v>
      </c>
      <c r="B36878" t="str">
        <f t="shared" si="1222"/>
        <v>https://www.udobaer.de/out/media/public/cust/others/s0000847-2021-ch_it.pdf</v>
      </c>
    </row>
    <row r="36879" spans="1:2" x14ac:dyDescent="0.2">
      <c r="A36879" s="1" t="s">
        <v>28535</v>
      </c>
      <c r="B36879" t="str">
        <f t="shared" si="1222"/>
        <v>https://www.udobaer.de/out/media/public/cust/others/s0000847-2021-ch_it.pdf</v>
      </c>
    </row>
    <row r="36880" spans="1:2" x14ac:dyDescent="0.2">
      <c r="A36880" s="1" t="s">
        <v>28536</v>
      </c>
      <c r="B36880" t="str">
        <f t="shared" si="1222"/>
        <v>https://www.udobaer.de/out/media/public/cust/others/s0000847-2021-ch_it.pdf</v>
      </c>
    </row>
    <row r="36881" spans="1:2" x14ac:dyDescent="0.2">
      <c r="A36881" s="1" t="s">
        <v>28537</v>
      </c>
      <c r="B36881" t="str">
        <f t="shared" si="1222"/>
        <v>https://www.udobaer.de/out/media/public/cust/others/s0000847-2021-ch_it.pdf</v>
      </c>
    </row>
    <row r="36882" spans="1:2" x14ac:dyDescent="0.2">
      <c r="A36882" s="1" t="s">
        <v>28538</v>
      </c>
      <c r="B36882" t="str">
        <f t="shared" si="1222"/>
        <v>https://www.udobaer.de/out/media/public/cust/others/s0000847-2021-ch_it.pdf</v>
      </c>
    </row>
    <row r="36883" spans="1:2" x14ac:dyDescent="0.2">
      <c r="A36883" s="1" t="s">
        <v>28539</v>
      </c>
      <c r="B36883" t="str">
        <f t="shared" si="1222"/>
        <v>https://www.udobaer.de/out/media/public/cust/others/s0000847-2021-ch_it.pdf</v>
      </c>
    </row>
    <row r="36884" spans="1:2" x14ac:dyDescent="0.2">
      <c r="A36884" s="1" t="s">
        <v>28540</v>
      </c>
      <c r="B36884" t="str">
        <f t="shared" si="1222"/>
        <v>https://www.udobaer.de/out/media/public/cust/others/s0000847-2021-ch_it.pdf</v>
      </c>
    </row>
    <row r="36885" spans="1:2" x14ac:dyDescent="0.2">
      <c r="A36885" s="1" t="s">
        <v>24544</v>
      </c>
      <c r="B36885" t="str">
        <f t="shared" ref="B36885:B36916" si="1223">HYPERLINK("https://www.udobaer.de/out/media/public/cust/others/s0000849-2021-ch_it.pdf")</f>
        <v>https://www.udobaer.de/out/media/public/cust/others/s0000849-2021-ch_it.pdf</v>
      </c>
    </row>
    <row r="36886" spans="1:2" x14ac:dyDescent="0.2">
      <c r="A36886" s="1" t="s">
        <v>24545</v>
      </c>
      <c r="B36886" t="str">
        <f t="shared" si="1223"/>
        <v>https://www.udobaer.de/out/media/public/cust/others/s0000849-2021-ch_it.pdf</v>
      </c>
    </row>
    <row r="36887" spans="1:2" x14ac:dyDescent="0.2">
      <c r="A36887" s="1" t="s">
        <v>24546</v>
      </c>
      <c r="B36887" t="str">
        <f t="shared" si="1223"/>
        <v>https://www.udobaer.de/out/media/public/cust/others/s0000849-2021-ch_it.pdf</v>
      </c>
    </row>
    <row r="36888" spans="1:2" x14ac:dyDescent="0.2">
      <c r="A36888" s="1" t="s">
        <v>24547</v>
      </c>
      <c r="B36888" t="str">
        <f t="shared" si="1223"/>
        <v>https://www.udobaer.de/out/media/public/cust/others/s0000849-2021-ch_it.pdf</v>
      </c>
    </row>
    <row r="36889" spans="1:2" x14ac:dyDescent="0.2">
      <c r="A36889" s="1" t="s">
        <v>24548</v>
      </c>
      <c r="B36889" t="str">
        <f t="shared" si="1223"/>
        <v>https://www.udobaer.de/out/media/public/cust/others/s0000849-2021-ch_it.pdf</v>
      </c>
    </row>
    <row r="36890" spans="1:2" x14ac:dyDescent="0.2">
      <c r="A36890" s="1" t="s">
        <v>24549</v>
      </c>
      <c r="B36890" t="str">
        <f t="shared" si="1223"/>
        <v>https://www.udobaer.de/out/media/public/cust/others/s0000849-2021-ch_it.pdf</v>
      </c>
    </row>
    <row r="36891" spans="1:2" x14ac:dyDescent="0.2">
      <c r="A36891" s="1" t="s">
        <v>24598</v>
      </c>
      <c r="B36891" t="str">
        <f t="shared" si="1223"/>
        <v>https://www.udobaer.de/out/media/public/cust/others/s0000849-2021-ch_it.pdf</v>
      </c>
    </row>
    <row r="36892" spans="1:2" x14ac:dyDescent="0.2">
      <c r="A36892" s="1" t="s">
        <v>24599</v>
      </c>
      <c r="B36892" t="str">
        <f t="shared" si="1223"/>
        <v>https://www.udobaer.de/out/media/public/cust/others/s0000849-2021-ch_it.pdf</v>
      </c>
    </row>
    <row r="36893" spans="1:2" x14ac:dyDescent="0.2">
      <c r="A36893" s="1" t="s">
        <v>24600</v>
      </c>
      <c r="B36893" t="str">
        <f t="shared" si="1223"/>
        <v>https://www.udobaer.de/out/media/public/cust/others/s0000849-2021-ch_it.pdf</v>
      </c>
    </row>
    <row r="36894" spans="1:2" x14ac:dyDescent="0.2">
      <c r="A36894" s="1" t="s">
        <v>24602</v>
      </c>
      <c r="B36894" t="str">
        <f t="shared" si="1223"/>
        <v>https://www.udobaer.de/out/media/public/cust/others/s0000849-2021-ch_it.pdf</v>
      </c>
    </row>
    <row r="36895" spans="1:2" x14ac:dyDescent="0.2">
      <c r="A36895" s="1" t="s">
        <v>24603</v>
      </c>
      <c r="B36895" t="str">
        <f t="shared" si="1223"/>
        <v>https://www.udobaer.de/out/media/public/cust/others/s0000849-2021-ch_it.pdf</v>
      </c>
    </row>
    <row r="36896" spans="1:2" x14ac:dyDescent="0.2">
      <c r="A36896" s="1" t="s">
        <v>24604</v>
      </c>
      <c r="B36896" t="str">
        <f t="shared" si="1223"/>
        <v>https://www.udobaer.de/out/media/public/cust/others/s0000849-2021-ch_it.pdf</v>
      </c>
    </row>
    <row r="36897" spans="1:2" x14ac:dyDescent="0.2">
      <c r="A36897" s="1" t="s">
        <v>24653</v>
      </c>
      <c r="B36897" t="str">
        <f t="shared" si="1223"/>
        <v>https://www.udobaer.de/out/media/public/cust/others/s0000849-2021-ch_it.pdf</v>
      </c>
    </row>
    <row r="36898" spans="1:2" x14ac:dyDescent="0.2">
      <c r="A36898" s="1" t="s">
        <v>24654</v>
      </c>
      <c r="B36898" t="str">
        <f t="shared" si="1223"/>
        <v>https://www.udobaer.de/out/media/public/cust/others/s0000849-2021-ch_it.pdf</v>
      </c>
    </row>
    <row r="36899" spans="1:2" x14ac:dyDescent="0.2">
      <c r="A36899" s="1" t="s">
        <v>24655</v>
      </c>
      <c r="B36899" t="str">
        <f t="shared" si="1223"/>
        <v>https://www.udobaer.de/out/media/public/cust/others/s0000849-2021-ch_it.pdf</v>
      </c>
    </row>
    <row r="36900" spans="1:2" x14ac:dyDescent="0.2">
      <c r="A36900" s="1" t="s">
        <v>24680</v>
      </c>
      <c r="B36900" t="str">
        <f t="shared" si="1223"/>
        <v>https://www.udobaer.de/out/media/public/cust/others/s0000849-2021-ch_it.pdf</v>
      </c>
    </row>
    <row r="36901" spans="1:2" x14ac:dyDescent="0.2">
      <c r="A36901" s="1" t="s">
        <v>24681</v>
      </c>
      <c r="B36901" t="str">
        <f t="shared" si="1223"/>
        <v>https://www.udobaer.de/out/media/public/cust/others/s0000849-2021-ch_it.pdf</v>
      </c>
    </row>
    <row r="36902" spans="1:2" x14ac:dyDescent="0.2">
      <c r="A36902" s="1" t="s">
        <v>24682</v>
      </c>
      <c r="B36902" t="str">
        <f t="shared" si="1223"/>
        <v>https://www.udobaer.de/out/media/public/cust/others/s0000849-2021-ch_it.pdf</v>
      </c>
    </row>
    <row r="36903" spans="1:2" x14ac:dyDescent="0.2">
      <c r="A36903" s="1" t="s">
        <v>24708</v>
      </c>
      <c r="B36903" t="str">
        <f t="shared" si="1223"/>
        <v>https://www.udobaer.de/out/media/public/cust/others/s0000849-2021-ch_it.pdf</v>
      </c>
    </row>
    <row r="36904" spans="1:2" x14ac:dyDescent="0.2">
      <c r="A36904" s="1" t="s">
        <v>24709</v>
      </c>
      <c r="B36904" t="str">
        <f t="shared" si="1223"/>
        <v>https://www.udobaer.de/out/media/public/cust/others/s0000849-2021-ch_it.pdf</v>
      </c>
    </row>
    <row r="36905" spans="1:2" x14ac:dyDescent="0.2">
      <c r="A36905" s="1" t="s">
        <v>24710</v>
      </c>
      <c r="B36905" t="str">
        <f t="shared" si="1223"/>
        <v>https://www.udobaer.de/out/media/public/cust/others/s0000849-2021-ch_it.pdf</v>
      </c>
    </row>
    <row r="36906" spans="1:2" x14ac:dyDescent="0.2">
      <c r="A36906" s="1" t="s">
        <v>24716</v>
      </c>
      <c r="B36906" t="str">
        <f t="shared" si="1223"/>
        <v>https://www.udobaer.de/out/media/public/cust/others/s0000849-2021-ch_it.pdf</v>
      </c>
    </row>
    <row r="36907" spans="1:2" x14ac:dyDescent="0.2">
      <c r="A36907" s="1" t="s">
        <v>24717</v>
      </c>
      <c r="B36907" t="str">
        <f t="shared" si="1223"/>
        <v>https://www.udobaer.de/out/media/public/cust/others/s0000849-2021-ch_it.pdf</v>
      </c>
    </row>
    <row r="36908" spans="1:2" x14ac:dyDescent="0.2">
      <c r="A36908" s="1" t="s">
        <v>24718</v>
      </c>
      <c r="B36908" t="str">
        <f t="shared" si="1223"/>
        <v>https://www.udobaer.de/out/media/public/cust/others/s0000849-2021-ch_it.pdf</v>
      </c>
    </row>
    <row r="36909" spans="1:2" x14ac:dyDescent="0.2">
      <c r="A36909" s="1" t="s">
        <v>24771</v>
      </c>
      <c r="B36909" t="str">
        <f t="shared" si="1223"/>
        <v>https://www.udobaer.de/out/media/public/cust/others/s0000849-2021-ch_it.pdf</v>
      </c>
    </row>
    <row r="36910" spans="1:2" x14ac:dyDescent="0.2">
      <c r="A36910" s="1" t="s">
        <v>24772</v>
      </c>
      <c r="B36910" t="str">
        <f t="shared" si="1223"/>
        <v>https://www.udobaer.de/out/media/public/cust/others/s0000849-2021-ch_it.pdf</v>
      </c>
    </row>
    <row r="36911" spans="1:2" x14ac:dyDescent="0.2">
      <c r="A36911" s="1" t="s">
        <v>24773</v>
      </c>
      <c r="B36911" t="str">
        <f t="shared" si="1223"/>
        <v>https://www.udobaer.de/out/media/public/cust/others/s0000849-2021-ch_it.pdf</v>
      </c>
    </row>
    <row r="36912" spans="1:2" x14ac:dyDescent="0.2">
      <c r="A36912" s="1" t="s">
        <v>24774</v>
      </c>
      <c r="B36912" t="str">
        <f t="shared" si="1223"/>
        <v>https://www.udobaer.de/out/media/public/cust/others/s0000849-2021-ch_it.pdf</v>
      </c>
    </row>
    <row r="36913" spans="1:2" x14ac:dyDescent="0.2">
      <c r="A36913" s="1" t="s">
        <v>24775</v>
      </c>
      <c r="B36913" t="str">
        <f t="shared" si="1223"/>
        <v>https://www.udobaer.de/out/media/public/cust/others/s0000849-2021-ch_it.pdf</v>
      </c>
    </row>
    <row r="36914" spans="1:2" x14ac:dyDescent="0.2">
      <c r="A36914" s="1" t="s">
        <v>24776</v>
      </c>
      <c r="B36914" t="str">
        <f t="shared" si="1223"/>
        <v>https://www.udobaer.de/out/media/public/cust/others/s0000849-2021-ch_it.pdf</v>
      </c>
    </row>
    <row r="36915" spans="1:2" x14ac:dyDescent="0.2">
      <c r="A36915" s="1" t="s">
        <v>24777</v>
      </c>
      <c r="B36915" t="str">
        <f t="shared" si="1223"/>
        <v>https://www.udobaer.de/out/media/public/cust/others/s0000849-2021-ch_it.pdf</v>
      </c>
    </row>
    <row r="36916" spans="1:2" x14ac:dyDescent="0.2">
      <c r="A36916" s="1" t="s">
        <v>24778</v>
      </c>
      <c r="B36916" t="str">
        <f t="shared" si="1223"/>
        <v>https://www.udobaer.de/out/media/public/cust/others/s0000849-2021-ch_it.pdf</v>
      </c>
    </row>
    <row r="36917" spans="1:2" x14ac:dyDescent="0.2">
      <c r="A36917" s="1" t="s">
        <v>24779</v>
      </c>
      <c r="B36917" t="str">
        <f t="shared" ref="B36917:B36948" si="1224">HYPERLINK("https://www.udobaer.de/out/media/public/cust/others/s0000849-2021-ch_it.pdf")</f>
        <v>https://www.udobaer.de/out/media/public/cust/others/s0000849-2021-ch_it.pdf</v>
      </c>
    </row>
    <row r="36918" spans="1:2" x14ac:dyDescent="0.2">
      <c r="A36918" s="1" t="s">
        <v>24781</v>
      </c>
      <c r="B36918" t="str">
        <f t="shared" si="1224"/>
        <v>https://www.udobaer.de/out/media/public/cust/others/s0000849-2021-ch_it.pdf</v>
      </c>
    </row>
    <row r="36919" spans="1:2" x14ac:dyDescent="0.2">
      <c r="A36919" s="1" t="s">
        <v>24782</v>
      </c>
      <c r="B36919" t="str">
        <f t="shared" si="1224"/>
        <v>https://www.udobaer.de/out/media/public/cust/others/s0000849-2021-ch_it.pdf</v>
      </c>
    </row>
    <row r="36920" spans="1:2" x14ac:dyDescent="0.2">
      <c r="A36920" s="1" t="s">
        <v>24783</v>
      </c>
      <c r="B36920" t="str">
        <f t="shared" si="1224"/>
        <v>https://www.udobaer.de/out/media/public/cust/others/s0000849-2021-ch_it.pdf</v>
      </c>
    </row>
    <row r="36921" spans="1:2" x14ac:dyDescent="0.2">
      <c r="A36921" s="1" t="s">
        <v>24784</v>
      </c>
      <c r="B36921" t="str">
        <f t="shared" si="1224"/>
        <v>https://www.udobaer.de/out/media/public/cust/others/s0000849-2021-ch_it.pdf</v>
      </c>
    </row>
    <row r="36922" spans="1:2" x14ac:dyDescent="0.2">
      <c r="A36922" s="1" t="s">
        <v>24785</v>
      </c>
      <c r="B36922" t="str">
        <f t="shared" si="1224"/>
        <v>https://www.udobaer.de/out/media/public/cust/others/s0000849-2021-ch_it.pdf</v>
      </c>
    </row>
    <row r="36923" spans="1:2" x14ac:dyDescent="0.2">
      <c r="A36923" s="1" t="s">
        <v>24786</v>
      </c>
      <c r="B36923" t="str">
        <f t="shared" si="1224"/>
        <v>https://www.udobaer.de/out/media/public/cust/others/s0000849-2021-ch_it.pdf</v>
      </c>
    </row>
    <row r="36924" spans="1:2" x14ac:dyDescent="0.2">
      <c r="A36924" s="1" t="s">
        <v>24787</v>
      </c>
      <c r="B36924" t="str">
        <f t="shared" si="1224"/>
        <v>https://www.udobaer.de/out/media/public/cust/others/s0000849-2021-ch_it.pdf</v>
      </c>
    </row>
    <row r="36925" spans="1:2" x14ac:dyDescent="0.2">
      <c r="A36925" s="1" t="s">
        <v>24788</v>
      </c>
      <c r="B36925" t="str">
        <f t="shared" si="1224"/>
        <v>https://www.udobaer.de/out/media/public/cust/others/s0000849-2021-ch_it.pdf</v>
      </c>
    </row>
    <row r="36926" spans="1:2" x14ac:dyDescent="0.2">
      <c r="A36926" s="1" t="s">
        <v>24789</v>
      </c>
      <c r="B36926" t="str">
        <f t="shared" si="1224"/>
        <v>https://www.udobaer.de/out/media/public/cust/others/s0000849-2021-ch_it.pdf</v>
      </c>
    </row>
    <row r="36927" spans="1:2" x14ac:dyDescent="0.2">
      <c r="A36927" s="1" t="s">
        <v>24790</v>
      </c>
      <c r="B36927" t="str">
        <f t="shared" si="1224"/>
        <v>https://www.udobaer.de/out/media/public/cust/others/s0000849-2021-ch_it.pdf</v>
      </c>
    </row>
    <row r="36928" spans="1:2" x14ac:dyDescent="0.2">
      <c r="A36928" s="1" t="s">
        <v>24791</v>
      </c>
      <c r="B36928" t="str">
        <f t="shared" si="1224"/>
        <v>https://www.udobaer.de/out/media/public/cust/others/s0000849-2021-ch_it.pdf</v>
      </c>
    </row>
    <row r="36929" spans="1:2" x14ac:dyDescent="0.2">
      <c r="A36929" s="1" t="s">
        <v>24792</v>
      </c>
      <c r="B36929" t="str">
        <f t="shared" si="1224"/>
        <v>https://www.udobaer.de/out/media/public/cust/others/s0000849-2021-ch_it.pdf</v>
      </c>
    </row>
    <row r="36930" spans="1:2" x14ac:dyDescent="0.2">
      <c r="A36930" s="1" t="s">
        <v>24793</v>
      </c>
      <c r="B36930" t="str">
        <f t="shared" si="1224"/>
        <v>https://www.udobaer.de/out/media/public/cust/others/s0000849-2021-ch_it.pdf</v>
      </c>
    </row>
    <row r="36931" spans="1:2" x14ac:dyDescent="0.2">
      <c r="A36931" s="1" t="s">
        <v>24794</v>
      </c>
      <c r="B36931" t="str">
        <f t="shared" si="1224"/>
        <v>https://www.udobaer.de/out/media/public/cust/others/s0000849-2021-ch_it.pdf</v>
      </c>
    </row>
    <row r="36932" spans="1:2" x14ac:dyDescent="0.2">
      <c r="A36932" s="1" t="s">
        <v>24795</v>
      </c>
      <c r="B36932" t="str">
        <f t="shared" si="1224"/>
        <v>https://www.udobaer.de/out/media/public/cust/others/s0000849-2021-ch_it.pdf</v>
      </c>
    </row>
    <row r="36933" spans="1:2" x14ac:dyDescent="0.2">
      <c r="A36933" s="1" t="s">
        <v>24796</v>
      </c>
      <c r="B36933" t="str">
        <f t="shared" si="1224"/>
        <v>https://www.udobaer.de/out/media/public/cust/others/s0000849-2021-ch_it.pdf</v>
      </c>
    </row>
    <row r="36934" spans="1:2" x14ac:dyDescent="0.2">
      <c r="A36934" s="1" t="s">
        <v>24797</v>
      </c>
      <c r="B36934" t="str">
        <f t="shared" si="1224"/>
        <v>https://www.udobaer.de/out/media/public/cust/others/s0000849-2021-ch_it.pdf</v>
      </c>
    </row>
    <row r="36935" spans="1:2" x14ac:dyDescent="0.2">
      <c r="A36935" s="1" t="s">
        <v>24798</v>
      </c>
      <c r="B36935" t="str">
        <f t="shared" si="1224"/>
        <v>https://www.udobaer.de/out/media/public/cust/others/s0000849-2021-ch_it.pdf</v>
      </c>
    </row>
    <row r="36936" spans="1:2" x14ac:dyDescent="0.2">
      <c r="A36936" s="1" t="s">
        <v>24799</v>
      </c>
      <c r="B36936" t="str">
        <f t="shared" si="1224"/>
        <v>https://www.udobaer.de/out/media/public/cust/others/s0000849-2021-ch_it.pdf</v>
      </c>
    </row>
    <row r="36937" spans="1:2" x14ac:dyDescent="0.2">
      <c r="A36937" s="1" t="s">
        <v>24800</v>
      </c>
      <c r="B36937" t="str">
        <f t="shared" si="1224"/>
        <v>https://www.udobaer.de/out/media/public/cust/others/s0000849-2021-ch_it.pdf</v>
      </c>
    </row>
    <row r="36938" spans="1:2" x14ac:dyDescent="0.2">
      <c r="A36938" s="1" t="s">
        <v>24801</v>
      </c>
      <c r="B36938" t="str">
        <f t="shared" si="1224"/>
        <v>https://www.udobaer.de/out/media/public/cust/others/s0000849-2021-ch_it.pdf</v>
      </c>
    </row>
    <row r="36939" spans="1:2" x14ac:dyDescent="0.2">
      <c r="A36939" s="1" t="s">
        <v>24802</v>
      </c>
      <c r="B36939" t="str">
        <f t="shared" si="1224"/>
        <v>https://www.udobaer.de/out/media/public/cust/others/s0000849-2021-ch_it.pdf</v>
      </c>
    </row>
    <row r="36940" spans="1:2" x14ac:dyDescent="0.2">
      <c r="A36940" s="1" t="s">
        <v>24803</v>
      </c>
      <c r="B36940" t="str">
        <f t="shared" si="1224"/>
        <v>https://www.udobaer.de/out/media/public/cust/others/s0000849-2021-ch_it.pdf</v>
      </c>
    </row>
    <row r="36941" spans="1:2" x14ac:dyDescent="0.2">
      <c r="A36941" s="1" t="s">
        <v>24804</v>
      </c>
      <c r="B36941" t="str">
        <f t="shared" si="1224"/>
        <v>https://www.udobaer.de/out/media/public/cust/others/s0000849-2021-ch_it.pdf</v>
      </c>
    </row>
    <row r="36942" spans="1:2" x14ac:dyDescent="0.2">
      <c r="A36942" s="1" t="s">
        <v>24805</v>
      </c>
      <c r="B36942" t="str">
        <f t="shared" si="1224"/>
        <v>https://www.udobaer.de/out/media/public/cust/others/s0000849-2021-ch_it.pdf</v>
      </c>
    </row>
    <row r="36943" spans="1:2" x14ac:dyDescent="0.2">
      <c r="A36943" s="1" t="s">
        <v>24806</v>
      </c>
      <c r="B36943" t="str">
        <f t="shared" si="1224"/>
        <v>https://www.udobaer.de/out/media/public/cust/others/s0000849-2021-ch_it.pdf</v>
      </c>
    </row>
    <row r="36944" spans="1:2" x14ac:dyDescent="0.2">
      <c r="A36944" s="1" t="s">
        <v>24807</v>
      </c>
      <c r="B36944" t="str">
        <f t="shared" si="1224"/>
        <v>https://www.udobaer.de/out/media/public/cust/others/s0000849-2021-ch_it.pdf</v>
      </c>
    </row>
    <row r="36945" spans="1:2" x14ac:dyDescent="0.2">
      <c r="A36945" s="1" t="s">
        <v>24808</v>
      </c>
      <c r="B36945" t="str">
        <f t="shared" si="1224"/>
        <v>https://www.udobaer.de/out/media/public/cust/others/s0000849-2021-ch_it.pdf</v>
      </c>
    </row>
    <row r="36946" spans="1:2" x14ac:dyDescent="0.2">
      <c r="A36946" s="1" t="s">
        <v>24809</v>
      </c>
      <c r="B36946" t="str">
        <f t="shared" si="1224"/>
        <v>https://www.udobaer.de/out/media/public/cust/others/s0000849-2021-ch_it.pdf</v>
      </c>
    </row>
    <row r="36947" spans="1:2" x14ac:dyDescent="0.2">
      <c r="A36947" s="1" t="s">
        <v>24810</v>
      </c>
      <c r="B36947" t="str">
        <f t="shared" si="1224"/>
        <v>https://www.udobaer.de/out/media/public/cust/others/s0000849-2021-ch_it.pdf</v>
      </c>
    </row>
    <row r="36948" spans="1:2" x14ac:dyDescent="0.2">
      <c r="A36948" s="1" t="s">
        <v>24811</v>
      </c>
      <c r="B36948" t="str">
        <f t="shared" si="1224"/>
        <v>https://www.udobaer.de/out/media/public/cust/others/s0000849-2021-ch_it.pdf</v>
      </c>
    </row>
    <row r="36949" spans="1:2" x14ac:dyDescent="0.2">
      <c r="A36949" s="1" t="s">
        <v>24812</v>
      </c>
      <c r="B36949" t="str">
        <f t="shared" ref="B36949:B36980" si="1225">HYPERLINK("https://www.udobaer.de/out/media/public/cust/others/s0000849-2021-ch_it.pdf")</f>
        <v>https://www.udobaer.de/out/media/public/cust/others/s0000849-2021-ch_it.pdf</v>
      </c>
    </row>
    <row r="36950" spans="1:2" x14ac:dyDescent="0.2">
      <c r="A36950" s="1" t="s">
        <v>24813</v>
      </c>
      <c r="B36950" t="str">
        <f t="shared" si="1225"/>
        <v>https://www.udobaer.de/out/media/public/cust/others/s0000849-2021-ch_it.pdf</v>
      </c>
    </row>
    <row r="36951" spans="1:2" x14ac:dyDescent="0.2">
      <c r="A36951" s="1" t="s">
        <v>24814</v>
      </c>
      <c r="B36951" t="str">
        <f t="shared" si="1225"/>
        <v>https://www.udobaer.de/out/media/public/cust/others/s0000849-2021-ch_it.pdf</v>
      </c>
    </row>
    <row r="36952" spans="1:2" x14ac:dyDescent="0.2">
      <c r="A36952" s="1" t="s">
        <v>24815</v>
      </c>
      <c r="B36952" t="str">
        <f t="shared" si="1225"/>
        <v>https://www.udobaer.de/out/media/public/cust/others/s0000849-2021-ch_it.pdf</v>
      </c>
    </row>
    <row r="36953" spans="1:2" x14ac:dyDescent="0.2">
      <c r="A36953" s="1" t="s">
        <v>24816</v>
      </c>
      <c r="B36953" t="str">
        <f t="shared" si="1225"/>
        <v>https://www.udobaer.de/out/media/public/cust/others/s0000849-2021-ch_it.pdf</v>
      </c>
    </row>
    <row r="36954" spans="1:2" x14ac:dyDescent="0.2">
      <c r="A36954" s="1" t="s">
        <v>24817</v>
      </c>
      <c r="B36954" t="str">
        <f t="shared" si="1225"/>
        <v>https://www.udobaer.de/out/media/public/cust/others/s0000849-2021-ch_it.pdf</v>
      </c>
    </row>
    <row r="36955" spans="1:2" x14ac:dyDescent="0.2">
      <c r="A36955" s="1" t="s">
        <v>24818</v>
      </c>
      <c r="B36955" t="str">
        <f t="shared" si="1225"/>
        <v>https://www.udobaer.de/out/media/public/cust/others/s0000849-2021-ch_it.pdf</v>
      </c>
    </row>
    <row r="36956" spans="1:2" x14ac:dyDescent="0.2">
      <c r="A36956" s="1" t="s">
        <v>24819</v>
      </c>
      <c r="B36956" t="str">
        <f t="shared" si="1225"/>
        <v>https://www.udobaer.de/out/media/public/cust/others/s0000849-2021-ch_it.pdf</v>
      </c>
    </row>
    <row r="36957" spans="1:2" x14ac:dyDescent="0.2">
      <c r="A36957" s="1" t="s">
        <v>24820</v>
      </c>
      <c r="B36957" t="str">
        <f t="shared" si="1225"/>
        <v>https://www.udobaer.de/out/media/public/cust/others/s0000849-2021-ch_it.pdf</v>
      </c>
    </row>
    <row r="36958" spans="1:2" x14ac:dyDescent="0.2">
      <c r="A36958" s="1" t="s">
        <v>24821</v>
      </c>
      <c r="B36958" t="str">
        <f t="shared" si="1225"/>
        <v>https://www.udobaer.de/out/media/public/cust/others/s0000849-2021-ch_it.pdf</v>
      </c>
    </row>
    <row r="36959" spans="1:2" x14ac:dyDescent="0.2">
      <c r="A36959" s="1" t="s">
        <v>24822</v>
      </c>
      <c r="B36959" t="str">
        <f t="shared" si="1225"/>
        <v>https://www.udobaer.de/out/media/public/cust/others/s0000849-2021-ch_it.pdf</v>
      </c>
    </row>
    <row r="36960" spans="1:2" x14ac:dyDescent="0.2">
      <c r="A36960" s="1" t="s">
        <v>24823</v>
      </c>
      <c r="B36960" t="str">
        <f t="shared" si="1225"/>
        <v>https://www.udobaer.de/out/media/public/cust/others/s0000849-2021-ch_it.pdf</v>
      </c>
    </row>
    <row r="36961" spans="1:2" x14ac:dyDescent="0.2">
      <c r="A36961" s="1" t="s">
        <v>24824</v>
      </c>
      <c r="B36961" t="str">
        <f t="shared" si="1225"/>
        <v>https://www.udobaer.de/out/media/public/cust/others/s0000849-2021-ch_it.pdf</v>
      </c>
    </row>
    <row r="36962" spans="1:2" x14ac:dyDescent="0.2">
      <c r="A36962" s="1" t="s">
        <v>24825</v>
      </c>
      <c r="B36962" t="str">
        <f t="shared" si="1225"/>
        <v>https://www.udobaer.de/out/media/public/cust/others/s0000849-2021-ch_it.pdf</v>
      </c>
    </row>
    <row r="36963" spans="1:2" x14ac:dyDescent="0.2">
      <c r="A36963" s="1" t="s">
        <v>24826</v>
      </c>
      <c r="B36963" t="str">
        <f t="shared" si="1225"/>
        <v>https://www.udobaer.de/out/media/public/cust/others/s0000849-2021-ch_it.pdf</v>
      </c>
    </row>
    <row r="36964" spans="1:2" x14ac:dyDescent="0.2">
      <c r="A36964" s="1" t="s">
        <v>24827</v>
      </c>
      <c r="B36964" t="str">
        <f t="shared" si="1225"/>
        <v>https://www.udobaer.de/out/media/public/cust/others/s0000849-2021-ch_it.pdf</v>
      </c>
    </row>
    <row r="36965" spans="1:2" x14ac:dyDescent="0.2">
      <c r="A36965" s="1" t="s">
        <v>24828</v>
      </c>
      <c r="B36965" t="str">
        <f t="shared" si="1225"/>
        <v>https://www.udobaer.de/out/media/public/cust/others/s0000849-2021-ch_it.pdf</v>
      </c>
    </row>
    <row r="36966" spans="1:2" x14ac:dyDescent="0.2">
      <c r="A36966" s="1" t="s">
        <v>24832</v>
      </c>
      <c r="B36966" t="str">
        <f t="shared" si="1225"/>
        <v>https://www.udobaer.de/out/media/public/cust/others/s0000849-2021-ch_it.pdf</v>
      </c>
    </row>
    <row r="36967" spans="1:2" x14ac:dyDescent="0.2">
      <c r="A36967" s="1" t="s">
        <v>24833</v>
      </c>
      <c r="B36967" t="str">
        <f t="shared" si="1225"/>
        <v>https://www.udobaer.de/out/media/public/cust/others/s0000849-2021-ch_it.pdf</v>
      </c>
    </row>
    <row r="36968" spans="1:2" x14ac:dyDescent="0.2">
      <c r="A36968" s="1" t="s">
        <v>24834</v>
      </c>
      <c r="B36968" t="str">
        <f t="shared" si="1225"/>
        <v>https://www.udobaer.de/out/media/public/cust/others/s0000849-2021-ch_it.pdf</v>
      </c>
    </row>
    <row r="36969" spans="1:2" x14ac:dyDescent="0.2">
      <c r="A36969" s="1" t="s">
        <v>27357</v>
      </c>
      <c r="B36969" t="str">
        <f t="shared" si="1225"/>
        <v>https://www.udobaer.de/out/media/public/cust/others/s0000849-2021-ch_it.pdf</v>
      </c>
    </row>
    <row r="36970" spans="1:2" x14ac:dyDescent="0.2">
      <c r="A36970" s="1" t="s">
        <v>27358</v>
      </c>
      <c r="B36970" t="str">
        <f t="shared" si="1225"/>
        <v>https://www.udobaer.de/out/media/public/cust/others/s0000849-2021-ch_it.pdf</v>
      </c>
    </row>
    <row r="36971" spans="1:2" x14ac:dyDescent="0.2">
      <c r="A36971" s="1" t="s">
        <v>27359</v>
      </c>
      <c r="B36971" t="str">
        <f t="shared" si="1225"/>
        <v>https://www.udobaer.de/out/media/public/cust/others/s0000849-2021-ch_it.pdf</v>
      </c>
    </row>
    <row r="36972" spans="1:2" x14ac:dyDescent="0.2">
      <c r="A36972" s="1" t="s">
        <v>27360</v>
      </c>
      <c r="B36972" t="str">
        <f t="shared" si="1225"/>
        <v>https://www.udobaer.de/out/media/public/cust/others/s0000849-2021-ch_it.pdf</v>
      </c>
    </row>
    <row r="36973" spans="1:2" x14ac:dyDescent="0.2">
      <c r="A36973" s="1" t="s">
        <v>27361</v>
      </c>
      <c r="B36973" t="str">
        <f t="shared" si="1225"/>
        <v>https://www.udobaer.de/out/media/public/cust/others/s0000849-2021-ch_it.pdf</v>
      </c>
    </row>
    <row r="36974" spans="1:2" x14ac:dyDescent="0.2">
      <c r="A36974" s="1" t="s">
        <v>27362</v>
      </c>
      <c r="B36974" t="str">
        <f t="shared" si="1225"/>
        <v>https://www.udobaer.de/out/media/public/cust/others/s0000849-2021-ch_it.pdf</v>
      </c>
    </row>
    <row r="36975" spans="1:2" x14ac:dyDescent="0.2">
      <c r="A36975" s="1" t="s">
        <v>27363</v>
      </c>
      <c r="B36975" t="str">
        <f t="shared" si="1225"/>
        <v>https://www.udobaer.de/out/media/public/cust/others/s0000849-2021-ch_it.pdf</v>
      </c>
    </row>
    <row r="36976" spans="1:2" x14ac:dyDescent="0.2">
      <c r="A36976" s="1" t="s">
        <v>27364</v>
      </c>
      <c r="B36976" t="str">
        <f t="shared" si="1225"/>
        <v>https://www.udobaer.de/out/media/public/cust/others/s0000849-2021-ch_it.pdf</v>
      </c>
    </row>
    <row r="36977" spans="1:2" x14ac:dyDescent="0.2">
      <c r="A36977" s="1" t="s">
        <v>27365</v>
      </c>
      <c r="B36977" t="str">
        <f t="shared" si="1225"/>
        <v>https://www.udobaer.de/out/media/public/cust/others/s0000849-2021-ch_it.pdf</v>
      </c>
    </row>
    <row r="36978" spans="1:2" x14ac:dyDescent="0.2">
      <c r="A36978" s="1" t="s">
        <v>27366</v>
      </c>
      <c r="B36978" t="str">
        <f t="shared" si="1225"/>
        <v>https://www.udobaer.de/out/media/public/cust/others/s0000849-2021-ch_it.pdf</v>
      </c>
    </row>
    <row r="36979" spans="1:2" x14ac:dyDescent="0.2">
      <c r="A36979" s="1" t="s">
        <v>27367</v>
      </c>
      <c r="B36979" t="str">
        <f t="shared" si="1225"/>
        <v>https://www.udobaer.de/out/media/public/cust/others/s0000849-2021-ch_it.pdf</v>
      </c>
    </row>
    <row r="36980" spans="1:2" x14ac:dyDescent="0.2">
      <c r="A36980" s="1" t="s">
        <v>27368</v>
      </c>
      <c r="B36980" t="str">
        <f t="shared" si="1225"/>
        <v>https://www.udobaer.de/out/media/public/cust/others/s0000849-2021-ch_it.pdf</v>
      </c>
    </row>
    <row r="36981" spans="1:2" x14ac:dyDescent="0.2">
      <c r="A36981" s="1" t="s">
        <v>27369</v>
      </c>
      <c r="B36981" t="str">
        <f t="shared" ref="B36981:B36998" si="1226">HYPERLINK("https://www.udobaer.de/out/media/public/cust/others/s0000849-2021-ch_it.pdf")</f>
        <v>https://www.udobaer.de/out/media/public/cust/others/s0000849-2021-ch_it.pdf</v>
      </c>
    </row>
    <row r="36982" spans="1:2" x14ac:dyDescent="0.2">
      <c r="A36982" s="1" t="s">
        <v>27370</v>
      </c>
      <c r="B36982" t="str">
        <f t="shared" si="1226"/>
        <v>https://www.udobaer.de/out/media/public/cust/others/s0000849-2021-ch_it.pdf</v>
      </c>
    </row>
    <row r="36983" spans="1:2" x14ac:dyDescent="0.2">
      <c r="A36983" s="1" t="s">
        <v>27838</v>
      </c>
      <c r="B36983" t="str">
        <f t="shared" si="1226"/>
        <v>https://www.udobaer.de/out/media/public/cust/others/s0000849-2021-ch_it.pdf</v>
      </c>
    </row>
    <row r="36984" spans="1:2" x14ac:dyDescent="0.2">
      <c r="A36984" s="1" t="s">
        <v>27840</v>
      </c>
      <c r="B36984" t="str">
        <f t="shared" si="1226"/>
        <v>https://www.udobaer.de/out/media/public/cust/others/s0000849-2021-ch_it.pdf</v>
      </c>
    </row>
    <row r="36985" spans="1:2" x14ac:dyDescent="0.2">
      <c r="A36985" s="1" t="s">
        <v>27847</v>
      </c>
      <c r="B36985" t="str">
        <f t="shared" si="1226"/>
        <v>https://www.udobaer.de/out/media/public/cust/others/s0000849-2021-ch_it.pdf</v>
      </c>
    </row>
    <row r="36986" spans="1:2" x14ac:dyDescent="0.2">
      <c r="A36986" s="1" t="s">
        <v>27875</v>
      </c>
      <c r="B36986" t="str">
        <f t="shared" si="1226"/>
        <v>https://www.udobaer.de/out/media/public/cust/others/s0000849-2021-ch_it.pdf</v>
      </c>
    </row>
    <row r="36987" spans="1:2" x14ac:dyDescent="0.2">
      <c r="A36987" s="1" t="s">
        <v>27876</v>
      </c>
      <c r="B36987" t="str">
        <f t="shared" si="1226"/>
        <v>https://www.udobaer.de/out/media/public/cust/others/s0000849-2021-ch_it.pdf</v>
      </c>
    </row>
    <row r="36988" spans="1:2" x14ac:dyDescent="0.2">
      <c r="A36988" s="1" t="s">
        <v>27878</v>
      </c>
      <c r="B36988" t="str">
        <f t="shared" si="1226"/>
        <v>https://www.udobaer.de/out/media/public/cust/others/s0000849-2021-ch_it.pdf</v>
      </c>
    </row>
    <row r="36989" spans="1:2" x14ac:dyDescent="0.2">
      <c r="A36989" s="1" t="s">
        <v>27888</v>
      </c>
      <c r="B36989" t="str">
        <f t="shared" si="1226"/>
        <v>https://www.udobaer.de/out/media/public/cust/others/s0000849-2021-ch_it.pdf</v>
      </c>
    </row>
    <row r="36990" spans="1:2" x14ac:dyDescent="0.2">
      <c r="A36990" s="1" t="s">
        <v>27889</v>
      </c>
      <c r="B36990" t="str">
        <f t="shared" si="1226"/>
        <v>https://www.udobaer.de/out/media/public/cust/others/s0000849-2021-ch_it.pdf</v>
      </c>
    </row>
    <row r="36991" spans="1:2" x14ac:dyDescent="0.2">
      <c r="A36991" s="1" t="s">
        <v>27890</v>
      </c>
      <c r="B36991" t="str">
        <f t="shared" si="1226"/>
        <v>https://www.udobaer.de/out/media/public/cust/others/s0000849-2021-ch_it.pdf</v>
      </c>
    </row>
    <row r="36992" spans="1:2" x14ac:dyDescent="0.2">
      <c r="A36992" s="1" t="s">
        <v>27891</v>
      </c>
      <c r="B36992" t="str">
        <f t="shared" si="1226"/>
        <v>https://www.udobaer.de/out/media/public/cust/others/s0000849-2021-ch_it.pdf</v>
      </c>
    </row>
    <row r="36993" spans="1:2" x14ac:dyDescent="0.2">
      <c r="A36993" s="1" t="s">
        <v>27892</v>
      </c>
      <c r="B36993" t="str">
        <f t="shared" si="1226"/>
        <v>https://www.udobaer.de/out/media/public/cust/others/s0000849-2021-ch_it.pdf</v>
      </c>
    </row>
    <row r="36994" spans="1:2" x14ac:dyDescent="0.2">
      <c r="A36994" s="1" t="s">
        <v>27893</v>
      </c>
      <c r="B36994" t="str">
        <f t="shared" si="1226"/>
        <v>https://www.udobaer.de/out/media/public/cust/others/s0000849-2021-ch_it.pdf</v>
      </c>
    </row>
    <row r="36995" spans="1:2" x14ac:dyDescent="0.2">
      <c r="A36995" s="1" t="s">
        <v>28156</v>
      </c>
      <c r="B36995" t="str">
        <f t="shared" si="1226"/>
        <v>https://www.udobaer.de/out/media/public/cust/others/s0000849-2021-ch_it.pdf</v>
      </c>
    </row>
    <row r="36996" spans="1:2" x14ac:dyDescent="0.2">
      <c r="A36996" s="1" t="s">
        <v>28296</v>
      </c>
      <c r="B36996" t="str">
        <f t="shared" si="1226"/>
        <v>https://www.udobaer.de/out/media/public/cust/others/s0000849-2021-ch_it.pdf</v>
      </c>
    </row>
    <row r="36997" spans="1:2" x14ac:dyDescent="0.2">
      <c r="A36997" s="1" t="s">
        <v>28297</v>
      </c>
      <c r="B36997" t="str">
        <f t="shared" si="1226"/>
        <v>https://www.udobaer.de/out/media/public/cust/others/s0000849-2021-ch_it.pdf</v>
      </c>
    </row>
    <row r="36998" spans="1:2" x14ac:dyDescent="0.2">
      <c r="A36998" s="1" t="s">
        <v>28302</v>
      </c>
      <c r="B36998" t="str">
        <f t="shared" si="1226"/>
        <v>https://www.udobaer.de/out/media/public/cust/others/s0000849-2021-ch_it.pdf</v>
      </c>
    </row>
    <row r="36999" spans="1:2" x14ac:dyDescent="0.2">
      <c r="A36999" s="1" t="s">
        <v>24707</v>
      </c>
      <c r="B36999" t="str">
        <f t="shared" ref="B36999:B37022" si="1227">HYPERLINK("https://www.udobaer.de/out/media/public/cust/others/s0000850-2021-ch_it.pdf")</f>
        <v>https://www.udobaer.de/out/media/public/cust/others/s0000850-2021-ch_it.pdf</v>
      </c>
    </row>
    <row r="37000" spans="1:2" x14ac:dyDescent="0.2">
      <c r="A37000" s="1" t="s">
        <v>24719</v>
      </c>
      <c r="B37000" t="str">
        <f t="shared" si="1227"/>
        <v>https://www.udobaer.de/out/media/public/cust/others/s0000850-2021-ch_it.pdf</v>
      </c>
    </row>
    <row r="37001" spans="1:2" x14ac:dyDescent="0.2">
      <c r="A37001" s="1" t="s">
        <v>24720</v>
      </c>
      <c r="B37001" t="str">
        <f t="shared" si="1227"/>
        <v>https://www.udobaer.de/out/media/public/cust/others/s0000850-2021-ch_it.pdf</v>
      </c>
    </row>
    <row r="37002" spans="1:2" x14ac:dyDescent="0.2">
      <c r="A37002" s="1" t="s">
        <v>24746</v>
      </c>
      <c r="B37002" t="str">
        <f t="shared" si="1227"/>
        <v>https://www.udobaer.de/out/media/public/cust/others/s0000850-2021-ch_it.pdf</v>
      </c>
    </row>
    <row r="37003" spans="1:2" x14ac:dyDescent="0.2">
      <c r="A37003" s="1" t="s">
        <v>24747</v>
      </c>
      <c r="B37003" t="str">
        <f t="shared" si="1227"/>
        <v>https://www.udobaer.de/out/media/public/cust/others/s0000850-2021-ch_it.pdf</v>
      </c>
    </row>
    <row r="37004" spans="1:2" x14ac:dyDescent="0.2">
      <c r="A37004" s="1" t="s">
        <v>24748</v>
      </c>
      <c r="B37004" t="str">
        <f t="shared" si="1227"/>
        <v>https://www.udobaer.de/out/media/public/cust/others/s0000850-2021-ch_it.pdf</v>
      </c>
    </row>
    <row r="37005" spans="1:2" x14ac:dyDescent="0.2">
      <c r="A37005" s="1" t="s">
        <v>24749</v>
      </c>
      <c r="B37005" t="str">
        <f t="shared" si="1227"/>
        <v>https://www.udobaer.de/out/media/public/cust/others/s0000850-2021-ch_it.pdf</v>
      </c>
    </row>
    <row r="37006" spans="1:2" x14ac:dyDescent="0.2">
      <c r="A37006" s="1" t="s">
        <v>24750</v>
      </c>
      <c r="B37006" t="str">
        <f t="shared" si="1227"/>
        <v>https://www.udobaer.de/out/media/public/cust/others/s0000850-2021-ch_it.pdf</v>
      </c>
    </row>
    <row r="37007" spans="1:2" x14ac:dyDescent="0.2">
      <c r="A37007" s="1" t="s">
        <v>24751</v>
      </c>
      <c r="B37007" t="str">
        <f t="shared" si="1227"/>
        <v>https://www.udobaer.de/out/media/public/cust/others/s0000850-2021-ch_it.pdf</v>
      </c>
    </row>
    <row r="37008" spans="1:2" x14ac:dyDescent="0.2">
      <c r="A37008" s="1" t="s">
        <v>24752</v>
      </c>
      <c r="B37008" t="str">
        <f t="shared" si="1227"/>
        <v>https://www.udobaer.de/out/media/public/cust/others/s0000850-2021-ch_it.pdf</v>
      </c>
    </row>
    <row r="37009" spans="1:2" x14ac:dyDescent="0.2">
      <c r="A37009" s="1" t="s">
        <v>24753</v>
      </c>
      <c r="B37009" t="str">
        <f t="shared" si="1227"/>
        <v>https://www.udobaer.de/out/media/public/cust/others/s0000850-2021-ch_it.pdf</v>
      </c>
    </row>
    <row r="37010" spans="1:2" x14ac:dyDescent="0.2">
      <c r="A37010" s="1" t="s">
        <v>24754</v>
      </c>
      <c r="B37010" t="str">
        <f t="shared" si="1227"/>
        <v>https://www.udobaer.de/out/media/public/cust/others/s0000850-2021-ch_it.pdf</v>
      </c>
    </row>
    <row r="37011" spans="1:2" x14ac:dyDescent="0.2">
      <c r="A37011" s="1" t="s">
        <v>24755</v>
      </c>
      <c r="B37011" t="str">
        <f t="shared" si="1227"/>
        <v>https://www.udobaer.de/out/media/public/cust/others/s0000850-2021-ch_it.pdf</v>
      </c>
    </row>
    <row r="37012" spans="1:2" x14ac:dyDescent="0.2">
      <c r="A37012" s="1" t="s">
        <v>24761</v>
      </c>
      <c r="B37012" t="str">
        <f t="shared" si="1227"/>
        <v>https://www.udobaer.de/out/media/public/cust/others/s0000850-2021-ch_it.pdf</v>
      </c>
    </row>
    <row r="37013" spans="1:2" x14ac:dyDescent="0.2">
      <c r="A37013" s="1" t="s">
        <v>24762</v>
      </c>
      <c r="B37013" t="str">
        <f t="shared" si="1227"/>
        <v>https://www.udobaer.de/out/media/public/cust/others/s0000850-2021-ch_it.pdf</v>
      </c>
    </row>
    <row r="37014" spans="1:2" x14ac:dyDescent="0.2">
      <c r="A37014" s="1" t="s">
        <v>24763</v>
      </c>
      <c r="B37014" t="str">
        <f t="shared" si="1227"/>
        <v>https://www.udobaer.de/out/media/public/cust/others/s0000850-2021-ch_it.pdf</v>
      </c>
    </row>
    <row r="37015" spans="1:2" x14ac:dyDescent="0.2">
      <c r="A37015" s="1" t="s">
        <v>24764</v>
      </c>
      <c r="B37015" t="str">
        <f t="shared" si="1227"/>
        <v>https://www.udobaer.de/out/media/public/cust/others/s0000850-2021-ch_it.pdf</v>
      </c>
    </row>
    <row r="37016" spans="1:2" x14ac:dyDescent="0.2">
      <c r="A37016" s="1" t="s">
        <v>24765</v>
      </c>
      <c r="B37016" t="str">
        <f t="shared" si="1227"/>
        <v>https://www.udobaer.de/out/media/public/cust/others/s0000850-2021-ch_it.pdf</v>
      </c>
    </row>
    <row r="37017" spans="1:2" x14ac:dyDescent="0.2">
      <c r="A37017" s="1" t="s">
        <v>24766</v>
      </c>
      <c r="B37017" t="str">
        <f t="shared" si="1227"/>
        <v>https://www.udobaer.de/out/media/public/cust/others/s0000850-2021-ch_it.pdf</v>
      </c>
    </row>
    <row r="37018" spans="1:2" x14ac:dyDescent="0.2">
      <c r="A37018" s="1" t="s">
        <v>24767</v>
      </c>
      <c r="B37018" t="str">
        <f t="shared" si="1227"/>
        <v>https://www.udobaer.de/out/media/public/cust/others/s0000850-2021-ch_it.pdf</v>
      </c>
    </row>
    <row r="37019" spans="1:2" x14ac:dyDescent="0.2">
      <c r="A37019" s="1" t="s">
        <v>24768</v>
      </c>
      <c r="B37019" t="str">
        <f t="shared" si="1227"/>
        <v>https://www.udobaer.de/out/media/public/cust/others/s0000850-2021-ch_it.pdf</v>
      </c>
    </row>
    <row r="37020" spans="1:2" x14ac:dyDescent="0.2">
      <c r="A37020" s="1" t="s">
        <v>24769</v>
      </c>
      <c r="B37020" t="str">
        <f t="shared" si="1227"/>
        <v>https://www.udobaer.de/out/media/public/cust/others/s0000850-2021-ch_it.pdf</v>
      </c>
    </row>
    <row r="37021" spans="1:2" x14ac:dyDescent="0.2">
      <c r="A37021" s="1" t="s">
        <v>24770</v>
      </c>
      <c r="B37021" t="str">
        <f t="shared" si="1227"/>
        <v>https://www.udobaer.de/out/media/public/cust/others/s0000850-2021-ch_it.pdf</v>
      </c>
    </row>
    <row r="37022" spans="1:2" x14ac:dyDescent="0.2">
      <c r="A37022" s="1" t="s">
        <v>24780</v>
      </c>
      <c r="B37022" t="str">
        <f t="shared" si="1227"/>
        <v>https://www.udobaer.de/out/media/public/cust/others/s0000850-2021-ch_it.pdf</v>
      </c>
    </row>
    <row r="37023" spans="1:2" x14ac:dyDescent="0.2">
      <c r="A37023" s="1" t="s">
        <v>25927</v>
      </c>
      <c r="B37023" t="str">
        <f t="shared" ref="B37023:B37054" si="1228">HYPERLINK("https://www.udobaer.de/out/media/public/cust/others/s0000851-2021-ch_it.pdf")</f>
        <v>https://www.udobaer.de/out/media/public/cust/others/s0000851-2021-ch_it.pdf</v>
      </c>
    </row>
    <row r="37024" spans="1:2" x14ac:dyDescent="0.2">
      <c r="A37024" s="1" t="s">
        <v>25928</v>
      </c>
      <c r="B37024" t="str">
        <f t="shared" si="1228"/>
        <v>https://www.udobaer.de/out/media/public/cust/others/s0000851-2021-ch_it.pdf</v>
      </c>
    </row>
    <row r="37025" spans="1:2" x14ac:dyDescent="0.2">
      <c r="A37025" s="1" t="s">
        <v>25929</v>
      </c>
      <c r="B37025" t="str">
        <f t="shared" si="1228"/>
        <v>https://www.udobaer.de/out/media/public/cust/others/s0000851-2021-ch_it.pdf</v>
      </c>
    </row>
    <row r="37026" spans="1:2" x14ac:dyDescent="0.2">
      <c r="A37026" s="1" t="s">
        <v>25931</v>
      </c>
      <c r="B37026" t="str">
        <f t="shared" si="1228"/>
        <v>https://www.udobaer.de/out/media/public/cust/others/s0000851-2021-ch_it.pdf</v>
      </c>
    </row>
    <row r="37027" spans="1:2" x14ac:dyDescent="0.2">
      <c r="A37027" s="1" t="s">
        <v>25932</v>
      </c>
      <c r="B37027" t="str">
        <f t="shared" si="1228"/>
        <v>https://www.udobaer.de/out/media/public/cust/others/s0000851-2021-ch_it.pdf</v>
      </c>
    </row>
    <row r="37028" spans="1:2" x14ac:dyDescent="0.2">
      <c r="A37028" s="1" t="s">
        <v>25933</v>
      </c>
      <c r="B37028" t="str">
        <f t="shared" si="1228"/>
        <v>https://www.udobaer.de/out/media/public/cust/others/s0000851-2021-ch_it.pdf</v>
      </c>
    </row>
    <row r="37029" spans="1:2" x14ac:dyDescent="0.2">
      <c r="A37029" s="1" t="s">
        <v>25934</v>
      </c>
      <c r="B37029" t="str">
        <f t="shared" si="1228"/>
        <v>https://www.udobaer.de/out/media/public/cust/others/s0000851-2021-ch_it.pdf</v>
      </c>
    </row>
    <row r="37030" spans="1:2" x14ac:dyDescent="0.2">
      <c r="A37030" s="1" t="s">
        <v>25935</v>
      </c>
      <c r="B37030" t="str">
        <f t="shared" si="1228"/>
        <v>https://www.udobaer.de/out/media/public/cust/others/s0000851-2021-ch_it.pdf</v>
      </c>
    </row>
    <row r="37031" spans="1:2" x14ac:dyDescent="0.2">
      <c r="A37031" s="1" t="s">
        <v>25936</v>
      </c>
      <c r="B37031" t="str">
        <f t="shared" si="1228"/>
        <v>https://www.udobaer.de/out/media/public/cust/others/s0000851-2021-ch_it.pdf</v>
      </c>
    </row>
    <row r="37032" spans="1:2" x14ac:dyDescent="0.2">
      <c r="A37032" s="1" t="s">
        <v>25937</v>
      </c>
      <c r="B37032" t="str">
        <f t="shared" si="1228"/>
        <v>https://www.udobaer.de/out/media/public/cust/others/s0000851-2021-ch_it.pdf</v>
      </c>
    </row>
    <row r="37033" spans="1:2" x14ac:dyDescent="0.2">
      <c r="A37033" s="1" t="s">
        <v>25938</v>
      </c>
      <c r="B37033" t="str">
        <f t="shared" si="1228"/>
        <v>https://www.udobaer.de/out/media/public/cust/others/s0000851-2021-ch_it.pdf</v>
      </c>
    </row>
    <row r="37034" spans="1:2" x14ac:dyDescent="0.2">
      <c r="A37034" s="1" t="s">
        <v>25939</v>
      </c>
      <c r="B37034" t="str">
        <f t="shared" si="1228"/>
        <v>https://www.udobaer.de/out/media/public/cust/others/s0000851-2021-ch_it.pdf</v>
      </c>
    </row>
    <row r="37035" spans="1:2" x14ac:dyDescent="0.2">
      <c r="A37035" s="1" t="s">
        <v>25940</v>
      </c>
      <c r="B37035" t="str">
        <f t="shared" si="1228"/>
        <v>https://www.udobaer.de/out/media/public/cust/others/s0000851-2021-ch_it.pdf</v>
      </c>
    </row>
    <row r="37036" spans="1:2" x14ac:dyDescent="0.2">
      <c r="A37036" s="1" t="s">
        <v>25941</v>
      </c>
      <c r="B37036" t="str">
        <f t="shared" si="1228"/>
        <v>https://www.udobaer.de/out/media/public/cust/others/s0000851-2021-ch_it.pdf</v>
      </c>
    </row>
    <row r="37037" spans="1:2" x14ac:dyDescent="0.2">
      <c r="A37037" s="1" t="s">
        <v>25942</v>
      </c>
      <c r="B37037" t="str">
        <f t="shared" si="1228"/>
        <v>https://www.udobaer.de/out/media/public/cust/others/s0000851-2021-ch_it.pdf</v>
      </c>
    </row>
    <row r="37038" spans="1:2" x14ac:dyDescent="0.2">
      <c r="A37038" s="1" t="s">
        <v>25943</v>
      </c>
      <c r="B37038" t="str">
        <f t="shared" si="1228"/>
        <v>https://www.udobaer.de/out/media/public/cust/others/s0000851-2021-ch_it.pdf</v>
      </c>
    </row>
    <row r="37039" spans="1:2" x14ac:dyDescent="0.2">
      <c r="A37039" s="1" t="s">
        <v>25944</v>
      </c>
      <c r="B37039" t="str">
        <f t="shared" si="1228"/>
        <v>https://www.udobaer.de/out/media/public/cust/others/s0000851-2021-ch_it.pdf</v>
      </c>
    </row>
    <row r="37040" spans="1:2" x14ac:dyDescent="0.2">
      <c r="A37040" s="1" t="s">
        <v>25945</v>
      </c>
      <c r="B37040" t="str">
        <f t="shared" si="1228"/>
        <v>https://www.udobaer.de/out/media/public/cust/others/s0000851-2021-ch_it.pdf</v>
      </c>
    </row>
    <row r="37041" spans="1:2" x14ac:dyDescent="0.2">
      <c r="A37041" s="1" t="s">
        <v>25946</v>
      </c>
      <c r="B37041" t="str">
        <f t="shared" si="1228"/>
        <v>https://www.udobaer.de/out/media/public/cust/others/s0000851-2021-ch_it.pdf</v>
      </c>
    </row>
    <row r="37042" spans="1:2" x14ac:dyDescent="0.2">
      <c r="A37042" s="1" t="s">
        <v>25947</v>
      </c>
      <c r="B37042" t="str">
        <f t="shared" si="1228"/>
        <v>https://www.udobaer.de/out/media/public/cust/others/s0000851-2021-ch_it.pdf</v>
      </c>
    </row>
    <row r="37043" spans="1:2" x14ac:dyDescent="0.2">
      <c r="A37043" s="1" t="s">
        <v>25948</v>
      </c>
      <c r="B37043" t="str">
        <f t="shared" si="1228"/>
        <v>https://www.udobaer.de/out/media/public/cust/others/s0000851-2021-ch_it.pdf</v>
      </c>
    </row>
    <row r="37044" spans="1:2" x14ac:dyDescent="0.2">
      <c r="A37044" s="1" t="s">
        <v>25949</v>
      </c>
      <c r="B37044" t="str">
        <f t="shared" si="1228"/>
        <v>https://www.udobaer.de/out/media/public/cust/others/s0000851-2021-ch_it.pdf</v>
      </c>
    </row>
    <row r="37045" spans="1:2" x14ac:dyDescent="0.2">
      <c r="A37045" s="1" t="s">
        <v>25950</v>
      </c>
      <c r="B37045" t="str">
        <f t="shared" si="1228"/>
        <v>https://www.udobaer.de/out/media/public/cust/others/s0000851-2021-ch_it.pdf</v>
      </c>
    </row>
    <row r="37046" spans="1:2" x14ac:dyDescent="0.2">
      <c r="A37046" s="1" t="s">
        <v>25951</v>
      </c>
      <c r="B37046" t="str">
        <f t="shared" si="1228"/>
        <v>https://www.udobaer.de/out/media/public/cust/others/s0000851-2021-ch_it.pdf</v>
      </c>
    </row>
    <row r="37047" spans="1:2" x14ac:dyDescent="0.2">
      <c r="A37047" s="1" t="s">
        <v>25952</v>
      </c>
      <c r="B37047" t="str">
        <f t="shared" si="1228"/>
        <v>https://www.udobaer.de/out/media/public/cust/others/s0000851-2021-ch_it.pdf</v>
      </c>
    </row>
    <row r="37048" spans="1:2" x14ac:dyDescent="0.2">
      <c r="A37048" s="1" t="s">
        <v>25953</v>
      </c>
      <c r="B37048" t="str">
        <f t="shared" si="1228"/>
        <v>https://www.udobaer.de/out/media/public/cust/others/s0000851-2021-ch_it.pdf</v>
      </c>
    </row>
    <row r="37049" spans="1:2" x14ac:dyDescent="0.2">
      <c r="A37049" s="1" t="s">
        <v>42945</v>
      </c>
      <c r="B37049" t="str">
        <f t="shared" si="1228"/>
        <v>https://www.udobaer.de/out/media/public/cust/others/s0000851-2021-ch_it.pdf</v>
      </c>
    </row>
    <row r="37050" spans="1:2" x14ac:dyDescent="0.2">
      <c r="A37050" s="1" t="s">
        <v>42946</v>
      </c>
      <c r="B37050" t="str">
        <f t="shared" si="1228"/>
        <v>https://www.udobaer.de/out/media/public/cust/others/s0000851-2021-ch_it.pdf</v>
      </c>
    </row>
    <row r="37051" spans="1:2" x14ac:dyDescent="0.2">
      <c r="A37051" s="1" t="s">
        <v>42947</v>
      </c>
      <c r="B37051" t="str">
        <f t="shared" si="1228"/>
        <v>https://www.udobaer.de/out/media/public/cust/others/s0000851-2021-ch_it.pdf</v>
      </c>
    </row>
    <row r="37052" spans="1:2" x14ac:dyDescent="0.2">
      <c r="A37052" s="1" t="s">
        <v>42948</v>
      </c>
      <c r="B37052" t="str">
        <f t="shared" si="1228"/>
        <v>https://www.udobaer.de/out/media/public/cust/others/s0000851-2021-ch_it.pdf</v>
      </c>
    </row>
    <row r="37053" spans="1:2" x14ac:dyDescent="0.2">
      <c r="A37053" s="1" t="s">
        <v>42949</v>
      </c>
      <c r="B37053" t="str">
        <f t="shared" si="1228"/>
        <v>https://www.udobaer.de/out/media/public/cust/others/s0000851-2021-ch_it.pdf</v>
      </c>
    </row>
    <row r="37054" spans="1:2" x14ac:dyDescent="0.2">
      <c r="A37054" s="1" t="s">
        <v>42951</v>
      </c>
      <c r="B37054" t="str">
        <f t="shared" si="1228"/>
        <v>https://www.udobaer.de/out/media/public/cust/others/s0000851-2021-ch_it.pdf</v>
      </c>
    </row>
    <row r="37055" spans="1:2" x14ac:dyDescent="0.2">
      <c r="A37055" s="1" t="s">
        <v>26908</v>
      </c>
      <c r="B37055" t="str">
        <f t="shared" ref="B37055:B37089" si="1229">HYPERLINK("https://www.udobaer.de/out/media/public/cust/others/s0000852-2021-ch_it.pdf")</f>
        <v>https://www.udobaer.de/out/media/public/cust/others/s0000852-2021-ch_it.pdf</v>
      </c>
    </row>
    <row r="37056" spans="1:2" x14ac:dyDescent="0.2">
      <c r="A37056" s="1" t="s">
        <v>26909</v>
      </c>
      <c r="B37056" t="str">
        <f t="shared" si="1229"/>
        <v>https://www.udobaer.de/out/media/public/cust/others/s0000852-2021-ch_it.pdf</v>
      </c>
    </row>
    <row r="37057" spans="1:2" x14ac:dyDescent="0.2">
      <c r="A37057" s="1" t="s">
        <v>26910</v>
      </c>
      <c r="B37057" t="str">
        <f t="shared" si="1229"/>
        <v>https://www.udobaer.de/out/media/public/cust/others/s0000852-2021-ch_it.pdf</v>
      </c>
    </row>
    <row r="37058" spans="1:2" x14ac:dyDescent="0.2">
      <c r="A37058" s="1" t="s">
        <v>26911</v>
      </c>
      <c r="B37058" t="str">
        <f t="shared" si="1229"/>
        <v>https://www.udobaer.de/out/media/public/cust/others/s0000852-2021-ch_it.pdf</v>
      </c>
    </row>
    <row r="37059" spans="1:2" x14ac:dyDescent="0.2">
      <c r="A37059" s="1" t="s">
        <v>26912</v>
      </c>
      <c r="B37059" t="str">
        <f t="shared" si="1229"/>
        <v>https://www.udobaer.de/out/media/public/cust/others/s0000852-2021-ch_it.pdf</v>
      </c>
    </row>
    <row r="37060" spans="1:2" x14ac:dyDescent="0.2">
      <c r="A37060" s="1" t="s">
        <v>26913</v>
      </c>
      <c r="B37060" t="str">
        <f t="shared" si="1229"/>
        <v>https://www.udobaer.de/out/media/public/cust/others/s0000852-2021-ch_it.pdf</v>
      </c>
    </row>
    <row r="37061" spans="1:2" x14ac:dyDescent="0.2">
      <c r="A37061" s="1" t="s">
        <v>26914</v>
      </c>
      <c r="B37061" t="str">
        <f t="shared" si="1229"/>
        <v>https://www.udobaer.de/out/media/public/cust/others/s0000852-2021-ch_it.pdf</v>
      </c>
    </row>
    <row r="37062" spans="1:2" x14ac:dyDescent="0.2">
      <c r="A37062" s="1" t="s">
        <v>26915</v>
      </c>
      <c r="B37062" t="str">
        <f t="shared" si="1229"/>
        <v>https://www.udobaer.de/out/media/public/cust/others/s0000852-2021-ch_it.pdf</v>
      </c>
    </row>
    <row r="37063" spans="1:2" x14ac:dyDescent="0.2">
      <c r="A37063" s="1" t="s">
        <v>26916</v>
      </c>
      <c r="B37063" t="str">
        <f t="shared" si="1229"/>
        <v>https://www.udobaer.de/out/media/public/cust/others/s0000852-2021-ch_it.pdf</v>
      </c>
    </row>
    <row r="37064" spans="1:2" x14ac:dyDescent="0.2">
      <c r="A37064" s="1" t="s">
        <v>26917</v>
      </c>
      <c r="B37064" t="str">
        <f t="shared" si="1229"/>
        <v>https://www.udobaer.de/out/media/public/cust/others/s0000852-2021-ch_it.pdf</v>
      </c>
    </row>
    <row r="37065" spans="1:2" x14ac:dyDescent="0.2">
      <c r="A37065" s="1" t="s">
        <v>26918</v>
      </c>
      <c r="B37065" t="str">
        <f t="shared" si="1229"/>
        <v>https://www.udobaer.de/out/media/public/cust/others/s0000852-2021-ch_it.pdf</v>
      </c>
    </row>
    <row r="37066" spans="1:2" x14ac:dyDescent="0.2">
      <c r="A37066" s="1" t="s">
        <v>26919</v>
      </c>
      <c r="B37066" t="str">
        <f t="shared" si="1229"/>
        <v>https://www.udobaer.de/out/media/public/cust/others/s0000852-2021-ch_it.pdf</v>
      </c>
    </row>
    <row r="37067" spans="1:2" x14ac:dyDescent="0.2">
      <c r="A37067" s="1" t="s">
        <v>26920</v>
      </c>
      <c r="B37067" t="str">
        <f t="shared" si="1229"/>
        <v>https://www.udobaer.de/out/media/public/cust/others/s0000852-2021-ch_it.pdf</v>
      </c>
    </row>
    <row r="37068" spans="1:2" x14ac:dyDescent="0.2">
      <c r="A37068" s="1" t="s">
        <v>26921</v>
      </c>
      <c r="B37068" t="str">
        <f t="shared" si="1229"/>
        <v>https://www.udobaer.de/out/media/public/cust/others/s0000852-2021-ch_it.pdf</v>
      </c>
    </row>
    <row r="37069" spans="1:2" x14ac:dyDescent="0.2">
      <c r="A37069" s="1" t="s">
        <v>26922</v>
      </c>
      <c r="B37069" t="str">
        <f t="shared" si="1229"/>
        <v>https://www.udobaer.de/out/media/public/cust/others/s0000852-2021-ch_it.pdf</v>
      </c>
    </row>
    <row r="37070" spans="1:2" x14ac:dyDescent="0.2">
      <c r="A37070" s="1" t="s">
        <v>26923</v>
      </c>
      <c r="B37070" t="str">
        <f t="shared" si="1229"/>
        <v>https://www.udobaer.de/out/media/public/cust/others/s0000852-2021-ch_it.pdf</v>
      </c>
    </row>
    <row r="37071" spans="1:2" x14ac:dyDescent="0.2">
      <c r="A37071" s="1" t="s">
        <v>26929</v>
      </c>
      <c r="B37071" t="str">
        <f t="shared" si="1229"/>
        <v>https://www.udobaer.de/out/media/public/cust/others/s0000852-2021-ch_it.pdf</v>
      </c>
    </row>
    <row r="37072" spans="1:2" x14ac:dyDescent="0.2">
      <c r="A37072" s="1" t="s">
        <v>26930</v>
      </c>
      <c r="B37072" t="str">
        <f t="shared" si="1229"/>
        <v>https://www.udobaer.de/out/media/public/cust/others/s0000852-2021-ch_it.pdf</v>
      </c>
    </row>
    <row r="37073" spans="1:2" x14ac:dyDescent="0.2">
      <c r="A37073" s="1" t="s">
        <v>26931</v>
      </c>
      <c r="B37073" t="str">
        <f t="shared" si="1229"/>
        <v>https://www.udobaer.de/out/media/public/cust/others/s0000852-2021-ch_it.pdf</v>
      </c>
    </row>
    <row r="37074" spans="1:2" x14ac:dyDescent="0.2">
      <c r="A37074" s="1" t="s">
        <v>26932</v>
      </c>
      <c r="B37074" t="str">
        <f t="shared" si="1229"/>
        <v>https://www.udobaer.de/out/media/public/cust/others/s0000852-2021-ch_it.pdf</v>
      </c>
    </row>
    <row r="37075" spans="1:2" x14ac:dyDescent="0.2">
      <c r="A37075" s="1" t="s">
        <v>26933</v>
      </c>
      <c r="B37075" t="str">
        <f t="shared" si="1229"/>
        <v>https://www.udobaer.de/out/media/public/cust/others/s0000852-2021-ch_it.pdf</v>
      </c>
    </row>
    <row r="37076" spans="1:2" x14ac:dyDescent="0.2">
      <c r="A37076" s="1" t="s">
        <v>26934</v>
      </c>
      <c r="B37076" t="str">
        <f t="shared" si="1229"/>
        <v>https://www.udobaer.de/out/media/public/cust/others/s0000852-2021-ch_it.pdf</v>
      </c>
    </row>
    <row r="37077" spans="1:2" x14ac:dyDescent="0.2">
      <c r="A37077" s="1" t="s">
        <v>26940</v>
      </c>
      <c r="B37077" t="str">
        <f t="shared" si="1229"/>
        <v>https://www.udobaer.de/out/media/public/cust/others/s0000852-2021-ch_it.pdf</v>
      </c>
    </row>
    <row r="37078" spans="1:2" x14ac:dyDescent="0.2">
      <c r="A37078" s="1" t="s">
        <v>26941</v>
      </c>
      <c r="B37078" t="str">
        <f t="shared" si="1229"/>
        <v>https://www.udobaer.de/out/media/public/cust/others/s0000852-2021-ch_it.pdf</v>
      </c>
    </row>
    <row r="37079" spans="1:2" x14ac:dyDescent="0.2">
      <c r="A37079" s="1" t="s">
        <v>26942</v>
      </c>
      <c r="B37079" t="str">
        <f t="shared" si="1229"/>
        <v>https://www.udobaer.de/out/media/public/cust/others/s0000852-2021-ch_it.pdf</v>
      </c>
    </row>
    <row r="37080" spans="1:2" x14ac:dyDescent="0.2">
      <c r="A37080" s="1" t="s">
        <v>26943</v>
      </c>
      <c r="B37080" t="str">
        <f t="shared" si="1229"/>
        <v>https://www.udobaer.de/out/media/public/cust/others/s0000852-2021-ch_it.pdf</v>
      </c>
    </row>
    <row r="37081" spans="1:2" x14ac:dyDescent="0.2">
      <c r="A37081" s="1" t="s">
        <v>26944</v>
      </c>
      <c r="B37081" t="str">
        <f t="shared" si="1229"/>
        <v>https://www.udobaer.de/out/media/public/cust/others/s0000852-2021-ch_it.pdf</v>
      </c>
    </row>
    <row r="37082" spans="1:2" x14ac:dyDescent="0.2">
      <c r="A37082" s="1" t="s">
        <v>26945</v>
      </c>
      <c r="B37082" t="str">
        <f t="shared" si="1229"/>
        <v>https://www.udobaer.de/out/media/public/cust/others/s0000852-2021-ch_it.pdf</v>
      </c>
    </row>
    <row r="37083" spans="1:2" x14ac:dyDescent="0.2">
      <c r="A37083" s="1" t="s">
        <v>26946</v>
      </c>
      <c r="B37083" t="str">
        <f t="shared" si="1229"/>
        <v>https://www.udobaer.de/out/media/public/cust/others/s0000852-2021-ch_it.pdf</v>
      </c>
    </row>
    <row r="37084" spans="1:2" x14ac:dyDescent="0.2">
      <c r="A37084" s="1" t="s">
        <v>26947</v>
      </c>
      <c r="B37084" t="str">
        <f t="shared" si="1229"/>
        <v>https://www.udobaer.de/out/media/public/cust/others/s0000852-2021-ch_it.pdf</v>
      </c>
    </row>
    <row r="37085" spans="1:2" x14ac:dyDescent="0.2">
      <c r="A37085" s="1" t="s">
        <v>26948</v>
      </c>
      <c r="B37085" t="str">
        <f t="shared" si="1229"/>
        <v>https://www.udobaer.de/out/media/public/cust/others/s0000852-2021-ch_it.pdf</v>
      </c>
    </row>
    <row r="37086" spans="1:2" x14ac:dyDescent="0.2">
      <c r="A37086" s="1" t="s">
        <v>26949</v>
      </c>
      <c r="B37086" t="str">
        <f t="shared" si="1229"/>
        <v>https://www.udobaer.de/out/media/public/cust/others/s0000852-2021-ch_it.pdf</v>
      </c>
    </row>
    <row r="37087" spans="1:2" x14ac:dyDescent="0.2">
      <c r="A37087" s="1" t="s">
        <v>26950</v>
      </c>
      <c r="B37087" t="str">
        <f t="shared" si="1229"/>
        <v>https://www.udobaer.de/out/media/public/cust/others/s0000852-2021-ch_it.pdf</v>
      </c>
    </row>
    <row r="37088" spans="1:2" x14ac:dyDescent="0.2">
      <c r="A37088" s="1" t="s">
        <v>26951</v>
      </c>
      <c r="B37088" t="str">
        <f t="shared" si="1229"/>
        <v>https://www.udobaer.de/out/media/public/cust/others/s0000852-2021-ch_it.pdf</v>
      </c>
    </row>
    <row r="37089" spans="1:2" x14ac:dyDescent="0.2">
      <c r="A37089" s="1" t="s">
        <v>34427</v>
      </c>
      <c r="B37089" t="str">
        <f t="shared" si="1229"/>
        <v>https://www.udobaer.de/out/media/public/cust/others/s0000852-2021-ch_it.pdf</v>
      </c>
    </row>
    <row r="37090" spans="1:2" x14ac:dyDescent="0.2">
      <c r="A37090" s="1" t="s">
        <v>26248</v>
      </c>
      <c r="B37090" t="str">
        <f t="shared" ref="B37090:B37121" si="1230">HYPERLINK("https://www.udobaer.de/out/media/public/cust/others/s0000854-2021-ch_it.pdf")</f>
        <v>https://www.udobaer.de/out/media/public/cust/others/s0000854-2021-ch_it.pdf</v>
      </c>
    </row>
    <row r="37091" spans="1:2" x14ac:dyDescent="0.2">
      <c r="A37091" s="1" t="s">
        <v>26249</v>
      </c>
      <c r="B37091" t="str">
        <f t="shared" si="1230"/>
        <v>https://www.udobaer.de/out/media/public/cust/others/s0000854-2021-ch_it.pdf</v>
      </c>
    </row>
    <row r="37092" spans="1:2" x14ac:dyDescent="0.2">
      <c r="A37092" s="1" t="s">
        <v>26250</v>
      </c>
      <c r="B37092" t="str">
        <f t="shared" si="1230"/>
        <v>https://www.udobaer.de/out/media/public/cust/others/s0000854-2021-ch_it.pdf</v>
      </c>
    </row>
    <row r="37093" spans="1:2" x14ac:dyDescent="0.2">
      <c r="A37093" s="1" t="s">
        <v>26251</v>
      </c>
      <c r="B37093" t="str">
        <f t="shared" si="1230"/>
        <v>https://www.udobaer.de/out/media/public/cust/others/s0000854-2021-ch_it.pdf</v>
      </c>
    </row>
    <row r="37094" spans="1:2" x14ac:dyDescent="0.2">
      <c r="A37094" s="1" t="s">
        <v>26251</v>
      </c>
      <c r="B37094" t="str">
        <f t="shared" si="1230"/>
        <v>https://www.udobaer.de/out/media/public/cust/others/s0000854-2021-ch_it.pdf</v>
      </c>
    </row>
    <row r="37095" spans="1:2" x14ac:dyDescent="0.2">
      <c r="A37095" s="1" t="s">
        <v>26252</v>
      </c>
      <c r="B37095" t="str">
        <f t="shared" si="1230"/>
        <v>https://www.udobaer.de/out/media/public/cust/others/s0000854-2021-ch_it.pdf</v>
      </c>
    </row>
    <row r="37096" spans="1:2" x14ac:dyDescent="0.2">
      <c r="A37096" s="1" t="s">
        <v>26252</v>
      </c>
      <c r="B37096" t="str">
        <f t="shared" si="1230"/>
        <v>https://www.udobaer.de/out/media/public/cust/others/s0000854-2021-ch_it.pdf</v>
      </c>
    </row>
    <row r="37097" spans="1:2" x14ac:dyDescent="0.2">
      <c r="A37097" s="1" t="s">
        <v>26253</v>
      </c>
      <c r="B37097" t="str">
        <f t="shared" si="1230"/>
        <v>https://www.udobaer.de/out/media/public/cust/others/s0000854-2021-ch_it.pdf</v>
      </c>
    </row>
    <row r="37098" spans="1:2" x14ac:dyDescent="0.2">
      <c r="A37098" s="1" t="s">
        <v>26254</v>
      </c>
      <c r="B37098" t="str">
        <f t="shared" si="1230"/>
        <v>https://www.udobaer.de/out/media/public/cust/others/s0000854-2021-ch_it.pdf</v>
      </c>
    </row>
    <row r="37099" spans="1:2" x14ac:dyDescent="0.2">
      <c r="A37099" s="1" t="s">
        <v>26255</v>
      </c>
      <c r="B37099" t="str">
        <f t="shared" si="1230"/>
        <v>https://www.udobaer.de/out/media/public/cust/others/s0000854-2021-ch_it.pdf</v>
      </c>
    </row>
    <row r="37100" spans="1:2" x14ac:dyDescent="0.2">
      <c r="A37100" s="1" t="s">
        <v>26256</v>
      </c>
      <c r="B37100" t="str">
        <f t="shared" si="1230"/>
        <v>https://www.udobaer.de/out/media/public/cust/others/s0000854-2021-ch_it.pdf</v>
      </c>
    </row>
    <row r="37101" spans="1:2" x14ac:dyDescent="0.2">
      <c r="A37101" s="1" t="s">
        <v>26257</v>
      </c>
      <c r="B37101" t="str">
        <f t="shared" si="1230"/>
        <v>https://www.udobaer.de/out/media/public/cust/others/s0000854-2021-ch_it.pdf</v>
      </c>
    </row>
    <row r="37102" spans="1:2" x14ac:dyDescent="0.2">
      <c r="A37102" s="1" t="s">
        <v>26257</v>
      </c>
      <c r="B37102" t="str">
        <f t="shared" si="1230"/>
        <v>https://www.udobaer.de/out/media/public/cust/others/s0000854-2021-ch_it.pdf</v>
      </c>
    </row>
    <row r="37103" spans="1:2" x14ac:dyDescent="0.2">
      <c r="A37103" s="1" t="s">
        <v>26258</v>
      </c>
      <c r="B37103" t="str">
        <f t="shared" si="1230"/>
        <v>https://www.udobaer.de/out/media/public/cust/others/s0000854-2021-ch_it.pdf</v>
      </c>
    </row>
    <row r="37104" spans="1:2" x14ac:dyDescent="0.2">
      <c r="A37104" s="1" t="s">
        <v>26258</v>
      </c>
      <c r="B37104" t="str">
        <f t="shared" si="1230"/>
        <v>https://www.udobaer.de/out/media/public/cust/others/s0000854-2021-ch_it.pdf</v>
      </c>
    </row>
    <row r="37105" spans="1:2" x14ac:dyDescent="0.2">
      <c r="A37105" s="1" t="s">
        <v>26259</v>
      </c>
      <c r="B37105" t="str">
        <f t="shared" si="1230"/>
        <v>https://www.udobaer.de/out/media/public/cust/others/s0000854-2021-ch_it.pdf</v>
      </c>
    </row>
    <row r="37106" spans="1:2" x14ac:dyDescent="0.2">
      <c r="A37106" s="1" t="s">
        <v>26266</v>
      </c>
      <c r="B37106" t="str">
        <f t="shared" si="1230"/>
        <v>https://www.udobaer.de/out/media/public/cust/others/s0000854-2021-ch_it.pdf</v>
      </c>
    </row>
    <row r="37107" spans="1:2" x14ac:dyDescent="0.2">
      <c r="A37107" s="1" t="s">
        <v>26267</v>
      </c>
      <c r="B37107" t="str">
        <f t="shared" si="1230"/>
        <v>https://www.udobaer.de/out/media/public/cust/others/s0000854-2021-ch_it.pdf</v>
      </c>
    </row>
    <row r="37108" spans="1:2" x14ac:dyDescent="0.2">
      <c r="A37108" s="1" t="s">
        <v>26268</v>
      </c>
      <c r="B37108" t="str">
        <f t="shared" si="1230"/>
        <v>https://www.udobaer.de/out/media/public/cust/others/s0000854-2021-ch_it.pdf</v>
      </c>
    </row>
    <row r="37109" spans="1:2" x14ac:dyDescent="0.2">
      <c r="A37109" s="1" t="s">
        <v>26269</v>
      </c>
      <c r="B37109" t="str">
        <f t="shared" si="1230"/>
        <v>https://www.udobaer.de/out/media/public/cust/others/s0000854-2021-ch_it.pdf</v>
      </c>
    </row>
    <row r="37110" spans="1:2" x14ac:dyDescent="0.2">
      <c r="A37110" s="1" t="s">
        <v>26269</v>
      </c>
      <c r="B37110" t="str">
        <f t="shared" si="1230"/>
        <v>https://www.udobaer.de/out/media/public/cust/others/s0000854-2021-ch_it.pdf</v>
      </c>
    </row>
    <row r="37111" spans="1:2" x14ac:dyDescent="0.2">
      <c r="A37111" s="1" t="s">
        <v>26270</v>
      </c>
      <c r="B37111" t="str">
        <f t="shared" si="1230"/>
        <v>https://www.udobaer.de/out/media/public/cust/others/s0000854-2021-ch_it.pdf</v>
      </c>
    </row>
    <row r="37112" spans="1:2" x14ac:dyDescent="0.2">
      <c r="A37112" s="1" t="s">
        <v>26270</v>
      </c>
      <c r="B37112" t="str">
        <f t="shared" si="1230"/>
        <v>https://www.udobaer.de/out/media/public/cust/others/s0000854-2021-ch_it.pdf</v>
      </c>
    </row>
    <row r="37113" spans="1:2" x14ac:dyDescent="0.2">
      <c r="A37113" s="1" t="s">
        <v>26271</v>
      </c>
      <c r="B37113" t="str">
        <f t="shared" si="1230"/>
        <v>https://www.udobaer.de/out/media/public/cust/others/s0000854-2021-ch_it.pdf</v>
      </c>
    </row>
    <row r="37114" spans="1:2" x14ac:dyDescent="0.2">
      <c r="A37114" s="1" t="s">
        <v>26272</v>
      </c>
      <c r="B37114" t="str">
        <f t="shared" si="1230"/>
        <v>https://www.udobaer.de/out/media/public/cust/others/s0000854-2021-ch_it.pdf</v>
      </c>
    </row>
    <row r="37115" spans="1:2" x14ac:dyDescent="0.2">
      <c r="A37115" s="1" t="s">
        <v>26272</v>
      </c>
      <c r="B37115" t="str">
        <f t="shared" si="1230"/>
        <v>https://www.udobaer.de/out/media/public/cust/others/s0000854-2021-ch_it.pdf</v>
      </c>
    </row>
    <row r="37116" spans="1:2" x14ac:dyDescent="0.2">
      <c r="A37116" s="1" t="s">
        <v>26273</v>
      </c>
      <c r="B37116" t="str">
        <f t="shared" si="1230"/>
        <v>https://www.udobaer.de/out/media/public/cust/others/s0000854-2021-ch_it.pdf</v>
      </c>
    </row>
    <row r="37117" spans="1:2" x14ac:dyDescent="0.2">
      <c r="A37117" s="1" t="s">
        <v>26274</v>
      </c>
      <c r="B37117" t="str">
        <f t="shared" si="1230"/>
        <v>https://www.udobaer.de/out/media/public/cust/others/s0000854-2021-ch_it.pdf</v>
      </c>
    </row>
    <row r="37118" spans="1:2" x14ac:dyDescent="0.2">
      <c r="A37118" s="1" t="s">
        <v>26275</v>
      </c>
      <c r="B37118" t="str">
        <f t="shared" si="1230"/>
        <v>https://www.udobaer.de/out/media/public/cust/others/s0000854-2021-ch_it.pdf</v>
      </c>
    </row>
    <row r="37119" spans="1:2" x14ac:dyDescent="0.2">
      <c r="A37119" s="1" t="s">
        <v>26275</v>
      </c>
      <c r="B37119" t="str">
        <f t="shared" si="1230"/>
        <v>https://www.udobaer.de/out/media/public/cust/others/s0000854-2021-ch_it.pdf</v>
      </c>
    </row>
    <row r="37120" spans="1:2" x14ac:dyDescent="0.2">
      <c r="A37120" s="1" t="s">
        <v>26276</v>
      </c>
      <c r="B37120" t="str">
        <f t="shared" si="1230"/>
        <v>https://www.udobaer.de/out/media/public/cust/others/s0000854-2021-ch_it.pdf</v>
      </c>
    </row>
    <row r="37121" spans="1:2" x14ac:dyDescent="0.2">
      <c r="A37121" s="1" t="s">
        <v>26277</v>
      </c>
      <c r="B37121" t="str">
        <f t="shared" si="1230"/>
        <v>https://www.udobaer.de/out/media/public/cust/others/s0000854-2021-ch_it.pdf</v>
      </c>
    </row>
    <row r="37122" spans="1:2" x14ac:dyDescent="0.2">
      <c r="A37122" s="1" t="s">
        <v>26278</v>
      </c>
      <c r="B37122" t="str">
        <f t="shared" ref="B37122:B37148" si="1231">HYPERLINK("https://www.udobaer.de/out/media/public/cust/others/s0000854-2021-ch_it.pdf")</f>
        <v>https://www.udobaer.de/out/media/public/cust/others/s0000854-2021-ch_it.pdf</v>
      </c>
    </row>
    <row r="37123" spans="1:2" x14ac:dyDescent="0.2">
      <c r="A37123" s="1" t="s">
        <v>26279</v>
      </c>
      <c r="B37123" t="str">
        <f t="shared" si="1231"/>
        <v>https://www.udobaer.de/out/media/public/cust/others/s0000854-2021-ch_it.pdf</v>
      </c>
    </row>
    <row r="37124" spans="1:2" x14ac:dyDescent="0.2">
      <c r="A37124" s="1" t="s">
        <v>26280</v>
      </c>
      <c r="B37124" t="str">
        <f t="shared" si="1231"/>
        <v>https://www.udobaer.de/out/media/public/cust/others/s0000854-2021-ch_it.pdf</v>
      </c>
    </row>
    <row r="37125" spans="1:2" x14ac:dyDescent="0.2">
      <c r="A37125" s="1" t="s">
        <v>26281</v>
      </c>
      <c r="B37125" t="str">
        <f t="shared" si="1231"/>
        <v>https://www.udobaer.de/out/media/public/cust/others/s0000854-2021-ch_it.pdf</v>
      </c>
    </row>
    <row r="37126" spans="1:2" x14ac:dyDescent="0.2">
      <c r="A37126" s="1" t="s">
        <v>26281</v>
      </c>
      <c r="B37126" t="str">
        <f t="shared" si="1231"/>
        <v>https://www.udobaer.de/out/media/public/cust/others/s0000854-2021-ch_it.pdf</v>
      </c>
    </row>
    <row r="37127" spans="1:2" x14ac:dyDescent="0.2">
      <c r="A37127" s="1" t="s">
        <v>26282</v>
      </c>
      <c r="B37127" t="str">
        <f t="shared" si="1231"/>
        <v>https://www.udobaer.de/out/media/public/cust/others/s0000854-2021-ch_it.pdf</v>
      </c>
    </row>
    <row r="37128" spans="1:2" x14ac:dyDescent="0.2">
      <c r="A37128" s="1" t="s">
        <v>26282</v>
      </c>
      <c r="B37128" t="str">
        <f t="shared" si="1231"/>
        <v>https://www.udobaer.de/out/media/public/cust/others/s0000854-2021-ch_it.pdf</v>
      </c>
    </row>
    <row r="37129" spans="1:2" x14ac:dyDescent="0.2">
      <c r="A37129" s="1" t="s">
        <v>26283</v>
      </c>
      <c r="B37129" t="str">
        <f t="shared" si="1231"/>
        <v>https://www.udobaer.de/out/media/public/cust/others/s0000854-2021-ch_it.pdf</v>
      </c>
    </row>
    <row r="37130" spans="1:2" x14ac:dyDescent="0.2">
      <c r="A37130" s="1" t="s">
        <v>26320</v>
      </c>
      <c r="B37130" t="str">
        <f t="shared" si="1231"/>
        <v>https://www.udobaer.de/out/media/public/cust/others/s0000854-2021-ch_it.pdf</v>
      </c>
    </row>
    <row r="37131" spans="1:2" x14ac:dyDescent="0.2">
      <c r="A37131" s="1" t="s">
        <v>26321</v>
      </c>
      <c r="B37131" t="str">
        <f t="shared" si="1231"/>
        <v>https://www.udobaer.de/out/media/public/cust/others/s0000854-2021-ch_it.pdf</v>
      </c>
    </row>
    <row r="37132" spans="1:2" x14ac:dyDescent="0.2">
      <c r="A37132" s="1" t="s">
        <v>26321</v>
      </c>
      <c r="B37132" t="str">
        <f t="shared" si="1231"/>
        <v>https://www.udobaer.de/out/media/public/cust/others/s0000854-2021-ch_it.pdf</v>
      </c>
    </row>
    <row r="37133" spans="1:2" x14ac:dyDescent="0.2">
      <c r="A37133" s="1" t="s">
        <v>26322</v>
      </c>
      <c r="B37133" t="str">
        <f t="shared" si="1231"/>
        <v>https://www.udobaer.de/out/media/public/cust/others/s0000854-2021-ch_it.pdf</v>
      </c>
    </row>
    <row r="37134" spans="1:2" x14ac:dyDescent="0.2">
      <c r="A37134" s="1" t="s">
        <v>26322</v>
      </c>
      <c r="B37134" t="str">
        <f t="shared" si="1231"/>
        <v>https://www.udobaer.de/out/media/public/cust/others/s0000854-2021-ch_it.pdf</v>
      </c>
    </row>
    <row r="37135" spans="1:2" x14ac:dyDescent="0.2">
      <c r="A37135" s="1" t="s">
        <v>26323</v>
      </c>
      <c r="B37135" t="str">
        <f t="shared" si="1231"/>
        <v>https://www.udobaer.de/out/media/public/cust/others/s0000854-2021-ch_it.pdf</v>
      </c>
    </row>
    <row r="37136" spans="1:2" x14ac:dyDescent="0.2">
      <c r="A37136" s="1" t="s">
        <v>26324</v>
      </c>
      <c r="B37136" t="str">
        <f t="shared" si="1231"/>
        <v>https://www.udobaer.de/out/media/public/cust/others/s0000854-2021-ch_it.pdf</v>
      </c>
    </row>
    <row r="37137" spans="1:2" x14ac:dyDescent="0.2">
      <c r="A37137" s="1" t="s">
        <v>26323</v>
      </c>
      <c r="B37137" t="str">
        <f t="shared" si="1231"/>
        <v>https://www.udobaer.de/out/media/public/cust/others/s0000854-2021-ch_it.pdf</v>
      </c>
    </row>
    <row r="37138" spans="1:2" x14ac:dyDescent="0.2">
      <c r="A37138" s="1" t="s">
        <v>26324</v>
      </c>
      <c r="B37138" t="str">
        <f t="shared" si="1231"/>
        <v>https://www.udobaer.de/out/media/public/cust/others/s0000854-2021-ch_it.pdf</v>
      </c>
    </row>
    <row r="37139" spans="1:2" x14ac:dyDescent="0.2">
      <c r="A37139" s="1" t="s">
        <v>26361</v>
      </c>
      <c r="B37139" t="str">
        <f t="shared" si="1231"/>
        <v>https://www.udobaer.de/out/media/public/cust/others/s0000854-2021-ch_it.pdf</v>
      </c>
    </row>
    <row r="37140" spans="1:2" x14ac:dyDescent="0.2">
      <c r="A37140" s="1" t="s">
        <v>26362</v>
      </c>
      <c r="B37140" t="str">
        <f t="shared" si="1231"/>
        <v>https://www.udobaer.de/out/media/public/cust/others/s0000854-2021-ch_it.pdf</v>
      </c>
    </row>
    <row r="37141" spans="1:2" x14ac:dyDescent="0.2">
      <c r="A37141" s="1" t="s">
        <v>26362</v>
      </c>
      <c r="B37141" t="str">
        <f t="shared" si="1231"/>
        <v>https://www.udobaer.de/out/media/public/cust/others/s0000854-2021-ch_it.pdf</v>
      </c>
    </row>
    <row r="37142" spans="1:2" x14ac:dyDescent="0.2">
      <c r="A37142" s="1" t="s">
        <v>26363</v>
      </c>
      <c r="B37142" t="str">
        <f t="shared" si="1231"/>
        <v>https://www.udobaer.de/out/media/public/cust/others/s0000854-2021-ch_it.pdf</v>
      </c>
    </row>
    <row r="37143" spans="1:2" x14ac:dyDescent="0.2">
      <c r="A37143" s="1" t="s">
        <v>26364</v>
      </c>
      <c r="B37143" t="str">
        <f t="shared" si="1231"/>
        <v>https://www.udobaer.de/out/media/public/cust/others/s0000854-2021-ch_it.pdf</v>
      </c>
    </row>
    <row r="37144" spans="1:2" x14ac:dyDescent="0.2">
      <c r="A37144" s="1" t="s">
        <v>26364</v>
      </c>
      <c r="B37144" t="str">
        <f t="shared" si="1231"/>
        <v>https://www.udobaer.de/out/media/public/cust/others/s0000854-2021-ch_it.pdf</v>
      </c>
    </row>
    <row r="37145" spans="1:2" x14ac:dyDescent="0.2">
      <c r="A37145" s="1" t="s">
        <v>26365</v>
      </c>
      <c r="B37145" t="str">
        <f t="shared" si="1231"/>
        <v>https://www.udobaer.de/out/media/public/cust/others/s0000854-2021-ch_it.pdf</v>
      </c>
    </row>
    <row r="37146" spans="1:2" x14ac:dyDescent="0.2">
      <c r="A37146" s="1" t="s">
        <v>26366</v>
      </c>
      <c r="B37146" t="str">
        <f t="shared" si="1231"/>
        <v>https://www.udobaer.de/out/media/public/cust/others/s0000854-2021-ch_it.pdf</v>
      </c>
    </row>
    <row r="37147" spans="1:2" x14ac:dyDescent="0.2">
      <c r="A37147" s="1" t="s">
        <v>28421</v>
      </c>
      <c r="B37147" t="str">
        <f t="shared" si="1231"/>
        <v>https://www.udobaer.de/out/media/public/cust/others/s0000854-2021-ch_it.pdf</v>
      </c>
    </row>
    <row r="37148" spans="1:2" x14ac:dyDescent="0.2">
      <c r="A37148" s="1" t="s">
        <v>28422</v>
      </c>
      <c r="B37148" t="str">
        <f t="shared" si="1231"/>
        <v>https://www.udobaer.de/out/media/public/cust/others/s0000854-2021-ch_it.pdf</v>
      </c>
    </row>
    <row r="37149" spans="1:2" x14ac:dyDescent="0.2">
      <c r="A37149" s="1" t="s">
        <v>26215</v>
      </c>
      <c r="B37149" t="str">
        <f>HYPERLINK("https://www.udobaer.de/out/media/public/cust/others/s0000855-2021-ch_it.pdf")</f>
        <v>https://www.udobaer.de/out/media/public/cust/others/s0000855-2021-ch_it.pdf</v>
      </c>
    </row>
    <row r="37150" spans="1:2" x14ac:dyDescent="0.2">
      <c r="A37150" s="1" t="s">
        <v>26215</v>
      </c>
      <c r="B37150" t="str">
        <f>HYPERLINK("https://www.udobaer.de/out/media/public/cust/others/s0000855-2021-ch_it.pdf")</f>
        <v>https://www.udobaer.de/out/media/public/cust/others/s0000855-2021-ch_it.pdf</v>
      </c>
    </row>
    <row r="37151" spans="1:2" x14ac:dyDescent="0.2">
      <c r="A37151" s="1" t="s">
        <v>26216</v>
      </c>
      <c r="B37151" t="str">
        <f>HYPERLINK("https://www.udobaer.de/out/media/public/cust/others/s0000855-2021-ch_it.pdf")</f>
        <v>https://www.udobaer.de/out/media/public/cust/others/s0000855-2021-ch_it.pdf</v>
      </c>
    </row>
    <row r="37152" spans="1:2" x14ac:dyDescent="0.2">
      <c r="A37152" s="1" t="s">
        <v>26216</v>
      </c>
      <c r="B37152" t="str">
        <f>HYPERLINK("https://www.udobaer.de/out/media/public/cust/others/s0000855-2021-ch_it.pdf")</f>
        <v>https://www.udobaer.de/out/media/public/cust/others/s0000855-2021-ch_it.pdf</v>
      </c>
    </row>
    <row r="37153" spans="1:2" x14ac:dyDescent="0.2">
      <c r="A37153" s="1" t="s">
        <v>26143</v>
      </c>
      <c r="B37153" t="str">
        <f t="shared" ref="B37153:B37178" si="1232">HYPERLINK("https://www.udobaer.de/out/media/public/cust/others/s0000856-2021-ch_it.pdf")</f>
        <v>https://www.udobaer.de/out/media/public/cust/others/s0000856-2021-ch_it.pdf</v>
      </c>
    </row>
    <row r="37154" spans="1:2" x14ac:dyDescent="0.2">
      <c r="A37154" s="1" t="s">
        <v>26144</v>
      </c>
      <c r="B37154" t="str">
        <f t="shared" si="1232"/>
        <v>https://www.udobaer.de/out/media/public/cust/others/s0000856-2021-ch_it.pdf</v>
      </c>
    </row>
    <row r="37155" spans="1:2" x14ac:dyDescent="0.2">
      <c r="A37155" s="1" t="s">
        <v>26145</v>
      </c>
      <c r="B37155" t="str">
        <f t="shared" si="1232"/>
        <v>https://www.udobaer.de/out/media/public/cust/others/s0000856-2021-ch_it.pdf</v>
      </c>
    </row>
    <row r="37156" spans="1:2" x14ac:dyDescent="0.2">
      <c r="A37156" s="1" t="s">
        <v>26146</v>
      </c>
      <c r="B37156" t="str">
        <f t="shared" si="1232"/>
        <v>https://www.udobaer.de/out/media/public/cust/others/s0000856-2021-ch_it.pdf</v>
      </c>
    </row>
    <row r="37157" spans="1:2" x14ac:dyDescent="0.2">
      <c r="A37157" s="1" t="s">
        <v>26147</v>
      </c>
      <c r="B37157" t="str">
        <f t="shared" si="1232"/>
        <v>https://www.udobaer.de/out/media/public/cust/others/s0000856-2021-ch_it.pdf</v>
      </c>
    </row>
    <row r="37158" spans="1:2" x14ac:dyDescent="0.2">
      <c r="A37158" s="1" t="s">
        <v>26148</v>
      </c>
      <c r="B37158" t="str">
        <f t="shared" si="1232"/>
        <v>https://www.udobaer.de/out/media/public/cust/others/s0000856-2021-ch_it.pdf</v>
      </c>
    </row>
    <row r="37159" spans="1:2" x14ac:dyDescent="0.2">
      <c r="A37159" s="1" t="s">
        <v>26149</v>
      </c>
      <c r="B37159" t="str">
        <f t="shared" si="1232"/>
        <v>https://www.udobaer.de/out/media/public/cust/others/s0000856-2021-ch_it.pdf</v>
      </c>
    </row>
    <row r="37160" spans="1:2" x14ac:dyDescent="0.2">
      <c r="A37160" s="1" t="s">
        <v>26150</v>
      </c>
      <c r="B37160" t="str">
        <f t="shared" si="1232"/>
        <v>https://www.udobaer.de/out/media/public/cust/others/s0000856-2021-ch_it.pdf</v>
      </c>
    </row>
    <row r="37161" spans="1:2" x14ac:dyDescent="0.2">
      <c r="A37161" s="1" t="s">
        <v>26151</v>
      </c>
      <c r="B37161" t="str">
        <f t="shared" si="1232"/>
        <v>https://www.udobaer.de/out/media/public/cust/others/s0000856-2021-ch_it.pdf</v>
      </c>
    </row>
    <row r="37162" spans="1:2" x14ac:dyDescent="0.2">
      <c r="A37162" s="1" t="s">
        <v>26152</v>
      </c>
      <c r="B37162" t="str">
        <f t="shared" si="1232"/>
        <v>https://www.udobaer.de/out/media/public/cust/others/s0000856-2021-ch_it.pdf</v>
      </c>
    </row>
    <row r="37163" spans="1:2" x14ac:dyDescent="0.2">
      <c r="A37163" s="1" t="s">
        <v>26153</v>
      </c>
      <c r="B37163" t="str">
        <f t="shared" si="1232"/>
        <v>https://www.udobaer.de/out/media/public/cust/others/s0000856-2021-ch_it.pdf</v>
      </c>
    </row>
    <row r="37164" spans="1:2" x14ac:dyDescent="0.2">
      <c r="A37164" s="1" t="s">
        <v>26154</v>
      </c>
      <c r="B37164" t="str">
        <f t="shared" si="1232"/>
        <v>https://www.udobaer.de/out/media/public/cust/others/s0000856-2021-ch_it.pdf</v>
      </c>
    </row>
    <row r="37165" spans="1:2" x14ac:dyDescent="0.2">
      <c r="A37165" s="1" t="s">
        <v>26155</v>
      </c>
      <c r="B37165" t="str">
        <f t="shared" si="1232"/>
        <v>https://www.udobaer.de/out/media/public/cust/others/s0000856-2021-ch_it.pdf</v>
      </c>
    </row>
    <row r="37166" spans="1:2" x14ac:dyDescent="0.2">
      <c r="A37166" s="1" t="s">
        <v>26156</v>
      </c>
      <c r="B37166" t="str">
        <f t="shared" si="1232"/>
        <v>https://www.udobaer.de/out/media/public/cust/others/s0000856-2021-ch_it.pdf</v>
      </c>
    </row>
    <row r="37167" spans="1:2" x14ac:dyDescent="0.2">
      <c r="A37167" s="1" t="s">
        <v>26157</v>
      </c>
      <c r="B37167" t="str">
        <f t="shared" si="1232"/>
        <v>https://www.udobaer.de/out/media/public/cust/others/s0000856-2021-ch_it.pdf</v>
      </c>
    </row>
    <row r="37168" spans="1:2" x14ac:dyDescent="0.2">
      <c r="A37168" s="1" t="s">
        <v>26158</v>
      </c>
      <c r="B37168" t="str">
        <f t="shared" si="1232"/>
        <v>https://www.udobaer.de/out/media/public/cust/others/s0000856-2021-ch_it.pdf</v>
      </c>
    </row>
    <row r="37169" spans="1:2" x14ac:dyDescent="0.2">
      <c r="A37169" s="1" t="s">
        <v>26159</v>
      </c>
      <c r="B37169" t="str">
        <f t="shared" si="1232"/>
        <v>https://www.udobaer.de/out/media/public/cust/others/s0000856-2021-ch_it.pdf</v>
      </c>
    </row>
    <row r="37170" spans="1:2" x14ac:dyDescent="0.2">
      <c r="A37170" s="1" t="s">
        <v>26160</v>
      </c>
      <c r="B37170" t="str">
        <f t="shared" si="1232"/>
        <v>https://www.udobaer.de/out/media/public/cust/others/s0000856-2021-ch_it.pdf</v>
      </c>
    </row>
    <row r="37171" spans="1:2" x14ac:dyDescent="0.2">
      <c r="A37171" s="1" t="s">
        <v>26161</v>
      </c>
      <c r="B37171" t="str">
        <f t="shared" si="1232"/>
        <v>https://www.udobaer.de/out/media/public/cust/others/s0000856-2021-ch_it.pdf</v>
      </c>
    </row>
    <row r="37172" spans="1:2" x14ac:dyDescent="0.2">
      <c r="A37172" s="1" t="s">
        <v>26162</v>
      </c>
      <c r="B37172" t="str">
        <f t="shared" si="1232"/>
        <v>https://www.udobaer.de/out/media/public/cust/others/s0000856-2021-ch_it.pdf</v>
      </c>
    </row>
    <row r="37173" spans="1:2" x14ac:dyDescent="0.2">
      <c r="A37173" s="1" t="s">
        <v>26163</v>
      </c>
      <c r="B37173" t="str">
        <f t="shared" si="1232"/>
        <v>https://www.udobaer.de/out/media/public/cust/others/s0000856-2021-ch_it.pdf</v>
      </c>
    </row>
    <row r="37174" spans="1:2" x14ac:dyDescent="0.2">
      <c r="A37174" s="1" t="s">
        <v>26164</v>
      </c>
      <c r="B37174" t="str">
        <f t="shared" si="1232"/>
        <v>https://www.udobaer.de/out/media/public/cust/others/s0000856-2021-ch_it.pdf</v>
      </c>
    </row>
    <row r="37175" spans="1:2" x14ac:dyDescent="0.2">
      <c r="A37175" s="1" t="s">
        <v>26165</v>
      </c>
      <c r="B37175" t="str">
        <f t="shared" si="1232"/>
        <v>https://www.udobaer.de/out/media/public/cust/others/s0000856-2021-ch_it.pdf</v>
      </c>
    </row>
    <row r="37176" spans="1:2" x14ac:dyDescent="0.2">
      <c r="A37176" s="1" t="s">
        <v>26166</v>
      </c>
      <c r="B37176" t="str">
        <f t="shared" si="1232"/>
        <v>https://www.udobaer.de/out/media/public/cust/others/s0000856-2021-ch_it.pdf</v>
      </c>
    </row>
    <row r="37177" spans="1:2" x14ac:dyDescent="0.2">
      <c r="A37177" s="1" t="s">
        <v>26167</v>
      </c>
      <c r="B37177" t="str">
        <f t="shared" si="1232"/>
        <v>https://www.udobaer.de/out/media/public/cust/others/s0000856-2021-ch_it.pdf</v>
      </c>
    </row>
    <row r="37178" spans="1:2" x14ac:dyDescent="0.2">
      <c r="A37178" s="1" t="s">
        <v>26168</v>
      </c>
      <c r="B37178" t="str">
        <f t="shared" si="1232"/>
        <v>https://www.udobaer.de/out/media/public/cust/others/s0000856-2021-ch_it.pdf</v>
      </c>
    </row>
    <row r="37179" spans="1:2" x14ac:dyDescent="0.2">
      <c r="A37179" s="1" t="s">
        <v>26169</v>
      </c>
      <c r="B37179" t="str">
        <f t="shared" ref="B37179:B37189" si="1233">HYPERLINK("https://www.udobaer.de/out/media/public/cust/others/s0000856-2021-ch_it.pdf")</f>
        <v>https://www.udobaer.de/out/media/public/cust/others/s0000856-2021-ch_it.pdf</v>
      </c>
    </row>
    <row r="37180" spans="1:2" x14ac:dyDescent="0.2">
      <c r="A37180" s="1" t="s">
        <v>26170</v>
      </c>
      <c r="B37180" t="str">
        <f t="shared" si="1233"/>
        <v>https://www.udobaer.de/out/media/public/cust/others/s0000856-2021-ch_it.pdf</v>
      </c>
    </row>
    <row r="37181" spans="1:2" x14ac:dyDescent="0.2">
      <c r="A37181" s="1" t="s">
        <v>26171</v>
      </c>
      <c r="B37181" t="str">
        <f t="shared" si="1233"/>
        <v>https://www.udobaer.de/out/media/public/cust/others/s0000856-2021-ch_it.pdf</v>
      </c>
    </row>
    <row r="37182" spans="1:2" x14ac:dyDescent="0.2">
      <c r="A37182" s="1" t="s">
        <v>26172</v>
      </c>
      <c r="B37182" t="str">
        <f t="shared" si="1233"/>
        <v>https://www.udobaer.de/out/media/public/cust/others/s0000856-2021-ch_it.pdf</v>
      </c>
    </row>
    <row r="37183" spans="1:2" x14ac:dyDescent="0.2">
      <c r="A37183" s="1" t="s">
        <v>26173</v>
      </c>
      <c r="B37183" t="str">
        <f t="shared" si="1233"/>
        <v>https://www.udobaer.de/out/media/public/cust/others/s0000856-2021-ch_it.pdf</v>
      </c>
    </row>
    <row r="37184" spans="1:2" x14ac:dyDescent="0.2">
      <c r="A37184" s="1" t="s">
        <v>26174</v>
      </c>
      <c r="B37184" t="str">
        <f t="shared" si="1233"/>
        <v>https://www.udobaer.de/out/media/public/cust/others/s0000856-2021-ch_it.pdf</v>
      </c>
    </row>
    <row r="37185" spans="1:2" x14ac:dyDescent="0.2">
      <c r="A37185" s="1" t="s">
        <v>26175</v>
      </c>
      <c r="B37185" t="str">
        <f t="shared" si="1233"/>
        <v>https://www.udobaer.de/out/media/public/cust/others/s0000856-2021-ch_it.pdf</v>
      </c>
    </row>
    <row r="37186" spans="1:2" x14ac:dyDescent="0.2">
      <c r="A37186" s="1" t="s">
        <v>26176</v>
      </c>
      <c r="B37186" t="str">
        <f t="shared" si="1233"/>
        <v>https://www.udobaer.de/out/media/public/cust/others/s0000856-2021-ch_it.pdf</v>
      </c>
    </row>
    <row r="37187" spans="1:2" x14ac:dyDescent="0.2">
      <c r="A37187" s="1" t="s">
        <v>26177</v>
      </c>
      <c r="B37187" t="str">
        <f t="shared" si="1233"/>
        <v>https://www.udobaer.de/out/media/public/cust/others/s0000856-2021-ch_it.pdf</v>
      </c>
    </row>
    <row r="37188" spans="1:2" x14ac:dyDescent="0.2">
      <c r="A37188" s="1" t="s">
        <v>26178</v>
      </c>
      <c r="B37188" t="str">
        <f t="shared" si="1233"/>
        <v>https://www.udobaer.de/out/media/public/cust/others/s0000856-2021-ch_it.pdf</v>
      </c>
    </row>
    <row r="37189" spans="1:2" x14ac:dyDescent="0.2">
      <c r="A37189" s="1" t="s">
        <v>26179</v>
      </c>
      <c r="B37189" t="str">
        <f t="shared" si="1233"/>
        <v>https://www.udobaer.de/out/media/public/cust/others/s0000856-2021-ch_it.pdf</v>
      </c>
    </row>
    <row r="37190" spans="1:2" x14ac:dyDescent="0.2">
      <c r="A37190" s="1" t="s">
        <v>26180</v>
      </c>
      <c r="B37190" t="str">
        <f t="shared" ref="B37190:B37199" si="1234">HYPERLINK("https://www.udobaer.de/out/media/public/cust/others/s0000856-2021-ch_it.pdf")</f>
        <v>https://www.udobaer.de/out/media/public/cust/others/s0000856-2021-ch_it.pdf</v>
      </c>
    </row>
    <row r="37191" spans="1:2" x14ac:dyDescent="0.2">
      <c r="A37191" s="1" t="s">
        <v>26181</v>
      </c>
      <c r="B37191" t="str">
        <f t="shared" si="1234"/>
        <v>https://www.udobaer.de/out/media/public/cust/others/s0000856-2021-ch_it.pdf</v>
      </c>
    </row>
    <row r="37192" spans="1:2" x14ac:dyDescent="0.2">
      <c r="A37192" s="1" t="s">
        <v>26182</v>
      </c>
      <c r="B37192" t="str">
        <f t="shared" si="1234"/>
        <v>https://www.udobaer.de/out/media/public/cust/others/s0000856-2021-ch_it.pdf</v>
      </c>
    </row>
    <row r="37193" spans="1:2" x14ac:dyDescent="0.2">
      <c r="A37193" s="1" t="s">
        <v>26183</v>
      </c>
      <c r="B37193" t="str">
        <f t="shared" si="1234"/>
        <v>https://www.udobaer.de/out/media/public/cust/others/s0000856-2021-ch_it.pdf</v>
      </c>
    </row>
    <row r="37194" spans="1:2" x14ac:dyDescent="0.2">
      <c r="A37194" s="1" t="s">
        <v>26184</v>
      </c>
      <c r="B37194" t="str">
        <f t="shared" si="1234"/>
        <v>https://www.udobaer.de/out/media/public/cust/others/s0000856-2021-ch_it.pdf</v>
      </c>
    </row>
    <row r="37195" spans="1:2" x14ac:dyDescent="0.2">
      <c r="A37195" s="1" t="s">
        <v>26185</v>
      </c>
      <c r="B37195" t="str">
        <f t="shared" si="1234"/>
        <v>https://www.udobaer.de/out/media/public/cust/others/s0000856-2021-ch_it.pdf</v>
      </c>
    </row>
    <row r="37196" spans="1:2" x14ac:dyDescent="0.2">
      <c r="A37196" s="1" t="s">
        <v>26186</v>
      </c>
      <c r="B37196" t="str">
        <f t="shared" si="1234"/>
        <v>https://www.udobaer.de/out/media/public/cust/others/s0000856-2021-ch_it.pdf</v>
      </c>
    </row>
    <row r="37197" spans="1:2" x14ac:dyDescent="0.2">
      <c r="A37197" s="1" t="s">
        <v>26187</v>
      </c>
      <c r="B37197" t="str">
        <f t="shared" si="1234"/>
        <v>https://www.udobaer.de/out/media/public/cust/others/s0000856-2021-ch_it.pdf</v>
      </c>
    </row>
    <row r="37198" spans="1:2" x14ac:dyDescent="0.2">
      <c r="A37198" s="1" t="s">
        <v>26188</v>
      </c>
      <c r="B37198" t="str">
        <f t="shared" si="1234"/>
        <v>https://www.udobaer.de/out/media/public/cust/others/s0000856-2021-ch_it.pdf</v>
      </c>
    </row>
    <row r="37199" spans="1:2" x14ac:dyDescent="0.2">
      <c r="A37199" s="1" t="s">
        <v>26189</v>
      </c>
      <c r="B37199" t="str">
        <f t="shared" si="1234"/>
        <v>https://www.udobaer.de/out/media/public/cust/others/s0000856-2021-ch_it.pdf</v>
      </c>
    </row>
    <row r="37200" spans="1:2" x14ac:dyDescent="0.2">
      <c r="A37200" s="1" t="s">
        <v>26190</v>
      </c>
      <c r="B37200" t="str">
        <f t="shared" ref="B37200:B37211" si="1235">HYPERLINK("https://www.udobaer.de/out/media/public/cust/others/s0000856-2021-ch_it.pdf")</f>
        <v>https://www.udobaer.de/out/media/public/cust/others/s0000856-2021-ch_it.pdf</v>
      </c>
    </row>
    <row r="37201" spans="1:2" x14ac:dyDescent="0.2">
      <c r="A37201" s="1" t="s">
        <v>26191</v>
      </c>
      <c r="B37201" t="str">
        <f t="shared" si="1235"/>
        <v>https://www.udobaer.de/out/media/public/cust/others/s0000856-2021-ch_it.pdf</v>
      </c>
    </row>
    <row r="37202" spans="1:2" x14ac:dyDescent="0.2">
      <c r="A37202" s="1" t="s">
        <v>26192</v>
      </c>
      <c r="B37202" t="str">
        <f t="shared" si="1235"/>
        <v>https://www.udobaer.de/out/media/public/cust/others/s0000856-2021-ch_it.pdf</v>
      </c>
    </row>
    <row r="37203" spans="1:2" x14ac:dyDescent="0.2">
      <c r="A37203" s="1" t="s">
        <v>26193</v>
      </c>
      <c r="B37203" t="str">
        <f t="shared" si="1235"/>
        <v>https://www.udobaer.de/out/media/public/cust/others/s0000856-2021-ch_it.pdf</v>
      </c>
    </row>
    <row r="37204" spans="1:2" x14ac:dyDescent="0.2">
      <c r="A37204" s="1" t="s">
        <v>26194</v>
      </c>
      <c r="B37204" t="str">
        <f t="shared" si="1235"/>
        <v>https://www.udobaer.de/out/media/public/cust/others/s0000856-2021-ch_it.pdf</v>
      </c>
    </row>
    <row r="37205" spans="1:2" x14ac:dyDescent="0.2">
      <c r="A37205" s="1" t="s">
        <v>26195</v>
      </c>
      <c r="B37205" t="str">
        <f t="shared" si="1235"/>
        <v>https://www.udobaer.de/out/media/public/cust/others/s0000856-2021-ch_it.pdf</v>
      </c>
    </row>
    <row r="37206" spans="1:2" x14ac:dyDescent="0.2">
      <c r="A37206" s="1" t="s">
        <v>26196</v>
      </c>
      <c r="B37206" t="str">
        <f t="shared" si="1235"/>
        <v>https://www.udobaer.de/out/media/public/cust/others/s0000856-2021-ch_it.pdf</v>
      </c>
    </row>
    <row r="37207" spans="1:2" x14ac:dyDescent="0.2">
      <c r="A37207" s="1" t="s">
        <v>26197</v>
      </c>
      <c r="B37207" t="str">
        <f t="shared" si="1235"/>
        <v>https://www.udobaer.de/out/media/public/cust/others/s0000856-2021-ch_it.pdf</v>
      </c>
    </row>
    <row r="37208" spans="1:2" x14ac:dyDescent="0.2">
      <c r="A37208" s="1" t="s">
        <v>26198</v>
      </c>
      <c r="B37208" t="str">
        <f t="shared" si="1235"/>
        <v>https://www.udobaer.de/out/media/public/cust/others/s0000856-2021-ch_it.pdf</v>
      </c>
    </row>
    <row r="37209" spans="1:2" x14ac:dyDescent="0.2">
      <c r="A37209" s="1" t="s">
        <v>26199</v>
      </c>
      <c r="B37209" t="str">
        <f t="shared" si="1235"/>
        <v>https://www.udobaer.de/out/media/public/cust/others/s0000856-2021-ch_it.pdf</v>
      </c>
    </row>
    <row r="37210" spans="1:2" x14ac:dyDescent="0.2">
      <c r="A37210" s="1" t="s">
        <v>26200</v>
      </c>
      <c r="B37210" t="str">
        <f t="shared" si="1235"/>
        <v>https://www.udobaer.de/out/media/public/cust/others/s0000856-2021-ch_it.pdf</v>
      </c>
    </row>
    <row r="37211" spans="1:2" x14ac:dyDescent="0.2">
      <c r="A37211" s="1" t="s">
        <v>26201</v>
      </c>
      <c r="B37211" t="str">
        <f t="shared" si="1235"/>
        <v>https://www.udobaer.de/out/media/public/cust/others/s0000856-2021-ch_it.pdf</v>
      </c>
    </row>
    <row r="37212" spans="1:2" x14ac:dyDescent="0.2">
      <c r="A37212" s="1" t="s">
        <v>26202</v>
      </c>
      <c r="B37212" t="str">
        <f t="shared" ref="B37212:B37224" si="1236">HYPERLINK("https://www.udobaer.de/out/media/public/cust/others/s0000856-2021-ch_it.pdf")</f>
        <v>https://www.udobaer.de/out/media/public/cust/others/s0000856-2021-ch_it.pdf</v>
      </c>
    </row>
    <row r="37213" spans="1:2" x14ac:dyDescent="0.2">
      <c r="A37213" s="1" t="s">
        <v>26203</v>
      </c>
      <c r="B37213" t="str">
        <f t="shared" si="1236"/>
        <v>https://www.udobaer.de/out/media/public/cust/others/s0000856-2021-ch_it.pdf</v>
      </c>
    </row>
    <row r="37214" spans="1:2" x14ac:dyDescent="0.2">
      <c r="A37214" s="1" t="s">
        <v>26204</v>
      </c>
      <c r="B37214" t="str">
        <f t="shared" si="1236"/>
        <v>https://www.udobaer.de/out/media/public/cust/others/s0000856-2021-ch_it.pdf</v>
      </c>
    </row>
    <row r="37215" spans="1:2" x14ac:dyDescent="0.2">
      <c r="A37215" s="1" t="s">
        <v>26205</v>
      </c>
      <c r="B37215" t="str">
        <f t="shared" si="1236"/>
        <v>https://www.udobaer.de/out/media/public/cust/others/s0000856-2021-ch_it.pdf</v>
      </c>
    </row>
    <row r="37216" spans="1:2" x14ac:dyDescent="0.2">
      <c r="A37216" s="1" t="s">
        <v>26206</v>
      </c>
      <c r="B37216" t="str">
        <f t="shared" si="1236"/>
        <v>https://www.udobaer.de/out/media/public/cust/others/s0000856-2021-ch_it.pdf</v>
      </c>
    </row>
    <row r="37217" spans="1:2" x14ac:dyDescent="0.2">
      <c r="A37217" s="1" t="s">
        <v>26207</v>
      </c>
      <c r="B37217" t="str">
        <f t="shared" si="1236"/>
        <v>https://www.udobaer.de/out/media/public/cust/others/s0000856-2021-ch_it.pdf</v>
      </c>
    </row>
    <row r="37218" spans="1:2" x14ac:dyDescent="0.2">
      <c r="A37218" s="1" t="s">
        <v>26208</v>
      </c>
      <c r="B37218" t="str">
        <f t="shared" si="1236"/>
        <v>https://www.udobaer.de/out/media/public/cust/others/s0000856-2021-ch_it.pdf</v>
      </c>
    </row>
    <row r="37219" spans="1:2" x14ac:dyDescent="0.2">
      <c r="A37219" s="1" t="s">
        <v>26209</v>
      </c>
      <c r="B37219" t="str">
        <f t="shared" si="1236"/>
        <v>https://www.udobaer.de/out/media/public/cust/others/s0000856-2021-ch_it.pdf</v>
      </c>
    </row>
    <row r="37220" spans="1:2" x14ac:dyDescent="0.2">
      <c r="A37220" s="1" t="s">
        <v>26210</v>
      </c>
      <c r="B37220" t="str">
        <f t="shared" si="1236"/>
        <v>https://www.udobaer.de/out/media/public/cust/others/s0000856-2021-ch_it.pdf</v>
      </c>
    </row>
    <row r="37221" spans="1:2" x14ac:dyDescent="0.2">
      <c r="A37221" s="1" t="s">
        <v>26211</v>
      </c>
      <c r="B37221" t="str">
        <f t="shared" si="1236"/>
        <v>https://www.udobaer.de/out/media/public/cust/others/s0000856-2021-ch_it.pdf</v>
      </c>
    </row>
    <row r="37222" spans="1:2" x14ac:dyDescent="0.2">
      <c r="A37222" s="1" t="s">
        <v>26212</v>
      </c>
      <c r="B37222" t="str">
        <f t="shared" si="1236"/>
        <v>https://www.udobaer.de/out/media/public/cust/others/s0000856-2021-ch_it.pdf</v>
      </c>
    </row>
    <row r="37223" spans="1:2" x14ac:dyDescent="0.2">
      <c r="A37223" s="1" t="s">
        <v>26213</v>
      </c>
      <c r="B37223" t="str">
        <f t="shared" si="1236"/>
        <v>https://www.udobaer.de/out/media/public/cust/others/s0000856-2021-ch_it.pdf</v>
      </c>
    </row>
    <row r="37224" spans="1:2" x14ac:dyDescent="0.2">
      <c r="A37224" s="1" t="s">
        <v>26214</v>
      </c>
      <c r="B37224" t="str">
        <f t="shared" si="1236"/>
        <v>https://www.udobaer.de/out/media/public/cust/others/s0000856-2021-ch_it.pdf</v>
      </c>
    </row>
    <row r="37225" spans="1:2" x14ac:dyDescent="0.2">
      <c r="A37225" s="1" t="s">
        <v>26260</v>
      </c>
      <c r="B37225" t="str">
        <f t="shared" ref="B37225:B37249" si="1237">HYPERLINK("https://www.udobaer.de/out/media/public/cust/others/s0000856-2021-ch_it.pdf")</f>
        <v>https://www.udobaer.de/out/media/public/cust/others/s0000856-2021-ch_it.pdf</v>
      </c>
    </row>
    <row r="37226" spans="1:2" x14ac:dyDescent="0.2">
      <c r="A37226" s="1" t="s">
        <v>26261</v>
      </c>
      <c r="B37226" t="str">
        <f t="shared" si="1237"/>
        <v>https://www.udobaer.de/out/media/public/cust/others/s0000856-2021-ch_it.pdf</v>
      </c>
    </row>
    <row r="37227" spans="1:2" x14ac:dyDescent="0.2">
      <c r="A37227" s="1" t="s">
        <v>26262</v>
      </c>
      <c r="B37227" t="str">
        <f t="shared" si="1237"/>
        <v>https://www.udobaer.de/out/media/public/cust/others/s0000856-2021-ch_it.pdf</v>
      </c>
    </row>
    <row r="37228" spans="1:2" x14ac:dyDescent="0.2">
      <c r="A37228" s="1" t="s">
        <v>26263</v>
      </c>
      <c r="B37228" t="str">
        <f t="shared" si="1237"/>
        <v>https://www.udobaer.de/out/media/public/cust/others/s0000856-2021-ch_it.pdf</v>
      </c>
    </row>
    <row r="37229" spans="1:2" x14ac:dyDescent="0.2">
      <c r="A37229" s="1" t="s">
        <v>26264</v>
      </c>
      <c r="B37229" t="str">
        <f t="shared" si="1237"/>
        <v>https://www.udobaer.de/out/media/public/cust/others/s0000856-2021-ch_it.pdf</v>
      </c>
    </row>
    <row r="37230" spans="1:2" x14ac:dyDescent="0.2">
      <c r="A37230" s="1" t="s">
        <v>26265</v>
      </c>
      <c r="B37230" t="str">
        <f t="shared" si="1237"/>
        <v>https://www.udobaer.de/out/media/public/cust/others/s0000856-2021-ch_it.pdf</v>
      </c>
    </row>
    <row r="37231" spans="1:2" x14ac:dyDescent="0.2">
      <c r="A37231" s="1" t="s">
        <v>26367</v>
      </c>
      <c r="B37231" t="str">
        <f t="shared" si="1237"/>
        <v>https://www.udobaer.de/out/media/public/cust/others/s0000856-2021-ch_it.pdf</v>
      </c>
    </row>
    <row r="37232" spans="1:2" x14ac:dyDescent="0.2">
      <c r="A37232" s="1" t="s">
        <v>26368</v>
      </c>
      <c r="B37232" t="str">
        <f t="shared" si="1237"/>
        <v>https://www.udobaer.de/out/media/public/cust/others/s0000856-2021-ch_it.pdf</v>
      </c>
    </row>
    <row r="37233" spans="1:2" x14ac:dyDescent="0.2">
      <c r="A37233" s="1" t="s">
        <v>26369</v>
      </c>
      <c r="B37233" t="str">
        <f t="shared" si="1237"/>
        <v>https://www.udobaer.de/out/media/public/cust/others/s0000856-2021-ch_it.pdf</v>
      </c>
    </row>
    <row r="37234" spans="1:2" x14ac:dyDescent="0.2">
      <c r="A37234" s="1" t="s">
        <v>26370</v>
      </c>
      <c r="B37234" t="str">
        <f t="shared" si="1237"/>
        <v>https://www.udobaer.de/out/media/public/cust/others/s0000856-2021-ch_it.pdf</v>
      </c>
    </row>
    <row r="37235" spans="1:2" x14ac:dyDescent="0.2">
      <c r="A37235" s="1" t="s">
        <v>26371</v>
      </c>
      <c r="B37235" t="str">
        <f t="shared" si="1237"/>
        <v>https://www.udobaer.de/out/media/public/cust/others/s0000856-2021-ch_it.pdf</v>
      </c>
    </row>
    <row r="37236" spans="1:2" x14ac:dyDescent="0.2">
      <c r="A37236" s="1" t="s">
        <v>26372</v>
      </c>
      <c r="B37236" t="str">
        <f t="shared" si="1237"/>
        <v>https://www.udobaer.de/out/media/public/cust/others/s0000856-2021-ch_it.pdf</v>
      </c>
    </row>
    <row r="37237" spans="1:2" x14ac:dyDescent="0.2">
      <c r="A37237" s="1" t="s">
        <v>27877</v>
      </c>
      <c r="B37237" t="str">
        <f t="shared" si="1237"/>
        <v>https://www.udobaer.de/out/media/public/cust/others/s0000856-2021-ch_it.pdf</v>
      </c>
    </row>
    <row r="37238" spans="1:2" x14ac:dyDescent="0.2">
      <c r="A37238" s="1" t="s">
        <v>27879</v>
      </c>
      <c r="B37238" t="str">
        <f t="shared" si="1237"/>
        <v>https://www.udobaer.de/out/media/public/cust/others/s0000856-2021-ch_it.pdf</v>
      </c>
    </row>
    <row r="37239" spans="1:2" x14ac:dyDescent="0.2">
      <c r="A37239" s="1" t="s">
        <v>27894</v>
      </c>
      <c r="B37239" t="str">
        <f t="shared" si="1237"/>
        <v>https://www.udobaer.de/out/media/public/cust/others/s0000856-2021-ch_it.pdf</v>
      </c>
    </row>
    <row r="37240" spans="1:2" x14ac:dyDescent="0.2">
      <c r="A37240" s="1" t="s">
        <v>27895</v>
      </c>
      <c r="B37240" t="str">
        <f t="shared" si="1237"/>
        <v>https://www.udobaer.de/out/media/public/cust/others/s0000856-2021-ch_it.pdf</v>
      </c>
    </row>
    <row r="37241" spans="1:2" x14ac:dyDescent="0.2">
      <c r="A37241" s="1" t="s">
        <v>27896</v>
      </c>
      <c r="B37241" t="str">
        <f t="shared" si="1237"/>
        <v>https://www.udobaer.de/out/media/public/cust/others/s0000856-2021-ch_it.pdf</v>
      </c>
    </row>
    <row r="37242" spans="1:2" x14ac:dyDescent="0.2">
      <c r="A37242" s="1" t="s">
        <v>27897</v>
      </c>
      <c r="B37242" t="str">
        <f t="shared" si="1237"/>
        <v>https://www.udobaer.de/out/media/public/cust/others/s0000856-2021-ch_it.pdf</v>
      </c>
    </row>
    <row r="37243" spans="1:2" x14ac:dyDescent="0.2">
      <c r="A37243" s="1" t="s">
        <v>27967</v>
      </c>
      <c r="B37243" t="str">
        <f t="shared" si="1237"/>
        <v>https://www.udobaer.de/out/media/public/cust/others/s0000856-2021-ch_it.pdf</v>
      </c>
    </row>
    <row r="37244" spans="1:2" x14ac:dyDescent="0.2">
      <c r="A37244" s="1" t="s">
        <v>27970</v>
      </c>
      <c r="B37244" t="str">
        <f t="shared" si="1237"/>
        <v>https://www.udobaer.de/out/media/public/cust/others/s0000856-2021-ch_it.pdf</v>
      </c>
    </row>
    <row r="37245" spans="1:2" x14ac:dyDescent="0.2">
      <c r="A37245" s="1" t="s">
        <v>27977</v>
      </c>
      <c r="B37245" t="str">
        <f t="shared" si="1237"/>
        <v>https://www.udobaer.de/out/media/public/cust/others/s0000856-2021-ch_it.pdf</v>
      </c>
    </row>
    <row r="37246" spans="1:2" x14ac:dyDescent="0.2">
      <c r="A37246" s="1" t="s">
        <v>28400</v>
      </c>
      <c r="B37246" t="str">
        <f t="shared" si="1237"/>
        <v>https://www.udobaer.de/out/media/public/cust/others/s0000856-2021-ch_it.pdf</v>
      </c>
    </row>
    <row r="37247" spans="1:2" x14ac:dyDescent="0.2">
      <c r="A37247" s="1" t="s">
        <v>28401</v>
      </c>
      <c r="B37247" t="str">
        <f t="shared" si="1237"/>
        <v>https://www.udobaer.de/out/media/public/cust/others/s0000856-2021-ch_it.pdf</v>
      </c>
    </row>
    <row r="37248" spans="1:2" x14ac:dyDescent="0.2">
      <c r="A37248" s="1" t="s">
        <v>28402</v>
      </c>
      <c r="B37248" t="str">
        <f t="shared" si="1237"/>
        <v>https://www.udobaer.de/out/media/public/cust/others/s0000856-2021-ch_it.pdf</v>
      </c>
    </row>
    <row r="37249" spans="1:2" x14ac:dyDescent="0.2">
      <c r="A37249" s="1" t="s">
        <v>28403</v>
      </c>
      <c r="B37249" t="str">
        <f t="shared" si="1237"/>
        <v>https://www.udobaer.de/out/media/public/cust/others/s0000856-2021-ch_it.pdf</v>
      </c>
    </row>
    <row r="37250" spans="1:2" x14ac:dyDescent="0.2">
      <c r="A37250" s="1" t="s">
        <v>2298</v>
      </c>
      <c r="B37250" t="str">
        <f t="shared" ref="B37250:B37261" si="1238">HYPERLINK("https://www.udobaer.de/out/media/public/cust/others/s0000857-2021-ch_it.pdf")</f>
        <v>https://www.udobaer.de/out/media/public/cust/others/s0000857-2021-ch_it.pdf</v>
      </c>
    </row>
    <row r="37251" spans="1:2" x14ac:dyDescent="0.2">
      <c r="A37251" s="1" t="s">
        <v>3973</v>
      </c>
      <c r="B37251" t="str">
        <f t="shared" si="1238"/>
        <v>https://www.udobaer.de/out/media/public/cust/others/s0000857-2021-ch_it.pdf</v>
      </c>
    </row>
    <row r="37252" spans="1:2" x14ac:dyDescent="0.2">
      <c r="A37252" s="1" t="s">
        <v>3974</v>
      </c>
      <c r="B37252" t="str">
        <f t="shared" si="1238"/>
        <v>https://www.udobaer.de/out/media/public/cust/others/s0000857-2021-ch_it.pdf</v>
      </c>
    </row>
    <row r="37253" spans="1:2" x14ac:dyDescent="0.2">
      <c r="A37253" s="1" t="s">
        <v>3975</v>
      </c>
      <c r="B37253" t="str">
        <f t="shared" si="1238"/>
        <v>https://www.udobaer.de/out/media/public/cust/others/s0000857-2021-ch_it.pdf</v>
      </c>
    </row>
    <row r="37254" spans="1:2" x14ac:dyDescent="0.2">
      <c r="A37254" s="1" t="s">
        <v>3976</v>
      </c>
      <c r="B37254" t="str">
        <f t="shared" si="1238"/>
        <v>https://www.udobaer.de/out/media/public/cust/others/s0000857-2021-ch_it.pdf</v>
      </c>
    </row>
    <row r="37255" spans="1:2" x14ac:dyDescent="0.2">
      <c r="A37255" s="1" t="s">
        <v>3977</v>
      </c>
      <c r="B37255" t="str">
        <f t="shared" si="1238"/>
        <v>https://www.udobaer.de/out/media/public/cust/others/s0000857-2021-ch_it.pdf</v>
      </c>
    </row>
    <row r="37256" spans="1:2" x14ac:dyDescent="0.2">
      <c r="A37256" s="1" t="s">
        <v>26678</v>
      </c>
      <c r="B37256" t="str">
        <f t="shared" si="1238"/>
        <v>https://www.udobaer.de/out/media/public/cust/others/s0000857-2021-ch_it.pdf</v>
      </c>
    </row>
    <row r="37257" spans="1:2" x14ac:dyDescent="0.2">
      <c r="A37257" s="1" t="s">
        <v>26679</v>
      </c>
      <c r="B37257" t="str">
        <f t="shared" si="1238"/>
        <v>https://www.udobaer.de/out/media/public/cust/others/s0000857-2021-ch_it.pdf</v>
      </c>
    </row>
    <row r="37258" spans="1:2" x14ac:dyDescent="0.2">
      <c r="A37258" s="1" t="s">
        <v>26680</v>
      </c>
      <c r="B37258" t="str">
        <f t="shared" si="1238"/>
        <v>https://www.udobaer.de/out/media/public/cust/others/s0000857-2021-ch_it.pdf</v>
      </c>
    </row>
    <row r="37259" spans="1:2" x14ac:dyDescent="0.2">
      <c r="A37259" s="1" t="s">
        <v>26681</v>
      </c>
      <c r="B37259" t="str">
        <f t="shared" si="1238"/>
        <v>https://www.udobaer.de/out/media/public/cust/others/s0000857-2021-ch_it.pdf</v>
      </c>
    </row>
    <row r="37260" spans="1:2" x14ac:dyDescent="0.2">
      <c r="A37260" s="1" t="s">
        <v>26682</v>
      </c>
      <c r="B37260" t="str">
        <f t="shared" si="1238"/>
        <v>https://www.udobaer.de/out/media/public/cust/others/s0000857-2021-ch_it.pdf</v>
      </c>
    </row>
    <row r="37261" spans="1:2" x14ac:dyDescent="0.2">
      <c r="A37261" s="1" t="s">
        <v>26685</v>
      </c>
      <c r="B37261" t="str">
        <f t="shared" si="1238"/>
        <v>https://www.udobaer.de/out/media/public/cust/others/s0000857-2021-ch_it.pdf</v>
      </c>
    </row>
    <row r="37262" spans="1:2" x14ac:dyDescent="0.2">
      <c r="A37262" s="1" t="s">
        <v>38239</v>
      </c>
      <c r="B37262" t="str">
        <f t="shared" ref="B37262:B37297" si="1239">HYPERLINK("https://www.udobaer.de/out/media/public/cust/others/s0000860-2021-ch_it.pdf")</f>
        <v>https://www.udobaer.de/out/media/public/cust/others/s0000860-2021-ch_it.pdf</v>
      </c>
    </row>
    <row r="37263" spans="1:2" x14ac:dyDescent="0.2">
      <c r="A37263" s="1" t="s">
        <v>38240</v>
      </c>
      <c r="B37263" t="str">
        <f t="shared" si="1239"/>
        <v>https://www.udobaer.de/out/media/public/cust/others/s0000860-2021-ch_it.pdf</v>
      </c>
    </row>
    <row r="37264" spans="1:2" x14ac:dyDescent="0.2">
      <c r="A37264" s="1" t="s">
        <v>38241</v>
      </c>
      <c r="B37264" t="str">
        <f t="shared" si="1239"/>
        <v>https://www.udobaer.de/out/media/public/cust/others/s0000860-2021-ch_it.pdf</v>
      </c>
    </row>
    <row r="37265" spans="1:2" x14ac:dyDescent="0.2">
      <c r="A37265" s="1" t="s">
        <v>38242</v>
      </c>
      <c r="B37265" t="str">
        <f t="shared" si="1239"/>
        <v>https://www.udobaer.de/out/media/public/cust/others/s0000860-2021-ch_it.pdf</v>
      </c>
    </row>
    <row r="37266" spans="1:2" x14ac:dyDescent="0.2">
      <c r="A37266" s="1" t="s">
        <v>38243</v>
      </c>
      <c r="B37266" t="str">
        <f t="shared" si="1239"/>
        <v>https://www.udobaer.de/out/media/public/cust/others/s0000860-2021-ch_it.pdf</v>
      </c>
    </row>
    <row r="37267" spans="1:2" x14ac:dyDescent="0.2">
      <c r="A37267" s="1" t="s">
        <v>38244</v>
      </c>
      <c r="B37267" t="str">
        <f t="shared" si="1239"/>
        <v>https://www.udobaer.de/out/media/public/cust/others/s0000860-2021-ch_it.pdf</v>
      </c>
    </row>
    <row r="37268" spans="1:2" x14ac:dyDescent="0.2">
      <c r="A37268" s="1" t="s">
        <v>38245</v>
      </c>
      <c r="B37268" t="str">
        <f t="shared" si="1239"/>
        <v>https://www.udobaer.de/out/media/public/cust/others/s0000860-2021-ch_it.pdf</v>
      </c>
    </row>
    <row r="37269" spans="1:2" x14ac:dyDescent="0.2">
      <c r="A37269" s="1" t="s">
        <v>38246</v>
      </c>
      <c r="B37269" t="str">
        <f t="shared" si="1239"/>
        <v>https://www.udobaer.de/out/media/public/cust/others/s0000860-2021-ch_it.pdf</v>
      </c>
    </row>
    <row r="37270" spans="1:2" x14ac:dyDescent="0.2">
      <c r="A37270" s="1" t="s">
        <v>38247</v>
      </c>
      <c r="B37270" t="str">
        <f t="shared" si="1239"/>
        <v>https://www.udobaer.de/out/media/public/cust/others/s0000860-2021-ch_it.pdf</v>
      </c>
    </row>
    <row r="37271" spans="1:2" x14ac:dyDescent="0.2">
      <c r="A37271" s="1" t="s">
        <v>38496</v>
      </c>
      <c r="B37271" t="str">
        <f t="shared" si="1239"/>
        <v>https://www.udobaer.de/out/media/public/cust/others/s0000860-2021-ch_it.pdf</v>
      </c>
    </row>
    <row r="37272" spans="1:2" x14ac:dyDescent="0.2">
      <c r="A37272" s="1" t="s">
        <v>38497</v>
      </c>
      <c r="B37272" t="str">
        <f t="shared" si="1239"/>
        <v>https://www.udobaer.de/out/media/public/cust/others/s0000860-2021-ch_it.pdf</v>
      </c>
    </row>
    <row r="37273" spans="1:2" x14ac:dyDescent="0.2">
      <c r="A37273" s="1" t="s">
        <v>38498</v>
      </c>
      <c r="B37273" t="str">
        <f t="shared" si="1239"/>
        <v>https://www.udobaer.de/out/media/public/cust/others/s0000860-2021-ch_it.pdf</v>
      </c>
    </row>
    <row r="37274" spans="1:2" x14ac:dyDescent="0.2">
      <c r="A37274" s="1" t="s">
        <v>38499</v>
      </c>
      <c r="B37274" t="str">
        <f t="shared" si="1239"/>
        <v>https://www.udobaer.de/out/media/public/cust/others/s0000860-2021-ch_it.pdf</v>
      </c>
    </row>
    <row r="37275" spans="1:2" x14ac:dyDescent="0.2">
      <c r="A37275" s="1" t="s">
        <v>38500</v>
      </c>
      <c r="B37275" t="str">
        <f t="shared" si="1239"/>
        <v>https://www.udobaer.de/out/media/public/cust/others/s0000860-2021-ch_it.pdf</v>
      </c>
    </row>
    <row r="37276" spans="1:2" x14ac:dyDescent="0.2">
      <c r="A37276" s="1" t="s">
        <v>38501</v>
      </c>
      <c r="B37276" t="str">
        <f t="shared" si="1239"/>
        <v>https://www.udobaer.de/out/media/public/cust/others/s0000860-2021-ch_it.pdf</v>
      </c>
    </row>
    <row r="37277" spans="1:2" x14ac:dyDescent="0.2">
      <c r="A37277" s="1" t="s">
        <v>38502</v>
      </c>
      <c r="B37277" t="str">
        <f t="shared" si="1239"/>
        <v>https://www.udobaer.de/out/media/public/cust/others/s0000860-2021-ch_it.pdf</v>
      </c>
    </row>
    <row r="37278" spans="1:2" x14ac:dyDescent="0.2">
      <c r="A37278" s="1" t="s">
        <v>38503</v>
      </c>
      <c r="B37278" t="str">
        <f t="shared" si="1239"/>
        <v>https://www.udobaer.de/out/media/public/cust/others/s0000860-2021-ch_it.pdf</v>
      </c>
    </row>
    <row r="37279" spans="1:2" x14ac:dyDescent="0.2">
      <c r="A37279" s="1" t="s">
        <v>38504</v>
      </c>
      <c r="B37279" t="str">
        <f t="shared" si="1239"/>
        <v>https://www.udobaer.de/out/media/public/cust/others/s0000860-2021-ch_it.pdf</v>
      </c>
    </row>
    <row r="37280" spans="1:2" x14ac:dyDescent="0.2">
      <c r="A37280" s="1" t="s">
        <v>38505</v>
      </c>
      <c r="B37280" t="str">
        <f t="shared" si="1239"/>
        <v>https://www.udobaer.de/out/media/public/cust/others/s0000860-2021-ch_it.pdf</v>
      </c>
    </row>
    <row r="37281" spans="1:2" x14ac:dyDescent="0.2">
      <c r="A37281" s="1" t="s">
        <v>38506</v>
      </c>
      <c r="B37281" t="str">
        <f t="shared" si="1239"/>
        <v>https://www.udobaer.de/out/media/public/cust/others/s0000860-2021-ch_it.pdf</v>
      </c>
    </row>
    <row r="37282" spans="1:2" x14ac:dyDescent="0.2">
      <c r="A37282" s="1" t="s">
        <v>38507</v>
      </c>
      <c r="B37282" t="str">
        <f t="shared" si="1239"/>
        <v>https://www.udobaer.de/out/media/public/cust/others/s0000860-2021-ch_it.pdf</v>
      </c>
    </row>
    <row r="37283" spans="1:2" x14ac:dyDescent="0.2">
      <c r="A37283" s="1" t="s">
        <v>38508</v>
      </c>
      <c r="B37283" t="str">
        <f t="shared" si="1239"/>
        <v>https://www.udobaer.de/out/media/public/cust/others/s0000860-2021-ch_it.pdf</v>
      </c>
    </row>
    <row r="37284" spans="1:2" x14ac:dyDescent="0.2">
      <c r="A37284" s="1" t="s">
        <v>38509</v>
      </c>
      <c r="B37284" t="str">
        <f t="shared" si="1239"/>
        <v>https://www.udobaer.de/out/media/public/cust/others/s0000860-2021-ch_it.pdf</v>
      </c>
    </row>
    <row r="37285" spans="1:2" x14ac:dyDescent="0.2">
      <c r="A37285" s="1" t="s">
        <v>38510</v>
      </c>
      <c r="B37285" t="str">
        <f t="shared" si="1239"/>
        <v>https://www.udobaer.de/out/media/public/cust/others/s0000860-2021-ch_it.pdf</v>
      </c>
    </row>
    <row r="37286" spans="1:2" x14ac:dyDescent="0.2">
      <c r="A37286" s="1" t="s">
        <v>38511</v>
      </c>
      <c r="B37286" t="str">
        <f t="shared" si="1239"/>
        <v>https://www.udobaer.de/out/media/public/cust/others/s0000860-2021-ch_it.pdf</v>
      </c>
    </row>
    <row r="37287" spans="1:2" x14ac:dyDescent="0.2">
      <c r="A37287" s="1" t="s">
        <v>38512</v>
      </c>
      <c r="B37287" t="str">
        <f t="shared" si="1239"/>
        <v>https://www.udobaer.de/out/media/public/cust/others/s0000860-2021-ch_it.pdf</v>
      </c>
    </row>
    <row r="37288" spans="1:2" x14ac:dyDescent="0.2">
      <c r="A37288" s="1" t="s">
        <v>38513</v>
      </c>
      <c r="B37288" t="str">
        <f t="shared" si="1239"/>
        <v>https://www.udobaer.de/out/media/public/cust/others/s0000860-2021-ch_it.pdf</v>
      </c>
    </row>
    <row r="37289" spans="1:2" x14ac:dyDescent="0.2">
      <c r="A37289" s="1" t="s">
        <v>38514</v>
      </c>
      <c r="B37289" t="str">
        <f t="shared" si="1239"/>
        <v>https://www.udobaer.de/out/media/public/cust/others/s0000860-2021-ch_it.pdf</v>
      </c>
    </row>
    <row r="37290" spans="1:2" x14ac:dyDescent="0.2">
      <c r="A37290" s="1" t="s">
        <v>38515</v>
      </c>
      <c r="B37290" t="str">
        <f t="shared" si="1239"/>
        <v>https://www.udobaer.de/out/media/public/cust/others/s0000860-2021-ch_it.pdf</v>
      </c>
    </row>
    <row r="37291" spans="1:2" x14ac:dyDescent="0.2">
      <c r="A37291" s="1" t="s">
        <v>38516</v>
      </c>
      <c r="B37291" t="str">
        <f t="shared" si="1239"/>
        <v>https://www.udobaer.de/out/media/public/cust/others/s0000860-2021-ch_it.pdf</v>
      </c>
    </row>
    <row r="37292" spans="1:2" x14ac:dyDescent="0.2">
      <c r="A37292" s="1" t="s">
        <v>38517</v>
      </c>
      <c r="B37292" t="str">
        <f t="shared" si="1239"/>
        <v>https://www.udobaer.de/out/media/public/cust/others/s0000860-2021-ch_it.pdf</v>
      </c>
    </row>
    <row r="37293" spans="1:2" x14ac:dyDescent="0.2">
      <c r="A37293" s="1" t="s">
        <v>38518</v>
      </c>
      <c r="B37293" t="str">
        <f t="shared" si="1239"/>
        <v>https://www.udobaer.de/out/media/public/cust/others/s0000860-2021-ch_it.pdf</v>
      </c>
    </row>
    <row r="37294" spans="1:2" x14ac:dyDescent="0.2">
      <c r="A37294" s="1" t="s">
        <v>38519</v>
      </c>
      <c r="B37294" t="str">
        <f t="shared" si="1239"/>
        <v>https://www.udobaer.de/out/media/public/cust/others/s0000860-2021-ch_it.pdf</v>
      </c>
    </row>
    <row r="37295" spans="1:2" x14ac:dyDescent="0.2">
      <c r="A37295" s="1" t="s">
        <v>38520</v>
      </c>
      <c r="B37295" t="str">
        <f t="shared" si="1239"/>
        <v>https://www.udobaer.de/out/media/public/cust/others/s0000860-2021-ch_it.pdf</v>
      </c>
    </row>
    <row r="37296" spans="1:2" x14ac:dyDescent="0.2">
      <c r="A37296" s="1" t="s">
        <v>38521</v>
      </c>
      <c r="B37296" t="str">
        <f t="shared" si="1239"/>
        <v>https://www.udobaer.de/out/media/public/cust/others/s0000860-2021-ch_it.pdf</v>
      </c>
    </row>
    <row r="37297" spans="1:2" x14ac:dyDescent="0.2">
      <c r="A37297" s="1" t="s">
        <v>38522</v>
      </c>
      <c r="B37297" t="str">
        <f t="shared" si="1239"/>
        <v>https://www.udobaer.de/out/media/public/cust/others/s0000860-2021-ch_it.pdf</v>
      </c>
    </row>
    <row r="37298" spans="1:2" x14ac:dyDescent="0.2">
      <c r="A37298" s="1" t="s">
        <v>38105</v>
      </c>
      <c r="B37298" t="str">
        <f t="shared" ref="B37298:B37329" si="1240">HYPERLINK("https://www.udobaer.de/out/media/public/cust/others/s0000861-2021-ch_it.pdf")</f>
        <v>https://www.udobaer.de/out/media/public/cust/others/s0000861-2021-ch_it.pdf</v>
      </c>
    </row>
    <row r="37299" spans="1:2" x14ac:dyDescent="0.2">
      <c r="A37299" s="1" t="s">
        <v>38106</v>
      </c>
      <c r="B37299" t="str">
        <f t="shared" si="1240"/>
        <v>https://www.udobaer.de/out/media/public/cust/others/s0000861-2021-ch_it.pdf</v>
      </c>
    </row>
    <row r="37300" spans="1:2" x14ac:dyDescent="0.2">
      <c r="A37300" s="1" t="s">
        <v>38107</v>
      </c>
      <c r="B37300" t="str">
        <f t="shared" si="1240"/>
        <v>https://www.udobaer.de/out/media/public/cust/others/s0000861-2021-ch_it.pdf</v>
      </c>
    </row>
    <row r="37301" spans="1:2" x14ac:dyDescent="0.2">
      <c r="A37301" s="1" t="s">
        <v>38108</v>
      </c>
      <c r="B37301" t="str">
        <f t="shared" si="1240"/>
        <v>https://www.udobaer.de/out/media/public/cust/others/s0000861-2021-ch_it.pdf</v>
      </c>
    </row>
    <row r="37302" spans="1:2" x14ac:dyDescent="0.2">
      <c r="A37302" s="1" t="s">
        <v>38109</v>
      </c>
      <c r="B37302" t="str">
        <f t="shared" si="1240"/>
        <v>https://www.udobaer.de/out/media/public/cust/others/s0000861-2021-ch_it.pdf</v>
      </c>
    </row>
    <row r="37303" spans="1:2" x14ac:dyDescent="0.2">
      <c r="A37303" s="1" t="s">
        <v>38110</v>
      </c>
      <c r="B37303" t="str">
        <f t="shared" si="1240"/>
        <v>https://www.udobaer.de/out/media/public/cust/others/s0000861-2021-ch_it.pdf</v>
      </c>
    </row>
    <row r="37304" spans="1:2" x14ac:dyDescent="0.2">
      <c r="A37304" s="1" t="s">
        <v>38111</v>
      </c>
      <c r="B37304" t="str">
        <f t="shared" si="1240"/>
        <v>https://www.udobaer.de/out/media/public/cust/others/s0000861-2021-ch_it.pdf</v>
      </c>
    </row>
    <row r="37305" spans="1:2" x14ac:dyDescent="0.2">
      <c r="A37305" s="1" t="s">
        <v>38112</v>
      </c>
      <c r="B37305" t="str">
        <f t="shared" si="1240"/>
        <v>https://www.udobaer.de/out/media/public/cust/others/s0000861-2021-ch_it.pdf</v>
      </c>
    </row>
    <row r="37306" spans="1:2" x14ac:dyDescent="0.2">
      <c r="A37306" s="1" t="s">
        <v>38113</v>
      </c>
      <c r="B37306" t="str">
        <f t="shared" si="1240"/>
        <v>https://www.udobaer.de/out/media/public/cust/others/s0000861-2021-ch_it.pdf</v>
      </c>
    </row>
    <row r="37307" spans="1:2" x14ac:dyDescent="0.2">
      <c r="A37307" s="1" t="s">
        <v>38167</v>
      </c>
      <c r="B37307" t="str">
        <f t="shared" si="1240"/>
        <v>https://www.udobaer.de/out/media/public/cust/others/s0000861-2021-ch_it.pdf</v>
      </c>
    </row>
    <row r="37308" spans="1:2" x14ac:dyDescent="0.2">
      <c r="A37308" s="1" t="s">
        <v>38168</v>
      </c>
      <c r="B37308" t="str">
        <f t="shared" si="1240"/>
        <v>https://www.udobaer.de/out/media/public/cust/others/s0000861-2021-ch_it.pdf</v>
      </c>
    </row>
    <row r="37309" spans="1:2" x14ac:dyDescent="0.2">
      <c r="A37309" s="1" t="s">
        <v>38169</v>
      </c>
      <c r="B37309" t="str">
        <f t="shared" si="1240"/>
        <v>https://www.udobaer.de/out/media/public/cust/others/s0000861-2021-ch_it.pdf</v>
      </c>
    </row>
    <row r="37310" spans="1:2" x14ac:dyDescent="0.2">
      <c r="A37310" s="1" t="s">
        <v>38170</v>
      </c>
      <c r="B37310" t="str">
        <f t="shared" si="1240"/>
        <v>https://www.udobaer.de/out/media/public/cust/others/s0000861-2021-ch_it.pdf</v>
      </c>
    </row>
    <row r="37311" spans="1:2" x14ac:dyDescent="0.2">
      <c r="A37311" s="1" t="s">
        <v>38171</v>
      </c>
      <c r="B37311" t="str">
        <f t="shared" si="1240"/>
        <v>https://www.udobaer.de/out/media/public/cust/others/s0000861-2021-ch_it.pdf</v>
      </c>
    </row>
    <row r="37312" spans="1:2" x14ac:dyDescent="0.2">
      <c r="A37312" s="1" t="s">
        <v>38172</v>
      </c>
      <c r="B37312" t="str">
        <f t="shared" si="1240"/>
        <v>https://www.udobaer.de/out/media/public/cust/others/s0000861-2021-ch_it.pdf</v>
      </c>
    </row>
    <row r="37313" spans="1:2" x14ac:dyDescent="0.2">
      <c r="A37313" s="1" t="s">
        <v>38173</v>
      </c>
      <c r="B37313" t="str">
        <f t="shared" si="1240"/>
        <v>https://www.udobaer.de/out/media/public/cust/others/s0000861-2021-ch_it.pdf</v>
      </c>
    </row>
    <row r="37314" spans="1:2" x14ac:dyDescent="0.2">
      <c r="A37314" s="1" t="s">
        <v>38174</v>
      </c>
      <c r="B37314" t="str">
        <f t="shared" si="1240"/>
        <v>https://www.udobaer.de/out/media/public/cust/others/s0000861-2021-ch_it.pdf</v>
      </c>
    </row>
    <row r="37315" spans="1:2" x14ac:dyDescent="0.2">
      <c r="A37315" s="1" t="s">
        <v>38175</v>
      </c>
      <c r="B37315" t="str">
        <f t="shared" si="1240"/>
        <v>https://www.udobaer.de/out/media/public/cust/others/s0000861-2021-ch_it.pdf</v>
      </c>
    </row>
    <row r="37316" spans="1:2" x14ac:dyDescent="0.2">
      <c r="A37316" s="1" t="s">
        <v>38176</v>
      </c>
      <c r="B37316" t="str">
        <f t="shared" si="1240"/>
        <v>https://www.udobaer.de/out/media/public/cust/others/s0000861-2021-ch_it.pdf</v>
      </c>
    </row>
    <row r="37317" spans="1:2" x14ac:dyDescent="0.2">
      <c r="A37317" s="1" t="s">
        <v>38177</v>
      </c>
      <c r="B37317" t="str">
        <f t="shared" si="1240"/>
        <v>https://www.udobaer.de/out/media/public/cust/others/s0000861-2021-ch_it.pdf</v>
      </c>
    </row>
    <row r="37318" spans="1:2" x14ac:dyDescent="0.2">
      <c r="A37318" s="1" t="s">
        <v>38178</v>
      </c>
      <c r="B37318" t="str">
        <f t="shared" si="1240"/>
        <v>https://www.udobaer.de/out/media/public/cust/others/s0000861-2021-ch_it.pdf</v>
      </c>
    </row>
    <row r="37319" spans="1:2" x14ac:dyDescent="0.2">
      <c r="A37319" s="1" t="s">
        <v>38179</v>
      </c>
      <c r="B37319" t="str">
        <f t="shared" si="1240"/>
        <v>https://www.udobaer.de/out/media/public/cust/others/s0000861-2021-ch_it.pdf</v>
      </c>
    </row>
    <row r="37320" spans="1:2" x14ac:dyDescent="0.2">
      <c r="A37320" s="1" t="s">
        <v>38180</v>
      </c>
      <c r="B37320" t="str">
        <f t="shared" si="1240"/>
        <v>https://www.udobaer.de/out/media/public/cust/others/s0000861-2021-ch_it.pdf</v>
      </c>
    </row>
    <row r="37321" spans="1:2" x14ac:dyDescent="0.2">
      <c r="A37321" s="1" t="s">
        <v>38181</v>
      </c>
      <c r="B37321" t="str">
        <f t="shared" si="1240"/>
        <v>https://www.udobaer.de/out/media/public/cust/others/s0000861-2021-ch_it.pdf</v>
      </c>
    </row>
    <row r="37322" spans="1:2" x14ac:dyDescent="0.2">
      <c r="A37322" s="1" t="s">
        <v>38182</v>
      </c>
      <c r="B37322" t="str">
        <f t="shared" si="1240"/>
        <v>https://www.udobaer.de/out/media/public/cust/others/s0000861-2021-ch_it.pdf</v>
      </c>
    </row>
    <row r="37323" spans="1:2" x14ac:dyDescent="0.2">
      <c r="A37323" s="1" t="s">
        <v>38183</v>
      </c>
      <c r="B37323" t="str">
        <f t="shared" si="1240"/>
        <v>https://www.udobaer.de/out/media/public/cust/others/s0000861-2021-ch_it.pdf</v>
      </c>
    </row>
    <row r="37324" spans="1:2" x14ac:dyDescent="0.2">
      <c r="A37324" s="1" t="s">
        <v>38184</v>
      </c>
      <c r="B37324" t="str">
        <f t="shared" si="1240"/>
        <v>https://www.udobaer.de/out/media/public/cust/others/s0000861-2021-ch_it.pdf</v>
      </c>
    </row>
    <row r="37325" spans="1:2" x14ac:dyDescent="0.2">
      <c r="A37325" s="1" t="s">
        <v>38185</v>
      </c>
      <c r="B37325" t="str">
        <f t="shared" si="1240"/>
        <v>https://www.udobaer.de/out/media/public/cust/others/s0000861-2021-ch_it.pdf</v>
      </c>
    </row>
    <row r="37326" spans="1:2" x14ac:dyDescent="0.2">
      <c r="A37326" s="1" t="s">
        <v>38186</v>
      </c>
      <c r="B37326" t="str">
        <f t="shared" si="1240"/>
        <v>https://www.udobaer.de/out/media/public/cust/others/s0000861-2021-ch_it.pdf</v>
      </c>
    </row>
    <row r="37327" spans="1:2" x14ac:dyDescent="0.2">
      <c r="A37327" s="1" t="s">
        <v>38187</v>
      </c>
      <c r="B37327" t="str">
        <f t="shared" si="1240"/>
        <v>https://www.udobaer.de/out/media/public/cust/others/s0000861-2021-ch_it.pdf</v>
      </c>
    </row>
    <row r="37328" spans="1:2" x14ac:dyDescent="0.2">
      <c r="A37328" s="1" t="s">
        <v>38188</v>
      </c>
      <c r="B37328" t="str">
        <f t="shared" si="1240"/>
        <v>https://www.udobaer.de/out/media/public/cust/others/s0000861-2021-ch_it.pdf</v>
      </c>
    </row>
    <row r="37329" spans="1:2" x14ac:dyDescent="0.2">
      <c r="A37329" s="1" t="s">
        <v>38189</v>
      </c>
      <c r="B37329" t="str">
        <f t="shared" si="1240"/>
        <v>https://www.udobaer.de/out/media/public/cust/others/s0000861-2021-ch_it.pdf</v>
      </c>
    </row>
    <row r="37330" spans="1:2" x14ac:dyDescent="0.2">
      <c r="A37330" s="1" t="s">
        <v>38190</v>
      </c>
      <c r="B37330" t="str">
        <f t="shared" ref="B37330:B37361" si="1241">HYPERLINK("https://www.udobaer.de/out/media/public/cust/others/s0000861-2021-ch_it.pdf")</f>
        <v>https://www.udobaer.de/out/media/public/cust/others/s0000861-2021-ch_it.pdf</v>
      </c>
    </row>
    <row r="37331" spans="1:2" x14ac:dyDescent="0.2">
      <c r="A37331" s="1" t="s">
        <v>38191</v>
      </c>
      <c r="B37331" t="str">
        <f t="shared" si="1241"/>
        <v>https://www.udobaer.de/out/media/public/cust/others/s0000861-2021-ch_it.pdf</v>
      </c>
    </row>
    <row r="37332" spans="1:2" x14ac:dyDescent="0.2">
      <c r="A37332" s="1" t="s">
        <v>38192</v>
      </c>
      <c r="B37332" t="str">
        <f t="shared" si="1241"/>
        <v>https://www.udobaer.de/out/media/public/cust/others/s0000861-2021-ch_it.pdf</v>
      </c>
    </row>
    <row r="37333" spans="1:2" x14ac:dyDescent="0.2">
      <c r="A37333" s="1" t="s">
        <v>38193</v>
      </c>
      <c r="B37333" t="str">
        <f t="shared" si="1241"/>
        <v>https://www.udobaer.de/out/media/public/cust/others/s0000861-2021-ch_it.pdf</v>
      </c>
    </row>
    <row r="37334" spans="1:2" x14ac:dyDescent="0.2">
      <c r="A37334" s="1" t="s">
        <v>38194</v>
      </c>
      <c r="B37334" t="str">
        <f t="shared" si="1241"/>
        <v>https://www.udobaer.de/out/media/public/cust/others/s0000861-2021-ch_it.pdf</v>
      </c>
    </row>
    <row r="37335" spans="1:2" x14ac:dyDescent="0.2">
      <c r="A37335" s="1" t="s">
        <v>38195</v>
      </c>
      <c r="B37335" t="str">
        <f t="shared" si="1241"/>
        <v>https://www.udobaer.de/out/media/public/cust/others/s0000861-2021-ch_it.pdf</v>
      </c>
    </row>
    <row r="37336" spans="1:2" x14ac:dyDescent="0.2">
      <c r="A37336" s="1" t="s">
        <v>38196</v>
      </c>
      <c r="B37336" t="str">
        <f t="shared" si="1241"/>
        <v>https://www.udobaer.de/out/media/public/cust/others/s0000861-2021-ch_it.pdf</v>
      </c>
    </row>
    <row r="37337" spans="1:2" x14ac:dyDescent="0.2">
      <c r="A37337" s="1" t="s">
        <v>38197</v>
      </c>
      <c r="B37337" t="str">
        <f t="shared" si="1241"/>
        <v>https://www.udobaer.de/out/media/public/cust/others/s0000861-2021-ch_it.pdf</v>
      </c>
    </row>
    <row r="37338" spans="1:2" x14ac:dyDescent="0.2">
      <c r="A37338" s="1" t="s">
        <v>38198</v>
      </c>
      <c r="B37338" t="str">
        <f t="shared" si="1241"/>
        <v>https://www.udobaer.de/out/media/public/cust/others/s0000861-2021-ch_it.pdf</v>
      </c>
    </row>
    <row r="37339" spans="1:2" x14ac:dyDescent="0.2">
      <c r="A37339" s="1" t="s">
        <v>38199</v>
      </c>
      <c r="B37339" t="str">
        <f t="shared" si="1241"/>
        <v>https://www.udobaer.de/out/media/public/cust/others/s0000861-2021-ch_it.pdf</v>
      </c>
    </row>
    <row r="37340" spans="1:2" x14ac:dyDescent="0.2">
      <c r="A37340" s="1" t="s">
        <v>38200</v>
      </c>
      <c r="B37340" t="str">
        <f t="shared" si="1241"/>
        <v>https://www.udobaer.de/out/media/public/cust/others/s0000861-2021-ch_it.pdf</v>
      </c>
    </row>
    <row r="37341" spans="1:2" x14ac:dyDescent="0.2">
      <c r="A37341" s="1" t="s">
        <v>38201</v>
      </c>
      <c r="B37341" t="str">
        <f t="shared" si="1241"/>
        <v>https://www.udobaer.de/out/media/public/cust/others/s0000861-2021-ch_it.pdf</v>
      </c>
    </row>
    <row r="37342" spans="1:2" x14ac:dyDescent="0.2">
      <c r="A37342" s="1" t="s">
        <v>38202</v>
      </c>
      <c r="B37342" t="str">
        <f t="shared" si="1241"/>
        <v>https://www.udobaer.de/out/media/public/cust/others/s0000861-2021-ch_it.pdf</v>
      </c>
    </row>
    <row r="37343" spans="1:2" x14ac:dyDescent="0.2">
      <c r="A37343" s="1" t="s">
        <v>38203</v>
      </c>
      <c r="B37343" t="str">
        <f t="shared" si="1241"/>
        <v>https://www.udobaer.de/out/media/public/cust/others/s0000861-2021-ch_it.pdf</v>
      </c>
    </row>
    <row r="37344" spans="1:2" x14ac:dyDescent="0.2">
      <c r="A37344" s="1" t="s">
        <v>38204</v>
      </c>
      <c r="B37344" t="str">
        <f t="shared" si="1241"/>
        <v>https://www.udobaer.de/out/media/public/cust/others/s0000861-2021-ch_it.pdf</v>
      </c>
    </row>
    <row r="37345" spans="1:2" x14ac:dyDescent="0.2">
      <c r="A37345" s="1" t="s">
        <v>38205</v>
      </c>
      <c r="B37345" t="str">
        <f t="shared" si="1241"/>
        <v>https://www.udobaer.de/out/media/public/cust/others/s0000861-2021-ch_it.pdf</v>
      </c>
    </row>
    <row r="37346" spans="1:2" x14ac:dyDescent="0.2">
      <c r="A37346" s="1" t="s">
        <v>38206</v>
      </c>
      <c r="B37346" t="str">
        <f t="shared" si="1241"/>
        <v>https://www.udobaer.de/out/media/public/cust/others/s0000861-2021-ch_it.pdf</v>
      </c>
    </row>
    <row r="37347" spans="1:2" x14ac:dyDescent="0.2">
      <c r="A37347" s="1" t="s">
        <v>38207</v>
      </c>
      <c r="B37347" t="str">
        <f t="shared" si="1241"/>
        <v>https://www.udobaer.de/out/media/public/cust/others/s0000861-2021-ch_it.pdf</v>
      </c>
    </row>
    <row r="37348" spans="1:2" x14ac:dyDescent="0.2">
      <c r="A37348" s="1" t="s">
        <v>38208</v>
      </c>
      <c r="B37348" t="str">
        <f t="shared" si="1241"/>
        <v>https://www.udobaer.de/out/media/public/cust/others/s0000861-2021-ch_it.pdf</v>
      </c>
    </row>
    <row r="37349" spans="1:2" x14ac:dyDescent="0.2">
      <c r="A37349" s="1" t="s">
        <v>38209</v>
      </c>
      <c r="B37349" t="str">
        <f t="shared" si="1241"/>
        <v>https://www.udobaer.de/out/media/public/cust/others/s0000861-2021-ch_it.pdf</v>
      </c>
    </row>
    <row r="37350" spans="1:2" x14ac:dyDescent="0.2">
      <c r="A37350" s="1" t="s">
        <v>38210</v>
      </c>
      <c r="B37350" t="str">
        <f t="shared" si="1241"/>
        <v>https://www.udobaer.de/out/media/public/cust/others/s0000861-2021-ch_it.pdf</v>
      </c>
    </row>
    <row r="37351" spans="1:2" x14ac:dyDescent="0.2">
      <c r="A37351" s="1" t="s">
        <v>38211</v>
      </c>
      <c r="B37351" t="str">
        <f t="shared" si="1241"/>
        <v>https://www.udobaer.de/out/media/public/cust/others/s0000861-2021-ch_it.pdf</v>
      </c>
    </row>
    <row r="37352" spans="1:2" x14ac:dyDescent="0.2">
      <c r="A37352" s="1" t="s">
        <v>38212</v>
      </c>
      <c r="B37352" t="str">
        <f t="shared" si="1241"/>
        <v>https://www.udobaer.de/out/media/public/cust/others/s0000861-2021-ch_it.pdf</v>
      </c>
    </row>
    <row r="37353" spans="1:2" x14ac:dyDescent="0.2">
      <c r="A37353" s="1" t="s">
        <v>38213</v>
      </c>
      <c r="B37353" t="str">
        <f t="shared" si="1241"/>
        <v>https://www.udobaer.de/out/media/public/cust/others/s0000861-2021-ch_it.pdf</v>
      </c>
    </row>
    <row r="37354" spans="1:2" x14ac:dyDescent="0.2">
      <c r="A37354" s="1" t="s">
        <v>38214</v>
      </c>
      <c r="B37354" t="str">
        <f t="shared" si="1241"/>
        <v>https://www.udobaer.de/out/media/public/cust/others/s0000861-2021-ch_it.pdf</v>
      </c>
    </row>
    <row r="37355" spans="1:2" x14ac:dyDescent="0.2">
      <c r="A37355" s="1" t="s">
        <v>38215</v>
      </c>
      <c r="B37355" t="str">
        <f t="shared" si="1241"/>
        <v>https://www.udobaer.de/out/media/public/cust/others/s0000861-2021-ch_it.pdf</v>
      </c>
    </row>
    <row r="37356" spans="1:2" x14ac:dyDescent="0.2">
      <c r="A37356" s="1" t="s">
        <v>38216</v>
      </c>
      <c r="B37356" t="str">
        <f t="shared" si="1241"/>
        <v>https://www.udobaer.de/out/media/public/cust/others/s0000861-2021-ch_it.pdf</v>
      </c>
    </row>
    <row r="37357" spans="1:2" x14ac:dyDescent="0.2">
      <c r="A37357" s="1" t="s">
        <v>38217</v>
      </c>
      <c r="B37357" t="str">
        <f t="shared" si="1241"/>
        <v>https://www.udobaer.de/out/media/public/cust/others/s0000861-2021-ch_it.pdf</v>
      </c>
    </row>
    <row r="37358" spans="1:2" x14ac:dyDescent="0.2">
      <c r="A37358" s="1" t="s">
        <v>38218</v>
      </c>
      <c r="B37358" t="str">
        <f t="shared" si="1241"/>
        <v>https://www.udobaer.de/out/media/public/cust/others/s0000861-2021-ch_it.pdf</v>
      </c>
    </row>
    <row r="37359" spans="1:2" x14ac:dyDescent="0.2">
      <c r="A37359" s="1" t="s">
        <v>38219</v>
      </c>
      <c r="B37359" t="str">
        <f t="shared" si="1241"/>
        <v>https://www.udobaer.de/out/media/public/cust/others/s0000861-2021-ch_it.pdf</v>
      </c>
    </row>
    <row r="37360" spans="1:2" x14ac:dyDescent="0.2">
      <c r="A37360" s="1" t="s">
        <v>38220</v>
      </c>
      <c r="B37360" t="str">
        <f t="shared" si="1241"/>
        <v>https://www.udobaer.de/out/media/public/cust/others/s0000861-2021-ch_it.pdf</v>
      </c>
    </row>
    <row r="37361" spans="1:2" x14ac:dyDescent="0.2">
      <c r="A37361" s="1" t="s">
        <v>38221</v>
      </c>
      <c r="B37361" t="str">
        <f t="shared" si="1241"/>
        <v>https://www.udobaer.de/out/media/public/cust/others/s0000861-2021-ch_it.pdf</v>
      </c>
    </row>
    <row r="37362" spans="1:2" x14ac:dyDescent="0.2">
      <c r="A37362" s="1" t="s">
        <v>38222</v>
      </c>
      <c r="B37362" t="str">
        <f t="shared" ref="B37362:B37393" si="1242">HYPERLINK("https://www.udobaer.de/out/media/public/cust/others/s0000861-2021-ch_it.pdf")</f>
        <v>https://www.udobaer.de/out/media/public/cust/others/s0000861-2021-ch_it.pdf</v>
      </c>
    </row>
    <row r="37363" spans="1:2" x14ac:dyDescent="0.2">
      <c r="A37363" s="1" t="s">
        <v>38223</v>
      </c>
      <c r="B37363" t="str">
        <f t="shared" si="1242"/>
        <v>https://www.udobaer.de/out/media/public/cust/others/s0000861-2021-ch_it.pdf</v>
      </c>
    </row>
    <row r="37364" spans="1:2" x14ac:dyDescent="0.2">
      <c r="A37364" s="1" t="s">
        <v>38224</v>
      </c>
      <c r="B37364" t="str">
        <f t="shared" si="1242"/>
        <v>https://www.udobaer.de/out/media/public/cust/others/s0000861-2021-ch_it.pdf</v>
      </c>
    </row>
    <row r="37365" spans="1:2" x14ac:dyDescent="0.2">
      <c r="A37365" s="1" t="s">
        <v>38225</v>
      </c>
      <c r="B37365" t="str">
        <f t="shared" si="1242"/>
        <v>https://www.udobaer.de/out/media/public/cust/others/s0000861-2021-ch_it.pdf</v>
      </c>
    </row>
    <row r="37366" spans="1:2" x14ac:dyDescent="0.2">
      <c r="A37366" s="1" t="s">
        <v>38226</v>
      </c>
      <c r="B37366" t="str">
        <f t="shared" si="1242"/>
        <v>https://www.udobaer.de/out/media/public/cust/others/s0000861-2021-ch_it.pdf</v>
      </c>
    </row>
    <row r="37367" spans="1:2" x14ac:dyDescent="0.2">
      <c r="A37367" s="1" t="s">
        <v>38227</v>
      </c>
      <c r="B37367" t="str">
        <f t="shared" si="1242"/>
        <v>https://www.udobaer.de/out/media/public/cust/others/s0000861-2021-ch_it.pdf</v>
      </c>
    </row>
    <row r="37368" spans="1:2" x14ac:dyDescent="0.2">
      <c r="A37368" s="1" t="s">
        <v>38228</v>
      </c>
      <c r="B37368" t="str">
        <f t="shared" si="1242"/>
        <v>https://www.udobaer.de/out/media/public/cust/others/s0000861-2021-ch_it.pdf</v>
      </c>
    </row>
    <row r="37369" spans="1:2" x14ac:dyDescent="0.2">
      <c r="A37369" s="1" t="s">
        <v>38229</v>
      </c>
      <c r="B37369" t="str">
        <f t="shared" si="1242"/>
        <v>https://www.udobaer.de/out/media/public/cust/others/s0000861-2021-ch_it.pdf</v>
      </c>
    </row>
    <row r="37370" spans="1:2" x14ac:dyDescent="0.2">
      <c r="A37370" s="1" t="s">
        <v>38230</v>
      </c>
      <c r="B37370" t="str">
        <f t="shared" si="1242"/>
        <v>https://www.udobaer.de/out/media/public/cust/others/s0000861-2021-ch_it.pdf</v>
      </c>
    </row>
    <row r="37371" spans="1:2" x14ac:dyDescent="0.2">
      <c r="A37371" s="1" t="s">
        <v>38231</v>
      </c>
      <c r="B37371" t="str">
        <f t="shared" si="1242"/>
        <v>https://www.udobaer.de/out/media/public/cust/others/s0000861-2021-ch_it.pdf</v>
      </c>
    </row>
    <row r="37372" spans="1:2" x14ac:dyDescent="0.2">
      <c r="A37372" s="1" t="s">
        <v>38232</v>
      </c>
      <c r="B37372" t="str">
        <f t="shared" si="1242"/>
        <v>https://www.udobaer.de/out/media/public/cust/others/s0000861-2021-ch_it.pdf</v>
      </c>
    </row>
    <row r="37373" spans="1:2" x14ac:dyDescent="0.2">
      <c r="A37373" s="1" t="s">
        <v>38233</v>
      </c>
      <c r="B37373" t="str">
        <f t="shared" si="1242"/>
        <v>https://www.udobaer.de/out/media/public/cust/others/s0000861-2021-ch_it.pdf</v>
      </c>
    </row>
    <row r="37374" spans="1:2" x14ac:dyDescent="0.2">
      <c r="A37374" s="1" t="s">
        <v>38234</v>
      </c>
      <c r="B37374" t="str">
        <f t="shared" si="1242"/>
        <v>https://www.udobaer.de/out/media/public/cust/others/s0000861-2021-ch_it.pdf</v>
      </c>
    </row>
    <row r="37375" spans="1:2" x14ac:dyDescent="0.2">
      <c r="A37375" s="1" t="s">
        <v>38235</v>
      </c>
      <c r="B37375" t="str">
        <f t="shared" si="1242"/>
        <v>https://www.udobaer.de/out/media/public/cust/others/s0000861-2021-ch_it.pdf</v>
      </c>
    </row>
    <row r="37376" spans="1:2" x14ac:dyDescent="0.2">
      <c r="A37376" s="1" t="s">
        <v>38236</v>
      </c>
      <c r="B37376" t="str">
        <f t="shared" si="1242"/>
        <v>https://www.udobaer.de/out/media/public/cust/others/s0000861-2021-ch_it.pdf</v>
      </c>
    </row>
    <row r="37377" spans="1:2" x14ac:dyDescent="0.2">
      <c r="A37377" s="1" t="s">
        <v>38237</v>
      </c>
      <c r="B37377" t="str">
        <f t="shared" si="1242"/>
        <v>https://www.udobaer.de/out/media/public/cust/others/s0000861-2021-ch_it.pdf</v>
      </c>
    </row>
    <row r="37378" spans="1:2" x14ac:dyDescent="0.2">
      <c r="A37378" s="1" t="s">
        <v>38238</v>
      </c>
      <c r="B37378" t="str">
        <f t="shared" si="1242"/>
        <v>https://www.udobaer.de/out/media/public/cust/others/s0000861-2021-ch_it.pdf</v>
      </c>
    </row>
    <row r="37379" spans="1:2" x14ac:dyDescent="0.2">
      <c r="A37379" s="1" t="s">
        <v>39546</v>
      </c>
      <c r="B37379" t="str">
        <f t="shared" si="1242"/>
        <v>https://www.udobaer.de/out/media/public/cust/others/s0000861-2021-ch_it.pdf</v>
      </c>
    </row>
    <row r="37380" spans="1:2" x14ac:dyDescent="0.2">
      <c r="A37380" s="1" t="s">
        <v>39547</v>
      </c>
      <c r="B37380" t="str">
        <f t="shared" si="1242"/>
        <v>https://www.udobaer.de/out/media/public/cust/others/s0000861-2021-ch_it.pdf</v>
      </c>
    </row>
    <row r="37381" spans="1:2" x14ac:dyDescent="0.2">
      <c r="A37381" s="1" t="s">
        <v>39548</v>
      </c>
      <c r="B37381" t="str">
        <f t="shared" si="1242"/>
        <v>https://www.udobaer.de/out/media/public/cust/others/s0000861-2021-ch_it.pdf</v>
      </c>
    </row>
    <row r="37382" spans="1:2" x14ac:dyDescent="0.2">
      <c r="A37382" s="1" t="s">
        <v>39549</v>
      </c>
      <c r="B37382" t="str">
        <f t="shared" si="1242"/>
        <v>https://www.udobaer.de/out/media/public/cust/others/s0000861-2021-ch_it.pdf</v>
      </c>
    </row>
    <row r="37383" spans="1:2" x14ac:dyDescent="0.2">
      <c r="A37383" s="1" t="s">
        <v>39550</v>
      </c>
      <c r="B37383" t="str">
        <f t="shared" si="1242"/>
        <v>https://www.udobaer.de/out/media/public/cust/others/s0000861-2021-ch_it.pdf</v>
      </c>
    </row>
    <row r="37384" spans="1:2" x14ac:dyDescent="0.2">
      <c r="A37384" s="1" t="s">
        <v>39551</v>
      </c>
      <c r="B37384" t="str">
        <f t="shared" si="1242"/>
        <v>https://www.udobaer.de/out/media/public/cust/others/s0000861-2021-ch_it.pdf</v>
      </c>
    </row>
    <row r="37385" spans="1:2" x14ac:dyDescent="0.2">
      <c r="A37385" s="1" t="s">
        <v>39552</v>
      </c>
      <c r="B37385" t="str">
        <f t="shared" si="1242"/>
        <v>https://www.udobaer.de/out/media/public/cust/others/s0000861-2021-ch_it.pdf</v>
      </c>
    </row>
    <row r="37386" spans="1:2" x14ac:dyDescent="0.2">
      <c r="A37386" s="1" t="s">
        <v>39553</v>
      </c>
      <c r="B37386" t="str">
        <f t="shared" si="1242"/>
        <v>https://www.udobaer.de/out/media/public/cust/others/s0000861-2021-ch_it.pdf</v>
      </c>
    </row>
    <row r="37387" spans="1:2" x14ac:dyDescent="0.2">
      <c r="A37387" s="1" t="s">
        <v>39554</v>
      </c>
      <c r="B37387" t="str">
        <f t="shared" si="1242"/>
        <v>https://www.udobaer.de/out/media/public/cust/others/s0000861-2021-ch_it.pdf</v>
      </c>
    </row>
    <row r="37388" spans="1:2" x14ac:dyDescent="0.2">
      <c r="A37388" s="1" t="s">
        <v>39555</v>
      </c>
      <c r="B37388" t="str">
        <f t="shared" si="1242"/>
        <v>https://www.udobaer.de/out/media/public/cust/others/s0000861-2021-ch_it.pdf</v>
      </c>
    </row>
    <row r="37389" spans="1:2" x14ac:dyDescent="0.2">
      <c r="A37389" s="1" t="s">
        <v>39556</v>
      </c>
      <c r="B37389" t="str">
        <f t="shared" si="1242"/>
        <v>https://www.udobaer.de/out/media/public/cust/others/s0000861-2021-ch_it.pdf</v>
      </c>
    </row>
    <row r="37390" spans="1:2" x14ac:dyDescent="0.2">
      <c r="A37390" s="1" t="s">
        <v>39557</v>
      </c>
      <c r="B37390" t="str">
        <f t="shared" si="1242"/>
        <v>https://www.udobaer.de/out/media/public/cust/others/s0000861-2021-ch_it.pdf</v>
      </c>
    </row>
    <row r="37391" spans="1:2" x14ac:dyDescent="0.2">
      <c r="A37391" s="1" t="s">
        <v>39558</v>
      </c>
      <c r="B37391" t="str">
        <f t="shared" si="1242"/>
        <v>https://www.udobaer.de/out/media/public/cust/others/s0000861-2021-ch_it.pdf</v>
      </c>
    </row>
    <row r="37392" spans="1:2" x14ac:dyDescent="0.2">
      <c r="A37392" s="1" t="s">
        <v>39559</v>
      </c>
      <c r="B37392" t="str">
        <f t="shared" si="1242"/>
        <v>https://www.udobaer.de/out/media/public/cust/others/s0000861-2021-ch_it.pdf</v>
      </c>
    </row>
    <row r="37393" spans="1:2" x14ac:dyDescent="0.2">
      <c r="A37393" s="1" t="s">
        <v>39560</v>
      </c>
      <c r="B37393" t="str">
        <f t="shared" si="1242"/>
        <v>https://www.udobaer.de/out/media/public/cust/others/s0000861-2021-ch_it.pdf</v>
      </c>
    </row>
    <row r="37394" spans="1:2" x14ac:dyDescent="0.2">
      <c r="A37394" s="1" t="s">
        <v>39561</v>
      </c>
      <c r="B37394" t="str">
        <f t="shared" ref="B37394:B37414" si="1243">HYPERLINK("https://www.udobaer.de/out/media/public/cust/others/s0000861-2021-ch_it.pdf")</f>
        <v>https://www.udobaer.de/out/media/public/cust/others/s0000861-2021-ch_it.pdf</v>
      </c>
    </row>
    <row r="37395" spans="1:2" x14ac:dyDescent="0.2">
      <c r="A37395" s="1" t="s">
        <v>39562</v>
      </c>
      <c r="B37395" t="str">
        <f t="shared" si="1243"/>
        <v>https://www.udobaer.de/out/media/public/cust/others/s0000861-2021-ch_it.pdf</v>
      </c>
    </row>
    <row r="37396" spans="1:2" x14ac:dyDescent="0.2">
      <c r="A37396" s="1" t="s">
        <v>39563</v>
      </c>
      <c r="B37396" t="str">
        <f t="shared" si="1243"/>
        <v>https://www.udobaer.de/out/media/public/cust/others/s0000861-2021-ch_it.pdf</v>
      </c>
    </row>
    <row r="37397" spans="1:2" x14ac:dyDescent="0.2">
      <c r="A37397" s="1" t="s">
        <v>39564</v>
      </c>
      <c r="B37397" t="str">
        <f t="shared" si="1243"/>
        <v>https://www.udobaer.de/out/media/public/cust/others/s0000861-2021-ch_it.pdf</v>
      </c>
    </row>
    <row r="37398" spans="1:2" x14ac:dyDescent="0.2">
      <c r="A37398" s="1" t="s">
        <v>39565</v>
      </c>
      <c r="B37398" t="str">
        <f t="shared" si="1243"/>
        <v>https://www.udobaer.de/out/media/public/cust/others/s0000861-2021-ch_it.pdf</v>
      </c>
    </row>
    <row r="37399" spans="1:2" x14ac:dyDescent="0.2">
      <c r="A37399" s="1" t="s">
        <v>39566</v>
      </c>
      <c r="B37399" t="str">
        <f t="shared" si="1243"/>
        <v>https://www.udobaer.de/out/media/public/cust/others/s0000861-2021-ch_it.pdf</v>
      </c>
    </row>
    <row r="37400" spans="1:2" x14ac:dyDescent="0.2">
      <c r="A37400" s="1" t="s">
        <v>39567</v>
      </c>
      <c r="B37400" t="str">
        <f t="shared" si="1243"/>
        <v>https://www.udobaer.de/out/media/public/cust/others/s0000861-2021-ch_it.pdf</v>
      </c>
    </row>
    <row r="37401" spans="1:2" x14ac:dyDescent="0.2">
      <c r="A37401" s="1" t="s">
        <v>39568</v>
      </c>
      <c r="B37401" t="str">
        <f t="shared" si="1243"/>
        <v>https://www.udobaer.de/out/media/public/cust/others/s0000861-2021-ch_it.pdf</v>
      </c>
    </row>
    <row r="37402" spans="1:2" x14ac:dyDescent="0.2">
      <c r="A37402" s="1" t="s">
        <v>39569</v>
      </c>
      <c r="B37402" t="str">
        <f t="shared" si="1243"/>
        <v>https://www.udobaer.de/out/media/public/cust/others/s0000861-2021-ch_it.pdf</v>
      </c>
    </row>
    <row r="37403" spans="1:2" x14ac:dyDescent="0.2">
      <c r="A37403" s="1" t="s">
        <v>39570</v>
      </c>
      <c r="B37403" t="str">
        <f t="shared" si="1243"/>
        <v>https://www.udobaer.de/out/media/public/cust/others/s0000861-2021-ch_it.pdf</v>
      </c>
    </row>
    <row r="37404" spans="1:2" x14ac:dyDescent="0.2">
      <c r="A37404" s="1" t="s">
        <v>39571</v>
      </c>
      <c r="B37404" t="str">
        <f t="shared" si="1243"/>
        <v>https://www.udobaer.de/out/media/public/cust/others/s0000861-2021-ch_it.pdf</v>
      </c>
    </row>
    <row r="37405" spans="1:2" x14ac:dyDescent="0.2">
      <c r="A37405" s="1" t="s">
        <v>39572</v>
      </c>
      <c r="B37405" t="str">
        <f t="shared" si="1243"/>
        <v>https://www.udobaer.de/out/media/public/cust/others/s0000861-2021-ch_it.pdf</v>
      </c>
    </row>
    <row r="37406" spans="1:2" x14ac:dyDescent="0.2">
      <c r="A37406" s="1" t="s">
        <v>39573</v>
      </c>
      <c r="B37406" t="str">
        <f t="shared" si="1243"/>
        <v>https://www.udobaer.de/out/media/public/cust/others/s0000861-2021-ch_it.pdf</v>
      </c>
    </row>
    <row r="37407" spans="1:2" x14ac:dyDescent="0.2">
      <c r="A37407" s="1" t="s">
        <v>39574</v>
      </c>
      <c r="B37407" t="str">
        <f t="shared" si="1243"/>
        <v>https://www.udobaer.de/out/media/public/cust/others/s0000861-2021-ch_it.pdf</v>
      </c>
    </row>
    <row r="37408" spans="1:2" x14ac:dyDescent="0.2">
      <c r="A37408" s="1" t="s">
        <v>39575</v>
      </c>
      <c r="B37408" t="str">
        <f t="shared" si="1243"/>
        <v>https://www.udobaer.de/out/media/public/cust/others/s0000861-2021-ch_it.pdf</v>
      </c>
    </row>
    <row r="37409" spans="1:2" x14ac:dyDescent="0.2">
      <c r="A37409" s="1" t="s">
        <v>39576</v>
      </c>
      <c r="B37409" t="str">
        <f t="shared" si="1243"/>
        <v>https://www.udobaer.de/out/media/public/cust/others/s0000861-2021-ch_it.pdf</v>
      </c>
    </row>
    <row r="37410" spans="1:2" x14ac:dyDescent="0.2">
      <c r="A37410" s="1" t="s">
        <v>39577</v>
      </c>
      <c r="B37410" t="str">
        <f t="shared" si="1243"/>
        <v>https://www.udobaer.de/out/media/public/cust/others/s0000861-2021-ch_it.pdf</v>
      </c>
    </row>
    <row r="37411" spans="1:2" x14ac:dyDescent="0.2">
      <c r="A37411" s="1" t="s">
        <v>39578</v>
      </c>
      <c r="B37411" t="str">
        <f t="shared" si="1243"/>
        <v>https://www.udobaer.de/out/media/public/cust/others/s0000861-2021-ch_it.pdf</v>
      </c>
    </row>
    <row r="37412" spans="1:2" x14ac:dyDescent="0.2">
      <c r="A37412" s="1" t="s">
        <v>39579</v>
      </c>
      <c r="B37412" t="str">
        <f t="shared" si="1243"/>
        <v>https://www.udobaer.de/out/media/public/cust/others/s0000861-2021-ch_it.pdf</v>
      </c>
    </row>
    <row r="37413" spans="1:2" x14ac:dyDescent="0.2">
      <c r="A37413" s="1" t="s">
        <v>39580</v>
      </c>
      <c r="B37413" t="str">
        <f t="shared" si="1243"/>
        <v>https://www.udobaer.de/out/media/public/cust/others/s0000861-2021-ch_it.pdf</v>
      </c>
    </row>
    <row r="37414" spans="1:2" x14ac:dyDescent="0.2">
      <c r="A37414" s="1" t="s">
        <v>39581</v>
      </c>
      <c r="B37414" t="str">
        <f t="shared" si="1243"/>
        <v>https://www.udobaer.de/out/media/public/cust/others/s0000861-2021-ch_it.pdf</v>
      </c>
    </row>
    <row r="37415" spans="1:2" x14ac:dyDescent="0.2">
      <c r="A37415" s="1" t="s">
        <v>516</v>
      </c>
      <c r="B37415" t="str">
        <f t="shared" ref="B37415:B37434" si="1244">HYPERLINK("https://www.udobaer.de/out/media/public/cust/others/s0000862-2021-ch_it.pdf")</f>
        <v>https://www.udobaer.de/out/media/public/cust/others/s0000862-2021-ch_it.pdf</v>
      </c>
    </row>
    <row r="37416" spans="1:2" x14ac:dyDescent="0.2">
      <c r="A37416" s="1" t="s">
        <v>523</v>
      </c>
      <c r="B37416" t="str">
        <f t="shared" si="1244"/>
        <v>https://www.udobaer.de/out/media/public/cust/others/s0000862-2021-ch_it.pdf</v>
      </c>
    </row>
    <row r="37417" spans="1:2" x14ac:dyDescent="0.2">
      <c r="A37417" s="1" t="s">
        <v>26391</v>
      </c>
      <c r="B37417" t="str">
        <f t="shared" si="1244"/>
        <v>https://www.udobaer.de/out/media/public/cust/others/s0000862-2021-ch_it.pdf</v>
      </c>
    </row>
    <row r="37418" spans="1:2" x14ac:dyDescent="0.2">
      <c r="A37418" s="1" t="s">
        <v>26392</v>
      </c>
      <c r="B37418" t="str">
        <f t="shared" si="1244"/>
        <v>https://www.udobaer.de/out/media/public/cust/others/s0000862-2021-ch_it.pdf</v>
      </c>
    </row>
    <row r="37419" spans="1:2" x14ac:dyDescent="0.2">
      <c r="A37419" s="1" t="s">
        <v>26393</v>
      </c>
      <c r="B37419" t="str">
        <f t="shared" si="1244"/>
        <v>https://www.udobaer.de/out/media/public/cust/others/s0000862-2021-ch_it.pdf</v>
      </c>
    </row>
    <row r="37420" spans="1:2" x14ac:dyDescent="0.2">
      <c r="A37420" s="1" t="s">
        <v>26394</v>
      </c>
      <c r="B37420" t="str">
        <f t="shared" si="1244"/>
        <v>https://www.udobaer.de/out/media/public/cust/others/s0000862-2021-ch_it.pdf</v>
      </c>
    </row>
    <row r="37421" spans="1:2" x14ac:dyDescent="0.2">
      <c r="A37421" s="1" t="s">
        <v>26395</v>
      </c>
      <c r="B37421" t="str">
        <f t="shared" si="1244"/>
        <v>https://www.udobaer.de/out/media/public/cust/others/s0000862-2021-ch_it.pdf</v>
      </c>
    </row>
    <row r="37422" spans="1:2" x14ac:dyDescent="0.2">
      <c r="A37422" s="1" t="s">
        <v>26396</v>
      </c>
      <c r="B37422" t="str">
        <f t="shared" si="1244"/>
        <v>https://www.udobaer.de/out/media/public/cust/others/s0000862-2021-ch_it.pdf</v>
      </c>
    </row>
    <row r="37423" spans="1:2" x14ac:dyDescent="0.2">
      <c r="A37423" s="1" t="s">
        <v>26397</v>
      </c>
      <c r="B37423" t="str">
        <f t="shared" si="1244"/>
        <v>https://www.udobaer.de/out/media/public/cust/others/s0000862-2021-ch_it.pdf</v>
      </c>
    </row>
    <row r="37424" spans="1:2" x14ac:dyDescent="0.2">
      <c r="A37424" s="1" t="s">
        <v>26398</v>
      </c>
      <c r="B37424" t="str">
        <f t="shared" si="1244"/>
        <v>https://www.udobaer.de/out/media/public/cust/others/s0000862-2021-ch_it.pdf</v>
      </c>
    </row>
    <row r="37425" spans="1:2" x14ac:dyDescent="0.2">
      <c r="A37425" s="1" t="s">
        <v>26399</v>
      </c>
      <c r="B37425" t="str">
        <f t="shared" si="1244"/>
        <v>https://www.udobaer.de/out/media/public/cust/others/s0000862-2021-ch_it.pdf</v>
      </c>
    </row>
    <row r="37426" spans="1:2" x14ac:dyDescent="0.2">
      <c r="A37426" s="1" t="s">
        <v>43103</v>
      </c>
      <c r="B37426" t="str">
        <f t="shared" si="1244"/>
        <v>https://www.udobaer.de/out/media/public/cust/others/s0000862-2021-ch_it.pdf</v>
      </c>
    </row>
    <row r="37427" spans="1:2" x14ac:dyDescent="0.2">
      <c r="A37427" s="1" t="s">
        <v>43104</v>
      </c>
      <c r="B37427" t="str">
        <f t="shared" si="1244"/>
        <v>https://www.udobaer.de/out/media/public/cust/others/s0000862-2021-ch_it.pdf</v>
      </c>
    </row>
    <row r="37428" spans="1:2" x14ac:dyDescent="0.2">
      <c r="A37428" s="1" t="s">
        <v>43105</v>
      </c>
      <c r="B37428" t="str">
        <f t="shared" si="1244"/>
        <v>https://www.udobaer.de/out/media/public/cust/others/s0000862-2021-ch_it.pdf</v>
      </c>
    </row>
    <row r="37429" spans="1:2" x14ac:dyDescent="0.2">
      <c r="A37429" s="1" t="s">
        <v>43106</v>
      </c>
      <c r="B37429" t="str">
        <f t="shared" si="1244"/>
        <v>https://www.udobaer.de/out/media/public/cust/others/s0000862-2021-ch_it.pdf</v>
      </c>
    </row>
    <row r="37430" spans="1:2" x14ac:dyDescent="0.2">
      <c r="A37430" s="1" t="s">
        <v>43107</v>
      </c>
      <c r="B37430" t="str">
        <f t="shared" si="1244"/>
        <v>https://www.udobaer.de/out/media/public/cust/others/s0000862-2021-ch_it.pdf</v>
      </c>
    </row>
    <row r="37431" spans="1:2" x14ac:dyDescent="0.2">
      <c r="A37431" s="1" t="s">
        <v>43108</v>
      </c>
      <c r="B37431" t="str">
        <f t="shared" si="1244"/>
        <v>https://www.udobaer.de/out/media/public/cust/others/s0000862-2021-ch_it.pdf</v>
      </c>
    </row>
    <row r="37432" spans="1:2" x14ac:dyDescent="0.2">
      <c r="A37432" s="1" t="s">
        <v>43109</v>
      </c>
      <c r="B37432" t="str">
        <f t="shared" si="1244"/>
        <v>https://www.udobaer.de/out/media/public/cust/others/s0000862-2021-ch_it.pdf</v>
      </c>
    </row>
    <row r="37433" spans="1:2" x14ac:dyDescent="0.2">
      <c r="A37433" s="1" t="s">
        <v>43110</v>
      </c>
      <c r="B37433" t="str">
        <f t="shared" si="1244"/>
        <v>https://www.udobaer.de/out/media/public/cust/others/s0000862-2021-ch_it.pdf</v>
      </c>
    </row>
    <row r="37434" spans="1:2" x14ac:dyDescent="0.2">
      <c r="A37434" s="1" t="s">
        <v>43111</v>
      </c>
      <c r="B37434" t="str">
        <f t="shared" si="1244"/>
        <v>https://www.udobaer.de/out/media/public/cust/others/s0000862-2021-ch_it.pdf</v>
      </c>
    </row>
    <row r="37435" spans="1:2" x14ac:dyDescent="0.2">
      <c r="A37435" s="1" t="s">
        <v>41058</v>
      </c>
      <c r="B37435" t="str">
        <f>HYPERLINK("https://www.udobaer.de/out/media/public/cust/others/s0000863-2021-ch_it.pdf")</f>
        <v>https://www.udobaer.de/out/media/public/cust/others/s0000863-2021-ch_it.pdf</v>
      </c>
    </row>
    <row r="37436" spans="1:2" x14ac:dyDescent="0.2">
      <c r="A37436" s="1" t="s">
        <v>41059</v>
      </c>
      <c r="B37436" t="str">
        <f>HYPERLINK("https://www.udobaer.de/out/media/public/cust/others/s0000863-2021-ch_it.pdf")</f>
        <v>https://www.udobaer.de/out/media/public/cust/others/s0000863-2021-ch_it.pdf</v>
      </c>
    </row>
    <row r="37437" spans="1:2" x14ac:dyDescent="0.2">
      <c r="A37437" s="1" t="s">
        <v>41060</v>
      </c>
      <c r="B37437" t="str">
        <f>HYPERLINK("https://www.udobaer.de/out/media/public/cust/others/s0000863-2021-ch_it.pdf")</f>
        <v>https://www.udobaer.de/out/media/public/cust/others/s0000863-2021-ch_it.pdf</v>
      </c>
    </row>
    <row r="37438" spans="1:2" x14ac:dyDescent="0.2">
      <c r="A37438" s="1" t="s">
        <v>38797</v>
      </c>
      <c r="B37438" t="str">
        <f t="shared" ref="B37438:B37473" si="1245">HYPERLINK("https://www.udobaer.de/out/media/public/cust/others/s0000864-2021-ch_it.pdf")</f>
        <v>https://www.udobaer.de/out/media/public/cust/others/s0000864-2021-ch_it.pdf</v>
      </c>
    </row>
    <row r="37439" spans="1:2" x14ac:dyDescent="0.2">
      <c r="A37439" s="1" t="s">
        <v>38798</v>
      </c>
      <c r="B37439" t="str">
        <f t="shared" si="1245"/>
        <v>https://www.udobaer.de/out/media/public/cust/others/s0000864-2021-ch_it.pdf</v>
      </c>
    </row>
    <row r="37440" spans="1:2" x14ac:dyDescent="0.2">
      <c r="A37440" s="1" t="s">
        <v>38799</v>
      </c>
      <c r="B37440" t="str">
        <f t="shared" si="1245"/>
        <v>https://www.udobaer.de/out/media/public/cust/others/s0000864-2021-ch_it.pdf</v>
      </c>
    </row>
    <row r="37441" spans="1:2" x14ac:dyDescent="0.2">
      <c r="A37441" s="1" t="s">
        <v>38800</v>
      </c>
      <c r="B37441" t="str">
        <f t="shared" si="1245"/>
        <v>https://www.udobaer.de/out/media/public/cust/others/s0000864-2021-ch_it.pdf</v>
      </c>
    </row>
    <row r="37442" spans="1:2" x14ac:dyDescent="0.2">
      <c r="A37442" s="1" t="s">
        <v>38801</v>
      </c>
      <c r="B37442" t="str">
        <f t="shared" si="1245"/>
        <v>https://www.udobaer.de/out/media/public/cust/others/s0000864-2021-ch_it.pdf</v>
      </c>
    </row>
    <row r="37443" spans="1:2" x14ac:dyDescent="0.2">
      <c r="A37443" s="1" t="s">
        <v>38802</v>
      </c>
      <c r="B37443" t="str">
        <f t="shared" si="1245"/>
        <v>https://www.udobaer.de/out/media/public/cust/others/s0000864-2021-ch_it.pdf</v>
      </c>
    </row>
    <row r="37444" spans="1:2" x14ac:dyDescent="0.2">
      <c r="A37444" s="1" t="s">
        <v>38803</v>
      </c>
      <c r="B37444" t="str">
        <f t="shared" si="1245"/>
        <v>https://www.udobaer.de/out/media/public/cust/others/s0000864-2021-ch_it.pdf</v>
      </c>
    </row>
    <row r="37445" spans="1:2" x14ac:dyDescent="0.2">
      <c r="A37445" s="1" t="s">
        <v>38804</v>
      </c>
      <c r="B37445" t="str">
        <f t="shared" si="1245"/>
        <v>https://www.udobaer.de/out/media/public/cust/others/s0000864-2021-ch_it.pdf</v>
      </c>
    </row>
    <row r="37446" spans="1:2" x14ac:dyDescent="0.2">
      <c r="A37446" s="1" t="s">
        <v>38805</v>
      </c>
      <c r="B37446" t="str">
        <f t="shared" si="1245"/>
        <v>https://www.udobaer.de/out/media/public/cust/others/s0000864-2021-ch_it.pdf</v>
      </c>
    </row>
    <row r="37447" spans="1:2" x14ac:dyDescent="0.2">
      <c r="A37447" s="1" t="s">
        <v>38806</v>
      </c>
      <c r="B37447" t="str">
        <f t="shared" si="1245"/>
        <v>https://www.udobaer.de/out/media/public/cust/others/s0000864-2021-ch_it.pdf</v>
      </c>
    </row>
    <row r="37448" spans="1:2" x14ac:dyDescent="0.2">
      <c r="A37448" s="1" t="s">
        <v>38807</v>
      </c>
      <c r="B37448" t="str">
        <f t="shared" si="1245"/>
        <v>https://www.udobaer.de/out/media/public/cust/others/s0000864-2021-ch_it.pdf</v>
      </c>
    </row>
    <row r="37449" spans="1:2" x14ac:dyDescent="0.2">
      <c r="A37449" s="1" t="s">
        <v>38808</v>
      </c>
      <c r="B37449" t="str">
        <f t="shared" si="1245"/>
        <v>https://www.udobaer.de/out/media/public/cust/others/s0000864-2021-ch_it.pdf</v>
      </c>
    </row>
    <row r="37450" spans="1:2" x14ac:dyDescent="0.2">
      <c r="A37450" s="1" t="s">
        <v>38809</v>
      </c>
      <c r="B37450" t="str">
        <f t="shared" si="1245"/>
        <v>https://www.udobaer.de/out/media/public/cust/others/s0000864-2021-ch_it.pdf</v>
      </c>
    </row>
    <row r="37451" spans="1:2" x14ac:dyDescent="0.2">
      <c r="A37451" s="1" t="s">
        <v>38810</v>
      </c>
      <c r="B37451" t="str">
        <f t="shared" si="1245"/>
        <v>https://www.udobaer.de/out/media/public/cust/others/s0000864-2021-ch_it.pdf</v>
      </c>
    </row>
    <row r="37452" spans="1:2" x14ac:dyDescent="0.2">
      <c r="A37452" s="1" t="s">
        <v>38811</v>
      </c>
      <c r="B37452" t="str">
        <f t="shared" si="1245"/>
        <v>https://www.udobaer.de/out/media/public/cust/others/s0000864-2021-ch_it.pdf</v>
      </c>
    </row>
    <row r="37453" spans="1:2" x14ac:dyDescent="0.2">
      <c r="A37453" s="1" t="s">
        <v>38812</v>
      </c>
      <c r="B37453" t="str">
        <f t="shared" si="1245"/>
        <v>https://www.udobaer.de/out/media/public/cust/others/s0000864-2021-ch_it.pdf</v>
      </c>
    </row>
    <row r="37454" spans="1:2" x14ac:dyDescent="0.2">
      <c r="A37454" s="1" t="s">
        <v>38813</v>
      </c>
      <c r="B37454" t="str">
        <f t="shared" si="1245"/>
        <v>https://www.udobaer.de/out/media/public/cust/others/s0000864-2021-ch_it.pdf</v>
      </c>
    </row>
    <row r="37455" spans="1:2" x14ac:dyDescent="0.2">
      <c r="A37455" s="1" t="s">
        <v>38814</v>
      </c>
      <c r="B37455" t="str">
        <f t="shared" si="1245"/>
        <v>https://www.udobaer.de/out/media/public/cust/others/s0000864-2021-ch_it.pdf</v>
      </c>
    </row>
    <row r="37456" spans="1:2" x14ac:dyDescent="0.2">
      <c r="A37456" s="1" t="s">
        <v>38815</v>
      </c>
      <c r="B37456" t="str">
        <f t="shared" si="1245"/>
        <v>https://www.udobaer.de/out/media/public/cust/others/s0000864-2021-ch_it.pdf</v>
      </c>
    </row>
    <row r="37457" spans="1:2" x14ac:dyDescent="0.2">
      <c r="A37457" s="1" t="s">
        <v>38816</v>
      </c>
      <c r="B37457" t="str">
        <f t="shared" si="1245"/>
        <v>https://www.udobaer.de/out/media/public/cust/others/s0000864-2021-ch_it.pdf</v>
      </c>
    </row>
    <row r="37458" spans="1:2" x14ac:dyDescent="0.2">
      <c r="A37458" s="1" t="s">
        <v>38817</v>
      </c>
      <c r="B37458" t="str">
        <f t="shared" si="1245"/>
        <v>https://www.udobaer.de/out/media/public/cust/others/s0000864-2021-ch_it.pdf</v>
      </c>
    </row>
    <row r="37459" spans="1:2" x14ac:dyDescent="0.2">
      <c r="A37459" s="1" t="s">
        <v>38818</v>
      </c>
      <c r="B37459" t="str">
        <f t="shared" si="1245"/>
        <v>https://www.udobaer.de/out/media/public/cust/others/s0000864-2021-ch_it.pdf</v>
      </c>
    </row>
    <row r="37460" spans="1:2" x14ac:dyDescent="0.2">
      <c r="A37460" s="1" t="s">
        <v>38819</v>
      </c>
      <c r="B37460" t="str">
        <f t="shared" si="1245"/>
        <v>https://www.udobaer.de/out/media/public/cust/others/s0000864-2021-ch_it.pdf</v>
      </c>
    </row>
    <row r="37461" spans="1:2" x14ac:dyDescent="0.2">
      <c r="A37461" s="1" t="s">
        <v>38820</v>
      </c>
      <c r="B37461" t="str">
        <f t="shared" si="1245"/>
        <v>https://www.udobaer.de/out/media/public/cust/others/s0000864-2021-ch_it.pdf</v>
      </c>
    </row>
    <row r="37462" spans="1:2" x14ac:dyDescent="0.2">
      <c r="A37462" s="1" t="s">
        <v>38821</v>
      </c>
      <c r="B37462" t="str">
        <f t="shared" si="1245"/>
        <v>https://www.udobaer.de/out/media/public/cust/others/s0000864-2021-ch_it.pdf</v>
      </c>
    </row>
    <row r="37463" spans="1:2" x14ac:dyDescent="0.2">
      <c r="A37463" s="1" t="s">
        <v>38822</v>
      </c>
      <c r="B37463" t="str">
        <f t="shared" si="1245"/>
        <v>https://www.udobaer.de/out/media/public/cust/others/s0000864-2021-ch_it.pdf</v>
      </c>
    </row>
    <row r="37464" spans="1:2" x14ac:dyDescent="0.2">
      <c r="A37464" s="1" t="s">
        <v>38823</v>
      </c>
      <c r="B37464" t="str">
        <f t="shared" si="1245"/>
        <v>https://www.udobaer.de/out/media/public/cust/others/s0000864-2021-ch_it.pdf</v>
      </c>
    </row>
    <row r="37465" spans="1:2" x14ac:dyDescent="0.2">
      <c r="A37465" s="1" t="s">
        <v>38824</v>
      </c>
      <c r="B37465" t="str">
        <f t="shared" si="1245"/>
        <v>https://www.udobaer.de/out/media/public/cust/others/s0000864-2021-ch_it.pdf</v>
      </c>
    </row>
    <row r="37466" spans="1:2" x14ac:dyDescent="0.2">
      <c r="A37466" s="1" t="s">
        <v>38825</v>
      </c>
      <c r="B37466" t="str">
        <f t="shared" si="1245"/>
        <v>https://www.udobaer.de/out/media/public/cust/others/s0000864-2021-ch_it.pdf</v>
      </c>
    </row>
    <row r="37467" spans="1:2" x14ac:dyDescent="0.2">
      <c r="A37467" s="1" t="s">
        <v>38826</v>
      </c>
      <c r="B37467" t="str">
        <f t="shared" si="1245"/>
        <v>https://www.udobaer.de/out/media/public/cust/others/s0000864-2021-ch_it.pdf</v>
      </c>
    </row>
    <row r="37468" spans="1:2" x14ac:dyDescent="0.2">
      <c r="A37468" s="1" t="s">
        <v>38827</v>
      </c>
      <c r="B37468" t="str">
        <f t="shared" si="1245"/>
        <v>https://www.udobaer.de/out/media/public/cust/others/s0000864-2021-ch_it.pdf</v>
      </c>
    </row>
    <row r="37469" spans="1:2" x14ac:dyDescent="0.2">
      <c r="A37469" s="1" t="s">
        <v>38828</v>
      </c>
      <c r="B37469" t="str">
        <f t="shared" si="1245"/>
        <v>https://www.udobaer.de/out/media/public/cust/others/s0000864-2021-ch_it.pdf</v>
      </c>
    </row>
    <row r="37470" spans="1:2" x14ac:dyDescent="0.2">
      <c r="A37470" s="1" t="s">
        <v>38829</v>
      </c>
      <c r="B37470" t="str">
        <f t="shared" si="1245"/>
        <v>https://www.udobaer.de/out/media/public/cust/others/s0000864-2021-ch_it.pdf</v>
      </c>
    </row>
    <row r="37471" spans="1:2" x14ac:dyDescent="0.2">
      <c r="A37471" s="1" t="s">
        <v>38830</v>
      </c>
      <c r="B37471" t="str">
        <f t="shared" si="1245"/>
        <v>https://www.udobaer.de/out/media/public/cust/others/s0000864-2021-ch_it.pdf</v>
      </c>
    </row>
    <row r="37472" spans="1:2" x14ac:dyDescent="0.2">
      <c r="A37472" s="1" t="s">
        <v>38831</v>
      </c>
      <c r="B37472" t="str">
        <f t="shared" si="1245"/>
        <v>https://www.udobaer.de/out/media/public/cust/others/s0000864-2021-ch_it.pdf</v>
      </c>
    </row>
    <row r="37473" spans="1:2" x14ac:dyDescent="0.2">
      <c r="A37473" s="1" t="s">
        <v>38832</v>
      </c>
      <c r="B37473" t="str">
        <f t="shared" si="1245"/>
        <v>https://www.udobaer.de/out/media/public/cust/others/s0000864-2021-ch_it.pdf</v>
      </c>
    </row>
    <row r="37474" spans="1:2" x14ac:dyDescent="0.2">
      <c r="A37474" s="1" t="s">
        <v>38833</v>
      </c>
      <c r="B37474" t="str">
        <f t="shared" ref="B37474:B37516" si="1246">HYPERLINK("https://www.udobaer.de/out/media/public/cust/others/s0000865-2021-ch_it.pdf")</f>
        <v>https://www.udobaer.de/out/media/public/cust/others/s0000865-2021-ch_it.pdf</v>
      </c>
    </row>
    <row r="37475" spans="1:2" x14ac:dyDescent="0.2">
      <c r="A37475" s="1" t="s">
        <v>38834</v>
      </c>
      <c r="B37475" t="str">
        <f t="shared" si="1246"/>
        <v>https://www.udobaer.de/out/media/public/cust/others/s0000865-2021-ch_it.pdf</v>
      </c>
    </row>
    <row r="37476" spans="1:2" x14ac:dyDescent="0.2">
      <c r="A37476" s="1" t="s">
        <v>38835</v>
      </c>
      <c r="B37476" t="str">
        <f t="shared" si="1246"/>
        <v>https://www.udobaer.de/out/media/public/cust/others/s0000865-2021-ch_it.pdf</v>
      </c>
    </row>
    <row r="37477" spans="1:2" x14ac:dyDescent="0.2">
      <c r="A37477" s="1" t="s">
        <v>38836</v>
      </c>
      <c r="B37477" t="str">
        <f t="shared" si="1246"/>
        <v>https://www.udobaer.de/out/media/public/cust/others/s0000865-2021-ch_it.pdf</v>
      </c>
    </row>
    <row r="37478" spans="1:2" x14ac:dyDescent="0.2">
      <c r="A37478" s="1" t="s">
        <v>38837</v>
      </c>
      <c r="B37478" t="str">
        <f t="shared" si="1246"/>
        <v>https://www.udobaer.de/out/media/public/cust/others/s0000865-2021-ch_it.pdf</v>
      </c>
    </row>
    <row r="37479" spans="1:2" x14ac:dyDescent="0.2">
      <c r="A37479" s="1" t="s">
        <v>38838</v>
      </c>
      <c r="B37479" t="str">
        <f t="shared" si="1246"/>
        <v>https://www.udobaer.de/out/media/public/cust/others/s0000865-2021-ch_it.pdf</v>
      </c>
    </row>
    <row r="37480" spans="1:2" x14ac:dyDescent="0.2">
      <c r="A37480" s="1" t="s">
        <v>38839</v>
      </c>
      <c r="B37480" t="str">
        <f t="shared" si="1246"/>
        <v>https://www.udobaer.de/out/media/public/cust/others/s0000865-2021-ch_it.pdf</v>
      </c>
    </row>
    <row r="37481" spans="1:2" x14ac:dyDescent="0.2">
      <c r="A37481" s="1" t="s">
        <v>38840</v>
      </c>
      <c r="B37481" t="str">
        <f t="shared" si="1246"/>
        <v>https://www.udobaer.de/out/media/public/cust/others/s0000865-2021-ch_it.pdf</v>
      </c>
    </row>
    <row r="37482" spans="1:2" x14ac:dyDescent="0.2">
      <c r="A37482" s="1" t="s">
        <v>38841</v>
      </c>
      <c r="B37482" t="str">
        <f t="shared" si="1246"/>
        <v>https://www.udobaer.de/out/media/public/cust/others/s0000865-2021-ch_it.pdf</v>
      </c>
    </row>
    <row r="37483" spans="1:2" x14ac:dyDescent="0.2">
      <c r="A37483" s="1" t="s">
        <v>38842</v>
      </c>
      <c r="B37483" t="str">
        <f t="shared" si="1246"/>
        <v>https://www.udobaer.de/out/media/public/cust/others/s0000865-2021-ch_it.pdf</v>
      </c>
    </row>
    <row r="37484" spans="1:2" x14ac:dyDescent="0.2">
      <c r="A37484" s="1" t="s">
        <v>38843</v>
      </c>
      <c r="B37484" t="str">
        <f t="shared" si="1246"/>
        <v>https://www.udobaer.de/out/media/public/cust/others/s0000865-2021-ch_it.pdf</v>
      </c>
    </row>
    <row r="37485" spans="1:2" x14ac:dyDescent="0.2">
      <c r="A37485" s="1" t="s">
        <v>38844</v>
      </c>
      <c r="B37485" t="str">
        <f t="shared" si="1246"/>
        <v>https://www.udobaer.de/out/media/public/cust/others/s0000865-2021-ch_it.pdf</v>
      </c>
    </row>
    <row r="37486" spans="1:2" x14ac:dyDescent="0.2">
      <c r="A37486" s="1" t="s">
        <v>38845</v>
      </c>
      <c r="B37486" t="str">
        <f t="shared" si="1246"/>
        <v>https://www.udobaer.de/out/media/public/cust/others/s0000865-2021-ch_it.pdf</v>
      </c>
    </row>
    <row r="37487" spans="1:2" x14ac:dyDescent="0.2">
      <c r="A37487" s="1" t="s">
        <v>38846</v>
      </c>
      <c r="B37487" t="str">
        <f t="shared" si="1246"/>
        <v>https://www.udobaer.de/out/media/public/cust/others/s0000865-2021-ch_it.pdf</v>
      </c>
    </row>
    <row r="37488" spans="1:2" x14ac:dyDescent="0.2">
      <c r="A37488" s="1" t="s">
        <v>38847</v>
      </c>
      <c r="B37488" t="str">
        <f t="shared" si="1246"/>
        <v>https://www.udobaer.de/out/media/public/cust/others/s0000865-2021-ch_it.pdf</v>
      </c>
    </row>
    <row r="37489" spans="1:2" x14ac:dyDescent="0.2">
      <c r="A37489" s="1" t="s">
        <v>38848</v>
      </c>
      <c r="B37489" t="str">
        <f t="shared" si="1246"/>
        <v>https://www.udobaer.de/out/media/public/cust/others/s0000865-2021-ch_it.pdf</v>
      </c>
    </row>
    <row r="37490" spans="1:2" x14ac:dyDescent="0.2">
      <c r="A37490" s="1" t="s">
        <v>38849</v>
      </c>
      <c r="B37490" t="str">
        <f t="shared" si="1246"/>
        <v>https://www.udobaer.de/out/media/public/cust/others/s0000865-2021-ch_it.pdf</v>
      </c>
    </row>
    <row r="37491" spans="1:2" x14ac:dyDescent="0.2">
      <c r="A37491" s="1" t="s">
        <v>38850</v>
      </c>
      <c r="B37491" t="str">
        <f t="shared" si="1246"/>
        <v>https://www.udobaer.de/out/media/public/cust/others/s0000865-2021-ch_it.pdf</v>
      </c>
    </row>
    <row r="37492" spans="1:2" x14ac:dyDescent="0.2">
      <c r="A37492" s="1" t="s">
        <v>38851</v>
      </c>
      <c r="B37492" t="str">
        <f t="shared" si="1246"/>
        <v>https://www.udobaer.de/out/media/public/cust/others/s0000865-2021-ch_it.pdf</v>
      </c>
    </row>
    <row r="37493" spans="1:2" x14ac:dyDescent="0.2">
      <c r="A37493" s="1" t="s">
        <v>38852</v>
      </c>
      <c r="B37493" t="str">
        <f t="shared" si="1246"/>
        <v>https://www.udobaer.de/out/media/public/cust/others/s0000865-2021-ch_it.pdf</v>
      </c>
    </row>
    <row r="37494" spans="1:2" x14ac:dyDescent="0.2">
      <c r="A37494" s="1" t="s">
        <v>38853</v>
      </c>
      <c r="B37494" t="str">
        <f t="shared" si="1246"/>
        <v>https://www.udobaer.de/out/media/public/cust/others/s0000865-2021-ch_it.pdf</v>
      </c>
    </row>
    <row r="37495" spans="1:2" x14ac:dyDescent="0.2">
      <c r="A37495" s="1" t="s">
        <v>38854</v>
      </c>
      <c r="B37495" t="str">
        <f t="shared" si="1246"/>
        <v>https://www.udobaer.de/out/media/public/cust/others/s0000865-2021-ch_it.pdf</v>
      </c>
    </row>
    <row r="37496" spans="1:2" x14ac:dyDescent="0.2">
      <c r="A37496" s="1" t="s">
        <v>38855</v>
      </c>
      <c r="B37496" t="str">
        <f t="shared" si="1246"/>
        <v>https://www.udobaer.de/out/media/public/cust/others/s0000865-2021-ch_it.pdf</v>
      </c>
    </row>
    <row r="37497" spans="1:2" x14ac:dyDescent="0.2">
      <c r="A37497" s="1" t="s">
        <v>38856</v>
      </c>
      <c r="B37497" t="str">
        <f t="shared" si="1246"/>
        <v>https://www.udobaer.de/out/media/public/cust/others/s0000865-2021-ch_it.pdf</v>
      </c>
    </row>
    <row r="37498" spans="1:2" x14ac:dyDescent="0.2">
      <c r="A37498" s="1" t="s">
        <v>38857</v>
      </c>
      <c r="B37498" t="str">
        <f t="shared" si="1246"/>
        <v>https://www.udobaer.de/out/media/public/cust/others/s0000865-2021-ch_it.pdf</v>
      </c>
    </row>
    <row r="37499" spans="1:2" x14ac:dyDescent="0.2">
      <c r="A37499" s="1" t="s">
        <v>38858</v>
      </c>
      <c r="B37499" t="str">
        <f t="shared" si="1246"/>
        <v>https://www.udobaer.de/out/media/public/cust/others/s0000865-2021-ch_it.pdf</v>
      </c>
    </row>
    <row r="37500" spans="1:2" x14ac:dyDescent="0.2">
      <c r="A37500" s="1" t="s">
        <v>38859</v>
      </c>
      <c r="B37500" t="str">
        <f t="shared" si="1246"/>
        <v>https://www.udobaer.de/out/media/public/cust/others/s0000865-2021-ch_it.pdf</v>
      </c>
    </row>
    <row r="37501" spans="1:2" x14ac:dyDescent="0.2">
      <c r="A37501" s="1" t="s">
        <v>38860</v>
      </c>
      <c r="B37501" t="str">
        <f t="shared" si="1246"/>
        <v>https://www.udobaer.de/out/media/public/cust/others/s0000865-2021-ch_it.pdf</v>
      </c>
    </row>
    <row r="37502" spans="1:2" x14ac:dyDescent="0.2">
      <c r="A37502" s="1" t="s">
        <v>38861</v>
      </c>
      <c r="B37502" t="str">
        <f t="shared" si="1246"/>
        <v>https://www.udobaer.de/out/media/public/cust/others/s0000865-2021-ch_it.pdf</v>
      </c>
    </row>
    <row r="37503" spans="1:2" x14ac:dyDescent="0.2">
      <c r="A37503" s="1" t="s">
        <v>38862</v>
      </c>
      <c r="B37503" t="str">
        <f t="shared" si="1246"/>
        <v>https://www.udobaer.de/out/media/public/cust/others/s0000865-2021-ch_it.pdf</v>
      </c>
    </row>
    <row r="37504" spans="1:2" x14ac:dyDescent="0.2">
      <c r="A37504" s="1" t="s">
        <v>38863</v>
      </c>
      <c r="B37504" t="str">
        <f t="shared" si="1246"/>
        <v>https://www.udobaer.de/out/media/public/cust/others/s0000865-2021-ch_it.pdf</v>
      </c>
    </row>
    <row r="37505" spans="1:2" x14ac:dyDescent="0.2">
      <c r="A37505" s="1" t="s">
        <v>38864</v>
      </c>
      <c r="B37505" t="str">
        <f t="shared" si="1246"/>
        <v>https://www.udobaer.de/out/media/public/cust/others/s0000865-2021-ch_it.pdf</v>
      </c>
    </row>
    <row r="37506" spans="1:2" x14ac:dyDescent="0.2">
      <c r="A37506" s="1" t="s">
        <v>38865</v>
      </c>
      <c r="B37506" t="str">
        <f t="shared" si="1246"/>
        <v>https://www.udobaer.de/out/media/public/cust/others/s0000865-2021-ch_it.pdf</v>
      </c>
    </row>
    <row r="37507" spans="1:2" x14ac:dyDescent="0.2">
      <c r="A37507" s="1" t="s">
        <v>38866</v>
      </c>
      <c r="B37507" t="str">
        <f t="shared" si="1246"/>
        <v>https://www.udobaer.de/out/media/public/cust/others/s0000865-2021-ch_it.pdf</v>
      </c>
    </row>
    <row r="37508" spans="1:2" x14ac:dyDescent="0.2">
      <c r="A37508" s="1" t="s">
        <v>38867</v>
      </c>
      <c r="B37508" t="str">
        <f t="shared" si="1246"/>
        <v>https://www.udobaer.de/out/media/public/cust/others/s0000865-2021-ch_it.pdf</v>
      </c>
    </row>
    <row r="37509" spans="1:2" x14ac:dyDescent="0.2">
      <c r="A37509" s="1" t="s">
        <v>38868</v>
      </c>
      <c r="B37509" t="str">
        <f t="shared" si="1246"/>
        <v>https://www.udobaer.de/out/media/public/cust/others/s0000865-2021-ch_it.pdf</v>
      </c>
    </row>
    <row r="37510" spans="1:2" x14ac:dyDescent="0.2">
      <c r="A37510" s="1" t="s">
        <v>39914</v>
      </c>
      <c r="B37510" t="str">
        <f t="shared" si="1246"/>
        <v>https://www.udobaer.de/out/media/public/cust/others/s0000865-2021-ch_it.pdf</v>
      </c>
    </row>
    <row r="37511" spans="1:2" x14ac:dyDescent="0.2">
      <c r="A37511" s="1" t="s">
        <v>39915</v>
      </c>
      <c r="B37511" t="str">
        <f t="shared" si="1246"/>
        <v>https://www.udobaer.de/out/media/public/cust/others/s0000865-2021-ch_it.pdf</v>
      </c>
    </row>
    <row r="37512" spans="1:2" x14ac:dyDescent="0.2">
      <c r="A37512" s="1" t="s">
        <v>39916</v>
      </c>
      <c r="B37512" t="str">
        <f t="shared" si="1246"/>
        <v>https://www.udobaer.de/out/media/public/cust/others/s0000865-2021-ch_it.pdf</v>
      </c>
    </row>
    <row r="37513" spans="1:2" x14ac:dyDescent="0.2">
      <c r="A37513" s="1" t="s">
        <v>39917</v>
      </c>
      <c r="B37513" t="str">
        <f t="shared" si="1246"/>
        <v>https://www.udobaer.de/out/media/public/cust/others/s0000865-2021-ch_it.pdf</v>
      </c>
    </row>
    <row r="37514" spans="1:2" x14ac:dyDescent="0.2">
      <c r="A37514" s="1" t="s">
        <v>39918</v>
      </c>
      <c r="B37514" t="str">
        <f t="shared" si="1246"/>
        <v>https://www.udobaer.de/out/media/public/cust/others/s0000865-2021-ch_it.pdf</v>
      </c>
    </row>
    <row r="37515" spans="1:2" x14ac:dyDescent="0.2">
      <c r="A37515" s="1" t="s">
        <v>39919</v>
      </c>
      <c r="B37515" t="str">
        <f t="shared" si="1246"/>
        <v>https://www.udobaer.de/out/media/public/cust/others/s0000865-2021-ch_it.pdf</v>
      </c>
    </row>
    <row r="37516" spans="1:2" x14ac:dyDescent="0.2">
      <c r="A37516" s="1" t="s">
        <v>41030</v>
      </c>
      <c r="B37516" t="str">
        <f t="shared" si="1246"/>
        <v>https://www.udobaer.de/out/media/public/cust/others/s0000865-2021-ch_it.pdf</v>
      </c>
    </row>
    <row r="37517" spans="1:2" x14ac:dyDescent="0.2">
      <c r="A37517" s="1" t="s">
        <v>38248</v>
      </c>
      <c r="B37517" t="str">
        <f t="shared" ref="B37517:B37548" si="1247">HYPERLINK("https://www.udobaer.de/out/media/public/cust/others/s0000866-2021-ch_it.pdf")</f>
        <v>https://www.udobaer.de/out/media/public/cust/others/s0000866-2021-ch_it.pdf</v>
      </c>
    </row>
    <row r="37518" spans="1:2" x14ac:dyDescent="0.2">
      <c r="A37518" s="1" t="s">
        <v>38249</v>
      </c>
      <c r="B37518" t="str">
        <f t="shared" si="1247"/>
        <v>https://www.udobaer.de/out/media/public/cust/others/s0000866-2021-ch_it.pdf</v>
      </c>
    </row>
    <row r="37519" spans="1:2" x14ac:dyDescent="0.2">
      <c r="A37519" s="1" t="s">
        <v>38250</v>
      </c>
      <c r="B37519" t="str">
        <f t="shared" si="1247"/>
        <v>https://www.udobaer.de/out/media/public/cust/others/s0000866-2021-ch_it.pdf</v>
      </c>
    </row>
    <row r="37520" spans="1:2" x14ac:dyDescent="0.2">
      <c r="A37520" s="1" t="s">
        <v>38251</v>
      </c>
      <c r="B37520" t="str">
        <f t="shared" si="1247"/>
        <v>https://www.udobaer.de/out/media/public/cust/others/s0000866-2021-ch_it.pdf</v>
      </c>
    </row>
    <row r="37521" spans="1:2" x14ac:dyDescent="0.2">
      <c r="A37521" s="1" t="s">
        <v>38252</v>
      </c>
      <c r="B37521" t="str">
        <f t="shared" si="1247"/>
        <v>https://www.udobaer.de/out/media/public/cust/others/s0000866-2021-ch_it.pdf</v>
      </c>
    </row>
    <row r="37522" spans="1:2" x14ac:dyDescent="0.2">
      <c r="A37522" s="1" t="s">
        <v>38253</v>
      </c>
      <c r="B37522" t="str">
        <f t="shared" si="1247"/>
        <v>https://www.udobaer.de/out/media/public/cust/others/s0000866-2021-ch_it.pdf</v>
      </c>
    </row>
    <row r="37523" spans="1:2" x14ac:dyDescent="0.2">
      <c r="A37523" s="1" t="s">
        <v>38254</v>
      </c>
      <c r="B37523" t="str">
        <f t="shared" si="1247"/>
        <v>https://www.udobaer.de/out/media/public/cust/others/s0000866-2021-ch_it.pdf</v>
      </c>
    </row>
    <row r="37524" spans="1:2" x14ac:dyDescent="0.2">
      <c r="A37524" s="1" t="s">
        <v>38255</v>
      </c>
      <c r="B37524" t="str">
        <f t="shared" si="1247"/>
        <v>https://www.udobaer.de/out/media/public/cust/others/s0000866-2021-ch_it.pdf</v>
      </c>
    </row>
    <row r="37525" spans="1:2" x14ac:dyDescent="0.2">
      <c r="A37525" s="1" t="s">
        <v>38256</v>
      </c>
      <c r="B37525" t="str">
        <f t="shared" si="1247"/>
        <v>https://www.udobaer.de/out/media/public/cust/others/s0000866-2021-ch_it.pdf</v>
      </c>
    </row>
    <row r="37526" spans="1:2" x14ac:dyDescent="0.2">
      <c r="A37526" s="1" t="s">
        <v>38257</v>
      </c>
      <c r="B37526" t="str">
        <f t="shared" si="1247"/>
        <v>https://www.udobaer.de/out/media/public/cust/others/s0000866-2021-ch_it.pdf</v>
      </c>
    </row>
    <row r="37527" spans="1:2" x14ac:dyDescent="0.2">
      <c r="A37527" s="1" t="s">
        <v>38258</v>
      </c>
      <c r="B37527" t="str">
        <f t="shared" si="1247"/>
        <v>https://www.udobaer.de/out/media/public/cust/others/s0000866-2021-ch_it.pdf</v>
      </c>
    </row>
    <row r="37528" spans="1:2" x14ac:dyDescent="0.2">
      <c r="A37528" s="1" t="s">
        <v>38259</v>
      </c>
      <c r="B37528" t="str">
        <f t="shared" si="1247"/>
        <v>https://www.udobaer.de/out/media/public/cust/others/s0000866-2021-ch_it.pdf</v>
      </c>
    </row>
    <row r="37529" spans="1:2" x14ac:dyDescent="0.2">
      <c r="A37529" s="1" t="s">
        <v>38260</v>
      </c>
      <c r="B37529" t="str">
        <f t="shared" si="1247"/>
        <v>https://www.udobaer.de/out/media/public/cust/others/s0000866-2021-ch_it.pdf</v>
      </c>
    </row>
    <row r="37530" spans="1:2" x14ac:dyDescent="0.2">
      <c r="A37530" s="1" t="s">
        <v>38261</v>
      </c>
      <c r="B37530" t="str">
        <f t="shared" si="1247"/>
        <v>https://www.udobaer.de/out/media/public/cust/others/s0000866-2021-ch_it.pdf</v>
      </c>
    </row>
    <row r="37531" spans="1:2" x14ac:dyDescent="0.2">
      <c r="A37531" s="1" t="s">
        <v>38262</v>
      </c>
      <c r="B37531" t="str">
        <f t="shared" si="1247"/>
        <v>https://www.udobaer.de/out/media/public/cust/others/s0000866-2021-ch_it.pdf</v>
      </c>
    </row>
    <row r="37532" spans="1:2" x14ac:dyDescent="0.2">
      <c r="A37532" s="1" t="s">
        <v>38263</v>
      </c>
      <c r="B37532" t="str">
        <f t="shared" si="1247"/>
        <v>https://www.udobaer.de/out/media/public/cust/others/s0000866-2021-ch_it.pdf</v>
      </c>
    </row>
    <row r="37533" spans="1:2" x14ac:dyDescent="0.2">
      <c r="A37533" s="1" t="s">
        <v>38264</v>
      </c>
      <c r="B37533" t="str">
        <f t="shared" si="1247"/>
        <v>https://www.udobaer.de/out/media/public/cust/others/s0000866-2021-ch_it.pdf</v>
      </c>
    </row>
    <row r="37534" spans="1:2" x14ac:dyDescent="0.2">
      <c r="A37534" s="1" t="s">
        <v>38265</v>
      </c>
      <c r="B37534" t="str">
        <f t="shared" si="1247"/>
        <v>https://www.udobaer.de/out/media/public/cust/others/s0000866-2021-ch_it.pdf</v>
      </c>
    </row>
    <row r="37535" spans="1:2" x14ac:dyDescent="0.2">
      <c r="A37535" s="1" t="s">
        <v>38266</v>
      </c>
      <c r="B37535" t="str">
        <f t="shared" si="1247"/>
        <v>https://www.udobaer.de/out/media/public/cust/others/s0000866-2021-ch_it.pdf</v>
      </c>
    </row>
    <row r="37536" spans="1:2" x14ac:dyDescent="0.2">
      <c r="A37536" s="1" t="s">
        <v>38267</v>
      </c>
      <c r="B37536" t="str">
        <f t="shared" si="1247"/>
        <v>https://www.udobaer.de/out/media/public/cust/others/s0000866-2021-ch_it.pdf</v>
      </c>
    </row>
    <row r="37537" spans="1:2" x14ac:dyDescent="0.2">
      <c r="A37537" s="1" t="s">
        <v>38268</v>
      </c>
      <c r="B37537" t="str">
        <f t="shared" si="1247"/>
        <v>https://www.udobaer.de/out/media/public/cust/others/s0000866-2021-ch_it.pdf</v>
      </c>
    </row>
    <row r="37538" spans="1:2" x14ac:dyDescent="0.2">
      <c r="A37538" s="1" t="s">
        <v>38269</v>
      </c>
      <c r="B37538" t="str">
        <f t="shared" si="1247"/>
        <v>https://www.udobaer.de/out/media/public/cust/others/s0000866-2021-ch_it.pdf</v>
      </c>
    </row>
    <row r="37539" spans="1:2" x14ac:dyDescent="0.2">
      <c r="A37539" s="1" t="s">
        <v>38270</v>
      </c>
      <c r="B37539" t="str">
        <f t="shared" si="1247"/>
        <v>https://www.udobaer.de/out/media/public/cust/others/s0000866-2021-ch_it.pdf</v>
      </c>
    </row>
    <row r="37540" spans="1:2" x14ac:dyDescent="0.2">
      <c r="A37540" s="1" t="s">
        <v>38271</v>
      </c>
      <c r="B37540" t="str">
        <f t="shared" si="1247"/>
        <v>https://www.udobaer.de/out/media/public/cust/others/s0000866-2021-ch_it.pdf</v>
      </c>
    </row>
    <row r="37541" spans="1:2" x14ac:dyDescent="0.2">
      <c r="A37541" s="1" t="s">
        <v>38272</v>
      </c>
      <c r="B37541" t="str">
        <f t="shared" si="1247"/>
        <v>https://www.udobaer.de/out/media/public/cust/others/s0000866-2021-ch_it.pdf</v>
      </c>
    </row>
    <row r="37542" spans="1:2" x14ac:dyDescent="0.2">
      <c r="A37542" s="1" t="s">
        <v>38273</v>
      </c>
      <c r="B37542" t="str">
        <f t="shared" si="1247"/>
        <v>https://www.udobaer.de/out/media/public/cust/others/s0000866-2021-ch_it.pdf</v>
      </c>
    </row>
    <row r="37543" spans="1:2" x14ac:dyDescent="0.2">
      <c r="A37543" s="1" t="s">
        <v>38274</v>
      </c>
      <c r="B37543" t="str">
        <f t="shared" si="1247"/>
        <v>https://www.udobaer.de/out/media/public/cust/others/s0000866-2021-ch_it.pdf</v>
      </c>
    </row>
    <row r="37544" spans="1:2" x14ac:dyDescent="0.2">
      <c r="A37544" s="1" t="s">
        <v>38275</v>
      </c>
      <c r="B37544" t="str">
        <f t="shared" si="1247"/>
        <v>https://www.udobaer.de/out/media/public/cust/others/s0000866-2021-ch_it.pdf</v>
      </c>
    </row>
    <row r="37545" spans="1:2" x14ac:dyDescent="0.2">
      <c r="A37545" s="1" t="s">
        <v>38276</v>
      </c>
      <c r="B37545" t="str">
        <f t="shared" si="1247"/>
        <v>https://www.udobaer.de/out/media/public/cust/others/s0000866-2021-ch_it.pdf</v>
      </c>
    </row>
    <row r="37546" spans="1:2" x14ac:dyDescent="0.2">
      <c r="A37546" s="1" t="s">
        <v>38277</v>
      </c>
      <c r="B37546" t="str">
        <f t="shared" si="1247"/>
        <v>https://www.udobaer.de/out/media/public/cust/others/s0000866-2021-ch_it.pdf</v>
      </c>
    </row>
    <row r="37547" spans="1:2" x14ac:dyDescent="0.2">
      <c r="A37547" s="1" t="s">
        <v>38278</v>
      </c>
      <c r="B37547" t="str">
        <f t="shared" si="1247"/>
        <v>https://www.udobaer.de/out/media/public/cust/others/s0000866-2021-ch_it.pdf</v>
      </c>
    </row>
    <row r="37548" spans="1:2" x14ac:dyDescent="0.2">
      <c r="A37548" s="1" t="s">
        <v>38279</v>
      </c>
      <c r="B37548" t="str">
        <f t="shared" si="1247"/>
        <v>https://www.udobaer.de/out/media/public/cust/others/s0000866-2021-ch_it.pdf</v>
      </c>
    </row>
    <row r="37549" spans="1:2" x14ac:dyDescent="0.2">
      <c r="A37549" s="1" t="s">
        <v>38280</v>
      </c>
      <c r="B37549" t="str">
        <f t="shared" ref="B37549:B37580" si="1248">HYPERLINK("https://www.udobaer.de/out/media/public/cust/others/s0000866-2021-ch_it.pdf")</f>
        <v>https://www.udobaer.de/out/media/public/cust/others/s0000866-2021-ch_it.pdf</v>
      </c>
    </row>
    <row r="37550" spans="1:2" x14ac:dyDescent="0.2">
      <c r="A37550" s="1" t="s">
        <v>38281</v>
      </c>
      <c r="B37550" t="str">
        <f t="shared" si="1248"/>
        <v>https://www.udobaer.de/out/media/public/cust/others/s0000866-2021-ch_it.pdf</v>
      </c>
    </row>
    <row r="37551" spans="1:2" x14ac:dyDescent="0.2">
      <c r="A37551" s="1" t="s">
        <v>38282</v>
      </c>
      <c r="B37551" t="str">
        <f t="shared" si="1248"/>
        <v>https://www.udobaer.de/out/media/public/cust/others/s0000866-2021-ch_it.pdf</v>
      </c>
    </row>
    <row r="37552" spans="1:2" x14ac:dyDescent="0.2">
      <c r="A37552" s="1" t="s">
        <v>38283</v>
      </c>
      <c r="B37552" t="str">
        <f t="shared" si="1248"/>
        <v>https://www.udobaer.de/out/media/public/cust/others/s0000866-2021-ch_it.pdf</v>
      </c>
    </row>
    <row r="37553" spans="1:2" x14ac:dyDescent="0.2">
      <c r="A37553" s="1" t="s">
        <v>38633</v>
      </c>
      <c r="B37553" t="str">
        <f t="shared" si="1248"/>
        <v>https://www.udobaer.de/out/media/public/cust/others/s0000866-2021-ch_it.pdf</v>
      </c>
    </row>
    <row r="37554" spans="1:2" x14ac:dyDescent="0.2">
      <c r="A37554" s="1" t="s">
        <v>38634</v>
      </c>
      <c r="B37554" t="str">
        <f t="shared" si="1248"/>
        <v>https://www.udobaer.de/out/media/public/cust/others/s0000866-2021-ch_it.pdf</v>
      </c>
    </row>
    <row r="37555" spans="1:2" x14ac:dyDescent="0.2">
      <c r="A37555" s="1" t="s">
        <v>38635</v>
      </c>
      <c r="B37555" t="str">
        <f t="shared" si="1248"/>
        <v>https://www.udobaer.de/out/media/public/cust/others/s0000866-2021-ch_it.pdf</v>
      </c>
    </row>
    <row r="37556" spans="1:2" x14ac:dyDescent="0.2">
      <c r="A37556" s="1" t="s">
        <v>38636</v>
      </c>
      <c r="B37556" t="str">
        <f t="shared" si="1248"/>
        <v>https://www.udobaer.de/out/media/public/cust/others/s0000866-2021-ch_it.pdf</v>
      </c>
    </row>
    <row r="37557" spans="1:2" x14ac:dyDescent="0.2">
      <c r="A37557" s="1" t="s">
        <v>38637</v>
      </c>
      <c r="B37557" t="str">
        <f t="shared" si="1248"/>
        <v>https://www.udobaer.de/out/media/public/cust/others/s0000866-2021-ch_it.pdf</v>
      </c>
    </row>
    <row r="37558" spans="1:2" x14ac:dyDescent="0.2">
      <c r="A37558" s="1" t="s">
        <v>38638</v>
      </c>
      <c r="B37558" t="str">
        <f t="shared" si="1248"/>
        <v>https://www.udobaer.de/out/media/public/cust/others/s0000866-2021-ch_it.pdf</v>
      </c>
    </row>
    <row r="37559" spans="1:2" x14ac:dyDescent="0.2">
      <c r="A37559" s="1" t="s">
        <v>38639</v>
      </c>
      <c r="B37559" t="str">
        <f t="shared" si="1248"/>
        <v>https://www.udobaer.de/out/media/public/cust/others/s0000866-2021-ch_it.pdf</v>
      </c>
    </row>
    <row r="37560" spans="1:2" x14ac:dyDescent="0.2">
      <c r="A37560" s="1" t="s">
        <v>38640</v>
      </c>
      <c r="B37560" t="str">
        <f t="shared" si="1248"/>
        <v>https://www.udobaer.de/out/media/public/cust/others/s0000866-2021-ch_it.pdf</v>
      </c>
    </row>
    <row r="37561" spans="1:2" x14ac:dyDescent="0.2">
      <c r="A37561" s="1" t="s">
        <v>38641</v>
      </c>
      <c r="B37561" t="str">
        <f t="shared" si="1248"/>
        <v>https://www.udobaer.de/out/media/public/cust/others/s0000866-2021-ch_it.pdf</v>
      </c>
    </row>
    <row r="37562" spans="1:2" x14ac:dyDescent="0.2">
      <c r="A37562" s="1" t="s">
        <v>38642</v>
      </c>
      <c r="B37562" t="str">
        <f t="shared" si="1248"/>
        <v>https://www.udobaer.de/out/media/public/cust/others/s0000866-2021-ch_it.pdf</v>
      </c>
    </row>
    <row r="37563" spans="1:2" x14ac:dyDescent="0.2">
      <c r="A37563" s="1" t="s">
        <v>38643</v>
      </c>
      <c r="B37563" t="str">
        <f t="shared" si="1248"/>
        <v>https://www.udobaer.de/out/media/public/cust/others/s0000866-2021-ch_it.pdf</v>
      </c>
    </row>
    <row r="37564" spans="1:2" x14ac:dyDescent="0.2">
      <c r="A37564" s="1" t="s">
        <v>38644</v>
      </c>
      <c r="B37564" t="str">
        <f t="shared" si="1248"/>
        <v>https://www.udobaer.de/out/media/public/cust/others/s0000866-2021-ch_it.pdf</v>
      </c>
    </row>
    <row r="37565" spans="1:2" x14ac:dyDescent="0.2">
      <c r="A37565" s="1" t="s">
        <v>38645</v>
      </c>
      <c r="B37565" t="str">
        <f t="shared" si="1248"/>
        <v>https://www.udobaer.de/out/media/public/cust/others/s0000866-2021-ch_it.pdf</v>
      </c>
    </row>
    <row r="37566" spans="1:2" x14ac:dyDescent="0.2">
      <c r="A37566" s="1" t="s">
        <v>38646</v>
      </c>
      <c r="B37566" t="str">
        <f t="shared" si="1248"/>
        <v>https://www.udobaer.de/out/media/public/cust/others/s0000866-2021-ch_it.pdf</v>
      </c>
    </row>
    <row r="37567" spans="1:2" x14ac:dyDescent="0.2">
      <c r="A37567" s="1" t="s">
        <v>38647</v>
      </c>
      <c r="B37567" t="str">
        <f t="shared" si="1248"/>
        <v>https://www.udobaer.de/out/media/public/cust/others/s0000866-2021-ch_it.pdf</v>
      </c>
    </row>
    <row r="37568" spans="1:2" x14ac:dyDescent="0.2">
      <c r="A37568" s="1" t="s">
        <v>38648</v>
      </c>
      <c r="B37568" t="str">
        <f t="shared" si="1248"/>
        <v>https://www.udobaer.de/out/media/public/cust/others/s0000866-2021-ch_it.pdf</v>
      </c>
    </row>
    <row r="37569" spans="1:2" x14ac:dyDescent="0.2">
      <c r="A37569" s="1" t="s">
        <v>38649</v>
      </c>
      <c r="B37569" t="str">
        <f t="shared" si="1248"/>
        <v>https://www.udobaer.de/out/media/public/cust/others/s0000866-2021-ch_it.pdf</v>
      </c>
    </row>
    <row r="37570" spans="1:2" x14ac:dyDescent="0.2">
      <c r="A37570" s="1" t="s">
        <v>38650</v>
      </c>
      <c r="B37570" t="str">
        <f t="shared" si="1248"/>
        <v>https://www.udobaer.de/out/media/public/cust/others/s0000866-2021-ch_it.pdf</v>
      </c>
    </row>
    <row r="37571" spans="1:2" x14ac:dyDescent="0.2">
      <c r="A37571" s="1" t="s">
        <v>38651</v>
      </c>
      <c r="B37571" t="str">
        <f t="shared" si="1248"/>
        <v>https://www.udobaer.de/out/media/public/cust/others/s0000866-2021-ch_it.pdf</v>
      </c>
    </row>
    <row r="37572" spans="1:2" x14ac:dyDescent="0.2">
      <c r="A37572" s="1" t="s">
        <v>38652</v>
      </c>
      <c r="B37572" t="str">
        <f t="shared" si="1248"/>
        <v>https://www.udobaer.de/out/media/public/cust/others/s0000866-2021-ch_it.pdf</v>
      </c>
    </row>
    <row r="37573" spans="1:2" x14ac:dyDescent="0.2">
      <c r="A37573" s="1" t="s">
        <v>38653</v>
      </c>
      <c r="B37573" t="str">
        <f t="shared" si="1248"/>
        <v>https://www.udobaer.de/out/media/public/cust/others/s0000866-2021-ch_it.pdf</v>
      </c>
    </row>
    <row r="37574" spans="1:2" x14ac:dyDescent="0.2">
      <c r="A37574" s="1" t="s">
        <v>38654</v>
      </c>
      <c r="B37574" t="str">
        <f t="shared" si="1248"/>
        <v>https://www.udobaer.de/out/media/public/cust/others/s0000866-2021-ch_it.pdf</v>
      </c>
    </row>
    <row r="37575" spans="1:2" x14ac:dyDescent="0.2">
      <c r="A37575" s="1" t="s">
        <v>38655</v>
      </c>
      <c r="B37575" t="str">
        <f t="shared" si="1248"/>
        <v>https://www.udobaer.de/out/media/public/cust/others/s0000866-2021-ch_it.pdf</v>
      </c>
    </row>
    <row r="37576" spans="1:2" x14ac:dyDescent="0.2">
      <c r="A37576" s="1" t="s">
        <v>38656</v>
      </c>
      <c r="B37576" t="str">
        <f t="shared" si="1248"/>
        <v>https://www.udobaer.de/out/media/public/cust/others/s0000866-2021-ch_it.pdf</v>
      </c>
    </row>
    <row r="37577" spans="1:2" x14ac:dyDescent="0.2">
      <c r="A37577" s="1" t="s">
        <v>38657</v>
      </c>
      <c r="B37577" t="str">
        <f t="shared" si="1248"/>
        <v>https://www.udobaer.de/out/media/public/cust/others/s0000866-2021-ch_it.pdf</v>
      </c>
    </row>
    <row r="37578" spans="1:2" x14ac:dyDescent="0.2">
      <c r="A37578" s="1" t="s">
        <v>38658</v>
      </c>
      <c r="B37578" t="str">
        <f t="shared" si="1248"/>
        <v>https://www.udobaer.de/out/media/public/cust/others/s0000866-2021-ch_it.pdf</v>
      </c>
    </row>
    <row r="37579" spans="1:2" x14ac:dyDescent="0.2">
      <c r="A37579" s="1" t="s">
        <v>38659</v>
      </c>
      <c r="B37579" t="str">
        <f t="shared" si="1248"/>
        <v>https://www.udobaer.de/out/media/public/cust/others/s0000866-2021-ch_it.pdf</v>
      </c>
    </row>
    <row r="37580" spans="1:2" x14ac:dyDescent="0.2">
      <c r="A37580" s="1" t="s">
        <v>38660</v>
      </c>
      <c r="B37580" t="str">
        <f t="shared" si="1248"/>
        <v>https://www.udobaer.de/out/media/public/cust/others/s0000866-2021-ch_it.pdf</v>
      </c>
    </row>
    <row r="37581" spans="1:2" x14ac:dyDescent="0.2">
      <c r="A37581" s="1" t="s">
        <v>38661</v>
      </c>
      <c r="B37581" t="str">
        <f t="shared" ref="B37581:B37612" si="1249">HYPERLINK("https://www.udobaer.de/out/media/public/cust/others/s0000866-2021-ch_it.pdf")</f>
        <v>https://www.udobaer.de/out/media/public/cust/others/s0000866-2021-ch_it.pdf</v>
      </c>
    </row>
    <row r="37582" spans="1:2" x14ac:dyDescent="0.2">
      <c r="A37582" s="1" t="s">
        <v>38662</v>
      </c>
      <c r="B37582" t="str">
        <f t="shared" si="1249"/>
        <v>https://www.udobaer.de/out/media/public/cust/others/s0000866-2021-ch_it.pdf</v>
      </c>
    </row>
    <row r="37583" spans="1:2" x14ac:dyDescent="0.2">
      <c r="A37583" s="1" t="s">
        <v>38663</v>
      </c>
      <c r="B37583" t="str">
        <f t="shared" si="1249"/>
        <v>https://www.udobaer.de/out/media/public/cust/others/s0000866-2021-ch_it.pdf</v>
      </c>
    </row>
    <row r="37584" spans="1:2" x14ac:dyDescent="0.2">
      <c r="A37584" s="1" t="s">
        <v>38664</v>
      </c>
      <c r="B37584" t="str">
        <f t="shared" si="1249"/>
        <v>https://www.udobaer.de/out/media/public/cust/others/s0000866-2021-ch_it.pdf</v>
      </c>
    </row>
    <row r="37585" spans="1:2" x14ac:dyDescent="0.2">
      <c r="A37585" s="1" t="s">
        <v>38665</v>
      </c>
      <c r="B37585" t="str">
        <f t="shared" si="1249"/>
        <v>https://www.udobaer.de/out/media/public/cust/others/s0000866-2021-ch_it.pdf</v>
      </c>
    </row>
    <row r="37586" spans="1:2" x14ac:dyDescent="0.2">
      <c r="A37586" s="1" t="s">
        <v>38666</v>
      </c>
      <c r="B37586" t="str">
        <f t="shared" si="1249"/>
        <v>https://www.udobaer.de/out/media/public/cust/others/s0000866-2021-ch_it.pdf</v>
      </c>
    </row>
    <row r="37587" spans="1:2" x14ac:dyDescent="0.2">
      <c r="A37587" s="1" t="s">
        <v>38667</v>
      </c>
      <c r="B37587" t="str">
        <f t="shared" si="1249"/>
        <v>https://www.udobaer.de/out/media/public/cust/others/s0000866-2021-ch_it.pdf</v>
      </c>
    </row>
    <row r="37588" spans="1:2" x14ac:dyDescent="0.2">
      <c r="A37588" s="1" t="s">
        <v>38668</v>
      </c>
      <c r="B37588" t="str">
        <f t="shared" si="1249"/>
        <v>https://www.udobaer.de/out/media/public/cust/others/s0000866-2021-ch_it.pdf</v>
      </c>
    </row>
    <row r="37589" spans="1:2" x14ac:dyDescent="0.2">
      <c r="A37589" s="1" t="s">
        <v>38669</v>
      </c>
      <c r="B37589" t="str">
        <f t="shared" si="1249"/>
        <v>https://www.udobaer.de/out/media/public/cust/others/s0000866-2021-ch_it.pdf</v>
      </c>
    </row>
    <row r="37590" spans="1:2" x14ac:dyDescent="0.2">
      <c r="A37590" s="1" t="s">
        <v>38670</v>
      </c>
      <c r="B37590" t="str">
        <f t="shared" si="1249"/>
        <v>https://www.udobaer.de/out/media/public/cust/others/s0000866-2021-ch_it.pdf</v>
      </c>
    </row>
    <row r="37591" spans="1:2" x14ac:dyDescent="0.2">
      <c r="A37591" s="1" t="s">
        <v>38671</v>
      </c>
      <c r="B37591" t="str">
        <f t="shared" si="1249"/>
        <v>https://www.udobaer.de/out/media/public/cust/others/s0000866-2021-ch_it.pdf</v>
      </c>
    </row>
    <row r="37592" spans="1:2" x14ac:dyDescent="0.2">
      <c r="A37592" s="1" t="s">
        <v>38672</v>
      </c>
      <c r="B37592" t="str">
        <f t="shared" si="1249"/>
        <v>https://www.udobaer.de/out/media/public/cust/others/s0000866-2021-ch_it.pdf</v>
      </c>
    </row>
    <row r="37593" spans="1:2" x14ac:dyDescent="0.2">
      <c r="A37593" s="1" t="s">
        <v>38673</v>
      </c>
      <c r="B37593" t="str">
        <f t="shared" si="1249"/>
        <v>https://www.udobaer.de/out/media/public/cust/others/s0000866-2021-ch_it.pdf</v>
      </c>
    </row>
    <row r="37594" spans="1:2" x14ac:dyDescent="0.2">
      <c r="A37594" s="1" t="s">
        <v>38674</v>
      </c>
      <c r="B37594" t="str">
        <f t="shared" si="1249"/>
        <v>https://www.udobaer.de/out/media/public/cust/others/s0000866-2021-ch_it.pdf</v>
      </c>
    </row>
    <row r="37595" spans="1:2" x14ac:dyDescent="0.2">
      <c r="A37595" s="1" t="s">
        <v>38675</v>
      </c>
      <c r="B37595" t="str">
        <f t="shared" si="1249"/>
        <v>https://www.udobaer.de/out/media/public/cust/others/s0000866-2021-ch_it.pdf</v>
      </c>
    </row>
    <row r="37596" spans="1:2" x14ac:dyDescent="0.2">
      <c r="A37596" s="1" t="s">
        <v>38676</v>
      </c>
      <c r="B37596" t="str">
        <f t="shared" si="1249"/>
        <v>https://www.udobaer.de/out/media/public/cust/others/s0000866-2021-ch_it.pdf</v>
      </c>
    </row>
    <row r="37597" spans="1:2" x14ac:dyDescent="0.2">
      <c r="A37597" s="1" t="s">
        <v>38677</v>
      </c>
      <c r="B37597" t="str">
        <f t="shared" si="1249"/>
        <v>https://www.udobaer.de/out/media/public/cust/others/s0000866-2021-ch_it.pdf</v>
      </c>
    </row>
    <row r="37598" spans="1:2" x14ac:dyDescent="0.2">
      <c r="A37598" s="1" t="s">
        <v>38678</v>
      </c>
      <c r="B37598" t="str">
        <f t="shared" si="1249"/>
        <v>https://www.udobaer.de/out/media/public/cust/others/s0000866-2021-ch_it.pdf</v>
      </c>
    </row>
    <row r="37599" spans="1:2" x14ac:dyDescent="0.2">
      <c r="A37599" s="1" t="s">
        <v>38679</v>
      </c>
      <c r="B37599" t="str">
        <f t="shared" si="1249"/>
        <v>https://www.udobaer.de/out/media/public/cust/others/s0000866-2021-ch_it.pdf</v>
      </c>
    </row>
    <row r="37600" spans="1:2" x14ac:dyDescent="0.2">
      <c r="A37600" s="1" t="s">
        <v>38680</v>
      </c>
      <c r="B37600" t="str">
        <f t="shared" si="1249"/>
        <v>https://www.udobaer.de/out/media/public/cust/others/s0000866-2021-ch_it.pdf</v>
      </c>
    </row>
    <row r="37601" spans="1:2" x14ac:dyDescent="0.2">
      <c r="A37601" s="1" t="s">
        <v>38681</v>
      </c>
      <c r="B37601" t="str">
        <f t="shared" si="1249"/>
        <v>https://www.udobaer.de/out/media/public/cust/others/s0000866-2021-ch_it.pdf</v>
      </c>
    </row>
    <row r="37602" spans="1:2" x14ac:dyDescent="0.2">
      <c r="A37602" s="1" t="s">
        <v>38682</v>
      </c>
      <c r="B37602" t="str">
        <f t="shared" si="1249"/>
        <v>https://www.udobaer.de/out/media/public/cust/others/s0000866-2021-ch_it.pdf</v>
      </c>
    </row>
    <row r="37603" spans="1:2" x14ac:dyDescent="0.2">
      <c r="A37603" s="1" t="s">
        <v>38683</v>
      </c>
      <c r="B37603" t="str">
        <f t="shared" si="1249"/>
        <v>https://www.udobaer.de/out/media/public/cust/others/s0000866-2021-ch_it.pdf</v>
      </c>
    </row>
    <row r="37604" spans="1:2" x14ac:dyDescent="0.2">
      <c r="A37604" s="1" t="s">
        <v>38684</v>
      </c>
      <c r="B37604" t="str">
        <f t="shared" si="1249"/>
        <v>https://www.udobaer.de/out/media/public/cust/others/s0000866-2021-ch_it.pdf</v>
      </c>
    </row>
    <row r="37605" spans="1:2" x14ac:dyDescent="0.2">
      <c r="A37605" s="1" t="s">
        <v>38685</v>
      </c>
      <c r="B37605" t="str">
        <f t="shared" si="1249"/>
        <v>https://www.udobaer.de/out/media/public/cust/others/s0000866-2021-ch_it.pdf</v>
      </c>
    </row>
    <row r="37606" spans="1:2" x14ac:dyDescent="0.2">
      <c r="A37606" s="1" t="s">
        <v>38686</v>
      </c>
      <c r="B37606" t="str">
        <f t="shared" si="1249"/>
        <v>https://www.udobaer.de/out/media/public/cust/others/s0000866-2021-ch_it.pdf</v>
      </c>
    </row>
    <row r="37607" spans="1:2" x14ac:dyDescent="0.2">
      <c r="A37607" s="1" t="s">
        <v>38687</v>
      </c>
      <c r="B37607" t="str">
        <f t="shared" si="1249"/>
        <v>https://www.udobaer.de/out/media/public/cust/others/s0000866-2021-ch_it.pdf</v>
      </c>
    </row>
    <row r="37608" spans="1:2" x14ac:dyDescent="0.2">
      <c r="A37608" s="1" t="s">
        <v>38688</v>
      </c>
      <c r="B37608" t="str">
        <f t="shared" si="1249"/>
        <v>https://www.udobaer.de/out/media/public/cust/others/s0000866-2021-ch_it.pdf</v>
      </c>
    </row>
    <row r="37609" spans="1:2" x14ac:dyDescent="0.2">
      <c r="A37609" s="1" t="s">
        <v>38689</v>
      </c>
      <c r="B37609" t="str">
        <f t="shared" si="1249"/>
        <v>https://www.udobaer.de/out/media/public/cust/others/s0000866-2021-ch_it.pdf</v>
      </c>
    </row>
    <row r="37610" spans="1:2" x14ac:dyDescent="0.2">
      <c r="A37610" s="1" t="s">
        <v>38690</v>
      </c>
      <c r="B37610" t="str">
        <f t="shared" si="1249"/>
        <v>https://www.udobaer.de/out/media/public/cust/others/s0000866-2021-ch_it.pdf</v>
      </c>
    </row>
    <row r="37611" spans="1:2" x14ac:dyDescent="0.2">
      <c r="A37611" s="1" t="s">
        <v>38691</v>
      </c>
      <c r="B37611" t="str">
        <f t="shared" si="1249"/>
        <v>https://www.udobaer.de/out/media/public/cust/others/s0000866-2021-ch_it.pdf</v>
      </c>
    </row>
    <row r="37612" spans="1:2" x14ac:dyDescent="0.2">
      <c r="A37612" s="1" t="s">
        <v>38692</v>
      </c>
      <c r="B37612" t="str">
        <f t="shared" si="1249"/>
        <v>https://www.udobaer.de/out/media/public/cust/others/s0000866-2021-ch_it.pdf</v>
      </c>
    </row>
    <row r="37613" spans="1:2" x14ac:dyDescent="0.2">
      <c r="A37613" s="1" t="s">
        <v>38693</v>
      </c>
      <c r="B37613" t="str">
        <f t="shared" ref="B37613:B37644" si="1250">HYPERLINK("https://www.udobaer.de/out/media/public/cust/others/s0000866-2021-ch_it.pdf")</f>
        <v>https://www.udobaer.de/out/media/public/cust/others/s0000866-2021-ch_it.pdf</v>
      </c>
    </row>
    <row r="37614" spans="1:2" x14ac:dyDescent="0.2">
      <c r="A37614" s="1" t="s">
        <v>38694</v>
      </c>
      <c r="B37614" t="str">
        <f t="shared" si="1250"/>
        <v>https://www.udobaer.de/out/media/public/cust/others/s0000866-2021-ch_it.pdf</v>
      </c>
    </row>
    <row r="37615" spans="1:2" x14ac:dyDescent="0.2">
      <c r="A37615" s="1" t="s">
        <v>38695</v>
      </c>
      <c r="B37615" t="str">
        <f t="shared" si="1250"/>
        <v>https://www.udobaer.de/out/media/public/cust/others/s0000866-2021-ch_it.pdf</v>
      </c>
    </row>
    <row r="37616" spans="1:2" x14ac:dyDescent="0.2">
      <c r="A37616" s="1" t="s">
        <v>38696</v>
      </c>
      <c r="B37616" t="str">
        <f t="shared" si="1250"/>
        <v>https://www.udobaer.de/out/media/public/cust/others/s0000866-2021-ch_it.pdf</v>
      </c>
    </row>
    <row r="37617" spans="1:2" x14ac:dyDescent="0.2">
      <c r="A37617" s="1" t="s">
        <v>38697</v>
      </c>
      <c r="B37617" t="str">
        <f t="shared" si="1250"/>
        <v>https://www.udobaer.de/out/media/public/cust/others/s0000866-2021-ch_it.pdf</v>
      </c>
    </row>
    <row r="37618" spans="1:2" x14ac:dyDescent="0.2">
      <c r="A37618" s="1" t="s">
        <v>38698</v>
      </c>
      <c r="B37618" t="str">
        <f t="shared" si="1250"/>
        <v>https://www.udobaer.de/out/media/public/cust/others/s0000866-2021-ch_it.pdf</v>
      </c>
    </row>
    <row r="37619" spans="1:2" x14ac:dyDescent="0.2">
      <c r="A37619" s="1" t="s">
        <v>38699</v>
      </c>
      <c r="B37619" t="str">
        <f t="shared" si="1250"/>
        <v>https://www.udobaer.de/out/media/public/cust/others/s0000866-2021-ch_it.pdf</v>
      </c>
    </row>
    <row r="37620" spans="1:2" x14ac:dyDescent="0.2">
      <c r="A37620" s="1" t="s">
        <v>38700</v>
      </c>
      <c r="B37620" t="str">
        <f t="shared" si="1250"/>
        <v>https://www.udobaer.de/out/media/public/cust/others/s0000866-2021-ch_it.pdf</v>
      </c>
    </row>
    <row r="37621" spans="1:2" x14ac:dyDescent="0.2">
      <c r="A37621" s="1" t="s">
        <v>38701</v>
      </c>
      <c r="B37621" t="str">
        <f t="shared" si="1250"/>
        <v>https://www.udobaer.de/out/media/public/cust/others/s0000866-2021-ch_it.pdf</v>
      </c>
    </row>
    <row r="37622" spans="1:2" x14ac:dyDescent="0.2">
      <c r="A37622" s="1" t="s">
        <v>38702</v>
      </c>
      <c r="B37622" t="str">
        <f t="shared" si="1250"/>
        <v>https://www.udobaer.de/out/media/public/cust/others/s0000866-2021-ch_it.pdf</v>
      </c>
    </row>
    <row r="37623" spans="1:2" x14ac:dyDescent="0.2">
      <c r="A37623" s="1" t="s">
        <v>38703</v>
      </c>
      <c r="B37623" t="str">
        <f t="shared" si="1250"/>
        <v>https://www.udobaer.de/out/media/public/cust/others/s0000866-2021-ch_it.pdf</v>
      </c>
    </row>
    <row r="37624" spans="1:2" x14ac:dyDescent="0.2">
      <c r="A37624" s="1" t="s">
        <v>38704</v>
      </c>
      <c r="B37624" t="str">
        <f t="shared" si="1250"/>
        <v>https://www.udobaer.de/out/media/public/cust/others/s0000866-2021-ch_it.pdf</v>
      </c>
    </row>
    <row r="37625" spans="1:2" x14ac:dyDescent="0.2">
      <c r="A37625" s="1" t="s">
        <v>38705</v>
      </c>
      <c r="B37625" t="str">
        <f t="shared" si="1250"/>
        <v>https://www.udobaer.de/out/media/public/cust/others/s0000866-2021-ch_it.pdf</v>
      </c>
    </row>
    <row r="37626" spans="1:2" x14ac:dyDescent="0.2">
      <c r="A37626" s="1" t="s">
        <v>38706</v>
      </c>
      <c r="B37626" t="str">
        <f t="shared" si="1250"/>
        <v>https://www.udobaer.de/out/media/public/cust/others/s0000866-2021-ch_it.pdf</v>
      </c>
    </row>
    <row r="37627" spans="1:2" x14ac:dyDescent="0.2">
      <c r="A37627" s="1" t="s">
        <v>38707</v>
      </c>
      <c r="B37627" t="str">
        <f t="shared" si="1250"/>
        <v>https://www.udobaer.de/out/media/public/cust/others/s0000866-2021-ch_it.pdf</v>
      </c>
    </row>
    <row r="37628" spans="1:2" x14ac:dyDescent="0.2">
      <c r="A37628" s="1" t="s">
        <v>38708</v>
      </c>
      <c r="B37628" t="str">
        <f t="shared" si="1250"/>
        <v>https://www.udobaer.de/out/media/public/cust/others/s0000866-2021-ch_it.pdf</v>
      </c>
    </row>
    <row r="37629" spans="1:2" x14ac:dyDescent="0.2">
      <c r="A37629" s="1" t="s">
        <v>38709</v>
      </c>
      <c r="B37629" t="str">
        <f t="shared" si="1250"/>
        <v>https://www.udobaer.de/out/media/public/cust/others/s0000866-2021-ch_it.pdf</v>
      </c>
    </row>
    <row r="37630" spans="1:2" x14ac:dyDescent="0.2">
      <c r="A37630" s="1" t="s">
        <v>38710</v>
      </c>
      <c r="B37630" t="str">
        <f t="shared" si="1250"/>
        <v>https://www.udobaer.de/out/media/public/cust/others/s0000866-2021-ch_it.pdf</v>
      </c>
    </row>
    <row r="37631" spans="1:2" x14ac:dyDescent="0.2">
      <c r="A37631" s="1" t="s">
        <v>38711</v>
      </c>
      <c r="B37631" t="str">
        <f t="shared" si="1250"/>
        <v>https://www.udobaer.de/out/media/public/cust/others/s0000866-2021-ch_it.pdf</v>
      </c>
    </row>
    <row r="37632" spans="1:2" x14ac:dyDescent="0.2">
      <c r="A37632" s="1" t="s">
        <v>38712</v>
      </c>
      <c r="B37632" t="str">
        <f t="shared" si="1250"/>
        <v>https://www.udobaer.de/out/media/public/cust/others/s0000866-2021-ch_it.pdf</v>
      </c>
    </row>
    <row r="37633" spans="1:2" x14ac:dyDescent="0.2">
      <c r="A37633" s="1" t="s">
        <v>38713</v>
      </c>
      <c r="B37633" t="str">
        <f t="shared" si="1250"/>
        <v>https://www.udobaer.de/out/media/public/cust/others/s0000866-2021-ch_it.pdf</v>
      </c>
    </row>
    <row r="37634" spans="1:2" x14ac:dyDescent="0.2">
      <c r="A37634" s="1" t="s">
        <v>38714</v>
      </c>
      <c r="B37634" t="str">
        <f t="shared" si="1250"/>
        <v>https://www.udobaer.de/out/media/public/cust/others/s0000866-2021-ch_it.pdf</v>
      </c>
    </row>
    <row r="37635" spans="1:2" x14ac:dyDescent="0.2">
      <c r="A37635" s="1" t="s">
        <v>38715</v>
      </c>
      <c r="B37635" t="str">
        <f t="shared" si="1250"/>
        <v>https://www.udobaer.de/out/media/public/cust/others/s0000866-2021-ch_it.pdf</v>
      </c>
    </row>
    <row r="37636" spans="1:2" x14ac:dyDescent="0.2">
      <c r="A37636" s="1" t="s">
        <v>38716</v>
      </c>
      <c r="B37636" t="str">
        <f t="shared" si="1250"/>
        <v>https://www.udobaer.de/out/media/public/cust/others/s0000866-2021-ch_it.pdf</v>
      </c>
    </row>
    <row r="37637" spans="1:2" x14ac:dyDescent="0.2">
      <c r="A37637" s="1" t="s">
        <v>38717</v>
      </c>
      <c r="B37637" t="str">
        <f t="shared" si="1250"/>
        <v>https://www.udobaer.de/out/media/public/cust/others/s0000866-2021-ch_it.pdf</v>
      </c>
    </row>
    <row r="37638" spans="1:2" x14ac:dyDescent="0.2">
      <c r="A37638" s="1" t="s">
        <v>38718</v>
      </c>
      <c r="B37638" t="str">
        <f t="shared" si="1250"/>
        <v>https://www.udobaer.de/out/media/public/cust/others/s0000866-2021-ch_it.pdf</v>
      </c>
    </row>
    <row r="37639" spans="1:2" x14ac:dyDescent="0.2">
      <c r="A37639" s="1" t="s">
        <v>38719</v>
      </c>
      <c r="B37639" t="str">
        <f t="shared" si="1250"/>
        <v>https://www.udobaer.de/out/media/public/cust/others/s0000866-2021-ch_it.pdf</v>
      </c>
    </row>
    <row r="37640" spans="1:2" x14ac:dyDescent="0.2">
      <c r="A37640" s="1" t="s">
        <v>38720</v>
      </c>
      <c r="B37640" t="str">
        <f t="shared" si="1250"/>
        <v>https://www.udobaer.de/out/media/public/cust/others/s0000866-2021-ch_it.pdf</v>
      </c>
    </row>
    <row r="37641" spans="1:2" x14ac:dyDescent="0.2">
      <c r="A37641" s="1" t="s">
        <v>38721</v>
      </c>
      <c r="B37641" t="str">
        <f t="shared" si="1250"/>
        <v>https://www.udobaer.de/out/media/public/cust/others/s0000866-2021-ch_it.pdf</v>
      </c>
    </row>
    <row r="37642" spans="1:2" x14ac:dyDescent="0.2">
      <c r="A37642" s="1" t="s">
        <v>38722</v>
      </c>
      <c r="B37642" t="str">
        <f t="shared" si="1250"/>
        <v>https://www.udobaer.de/out/media/public/cust/others/s0000866-2021-ch_it.pdf</v>
      </c>
    </row>
    <row r="37643" spans="1:2" x14ac:dyDescent="0.2">
      <c r="A37643" s="1" t="s">
        <v>38723</v>
      </c>
      <c r="B37643" t="str">
        <f t="shared" si="1250"/>
        <v>https://www.udobaer.de/out/media/public/cust/others/s0000866-2021-ch_it.pdf</v>
      </c>
    </row>
    <row r="37644" spans="1:2" x14ac:dyDescent="0.2">
      <c r="A37644" s="1" t="s">
        <v>38724</v>
      </c>
      <c r="B37644" t="str">
        <f t="shared" si="1250"/>
        <v>https://www.udobaer.de/out/media/public/cust/others/s0000866-2021-ch_it.pdf</v>
      </c>
    </row>
    <row r="37645" spans="1:2" x14ac:dyDescent="0.2">
      <c r="A37645" s="1" t="s">
        <v>38725</v>
      </c>
      <c r="B37645" t="str">
        <f t="shared" ref="B37645:B37660" si="1251">HYPERLINK("https://www.udobaer.de/out/media/public/cust/others/s0000866-2021-ch_it.pdf")</f>
        <v>https://www.udobaer.de/out/media/public/cust/others/s0000866-2021-ch_it.pdf</v>
      </c>
    </row>
    <row r="37646" spans="1:2" x14ac:dyDescent="0.2">
      <c r="A37646" s="1" t="s">
        <v>38726</v>
      </c>
      <c r="B37646" t="str">
        <f t="shared" si="1251"/>
        <v>https://www.udobaer.de/out/media/public/cust/others/s0000866-2021-ch_it.pdf</v>
      </c>
    </row>
    <row r="37647" spans="1:2" x14ac:dyDescent="0.2">
      <c r="A37647" s="1" t="s">
        <v>38727</v>
      </c>
      <c r="B37647" t="str">
        <f t="shared" si="1251"/>
        <v>https://www.udobaer.de/out/media/public/cust/others/s0000866-2021-ch_it.pdf</v>
      </c>
    </row>
    <row r="37648" spans="1:2" x14ac:dyDescent="0.2">
      <c r="A37648" s="1" t="s">
        <v>38728</v>
      </c>
      <c r="B37648" t="str">
        <f t="shared" si="1251"/>
        <v>https://www.udobaer.de/out/media/public/cust/others/s0000866-2021-ch_it.pdf</v>
      </c>
    </row>
    <row r="37649" spans="1:2" x14ac:dyDescent="0.2">
      <c r="A37649" s="1" t="s">
        <v>38729</v>
      </c>
      <c r="B37649" t="str">
        <f t="shared" si="1251"/>
        <v>https://www.udobaer.de/out/media/public/cust/others/s0000866-2021-ch_it.pdf</v>
      </c>
    </row>
    <row r="37650" spans="1:2" x14ac:dyDescent="0.2">
      <c r="A37650" s="1" t="s">
        <v>38730</v>
      </c>
      <c r="B37650" t="str">
        <f t="shared" si="1251"/>
        <v>https://www.udobaer.de/out/media/public/cust/others/s0000866-2021-ch_it.pdf</v>
      </c>
    </row>
    <row r="37651" spans="1:2" x14ac:dyDescent="0.2">
      <c r="A37651" s="1" t="s">
        <v>38731</v>
      </c>
      <c r="B37651" t="str">
        <f t="shared" si="1251"/>
        <v>https://www.udobaer.de/out/media/public/cust/others/s0000866-2021-ch_it.pdf</v>
      </c>
    </row>
    <row r="37652" spans="1:2" x14ac:dyDescent="0.2">
      <c r="A37652" s="1" t="s">
        <v>38732</v>
      </c>
      <c r="B37652" t="str">
        <f t="shared" si="1251"/>
        <v>https://www.udobaer.de/out/media/public/cust/others/s0000866-2021-ch_it.pdf</v>
      </c>
    </row>
    <row r="37653" spans="1:2" x14ac:dyDescent="0.2">
      <c r="A37653" s="1" t="s">
        <v>38733</v>
      </c>
      <c r="B37653" t="str">
        <f t="shared" si="1251"/>
        <v>https://www.udobaer.de/out/media/public/cust/others/s0000866-2021-ch_it.pdf</v>
      </c>
    </row>
    <row r="37654" spans="1:2" x14ac:dyDescent="0.2">
      <c r="A37654" s="1" t="s">
        <v>38734</v>
      </c>
      <c r="B37654" t="str">
        <f t="shared" si="1251"/>
        <v>https://www.udobaer.de/out/media/public/cust/others/s0000866-2021-ch_it.pdf</v>
      </c>
    </row>
    <row r="37655" spans="1:2" x14ac:dyDescent="0.2">
      <c r="A37655" s="1" t="s">
        <v>38735</v>
      </c>
      <c r="B37655" t="str">
        <f t="shared" si="1251"/>
        <v>https://www.udobaer.de/out/media/public/cust/others/s0000866-2021-ch_it.pdf</v>
      </c>
    </row>
    <row r="37656" spans="1:2" x14ac:dyDescent="0.2">
      <c r="A37656" s="1" t="s">
        <v>38736</v>
      </c>
      <c r="B37656" t="str">
        <f t="shared" si="1251"/>
        <v>https://www.udobaer.de/out/media/public/cust/others/s0000866-2021-ch_it.pdf</v>
      </c>
    </row>
    <row r="37657" spans="1:2" x14ac:dyDescent="0.2">
      <c r="A37657" s="1" t="s">
        <v>38737</v>
      </c>
      <c r="B37657" t="str">
        <f t="shared" si="1251"/>
        <v>https://www.udobaer.de/out/media/public/cust/others/s0000866-2021-ch_it.pdf</v>
      </c>
    </row>
    <row r="37658" spans="1:2" x14ac:dyDescent="0.2">
      <c r="A37658" s="1" t="s">
        <v>38738</v>
      </c>
      <c r="B37658" t="str">
        <f t="shared" si="1251"/>
        <v>https://www.udobaer.de/out/media/public/cust/others/s0000866-2021-ch_it.pdf</v>
      </c>
    </row>
    <row r="37659" spans="1:2" x14ac:dyDescent="0.2">
      <c r="A37659" s="1" t="s">
        <v>38739</v>
      </c>
      <c r="B37659" t="str">
        <f t="shared" si="1251"/>
        <v>https://www.udobaer.de/out/media/public/cust/others/s0000866-2021-ch_it.pdf</v>
      </c>
    </row>
    <row r="37660" spans="1:2" x14ac:dyDescent="0.2">
      <c r="A37660" s="1" t="s">
        <v>38740</v>
      </c>
      <c r="B37660" t="str">
        <f t="shared" si="1251"/>
        <v>https://www.udobaer.de/out/media/public/cust/others/s0000866-2021-ch_it.pdf</v>
      </c>
    </row>
    <row r="37661" spans="1:2" x14ac:dyDescent="0.2">
      <c r="A37661" s="1" t="s">
        <v>39351</v>
      </c>
      <c r="B37661" t="str">
        <f t="shared" ref="B37661:B37677" si="1252">HYPERLINK("https://www.udobaer.de/out/media/public/cust/others/s0000867-2021-ch_it.pdf")</f>
        <v>https://www.udobaer.de/out/media/public/cust/others/s0000867-2021-ch_it.pdf</v>
      </c>
    </row>
    <row r="37662" spans="1:2" x14ac:dyDescent="0.2">
      <c r="A37662" s="1" t="s">
        <v>39353</v>
      </c>
      <c r="B37662" t="str">
        <f t="shared" si="1252"/>
        <v>https://www.udobaer.de/out/media/public/cust/others/s0000867-2021-ch_it.pdf</v>
      </c>
    </row>
    <row r="37663" spans="1:2" x14ac:dyDescent="0.2">
      <c r="A37663" s="1" t="s">
        <v>39354</v>
      </c>
      <c r="B37663" t="str">
        <f t="shared" si="1252"/>
        <v>https://www.udobaer.de/out/media/public/cust/others/s0000867-2021-ch_it.pdf</v>
      </c>
    </row>
    <row r="37664" spans="1:2" x14ac:dyDescent="0.2">
      <c r="A37664" s="1" t="s">
        <v>39356</v>
      </c>
      <c r="B37664" t="str">
        <f t="shared" si="1252"/>
        <v>https://www.udobaer.de/out/media/public/cust/others/s0000867-2021-ch_it.pdf</v>
      </c>
    </row>
    <row r="37665" spans="1:2" x14ac:dyDescent="0.2">
      <c r="A37665" s="1" t="s">
        <v>39359</v>
      </c>
      <c r="B37665" t="str">
        <f t="shared" si="1252"/>
        <v>https://www.udobaer.de/out/media/public/cust/others/s0000867-2021-ch_it.pdf</v>
      </c>
    </row>
    <row r="37666" spans="1:2" x14ac:dyDescent="0.2">
      <c r="A37666" s="1" t="s">
        <v>39360</v>
      </c>
      <c r="B37666" t="str">
        <f t="shared" si="1252"/>
        <v>https://www.udobaer.de/out/media/public/cust/others/s0000867-2021-ch_it.pdf</v>
      </c>
    </row>
    <row r="37667" spans="1:2" x14ac:dyDescent="0.2">
      <c r="A37667" s="1" t="s">
        <v>39392</v>
      </c>
      <c r="B37667" t="str">
        <f t="shared" si="1252"/>
        <v>https://www.udobaer.de/out/media/public/cust/others/s0000867-2021-ch_it.pdf</v>
      </c>
    </row>
    <row r="37668" spans="1:2" x14ac:dyDescent="0.2">
      <c r="A37668" s="1" t="s">
        <v>39397</v>
      </c>
      <c r="B37668" t="str">
        <f t="shared" si="1252"/>
        <v>https://www.udobaer.de/out/media/public/cust/others/s0000867-2021-ch_it.pdf</v>
      </c>
    </row>
    <row r="37669" spans="1:2" x14ac:dyDescent="0.2">
      <c r="A37669" s="1" t="s">
        <v>39398</v>
      </c>
      <c r="B37669" t="str">
        <f t="shared" si="1252"/>
        <v>https://www.udobaer.de/out/media/public/cust/others/s0000867-2021-ch_it.pdf</v>
      </c>
    </row>
    <row r="37670" spans="1:2" x14ac:dyDescent="0.2">
      <c r="A37670" s="1" t="s">
        <v>39399</v>
      </c>
      <c r="B37670" t="str">
        <f t="shared" si="1252"/>
        <v>https://www.udobaer.de/out/media/public/cust/others/s0000867-2021-ch_it.pdf</v>
      </c>
    </row>
    <row r="37671" spans="1:2" x14ac:dyDescent="0.2">
      <c r="A37671" s="1" t="s">
        <v>39400</v>
      </c>
      <c r="B37671" t="str">
        <f t="shared" si="1252"/>
        <v>https://www.udobaer.de/out/media/public/cust/others/s0000867-2021-ch_it.pdf</v>
      </c>
    </row>
    <row r="37672" spans="1:2" x14ac:dyDescent="0.2">
      <c r="A37672" s="1" t="s">
        <v>39401</v>
      </c>
      <c r="B37672" t="str">
        <f t="shared" si="1252"/>
        <v>https://www.udobaer.de/out/media/public/cust/others/s0000867-2021-ch_it.pdf</v>
      </c>
    </row>
    <row r="37673" spans="1:2" x14ac:dyDescent="0.2">
      <c r="A37673" s="1" t="s">
        <v>39402</v>
      </c>
      <c r="B37673" t="str">
        <f t="shared" si="1252"/>
        <v>https://www.udobaer.de/out/media/public/cust/others/s0000867-2021-ch_it.pdf</v>
      </c>
    </row>
    <row r="37674" spans="1:2" x14ac:dyDescent="0.2">
      <c r="A37674" s="1" t="s">
        <v>39413</v>
      </c>
      <c r="B37674" t="str">
        <f t="shared" si="1252"/>
        <v>https://www.udobaer.de/out/media/public/cust/others/s0000867-2021-ch_it.pdf</v>
      </c>
    </row>
    <row r="37675" spans="1:2" x14ac:dyDescent="0.2">
      <c r="A37675" s="1" t="s">
        <v>39417</v>
      </c>
      <c r="B37675" t="str">
        <f t="shared" si="1252"/>
        <v>https://www.udobaer.de/out/media/public/cust/others/s0000867-2021-ch_it.pdf</v>
      </c>
    </row>
    <row r="37676" spans="1:2" x14ac:dyDescent="0.2">
      <c r="A37676" s="1" t="s">
        <v>41029</v>
      </c>
      <c r="B37676" t="str">
        <f t="shared" si="1252"/>
        <v>https://www.udobaer.de/out/media/public/cust/others/s0000867-2021-ch_it.pdf</v>
      </c>
    </row>
    <row r="37677" spans="1:2" x14ac:dyDescent="0.2">
      <c r="A37677" s="1" t="s">
        <v>41032</v>
      </c>
      <c r="B37677" t="str">
        <f t="shared" si="1252"/>
        <v>https://www.udobaer.de/out/media/public/cust/others/s0000867-2021-ch_it.pdf</v>
      </c>
    </row>
    <row r="37678" spans="1:2" x14ac:dyDescent="0.2">
      <c r="A37678" s="1" t="s">
        <v>26401</v>
      </c>
      <c r="B37678" t="str">
        <f t="shared" ref="B37678:B37709" si="1253">HYPERLINK("https://www.udobaer.de/out/media/public/cust/others/s0000868-2021-ch_it.pdf")</f>
        <v>https://www.udobaer.de/out/media/public/cust/others/s0000868-2021-ch_it.pdf</v>
      </c>
    </row>
    <row r="37679" spans="1:2" x14ac:dyDescent="0.2">
      <c r="A37679" s="1" t="s">
        <v>26402</v>
      </c>
      <c r="B37679" t="str">
        <f t="shared" si="1253"/>
        <v>https://www.udobaer.de/out/media/public/cust/others/s0000868-2021-ch_it.pdf</v>
      </c>
    </row>
    <row r="37680" spans="1:2" x14ac:dyDescent="0.2">
      <c r="A37680" s="1" t="s">
        <v>26403</v>
      </c>
      <c r="B37680" t="str">
        <f t="shared" si="1253"/>
        <v>https://www.udobaer.de/out/media/public/cust/others/s0000868-2021-ch_it.pdf</v>
      </c>
    </row>
    <row r="37681" spans="1:2" x14ac:dyDescent="0.2">
      <c r="A37681" s="1" t="s">
        <v>26404</v>
      </c>
      <c r="B37681" t="str">
        <f t="shared" si="1253"/>
        <v>https://www.udobaer.de/out/media/public/cust/others/s0000868-2021-ch_it.pdf</v>
      </c>
    </row>
    <row r="37682" spans="1:2" x14ac:dyDescent="0.2">
      <c r="A37682" s="1" t="s">
        <v>26405</v>
      </c>
      <c r="B37682" t="str">
        <f t="shared" si="1253"/>
        <v>https://www.udobaer.de/out/media/public/cust/others/s0000868-2021-ch_it.pdf</v>
      </c>
    </row>
    <row r="37683" spans="1:2" x14ac:dyDescent="0.2">
      <c r="A37683" s="1" t="s">
        <v>26406</v>
      </c>
      <c r="B37683" t="str">
        <f t="shared" si="1253"/>
        <v>https://www.udobaer.de/out/media/public/cust/others/s0000868-2021-ch_it.pdf</v>
      </c>
    </row>
    <row r="37684" spans="1:2" x14ac:dyDescent="0.2">
      <c r="A37684" s="1" t="s">
        <v>26407</v>
      </c>
      <c r="B37684" t="str">
        <f t="shared" si="1253"/>
        <v>https://www.udobaer.de/out/media/public/cust/others/s0000868-2021-ch_it.pdf</v>
      </c>
    </row>
    <row r="37685" spans="1:2" x14ac:dyDescent="0.2">
      <c r="A37685" s="1" t="s">
        <v>26408</v>
      </c>
      <c r="B37685" t="str">
        <f t="shared" si="1253"/>
        <v>https://www.udobaer.de/out/media/public/cust/others/s0000868-2021-ch_it.pdf</v>
      </c>
    </row>
    <row r="37686" spans="1:2" x14ac:dyDescent="0.2">
      <c r="A37686" s="1" t="s">
        <v>26409</v>
      </c>
      <c r="B37686" t="str">
        <f t="shared" si="1253"/>
        <v>https://www.udobaer.de/out/media/public/cust/others/s0000868-2021-ch_it.pdf</v>
      </c>
    </row>
    <row r="37687" spans="1:2" x14ac:dyDescent="0.2">
      <c r="A37687" s="1" t="s">
        <v>26410</v>
      </c>
      <c r="B37687" t="str">
        <f t="shared" si="1253"/>
        <v>https://www.udobaer.de/out/media/public/cust/others/s0000868-2021-ch_it.pdf</v>
      </c>
    </row>
    <row r="37688" spans="1:2" x14ac:dyDescent="0.2">
      <c r="A37688" s="1" t="s">
        <v>26411</v>
      </c>
      <c r="B37688" t="str">
        <f t="shared" si="1253"/>
        <v>https://www.udobaer.de/out/media/public/cust/others/s0000868-2021-ch_it.pdf</v>
      </c>
    </row>
    <row r="37689" spans="1:2" x14ac:dyDescent="0.2">
      <c r="A37689" s="1" t="s">
        <v>26412</v>
      </c>
      <c r="B37689" t="str">
        <f t="shared" si="1253"/>
        <v>https://www.udobaer.de/out/media/public/cust/others/s0000868-2021-ch_it.pdf</v>
      </c>
    </row>
    <row r="37690" spans="1:2" x14ac:dyDescent="0.2">
      <c r="A37690" s="1" t="s">
        <v>26413</v>
      </c>
      <c r="B37690" t="str">
        <f t="shared" si="1253"/>
        <v>https://www.udobaer.de/out/media/public/cust/others/s0000868-2021-ch_it.pdf</v>
      </c>
    </row>
    <row r="37691" spans="1:2" x14ac:dyDescent="0.2">
      <c r="A37691" s="1" t="s">
        <v>26414</v>
      </c>
      <c r="B37691" t="str">
        <f t="shared" si="1253"/>
        <v>https://www.udobaer.de/out/media/public/cust/others/s0000868-2021-ch_it.pdf</v>
      </c>
    </row>
    <row r="37692" spans="1:2" x14ac:dyDescent="0.2">
      <c r="A37692" s="1" t="s">
        <v>26415</v>
      </c>
      <c r="B37692" t="str">
        <f t="shared" si="1253"/>
        <v>https://www.udobaer.de/out/media/public/cust/others/s0000868-2021-ch_it.pdf</v>
      </c>
    </row>
    <row r="37693" spans="1:2" x14ac:dyDescent="0.2">
      <c r="A37693" s="1" t="s">
        <v>26416</v>
      </c>
      <c r="B37693" t="str">
        <f t="shared" si="1253"/>
        <v>https://www.udobaer.de/out/media/public/cust/others/s0000868-2021-ch_it.pdf</v>
      </c>
    </row>
    <row r="37694" spans="1:2" x14ac:dyDescent="0.2">
      <c r="A37694" s="1" t="s">
        <v>26417</v>
      </c>
      <c r="B37694" t="str">
        <f t="shared" si="1253"/>
        <v>https://www.udobaer.de/out/media/public/cust/others/s0000868-2021-ch_it.pdf</v>
      </c>
    </row>
    <row r="37695" spans="1:2" x14ac:dyDescent="0.2">
      <c r="A37695" s="1" t="s">
        <v>26418</v>
      </c>
      <c r="B37695" t="str">
        <f t="shared" si="1253"/>
        <v>https://www.udobaer.de/out/media/public/cust/others/s0000868-2021-ch_it.pdf</v>
      </c>
    </row>
    <row r="37696" spans="1:2" x14ac:dyDescent="0.2">
      <c r="A37696" s="1" t="s">
        <v>26419</v>
      </c>
      <c r="B37696" t="str">
        <f t="shared" si="1253"/>
        <v>https://www.udobaer.de/out/media/public/cust/others/s0000868-2021-ch_it.pdf</v>
      </c>
    </row>
    <row r="37697" spans="1:2" x14ac:dyDescent="0.2">
      <c r="A37697" s="1" t="s">
        <v>26420</v>
      </c>
      <c r="B37697" t="str">
        <f t="shared" si="1253"/>
        <v>https://www.udobaer.de/out/media/public/cust/others/s0000868-2021-ch_it.pdf</v>
      </c>
    </row>
    <row r="37698" spans="1:2" x14ac:dyDescent="0.2">
      <c r="A37698" s="1" t="s">
        <v>26421</v>
      </c>
      <c r="B37698" t="str">
        <f t="shared" si="1253"/>
        <v>https://www.udobaer.de/out/media/public/cust/others/s0000868-2021-ch_it.pdf</v>
      </c>
    </row>
    <row r="37699" spans="1:2" x14ac:dyDescent="0.2">
      <c r="A37699" s="1" t="s">
        <v>26422</v>
      </c>
      <c r="B37699" t="str">
        <f t="shared" si="1253"/>
        <v>https://www.udobaer.de/out/media/public/cust/others/s0000868-2021-ch_it.pdf</v>
      </c>
    </row>
    <row r="37700" spans="1:2" x14ac:dyDescent="0.2">
      <c r="A37700" s="1" t="s">
        <v>26423</v>
      </c>
      <c r="B37700" t="str">
        <f t="shared" si="1253"/>
        <v>https://www.udobaer.de/out/media/public/cust/others/s0000868-2021-ch_it.pdf</v>
      </c>
    </row>
    <row r="37701" spans="1:2" x14ac:dyDescent="0.2">
      <c r="A37701" s="1" t="s">
        <v>26424</v>
      </c>
      <c r="B37701" t="str">
        <f t="shared" si="1253"/>
        <v>https://www.udobaer.de/out/media/public/cust/others/s0000868-2021-ch_it.pdf</v>
      </c>
    </row>
    <row r="37702" spans="1:2" x14ac:dyDescent="0.2">
      <c r="A37702" s="1" t="s">
        <v>26425</v>
      </c>
      <c r="B37702" t="str">
        <f t="shared" si="1253"/>
        <v>https://www.udobaer.de/out/media/public/cust/others/s0000868-2021-ch_it.pdf</v>
      </c>
    </row>
    <row r="37703" spans="1:2" x14ac:dyDescent="0.2">
      <c r="A37703" s="1" t="s">
        <v>26426</v>
      </c>
      <c r="B37703" t="str">
        <f t="shared" si="1253"/>
        <v>https://www.udobaer.de/out/media/public/cust/others/s0000868-2021-ch_it.pdf</v>
      </c>
    </row>
    <row r="37704" spans="1:2" x14ac:dyDescent="0.2">
      <c r="A37704" s="1" t="s">
        <v>26427</v>
      </c>
      <c r="B37704" t="str">
        <f t="shared" si="1253"/>
        <v>https://www.udobaer.de/out/media/public/cust/others/s0000868-2021-ch_it.pdf</v>
      </c>
    </row>
    <row r="37705" spans="1:2" x14ac:dyDescent="0.2">
      <c r="A37705" s="1" t="s">
        <v>26430</v>
      </c>
      <c r="B37705" t="str">
        <f t="shared" si="1253"/>
        <v>https://www.udobaer.de/out/media/public/cust/others/s0000868-2021-ch_it.pdf</v>
      </c>
    </row>
    <row r="37706" spans="1:2" x14ac:dyDescent="0.2">
      <c r="A37706" s="1" t="s">
        <v>26431</v>
      </c>
      <c r="B37706" t="str">
        <f t="shared" si="1253"/>
        <v>https://www.udobaer.de/out/media/public/cust/others/s0000868-2021-ch_it.pdf</v>
      </c>
    </row>
    <row r="37707" spans="1:2" x14ac:dyDescent="0.2">
      <c r="A37707" s="1" t="s">
        <v>26432</v>
      </c>
      <c r="B37707" t="str">
        <f t="shared" si="1253"/>
        <v>https://www.udobaer.de/out/media/public/cust/others/s0000868-2021-ch_it.pdf</v>
      </c>
    </row>
    <row r="37708" spans="1:2" x14ac:dyDescent="0.2">
      <c r="A37708" s="1" t="s">
        <v>26433</v>
      </c>
      <c r="B37708" t="str">
        <f t="shared" si="1253"/>
        <v>https://www.udobaer.de/out/media/public/cust/others/s0000868-2021-ch_it.pdf</v>
      </c>
    </row>
    <row r="37709" spans="1:2" x14ac:dyDescent="0.2">
      <c r="A37709" s="1" t="s">
        <v>26434</v>
      </c>
      <c r="B37709" t="str">
        <f t="shared" si="1253"/>
        <v>https://www.udobaer.de/out/media/public/cust/others/s0000868-2021-ch_it.pdf</v>
      </c>
    </row>
    <row r="37710" spans="1:2" x14ac:dyDescent="0.2">
      <c r="A37710" s="1" t="s">
        <v>26435</v>
      </c>
      <c r="B37710" t="str">
        <f t="shared" ref="B37710:B37741" si="1254">HYPERLINK("https://www.udobaer.de/out/media/public/cust/others/s0000868-2021-ch_it.pdf")</f>
        <v>https://www.udobaer.de/out/media/public/cust/others/s0000868-2021-ch_it.pdf</v>
      </c>
    </row>
    <row r="37711" spans="1:2" x14ac:dyDescent="0.2">
      <c r="A37711" s="1" t="s">
        <v>26436</v>
      </c>
      <c r="B37711" t="str">
        <f t="shared" si="1254"/>
        <v>https://www.udobaer.de/out/media/public/cust/others/s0000868-2021-ch_it.pdf</v>
      </c>
    </row>
    <row r="37712" spans="1:2" x14ac:dyDescent="0.2">
      <c r="A37712" s="1" t="s">
        <v>26437</v>
      </c>
      <c r="B37712" t="str">
        <f t="shared" si="1254"/>
        <v>https://www.udobaer.de/out/media/public/cust/others/s0000868-2021-ch_it.pdf</v>
      </c>
    </row>
    <row r="37713" spans="1:2" x14ac:dyDescent="0.2">
      <c r="A37713" s="1" t="s">
        <v>26438</v>
      </c>
      <c r="B37713" t="str">
        <f t="shared" si="1254"/>
        <v>https://www.udobaer.de/out/media/public/cust/others/s0000868-2021-ch_it.pdf</v>
      </c>
    </row>
    <row r="37714" spans="1:2" x14ac:dyDescent="0.2">
      <c r="A37714" s="1" t="s">
        <v>26458</v>
      </c>
      <c r="B37714" t="str">
        <f t="shared" si="1254"/>
        <v>https://www.udobaer.de/out/media/public/cust/others/s0000868-2021-ch_it.pdf</v>
      </c>
    </row>
    <row r="37715" spans="1:2" x14ac:dyDescent="0.2">
      <c r="A37715" s="1" t="s">
        <v>26458</v>
      </c>
      <c r="B37715" t="str">
        <f t="shared" si="1254"/>
        <v>https://www.udobaer.de/out/media/public/cust/others/s0000868-2021-ch_it.pdf</v>
      </c>
    </row>
    <row r="37716" spans="1:2" x14ac:dyDescent="0.2">
      <c r="A37716" s="1" t="s">
        <v>26459</v>
      </c>
      <c r="B37716" t="str">
        <f t="shared" si="1254"/>
        <v>https://www.udobaer.de/out/media/public/cust/others/s0000868-2021-ch_it.pdf</v>
      </c>
    </row>
    <row r="37717" spans="1:2" x14ac:dyDescent="0.2">
      <c r="A37717" s="1" t="s">
        <v>26459</v>
      </c>
      <c r="B37717" t="str">
        <f t="shared" si="1254"/>
        <v>https://www.udobaer.de/out/media/public/cust/others/s0000868-2021-ch_it.pdf</v>
      </c>
    </row>
    <row r="37718" spans="1:2" x14ac:dyDescent="0.2">
      <c r="A37718" s="1" t="s">
        <v>26461</v>
      </c>
      <c r="B37718" t="str">
        <f t="shared" si="1254"/>
        <v>https://www.udobaer.de/out/media/public/cust/others/s0000868-2021-ch_it.pdf</v>
      </c>
    </row>
    <row r="37719" spans="1:2" x14ac:dyDescent="0.2">
      <c r="A37719" s="1" t="s">
        <v>26461</v>
      </c>
      <c r="B37719" t="str">
        <f t="shared" si="1254"/>
        <v>https://www.udobaer.de/out/media/public/cust/others/s0000868-2021-ch_it.pdf</v>
      </c>
    </row>
    <row r="37720" spans="1:2" x14ac:dyDescent="0.2">
      <c r="A37720" s="1" t="s">
        <v>26462</v>
      </c>
      <c r="B37720" t="str">
        <f t="shared" si="1254"/>
        <v>https://www.udobaer.de/out/media/public/cust/others/s0000868-2021-ch_it.pdf</v>
      </c>
    </row>
    <row r="37721" spans="1:2" x14ac:dyDescent="0.2">
      <c r="A37721" s="1" t="s">
        <v>26462</v>
      </c>
      <c r="B37721" t="str">
        <f t="shared" si="1254"/>
        <v>https://www.udobaer.de/out/media/public/cust/others/s0000868-2021-ch_it.pdf</v>
      </c>
    </row>
    <row r="37722" spans="1:2" x14ac:dyDescent="0.2">
      <c r="A37722" s="1" t="s">
        <v>26463</v>
      </c>
      <c r="B37722" t="str">
        <f t="shared" si="1254"/>
        <v>https://www.udobaer.de/out/media/public/cust/others/s0000868-2021-ch_it.pdf</v>
      </c>
    </row>
    <row r="37723" spans="1:2" x14ac:dyDescent="0.2">
      <c r="A37723" s="1" t="s">
        <v>26463</v>
      </c>
      <c r="B37723" t="str">
        <f t="shared" si="1254"/>
        <v>https://www.udobaer.de/out/media/public/cust/others/s0000868-2021-ch_it.pdf</v>
      </c>
    </row>
    <row r="37724" spans="1:2" x14ac:dyDescent="0.2">
      <c r="A37724" s="1" t="s">
        <v>26464</v>
      </c>
      <c r="B37724" t="str">
        <f t="shared" si="1254"/>
        <v>https://www.udobaer.de/out/media/public/cust/others/s0000868-2021-ch_it.pdf</v>
      </c>
    </row>
    <row r="37725" spans="1:2" x14ac:dyDescent="0.2">
      <c r="A37725" s="1" t="s">
        <v>26465</v>
      </c>
      <c r="B37725" t="str">
        <f t="shared" si="1254"/>
        <v>https://www.udobaer.de/out/media/public/cust/others/s0000868-2021-ch_it.pdf</v>
      </c>
    </row>
    <row r="37726" spans="1:2" x14ac:dyDescent="0.2">
      <c r="A37726" s="1" t="s">
        <v>26464</v>
      </c>
      <c r="B37726" t="str">
        <f t="shared" si="1254"/>
        <v>https://www.udobaer.de/out/media/public/cust/others/s0000868-2021-ch_it.pdf</v>
      </c>
    </row>
    <row r="37727" spans="1:2" x14ac:dyDescent="0.2">
      <c r="A37727" s="1" t="s">
        <v>26465</v>
      </c>
      <c r="B37727" t="str">
        <f t="shared" si="1254"/>
        <v>https://www.udobaer.de/out/media/public/cust/others/s0000868-2021-ch_it.pdf</v>
      </c>
    </row>
    <row r="37728" spans="1:2" x14ac:dyDescent="0.2">
      <c r="A37728" s="1" t="s">
        <v>26466</v>
      </c>
      <c r="B37728" t="str">
        <f t="shared" si="1254"/>
        <v>https://www.udobaer.de/out/media/public/cust/others/s0000868-2021-ch_it.pdf</v>
      </c>
    </row>
    <row r="37729" spans="1:2" x14ac:dyDescent="0.2">
      <c r="A37729" s="1" t="s">
        <v>26466</v>
      </c>
      <c r="B37729" t="str">
        <f t="shared" si="1254"/>
        <v>https://www.udobaer.de/out/media/public/cust/others/s0000868-2021-ch_it.pdf</v>
      </c>
    </row>
    <row r="37730" spans="1:2" x14ac:dyDescent="0.2">
      <c r="A37730" s="1" t="s">
        <v>26501</v>
      </c>
      <c r="B37730" t="str">
        <f t="shared" si="1254"/>
        <v>https://www.udobaer.de/out/media/public/cust/others/s0000868-2021-ch_it.pdf</v>
      </c>
    </row>
    <row r="37731" spans="1:2" x14ac:dyDescent="0.2">
      <c r="A37731" s="1" t="s">
        <v>26502</v>
      </c>
      <c r="B37731" t="str">
        <f t="shared" si="1254"/>
        <v>https://www.udobaer.de/out/media/public/cust/others/s0000868-2021-ch_it.pdf</v>
      </c>
    </row>
    <row r="37732" spans="1:2" x14ac:dyDescent="0.2">
      <c r="A37732" s="1" t="s">
        <v>26503</v>
      </c>
      <c r="B37732" t="str">
        <f t="shared" si="1254"/>
        <v>https://www.udobaer.de/out/media/public/cust/others/s0000868-2021-ch_it.pdf</v>
      </c>
    </row>
    <row r="37733" spans="1:2" x14ac:dyDescent="0.2">
      <c r="A37733" s="1" t="s">
        <v>26504</v>
      </c>
      <c r="B37733" t="str">
        <f t="shared" si="1254"/>
        <v>https://www.udobaer.de/out/media/public/cust/others/s0000868-2021-ch_it.pdf</v>
      </c>
    </row>
    <row r="37734" spans="1:2" x14ac:dyDescent="0.2">
      <c r="A37734" s="1" t="s">
        <v>26505</v>
      </c>
      <c r="B37734" t="str">
        <f t="shared" si="1254"/>
        <v>https://www.udobaer.de/out/media/public/cust/others/s0000868-2021-ch_it.pdf</v>
      </c>
    </row>
    <row r="37735" spans="1:2" x14ac:dyDescent="0.2">
      <c r="A37735" s="1" t="s">
        <v>26506</v>
      </c>
      <c r="B37735" t="str">
        <f t="shared" si="1254"/>
        <v>https://www.udobaer.de/out/media/public/cust/others/s0000868-2021-ch_it.pdf</v>
      </c>
    </row>
    <row r="37736" spans="1:2" x14ac:dyDescent="0.2">
      <c r="A37736" s="1" t="s">
        <v>26507</v>
      </c>
      <c r="B37736" t="str">
        <f t="shared" si="1254"/>
        <v>https://www.udobaer.de/out/media/public/cust/others/s0000868-2021-ch_it.pdf</v>
      </c>
    </row>
    <row r="37737" spans="1:2" x14ac:dyDescent="0.2">
      <c r="A37737" s="1" t="s">
        <v>26508</v>
      </c>
      <c r="B37737" t="str">
        <f t="shared" si="1254"/>
        <v>https://www.udobaer.de/out/media/public/cust/others/s0000868-2021-ch_it.pdf</v>
      </c>
    </row>
    <row r="37738" spans="1:2" x14ac:dyDescent="0.2">
      <c r="A37738" s="1" t="s">
        <v>26509</v>
      </c>
      <c r="B37738" t="str">
        <f t="shared" si="1254"/>
        <v>https://www.udobaer.de/out/media/public/cust/others/s0000868-2021-ch_it.pdf</v>
      </c>
    </row>
    <row r="37739" spans="1:2" x14ac:dyDescent="0.2">
      <c r="A37739" s="1" t="s">
        <v>26510</v>
      </c>
      <c r="B37739" t="str">
        <f t="shared" si="1254"/>
        <v>https://www.udobaer.de/out/media/public/cust/others/s0000868-2021-ch_it.pdf</v>
      </c>
    </row>
    <row r="37740" spans="1:2" x14ac:dyDescent="0.2">
      <c r="A37740" s="1" t="s">
        <v>26511</v>
      </c>
      <c r="B37740" t="str">
        <f t="shared" si="1254"/>
        <v>https://www.udobaer.de/out/media/public/cust/others/s0000868-2021-ch_it.pdf</v>
      </c>
    </row>
    <row r="37741" spans="1:2" x14ac:dyDescent="0.2">
      <c r="A37741" s="1" t="s">
        <v>26512</v>
      </c>
      <c r="B37741" t="str">
        <f t="shared" si="1254"/>
        <v>https://www.udobaer.de/out/media/public/cust/others/s0000868-2021-ch_it.pdf</v>
      </c>
    </row>
    <row r="37742" spans="1:2" x14ac:dyDescent="0.2">
      <c r="A37742" s="1" t="s">
        <v>26513</v>
      </c>
      <c r="B37742" t="str">
        <f t="shared" ref="B37742:B37772" si="1255">HYPERLINK("https://www.udobaer.de/out/media/public/cust/others/s0000868-2021-ch_it.pdf")</f>
        <v>https://www.udobaer.de/out/media/public/cust/others/s0000868-2021-ch_it.pdf</v>
      </c>
    </row>
    <row r="37743" spans="1:2" x14ac:dyDescent="0.2">
      <c r="A37743" s="1" t="s">
        <v>26514</v>
      </c>
      <c r="B37743" t="str">
        <f t="shared" si="1255"/>
        <v>https://www.udobaer.de/out/media/public/cust/others/s0000868-2021-ch_it.pdf</v>
      </c>
    </row>
    <row r="37744" spans="1:2" x14ac:dyDescent="0.2">
      <c r="A37744" s="1" t="s">
        <v>26517</v>
      </c>
      <c r="B37744" t="str">
        <f t="shared" si="1255"/>
        <v>https://www.udobaer.de/out/media/public/cust/others/s0000868-2021-ch_it.pdf</v>
      </c>
    </row>
    <row r="37745" spans="1:2" x14ac:dyDescent="0.2">
      <c r="A37745" s="1" t="s">
        <v>26518</v>
      </c>
      <c r="B37745" t="str">
        <f t="shared" si="1255"/>
        <v>https://www.udobaer.de/out/media/public/cust/others/s0000868-2021-ch_it.pdf</v>
      </c>
    </row>
    <row r="37746" spans="1:2" x14ac:dyDescent="0.2">
      <c r="A37746" s="1" t="s">
        <v>26551</v>
      </c>
      <c r="B37746" t="str">
        <f t="shared" si="1255"/>
        <v>https://www.udobaer.de/out/media/public/cust/others/s0000868-2021-ch_it.pdf</v>
      </c>
    </row>
    <row r="37747" spans="1:2" x14ac:dyDescent="0.2">
      <c r="A37747" s="1" t="s">
        <v>26552</v>
      </c>
      <c r="B37747" t="str">
        <f t="shared" si="1255"/>
        <v>https://www.udobaer.de/out/media/public/cust/others/s0000868-2021-ch_it.pdf</v>
      </c>
    </row>
    <row r="37748" spans="1:2" x14ac:dyDescent="0.2">
      <c r="A37748" s="1" t="s">
        <v>26553</v>
      </c>
      <c r="B37748" t="str">
        <f t="shared" si="1255"/>
        <v>https://www.udobaer.de/out/media/public/cust/others/s0000868-2021-ch_it.pdf</v>
      </c>
    </row>
    <row r="37749" spans="1:2" x14ac:dyDescent="0.2">
      <c r="A37749" s="1" t="s">
        <v>26554</v>
      </c>
      <c r="B37749" t="str">
        <f t="shared" si="1255"/>
        <v>https://www.udobaer.de/out/media/public/cust/others/s0000868-2021-ch_it.pdf</v>
      </c>
    </row>
    <row r="37750" spans="1:2" x14ac:dyDescent="0.2">
      <c r="A37750" s="1" t="s">
        <v>26625</v>
      </c>
      <c r="B37750" t="str">
        <f t="shared" si="1255"/>
        <v>https://www.udobaer.de/out/media/public/cust/others/s0000868-2021-ch_it.pdf</v>
      </c>
    </row>
    <row r="37751" spans="1:2" x14ac:dyDescent="0.2">
      <c r="A37751" s="1" t="s">
        <v>26626</v>
      </c>
      <c r="B37751" t="str">
        <f t="shared" si="1255"/>
        <v>https://www.udobaer.de/out/media/public/cust/others/s0000868-2021-ch_it.pdf</v>
      </c>
    </row>
    <row r="37752" spans="1:2" x14ac:dyDescent="0.2">
      <c r="A37752" s="1" t="s">
        <v>26627</v>
      </c>
      <c r="B37752" t="str">
        <f t="shared" si="1255"/>
        <v>https://www.udobaer.de/out/media/public/cust/others/s0000868-2021-ch_it.pdf</v>
      </c>
    </row>
    <row r="37753" spans="1:2" x14ac:dyDescent="0.2">
      <c r="A37753" s="1" t="s">
        <v>26628</v>
      </c>
      <c r="B37753" t="str">
        <f t="shared" si="1255"/>
        <v>https://www.udobaer.de/out/media/public/cust/others/s0000868-2021-ch_it.pdf</v>
      </c>
    </row>
    <row r="37754" spans="1:2" x14ac:dyDescent="0.2">
      <c r="A37754" s="1" t="s">
        <v>26629</v>
      </c>
      <c r="B37754" t="str">
        <f t="shared" si="1255"/>
        <v>https://www.udobaer.de/out/media/public/cust/others/s0000868-2021-ch_it.pdf</v>
      </c>
    </row>
    <row r="37755" spans="1:2" x14ac:dyDescent="0.2">
      <c r="A37755" s="1" t="s">
        <v>26630</v>
      </c>
      <c r="B37755" t="str">
        <f t="shared" si="1255"/>
        <v>https://www.udobaer.de/out/media/public/cust/others/s0000868-2021-ch_it.pdf</v>
      </c>
    </row>
    <row r="37756" spans="1:2" x14ac:dyDescent="0.2">
      <c r="A37756" s="1" t="s">
        <v>26631</v>
      </c>
      <c r="B37756" t="str">
        <f t="shared" si="1255"/>
        <v>https://www.udobaer.de/out/media/public/cust/others/s0000868-2021-ch_it.pdf</v>
      </c>
    </row>
    <row r="37757" spans="1:2" x14ac:dyDescent="0.2">
      <c r="A37757" s="1" t="s">
        <v>26632</v>
      </c>
      <c r="B37757" t="str">
        <f t="shared" si="1255"/>
        <v>https://www.udobaer.de/out/media/public/cust/others/s0000868-2021-ch_it.pdf</v>
      </c>
    </row>
    <row r="37758" spans="1:2" x14ac:dyDescent="0.2">
      <c r="A37758" s="1" t="s">
        <v>26634</v>
      </c>
      <c r="B37758" t="str">
        <f t="shared" si="1255"/>
        <v>https://www.udobaer.de/out/media/public/cust/others/s0000868-2021-ch_it.pdf</v>
      </c>
    </row>
    <row r="37759" spans="1:2" x14ac:dyDescent="0.2">
      <c r="A37759" s="1" t="s">
        <v>26635</v>
      </c>
      <c r="B37759" t="str">
        <f t="shared" si="1255"/>
        <v>https://www.udobaer.de/out/media/public/cust/others/s0000868-2021-ch_it.pdf</v>
      </c>
    </row>
    <row r="37760" spans="1:2" x14ac:dyDescent="0.2">
      <c r="A37760" s="1" t="s">
        <v>26636</v>
      </c>
      <c r="B37760" t="str">
        <f t="shared" si="1255"/>
        <v>https://www.udobaer.de/out/media/public/cust/others/s0000868-2021-ch_it.pdf</v>
      </c>
    </row>
    <row r="37761" spans="1:2" x14ac:dyDescent="0.2">
      <c r="A37761" s="1" t="s">
        <v>26637</v>
      </c>
      <c r="B37761" t="str">
        <f t="shared" si="1255"/>
        <v>https://www.udobaer.de/out/media/public/cust/others/s0000868-2021-ch_it.pdf</v>
      </c>
    </row>
    <row r="37762" spans="1:2" x14ac:dyDescent="0.2">
      <c r="A37762" s="1" t="s">
        <v>26638</v>
      </c>
      <c r="B37762" t="str">
        <f t="shared" si="1255"/>
        <v>https://www.udobaer.de/out/media/public/cust/others/s0000868-2021-ch_it.pdf</v>
      </c>
    </row>
    <row r="37763" spans="1:2" x14ac:dyDescent="0.2">
      <c r="A37763" s="1" t="s">
        <v>26639</v>
      </c>
      <c r="B37763" t="str">
        <f t="shared" si="1255"/>
        <v>https://www.udobaer.de/out/media/public/cust/others/s0000868-2021-ch_it.pdf</v>
      </c>
    </row>
    <row r="37764" spans="1:2" x14ac:dyDescent="0.2">
      <c r="A37764" s="1" t="s">
        <v>26640</v>
      </c>
      <c r="B37764" t="str">
        <f t="shared" si="1255"/>
        <v>https://www.udobaer.de/out/media/public/cust/others/s0000868-2021-ch_it.pdf</v>
      </c>
    </row>
    <row r="37765" spans="1:2" x14ac:dyDescent="0.2">
      <c r="A37765" s="1" t="s">
        <v>26641</v>
      </c>
      <c r="B37765" t="str">
        <f t="shared" si="1255"/>
        <v>https://www.udobaer.de/out/media/public/cust/others/s0000868-2021-ch_it.pdf</v>
      </c>
    </row>
    <row r="37766" spans="1:2" x14ac:dyDescent="0.2">
      <c r="A37766" s="1" t="s">
        <v>26671</v>
      </c>
      <c r="B37766" t="str">
        <f t="shared" si="1255"/>
        <v>https://www.udobaer.de/out/media/public/cust/others/s0000868-2021-ch_it.pdf</v>
      </c>
    </row>
    <row r="37767" spans="1:2" x14ac:dyDescent="0.2">
      <c r="A37767" s="1" t="s">
        <v>26672</v>
      </c>
      <c r="B37767" t="str">
        <f t="shared" si="1255"/>
        <v>https://www.udobaer.de/out/media/public/cust/others/s0000868-2021-ch_it.pdf</v>
      </c>
    </row>
    <row r="37768" spans="1:2" x14ac:dyDescent="0.2">
      <c r="A37768" s="1" t="s">
        <v>26676</v>
      </c>
      <c r="B37768" t="str">
        <f t="shared" si="1255"/>
        <v>https://www.udobaer.de/out/media/public/cust/others/s0000868-2021-ch_it.pdf</v>
      </c>
    </row>
    <row r="37769" spans="1:2" x14ac:dyDescent="0.2">
      <c r="A37769" s="1" t="s">
        <v>26677</v>
      </c>
      <c r="B37769" t="str">
        <f t="shared" si="1255"/>
        <v>https://www.udobaer.de/out/media/public/cust/others/s0000868-2021-ch_it.pdf</v>
      </c>
    </row>
    <row r="37770" spans="1:2" x14ac:dyDescent="0.2">
      <c r="A37770" s="1" t="s">
        <v>28072</v>
      </c>
      <c r="B37770" t="str">
        <f t="shared" si="1255"/>
        <v>https://www.udobaer.de/out/media/public/cust/others/s0000868-2021-ch_it.pdf</v>
      </c>
    </row>
    <row r="37771" spans="1:2" x14ac:dyDescent="0.2">
      <c r="A37771" s="1" t="s">
        <v>28157</v>
      </c>
      <c r="B37771" t="str">
        <f t="shared" si="1255"/>
        <v>https://www.udobaer.de/out/media/public/cust/others/s0000868-2021-ch_it.pdf</v>
      </c>
    </row>
    <row r="37772" spans="1:2" x14ac:dyDescent="0.2">
      <c r="A37772" s="1" t="s">
        <v>28431</v>
      </c>
      <c r="B37772" t="str">
        <f t="shared" si="1255"/>
        <v>https://www.udobaer.de/out/media/public/cust/others/s0000868-2021-ch_it.pdf</v>
      </c>
    </row>
    <row r="37773" spans="1:2" x14ac:dyDescent="0.2">
      <c r="A37773" s="1" t="s">
        <v>26482</v>
      </c>
      <c r="B37773" t="str">
        <f>HYPERLINK("https://www.udobaer.de/out/media/public/cust/others/s0000869-2021-ch_it.pdf")</f>
        <v>https://www.udobaer.de/out/media/public/cust/others/s0000869-2021-ch_it.pdf</v>
      </c>
    </row>
    <row r="37774" spans="1:2" x14ac:dyDescent="0.2">
      <c r="A37774" s="1" t="s">
        <v>26484</v>
      </c>
      <c r="B37774" t="str">
        <f>HYPERLINK("https://www.udobaer.de/out/media/public/cust/others/s0000869-2021-ch_it.pdf")</f>
        <v>https://www.udobaer.de/out/media/public/cust/others/s0000869-2021-ch_it.pdf</v>
      </c>
    </row>
    <row r="37775" spans="1:2" x14ac:dyDescent="0.2">
      <c r="A37775" s="1" t="s">
        <v>3663</v>
      </c>
      <c r="B37775" t="str">
        <f t="shared" ref="B37775:B37806" si="1256">HYPERLINK("https://www.udobaer.de/out/media/public/cust/others/s0000870-2021-ch_it.pdf")</f>
        <v>https://www.udobaer.de/out/media/public/cust/others/s0000870-2021-ch_it.pdf</v>
      </c>
    </row>
    <row r="37776" spans="1:2" x14ac:dyDescent="0.2">
      <c r="A37776" s="1" t="s">
        <v>3664</v>
      </c>
      <c r="B37776" t="str">
        <f t="shared" si="1256"/>
        <v>https://www.udobaer.de/out/media/public/cust/others/s0000870-2021-ch_it.pdf</v>
      </c>
    </row>
    <row r="37777" spans="1:2" x14ac:dyDescent="0.2">
      <c r="A37777" s="1" t="s">
        <v>3685</v>
      </c>
      <c r="B37777" t="str">
        <f t="shared" si="1256"/>
        <v>https://www.udobaer.de/out/media/public/cust/others/s0000870-2021-ch_it.pdf</v>
      </c>
    </row>
    <row r="37778" spans="1:2" x14ac:dyDescent="0.2">
      <c r="A37778" s="1" t="s">
        <v>3686</v>
      </c>
      <c r="B37778" t="str">
        <f t="shared" si="1256"/>
        <v>https://www.udobaer.de/out/media/public/cust/others/s0000870-2021-ch_it.pdf</v>
      </c>
    </row>
    <row r="37779" spans="1:2" x14ac:dyDescent="0.2">
      <c r="A37779" s="1" t="s">
        <v>3687</v>
      </c>
      <c r="B37779" t="str">
        <f t="shared" si="1256"/>
        <v>https://www.udobaer.de/out/media/public/cust/others/s0000870-2021-ch_it.pdf</v>
      </c>
    </row>
    <row r="37780" spans="1:2" x14ac:dyDescent="0.2">
      <c r="A37780" s="1" t="s">
        <v>3688</v>
      </c>
      <c r="B37780" t="str">
        <f t="shared" si="1256"/>
        <v>https://www.udobaer.de/out/media/public/cust/others/s0000870-2021-ch_it.pdf</v>
      </c>
    </row>
    <row r="37781" spans="1:2" x14ac:dyDescent="0.2">
      <c r="A37781" s="1" t="s">
        <v>3689</v>
      </c>
      <c r="B37781" t="str">
        <f t="shared" si="1256"/>
        <v>https://www.udobaer.de/out/media/public/cust/others/s0000870-2021-ch_it.pdf</v>
      </c>
    </row>
    <row r="37782" spans="1:2" x14ac:dyDescent="0.2">
      <c r="A37782" s="1" t="s">
        <v>3690</v>
      </c>
      <c r="B37782" t="str">
        <f t="shared" si="1256"/>
        <v>https://www.udobaer.de/out/media/public/cust/others/s0000870-2021-ch_it.pdf</v>
      </c>
    </row>
    <row r="37783" spans="1:2" x14ac:dyDescent="0.2">
      <c r="A37783" s="1" t="s">
        <v>3691</v>
      </c>
      <c r="B37783" t="str">
        <f t="shared" si="1256"/>
        <v>https://www.udobaer.de/out/media/public/cust/others/s0000870-2021-ch_it.pdf</v>
      </c>
    </row>
    <row r="37784" spans="1:2" x14ac:dyDescent="0.2">
      <c r="A37784" s="1" t="s">
        <v>3692</v>
      </c>
      <c r="B37784" t="str">
        <f t="shared" si="1256"/>
        <v>https://www.udobaer.de/out/media/public/cust/others/s0000870-2021-ch_it.pdf</v>
      </c>
    </row>
    <row r="37785" spans="1:2" x14ac:dyDescent="0.2">
      <c r="A37785" s="1" t="s">
        <v>3693</v>
      </c>
      <c r="B37785" t="str">
        <f t="shared" si="1256"/>
        <v>https://www.udobaer.de/out/media/public/cust/others/s0000870-2021-ch_it.pdf</v>
      </c>
    </row>
    <row r="37786" spans="1:2" x14ac:dyDescent="0.2">
      <c r="A37786" s="1" t="s">
        <v>3704</v>
      </c>
      <c r="B37786" t="str">
        <f t="shared" si="1256"/>
        <v>https://www.udobaer.de/out/media/public/cust/others/s0000870-2021-ch_it.pdf</v>
      </c>
    </row>
    <row r="37787" spans="1:2" x14ac:dyDescent="0.2">
      <c r="A37787" s="1" t="s">
        <v>3705</v>
      </c>
      <c r="B37787" t="str">
        <f t="shared" si="1256"/>
        <v>https://www.udobaer.de/out/media/public/cust/others/s0000870-2021-ch_it.pdf</v>
      </c>
    </row>
    <row r="37788" spans="1:2" x14ac:dyDescent="0.2">
      <c r="A37788" s="1" t="s">
        <v>3706</v>
      </c>
      <c r="B37788" t="str">
        <f t="shared" si="1256"/>
        <v>https://www.udobaer.de/out/media/public/cust/others/s0000870-2021-ch_it.pdf</v>
      </c>
    </row>
    <row r="37789" spans="1:2" x14ac:dyDescent="0.2">
      <c r="A37789" s="1" t="s">
        <v>3707</v>
      </c>
      <c r="B37789" t="str">
        <f t="shared" si="1256"/>
        <v>https://www.udobaer.de/out/media/public/cust/others/s0000870-2021-ch_it.pdf</v>
      </c>
    </row>
    <row r="37790" spans="1:2" x14ac:dyDescent="0.2">
      <c r="A37790" s="1" t="s">
        <v>3708</v>
      </c>
      <c r="B37790" t="str">
        <f t="shared" si="1256"/>
        <v>https://www.udobaer.de/out/media/public/cust/others/s0000870-2021-ch_it.pdf</v>
      </c>
    </row>
    <row r="37791" spans="1:2" x14ac:dyDescent="0.2">
      <c r="A37791" s="1" t="s">
        <v>3709</v>
      </c>
      <c r="B37791" t="str">
        <f t="shared" si="1256"/>
        <v>https://www.udobaer.de/out/media/public/cust/others/s0000870-2021-ch_it.pdf</v>
      </c>
    </row>
    <row r="37792" spans="1:2" x14ac:dyDescent="0.2">
      <c r="A37792" s="1" t="s">
        <v>3710</v>
      </c>
      <c r="B37792" t="str">
        <f t="shared" si="1256"/>
        <v>https://www.udobaer.de/out/media/public/cust/others/s0000870-2021-ch_it.pdf</v>
      </c>
    </row>
    <row r="37793" spans="1:2" x14ac:dyDescent="0.2">
      <c r="A37793" s="1" t="s">
        <v>3711</v>
      </c>
      <c r="B37793" t="str">
        <f t="shared" si="1256"/>
        <v>https://www.udobaer.de/out/media/public/cust/others/s0000870-2021-ch_it.pdf</v>
      </c>
    </row>
    <row r="37794" spans="1:2" x14ac:dyDescent="0.2">
      <c r="A37794" s="1" t="s">
        <v>3712</v>
      </c>
      <c r="B37794" t="str">
        <f t="shared" si="1256"/>
        <v>https://www.udobaer.de/out/media/public/cust/others/s0000870-2021-ch_it.pdf</v>
      </c>
    </row>
    <row r="37795" spans="1:2" x14ac:dyDescent="0.2">
      <c r="A37795" s="1" t="s">
        <v>3715</v>
      </c>
      <c r="B37795" t="str">
        <f t="shared" si="1256"/>
        <v>https://www.udobaer.de/out/media/public/cust/others/s0000870-2021-ch_it.pdf</v>
      </c>
    </row>
    <row r="37796" spans="1:2" x14ac:dyDescent="0.2">
      <c r="A37796" s="1" t="s">
        <v>3717</v>
      </c>
      <c r="B37796" t="str">
        <f t="shared" si="1256"/>
        <v>https://www.udobaer.de/out/media/public/cust/others/s0000870-2021-ch_it.pdf</v>
      </c>
    </row>
    <row r="37797" spans="1:2" x14ac:dyDescent="0.2">
      <c r="A37797" s="1" t="s">
        <v>3778</v>
      </c>
      <c r="B37797" t="str">
        <f t="shared" si="1256"/>
        <v>https://www.udobaer.de/out/media/public/cust/others/s0000870-2021-ch_it.pdf</v>
      </c>
    </row>
    <row r="37798" spans="1:2" x14ac:dyDescent="0.2">
      <c r="A37798" s="1" t="s">
        <v>3779</v>
      </c>
      <c r="B37798" t="str">
        <f t="shared" si="1256"/>
        <v>https://www.udobaer.de/out/media/public/cust/others/s0000870-2021-ch_it.pdf</v>
      </c>
    </row>
    <row r="37799" spans="1:2" x14ac:dyDescent="0.2">
      <c r="A37799" s="1" t="s">
        <v>3780</v>
      </c>
      <c r="B37799" t="str">
        <f t="shared" si="1256"/>
        <v>https://www.udobaer.de/out/media/public/cust/others/s0000870-2021-ch_it.pdf</v>
      </c>
    </row>
    <row r="37800" spans="1:2" x14ac:dyDescent="0.2">
      <c r="A37800" s="1" t="s">
        <v>3874</v>
      </c>
      <c r="B37800" t="str">
        <f t="shared" si="1256"/>
        <v>https://www.udobaer.de/out/media/public/cust/others/s0000870-2021-ch_it.pdf</v>
      </c>
    </row>
    <row r="37801" spans="1:2" x14ac:dyDescent="0.2">
      <c r="A37801" s="1" t="s">
        <v>3875</v>
      </c>
      <c r="B37801" t="str">
        <f t="shared" si="1256"/>
        <v>https://www.udobaer.de/out/media/public/cust/others/s0000870-2021-ch_it.pdf</v>
      </c>
    </row>
    <row r="37802" spans="1:2" x14ac:dyDescent="0.2">
      <c r="A37802" s="1" t="s">
        <v>3876</v>
      </c>
      <c r="B37802" t="str">
        <f t="shared" si="1256"/>
        <v>https://www.udobaer.de/out/media/public/cust/others/s0000870-2021-ch_it.pdf</v>
      </c>
    </row>
    <row r="37803" spans="1:2" x14ac:dyDescent="0.2">
      <c r="A37803" s="1" t="s">
        <v>3877</v>
      </c>
      <c r="B37803" t="str">
        <f t="shared" si="1256"/>
        <v>https://www.udobaer.de/out/media/public/cust/others/s0000870-2021-ch_it.pdf</v>
      </c>
    </row>
    <row r="37804" spans="1:2" x14ac:dyDescent="0.2">
      <c r="A37804" s="1" t="s">
        <v>3878</v>
      </c>
      <c r="B37804" t="str">
        <f t="shared" si="1256"/>
        <v>https://www.udobaer.de/out/media/public/cust/others/s0000870-2021-ch_it.pdf</v>
      </c>
    </row>
    <row r="37805" spans="1:2" x14ac:dyDescent="0.2">
      <c r="A37805" s="1" t="s">
        <v>3880</v>
      </c>
      <c r="B37805" t="str">
        <f t="shared" si="1256"/>
        <v>https://www.udobaer.de/out/media/public/cust/others/s0000870-2021-ch_it.pdf</v>
      </c>
    </row>
    <row r="37806" spans="1:2" x14ac:dyDescent="0.2">
      <c r="A37806" s="1" t="s">
        <v>3934</v>
      </c>
      <c r="B37806" t="str">
        <f t="shared" si="1256"/>
        <v>https://www.udobaer.de/out/media/public/cust/others/s0000870-2021-ch_it.pdf</v>
      </c>
    </row>
    <row r="37807" spans="1:2" x14ac:dyDescent="0.2">
      <c r="A37807" s="1" t="s">
        <v>3940</v>
      </c>
      <c r="B37807" t="str">
        <f t="shared" ref="B37807:B37838" si="1257">HYPERLINK("https://www.udobaer.de/out/media/public/cust/others/s0000870-2021-ch_it.pdf")</f>
        <v>https://www.udobaer.de/out/media/public/cust/others/s0000870-2021-ch_it.pdf</v>
      </c>
    </row>
    <row r="37808" spans="1:2" x14ac:dyDescent="0.2">
      <c r="A37808" s="1" t="s">
        <v>3951</v>
      </c>
      <c r="B37808" t="str">
        <f t="shared" si="1257"/>
        <v>https://www.udobaer.de/out/media/public/cust/others/s0000870-2021-ch_it.pdf</v>
      </c>
    </row>
    <row r="37809" spans="1:2" x14ac:dyDescent="0.2">
      <c r="A37809" s="1" t="s">
        <v>3953</v>
      </c>
      <c r="B37809" t="str">
        <f t="shared" si="1257"/>
        <v>https://www.udobaer.de/out/media/public/cust/others/s0000870-2021-ch_it.pdf</v>
      </c>
    </row>
    <row r="37810" spans="1:2" x14ac:dyDescent="0.2">
      <c r="A37810" s="1" t="s">
        <v>3957</v>
      </c>
      <c r="B37810" t="str">
        <f t="shared" si="1257"/>
        <v>https://www.udobaer.de/out/media/public/cust/others/s0000870-2021-ch_it.pdf</v>
      </c>
    </row>
    <row r="37811" spans="1:2" x14ac:dyDescent="0.2">
      <c r="A37811" s="1" t="s">
        <v>24862</v>
      </c>
      <c r="B37811" t="str">
        <f t="shared" si="1257"/>
        <v>https://www.udobaer.de/out/media/public/cust/others/s0000870-2021-ch_it.pdf</v>
      </c>
    </row>
    <row r="37812" spans="1:2" x14ac:dyDescent="0.2">
      <c r="A37812" s="1" t="s">
        <v>24863</v>
      </c>
      <c r="B37812" t="str">
        <f t="shared" si="1257"/>
        <v>https://www.udobaer.de/out/media/public/cust/others/s0000870-2021-ch_it.pdf</v>
      </c>
    </row>
    <row r="37813" spans="1:2" x14ac:dyDescent="0.2">
      <c r="A37813" s="1" t="s">
        <v>24864</v>
      </c>
      <c r="B37813" t="str">
        <f t="shared" si="1257"/>
        <v>https://www.udobaer.de/out/media/public/cust/others/s0000870-2021-ch_it.pdf</v>
      </c>
    </row>
    <row r="37814" spans="1:2" x14ac:dyDescent="0.2">
      <c r="A37814" s="1" t="s">
        <v>24865</v>
      </c>
      <c r="B37814" t="str">
        <f t="shared" si="1257"/>
        <v>https://www.udobaer.de/out/media/public/cust/others/s0000870-2021-ch_it.pdf</v>
      </c>
    </row>
    <row r="37815" spans="1:2" x14ac:dyDescent="0.2">
      <c r="A37815" s="1" t="s">
        <v>24866</v>
      </c>
      <c r="B37815" t="str">
        <f t="shared" si="1257"/>
        <v>https://www.udobaer.de/out/media/public/cust/others/s0000870-2021-ch_it.pdf</v>
      </c>
    </row>
    <row r="37816" spans="1:2" x14ac:dyDescent="0.2">
      <c r="A37816" s="1" t="s">
        <v>24867</v>
      </c>
      <c r="B37816" t="str">
        <f t="shared" si="1257"/>
        <v>https://www.udobaer.de/out/media/public/cust/others/s0000870-2021-ch_it.pdf</v>
      </c>
    </row>
    <row r="37817" spans="1:2" x14ac:dyDescent="0.2">
      <c r="A37817" s="1" t="s">
        <v>24868</v>
      </c>
      <c r="B37817" t="str">
        <f t="shared" si="1257"/>
        <v>https://www.udobaer.de/out/media/public/cust/others/s0000870-2021-ch_it.pdf</v>
      </c>
    </row>
    <row r="37818" spans="1:2" x14ac:dyDescent="0.2">
      <c r="A37818" s="1" t="s">
        <v>24869</v>
      </c>
      <c r="B37818" t="str">
        <f t="shared" si="1257"/>
        <v>https://www.udobaer.de/out/media/public/cust/others/s0000870-2021-ch_it.pdf</v>
      </c>
    </row>
    <row r="37819" spans="1:2" x14ac:dyDescent="0.2">
      <c r="A37819" s="1" t="s">
        <v>24870</v>
      </c>
      <c r="B37819" t="str">
        <f t="shared" si="1257"/>
        <v>https://www.udobaer.de/out/media/public/cust/others/s0000870-2021-ch_it.pdf</v>
      </c>
    </row>
    <row r="37820" spans="1:2" x14ac:dyDescent="0.2">
      <c r="A37820" s="1" t="s">
        <v>24871</v>
      </c>
      <c r="B37820" t="str">
        <f t="shared" si="1257"/>
        <v>https://www.udobaer.de/out/media/public/cust/others/s0000870-2021-ch_it.pdf</v>
      </c>
    </row>
    <row r="37821" spans="1:2" x14ac:dyDescent="0.2">
      <c r="A37821" s="1" t="s">
        <v>24872</v>
      </c>
      <c r="B37821" t="str">
        <f t="shared" si="1257"/>
        <v>https://www.udobaer.de/out/media/public/cust/others/s0000870-2021-ch_it.pdf</v>
      </c>
    </row>
    <row r="37822" spans="1:2" x14ac:dyDescent="0.2">
      <c r="A37822" s="1" t="s">
        <v>24873</v>
      </c>
      <c r="B37822" t="str">
        <f t="shared" si="1257"/>
        <v>https://www.udobaer.de/out/media/public/cust/others/s0000870-2021-ch_it.pdf</v>
      </c>
    </row>
    <row r="37823" spans="1:2" x14ac:dyDescent="0.2">
      <c r="A37823" s="1" t="s">
        <v>24874</v>
      </c>
      <c r="B37823" t="str">
        <f t="shared" si="1257"/>
        <v>https://www.udobaer.de/out/media/public/cust/others/s0000870-2021-ch_it.pdf</v>
      </c>
    </row>
    <row r="37824" spans="1:2" x14ac:dyDescent="0.2">
      <c r="A37824" s="1" t="s">
        <v>24875</v>
      </c>
      <c r="B37824" t="str">
        <f t="shared" si="1257"/>
        <v>https://www.udobaer.de/out/media/public/cust/others/s0000870-2021-ch_it.pdf</v>
      </c>
    </row>
    <row r="37825" spans="1:2" x14ac:dyDescent="0.2">
      <c r="A37825" s="1" t="s">
        <v>24876</v>
      </c>
      <c r="B37825" t="str">
        <f t="shared" si="1257"/>
        <v>https://www.udobaer.de/out/media/public/cust/others/s0000870-2021-ch_it.pdf</v>
      </c>
    </row>
    <row r="37826" spans="1:2" x14ac:dyDescent="0.2">
      <c r="A37826" s="1" t="s">
        <v>24877</v>
      </c>
      <c r="B37826" t="str">
        <f t="shared" si="1257"/>
        <v>https://www.udobaer.de/out/media/public/cust/others/s0000870-2021-ch_it.pdf</v>
      </c>
    </row>
    <row r="37827" spans="1:2" x14ac:dyDescent="0.2">
      <c r="A37827" s="1" t="s">
        <v>24878</v>
      </c>
      <c r="B37827" t="str">
        <f t="shared" si="1257"/>
        <v>https://www.udobaer.de/out/media/public/cust/others/s0000870-2021-ch_it.pdf</v>
      </c>
    </row>
    <row r="37828" spans="1:2" x14ac:dyDescent="0.2">
      <c r="A37828" s="1" t="s">
        <v>24879</v>
      </c>
      <c r="B37828" t="str">
        <f t="shared" si="1257"/>
        <v>https://www.udobaer.de/out/media/public/cust/others/s0000870-2021-ch_it.pdf</v>
      </c>
    </row>
    <row r="37829" spans="1:2" x14ac:dyDescent="0.2">
      <c r="A37829" s="1" t="s">
        <v>24901</v>
      </c>
      <c r="B37829" t="str">
        <f t="shared" si="1257"/>
        <v>https://www.udobaer.de/out/media/public/cust/others/s0000870-2021-ch_it.pdf</v>
      </c>
    </row>
    <row r="37830" spans="1:2" x14ac:dyDescent="0.2">
      <c r="A37830" s="1" t="s">
        <v>24903</v>
      </c>
      <c r="B37830" t="str">
        <f t="shared" si="1257"/>
        <v>https://www.udobaer.de/out/media/public/cust/others/s0000870-2021-ch_it.pdf</v>
      </c>
    </row>
    <row r="37831" spans="1:2" x14ac:dyDescent="0.2">
      <c r="A37831" s="1" t="s">
        <v>24950</v>
      </c>
      <c r="B37831" t="str">
        <f t="shared" si="1257"/>
        <v>https://www.udobaer.de/out/media/public/cust/others/s0000870-2021-ch_it.pdf</v>
      </c>
    </row>
    <row r="37832" spans="1:2" x14ac:dyDescent="0.2">
      <c r="A37832" s="1" t="s">
        <v>24952</v>
      </c>
      <c r="B37832" t="str">
        <f t="shared" si="1257"/>
        <v>https://www.udobaer.de/out/media/public/cust/others/s0000870-2021-ch_it.pdf</v>
      </c>
    </row>
    <row r="37833" spans="1:2" x14ac:dyDescent="0.2">
      <c r="A37833" s="1" t="s">
        <v>24986</v>
      </c>
      <c r="B37833" t="str">
        <f t="shared" si="1257"/>
        <v>https://www.udobaer.de/out/media/public/cust/others/s0000870-2021-ch_it.pdf</v>
      </c>
    </row>
    <row r="37834" spans="1:2" x14ac:dyDescent="0.2">
      <c r="A37834" s="1" t="s">
        <v>24987</v>
      </c>
      <c r="B37834" t="str">
        <f t="shared" si="1257"/>
        <v>https://www.udobaer.de/out/media/public/cust/others/s0000870-2021-ch_it.pdf</v>
      </c>
    </row>
    <row r="37835" spans="1:2" x14ac:dyDescent="0.2">
      <c r="A37835" s="1" t="s">
        <v>24988</v>
      </c>
      <c r="B37835" t="str">
        <f t="shared" si="1257"/>
        <v>https://www.udobaer.de/out/media/public/cust/others/s0000870-2021-ch_it.pdf</v>
      </c>
    </row>
    <row r="37836" spans="1:2" x14ac:dyDescent="0.2">
      <c r="A37836" s="1" t="s">
        <v>24993</v>
      </c>
      <c r="B37836" t="str">
        <f t="shared" si="1257"/>
        <v>https://www.udobaer.de/out/media/public/cust/others/s0000870-2021-ch_it.pdf</v>
      </c>
    </row>
    <row r="37837" spans="1:2" x14ac:dyDescent="0.2">
      <c r="A37837" s="1" t="s">
        <v>24995</v>
      </c>
      <c r="B37837" t="str">
        <f t="shared" si="1257"/>
        <v>https://www.udobaer.de/out/media/public/cust/others/s0000870-2021-ch_it.pdf</v>
      </c>
    </row>
    <row r="37838" spans="1:2" x14ac:dyDescent="0.2">
      <c r="A37838" s="1" t="s">
        <v>24996</v>
      </c>
      <c r="B37838" t="str">
        <f t="shared" si="1257"/>
        <v>https://www.udobaer.de/out/media/public/cust/others/s0000870-2021-ch_it.pdf</v>
      </c>
    </row>
    <row r="37839" spans="1:2" x14ac:dyDescent="0.2">
      <c r="A37839" s="1" t="s">
        <v>25001</v>
      </c>
      <c r="B37839" t="str">
        <f t="shared" ref="B37839:B37846" si="1258">HYPERLINK("https://www.udobaer.de/out/media/public/cust/others/s0000870-2021-ch_it.pdf")</f>
        <v>https://www.udobaer.de/out/media/public/cust/others/s0000870-2021-ch_it.pdf</v>
      </c>
    </row>
    <row r="37840" spans="1:2" x14ac:dyDescent="0.2">
      <c r="A37840" s="1" t="s">
        <v>25002</v>
      </c>
      <c r="B37840" t="str">
        <f t="shared" si="1258"/>
        <v>https://www.udobaer.de/out/media/public/cust/others/s0000870-2021-ch_it.pdf</v>
      </c>
    </row>
    <row r="37841" spans="1:2" x14ac:dyDescent="0.2">
      <c r="A37841" s="1" t="s">
        <v>25008</v>
      </c>
      <c r="B37841" t="str">
        <f t="shared" si="1258"/>
        <v>https://www.udobaer.de/out/media/public/cust/others/s0000870-2021-ch_it.pdf</v>
      </c>
    </row>
    <row r="37842" spans="1:2" x14ac:dyDescent="0.2">
      <c r="A37842" s="1" t="s">
        <v>25196</v>
      </c>
      <c r="B37842" t="str">
        <f t="shared" si="1258"/>
        <v>https://www.udobaer.de/out/media/public/cust/others/s0000870-2021-ch_it.pdf</v>
      </c>
    </row>
    <row r="37843" spans="1:2" x14ac:dyDescent="0.2">
      <c r="A37843" s="1" t="s">
        <v>25385</v>
      </c>
      <c r="B37843" t="str">
        <f t="shared" si="1258"/>
        <v>https://www.udobaer.de/out/media/public/cust/others/s0000870-2021-ch_it.pdf</v>
      </c>
    </row>
    <row r="37844" spans="1:2" x14ac:dyDescent="0.2">
      <c r="A37844" s="1" t="s">
        <v>25489</v>
      </c>
      <c r="B37844" t="str">
        <f t="shared" si="1258"/>
        <v>https://www.udobaer.de/out/media/public/cust/others/s0000870-2021-ch_it.pdf</v>
      </c>
    </row>
    <row r="37845" spans="1:2" x14ac:dyDescent="0.2">
      <c r="A37845" s="1" t="s">
        <v>25491</v>
      </c>
      <c r="B37845" t="str">
        <f t="shared" si="1258"/>
        <v>https://www.udobaer.de/out/media/public/cust/others/s0000870-2021-ch_it.pdf</v>
      </c>
    </row>
    <row r="37846" spans="1:2" x14ac:dyDescent="0.2">
      <c r="A37846" s="1" t="s">
        <v>25492</v>
      </c>
      <c r="B37846" t="str">
        <f t="shared" si="1258"/>
        <v>https://www.udobaer.de/out/media/public/cust/others/s0000870-2021-ch_it.pdf</v>
      </c>
    </row>
    <row r="37847" spans="1:2" x14ac:dyDescent="0.2">
      <c r="A37847" s="1" t="s">
        <v>25539</v>
      </c>
      <c r="B37847" t="str">
        <f t="shared" ref="B37847:B37874" si="1259">HYPERLINK("https://www.udobaer.de/out/media/public/cust/others/s0000871-2021-ch_it.pdf")</f>
        <v>https://www.udobaer.de/out/media/public/cust/others/s0000871-2021-ch_it.pdf</v>
      </c>
    </row>
    <row r="37848" spans="1:2" x14ac:dyDescent="0.2">
      <c r="A37848" s="1" t="s">
        <v>25540</v>
      </c>
      <c r="B37848" t="str">
        <f t="shared" si="1259"/>
        <v>https://www.udobaer.de/out/media/public/cust/others/s0000871-2021-ch_it.pdf</v>
      </c>
    </row>
    <row r="37849" spans="1:2" x14ac:dyDescent="0.2">
      <c r="A37849" s="1" t="s">
        <v>25541</v>
      </c>
      <c r="B37849" t="str">
        <f t="shared" si="1259"/>
        <v>https://www.udobaer.de/out/media/public/cust/others/s0000871-2021-ch_it.pdf</v>
      </c>
    </row>
    <row r="37850" spans="1:2" x14ac:dyDescent="0.2">
      <c r="A37850" s="1" t="s">
        <v>25542</v>
      </c>
      <c r="B37850" t="str">
        <f t="shared" si="1259"/>
        <v>https://www.udobaer.de/out/media/public/cust/others/s0000871-2021-ch_it.pdf</v>
      </c>
    </row>
    <row r="37851" spans="1:2" x14ac:dyDescent="0.2">
      <c r="A37851" s="1" t="s">
        <v>25781</v>
      </c>
      <c r="B37851" t="str">
        <f t="shared" si="1259"/>
        <v>https://www.udobaer.de/out/media/public/cust/others/s0000871-2021-ch_it.pdf</v>
      </c>
    </row>
    <row r="37852" spans="1:2" x14ac:dyDescent="0.2">
      <c r="A37852" s="1" t="s">
        <v>25854</v>
      </c>
      <c r="B37852" t="str">
        <f t="shared" si="1259"/>
        <v>https://www.udobaer.de/out/media/public/cust/others/s0000871-2021-ch_it.pdf</v>
      </c>
    </row>
    <row r="37853" spans="1:2" x14ac:dyDescent="0.2">
      <c r="A37853" s="1" t="s">
        <v>25891</v>
      </c>
      <c r="B37853" t="str">
        <f t="shared" si="1259"/>
        <v>https://www.udobaer.de/out/media/public/cust/others/s0000871-2021-ch_it.pdf</v>
      </c>
    </row>
    <row r="37854" spans="1:2" x14ac:dyDescent="0.2">
      <c r="A37854" s="1" t="s">
        <v>25892</v>
      </c>
      <c r="B37854" t="str">
        <f t="shared" si="1259"/>
        <v>https://www.udobaer.de/out/media/public/cust/others/s0000871-2021-ch_it.pdf</v>
      </c>
    </row>
    <row r="37855" spans="1:2" x14ac:dyDescent="0.2">
      <c r="A37855" s="1" t="s">
        <v>25893</v>
      </c>
      <c r="B37855" t="str">
        <f t="shared" si="1259"/>
        <v>https://www.udobaer.de/out/media/public/cust/others/s0000871-2021-ch_it.pdf</v>
      </c>
    </row>
    <row r="37856" spans="1:2" x14ac:dyDescent="0.2">
      <c r="A37856" s="1" t="s">
        <v>25894</v>
      </c>
      <c r="B37856" t="str">
        <f t="shared" si="1259"/>
        <v>https://www.udobaer.de/out/media/public/cust/others/s0000871-2021-ch_it.pdf</v>
      </c>
    </row>
    <row r="37857" spans="1:2" x14ac:dyDescent="0.2">
      <c r="A37857" s="1" t="s">
        <v>25895</v>
      </c>
      <c r="B37857" t="str">
        <f t="shared" si="1259"/>
        <v>https://www.udobaer.de/out/media/public/cust/others/s0000871-2021-ch_it.pdf</v>
      </c>
    </row>
    <row r="37858" spans="1:2" x14ac:dyDescent="0.2">
      <c r="A37858" s="1" t="s">
        <v>25896</v>
      </c>
      <c r="B37858" t="str">
        <f t="shared" si="1259"/>
        <v>https://www.udobaer.de/out/media/public/cust/others/s0000871-2021-ch_it.pdf</v>
      </c>
    </row>
    <row r="37859" spans="1:2" x14ac:dyDescent="0.2">
      <c r="A37859" s="1" t="s">
        <v>25897</v>
      </c>
      <c r="B37859" t="str">
        <f t="shared" si="1259"/>
        <v>https://www.udobaer.de/out/media/public/cust/others/s0000871-2021-ch_it.pdf</v>
      </c>
    </row>
    <row r="37860" spans="1:2" x14ac:dyDescent="0.2">
      <c r="A37860" s="1" t="s">
        <v>25898</v>
      </c>
      <c r="B37860" t="str">
        <f t="shared" si="1259"/>
        <v>https://www.udobaer.de/out/media/public/cust/others/s0000871-2021-ch_it.pdf</v>
      </c>
    </row>
    <row r="37861" spans="1:2" x14ac:dyDescent="0.2">
      <c r="A37861" s="1" t="s">
        <v>25899</v>
      </c>
      <c r="B37861" t="str">
        <f t="shared" si="1259"/>
        <v>https://www.udobaer.de/out/media/public/cust/others/s0000871-2021-ch_it.pdf</v>
      </c>
    </row>
    <row r="37862" spans="1:2" x14ac:dyDescent="0.2">
      <c r="A37862" s="1" t="s">
        <v>25900</v>
      </c>
      <c r="B37862" t="str">
        <f t="shared" si="1259"/>
        <v>https://www.udobaer.de/out/media/public/cust/others/s0000871-2021-ch_it.pdf</v>
      </c>
    </row>
    <row r="37863" spans="1:2" x14ac:dyDescent="0.2">
      <c r="A37863" s="1" t="s">
        <v>25901</v>
      </c>
      <c r="B37863" t="str">
        <f t="shared" si="1259"/>
        <v>https://www.udobaer.de/out/media/public/cust/others/s0000871-2021-ch_it.pdf</v>
      </c>
    </row>
    <row r="37864" spans="1:2" x14ac:dyDescent="0.2">
      <c r="A37864" s="1" t="s">
        <v>25911</v>
      </c>
      <c r="B37864" t="str">
        <f t="shared" si="1259"/>
        <v>https://www.udobaer.de/out/media/public/cust/others/s0000871-2021-ch_it.pdf</v>
      </c>
    </row>
    <row r="37865" spans="1:2" x14ac:dyDescent="0.2">
      <c r="A37865" s="1" t="s">
        <v>25987</v>
      </c>
      <c r="B37865" t="str">
        <f t="shared" si="1259"/>
        <v>https://www.udobaer.de/out/media/public/cust/others/s0000871-2021-ch_it.pdf</v>
      </c>
    </row>
    <row r="37866" spans="1:2" x14ac:dyDescent="0.2">
      <c r="A37866" s="1" t="s">
        <v>25988</v>
      </c>
      <c r="B37866" t="str">
        <f t="shared" si="1259"/>
        <v>https://www.udobaer.de/out/media/public/cust/others/s0000871-2021-ch_it.pdf</v>
      </c>
    </row>
    <row r="37867" spans="1:2" x14ac:dyDescent="0.2">
      <c r="A37867" s="1" t="s">
        <v>25989</v>
      </c>
      <c r="B37867" t="str">
        <f t="shared" si="1259"/>
        <v>https://www.udobaer.de/out/media/public/cust/others/s0000871-2021-ch_it.pdf</v>
      </c>
    </row>
    <row r="37868" spans="1:2" x14ac:dyDescent="0.2">
      <c r="A37868" s="1" t="s">
        <v>25990</v>
      </c>
      <c r="B37868" t="str">
        <f t="shared" si="1259"/>
        <v>https://www.udobaer.de/out/media/public/cust/others/s0000871-2021-ch_it.pdf</v>
      </c>
    </row>
    <row r="37869" spans="1:2" x14ac:dyDescent="0.2">
      <c r="A37869" s="1" t="s">
        <v>25991</v>
      </c>
      <c r="B37869" t="str">
        <f t="shared" si="1259"/>
        <v>https://www.udobaer.de/out/media/public/cust/others/s0000871-2021-ch_it.pdf</v>
      </c>
    </row>
    <row r="37870" spans="1:2" x14ac:dyDescent="0.2">
      <c r="A37870" s="1" t="s">
        <v>25992</v>
      </c>
      <c r="B37870" t="str">
        <f t="shared" si="1259"/>
        <v>https://www.udobaer.de/out/media/public/cust/others/s0000871-2021-ch_it.pdf</v>
      </c>
    </row>
    <row r="37871" spans="1:2" x14ac:dyDescent="0.2">
      <c r="A37871" s="1" t="s">
        <v>25993</v>
      </c>
      <c r="B37871" t="str">
        <f t="shared" si="1259"/>
        <v>https://www.udobaer.de/out/media/public/cust/others/s0000871-2021-ch_it.pdf</v>
      </c>
    </row>
    <row r="37872" spans="1:2" x14ac:dyDescent="0.2">
      <c r="A37872" s="1" t="s">
        <v>25994</v>
      </c>
      <c r="B37872" t="str">
        <f t="shared" si="1259"/>
        <v>https://www.udobaer.de/out/media/public/cust/others/s0000871-2021-ch_it.pdf</v>
      </c>
    </row>
    <row r="37873" spans="1:2" x14ac:dyDescent="0.2">
      <c r="A37873" s="1" t="s">
        <v>25996</v>
      </c>
      <c r="B37873" t="str">
        <f t="shared" si="1259"/>
        <v>https://www.udobaer.de/out/media/public/cust/others/s0000871-2021-ch_it.pdf</v>
      </c>
    </row>
    <row r="37874" spans="1:2" x14ac:dyDescent="0.2">
      <c r="A37874" s="1" t="s">
        <v>25998</v>
      </c>
      <c r="B37874" t="str">
        <f t="shared" si="1259"/>
        <v>https://www.udobaer.de/out/media/public/cust/others/s0000871-2021-ch_it.pdf</v>
      </c>
    </row>
    <row r="37875" spans="1:2" x14ac:dyDescent="0.2">
      <c r="A37875" s="1" t="s">
        <v>3749</v>
      </c>
      <c r="B37875" t="str">
        <f t="shared" ref="B37875:B37906" si="1260">HYPERLINK("https://www.udobaer.de/out/media/public/cust/others/s0000873-2021-ch_it.pdf")</f>
        <v>https://www.udobaer.de/out/media/public/cust/others/s0000873-2021-ch_it.pdf</v>
      </c>
    </row>
    <row r="37876" spans="1:2" x14ac:dyDescent="0.2">
      <c r="A37876" s="1" t="s">
        <v>3751</v>
      </c>
      <c r="B37876" t="str">
        <f t="shared" si="1260"/>
        <v>https://www.udobaer.de/out/media/public/cust/others/s0000873-2021-ch_it.pdf</v>
      </c>
    </row>
    <row r="37877" spans="1:2" x14ac:dyDescent="0.2">
      <c r="A37877" s="1" t="s">
        <v>3861</v>
      </c>
      <c r="B37877" t="str">
        <f t="shared" si="1260"/>
        <v>https://www.udobaer.de/out/media/public/cust/others/s0000873-2021-ch_it.pdf</v>
      </c>
    </row>
    <row r="37878" spans="1:2" x14ac:dyDescent="0.2">
      <c r="A37878" s="1" t="s">
        <v>3862</v>
      </c>
      <c r="B37878" t="str">
        <f t="shared" si="1260"/>
        <v>https://www.udobaer.de/out/media/public/cust/others/s0000873-2021-ch_it.pdf</v>
      </c>
    </row>
    <row r="37879" spans="1:2" x14ac:dyDescent="0.2">
      <c r="A37879" s="1" t="s">
        <v>3867</v>
      </c>
      <c r="B37879" t="str">
        <f t="shared" si="1260"/>
        <v>https://www.udobaer.de/out/media/public/cust/others/s0000873-2021-ch_it.pdf</v>
      </c>
    </row>
    <row r="37880" spans="1:2" x14ac:dyDescent="0.2">
      <c r="A37880" s="1" t="s">
        <v>3868</v>
      </c>
      <c r="B37880" t="str">
        <f t="shared" si="1260"/>
        <v>https://www.udobaer.de/out/media/public/cust/others/s0000873-2021-ch_it.pdf</v>
      </c>
    </row>
    <row r="37881" spans="1:2" x14ac:dyDescent="0.2">
      <c r="A37881" s="1" t="s">
        <v>3869</v>
      </c>
      <c r="B37881" t="str">
        <f t="shared" si="1260"/>
        <v>https://www.udobaer.de/out/media/public/cust/others/s0000873-2021-ch_it.pdf</v>
      </c>
    </row>
    <row r="37882" spans="1:2" x14ac:dyDescent="0.2">
      <c r="A37882" s="1" t="s">
        <v>3871</v>
      </c>
      <c r="B37882" t="str">
        <f t="shared" si="1260"/>
        <v>https://www.udobaer.de/out/media/public/cust/others/s0000873-2021-ch_it.pdf</v>
      </c>
    </row>
    <row r="37883" spans="1:2" x14ac:dyDescent="0.2">
      <c r="A37883" s="1" t="s">
        <v>3931</v>
      </c>
      <c r="B37883" t="str">
        <f t="shared" si="1260"/>
        <v>https://www.udobaer.de/out/media/public/cust/others/s0000873-2021-ch_it.pdf</v>
      </c>
    </row>
    <row r="37884" spans="1:2" x14ac:dyDescent="0.2">
      <c r="A37884" s="1" t="s">
        <v>3932</v>
      </c>
      <c r="B37884" t="str">
        <f t="shared" si="1260"/>
        <v>https://www.udobaer.de/out/media/public/cust/others/s0000873-2021-ch_it.pdf</v>
      </c>
    </row>
    <row r="37885" spans="1:2" x14ac:dyDescent="0.2">
      <c r="A37885" s="1" t="s">
        <v>8756</v>
      </c>
      <c r="B37885" t="str">
        <f t="shared" si="1260"/>
        <v>https://www.udobaer.de/out/media/public/cust/others/s0000873-2021-ch_it.pdf</v>
      </c>
    </row>
    <row r="37886" spans="1:2" x14ac:dyDescent="0.2">
      <c r="A37886" s="1" t="s">
        <v>8757</v>
      </c>
      <c r="B37886" t="str">
        <f t="shared" si="1260"/>
        <v>https://www.udobaer.de/out/media/public/cust/others/s0000873-2021-ch_it.pdf</v>
      </c>
    </row>
    <row r="37887" spans="1:2" x14ac:dyDescent="0.2">
      <c r="A37887" s="1" t="s">
        <v>8758</v>
      </c>
      <c r="B37887" t="str">
        <f t="shared" si="1260"/>
        <v>https://www.udobaer.de/out/media/public/cust/others/s0000873-2021-ch_it.pdf</v>
      </c>
    </row>
    <row r="37888" spans="1:2" x14ac:dyDescent="0.2">
      <c r="A37888" s="1" t="s">
        <v>8759</v>
      </c>
      <c r="B37888" t="str">
        <f t="shared" si="1260"/>
        <v>https://www.udobaer.de/out/media/public/cust/others/s0000873-2021-ch_it.pdf</v>
      </c>
    </row>
    <row r="37889" spans="1:2" x14ac:dyDescent="0.2">
      <c r="A37889" s="1" t="s">
        <v>8760</v>
      </c>
      <c r="B37889" t="str">
        <f t="shared" si="1260"/>
        <v>https://www.udobaer.de/out/media/public/cust/others/s0000873-2021-ch_it.pdf</v>
      </c>
    </row>
    <row r="37890" spans="1:2" x14ac:dyDescent="0.2">
      <c r="A37890" s="1" t="s">
        <v>8761</v>
      </c>
      <c r="B37890" t="str">
        <f t="shared" si="1260"/>
        <v>https://www.udobaer.de/out/media/public/cust/others/s0000873-2021-ch_it.pdf</v>
      </c>
    </row>
    <row r="37891" spans="1:2" x14ac:dyDescent="0.2">
      <c r="A37891" s="1" t="s">
        <v>8762</v>
      </c>
      <c r="B37891" t="str">
        <f t="shared" si="1260"/>
        <v>https://www.udobaer.de/out/media/public/cust/others/s0000873-2021-ch_it.pdf</v>
      </c>
    </row>
    <row r="37892" spans="1:2" x14ac:dyDescent="0.2">
      <c r="A37892" s="1" t="s">
        <v>8763</v>
      </c>
      <c r="B37892" t="str">
        <f t="shared" si="1260"/>
        <v>https://www.udobaer.de/out/media/public/cust/others/s0000873-2021-ch_it.pdf</v>
      </c>
    </row>
    <row r="37893" spans="1:2" x14ac:dyDescent="0.2">
      <c r="A37893" s="1" t="s">
        <v>8764</v>
      </c>
      <c r="B37893" t="str">
        <f t="shared" si="1260"/>
        <v>https://www.udobaer.de/out/media/public/cust/others/s0000873-2021-ch_it.pdf</v>
      </c>
    </row>
    <row r="37894" spans="1:2" x14ac:dyDescent="0.2">
      <c r="A37894" s="1" t="s">
        <v>8765</v>
      </c>
      <c r="B37894" t="str">
        <f t="shared" si="1260"/>
        <v>https://www.udobaer.de/out/media/public/cust/others/s0000873-2021-ch_it.pdf</v>
      </c>
    </row>
    <row r="37895" spans="1:2" x14ac:dyDescent="0.2">
      <c r="A37895" s="1" t="s">
        <v>8766</v>
      </c>
      <c r="B37895" t="str">
        <f t="shared" si="1260"/>
        <v>https://www.udobaer.de/out/media/public/cust/others/s0000873-2021-ch_it.pdf</v>
      </c>
    </row>
    <row r="37896" spans="1:2" x14ac:dyDescent="0.2">
      <c r="A37896" s="1" t="s">
        <v>8767</v>
      </c>
      <c r="B37896" t="str">
        <f t="shared" si="1260"/>
        <v>https://www.udobaer.de/out/media/public/cust/others/s0000873-2021-ch_it.pdf</v>
      </c>
    </row>
    <row r="37897" spans="1:2" x14ac:dyDescent="0.2">
      <c r="A37897" s="1" t="s">
        <v>8768</v>
      </c>
      <c r="B37897" t="str">
        <f t="shared" si="1260"/>
        <v>https://www.udobaer.de/out/media/public/cust/others/s0000873-2021-ch_it.pdf</v>
      </c>
    </row>
    <row r="37898" spans="1:2" x14ac:dyDescent="0.2">
      <c r="A37898" s="1" t="s">
        <v>26470</v>
      </c>
      <c r="B37898" t="str">
        <f t="shared" si="1260"/>
        <v>https://www.udobaer.de/out/media/public/cust/others/s0000873-2021-ch_it.pdf</v>
      </c>
    </row>
    <row r="37899" spans="1:2" x14ac:dyDescent="0.2">
      <c r="A37899" s="1" t="s">
        <v>26474</v>
      </c>
      <c r="B37899" t="str">
        <f t="shared" si="1260"/>
        <v>https://www.udobaer.de/out/media/public/cust/others/s0000873-2021-ch_it.pdf</v>
      </c>
    </row>
    <row r="37900" spans="1:2" x14ac:dyDescent="0.2">
      <c r="A37900" s="1" t="s">
        <v>26475</v>
      </c>
      <c r="B37900" t="str">
        <f t="shared" si="1260"/>
        <v>https://www.udobaer.de/out/media/public/cust/others/s0000873-2021-ch_it.pdf</v>
      </c>
    </row>
    <row r="37901" spans="1:2" x14ac:dyDescent="0.2">
      <c r="A37901" s="1" t="s">
        <v>26476</v>
      </c>
      <c r="B37901" t="str">
        <f t="shared" si="1260"/>
        <v>https://www.udobaer.de/out/media/public/cust/others/s0000873-2021-ch_it.pdf</v>
      </c>
    </row>
    <row r="37902" spans="1:2" x14ac:dyDescent="0.2">
      <c r="A37902" s="1" t="s">
        <v>26477</v>
      </c>
      <c r="B37902" t="str">
        <f t="shared" si="1260"/>
        <v>https://www.udobaer.de/out/media/public/cust/others/s0000873-2021-ch_it.pdf</v>
      </c>
    </row>
    <row r="37903" spans="1:2" x14ac:dyDescent="0.2">
      <c r="A37903" s="1" t="s">
        <v>26478</v>
      </c>
      <c r="B37903" t="str">
        <f t="shared" si="1260"/>
        <v>https://www.udobaer.de/out/media/public/cust/others/s0000873-2021-ch_it.pdf</v>
      </c>
    </row>
    <row r="37904" spans="1:2" x14ac:dyDescent="0.2">
      <c r="A37904" s="1" t="s">
        <v>26479</v>
      </c>
      <c r="B37904" t="str">
        <f t="shared" si="1260"/>
        <v>https://www.udobaer.de/out/media/public/cust/others/s0000873-2021-ch_it.pdf</v>
      </c>
    </row>
    <row r="37905" spans="1:2" x14ac:dyDescent="0.2">
      <c r="A37905" s="1" t="s">
        <v>26480</v>
      </c>
      <c r="B37905" t="str">
        <f t="shared" si="1260"/>
        <v>https://www.udobaer.de/out/media/public/cust/others/s0000873-2021-ch_it.pdf</v>
      </c>
    </row>
    <row r="37906" spans="1:2" x14ac:dyDescent="0.2">
      <c r="A37906" s="1" t="s">
        <v>26486</v>
      </c>
      <c r="B37906" t="str">
        <f t="shared" si="1260"/>
        <v>https://www.udobaer.de/out/media/public/cust/others/s0000873-2021-ch_it.pdf</v>
      </c>
    </row>
    <row r="37907" spans="1:2" x14ac:dyDescent="0.2">
      <c r="A37907" s="1" t="s">
        <v>26500</v>
      </c>
      <c r="B37907" t="str">
        <f t="shared" ref="B37907:B37938" si="1261">HYPERLINK("https://www.udobaer.de/out/media/public/cust/others/s0000873-2021-ch_it.pdf")</f>
        <v>https://www.udobaer.de/out/media/public/cust/others/s0000873-2021-ch_it.pdf</v>
      </c>
    </row>
    <row r="37908" spans="1:2" x14ac:dyDescent="0.2">
      <c r="A37908" s="1" t="s">
        <v>26579</v>
      </c>
      <c r="B37908" t="str">
        <f t="shared" si="1261"/>
        <v>https://www.udobaer.de/out/media/public/cust/others/s0000873-2021-ch_it.pdf</v>
      </c>
    </row>
    <row r="37909" spans="1:2" x14ac:dyDescent="0.2">
      <c r="A37909" s="1" t="s">
        <v>26601</v>
      </c>
      <c r="B37909" t="str">
        <f t="shared" si="1261"/>
        <v>https://www.udobaer.de/out/media/public/cust/others/s0000873-2021-ch_it.pdf</v>
      </c>
    </row>
    <row r="37910" spans="1:2" x14ac:dyDescent="0.2">
      <c r="A37910" s="1" t="s">
        <v>26612</v>
      </c>
      <c r="B37910" t="str">
        <f t="shared" si="1261"/>
        <v>https://www.udobaer.de/out/media/public/cust/others/s0000873-2021-ch_it.pdf</v>
      </c>
    </row>
    <row r="37911" spans="1:2" x14ac:dyDescent="0.2">
      <c r="A37911" s="1" t="s">
        <v>26613</v>
      </c>
      <c r="B37911" t="str">
        <f t="shared" si="1261"/>
        <v>https://www.udobaer.de/out/media/public/cust/others/s0000873-2021-ch_it.pdf</v>
      </c>
    </row>
    <row r="37912" spans="1:2" x14ac:dyDescent="0.2">
      <c r="A37912" s="1" t="s">
        <v>26614</v>
      </c>
      <c r="B37912" t="str">
        <f t="shared" si="1261"/>
        <v>https://www.udobaer.de/out/media/public/cust/others/s0000873-2021-ch_it.pdf</v>
      </c>
    </row>
    <row r="37913" spans="1:2" x14ac:dyDescent="0.2">
      <c r="A37913" s="1" t="s">
        <v>26615</v>
      </c>
      <c r="B37913" t="str">
        <f t="shared" si="1261"/>
        <v>https://www.udobaer.de/out/media/public/cust/others/s0000873-2021-ch_it.pdf</v>
      </c>
    </row>
    <row r="37914" spans="1:2" x14ac:dyDescent="0.2">
      <c r="A37914" s="1" t="s">
        <v>26616</v>
      </c>
      <c r="B37914" t="str">
        <f t="shared" si="1261"/>
        <v>https://www.udobaer.de/out/media/public/cust/others/s0000873-2021-ch_it.pdf</v>
      </c>
    </row>
    <row r="37915" spans="1:2" x14ac:dyDescent="0.2">
      <c r="A37915" s="1" t="s">
        <v>26617</v>
      </c>
      <c r="B37915" t="str">
        <f t="shared" si="1261"/>
        <v>https://www.udobaer.de/out/media/public/cust/others/s0000873-2021-ch_it.pdf</v>
      </c>
    </row>
    <row r="37916" spans="1:2" x14ac:dyDescent="0.2">
      <c r="A37916" s="1" t="s">
        <v>26624</v>
      </c>
      <c r="B37916" t="str">
        <f t="shared" si="1261"/>
        <v>https://www.udobaer.de/out/media/public/cust/others/s0000873-2021-ch_it.pdf</v>
      </c>
    </row>
    <row r="37917" spans="1:2" x14ac:dyDescent="0.2">
      <c r="A37917" s="1" t="s">
        <v>26633</v>
      </c>
      <c r="B37917" t="str">
        <f t="shared" si="1261"/>
        <v>https://www.udobaer.de/out/media/public/cust/others/s0000873-2021-ch_it.pdf</v>
      </c>
    </row>
    <row r="37918" spans="1:2" x14ac:dyDescent="0.2">
      <c r="A37918" s="1" t="s">
        <v>38114</v>
      </c>
      <c r="B37918" t="str">
        <f t="shared" si="1261"/>
        <v>https://www.udobaer.de/out/media/public/cust/others/s0000873-2021-ch_it.pdf</v>
      </c>
    </row>
    <row r="37919" spans="1:2" x14ac:dyDescent="0.2">
      <c r="A37919" s="1" t="s">
        <v>38115</v>
      </c>
      <c r="B37919" t="str">
        <f t="shared" si="1261"/>
        <v>https://www.udobaer.de/out/media/public/cust/others/s0000873-2021-ch_it.pdf</v>
      </c>
    </row>
    <row r="37920" spans="1:2" x14ac:dyDescent="0.2">
      <c r="A37920" s="1" t="s">
        <v>38319</v>
      </c>
      <c r="B37920" t="str">
        <f t="shared" si="1261"/>
        <v>https://www.udobaer.de/out/media/public/cust/others/s0000873-2021-ch_it.pdf</v>
      </c>
    </row>
    <row r="37921" spans="1:2" x14ac:dyDescent="0.2">
      <c r="A37921" s="1" t="s">
        <v>38320</v>
      </c>
      <c r="B37921" t="str">
        <f t="shared" si="1261"/>
        <v>https://www.udobaer.de/out/media/public/cust/others/s0000873-2021-ch_it.pdf</v>
      </c>
    </row>
    <row r="37922" spans="1:2" x14ac:dyDescent="0.2">
      <c r="A37922" s="1" t="s">
        <v>38322</v>
      </c>
      <c r="B37922" t="str">
        <f t="shared" si="1261"/>
        <v>https://www.udobaer.de/out/media/public/cust/others/s0000873-2021-ch_it.pdf</v>
      </c>
    </row>
    <row r="37923" spans="1:2" x14ac:dyDescent="0.2">
      <c r="A37923" s="1" t="s">
        <v>38387</v>
      </c>
      <c r="B37923" t="str">
        <f t="shared" si="1261"/>
        <v>https://www.udobaer.de/out/media/public/cust/others/s0000873-2021-ch_it.pdf</v>
      </c>
    </row>
    <row r="37924" spans="1:2" x14ac:dyDescent="0.2">
      <c r="A37924" s="1" t="s">
        <v>38921</v>
      </c>
      <c r="B37924" t="str">
        <f t="shared" si="1261"/>
        <v>https://www.udobaer.de/out/media/public/cust/others/s0000873-2021-ch_it.pdf</v>
      </c>
    </row>
    <row r="37925" spans="1:2" x14ac:dyDescent="0.2">
      <c r="A37925" s="1" t="s">
        <v>38922</v>
      </c>
      <c r="B37925" t="str">
        <f t="shared" si="1261"/>
        <v>https://www.udobaer.de/out/media/public/cust/others/s0000873-2021-ch_it.pdf</v>
      </c>
    </row>
    <row r="37926" spans="1:2" x14ac:dyDescent="0.2">
      <c r="A37926" s="1" t="s">
        <v>38923</v>
      </c>
      <c r="B37926" t="str">
        <f t="shared" si="1261"/>
        <v>https://www.udobaer.de/out/media/public/cust/others/s0000873-2021-ch_it.pdf</v>
      </c>
    </row>
    <row r="37927" spans="1:2" x14ac:dyDescent="0.2">
      <c r="A37927" s="1" t="s">
        <v>38924</v>
      </c>
      <c r="B37927" t="str">
        <f t="shared" si="1261"/>
        <v>https://www.udobaer.de/out/media/public/cust/others/s0000873-2021-ch_it.pdf</v>
      </c>
    </row>
    <row r="37928" spans="1:2" x14ac:dyDescent="0.2">
      <c r="A37928" s="1" t="s">
        <v>38925</v>
      </c>
      <c r="B37928" t="str">
        <f t="shared" si="1261"/>
        <v>https://www.udobaer.de/out/media/public/cust/others/s0000873-2021-ch_it.pdf</v>
      </c>
    </row>
    <row r="37929" spans="1:2" x14ac:dyDescent="0.2">
      <c r="A37929" s="1" t="s">
        <v>38926</v>
      </c>
      <c r="B37929" t="str">
        <f t="shared" si="1261"/>
        <v>https://www.udobaer.de/out/media/public/cust/others/s0000873-2021-ch_it.pdf</v>
      </c>
    </row>
    <row r="37930" spans="1:2" x14ac:dyDescent="0.2">
      <c r="A37930" s="1" t="s">
        <v>38927</v>
      </c>
      <c r="B37930" t="str">
        <f t="shared" si="1261"/>
        <v>https://www.udobaer.de/out/media/public/cust/others/s0000873-2021-ch_it.pdf</v>
      </c>
    </row>
    <row r="37931" spans="1:2" x14ac:dyDescent="0.2">
      <c r="A37931" s="1" t="s">
        <v>38928</v>
      </c>
      <c r="B37931" t="str">
        <f t="shared" si="1261"/>
        <v>https://www.udobaer.de/out/media/public/cust/others/s0000873-2021-ch_it.pdf</v>
      </c>
    </row>
    <row r="37932" spans="1:2" x14ac:dyDescent="0.2">
      <c r="A37932" s="1" t="s">
        <v>38929</v>
      </c>
      <c r="B37932" t="str">
        <f t="shared" si="1261"/>
        <v>https://www.udobaer.de/out/media/public/cust/others/s0000873-2021-ch_it.pdf</v>
      </c>
    </row>
    <row r="37933" spans="1:2" x14ac:dyDescent="0.2">
      <c r="A37933" s="1" t="s">
        <v>38930</v>
      </c>
      <c r="B37933" t="str">
        <f t="shared" si="1261"/>
        <v>https://www.udobaer.de/out/media/public/cust/others/s0000873-2021-ch_it.pdf</v>
      </c>
    </row>
    <row r="37934" spans="1:2" x14ac:dyDescent="0.2">
      <c r="A37934" s="1" t="s">
        <v>38931</v>
      </c>
      <c r="B37934" t="str">
        <f t="shared" si="1261"/>
        <v>https://www.udobaer.de/out/media/public/cust/others/s0000873-2021-ch_it.pdf</v>
      </c>
    </row>
    <row r="37935" spans="1:2" x14ac:dyDescent="0.2">
      <c r="A37935" s="1" t="s">
        <v>38932</v>
      </c>
      <c r="B37935" t="str">
        <f t="shared" si="1261"/>
        <v>https://www.udobaer.de/out/media/public/cust/others/s0000873-2021-ch_it.pdf</v>
      </c>
    </row>
    <row r="37936" spans="1:2" x14ac:dyDescent="0.2">
      <c r="A37936" s="1" t="s">
        <v>38933</v>
      </c>
      <c r="B37936" t="str">
        <f t="shared" si="1261"/>
        <v>https://www.udobaer.de/out/media/public/cust/others/s0000873-2021-ch_it.pdf</v>
      </c>
    </row>
    <row r="37937" spans="1:2" x14ac:dyDescent="0.2">
      <c r="A37937" s="1" t="s">
        <v>38934</v>
      </c>
      <c r="B37937" t="str">
        <f t="shared" si="1261"/>
        <v>https://www.udobaer.de/out/media/public/cust/others/s0000873-2021-ch_it.pdf</v>
      </c>
    </row>
    <row r="37938" spans="1:2" x14ac:dyDescent="0.2">
      <c r="A37938" s="1" t="s">
        <v>38935</v>
      </c>
      <c r="B37938" t="str">
        <f t="shared" si="1261"/>
        <v>https://www.udobaer.de/out/media/public/cust/others/s0000873-2021-ch_it.pdf</v>
      </c>
    </row>
    <row r="37939" spans="1:2" x14ac:dyDescent="0.2">
      <c r="A37939" s="1" t="s">
        <v>38936</v>
      </c>
      <c r="B37939" t="str">
        <f t="shared" ref="B37939:B37970" si="1262">HYPERLINK("https://www.udobaer.de/out/media/public/cust/others/s0000873-2021-ch_it.pdf")</f>
        <v>https://www.udobaer.de/out/media/public/cust/others/s0000873-2021-ch_it.pdf</v>
      </c>
    </row>
    <row r="37940" spans="1:2" x14ac:dyDescent="0.2">
      <c r="A37940" s="1" t="s">
        <v>38937</v>
      </c>
      <c r="B37940" t="str">
        <f t="shared" si="1262"/>
        <v>https://www.udobaer.de/out/media/public/cust/others/s0000873-2021-ch_it.pdf</v>
      </c>
    </row>
    <row r="37941" spans="1:2" x14ac:dyDescent="0.2">
      <c r="A37941" s="1" t="s">
        <v>38938</v>
      </c>
      <c r="B37941" t="str">
        <f t="shared" si="1262"/>
        <v>https://www.udobaer.de/out/media/public/cust/others/s0000873-2021-ch_it.pdf</v>
      </c>
    </row>
    <row r="37942" spans="1:2" x14ac:dyDescent="0.2">
      <c r="A37942" s="1" t="s">
        <v>38939</v>
      </c>
      <c r="B37942" t="str">
        <f t="shared" si="1262"/>
        <v>https://www.udobaer.de/out/media/public/cust/others/s0000873-2021-ch_it.pdf</v>
      </c>
    </row>
    <row r="37943" spans="1:2" x14ac:dyDescent="0.2">
      <c r="A37943" s="1" t="s">
        <v>38940</v>
      </c>
      <c r="B37943" t="str">
        <f t="shared" si="1262"/>
        <v>https://www.udobaer.de/out/media/public/cust/others/s0000873-2021-ch_it.pdf</v>
      </c>
    </row>
    <row r="37944" spans="1:2" x14ac:dyDescent="0.2">
      <c r="A37944" s="1" t="s">
        <v>38941</v>
      </c>
      <c r="B37944" t="str">
        <f t="shared" si="1262"/>
        <v>https://www.udobaer.de/out/media/public/cust/others/s0000873-2021-ch_it.pdf</v>
      </c>
    </row>
    <row r="37945" spans="1:2" x14ac:dyDescent="0.2">
      <c r="A37945" s="1" t="s">
        <v>38942</v>
      </c>
      <c r="B37945" t="str">
        <f t="shared" si="1262"/>
        <v>https://www.udobaer.de/out/media/public/cust/others/s0000873-2021-ch_it.pdf</v>
      </c>
    </row>
    <row r="37946" spans="1:2" x14ac:dyDescent="0.2">
      <c r="A37946" s="1" t="s">
        <v>38943</v>
      </c>
      <c r="B37946" t="str">
        <f t="shared" si="1262"/>
        <v>https://www.udobaer.de/out/media/public/cust/others/s0000873-2021-ch_it.pdf</v>
      </c>
    </row>
    <row r="37947" spans="1:2" x14ac:dyDescent="0.2">
      <c r="A37947" s="1" t="s">
        <v>38944</v>
      </c>
      <c r="B37947" t="str">
        <f t="shared" si="1262"/>
        <v>https://www.udobaer.de/out/media/public/cust/others/s0000873-2021-ch_it.pdf</v>
      </c>
    </row>
    <row r="37948" spans="1:2" x14ac:dyDescent="0.2">
      <c r="A37948" s="1" t="s">
        <v>38945</v>
      </c>
      <c r="B37948" t="str">
        <f t="shared" si="1262"/>
        <v>https://www.udobaer.de/out/media/public/cust/others/s0000873-2021-ch_it.pdf</v>
      </c>
    </row>
    <row r="37949" spans="1:2" x14ac:dyDescent="0.2">
      <c r="A37949" s="1" t="s">
        <v>38946</v>
      </c>
      <c r="B37949" t="str">
        <f t="shared" si="1262"/>
        <v>https://www.udobaer.de/out/media/public/cust/others/s0000873-2021-ch_it.pdf</v>
      </c>
    </row>
    <row r="37950" spans="1:2" x14ac:dyDescent="0.2">
      <c r="A37950" s="1" t="s">
        <v>38947</v>
      </c>
      <c r="B37950" t="str">
        <f t="shared" si="1262"/>
        <v>https://www.udobaer.de/out/media/public/cust/others/s0000873-2021-ch_it.pdf</v>
      </c>
    </row>
    <row r="37951" spans="1:2" x14ac:dyDescent="0.2">
      <c r="A37951" s="1" t="s">
        <v>38948</v>
      </c>
      <c r="B37951" t="str">
        <f t="shared" si="1262"/>
        <v>https://www.udobaer.de/out/media/public/cust/others/s0000873-2021-ch_it.pdf</v>
      </c>
    </row>
    <row r="37952" spans="1:2" x14ac:dyDescent="0.2">
      <c r="A37952" s="1" t="s">
        <v>38949</v>
      </c>
      <c r="B37952" t="str">
        <f t="shared" si="1262"/>
        <v>https://www.udobaer.de/out/media/public/cust/others/s0000873-2021-ch_it.pdf</v>
      </c>
    </row>
    <row r="37953" spans="1:2" x14ac:dyDescent="0.2">
      <c r="A37953" s="1" t="s">
        <v>38950</v>
      </c>
      <c r="B37953" t="str">
        <f t="shared" si="1262"/>
        <v>https://www.udobaer.de/out/media/public/cust/others/s0000873-2021-ch_it.pdf</v>
      </c>
    </row>
    <row r="37954" spans="1:2" x14ac:dyDescent="0.2">
      <c r="A37954" s="1" t="s">
        <v>38951</v>
      </c>
      <c r="B37954" t="str">
        <f t="shared" si="1262"/>
        <v>https://www.udobaer.de/out/media/public/cust/others/s0000873-2021-ch_it.pdf</v>
      </c>
    </row>
    <row r="37955" spans="1:2" x14ac:dyDescent="0.2">
      <c r="A37955" s="1" t="s">
        <v>38952</v>
      </c>
      <c r="B37955" t="str">
        <f t="shared" si="1262"/>
        <v>https://www.udobaer.de/out/media/public/cust/others/s0000873-2021-ch_it.pdf</v>
      </c>
    </row>
    <row r="37956" spans="1:2" x14ac:dyDescent="0.2">
      <c r="A37956" s="1" t="s">
        <v>39700</v>
      </c>
      <c r="B37956" t="str">
        <f t="shared" si="1262"/>
        <v>https://www.udobaer.de/out/media/public/cust/others/s0000873-2021-ch_it.pdf</v>
      </c>
    </row>
    <row r="37957" spans="1:2" x14ac:dyDescent="0.2">
      <c r="A37957" s="1" t="s">
        <v>39701</v>
      </c>
      <c r="B37957" t="str">
        <f t="shared" si="1262"/>
        <v>https://www.udobaer.de/out/media/public/cust/others/s0000873-2021-ch_it.pdf</v>
      </c>
    </row>
    <row r="37958" spans="1:2" x14ac:dyDescent="0.2">
      <c r="A37958" s="1" t="s">
        <v>39713</v>
      </c>
      <c r="B37958" t="str">
        <f t="shared" si="1262"/>
        <v>https://www.udobaer.de/out/media/public/cust/others/s0000873-2021-ch_it.pdf</v>
      </c>
    </row>
    <row r="37959" spans="1:2" x14ac:dyDescent="0.2">
      <c r="A37959" s="1" t="s">
        <v>39718</v>
      </c>
      <c r="B37959" t="str">
        <f t="shared" si="1262"/>
        <v>https://www.udobaer.de/out/media/public/cust/others/s0000873-2021-ch_it.pdf</v>
      </c>
    </row>
    <row r="37960" spans="1:2" x14ac:dyDescent="0.2">
      <c r="A37960" s="1" t="s">
        <v>39719</v>
      </c>
      <c r="B37960" t="str">
        <f t="shared" si="1262"/>
        <v>https://www.udobaer.de/out/media/public/cust/others/s0000873-2021-ch_it.pdf</v>
      </c>
    </row>
    <row r="37961" spans="1:2" x14ac:dyDescent="0.2">
      <c r="A37961" s="1" t="s">
        <v>39720</v>
      </c>
      <c r="B37961" t="str">
        <f t="shared" si="1262"/>
        <v>https://www.udobaer.de/out/media/public/cust/others/s0000873-2021-ch_it.pdf</v>
      </c>
    </row>
    <row r="37962" spans="1:2" x14ac:dyDescent="0.2">
      <c r="A37962" s="1" t="s">
        <v>39790</v>
      </c>
      <c r="B37962" t="str">
        <f t="shared" si="1262"/>
        <v>https://www.udobaer.de/out/media/public/cust/others/s0000873-2021-ch_it.pdf</v>
      </c>
    </row>
    <row r="37963" spans="1:2" x14ac:dyDescent="0.2">
      <c r="A37963" s="1" t="s">
        <v>39845</v>
      </c>
      <c r="B37963" t="str">
        <f t="shared" si="1262"/>
        <v>https://www.udobaer.de/out/media/public/cust/others/s0000873-2021-ch_it.pdf</v>
      </c>
    </row>
    <row r="37964" spans="1:2" x14ac:dyDescent="0.2">
      <c r="A37964" s="1" t="s">
        <v>39846</v>
      </c>
      <c r="B37964" t="str">
        <f t="shared" si="1262"/>
        <v>https://www.udobaer.de/out/media/public/cust/others/s0000873-2021-ch_it.pdf</v>
      </c>
    </row>
    <row r="37965" spans="1:2" x14ac:dyDescent="0.2">
      <c r="A37965" s="1" t="s">
        <v>39847</v>
      </c>
      <c r="B37965" t="str">
        <f t="shared" si="1262"/>
        <v>https://www.udobaer.de/out/media/public/cust/others/s0000873-2021-ch_it.pdf</v>
      </c>
    </row>
    <row r="37966" spans="1:2" x14ac:dyDescent="0.2">
      <c r="A37966" s="1" t="s">
        <v>39850</v>
      </c>
      <c r="B37966" t="str">
        <f t="shared" si="1262"/>
        <v>https://www.udobaer.de/out/media/public/cust/others/s0000873-2021-ch_it.pdf</v>
      </c>
    </row>
    <row r="37967" spans="1:2" x14ac:dyDescent="0.2">
      <c r="A37967" s="1" t="s">
        <v>39851</v>
      </c>
      <c r="B37967" t="str">
        <f t="shared" si="1262"/>
        <v>https://www.udobaer.de/out/media/public/cust/others/s0000873-2021-ch_it.pdf</v>
      </c>
    </row>
    <row r="37968" spans="1:2" x14ac:dyDescent="0.2">
      <c r="A37968" s="1" t="s">
        <v>39853</v>
      </c>
      <c r="B37968" t="str">
        <f t="shared" si="1262"/>
        <v>https://www.udobaer.de/out/media/public/cust/others/s0000873-2021-ch_it.pdf</v>
      </c>
    </row>
    <row r="37969" spans="1:2" x14ac:dyDescent="0.2">
      <c r="A37969" s="1" t="s">
        <v>39855</v>
      </c>
      <c r="B37969" t="str">
        <f t="shared" si="1262"/>
        <v>https://www.udobaer.de/out/media/public/cust/others/s0000873-2021-ch_it.pdf</v>
      </c>
    </row>
    <row r="37970" spans="1:2" x14ac:dyDescent="0.2">
      <c r="A37970" s="1" t="s">
        <v>39856</v>
      </c>
      <c r="B37970" t="str">
        <f t="shared" si="1262"/>
        <v>https://www.udobaer.de/out/media/public/cust/others/s0000873-2021-ch_it.pdf</v>
      </c>
    </row>
    <row r="37971" spans="1:2" x14ac:dyDescent="0.2">
      <c r="A37971" s="1" t="s">
        <v>39860</v>
      </c>
      <c r="B37971" t="str">
        <f t="shared" ref="B37971:B37978" si="1263">HYPERLINK("https://www.udobaer.de/out/media/public/cust/others/s0000873-2021-ch_it.pdf")</f>
        <v>https://www.udobaer.de/out/media/public/cust/others/s0000873-2021-ch_it.pdf</v>
      </c>
    </row>
    <row r="37972" spans="1:2" x14ac:dyDescent="0.2">
      <c r="A37972" s="1" t="s">
        <v>39868</v>
      </c>
      <c r="B37972" t="str">
        <f t="shared" si="1263"/>
        <v>https://www.udobaer.de/out/media/public/cust/others/s0000873-2021-ch_it.pdf</v>
      </c>
    </row>
    <row r="37973" spans="1:2" x14ac:dyDescent="0.2">
      <c r="A37973" s="1" t="s">
        <v>39870</v>
      </c>
      <c r="B37973" t="str">
        <f t="shared" si="1263"/>
        <v>https://www.udobaer.de/out/media/public/cust/others/s0000873-2021-ch_it.pdf</v>
      </c>
    </row>
    <row r="37974" spans="1:2" x14ac:dyDescent="0.2">
      <c r="A37974" s="1" t="s">
        <v>39926</v>
      </c>
      <c r="B37974" t="str">
        <f t="shared" si="1263"/>
        <v>https://www.udobaer.de/out/media/public/cust/others/s0000873-2021-ch_it.pdf</v>
      </c>
    </row>
    <row r="37975" spans="1:2" x14ac:dyDescent="0.2">
      <c r="A37975" s="1" t="s">
        <v>39927</v>
      </c>
      <c r="B37975" t="str">
        <f t="shared" si="1263"/>
        <v>https://www.udobaer.de/out/media/public/cust/others/s0000873-2021-ch_it.pdf</v>
      </c>
    </row>
    <row r="37976" spans="1:2" x14ac:dyDescent="0.2">
      <c r="A37976" s="1" t="s">
        <v>39928</v>
      </c>
      <c r="B37976" t="str">
        <f t="shared" si="1263"/>
        <v>https://www.udobaer.de/out/media/public/cust/others/s0000873-2021-ch_it.pdf</v>
      </c>
    </row>
    <row r="37977" spans="1:2" x14ac:dyDescent="0.2">
      <c r="A37977" s="1" t="s">
        <v>39930</v>
      </c>
      <c r="B37977" t="str">
        <f t="shared" si="1263"/>
        <v>https://www.udobaer.de/out/media/public/cust/others/s0000873-2021-ch_it.pdf</v>
      </c>
    </row>
    <row r="37978" spans="1:2" x14ac:dyDescent="0.2">
      <c r="A37978" s="1" t="s">
        <v>39932</v>
      </c>
      <c r="B37978" t="str">
        <f t="shared" si="1263"/>
        <v>https://www.udobaer.de/out/media/public/cust/others/s0000873-2021-ch_it.pdf</v>
      </c>
    </row>
    <row r="37979" spans="1:2" x14ac:dyDescent="0.2">
      <c r="A37979" s="1" t="s">
        <v>26604</v>
      </c>
      <c r="B37979" t="str">
        <f t="shared" ref="B37979:B38010" si="1264">HYPERLINK("https://www.udobaer.de/out/media/public/cust/others/s0000874-2021-ch_it.pdf")</f>
        <v>https://www.udobaer.de/out/media/public/cust/others/s0000874-2021-ch_it.pdf</v>
      </c>
    </row>
    <row r="37980" spans="1:2" x14ac:dyDescent="0.2">
      <c r="A37980" s="1" t="s">
        <v>26606</v>
      </c>
      <c r="B37980" t="str">
        <f t="shared" si="1264"/>
        <v>https://www.udobaer.de/out/media/public/cust/others/s0000874-2021-ch_it.pdf</v>
      </c>
    </row>
    <row r="37981" spans="1:2" x14ac:dyDescent="0.2">
      <c r="A37981" s="1" t="s">
        <v>26607</v>
      </c>
      <c r="B37981" t="str">
        <f t="shared" si="1264"/>
        <v>https://www.udobaer.de/out/media/public/cust/others/s0000874-2021-ch_it.pdf</v>
      </c>
    </row>
    <row r="37982" spans="1:2" x14ac:dyDescent="0.2">
      <c r="A37982" s="1" t="s">
        <v>26608</v>
      </c>
      <c r="B37982" t="str">
        <f t="shared" si="1264"/>
        <v>https://www.udobaer.de/out/media/public/cust/others/s0000874-2021-ch_it.pdf</v>
      </c>
    </row>
    <row r="37983" spans="1:2" x14ac:dyDescent="0.2">
      <c r="A37983" s="1" t="s">
        <v>26609</v>
      </c>
      <c r="B37983" t="str">
        <f t="shared" si="1264"/>
        <v>https://www.udobaer.de/out/media/public/cust/others/s0000874-2021-ch_it.pdf</v>
      </c>
    </row>
    <row r="37984" spans="1:2" x14ac:dyDescent="0.2">
      <c r="A37984" s="1" t="s">
        <v>26610</v>
      </c>
      <c r="B37984" t="str">
        <f t="shared" si="1264"/>
        <v>https://www.udobaer.de/out/media/public/cust/others/s0000874-2021-ch_it.pdf</v>
      </c>
    </row>
    <row r="37985" spans="1:2" x14ac:dyDescent="0.2">
      <c r="A37985" s="1" t="s">
        <v>26611</v>
      </c>
      <c r="B37985" t="str">
        <f t="shared" si="1264"/>
        <v>https://www.udobaer.de/out/media/public/cust/others/s0000874-2021-ch_it.pdf</v>
      </c>
    </row>
    <row r="37986" spans="1:2" x14ac:dyDescent="0.2">
      <c r="A37986" s="1" t="s">
        <v>38741</v>
      </c>
      <c r="B37986" t="str">
        <f t="shared" si="1264"/>
        <v>https://www.udobaer.de/out/media/public/cust/others/s0000874-2021-ch_it.pdf</v>
      </c>
    </row>
    <row r="37987" spans="1:2" x14ac:dyDescent="0.2">
      <c r="A37987" s="1" t="s">
        <v>38742</v>
      </c>
      <c r="B37987" t="str">
        <f t="shared" si="1264"/>
        <v>https://www.udobaer.de/out/media/public/cust/others/s0000874-2021-ch_it.pdf</v>
      </c>
    </row>
    <row r="37988" spans="1:2" x14ac:dyDescent="0.2">
      <c r="A37988" s="1" t="s">
        <v>38743</v>
      </c>
      <c r="B37988" t="str">
        <f t="shared" si="1264"/>
        <v>https://www.udobaer.de/out/media/public/cust/others/s0000874-2021-ch_it.pdf</v>
      </c>
    </row>
    <row r="37989" spans="1:2" x14ac:dyDescent="0.2">
      <c r="A37989" s="1" t="s">
        <v>38744</v>
      </c>
      <c r="B37989" t="str">
        <f t="shared" si="1264"/>
        <v>https://www.udobaer.de/out/media/public/cust/others/s0000874-2021-ch_it.pdf</v>
      </c>
    </row>
    <row r="37990" spans="1:2" x14ac:dyDescent="0.2">
      <c r="A37990" s="1" t="s">
        <v>38745</v>
      </c>
      <c r="B37990" t="str">
        <f t="shared" si="1264"/>
        <v>https://www.udobaer.de/out/media/public/cust/others/s0000874-2021-ch_it.pdf</v>
      </c>
    </row>
    <row r="37991" spans="1:2" x14ac:dyDescent="0.2">
      <c r="A37991" s="1" t="s">
        <v>38746</v>
      </c>
      <c r="B37991" t="str">
        <f t="shared" si="1264"/>
        <v>https://www.udobaer.de/out/media/public/cust/others/s0000874-2021-ch_it.pdf</v>
      </c>
    </row>
    <row r="37992" spans="1:2" x14ac:dyDescent="0.2">
      <c r="A37992" s="1" t="s">
        <v>38747</v>
      </c>
      <c r="B37992" t="str">
        <f t="shared" si="1264"/>
        <v>https://www.udobaer.de/out/media/public/cust/others/s0000874-2021-ch_it.pdf</v>
      </c>
    </row>
    <row r="37993" spans="1:2" x14ac:dyDescent="0.2">
      <c r="A37993" s="1" t="s">
        <v>38748</v>
      </c>
      <c r="B37993" t="str">
        <f t="shared" si="1264"/>
        <v>https://www.udobaer.de/out/media/public/cust/others/s0000874-2021-ch_it.pdf</v>
      </c>
    </row>
    <row r="37994" spans="1:2" x14ac:dyDescent="0.2">
      <c r="A37994" s="1" t="s">
        <v>38749</v>
      </c>
      <c r="B37994" t="str">
        <f t="shared" si="1264"/>
        <v>https://www.udobaer.de/out/media/public/cust/others/s0000874-2021-ch_it.pdf</v>
      </c>
    </row>
    <row r="37995" spans="1:2" x14ac:dyDescent="0.2">
      <c r="A37995" s="1" t="s">
        <v>38750</v>
      </c>
      <c r="B37995" t="str">
        <f t="shared" si="1264"/>
        <v>https://www.udobaer.de/out/media/public/cust/others/s0000874-2021-ch_it.pdf</v>
      </c>
    </row>
    <row r="37996" spans="1:2" x14ac:dyDescent="0.2">
      <c r="A37996" s="1" t="s">
        <v>38751</v>
      </c>
      <c r="B37996" t="str">
        <f t="shared" si="1264"/>
        <v>https://www.udobaer.de/out/media/public/cust/others/s0000874-2021-ch_it.pdf</v>
      </c>
    </row>
    <row r="37997" spans="1:2" x14ac:dyDescent="0.2">
      <c r="A37997" s="1" t="s">
        <v>38752</v>
      </c>
      <c r="B37997" t="str">
        <f t="shared" si="1264"/>
        <v>https://www.udobaer.de/out/media/public/cust/others/s0000874-2021-ch_it.pdf</v>
      </c>
    </row>
    <row r="37998" spans="1:2" x14ac:dyDescent="0.2">
      <c r="A37998" s="1" t="s">
        <v>38753</v>
      </c>
      <c r="B37998" t="str">
        <f t="shared" si="1264"/>
        <v>https://www.udobaer.de/out/media/public/cust/others/s0000874-2021-ch_it.pdf</v>
      </c>
    </row>
    <row r="37999" spans="1:2" x14ac:dyDescent="0.2">
      <c r="A37999" s="1" t="s">
        <v>38754</v>
      </c>
      <c r="B37999" t="str">
        <f t="shared" si="1264"/>
        <v>https://www.udobaer.de/out/media/public/cust/others/s0000874-2021-ch_it.pdf</v>
      </c>
    </row>
    <row r="38000" spans="1:2" x14ac:dyDescent="0.2">
      <c r="A38000" s="1" t="s">
        <v>38755</v>
      </c>
      <c r="B38000" t="str">
        <f t="shared" si="1264"/>
        <v>https://www.udobaer.de/out/media/public/cust/others/s0000874-2021-ch_it.pdf</v>
      </c>
    </row>
    <row r="38001" spans="1:2" x14ac:dyDescent="0.2">
      <c r="A38001" s="1" t="s">
        <v>38756</v>
      </c>
      <c r="B38001" t="str">
        <f t="shared" si="1264"/>
        <v>https://www.udobaer.de/out/media/public/cust/others/s0000874-2021-ch_it.pdf</v>
      </c>
    </row>
    <row r="38002" spans="1:2" x14ac:dyDescent="0.2">
      <c r="A38002" s="1" t="s">
        <v>38757</v>
      </c>
      <c r="B38002" t="str">
        <f t="shared" si="1264"/>
        <v>https://www.udobaer.de/out/media/public/cust/others/s0000874-2021-ch_it.pdf</v>
      </c>
    </row>
    <row r="38003" spans="1:2" x14ac:dyDescent="0.2">
      <c r="A38003" s="1" t="s">
        <v>38758</v>
      </c>
      <c r="B38003" t="str">
        <f t="shared" si="1264"/>
        <v>https://www.udobaer.de/out/media/public/cust/others/s0000874-2021-ch_it.pdf</v>
      </c>
    </row>
    <row r="38004" spans="1:2" x14ac:dyDescent="0.2">
      <c r="A38004" s="1" t="s">
        <v>38759</v>
      </c>
      <c r="B38004" t="str">
        <f t="shared" si="1264"/>
        <v>https://www.udobaer.de/out/media/public/cust/others/s0000874-2021-ch_it.pdf</v>
      </c>
    </row>
    <row r="38005" spans="1:2" x14ac:dyDescent="0.2">
      <c r="A38005" s="1" t="s">
        <v>38760</v>
      </c>
      <c r="B38005" t="str">
        <f t="shared" si="1264"/>
        <v>https://www.udobaer.de/out/media/public/cust/others/s0000874-2021-ch_it.pdf</v>
      </c>
    </row>
    <row r="38006" spans="1:2" x14ac:dyDescent="0.2">
      <c r="A38006" s="1" t="s">
        <v>38761</v>
      </c>
      <c r="B38006" t="str">
        <f t="shared" si="1264"/>
        <v>https://www.udobaer.de/out/media/public/cust/others/s0000874-2021-ch_it.pdf</v>
      </c>
    </row>
    <row r="38007" spans="1:2" x14ac:dyDescent="0.2">
      <c r="A38007" s="1" t="s">
        <v>38762</v>
      </c>
      <c r="B38007" t="str">
        <f t="shared" si="1264"/>
        <v>https://www.udobaer.de/out/media/public/cust/others/s0000874-2021-ch_it.pdf</v>
      </c>
    </row>
    <row r="38008" spans="1:2" x14ac:dyDescent="0.2">
      <c r="A38008" s="1" t="s">
        <v>38763</v>
      </c>
      <c r="B38008" t="str">
        <f t="shared" si="1264"/>
        <v>https://www.udobaer.de/out/media/public/cust/others/s0000874-2021-ch_it.pdf</v>
      </c>
    </row>
    <row r="38009" spans="1:2" x14ac:dyDescent="0.2">
      <c r="A38009" s="1" t="s">
        <v>38764</v>
      </c>
      <c r="B38009" t="str">
        <f t="shared" si="1264"/>
        <v>https://www.udobaer.de/out/media/public/cust/others/s0000874-2021-ch_it.pdf</v>
      </c>
    </row>
    <row r="38010" spans="1:2" x14ac:dyDescent="0.2">
      <c r="A38010" s="1" t="s">
        <v>38765</v>
      </c>
      <c r="B38010" t="str">
        <f t="shared" si="1264"/>
        <v>https://www.udobaer.de/out/media/public/cust/others/s0000874-2021-ch_it.pdf</v>
      </c>
    </row>
    <row r="38011" spans="1:2" x14ac:dyDescent="0.2">
      <c r="A38011" s="1" t="s">
        <v>38766</v>
      </c>
      <c r="B38011" t="str">
        <f t="shared" ref="B38011:B38041" si="1265">HYPERLINK("https://www.udobaer.de/out/media/public/cust/others/s0000874-2021-ch_it.pdf")</f>
        <v>https://www.udobaer.de/out/media/public/cust/others/s0000874-2021-ch_it.pdf</v>
      </c>
    </row>
    <row r="38012" spans="1:2" x14ac:dyDescent="0.2">
      <c r="A38012" s="1" t="s">
        <v>38767</v>
      </c>
      <c r="B38012" t="str">
        <f t="shared" si="1265"/>
        <v>https://www.udobaer.de/out/media/public/cust/others/s0000874-2021-ch_it.pdf</v>
      </c>
    </row>
    <row r="38013" spans="1:2" x14ac:dyDescent="0.2">
      <c r="A38013" s="1" t="s">
        <v>38768</v>
      </c>
      <c r="B38013" t="str">
        <f t="shared" si="1265"/>
        <v>https://www.udobaer.de/out/media/public/cust/others/s0000874-2021-ch_it.pdf</v>
      </c>
    </row>
    <row r="38014" spans="1:2" x14ac:dyDescent="0.2">
      <c r="A38014" s="1" t="s">
        <v>38769</v>
      </c>
      <c r="B38014" t="str">
        <f t="shared" si="1265"/>
        <v>https://www.udobaer.de/out/media/public/cust/others/s0000874-2021-ch_it.pdf</v>
      </c>
    </row>
    <row r="38015" spans="1:2" x14ac:dyDescent="0.2">
      <c r="A38015" s="1" t="s">
        <v>38770</v>
      </c>
      <c r="B38015" t="str">
        <f t="shared" si="1265"/>
        <v>https://www.udobaer.de/out/media/public/cust/others/s0000874-2021-ch_it.pdf</v>
      </c>
    </row>
    <row r="38016" spans="1:2" x14ac:dyDescent="0.2">
      <c r="A38016" s="1" t="s">
        <v>38771</v>
      </c>
      <c r="B38016" t="str">
        <f t="shared" si="1265"/>
        <v>https://www.udobaer.de/out/media/public/cust/others/s0000874-2021-ch_it.pdf</v>
      </c>
    </row>
    <row r="38017" spans="1:2" x14ac:dyDescent="0.2">
      <c r="A38017" s="1" t="s">
        <v>38772</v>
      </c>
      <c r="B38017" t="str">
        <f t="shared" si="1265"/>
        <v>https://www.udobaer.de/out/media/public/cust/others/s0000874-2021-ch_it.pdf</v>
      </c>
    </row>
    <row r="38018" spans="1:2" x14ac:dyDescent="0.2">
      <c r="A38018" s="1" t="s">
        <v>38773</v>
      </c>
      <c r="B38018" t="str">
        <f t="shared" si="1265"/>
        <v>https://www.udobaer.de/out/media/public/cust/others/s0000874-2021-ch_it.pdf</v>
      </c>
    </row>
    <row r="38019" spans="1:2" x14ac:dyDescent="0.2">
      <c r="A38019" s="1" t="s">
        <v>38774</v>
      </c>
      <c r="B38019" t="str">
        <f t="shared" si="1265"/>
        <v>https://www.udobaer.de/out/media/public/cust/others/s0000874-2021-ch_it.pdf</v>
      </c>
    </row>
    <row r="38020" spans="1:2" x14ac:dyDescent="0.2">
      <c r="A38020" s="1" t="s">
        <v>38775</v>
      </c>
      <c r="B38020" t="str">
        <f t="shared" si="1265"/>
        <v>https://www.udobaer.de/out/media/public/cust/others/s0000874-2021-ch_it.pdf</v>
      </c>
    </row>
    <row r="38021" spans="1:2" x14ac:dyDescent="0.2">
      <c r="A38021" s="1" t="s">
        <v>38776</v>
      </c>
      <c r="B38021" t="str">
        <f t="shared" si="1265"/>
        <v>https://www.udobaer.de/out/media/public/cust/others/s0000874-2021-ch_it.pdf</v>
      </c>
    </row>
    <row r="38022" spans="1:2" x14ac:dyDescent="0.2">
      <c r="A38022" s="1" t="s">
        <v>38777</v>
      </c>
      <c r="B38022" t="str">
        <f t="shared" si="1265"/>
        <v>https://www.udobaer.de/out/media/public/cust/others/s0000874-2021-ch_it.pdf</v>
      </c>
    </row>
    <row r="38023" spans="1:2" x14ac:dyDescent="0.2">
      <c r="A38023" s="1" t="s">
        <v>38778</v>
      </c>
      <c r="B38023" t="str">
        <f t="shared" si="1265"/>
        <v>https://www.udobaer.de/out/media/public/cust/others/s0000874-2021-ch_it.pdf</v>
      </c>
    </row>
    <row r="38024" spans="1:2" x14ac:dyDescent="0.2">
      <c r="A38024" s="1" t="s">
        <v>38779</v>
      </c>
      <c r="B38024" t="str">
        <f t="shared" si="1265"/>
        <v>https://www.udobaer.de/out/media/public/cust/others/s0000874-2021-ch_it.pdf</v>
      </c>
    </row>
    <row r="38025" spans="1:2" x14ac:dyDescent="0.2">
      <c r="A38025" s="1" t="s">
        <v>38780</v>
      </c>
      <c r="B38025" t="str">
        <f t="shared" si="1265"/>
        <v>https://www.udobaer.de/out/media/public/cust/others/s0000874-2021-ch_it.pdf</v>
      </c>
    </row>
    <row r="38026" spans="1:2" x14ac:dyDescent="0.2">
      <c r="A38026" s="1" t="s">
        <v>38781</v>
      </c>
      <c r="B38026" t="str">
        <f t="shared" si="1265"/>
        <v>https://www.udobaer.de/out/media/public/cust/others/s0000874-2021-ch_it.pdf</v>
      </c>
    </row>
    <row r="38027" spans="1:2" x14ac:dyDescent="0.2">
      <c r="A38027" s="1" t="s">
        <v>38782</v>
      </c>
      <c r="B38027" t="str">
        <f t="shared" si="1265"/>
        <v>https://www.udobaer.de/out/media/public/cust/others/s0000874-2021-ch_it.pdf</v>
      </c>
    </row>
    <row r="38028" spans="1:2" x14ac:dyDescent="0.2">
      <c r="A38028" s="1" t="s">
        <v>38783</v>
      </c>
      <c r="B38028" t="str">
        <f t="shared" si="1265"/>
        <v>https://www.udobaer.de/out/media/public/cust/others/s0000874-2021-ch_it.pdf</v>
      </c>
    </row>
    <row r="38029" spans="1:2" x14ac:dyDescent="0.2">
      <c r="A38029" s="1" t="s">
        <v>38784</v>
      </c>
      <c r="B38029" t="str">
        <f t="shared" si="1265"/>
        <v>https://www.udobaer.de/out/media/public/cust/others/s0000874-2021-ch_it.pdf</v>
      </c>
    </row>
    <row r="38030" spans="1:2" x14ac:dyDescent="0.2">
      <c r="A38030" s="1" t="s">
        <v>38785</v>
      </c>
      <c r="B38030" t="str">
        <f t="shared" si="1265"/>
        <v>https://www.udobaer.de/out/media/public/cust/others/s0000874-2021-ch_it.pdf</v>
      </c>
    </row>
    <row r="38031" spans="1:2" x14ac:dyDescent="0.2">
      <c r="A38031" s="1" t="s">
        <v>38786</v>
      </c>
      <c r="B38031" t="str">
        <f t="shared" si="1265"/>
        <v>https://www.udobaer.de/out/media/public/cust/others/s0000874-2021-ch_it.pdf</v>
      </c>
    </row>
    <row r="38032" spans="1:2" x14ac:dyDescent="0.2">
      <c r="A38032" s="1" t="s">
        <v>38787</v>
      </c>
      <c r="B38032" t="str">
        <f t="shared" si="1265"/>
        <v>https://www.udobaer.de/out/media/public/cust/others/s0000874-2021-ch_it.pdf</v>
      </c>
    </row>
    <row r="38033" spans="1:2" x14ac:dyDescent="0.2">
      <c r="A38033" s="1" t="s">
        <v>38788</v>
      </c>
      <c r="B38033" t="str">
        <f t="shared" si="1265"/>
        <v>https://www.udobaer.de/out/media/public/cust/others/s0000874-2021-ch_it.pdf</v>
      </c>
    </row>
    <row r="38034" spans="1:2" x14ac:dyDescent="0.2">
      <c r="A38034" s="1" t="s">
        <v>38789</v>
      </c>
      <c r="B38034" t="str">
        <f t="shared" si="1265"/>
        <v>https://www.udobaer.de/out/media/public/cust/others/s0000874-2021-ch_it.pdf</v>
      </c>
    </row>
    <row r="38035" spans="1:2" x14ac:dyDescent="0.2">
      <c r="A38035" s="1" t="s">
        <v>38790</v>
      </c>
      <c r="B38035" t="str">
        <f t="shared" si="1265"/>
        <v>https://www.udobaer.de/out/media/public/cust/others/s0000874-2021-ch_it.pdf</v>
      </c>
    </row>
    <row r="38036" spans="1:2" x14ac:dyDescent="0.2">
      <c r="A38036" s="1" t="s">
        <v>38791</v>
      </c>
      <c r="B38036" t="str">
        <f t="shared" si="1265"/>
        <v>https://www.udobaer.de/out/media/public/cust/others/s0000874-2021-ch_it.pdf</v>
      </c>
    </row>
    <row r="38037" spans="1:2" x14ac:dyDescent="0.2">
      <c r="A38037" s="1" t="s">
        <v>38792</v>
      </c>
      <c r="B38037" t="str">
        <f t="shared" si="1265"/>
        <v>https://www.udobaer.de/out/media/public/cust/others/s0000874-2021-ch_it.pdf</v>
      </c>
    </row>
    <row r="38038" spans="1:2" x14ac:dyDescent="0.2">
      <c r="A38038" s="1" t="s">
        <v>38793</v>
      </c>
      <c r="B38038" t="str">
        <f t="shared" si="1265"/>
        <v>https://www.udobaer.de/out/media/public/cust/others/s0000874-2021-ch_it.pdf</v>
      </c>
    </row>
    <row r="38039" spans="1:2" x14ac:dyDescent="0.2">
      <c r="A38039" s="1" t="s">
        <v>38794</v>
      </c>
      <c r="B38039" t="str">
        <f t="shared" si="1265"/>
        <v>https://www.udobaer.de/out/media/public/cust/others/s0000874-2021-ch_it.pdf</v>
      </c>
    </row>
    <row r="38040" spans="1:2" x14ac:dyDescent="0.2">
      <c r="A38040" s="1" t="s">
        <v>38795</v>
      </c>
      <c r="B38040" t="str">
        <f t="shared" si="1265"/>
        <v>https://www.udobaer.de/out/media/public/cust/others/s0000874-2021-ch_it.pdf</v>
      </c>
    </row>
    <row r="38041" spans="1:2" x14ac:dyDescent="0.2">
      <c r="A38041" s="1" t="s">
        <v>38796</v>
      </c>
      <c r="B38041" t="str">
        <f t="shared" si="1265"/>
        <v>https://www.udobaer.de/out/media/public/cust/others/s0000874-2021-ch_it.pdf</v>
      </c>
    </row>
    <row r="38042" spans="1:2" x14ac:dyDescent="0.2">
      <c r="A38042" s="1" t="s">
        <v>3592</v>
      </c>
      <c r="B38042" t="str">
        <f t="shared" ref="B38042:B38073" si="1266">HYPERLINK("https://www.udobaer.de/out/media/public/cust/others/s0000875-2021-ch_it.pdf")</f>
        <v>https://www.udobaer.de/out/media/public/cust/others/s0000875-2021-ch_it.pdf</v>
      </c>
    </row>
    <row r="38043" spans="1:2" x14ac:dyDescent="0.2">
      <c r="A38043" s="1" t="s">
        <v>3593</v>
      </c>
      <c r="B38043" t="str">
        <f t="shared" si="1266"/>
        <v>https://www.udobaer.de/out/media/public/cust/others/s0000875-2021-ch_it.pdf</v>
      </c>
    </row>
    <row r="38044" spans="1:2" x14ac:dyDescent="0.2">
      <c r="A38044" s="1" t="s">
        <v>3594</v>
      </c>
      <c r="B38044" t="str">
        <f t="shared" si="1266"/>
        <v>https://www.udobaer.de/out/media/public/cust/others/s0000875-2021-ch_it.pdf</v>
      </c>
    </row>
    <row r="38045" spans="1:2" x14ac:dyDescent="0.2">
      <c r="A38045" s="1" t="s">
        <v>3595</v>
      </c>
      <c r="B38045" t="str">
        <f t="shared" si="1266"/>
        <v>https://www.udobaer.de/out/media/public/cust/others/s0000875-2021-ch_it.pdf</v>
      </c>
    </row>
    <row r="38046" spans="1:2" x14ac:dyDescent="0.2">
      <c r="A38046" s="1" t="s">
        <v>3596</v>
      </c>
      <c r="B38046" t="str">
        <f t="shared" si="1266"/>
        <v>https://www.udobaer.de/out/media/public/cust/others/s0000875-2021-ch_it.pdf</v>
      </c>
    </row>
    <row r="38047" spans="1:2" x14ac:dyDescent="0.2">
      <c r="A38047" s="1" t="s">
        <v>3597</v>
      </c>
      <c r="B38047" t="str">
        <f t="shared" si="1266"/>
        <v>https://www.udobaer.de/out/media/public/cust/others/s0000875-2021-ch_it.pdf</v>
      </c>
    </row>
    <row r="38048" spans="1:2" x14ac:dyDescent="0.2">
      <c r="A38048" s="1" t="s">
        <v>3598</v>
      </c>
      <c r="B38048" t="str">
        <f t="shared" si="1266"/>
        <v>https://www.udobaer.de/out/media/public/cust/others/s0000875-2021-ch_it.pdf</v>
      </c>
    </row>
    <row r="38049" spans="1:2" x14ac:dyDescent="0.2">
      <c r="A38049" s="1" t="s">
        <v>3599</v>
      </c>
      <c r="B38049" t="str">
        <f t="shared" si="1266"/>
        <v>https://www.udobaer.de/out/media/public/cust/others/s0000875-2021-ch_it.pdf</v>
      </c>
    </row>
    <row r="38050" spans="1:2" x14ac:dyDescent="0.2">
      <c r="A38050" s="1" t="s">
        <v>3600</v>
      </c>
      <c r="B38050" t="str">
        <f t="shared" si="1266"/>
        <v>https://www.udobaer.de/out/media/public/cust/others/s0000875-2021-ch_it.pdf</v>
      </c>
    </row>
    <row r="38051" spans="1:2" x14ac:dyDescent="0.2">
      <c r="A38051" s="1" t="s">
        <v>3601</v>
      </c>
      <c r="B38051" t="str">
        <f t="shared" si="1266"/>
        <v>https://www.udobaer.de/out/media/public/cust/others/s0000875-2021-ch_it.pdf</v>
      </c>
    </row>
    <row r="38052" spans="1:2" x14ac:dyDescent="0.2">
      <c r="A38052" s="1" t="s">
        <v>3602</v>
      </c>
      <c r="B38052" t="str">
        <f t="shared" si="1266"/>
        <v>https://www.udobaer.de/out/media/public/cust/others/s0000875-2021-ch_it.pdf</v>
      </c>
    </row>
    <row r="38053" spans="1:2" x14ac:dyDescent="0.2">
      <c r="A38053" s="1" t="s">
        <v>3603</v>
      </c>
      <c r="B38053" t="str">
        <f t="shared" si="1266"/>
        <v>https://www.udobaer.de/out/media/public/cust/others/s0000875-2021-ch_it.pdf</v>
      </c>
    </row>
    <row r="38054" spans="1:2" x14ac:dyDescent="0.2">
      <c r="A38054" s="1" t="s">
        <v>3604</v>
      </c>
      <c r="B38054" t="str">
        <f t="shared" si="1266"/>
        <v>https://www.udobaer.de/out/media/public/cust/others/s0000875-2021-ch_it.pdf</v>
      </c>
    </row>
    <row r="38055" spans="1:2" x14ac:dyDescent="0.2">
      <c r="A38055" s="1" t="s">
        <v>3605</v>
      </c>
      <c r="B38055" t="str">
        <f t="shared" si="1266"/>
        <v>https://www.udobaer.de/out/media/public/cust/others/s0000875-2021-ch_it.pdf</v>
      </c>
    </row>
    <row r="38056" spans="1:2" x14ac:dyDescent="0.2">
      <c r="A38056" s="1" t="s">
        <v>3606</v>
      </c>
      <c r="B38056" t="str">
        <f t="shared" si="1266"/>
        <v>https://www.udobaer.de/out/media/public/cust/others/s0000875-2021-ch_it.pdf</v>
      </c>
    </row>
    <row r="38057" spans="1:2" x14ac:dyDescent="0.2">
      <c r="A38057" s="1" t="s">
        <v>3607</v>
      </c>
      <c r="B38057" t="str">
        <f t="shared" si="1266"/>
        <v>https://www.udobaer.de/out/media/public/cust/others/s0000875-2021-ch_it.pdf</v>
      </c>
    </row>
    <row r="38058" spans="1:2" x14ac:dyDescent="0.2">
      <c r="A38058" s="1" t="s">
        <v>3608</v>
      </c>
      <c r="B38058" t="str">
        <f t="shared" si="1266"/>
        <v>https://www.udobaer.de/out/media/public/cust/others/s0000875-2021-ch_it.pdf</v>
      </c>
    </row>
    <row r="38059" spans="1:2" x14ac:dyDescent="0.2">
      <c r="A38059" s="1" t="s">
        <v>3609</v>
      </c>
      <c r="B38059" t="str">
        <f t="shared" si="1266"/>
        <v>https://www.udobaer.de/out/media/public/cust/others/s0000875-2021-ch_it.pdf</v>
      </c>
    </row>
    <row r="38060" spans="1:2" x14ac:dyDescent="0.2">
      <c r="A38060" s="1" t="s">
        <v>3610</v>
      </c>
      <c r="B38060" t="str">
        <f t="shared" si="1266"/>
        <v>https://www.udobaer.de/out/media/public/cust/others/s0000875-2021-ch_it.pdf</v>
      </c>
    </row>
    <row r="38061" spans="1:2" x14ac:dyDescent="0.2">
      <c r="A38061" s="1" t="s">
        <v>3611</v>
      </c>
      <c r="B38061" t="str">
        <f t="shared" si="1266"/>
        <v>https://www.udobaer.de/out/media/public/cust/others/s0000875-2021-ch_it.pdf</v>
      </c>
    </row>
    <row r="38062" spans="1:2" x14ac:dyDescent="0.2">
      <c r="A38062" s="1" t="s">
        <v>3612</v>
      </c>
      <c r="B38062" t="str">
        <f t="shared" si="1266"/>
        <v>https://www.udobaer.de/out/media/public/cust/others/s0000875-2021-ch_it.pdf</v>
      </c>
    </row>
    <row r="38063" spans="1:2" x14ac:dyDescent="0.2">
      <c r="A38063" s="1" t="s">
        <v>3613</v>
      </c>
      <c r="B38063" t="str">
        <f t="shared" si="1266"/>
        <v>https://www.udobaer.de/out/media/public/cust/others/s0000875-2021-ch_it.pdf</v>
      </c>
    </row>
    <row r="38064" spans="1:2" x14ac:dyDescent="0.2">
      <c r="A38064" s="1" t="s">
        <v>3750</v>
      </c>
      <c r="B38064" t="str">
        <f t="shared" si="1266"/>
        <v>https://www.udobaer.de/out/media/public/cust/others/s0000875-2021-ch_it.pdf</v>
      </c>
    </row>
    <row r="38065" spans="1:2" x14ac:dyDescent="0.2">
      <c r="A38065" s="1" t="s">
        <v>3752</v>
      </c>
      <c r="B38065" t="str">
        <f t="shared" si="1266"/>
        <v>https://www.udobaer.de/out/media/public/cust/others/s0000875-2021-ch_it.pdf</v>
      </c>
    </row>
    <row r="38066" spans="1:2" x14ac:dyDescent="0.2">
      <c r="A38066" s="1" t="s">
        <v>3753</v>
      </c>
      <c r="B38066" t="str">
        <f t="shared" si="1266"/>
        <v>https://www.udobaer.de/out/media/public/cust/others/s0000875-2021-ch_it.pdf</v>
      </c>
    </row>
    <row r="38067" spans="1:2" x14ac:dyDescent="0.2">
      <c r="A38067" s="1" t="s">
        <v>3754</v>
      </c>
      <c r="B38067" t="str">
        <f t="shared" si="1266"/>
        <v>https://www.udobaer.de/out/media/public/cust/others/s0000875-2021-ch_it.pdf</v>
      </c>
    </row>
    <row r="38068" spans="1:2" x14ac:dyDescent="0.2">
      <c r="A38068" s="1" t="s">
        <v>3755</v>
      </c>
      <c r="B38068" t="str">
        <f t="shared" si="1266"/>
        <v>https://www.udobaer.de/out/media/public/cust/others/s0000875-2021-ch_it.pdf</v>
      </c>
    </row>
    <row r="38069" spans="1:2" x14ac:dyDescent="0.2">
      <c r="A38069" s="1" t="s">
        <v>3756</v>
      </c>
      <c r="B38069" t="str">
        <f t="shared" si="1266"/>
        <v>https://www.udobaer.de/out/media/public/cust/others/s0000875-2021-ch_it.pdf</v>
      </c>
    </row>
    <row r="38070" spans="1:2" x14ac:dyDescent="0.2">
      <c r="A38070" s="1" t="s">
        <v>3757</v>
      </c>
      <c r="B38070" t="str">
        <f t="shared" si="1266"/>
        <v>https://www.udobaer.de/out/media/public/cust/others/s0000875-2021-ch_it.pdf</v>
      </c>
    </row>
    <row r="38071" spans="1:2" x14ac:dyDescent="0.2">
      <c r="A38071" s="1" t="s">
        <v>3758</v>
      </c>
      <c r="B38071" t="str">
        <f t="shared" si="1266"/>
        <v>https://www.udobaer.de/out/media/public/cust/others/s0000875-2021-ch_it.pdf</v>
      </c>
    </row>
    <row r="38072" spans="1:2" x14ac:dyDescent="0.2">
      <c r="A38072" s="1" t="s">
        <v>3759</v>
      </c>
      <c r="B38072" t="str">
        <f t="shared" si="1266"/>
        <v>https://www.udobaer.de/out/media/public/cust/others/s0000875-2021-ch_it.pdf</v>
      </c>
    </row>
    <row r="38073" spans="1:2" x14ac:dyDescent="0.2">
      <c r="A38073" s="1" t="s">
        <v>3760</v>
      </c>
      <c r="B38073" t="str">
        <f t="shared" si="1266"/>
        <v>https://www.udobaer.de/out/media/public/cust/others/s0000875-2021-ch_it.pdf</v>
      </c>
    </row>
    <row r="38074" spans="1:2" x14ac:dyDescent="0.2">
      <c r="A38074" s="1" t="s">
        <v>3761</v>
      </c>
      <c r="B38074" t="str">
        <f t="shared" ref="B38074:B38105" si="1267">HYPERLINK("https://www.udobaer.de/out/media/public/cust/others/s0000875-2021-ch_it.pdf")</f>
        <v>https://www.udobaer.de/out/media/public/cust/others/s0000875-2021-ch_it.pdf</v>
      </c>
    </row>
    <row r="38075" spans="1:2" x14ac:dyDescent="0.2">
      <c r="A38075" s="1" t="s">
        <v>3762</v>
      </c>
      <c r="B38075" t="str">
        <f t="shared" si="1267"/>
        <v>https://www.udobaer.de/out/media/public/cust/others/s0000875-2021-ch_it.pdf</v>
      </c>
    </row>
    <row r="38076" spans="1:2" x14ac:dyDescent="0.2">
      <c r="A38076" s="1" t="s">
        <v>3763</v>
      </c>
      <c r="B38076" t="str">
        <f t="shared" si="1267"/>
        <v>https://www.udobaer.de/out/media/public/cust/others/s0000875-2021-ch_it.pdf</v>
      </c>
    </row>
    <row r="38077" spans="1:2" x14ac:dyDescent="0.2">
      <c r="A38077" s="1" t="s">
        <v>3764</v>
      </c>
      <c r="B38077" t="str">
        <f t="shared" si="1267"/>
        <v>https://www.udobaer.de/out/media/public/cust/others/s0000875-2021-ch_it.pdf</v>
      </c>
    </row>
    <row r="38078" spans="1:2" x14ac:dyDescent="0.2">
      <c r="A38078" s="1" t="s">
        <v>3765</v>
      </c>
      <c r="B38078" t="str">
        <f t="shared" si="1267"/>
        <v>https://www.udobaer.de/out/media/public/cust/others/s0000875-2021-ch_it.pdf</v>
      </c>
    </row>
    <row r="38079" spans="1:2" x14ac:dyDescent="0.2">
      <c r="A38079" s="1" t="s">
        <v>3766</v>
      </c>
      <c r="B38079" t="str">
        <f t="shared" si="1267"/>
        <v>https://www.udobaer.de/out/media/public/cust/others/s0000875-2021-ch_it.pdf</v>
      </c>
    </row>
    <row r="38080" spans="1:2" x14ac:dyDescent="0.2">
      <c r="A38080" s="1" t="s">
        <v>3767</v>
      </c>
      <c r="B38080" t="str">
        <f t="shared" si="1267"/>
        <v>https://www.udobaer.de/out/media/public/cust/others/s0000875-2021-ch_it.pdf</v>
      </c>
    </row>
    <row r="38081" spans="1:2" x14ac:dyDescent="0.2">
      <c r="A38081" s="1" t="s">
        <v>3768</v>
      </c>
      <c r="B38081" t="str">
        <f t="shared" si="1267"/>
        <v>https://www.udobaer.de/out/media/public/cust/others/s0000875-2021-ch_it.pdf</v>
      </c>
    </row>
    <row r="38082" spans="1:2" x14ac:dyDescent="0.2">
      <c r="A38082" s="1" t="s">
        <v>3769</v>
      </c>
      <c r="B38082" t="str">
        <f t="shared" si="1267"/>
        <v>https://www.udobaer.de/out/media/public/cust/others/s0000875-2021-ch_it.pdf</v>
      </c>
    </row>
    <row r="38083" spans="1:2" x14ac:dyDescent="0.2">
      <c r="A38083" s="1" t="s">
        <v>3770</v>
      </c>
      <c r="B38083" t="str">
        <f t="shared" si="1267"/>
        <v>https://www.udobaer.de/out/media/public/cust/others/s0000875-2021-ch_it.pdf</v>
      </c>
    </row>
    <row r="38084" spans="1:2" x14ac:dyDescent="0.2">
      <c r="A38084" s="1" t="s">
        <v>3771</v>
      </c>
      <c r="B38084" t="str">
        <f t="shared" si="1267"/>
        <v>https://www.udobaer.de/out/media/public/cust/others/s0000875-2021-ch_it.pdf</v>
      </c>
    </row>
    <row r="38085" spans="1:2" x14ac:dyDescent="0.2">
      <c r="A38085" s="1" t="s">
        <v>3772</v>
      </c>
      <c r="B38085" t="str">
        <f t="shared" si="1267"/>
        <v>https://www.udobaer.de/out/media/public/cust/others/s0000875-2021-ch_it.pdf</v>
      </c>
    </row>
    <row r="38086" spans="1:2" x14ac:dyDescent="0.2">
      <c r="A38086" s="1" t="s">
        <v>3773</v>
      </c>
      <c r="B38086" t="str">
        <f t="shared" si="1267"/>
        <v>https://www.udobaer.de/out/media/public/cust/others/s0000875-2021-ch_it.pdf</v>
      </c>
    </row>
    <row r="38087" spans="1:2" x14ac:dyDescent="0.2">
      <c r="A38087" s="1" t="s">
        <v>3774</v>
      </c>
      <c r="B38087" t="str">
        <f t="shared" si="1267"/>
        <v>https://www.udobaer.de/out/media/public/cust/others/s0000875-2021-ch_it.pdf</v>
      </c>
    </row>
    <row r="38088" spans="1:2" x14ac:dyDescent="0.2">
      <c r="A38088" s="1" t="s">
        <v>24959</v>
      </c>
      <c r="B38088" t="str">
        <f t="shared" si="1267"/>
        <v>https://www.udobaer.de/out/media/public/cust/others/s0000875-2021-ch_it.pdf</v>
      </c>
    </row>
    <row r="38089" spans="1:2" x14ac:dyDescent="0.2">
      <c r="A38089" s="1" t="s">
        <v>24960</v>
      </c>
      <c r="B38089" t="str">
        <f t="shared" si="1267"/>
        <v>https://www.udobaer.de/out/media/public/cust/others/s0000875-2021-ch_it.pdf</v>
      </c>
    </row>
    <row r="38090" spans="1:2" x14ac:dyDescent="0.2">
      <c r="A38090" s="1" t="s">
        <v>24961</v>
      </c>
      <c r="B38090" t="str">
        <f t="shared" si="1267"/>
        <v>https://www.udobaer.de/out/media/public/cust/others/s0000875-2021-ch_it.pdf</v>
      </c>
    </row>
    <row r="38091" spans="1:2" x14ac:dyDescent="0.2">
      <c r="A38091" s="1" t="s">
        <v>24962</v>
      </c>
      <c r="B38091" t="str">
        <f t="shared" si="1267"/>
        <v>https://www.udobaer.de/out/media/public/cust/others/s0000875-2021-ch_it.pdf</v>
      </c>
    </row>
    <row r="38092" spans="1:2" x14ac:dyDescent="0.2">
      <c r="A38092" s="1" t="s">
        <v>24963</v>
      </c>
      <c r="B38092" t="str">
        <f t="shared" si="1267"/>
        <v>https://www.udobaer.de/out/media/public/cust/others/s0000875-2021-ch_it.pdf</v>
      </c>
    </row>
    <row r="38093" spans="1:2" x14ac:dyDescent="0.2">
      <c r="A38093" s="1" t="s">
        <v>24964</v>
      </c>
      <c r="B38093" t="str">
        <f t="shared" si="1267"/>
        <v>https://www.udobaer.de/out/media/public/cust/others/s0000875-2021-ch_it.pdf</v>
      </c>
    </row>
    <row r="38094" spans="1:2" x14ac:dyDescent="0.2">
      <c r="A38094" s="1" t="s">
        <v>24965</v>
      </c>
      <c r="B38094" t="str">
        <f t="shared" si="1267"/>
        <v>https://www.udobaer.de/out/media/public/cust/others/s0000875-2021-ch_it.pdf</v>
      </c>
    </row>
    <row r="38095" spans="1:2" x14ac:dyDescent="0.2">
      <c r="A38095" s="1" t="s">
        <v>24966</v>
      </c>
      <c r="B38095" t="str">
        <f t="shared" si="1267"/>
        <v>https://www.udobaer.de/out/media/public/cust/others/s0000875-2021-ch_it.pdf</v>
      </c>
    </row>
    <row r="38096" spans="1:2" x14ac:dyDescent="0.2">
      <c r="A38096" s="1" t="s">
        <v>24967</v>
      </c>
      <c r="B38096" t="str">
        <f t="shared" si="1267"/>
        <v>https://www.udobaer.de/out/media/public/cust/others/s0000875-2021-ch_it.pdf</v>
      </c>
    </row>
    <row r="38097" spans="1:2" x14ac:dyDescent="0.2">
      <c r="A38097" s="1" t="s">
        <v>24968</v>
      </c>
      <c r="B38097" t="str">
        <f t="shared" si="1267"/>
        <v>https://www.udobaer.de/out/media/public/cust/others/s0000875-2021-ch_it.pdf</v>
      </c>
    </row>
    <row r="38098" spans="1:2" x14ac:dyDescent="0.2">
      <c r="A38098" s="1" t="s">
        <v>24969</v>
      </c>
      <c r="B38098" t="str">
        <f t="shared" si="1267"/>
        <v>https://www.udobaer.de/out/media/public/cust/others/s0000875-2021-ch_it.pdf</v>
      </c>
    </row>
    <row r="38099" spans="1:2" x14ac:dyDescent="0.2">
      <c r="A38099" s="1" t="s">
        <v>24970</v>
      </c>
      <c r="B38099" t="str">
        <f t="shared" si="1267"/>
        <v>https://www.udobaer.de/out/media/public/cust/others/s0000875-2021-ch_it.pdf</v>
      </c>
    </row>
    <row r="38100" spans="1:2" x14ac:dyDescent="0.2">
      <c r="A38100" s="1" t="s">
        <v>24971</v>
      </c>
      <c r="B38100" t="str">
        <f t="shared" si="1267"/>
        <v>https://www.udobaer.de/out/media/public/cust/others/s0000875-2021-ch_it.pdf</v>
      </c>
    </row>
    <row r="38101" spans="1:2" x14ac:dyDescent="0.2">
      <c r="A38101" s="1" t="s">
        <v>24972</v>
      </c>
      <c r="B38101" t="str">
        <f t="shared" si="1267"/>
        <v>https://www.udobaer.de/out/media/public/cust/others/s0000875-2021-ch_it.pdf</v>
      </c>
    </row>
    <row r="38102" spans="1:2" x14ac:dyDescent="0.2">
      <c r="A38102" s="1" t="s">
        <v>24973</v>
      </c>
      <c r="B38102" t="str">
        <f t="shared" si="1267"/>
        <v>https://www.udobaer.de/out/media/public/cust/others/s0000875-2021-ch_it.pdf</v>
      </c>
    </row>
    <row r="38103" spans="1:2" x14ac:dyDescent="0.2">
      <c r="A38103" s="1" t="s">
        <v>24974</v>
      </c>
      <c r="B38103" t="str">
        <f t="shared" si="1267"/>
        <v>https://www.udobaer.de/out/media/public/cust/others/s0000875-2021-ch_it.pdf</v>
      </c>
    </row>
    <row r="38104" spans="1:2" x14ac:dyDescent="0.2">
      <c r="A38104" s="1" t="s">
        <v>24975</v>
      </c>
      <c r="B38104" t="str">
        <f t="shared" si="1267"/>
        <v>https://www.udobaer.de/out/media/public/cust/others/s0000875-2021-ch_it.pdf</v>
      </c>
    </row>
    <row r="38105" spans="1:2" x14ac:dyDescent="0.2">
      <c r="A38105" s="1" t="s">
        <v>24976</v>
      </c>
      <c r="B38105" t="str">
        <f t="shared" si="1267"/>
        <v>https://www.udobaer.de/out/media/public/cust/others/s0000875-2021-ch_it.pdf</v>
      </c>
    </row>
    <row r="38106" spans="1:2" x14ac:dyDescent="0.2">
      <c r="A38106" s="1" t="s">
        <v>24977</v>
      </c>
      <c r="B38106" t="str">
        <f t="shared" ref="B38106:B38135" si="1268">HYPERLINK("https://www.udobaer.de/out/media/public/cust/others/s0000875-2021-ch_it.pdf")</f>
        <v>https://www.udobaer.de/out/media/public/cust/others/s0000875-2021-ch_it.pdf</v>
      </c>
    </row>
    <row r="38107" spans="1:2" x14ac:dyDescent="0.2">
      <c r="A38107" s="1" t="s">
        <v>24978</v>
      </c>
      <c r="B38107" t="str">
        <f t="shared" si="1268"/>
        <v>https://www.udobaer.de/out/media/public/cust/others/s0000875-2021-ch_it.pdf</v>
      </c>
    </row>
    <row r="38108" spans="1:2" x14ac:dyDescent="0.2">
      <c r="A38108" s="1" t="s">
        <v>24979</v>
      </c>
      <c r="B38108" t="str">
        <f t="shared" si="1268"/>
        <v>https://www.udobaer.de/out/media/public/cust/others/s0000875-2021-ch_it.pdf</v>
      </c>
    </row>
    <row r="38109" spans="1:2" x14ac:dyDescent="0.2">
      <c r="A38109" s="1" t="s">
        <v>24980</v>
      </c>
      <c r="B38109" t="str">
        <f t="shared" si="1268"/>
        <v>https://www.udobaer.de/out/media/public/cust/others/s0000875-2021-ch_it.pdf</v>
      </c>
    </row>
    <row r="38110" spans="1:2" x14ac:dyDescent="0.2">
      <c r="A38110" s="1" t="s">
        <v>24981</v>
      </c>
      <c r="B38110" t="str">
        <f t="shared" si="1268"/>
        <v>https://www.udobaer.de/out/media/public/cust/others/s0000875-2021-ch_it.pdf</v>
      </c>
    </row>
    <row r="38111" spans="1:2" x14ac:dyDescent="0.2">
      <c r="A38111" s="1" t="s">
        <v>24982</v>
      </c>
      <c r="B38111" t="str">
        <f t="shared" si="1268"/>
        <v>https://www.udobaer.de/out/media/public/cust/others/s0000875-2021-ch_it.pdf</v>
      </c>
    </row>
    <row r="38112" spans="1:2" x14ac:dyDescent="0.2">
      <c r="A38112" s="1" t="s">
        <v>25546</v>
      </c>
      <c r="B38112" t="str">
        <f t="shared" si="1268"/>
        <v>https://www.udobaer.de/out/media/public/cust/others/s0000875-2021-ch_it.pdf</v>
      </c>
    </row>
    <row r="38113" spans="1:2" x14ac:dyDescent="0.2">
      <c r="A38113" s="1" t="s">
        <v>25548</v>
      </c>
      <c r="B38113" t="str">
        <f t="shared" si="1268"/>
        <v>https://www.udobaer.de/out/media/public/cust/others/s0000875-2021-ch_it.pdf</v>
      </c>
    </row>
    <row r="38114" spans="1:2" x14ac:dyDescent="0.2">
      <c r="A38114" s="1" t="s">
        <v>25550</v>
      </c>
      <c r="B38114" t="str">
        <f t="shared" si="1268"/>
        <v>https://www.udobaer.de/out/media/public/cust/others/s0000875-2021-ch_it.pdf</v>
      </c>
    </row>
    <row r="38115" spans="1:2" x14ac:dyDescent="0.2">
      <c r="A38115" s="1" t="s">
        <v>25551</v>
      </c>
      <c r="B38115" t="str">
        <f t="shared" si="1268"/>
        <v>https://www.udobaer.de/out/media/public/cust/others/s0000875-2021-ch_it.pdf</v>
      </c>
    </row>
    <row r="38116" spans="1:2" x14ac:dyDescent="0.2">
      <c r="A38116" s="1" t="s">
        <v>25552</v>
      </c>
      <c r="B38116" t="str">
        <f t="shared" si="1268"/>
        <v>https://www.udobaer.de/out/media/public/cust/others/s0000875-2021-ch_it.pdf</v>
      </c>
    </row>
    <row r="38117" spans="1:2" x14ac:dyDescent="0.2">
      <c r="A38117" s="1" t="s">
        <v>25553</v>
      </c>
      <c r="B38117" t="str">
        <f t="shared" si="1268"/>
        <v>https://www.udobaer.de/out/media/public/cust/others/s0000875-2021-ch_it.pdf</v>
      </c>
    </row>
    <row r="38118" spans="1:2" x14ac:dyDescent="0.2">
      <c r="A38118" s="1" t="s">
        <v>25554</v>
      </c>
      <c r="B38118" t="str">
        <f t="shared" si="1268"/>
        <v>https://www.udobaer.de/out/media/public/cust/others/s0000875-2021-ch_it.pdf</v>
      </c>
    </row>
    <row r="38119" spans="1:2" x14ac:dyDescent="0.2">
      <c r="A38119" s="1" t="s">
        <v>25555</v>
      </c>
      <c r="B38119" t="str">
        <f t="shared" si="1268"/>
        <v>https://www.udobaer.de/out/media/public/cust/others/s0000875-2021-ch_it.pdf</v>
      </c>
    </row>
    <row r="38120" spans="1:2" x14ac:dyDescent="0.2">
      <c r="A38120" s="1" t="s">
        <v>25556</v>
      </c>
      <c r="B38120" t="str">
        <f t="shared" si="1268"/>
        <v>https://www.udobaer.de/out/media/public/cust/others/s0000875-2021-ch_it.pdf</v>
      </c>
    </row>
    <row r="38121" spans="1:2" x14ac:dyDescent="0.2">
      <c r="A38121" s="1" t="s">
        <v>25557</v>
      </c>
      <c r="B38121" t="str">
        <f t="shared" si="1268"/>
        <v>https://www.udobaer.de/out/media/public/cust/others/s0000875-2021-ch_it.pdf</v>
      </c>
    </row>
    <row r="38122" spans="1:2" x14ac:dyDescent="0.2">
      <c r="A38122" s="1" t="s">
        <v>25558</v>
      </c>
      <c r="B38122" t="str">
        <f t="shared" si="1268"/>
        <v>https://www.udobaer.de/out/media/public/cust/others/s0000875-2021-ch_it.pdf</v>
      </c>
    </row>
    <row r="38123" spans="1:2" x14ac:dyDescent="0.2">
      <c r="A38123" s="1" t="s">
        <v>25559</v>
      </c>
      <c r="B38123" t="str">
        <f t="shared" si="1268"/>
        <v>https://www.udobaer.de/out/media/public/cust/others/s0000875-2021-ch_it.pdf</v>
      </c>
    </row>
    <row r="38124" spans="1:2" x14ac:dyDescent="0.2">
      <c r="A38124" s="1" t="s">
        <v>25560</v>
      </c>
      <c r="B38124" t="str">
        <f t="shared" si="1268"/>
        <v>https://www.udobaer.de/out/media/public/cust/others/s0000875-2021-ch_it.pdf</v>
      </c>
    </row>
    <row r="38125" spans="1:2" x14ac:dyDescent="0.2">
      <c r="A38125" s="1" t="s">
        <v>25561</v>
      </c>
      <c r="B38125" t="str">
        <f t="shared" si="1268"/>
        <v>https://www.udobaer.de/out/media/public/cust/others/s0000875-2021-ch_it.pdf</v>
      </c>
    </row>
    <row r="38126" spans="1:2" x14ac:dyDescent="0.2">
      <c r="A38126" s="1" t="s">
        <v>25562</v>
      </c>
      <c r="B38126" t="str">
        <f t="shared" si="1268"/>
        <v>https://www.udobaer.de/out/media/public/cust/others/s0000875-2021-ch_it.pdf</v>
      </c>
    </row>
    <row r="38127" spans="1:2" x14ac:dyDescent="0.2">
      <c r="A38127" s="1" t="s">
        <v>25563</v>
      </c>
      <c r="B38127" t="str">
        <f t="shared" si="1268"/>
        <v>https://www.udobaer.de/out/media/public/cust/others/s0000875-2021-ch_it.pdf</v>
      </c>
    </row>
    <row r="38128" spans="1:2" x14ac:dyDescent="0.2">
      <c r="A38128" s="1" t="s">
        <v>25995</v>
      </c>
      <c r="B38128" t="str">
        <f t="shared" si="1268"/>
        <v>https://www.udobaer.de/out/media/public/cust/others/s0000875-2021-ch_it.pdf</v>
      </c>
    </row>
    <row r="38129" spans="1:2" x14ac:dyDescent="0.2">
      <c r="A38129" s="1" t="s">
        <v>25997</v>
      </c>
      <c r="B38129" t="str">
        <f t="shared" si="1268"/>
        <v>https://www.udobaer.de/out/media/public/cust/others/s0000875-2021-ch_it.pdf</v>
      </c>
    </row>
    <row r="38130" spans="1:2" x14ac:dyDescent="0.2">
      <c r="A38130" s="1" t="s">
        <v>25999</v>
      </c>
      <c r="B38130" t="str">
        <f t="shared" si="1268"/>
        <v>https://www.udobaer.de/out/media/public/cust/others/s0000875-2021-ch_it.pdf</v>
      </c>
    </row>
    <row r="38131" spans="1:2" x14ac:dyDescent="0.2">
      <c r="A38131" s="1" t="s">
        <v>26000</v>
      </c>
      <c r="B38131" t="str">
        <f t="shared" si="1268"/>
        <v>https://www.udobaer.de/out/media/public/cust/others/s0000875-2021-ch_it.pdf</v>
      </c>
    </row>
    <row r="38132" spans="1:2" x14ac:dyDescent="0.2">
      <c r="A38132" s="1" t="s">
        <v>26001</v>
      </c>
      <c r="B38132" t="str">
        <f t="shared" si="1268"/>
        <v>https://www.udobaer.de/out/media/public/cust/others/s0000875-2021-ch_it.pdf</v>
      </c>
    </row>
    <row r="38133" spans="1:2" x14ac:dyDescent="0.2">
      <c r="A38133" s="1" t="s">
        <v>26002</v>
      </c>
      <c r="B38133" t="str">
        <f t="shared" si="1268"/>
        <v>https://www.udobaer.de/out/media/public/cust/others/s0000875-2021-ch_it.pdf</v>
      </c>
    </row>
    <row r="38134" spans="1:2" x14ac:dyDescent="0.2">
      <c r="A38134" s="1" t="s">
        <v>26003</v>
      </c>
      <c r="B38134" t="str">
        <f t="shared" si="1268"/>
        <v>https://www.udobaer.de/out/media/public/cust/others/s0000875-2021-ch_it.pdf</v>
      </c>
    </row>
    <row r="38135" spans="1:2" x14ac:dyDescent="0.2">
      <c r="A38135" s="1" t="s">
        <v>26004</v>
      </c>
      <c r="B38135" t="str">
        <f t="shared" si="1268"/>
        <v>https://www.udobaer.de/out/media/public/cust/others/s0000875-2021-ch_it.pdf</v>
      </c>
    </row>
    <row r="38136" spans="1:2" x14ac:dyDescent="0.2">
      <c r="A38136" s="1" t="s">
        <v>26467</v>
      </c>
      <c r="B38136" t="str">
        <f t="shared" ref="B38136:B38153" si="1269">HYPERLINK("https://www.udobaer.de/out/media/public/cust/others/s0000876-2021-ch_it.pdf")</f>
        <v>https://www.udobaer.de/out/media/public/cust/others/s0000876-2021-ch_it.pdf</v>
      </c>
    </row>
    <row r="38137" spans="1:2" x14ac:dyDescent="0.2">
      <c r="A38137" s="1" t="s">
        <v>26471</v>
      </c>
      <c r="B38137" t="str">
        <f t="shared" si="1269"/>
        <v>https://www.udobaer.de/out/media/public/cust/others/s0000876-2021-ch_it.pdf</v>
      </c>
    </row>
    <row r="38138" spans="1:2" x14ac:dyDescent="0.2">
      <c r="A38138" s="1" t="s">
        <v>26481</v>
      </c>
      <c r="B38138" t="str">
        <f t="shared" si="1269"/>
        <v>https://www.udobaer.de/out/media/public/cust/others/s0000876-2021-ch_it.pdf</v>
      </c>
    </row>
    <row r="38139" spans="1:2" x14ac:dyDescent="0.2">
      <c r="A38139" s="1" t="s">
        <v>26483</v>
      </c>
      <c r="B38139" t="str">
        <f t="shared" si="1269"/>
        <v>https://www.udobaer.de/out/media/public/cust/others/s0000876-2021-ch_it.pdf</v>
      </c>
    </row>
    <row r="38140" spans="1:2" x14ac:dyDescent="0.2">
      <c r="A38140" s="1" t="s">
        <v>26485</v>
      </c>
      <c r="B38140" t="str">
        <f t="shared" si="1269"/>
        <v>https://www.udobaer.de/out/media/public/cust/others/s0000876-2021-ch_it.pdf</v>
      </c>
    </row>
    <row r="38141" spans="1:2" x14ac:dyDescent="0.2">
      <c r="A38141" s="1" t="s">
        <v>26487</v>
      </c>
      <c r="B38141" t="str">
        <f t="shared" si="1269"/>
        <v>https://www.udobaer.de/out/media/public/cust/others/s0000876-2021-ch_it.pdf</v>
      </c>
    </row>
    <row r="38142" spans="1:2" x14ac:dyDescent="0.2">
      <c r="A38142" s="1" t="s">
        <v>26516</v>
      </c>
      <c r="B38142" t="str">
        <f t="shared" si="1269"/>
        <v>https://www.udobaer.de/out/media/public/cust/others/s0000876-2021-ch_it.pdf</v>
      </c>
    </row>
    <row r="38143" spans="1:2" x14ac:dyDescent="0.2">
      <c r="A38143" s="1" t="s">
        <v>26526</v>
      </c>
      <c r="B38143" t="str">
        <f t="shared" si="1269"/>
        <v>https://www.udobaer.de/out/media/public/cust/others/s0000876-2021-ch_it.pdf</v>
      </c>
    </row>
    <row r="38144" spans="1:2" x14ac:dyDescent="0.2">
      <c r="A38144" s="1" t="s">
        <v>26589</v>
      </c>
      <c r="B38144" t="str">
        <f t="shared" si="1269"/>
        <v>https://www.udobaer.de/out/media/public/cust/others/s0000876-2021-ch_it.pdf</v>
      </c>
    </row>
    <row r="38145" spans="1:2" x14ac:dyDescent="0.2">
      <c r="A38145" s="1" t="s">
        <v>26605</v>
      </c>
      <c r="B38145" t="str">
        <f t="shared" si="1269"/>
        <v>https://www.udobaer.de/out/media/public/cust/others/s0000876-2021-ch_it.pdf</v>
      </c>
    </row>
    <row r="38146" spans="1:2" x14ac:dyDescent="0.2">
      <c r="A38146" s="1" t="s">
        <v>26618</v>
      </c>
      <c r="B38146" t="str">
        <f t="shared" si="1269"/>
        <v>https://www.udobaer.de/out/media/public/cust/others/s0000876-2021-ch_it.pdf</v>
      </c>
    </row>
    <row r="38147" spans="1:2" x14ac:dyDescent="0.2">
      <c r="A38147" s="1" t="s">
        <v>26619</v>
      </c>
      <c r="B38147" t="str">
        <f t="shared" si="1269"/>
        <v>https://www.udobaer.de/out/media/public/cust/others/s0000876-2021-ch_it.pdf</v>
      </c>
    </row>
    <row r="38148" spans="1:2" x14ac:dyDescent="0.2">
      <c r="A38148" s="1" t="s">
        <v>26620</v>
      </c>
      <c r="B38148" t="str">
        <f t="shared" si="1269"/>
        <v>https://www.udobaer.de/out/media/public/cust/others/s0000876-2021-ch_it.pdf</v>
      </c>
    </row>
    <row r="38149" spans="1:2" x14ac:dyDescent="0.2">
      <c r="A38149" s="1" t="s">
        <v>26621</v>
      </c>
      <c r="B38149" t="str">
        <f t="shared" si="1269"/>
        <v>https://www.udobaer.de/out/media/public/cust/others/s0000876-2021-ch_it.pdf</v>
      </c>
    </row>
    <row r="38150" spans="1:2" x14ac:dyDescent="0.2">
      <c r="A38150" s="1" t="s">
        <v>26622</v>
      </c>
      <c r="B38150" t="str">
        <f t="shared" si="1269"/>
        <v>https://www.udobaer.de/out/media/public/cust/others/s0000876-2021-ch_it.pdf</v>
      </c>
    </row>
    <row r="38151" spans="1:2" x14ac:dyDescent="0.2">
      <c r="A38151" s="1" t="s">
        <v>26623</v>
      </c>
      <c r="B38151" t="str">
        <f t="shared" si="1269"/>
        <v>https://www.udobaer.de/out/media/public/cust/others/s0000876-2021-ch_it.pdf</v>
      </c>
    </row>
    <row r="38152" spans="1:2" x14ac:dyDescent="0.2">
      <c r="A38152" s="1" t="s">
        <v>26642</v>
      </c>
      <c r="B38152" t="str">
        <f t="shared" si="1269"/>
        <v>https://www.udobaer.de/out/media/public/cust/others/s0000876-2021-ch_it.pdf</v>
      </c>
    </row>
    <row r="38153" spans="1:2" x14ac:dyDescent="0.2">
      <c r="A38153" s="1" t="s">
        <v>26643</v>
      </c>
      <c r="B38153" t="str">
        <f t="shared" si="1269"/>
        <v>https://www.udobaer.de/out/media/public/cust/others/s0000876-2021-ch_it.pdf</v>
      </c>
    </row>
    <row r="38154" spans="1:2" x14ac:dyDescent="0.2">
      <c r="A38154" s="1" t="s">
        <v>39352</v>
      </c>
      <c r="B38154" t="str">
        <f t="shared" ref="B38154:B38185" si="1270">HYPERLINK("https://www.udobaer.de/out/media/public/cust/others/s0000877-2021-ch_it.pdf")</f>
        <v>https://www.udobaer.de/out/media/public/cust/others/s0000877-2021-ch_it.pdf</v>
      </c>
    </row>
    <row r="38155" spans="1:2" x14ac:dyDescent="0.2">
      <c r="A38155" s="1" t="s">
        <v>39355</v>
      </c>
      <c r="B38155" t="str">
        <f t="shared" si="1270"/>
        <v>https://www.udobaer.de/out/media/public/cust/others/s0000877-2021-ch_it.pdf</v>
      </c>
    </row>
    <row r="38156" spans="1:2" x14ac:dyDescent="0.2">
      <c r="A38156" s="1" t="s">
        <v>39357</v>
      </c>
      <c r="B38156" t="str">
        <f t="shared" si="1270"/>
        <v>https://www.udobaer.de/out/media/public/cust/others/s0000877-2021-ch_it.pdf</v>
      </c>
    </row>
    <row r="38157" spans="1:2" x14ac:dyDescent="0.2">
      <c r="A38157" s="1" t="s">
        <v>39358</v>
      </c>
      <c r="B38157" t="str">
        <f t="shared" si="1270"/>
        <v>https://www.udobaer.de/out/media/public/cust/others/s0000877-2021-ch_it.pdf</v>
      </c>
    </row>
    <row r="38158" spans="1:2" x14ac:dyDescent="0.2">
      <c r="A38158" s="1" t="s">
        <v>39361</v>
      </c>
      <c r="B38158" t="str">
        <f t="shared" si="1270"/>
        <v>https://www.udobaer.de/out/media/public/cust/others/s0000877-2021-ch_it.pdf</v>
      </c>
    </row>
    <row r="38159" spans="1:2" x14ac:dyDescent="0.2">
      <c r="A38159" s="1" t="s">
        <v>39362</v>
      </c>
      <c r="B38159" t="str">
        <f t="shared" si="1270"/>
        <v>https://www.udobaer.de/out/media/public/cust/others/s0000877-2021-ch_it.pdf</v>
      </c>
    </row>
    <row r="38160" spans="1:2" x14ac:dyDescent="0.2">
      <c r="A38160" s="1" t="s">
        <v>39363</v>
      </c>
      <c r="B38160" t="str">
        <f t="shared" si="1270"/>
        <v>https://www.udobaer.de/out/media/public/cust/others/s0000877-2021-ch_it.pdf</v>
      </c>
    </row>
    <row r="38161" spans="1:2" x14ac:dyDescent="0.2">
      <c r="A38161" s="1" t="s">
        <v>39364</v>
      </c>
      <c r="B38161" t="str">
        <f t="shared" si="1270"/>
        <v>https://www.udobaer.de/out/media/public/cust/others/s0000877-2021-ch_it.pdf</v>
      </c>
    </row>
    <row r="38162" spans="1:2" x14ac:dyDescent="0.2">
      <c r="A38162" s="1" t="s">
        <v>39365</v>
      </c>
      <c r="B38162" t="str">
        <f t="shared" si="1270"/>
        <v>https://www.udobaer.de/out/media/public/cust/others/s0000877-2021-ch_it.pdf</v>
      </c>
    </row>
    <row r="38163" spans="1:2" x14ac:dyDescent="0.2">
      <c r="A38163" s="1" t="s">
        <v>39366</v>
      </c>
      <c r="B38163" t="str">
        <f t="shared" si="1270"/>
        <v>https://www.udobaer.de/out/media/public/cust/others/s0000877-2021-ch_it.pdf</v>
      </c>
    </row>
    <row r="38164" spans="1:2" x14ac:dyDescent="0.2">
      <c r="A38164" s="1" t="s">
        <v>39367</v>
      </c>
      <c r="B38164" t="str">
        <f t="shared" si="1270"/>
        <v>https://www.udobaer.de/out/media/public/cust/others/s0000877-2021-ch_it.pdf</v>
      </c>
    </row>
    <row r="38165" spans="1:2" x14ac:dyDescent="0.2">
      <c r="A38165" s="1" t="s">
        <v>39368</v>
      </c>
      <c r="B38165" t="str">
        <f t="shared" si="1270"/>
        <v>https://www.udobaer.de/out/media/public/cust/others/s0000877-2021-ch_it.pdf</v>
      </c>
    </row>
    <row r="38166" spans="1:2" x14ac:dyDescent="0.2">
      <c r="A38166" s="1" t="s">
        <v>39372</v>
      </c>
      <c r="B38166" t="str">
        <f t="shared" si="1270"/>
        <v>https://www.udobaer.de/out/media/public/cust/others/s0000877-2021-ch_it.pdf</v>
      </c>
    </row>
    <row r="38167" spans="1:2" x14ac:dyDescent="0.2">
      <c r="A38167" s="1" t="s">
        <v>39373</v>
      </c>
      <c r="B38167" t="str">
        <f t="shared" si="1270"/>
        <v>https://www.udobaer.de/out/media/public/cust/others/s0000877-2021-ch_it.pdf</v>
      </c>
    </row>
    <row r="38168" spans="1:2" x14ac:dyDescent="0.2">
      <c r="A38168" s="1" t="s">
        <v>39375</v>
      </c>
      <c r="B38168" t="str">
        <f t="shared" si="1270"/>
        <v>https://www.udobaer.de/out/media/public/cust/others/s0000877-2021-ch_it.pdf</v>
      </c>
    </row>
    <row r="38169" spans="1:2" x14ac:dyDescent="0.2">
      <c r="A38169" s="1" t="s">
        <v>39376</v>
      </c>
      <c r="B38169" t="str">
        <f t="shared" si="1270"/>
        <v>https://www.udobaer.de/out/media/public/cust/others/s0000877-2021-ch_it.pdf</v>
      </c>
    </row>
    <row r="38170" spans="1:2" x14ac:dyDescent="0.2">
      <c r="A38170" s="1" t="s">
        <v>39377</v>
      </c>
      <c r="B38170" t="str">
        <f t="shared" si="1270"/>
        <v>https://www.udobaer.de/out/media/public/cust/others/s0000877-2021-ch_it.pdf</v>
      </c>
    </row>
    <row r="38171" spans="1:2" x14ac:dyDescent="0.2">
      <c r="A38171" s="1" t="s">
        <v>39378</v>
      </c>
      <c r="B38171" t="str">
        <f t="shared" si="1270"/>
        <v>https://www.udobaer.de/out/media/public/cust/others/s0000877-2021-ch_it.pdf</v>
      </c>
    </row>
    <row r="38172" spans="1:2" x14ac:dyDescent="0.2">
      <c r="A38172" s="1" t="s">
        <v>39380</v>
      </c>
      <c r="B38172" t="str">
        <f t="shared" si="1270"/>
        <v>https://www.udobaer.de/out/media/public/cust/others/s0000877-2021-ch_it.pdf</v>
      </c>
    </row>
    <row r="38173" spans="1:2" x14ac:dyDescent="0.2">
      <c r="A38173" s="1" t="s">
        <v>39381</v>
      </c>
      <c r="B38173" t="str">
        <f t="shared" si="1270"/>
        <v>https://www.udobaer.de/out/media/public/cust/others/s0000877-2021-ch_it.pdf</v>
      </c>
    </row>
    <row r="38174" spans="1:2" x14ac:dyDescent="0.2">
      <c r="A38174" s="1" t="s">
        <v>39382</v>
      </c>
      <c r="B38174" t="str">
        <f t="shared" si="1270"/>
        <v>https://www.udobaer.de/out/media/public/cust/others/s0000877-2021-ch_it.pdf</v>
      </c>
    </row>
    <row r="38175" spans="1:2" x14ac:dyDescent="0.2">
      <c r="A38175" s="1" t="s">
        <v>39383</v>
      </c>
      <c r="B38175" t="str">
        <f t="shared" si="1270"/>
        <v>https://www.udobaer.de/out/media/public/cust/others/s0000877-2021-ch_it.pdf</v>
      </c>
    </row>
    <row r="38176" spans="1:2" x14ac:dyDescent="0.2">
      <c r="A38176" s="1" t="s">
        <v>39545</v>
      </c>
      <c r="B38176" t="str">
        <f t="shared" si="1270"/>
        <v>https://www.udobaer.de/out/media/public/cust/others/s0000877-2021-ch_it.pdf</v>
      </c>
    </row>
    <row r="38177" spans="1:2" x14ac:dyDescent="0.2">
      <c r="A38177" s="1" t="s">
        <v>39707</v>
      </c>
      <c r="B38177" t="str">
        <f t="shared" si="1270"/>
        <v>https://www.udobaer.de/out/media/public/cust/others/s0000877-2021-ch_it.pdf</v>
      </c>
    </row>
    <row r="38178" spans="1:2" x14ac:dyDescent="0.2">
      <c r="A38178" s="1" t="s">
        <v>39715</v>
      </c>
      <c r="B38178" t="str">
        <f t="shared" si="1270"/>
        <v>https://www.udobaer.de/out/media/public/cust/others/s0000877-2021-ch_it.pdf</v>
      </c>
    </row>
    <row r="38179" spans="1:2" x14ac:dyDescent="0.2">
      <c r="A38179" s="1" t="s">
        <v>39716</v>
      </c>
      <c r="B38179" t="str">
        <f t="shared" si="1270"/>
        <v>https://www.udobaer.de/out/media/public/cust/others/s0000877-2021-ch_it.pdf</v>
      </c>
    </row>
    <row r="38180" spans="1:2" x14ac:dyDescent="0.2">
      <c r="A38180" s="1" t="s">
        <v>39717</v>
      </c>
      <c r="B38180" t="str">
        <f t="shared" si="1270"/>
        <v>https://www.udobaer.de/out/media/public/cust/others/s0000877-2021-ch_it.pdf</v>
      </c>
    </row>
    <row r="38181" spans="1:2" x14ac:dyDescent="0.2">
      <c r="A38181" s="1" t="s">
        <v>39721</v>
      </c>
      <c r="B38181" t="str">
        <f t="shared" si="1270"/>
        <v>https://www.udobaer.de/out/media/public/cust/others/s0000877-2021-ch_it.pdf</v>
      </c>
    </row>
    <row r="38182" spans="1:2" x14ac:dyDescent="0.2">
      <c r="A38182" s="1" t="s">
        <v>39848</v>
      </c>
      <c r="B38182" t="str">
        <f t="shared" si="1270"/>
        <v>https://www.udobaer.de/out/media/public/cust/others/s0000877-2021-ch_it.pdf</v>
      </c>
    </row>
    <row r="38183" spans="1:2" x14ac:dyDescent="0.2">
      <c r="A38183" s="1" t="s">
        <v>39849</v>
      </c>
      <c r="B38183" t="str">
        <f t="shared" si="1270"/>
        <v>https://www.udobaer.de/out/media/public/cust/others/s0000877-2021-ch_it.pdf</v>
      </c>
    </row>
    <row r="38184" spans="1:2" x14ac:dyDescent="0.2">
      <c r="A38184" s="1" t="s">
        <v>39862</v>
      </c>
      <c r="B38184" t="str">
        <f t="shared" si="1270"/>
        <v>https://www.udobaer.de/out/media/public/cust/others/s0000877-2021-ch_it.pdf</v>
      </c>
    </row>
    <row r="38185" spans="1:2" x14ac:dyDescent="0.2">
      <c r="A38185" s="1" t="s">
        <v>39863</v>
      </c>
      <c r="B38185" t="str">
        <f t="shared" si="1270"/>
        <v>https://www.udobaer.de/out/media/public/cust/others/s0000877-2021-ch_it.pdf</v>
      </c>
    </row>
    <row r="38186" spans="1:2" x14ac:dyDescent="0.2">
      <c r="A38186" s="1" t="s">
        <v>39864</v>
      </c>
      <c r="B38186" t="str">
        <f t="shared" ref="B38186:B38204" si="1271">HYPERLINK("https://www.udobaer.de/out/media/public/cust/others/s0000877-2021-ch_it.pdf")</f>
        <v>https://www.udobaer.de/out/media/public/cust/others/s0000877-2021-ch_it.pdf</v>
      </c>
    </row>
    <row r="38187" spans="1:2" x14ac:dyDescent="0.2">
      <c r="A38187" s="1" t="s">
        <v>39865</v>
      </c>
      <c r="B38187" t="str">
        <f t="shared" si="1271"/>
        <v>https://www.udobaer.de/out/media/public/cust/others/s0000877-2021-ch_it.pdf</v>
      </c>
    </row>
    <row r="38188" spans="1:2" x14ac:dyDescent="0.2">
      <c r="A38188" s="1" t="s">
        <v>39866</v>
      </c>
      <c r="B38188" t="str">
        <f t="shared" si="1271"/>
        <v>https://www.udobaer.de/out/media/public/cust/others/s0000877-2021-ch_it.pdf</v>
      </c>
    </row>
    <row r="38189" spans="1:2" x14ac:dyDescent="0.2">
      <c r="A38189" s="1" t="s">
        <v>39867</v>
      </c>
      <c r="B38189" t="str">
        <f t="shared" si="1271"/>
        <v>https://www.udobaer.de/out/media/public/cust/others/s0000877-2021-ch_it.pdf</v>
      </c>
    </row>
    <row r="38190" spans="1:2" x14ac:dyDescent="0.2">
      <c r="A38190" s="1" t="s">
        <v>39869</v>
      </c>
      <c r="B38190" t="str">
        <f t="shared" si="1271"/>
        <v>https://www.udobaer.de/out/media/public/cust/others/s0000877-2021-ch_it.pdf</v>
      </c>
    </row>
    <row r="38191" spans="1:2" x14ac:dyDescent="0.2">
      <c r="A38191" s="1" t="s">
        <v>39871</v>
      </c>
      <c r="B38191" t="str">
        <f t="shared" si="1271"/>
        <v>https://www.udobaer.de/out/media/public/cust/others/s0000877-2021-ch_it.pdf</v>
      </c>
    </row>
    <row r="38192" spans="1:2" x14ac:dyDescent="0.2">
      <c r="A38192" s="1" t="s">
        <v>40925</v>
      </c>
      <c r="B38192" t="str">
        <f t="shared" si="1271"/>
        <v>https://www.udobaer.de/out/media/public/cust/others/s0000877-2021-ch_it.pdf</v>
      </c>
    </row>
    <row r="38193" spans="1:2" x14ac:dyDescent="0.2">
      <c r="A38193" s="1" t="s">
        <v>40926</v>
      </c>
      <c r="B38193" t="str">
        <f t="shared" si="1271"/>
        <v>https://www.udobaer.de/out/media/public/cust/others/s0000877-2021-ch_it.pdf</v>
      </c>
    </row>
    <row r="38194" spans="1:2" x14ac:dyDescent="0.2">
      <c r="A38194" s="1" t="s">
        <v>40927</v>
      </c>
      <c r="B38194" t="str">
        <f t="shared" si="1271"/>
        <v>https://www.udobaer.de/out/media/public/cust/others/s0000877-2021-ch_it.pdf</v>
      </c>
    </row>
    <row r="38195" spans="1:2" x14ac:dyDescent="0.2">
      <c r="A38195" s="1" t="s">
        <v>40928</v>
      </c>
      <c r="B38195" t="str">
        <f t="shared" si="1271"/>
        <v>https://www.udobaer.de/out/media/public/cust/others/s0000877-2021-ch_it.pdf</v>
      </c>
    </row>
    <row r="38196" spans="1:2" x14ac:dyDescent="0.2">
      <c r="A38196" s="1" t="s">
        <v>40942</v>
      </c>
      <c r="B38196" t="str">
        <f t="shared" si="1271"/>
        <v>https://www.udobaer.de/out/media/public/cust/others/s0000877-2021-ch_it.pdf</v>
      </c>
    </row>
    <row r="38197" spans="1:2" x14ac:dyDescent="0.2">
      <c r="A38197" s="1" t="s">
        <v>40943</v>
      </c>
      <c r="B38197" t="str">
        <f t="shared" si="1271"/>
        <v>https://www.udobaer.de/out/media/public/cust/others/s0000877-2021-ch_it.pdf</v>
      </c>
    </row>
    <row r="38198" spans="1:2" x14ac:dyDescent="0.2">
      <c r="A38198" s="1" t="s">
        <v>40944</v>
      </c>
      <c r="B38198" t="str">
        <f t="shared" si="1271"/>
        <v>https://www.udobaer.de/out/media/public/cust/others/s0000877-2021-ch_it.pdf</v>
      </c>
    </row>
    <row r="38199" spans="1:2" x14ac:dyDescent="0.2">
      <c r="A38199" s="1" t="s">
        <v>40945</v>
      </c>
      <c r="B38199" t="str">
        <f t="shared" si="1271"/>
        <v>https://www.udobaer.de/out/media/public/cust/others/s0000877-2021-ch_it.pdf</v>
      </c>
    </row>
    <row r="38200" spans="1:2" x14ac:dyDescent="0.2">
      <c r="A38200" s="1" t="s">
        <v>40946</v>
      </c>
      <c r="B38200" t="str">
        <f t="shared" si="1271"/>
        <v>https://www.udobaer.de/out/media/public/cust/others/s0000877-2021-ch_it.pdf</v>
      </c>
    </row>
    <row r="38201" spans="1:2" x14ac:dyDescent="0.2">
      <c r="A38201" s="1" t="s">
        <v>40948</v>
      </c>
      <c r="B38201" t="str">
        <f t="shared" si="1271"/>
        <v>https://www.udobaer.de/out/media/public/cust/others/s0000877-2021-ch_it.pdf</v>
      </c>
    </row>
    <row r="38202" spans="1:2" x14ac:dyDescent="0.2">
      <c r="A38202" s="1" t="s">
        <v>40962</v>
      </c>
      <c r="B38202" t="str">
        <f t="shared" si="1271"/>
        <v>https://www.udobaer.de/out/media/public/cust/others/s0000877-2021-ch_it.pdf</v>
      </c>
    </row>
    <row r="38203" spans="1:2" x14ac:dyDescent="0.2">
      <c r="A38203" s="1" t="s">
        <v>40963</v>
      </c>
      <c r="B38203" t="str">
        <f t="shared" si="1271"/>
        <v>https://www.udobaer.de/out/media/public/cust/others/s0000877-2021-ch_it.pdf</v>
      </c>
    </row>
    <row r="38204" spans="1:2" x14ac:dyDescent="0.2">
      <c r="A38204" s="1" t="s">
        <v>41028</v>
      </c>
      <c r="B38204" t="str">
        <f t="shared" si="1271"/>
        <v>https://www.udobaer.de/out/media/public/cust/others/s0000877-2021-ch_it.pdf</v>
      </c>
    </row>
    <row r="38205" spans="1:2" x14ac:dyDescent="0.2">
      <c r="A38205" s="1" t="s">
        <v>3580</v>
      </c>
      <c r="B38205" t="str">
        <f t="shared" ref="B38205:B38235" si="1272">HYPERLINK("https://www.udobaer.de/out/media/public/cust/others/s0000878-2021-ch_it.pdf")</f>
        <v>https://www.udobaer.de/out/media/public/cust/others/s0000878-2021-ch_it.pdf</v>
      </c>
    </row>
    <row r="38206" spans="1:2" x14ac:dyDescent="0.2">
      <c r="A38206" s="1" t="s">
        <v>3582</v>
      </c>
      <c r="B38206" t="str">
        <f t="shared" si="1272"/>
        <v>https://www.udobaer.de/out/media/public/cust/others/s0000878-2021-ch_it.pdf</v>
      </c>
    </row>
    <row r="38207" spans="1:2" x14ac:dyDescent="0.2">
      <c r="A38207" s="1" t="s">
        <v>3584</v>
      </c>
      <c r="B38207" t="str">
        <f t="shared" si="1272"/>
        <v>https://www.udobaer.de/out/media/public/cust/others/s0000878-2021-ch_it.pdf</v>
      </c>
    </row>
    <row r="38208" spans="1:2" x14ac:dyDescent="0.2">
      <c r="A38208" s="1" t="s">
        <v>3585</v>
      </c>
      <c r="B38208" t="str">
        <f t="shared" si="1272"/>
        <v>https://www.udobaer.de/out/media/public/cust/others/s0000878-2021-ch_it.pdf</v>
      </c>
    </row>
    <row r="38209" spans="1:2" x14ac:dyDescent="0.2">
      <c r="A38209" s="1" t="s">
        <v>3614</v>
      </c>
      <c r="B38209" t="str">
        <f t="shared" si="1272"/>
        <v>https://www.udobaer.de/out/media/public/cust/others/s0000878-2021-ch_it.pdf</v>
      </c>
    </row>
    <row r="38210" spans="1:2" x14ac:dyDescent="0.2">
      <c r="A38210" s="1" t="s">
        <v>3615</v>
      </c>
      <c r="B38210" t="str">
        <f t="shared" si="1272"/>
        <v>https://www.udobaer.de/out/media/public/cust/others/s0000878-2021-ch_it.pdf</v>
      </c>
    </row>
    <row r="38211" spans="1:2" x14ac:dyDescent="0.2">
      <c r="A38211" s="1" t="s">
        <v>3616</v>
      </c>
      <c r="B38211" t="str">
        <f t="shared" si="1272"/>
        <v>https://www.udobaer.de/out/media/public/cust/others/s0000878-2021-ch_it.pdf</v>
      </c>
    </row>
    <row r="38212" spans="1:2" x14ac:dyDescent="0.2">
      <c r="A38212" s="1" t="s">
        <v>3617</v>
      </c>
      <c r="B38212" t="str">
        <f t="shared" si="1272"/>
        <v>https://www.udobaer.de/out/media/public/cust/others/s0000878-2021-ch_it.pdf</v>
      </c>
    </row>
    <row r="38213" spans="1:2" x14ac:dyDescent="0.2">
      <c r="A38213" s="1" t="s">
        <v>3618</v>
      </c>
      <c r="B38213" t="str">
        <f t="shared" si="1272"/>
        <v>https://www.udobaer.de/out/media/public/cust/others/s0000878-2021-ch_it.pdf</v>
      </c>
    </row>
    <row r="38214" spans="1:2" x14ac:dyDescent="0.2">
      <c r="A38214" s="1" t="s">
        <v>3619</v>
      </c>
      <c r="B38214" t="str">
        <f t="shared" si="1272"/>
        <v>https://www.udobaer.de/out/media/public/cust/others/s0000878-2021-ch_it.pdf</v>
      </c>
    </row>
    <row r="38215" spans="1:2" x14ac:dyDescent="0.2">
      <c r="A38215" s="1" t="s">
        <v>3620</v>
      </c>
      <c r="B38215" t="str">
        <f t="shared" si="1272"/>
        <v>https://www.udobaer.de/out/media/public/cust/others/s0000878-2021-ch_it.pdf</v>
      </c>
    </row>
    <row r="38216" spans="1:2" x14ac:dyDescent="0.2">
      <c r="A38216" s="1" t="s">
        <v>3621</v>
      </c>
      <c r="B38216" t="str">
        <f t="shared" si="1272"/>
        <v>https://www.udobaer.de/out/media/public/cust/others/s0000878-2021-ch_it.pdf</v>
      </c>
    </row>
    <row r="38217" spans="1:2" x14ac:dyDescent="0.2">
      <c r="A38217" s="1" t="s">
        <v>3624</v>
      </c>
      <c r="B38217" t="str">
        <f t="shared" si="1272"/>
        <v>https://www.udobaer.de/out/media/public/cust/others/s0000878-2021-ch_it.pdf</v>
      </c>
    </row>
    <row r="38218" spans="1:2" x14ac:dyDescent="0.2">
      <c r="A38218" s="1" t="s">
        <v>3634</v>
      </c>
      <c r="B38218" t="str">
        <f t="shared" si="1272"/>
        <v>https://www.udobaer.de/out/media/public/cust/others/s0000878-2021-ch_it.pdf</v>
      </c>
    </row>
    <row r="38219" spans="1:2" x14ac:dyDescent="0.2">
      <c r="A38219" s="1" t="s">
        <v>3635</v>
      </c>
      <c r="B38219" t="str">
        <f t="shared" si="1272"/>
        <v>https://www.udobaer.de/out/media/public/cust/others/s0000878-2021-ch_it.pdf</v>
      </c>
    </row>
    <row r="38220" spans="1:2" x14ac:dyDescent="0.2">
      <c r="A38220" s="1" t="s">
        <v>3637</v>
      </c>
      <c r="B38220" t="str">
        <f t="shared" si="1272"/>
        <v>https://www.udobaer.de/out/media/public/cust/others/s0000878-2021-ch_it.pdf</v>
      </c>
    </row>
    <row r="38221" spans="1:2" x14ac:dyDescent="0.2">
      <c r="A38221" s="1" t="s">
        <v>3662</v>
      </c>
      <c r="B38221" t="str">
        <f t="shared" si="1272"/>
        <v>https://www.udobaer.de/out/media/public/cust/others/s0000878-2021-ch_it.pdf</v>
      </c>
    </row>
    <row r="38222" spans="1:2" x14ac:dyDescent="0.2">
      <c r="A38222" s="1" t="s">
        <v>3870</v>
      </c>
      <c r="B38222" t="str">
        <f t="shared" si="1272"/>
        <v>https://www.udobaer.de/out/media/public/cust/others/s0000878-2021-ch_it.pdf</v>
      </c>
    </row>
    <row r="38223" spans="1:2" x14ac:dyDescent="0.2">
      <c r="A38223" s="1" t="s">
        <v>3872</v>
      </c>
      <c r="B38223" t="str">
        <f t="shared" si="1272"/>
        <v>https://www.udobaer.de/out/media/public/cust/others/s0000878-2021-ch_it.pdf</v>
      </c>
    </row>
    <row r="38224" spans="1:2" x14ac:dyDescent="0.2">
      <c r="A38224" s="1" t="s">
        <v>3873</v>
      </c>
      <c r="B38224" t="str">
        <f t="shared" si="1272"/>
        <v>https://www.udobaer.de/out/media/public/cust/others/s0000878-2021-ch_it.pdf</v>
      </c>
    </row>
    <row r="38225" spans="1:2" x14ac:dyDescent="0.2">
      <c r="A38225" s="1" t="s">
        <v>3933</v>
      </c>
      <c r="B38225" t="str">
        <f t="shared" si="1272"/>
        <v>https://www.udobaer.de/out/media/public/cust/others/s0000878-2021-ch_it.pdf</v>
      </c>
    </row>
    <row r="38226" spans="1:2" x14ac:dyDescent="0.2">
      <c r="A38226" s="1" t="s">
        <v>24831</v>
      </c>
      <c r="B38226" t="str">
        <f t="shared" si="1272"/>
        <v>https://www.udobaer.de/out/media/public/cust/others/s0000878-2021-ch_it.pdf</v>
      </c>
    </row>
    <row r="38227" spans="1:2" x14ac:dyDescent="0.2">
      <c r="A38227" s="1" t="s">
        <v>24948</v>
      </c>
      <c r="B38227" t="str">
        <f t="shared" si="1272"/>
        <v>https://www.udobaer.de/out/media/public/cust/others/s0000878-2021-ch_it.pdf</v>
      </c>
    </row>
    <row r="38228" spans="1:2" x14ac:dyDescent="0.2">
      <c r="A38228" s="1" t="s">
        <v>26011</v>
      </c>
      <c r="B38228" t="str">
        <f t="shared" si="1272"/>
        <v>https://www.udobaer.de/out/media/public/cust/others/s0000878-2021-ch_it.pdf</v>
      </c>
    </row>
    <row r="38229" spans="1:2" x14ac:dyDescent="0.2">
      <c r="A38229" s="1" t="s">
        <v>26012</v>
      </c>
      <c r="B38229" t="str">
        <f t="shared" si="1272"/>
        <v>https://www.udobaer.de/out/media/public/cust/others/s0000878-2021-ch_it.pdf</v>
      </c>
    </row>
    <row r="38230" spans="1:2" x14ac:dyDescent="0.2">
      <c r="A38230" s="1" t="s">
        <v>26013</v>
      </c>
      <c r="B38230" t="str">
        <f t="shared" si="1272"/>
        <v>https://www.udobaer.de/out/media/public/cust/others/s0000878-2021-ch_it.pdf</v>
      </c>
    </row>
    <row r="38231" spans="1:2" x14ac:dyDescent="0.2">
      <c r="A38231" s="1" t="s">
        <v>26014</v>
      </c>
      <c r="B38231" t="str">
        <f t="shared" si="1272"/>
        <v>https://www.udobaer.de/out/media/public/cust/others/s0000878-2021-ch_it.pdf</v>
      </c>
    </row>
    <row r="38232" spans="1:2" x14ac:dyDescent="0.2">
      <c r="A38232" s="1" t="s">
        <v>26015</v>
      </c>
      <c r="B38232" t="str">
        <f t="shared" si="1272"/>
        <v>https://www.udobaer.de/out/media/public/cust/others/s0000878-2021-ch_it.pdf</v>
      </c>
    </row>
    <row r="38233" spans="1:2" x14ac:dyDescent="0.2">
      <c r="A38233" s="1" t="s">
        <v>26016</v>
      </c>
      <c r="B38233" t="str">
        <f t="shared" si="1272"/>
        <v>https://www.udobaer.de/out/media/public/cust/others/s0000878-2021-ch_it.pdf</v>
      </c>
    </row>
    <row r="38234" spans="1:2" x14ac:dyDescent="0.2">
      <c r="A38234" s="1" t="s">
        <v>26047</v>
      </c>
      <c r="B38234" t="str">
        <f t="shared" si="1272"/>
        <v>https://www.udobaer.de/out/media/public/cust/others/s0000878-2021-ch_it.pdf</v>
      </c>
    </row>
    <row r="38235" spans="1:2" x14ac:dyDescent="0.2">
      <c r="A38235" s="1" t="s">
        <v>26066</v>
      </c>
      <c r="B38235" t="str">
        <f t="shared" si="1272"/>
        <v>https://www.udobaer.de/out/media/public/cust/others/s0000878-2021-ch_it.pdf</v>
      </c>
    </row>
    <row r="38236" spans="1:2" x14ac:dyDescent="0.2">
      <c r="A38236" s="1" t="s">
        <v>24829</v>
      </c>
      <c r="B38236" t="str">
        <f t="shared" ref="B38236:B38253" si="1273">HYPERLINK("https://www.udobaer.de/out/media/public/cust/others/s0000879-2021-ch_it.pdf")</f>
        <v>https://www.udobaer.de/out/media/public/cust/others/s0000879-2021-ch_it.pdf</v>
      </c>
    </row>
    <row r="38237" spans="1:2" x14ac:dyDescent="0.2">
      <c r="A38237" s="1" t="s">
        <v>24830</v>
      </c>
      <c r="B38237" t="str">
        <f t="shared" si="1273"/>
        <v>https://www.udobaer.de/out/media/public/cust/others/s0000879-2021-ch_it.pdf</v>
      </c>
    </row>
    <row r="38238" spans="1:2" x14ac:dyDescent="0.2">
      <c r="A38238" s="1" t="s">
        <v>24949</v>
      </c>
      <c r="B38238" t="str">
        <f t="shared" si="1273"/>
        <v>https://www.udobaer.de/out/media/public/cust/others/s0000879-2021-ch_it.pdf</v>
      </c>
    </row>
    <row r="38239" spans="1:2" x14ac:dyDescent="0.2">
      <c r="A38239" s="1" t="s">
        <v>24951</v>
      </c>
      <c r="B38239" t="str">
        <f t="shared" si="1273"/>
        <v>https://www.udobaer.de/out/media/public/cust/others/s0000879-2021-ch_it.pdf</v>
      </c>
    </row>
    <row r="38240" spans="1:2" x14ac:dyDescent="0.2">
      <c r="A38240" s="1" t="s">
        <v>24953</v>
      </c>
      <c r="B38240" t="str">
        <f t="shared" si="1273"/>
        <v>https://www.udobaer.de/out/media/public/cust/others/s0000879-2021-ch_it.pdf</v>
      </c>
    </row>
    <row r="38241" spans="1:2" x14ac:dyDescent="0.2">
      <c r="A38241" s="1" t="s">
        <v>24954</v>
      </c>
      <c r="B38241" t="str">
        <f t="shared" si="1273"/>
        <v>https://www.udobaer.de/out/media/public/cust/others/s0000879-2021-ch_it.pdf</v>
      </c>
    </row>
    <row r="38242" spans="1:2" x14ac:dyDescent="0.2">
      <c r="A38242" s="1" t="s">
        <v>24997</v>
      </c>
      <c r="B38242" t="str">
        <f t="shared" si="1273"/>
        <v>https://www.udobaer.de/out/media/public/cust/others/s0000879-2021-ch_it.pdf</v>
      </c>
    </row>
    <row r="38243" spans="1:2" x14ac:dyDescent="0.2">
      <c r="A38243" s="1" t="s">
        <v>24998</v>
      </c>
      <c r="B38243" t="str">
        <f t="shared" si="1273"/>
        <v>https://www.udobaer.de/out/media/public/cust/others/s0000879-2021-ch_it.pdf</v>
      </c>
    </row>
    <row r="38244" spans="1:2" x14ac:dyDescent="0.2">
      <c r="A38244" s="1" t="s">
        <v>25000</v>
      </c>
      <c r="B38244" t="str">
        <f t="shared" si="1273"/>
        <v>https://www.udobaer.de/out/media/public/cust/others/s0000879-2021-ch_it.pdf</v>
      </c>
    </row>
    <row r="38245" spans="1:2" x14ac:dyDescent="0.2">
      <c r="A38245" s="1" t="s">
        <v>25003</v>
      </c>
      <c r="B38245" t="str">
        <f t="shared" si="1273"/>
        <v>https://www.udobaer.de/out/media/public/cust/others/s0000879-2021-ch_it.pdf</v>
      </c>
    </row>
    <row r="38246" spans="1:2" x14ac:dyDescent="0.2">
      <c r="A38246" s="1" t="s">
        <v>25004</v>
      </c>
      <c r="B38246" t="str">
        <f t="shared" si="1273"/>
        <v>https://www.udobaer.de/out/media/public/cust/others/s0000879-2021-ch_it.pdf</v>
      </c>
    </row>
    <row r="38247" spans="1:2" x14ac:dyDescent="0.2">
      <c r="A38247" s="1" t="s">
        <v>25006</v>
      </c>
      <c r="B38247" t="str">
        <f t="shared" si="1273"/>
        <v>https://www.udobaer.de/out/media/public/cust/others/s0000879-2021-ch_it.pdf</v>
      </c>
    </row>
    <row r="38248" spans="1:2" x14ac:dyDescent="0.2">
      <c r="A38248" s="1" t="s">
        <v>25377</v>
      </c>
      <c r="B38248" t="str">
        <f t="shared" si="1273"/>
        <v>https://www.udobaer.de/out/media/public/cust/others/s0000879-2021-ch_it.pdf</v>
      </c>
    </row>
    <row r="38249" spans="1:2" x14ac:dyDescent="0.2">
      <c r="A38249" s="1" t="s">
        <v>25381</v>
      </c>
      <c r="B38249" t="str">
        <f t="shared" si="1273"/>
        <v>https://www.udobaer.de/out/media/public/cust/others/s0000879-2021-ch_it.pdf</v>
      </c>
    </row>
    <row r="38250" spans="1:2" x14ac:dyDescent="0.2">
      <c r="A38250" s="1" t="s">
        <v>25924</v>
      </c>
      <c r="B38250" t="str">
        <f t="shared" si="1273"/>
        <v>https://www.udobaer.de/out/media/public/cust/others/s0000879-2021-ch_it.pdf</v>
      </c>
    </row>
    <row r="38251" spans="1:2" x14ac:dyDescent="0.2">
      <c r="A38251" s="1" t="s">
        <v>25925</v>
      </c>
      <c r="B38251" t="str">
        <f t="shared" si="1273"/>
        <v>https://www.udobaer.de/out/media/public/cust/others/s0000879-2021-ch_it.pdf</v>
      </c>
    </row>
    <row r="38252" spans="1:2" x14ac:dyDescent="0.2">
      <c r="A38252" s="1" t="s">
        <v>25926</v>
      </c>
      <c r="B38252" t="str">
        <f t="shared" si="1273"/>
        <v>https://www.udobaer.de/out/media/public/cust/others/s0000879-2021-ch_it.pdf</v>
      </c>
    </row>
    <row r="38253" spans="1:2" x14ac:dyDescent="0.2">
      <c r="A38253" s="1" t="s">
        <v>25930</v>
      </c>
      <c r="B38253" t="str">
        <f t="shared" si="1273"/>
        <v>https://www.udobaer.de/out/media/public/cust/others/s0000879-2021-ch_it.pdf</v>
      </c>
    </row>
    <row r="38254" spans="1:2" x14ac:dyDescent="0.2">
      <c r="A38254" s="1" t="s">
        <v>26439</v>
      </c>
      <c r="B38254" t="str">
        <f t="shared" ref="B38254:B38285" si="1274">HYPERLINK("https://www.udobaer.de/out/media/public/cust/others/s0000880-2021-ch_it.pdf")</f>
        <v>https://www.udobaer.de/out/media/public/cust/others/s0000880-2021-ch_it.pdf</v>
      </c>
    </row>
    <row r="38255" spans="1:2" x14ac:dyDescent="0.2">
      <c r="A38255" s="1" t="s">
        <v>26440</v>
      </c>
      <c r="B38255" t="str">
        <f t="shared" si="1274"/>
        <v>https://www.udobaer.de/out/media/public/cust/others/s0000880-2021-ch_it.pdf</v>
      </c>
    </row>
    <row r="38256" spans="1:2" x14ac:dyDescent="0.2">
      <c r="A38256" s="1" t="s">
        <v>26441</v>
      </c>
      <c r="B38256" t="str">
        <f t="shared" si="1274"/>
        <v>https://www.udobaer.de/out/media/public/cust/others/s0000880-2021-ch_it.pdf</v>
      </c>
    </row>
    <row r="38257" spans="1:2" x14ac:dyDescent="0.2">
      <c r="A38257" s="1" t="s">
        <v>26442</v>
      </c>
      <c r="B38257" t="str">
        <f t="shared" si="1274"/>
        <v>https://www.udobaer.de/out/media/public/cust/others/s0000880-2021-ch_it.pdf</v>
      </c>
    </row>
    <row r="38258" spans="1:2" x14ac:dyDescent="0.2">
      <c r="A38258" s="1" t="s">
        <v>26443</v>
      </c>
      <c r="B38258" t="str">
        <f t="shared" si="1274"/>
        <v>https://www.udobaer.de/out/media/public/cust/others/s0000880-2021-ch_it.pdf</v>
      </c>
    </row>
    <row r="38259" spans="1:2" x14ac:dyDescent="0.2">
      <c r="A38259" s="1" t="s">
        <v>26444</v>
      </c>
      <c r="B38259" t="str">
        <f t="shared" si="1274"/>
        <v>https://www.udobaer.de/out/media/public/cust/others/s0000880-2021-ch_it.pdf</v>
      </c>
    </row>
    <row r="38260" spans="1:2" x14ac:dyDescent="0.2">
      <c r="A38260" s="1" t="s">
        <v>26445</v>
      </c>
      <c r="B38260" t="str">
        <f t="shared" si="1274"/>
        <v>https://www.udobaer.de/out/media/public/cust/others/s0000880-2021-ch_it.pdf</v>
      </c>
    </row>
    <row r="38261" spans="1:2" x14ac:dyDescent="0.2">
      <c r="A38261" s="1" t="s">
        <v>26446</v>
      </c>
      <c r="B38261" t="str">
        <f t="shared" si="1274"/>
        <v>https://www.udobaer.de/out/media/public/cust/others/s0000880-2021-ch_it.pdf</v>
      </c>
    </row>
    <row r="38262" spans="1:2" x14ac:dyDescent="0.2">
      <c r="A38262" s="1" t="s">
        <v>26447</v>
      </c>
      <c r="B38262" t="str">
        <f t="shared" si="1274"/>
        <v>https://www.udobaer.de/out/media/public/cust/others/s0000880-2021-ch_it.pdf</v>
      </c>
    </row>
    <row r="38263" spans="1:2" x14ac:dyDescent="0.2">
      <c r="A38263" s="1" t="s">
        <v>26448</v>
      </c>
      <c r="B38263" t="str">
        <f t="shared" si="1274"/>
        <v>https://www.udobaer.de/out/media/public/cust/others/s0000880-2021-ch_it.pdf</v>
      </c>
    </row>
    <row r="38264" spans="1:2" x14ac:dyDescent="0.2">
      <c r="A38264" s="1" t="s">
        <v>26449</v>
      </c>
      <c r="B38264" t="str">
        <f t="shared" si="1274"/>
        <v>https://www.udobaer.de/out/media/public/cust/others/s0000880-2021-ch_it.pdf</v>
      </c>
    </row>
    <row r="38265" spans="1:2" x14ac:dyDescent="0.2">
      <c r="A38265" s="1" t="s">
        <v>26450</v>
      </c>
      <c r="B38265" t="str">
        <f t="shared" si="1274"/>
        <v>https://www.udobaer.de/out/media/public/cust/others/s0000880-2021-ch_it.pdf</v>
      </c>
    </row>
    <row r="38266" spans="1:2" x14ac:dyDescent="0.2">
      <c r="A38266" s="1" t="s">
        <v>26451</v>
      </c>
      <c r="B38266" t="str">
        <f t="shared" si="1274"/>
        <v>https://www.udobaer.de/out/media/public/cust/others/s0000880-2021-ch_it.pdf</v>
      </c>
    </row>
    <row r="38267" spans="1:2" x14ac:dyDescent="0.2">
      <c r="A38267" s="1" t="s">
        <v>26452</v>
      </c>
      <c r="B38267" t="str">
        <f t="shared" si="1274"/>
        <v>https://www.udobaer.de/out/media/public/cust/others/s0000880-2021-ch_it.pdf</v>
      </c>
    </row>
    <row r="38268" spans="1:2" x14ac:dyDescent="0.2">
      <c r="A38268" s="1" t="s">
        <v>26453</v>
      </c>
      <c r="B38268" t="str">
        <f t="shared" si="1274"/>
        <v>https://www.udobaer.de/out/media/public/cust/others/s0000880-2021-ch_it.pdf</v>
      </c>
    </row>
    <row r="38269" spans="1:2" x14ac:dyDescent="0.2">
      <c r="A38269" s="1" t="s">
        <v>26454</v>
      </c>
      <c r="B38269" t="str">
        <f t="shared" si="1274"/>
        <v>https://www.udobaer.de/out/media/public/cust/others/s0000880-2021-ch_it.pdf</v>
      </c>
    </row>
    <row r="38270" spans="1:2" x14ac:dyDescent="0.2">
      <c r="A38270" s="1" t="s">
        <v>26455</v>
      </c>
      <c r="B38270" t="str">
        <f t="shared" si="1274"/>
        <v>https://www.udobaer.de/out/media/public/cust/others/s0000880-2021-ch_it.pdf</v>
      </c>
    </row>
    <row r="38271" spans="1:2" x14ac:dyDescent="0.2">
      <c r="A38271" s="1" t="s">
        <v>26456</v>
      </c>
      <c r="B38271" t="str">
        <f t="shared" si="1274"/>
        <v>https://www.udobaer.de/out/media/public/cust/others/s0000880-2021-ch_it.pdf</v>
      </c>
    </row>
    <row r="38272" spans="1:2" x14ac:dyDescent="0.2">
      <c r="A38272" s="1" t="s">
        <v>26457</v>
      </c>
      <c r="B38272" t="str">
        <f t="shared" si="1274"/>
        <v>https://www.udobaer.de/out/media/public/cust/others/s0000880-2021-ch_it.pdf</v>
      </c>
    </row>
    <row r="38273" spans="1:2" x14ac:dyDescent="0.2">
      <c r="A38273" s="1" t="s">
        <v>26460</v>
      </c>
      <c r="B38273" t="str">
        <f t="shared" si="1274"/>
        <v>https://www.udobaer.de/out/media/public/cust/others/s0000880-2021-ch_it.pdf</v>
      </c>
    </row>
    <row r="38274" spans="1:2" x14ac:dyDescent="0.2">
      <c r="A38274" s="1" t="s">
        <v>38551</v>
      </c>
      <c r="B38274" t="str">
        <f t="shared" si="1274"/>
        <v>https://www.udobaer.de/out/media/public/cust/others/s0000880-2021-ch_it.pdf</v>
      </c>
    </row>
    <row r="38275" spans="1:2" x14ac:dyDescent="0.2">
      <c r="A38275" s="1" t="s">
        <v>38552</v>
      </c>
      <c r="B38275" t="str">
        <f t="shared" si="1274"/>
        <v>https://www.udobaer.de/out/media/public/cust/others/s0000880-2021-ch_it.pdf</v>
      </c>
    </row>
    <row r="38276" spans="1:2" x14ac:dyDescent="0.2">
      <c r="A38276" s="1" t="s">
        <v>38553</v>
      </c>
      <c r="B38276" t="str">
        <f t="shared" si="1274"/>
        <v>https://www.udobaer.de/out/media/public/cust/others/s0000880-2021-ch_it.pdf</v>
      </c>
    </row>
    <row r="38277" spans="1:2" x14ac:dyDescent="0.2">
      <c r="A38277" s="1" t="s">
        <v>38554</v>
      </c>
      <c r="B38277" t="str">
        <f t="shared" si="1274"/>
        <v>https://www.udobaer.de/out/media/public/cust/others/s0000880-2021-ch_it.pdf</v>
      </c>
    </row>
    <row r="38278" spans="1:2" x14ac:dyDescent="0.2">
      <c r="A38278" s="1" t="s">
        <v>38555</v>
      </c>
      <c r="B38278" t="str">
        <f t="shared" si="1274"/>
        <v>https://www.udobaer.de/out/media/public/cust/others/s0000880-2021-ch_it.pdf</v>
      </c>
    </row>
    <row r="38279" spans="1:2" x14ac:dyDescent="0.2">
      <c r="A38279" s="1" t="s">
        <v>38556</v>
      </c>
      <c r="B38279" t="str">
        <f t="shared" si="1274"/>
        <v>https://www.udobaer.de/out/media/public/cust/others/s0000880-2021-ch_it.pdf</v>
      </c>
    </row>
    <row r="38280" spans="1:2" x14ac:dyDescent="0.2">
      <c r="A38280" s="1" t="s">
        <v>38557</v>
      </c>
      <c r="B38280" t="str">
        <f t="shared" si="1274"/>
        <v>https://www.udobaer.de/out/media/public/cust/others/s0000880-2021-ch_it.pdf</v>
      </c>
    </row>
    <row r="38281" spans="1:2" x14ac:dyDescent="0.2">
      <c r="A38281" s="1" t="s">
        <v>38558</v>
      </c>
      <c r="B38281" t="str">
        <f t="shared" si="1274"/>
        <v>https://www.udobaer.de/out/media/public/cust/others/s0000880-2021-ch_it.pdf</v>
      </c>
    </row>
    <row r="38282" spans="1:2" x14ac:dyDescent="0.2">
      <c r="A38282" s="1" t="s">
        <v>38559</v>
      </c>
      <c r="B38282" t="str">
        <f t="shared" si="1274"/>
        <v>https://www.udobaer.de/out/media/public/cust/others/s0000880-2021-ch_it.pdf</v>
      </c>
    </row>
    <row r="38283" spans="1:2" x14ac:dyDescent="0.2">
      <c r="A38283" s="1" t="s">
        <v>38560</v>
      </c>
      <c r="B38283" t="str">
        <f t="shared" si="1274"/>
        <v>https://www.udobaer.de/out/media/public/cust/others/s0000880-2021-ch_it.pdf</v>
      </c>
    </row>
    <row r="38284" spans="1:2" x14ac:dyDescent="0.2">
      <c r="A38284" s="1" t="s">
        <v>38889</v>
      </c>
      <c r="B38284" t="str">
        <f t="shared" si="1274"/>
        <v>https://www.udobaer.de/out/media/public/cust/others/s0000880-2021-ch_it.pdf</v>
      </c>
    </row>
    <row r="38285" spans="1:2" x14ac:dyDescent="0.2">
      <c r="A38285" s="1" t="s">
        <v>38890</v>
      </c>
      <c r="B38285" t="str">
        <f t="shared" si="1274"/>
        <v>https://www.udobaer.de/out/media/public/cust/others/s0000880-2021-ch_it.pdf</v>
      </c>
    </row>
    <row r="38286" spans="1:2" x14ac:dyDescent="0.2">
      <c r="A38286" s="1" t="s">
        <v>38891</v>
      </c>
      <c r="B38286" t="str">
        <f t="shared" ref="B38286:B38308" si="1275">HYPERLINK("https://www.udobaer.de/out/media/public/cust/others/s0000880-2021-ch_it.pdf")</f>
        <v>https://www.udobaer.de/out/media/public/cust/others/s0000880-2021-ch_it.pdf</v>
      </c>
    </row>
    <row r="38287" spans="1:2" x14ac:dyDescent="0.2">
      <c r="A38287" s="1" t="s">
        <v>38892</v>
      </c>
      <c r="B38287" t="str">
        <f t="shared" si="1275"/>
        <v>https://www.udobaer.de/out/media/public/cust/others/s0000880-2021-ch_it.pdf</v>
      </c>
    </row>
    <row r="38288" spans="1:2" x14ac:dyDescent="0.2">
      <c r="A38288" s="1" t="s">
        <v>38893</v>
      </c>
      <c r="B38288" t="str">
        <f t="shared" si="1275"/>
        <v>https://www.udobaer.de/out/media/public/cust/others/s0000880-2021-ch_it.pdf</v>
      </c>
    </row>
    <row r="38289" spans="1:2" x14ac:dyDescent="0.2">
      <c r="A38289" s="1" t="s">
        <v>38894</v>
      </c>
      <c r="B38289" t="str">
        <f t="shared" si="1275"/>
        <v>https://www.udobaer.de/out/media/public/cust/others/s0000880-2021-ch_it.pdf</v>
      </c>
    </row>
    <row r="38290" spans="1:2" x14ac:dyDescent="0.2">
      <c r="A38290" s="1" t="s">
        <v>38895</v>
      </c>
      <c r="B38290" t="str">
        <f t="shared" si="1275"/>
        <v>https://www.udobaer.de/out/media/public/cust/others/s0000880-2021-ch_it.pdf</v>
      </c>
    </row>
    <row r="38291" spans="1:2" x14ac:dyDescent="0.2">
      <c r="A38291" s="1" t="s">
        <v>38896</v>
      </c>
      <c r="B38291" t="str">
        <f t="shared" si="1275"/>
        <v>https://www.udobaer.de/out/media/public/cust/others/s0000880-2021-ch_it.pdf</v>
      </c>
    </row>
    <row r="38292" spans="1:2" x14ac:dyDescent="0.2">
      <c r="A38292" s="1" t="s">
        <v>38897</v>
      </c>
      <c r="B38292" t="str">
        <f t="shared" si="1275"/>
        <v>https://www.udobaer.de/out/media/public/cust/others/s0000880-2021-ch_it.pdf</v>
      </c>
    </row>
    <row r="38293" spans="1:2" x14ac:dyDescent="0.2">
      <c r="A38293" s="1" t="s">
        <v>38898</v>
      </c>
      <c r="B38293" t="str">
        <f t="shared" si="1275"/>
        <v>https://www.udobaer.de/out/media/public/cust/others/s0000880-2021-ch_it.pdf</v>
      </c>
    </row>
    <row r="38294" spans="1:2" x14ac:dyDescent="0.2">
      <c r="A38294" s="1" t="s">
        <v>38899</v>
      </c>
      <c r="B38294" t="str">
        <f t="shared" si="1275"/>
        <v>https://www.udobaer.de/out/media/public/cust/others/s0000880-2021-ch_it.pdf</v>
      </c>
    </row>
    <row r="38295" spans="1:2" x14ac:dyDescent="0.2">
      <c r="A38295" s="1" t="s">
        <v>38900</v>
      </c>
      <c r="B38295" t="str">
        <f t="shared" si="1275"/>
        <v>https://www.udobaer.de/out/media/public/cust/others/s0000880-2021-ch_it.pdf</v>
      </c>
    </row>
    <row r="38296" spans="1:2" x14ac:dyDescent="0.2">
      <c r="A38296" s="1" t="s">
        <v>38901</v>
      </c>
      <c r="B38296" t="str">
        <f t="shared" si="1275"/>
        <v>https://www.udobaer.de/out/media/public/cust/others/s0000880-2021-ch_it.pdf</v>
      </c>
    </row>
    <row r="38297" spans="1:2" x14ac:dyDescent="0.2">
      <c r="A38297" s="1" t="s">
        <v>38902</v>
      </c>
      <c r="B38297" t="str">
        <f t="shared" si="1275"/>
        <v>https://www.udobaer.de/out/media/public/cust/others/s0000880-2021-ch_it.pdf</v>
      </c>
    </row>
    <row r="38298" spans="1:2" x14ac:dyDescent="0.2">
      <c r="A38298" s="1" t="s">
        <v>38903</v>
      </c>
      <c r="B38298" t="str">
        <f t="shared" si="1275"/>
        <v>https://www.udobaer.de/out/media/public/cust/others/s0000880-2021-ch_it.pdf</v>
      </c>
    </row>
    <row r="38299" spans="1:2" x14ac:dyDescent="0.2">
      <c r="A38299" s="1" t="s">
        <v>38904</v>
      </c>
      <c r="B38299" t="str">
        <f t="shared" si="1275"/>
        <v>https://www.udobaer.de/out/media/public/cust/others/s0000880-2021-ch_it.pdf</v>
      </c>
    </row>
    <row r="38300" spans="1:2" x14ac:dyDescent="0.2">
      <c r="A38300" s="1" t="s">
        <v>38905</v>
      </c>
      <c r="B38300" t="str">
        <f t="shared" si="1275"/>
        <v>https://www.udobaer.de/out/media/public/cust/others/s0000880-2021-ch_it.pdf</v>
      </c>
    </row>
    <row r="38301" spans="1:2" x14ac:dyDescent="0.2">
      <c r="A38301" s="1" t="s">
        <v>38906</v>
      </c>
      <c r="B38301" t="str">
        <f t="shared" si="1275"/>
        <v>https://www.udobaer.de/out/media/public/cust/others/s0000880-2021-ch_it.pdf</v>
      </c>
    </row>
    <row r="38302" spans="1:2" x14ac:dyDescent="0.2">
      <c r="A38302" s="1" t="s">
        <v>38907</v>
      </c>
      <c r="B38302" t="str">
        <f t="shared" si="1275"/>
        <v>https://www.udobaer.de/out/media/public/cust/others/s0000880-2021-ch_it.pdf</v>
      </c>
    </row>
    <row r="38303" spans="1:2" x14ac:dyDescent="0.2">
      <c r="A38303" s="1" t="s">
        <v>38908</v>
      </c>
      <c r="B38303" t="str">
        <f t="shared" si="1275"/>
        <v>https://www.udobaer.de/out/media/public/cust/others/s0000880-2021-ch_it.pdf</v>
      </c>
    </row>
    <row r="38304" spans="1:2" x14ac:dyDescent="0.2">
      <c r="A38304" s="1" t="s">
        <v>39840</v>
      </c>
      <c r="B38304" t="str">
        <f t="shared" si="1275"/>
        <v>https://www.udobaer.de/out/media/public/cust/others/s0000880-2021-ch_it.pdf</v>
      </c>
    </row>
    <row r="38305" spans="1:2" x14ac:dyDescent="0.2">
      <c r="A38305" s="1" t="s">
        <v>39841</v>
      </c>
      <c r="B38305" t="str">
        <f t="shared" si="1275"/>
        <v>https://www.udobaer.de/out/media/public/cust/others/s0000880-2021-ch_it.pdf</v>
      </c>
    </row>
    <row r="38306" spans="1:2" x14ac:dyDescent="0.2">
      <c r="A38306" s="1" t="s">
        <v>39842</v>
      </c>
      <c r="B38306" t="str">
        <f t="shared" si="1275"/>
        <v>https://www.udobaer.de/out/media/public/cust/others/s0000880-2021-ch_it.pdf</v>
      </c>
    </row>
    <row r="38307" spans="1:2" x14ac:dyDescent="0.2">
      <c r="A38307" s="1" t="s">
        <v>39843</v>
      </c>
      <c r="B38307" t="str">
        <f t="shared" si="1275"/>
        <v>https://www.udobaer.de/out/media/public/cust/others/s0000880-2021-ch_it.pdf</v>
      </c>
    </row>
    <row r="38308" spans="1:2" x14ac:dyDescent="0.2">
      <c r="A38308" s="1" t="s">
        <v>39844</v>
      </c>
      <c r="B38308" t="str">
        <f t="shared" si="1275"/>
        <v>https://www.udobaer.de/out/media/public/cust/others/s0000880-2021-ch_it.pdf</v>
      </c>
    </row>
    <row r="38309" spans="1:2" x14ac:dyDescent="0.2">
      <c r="A38309" s="1" t="s">
        <v>38541</v>
      </c>
      <c r="B38309" t="str">
        <f t="shared" ref="B38309:B38340" si="1276">HYPERLINK("https://www.udobaer.de/out/media/public/cust/others/s0000881-2021-ch_it.pdf")</f>
        <v>https://www.udobaer.de/out/media/public/cust/others/s0000881-2021-ch_it.pdf</v>
      </c>
    </row>
    <row r="38310" spans="1:2" x14ac:dyDescent="0.2">
      <c r="A38310" s="1" t="s">
        <v>38542</v>
      </c>
      <c r="B38310" t="str">
        <f t="shared" si="1276"/>
        <v>https://www.udobaer.de/out/media/public/cust/others/s0000881-2021-ch_it.pdf</v>
      </c>
    </row>
    <row r="38311" spans="1:2" x14ac:dyDescent="0.2">
      <c r="A38311" s="1" t="s">
        <v>38543</v>
      </c>
      <c r="B38311" t="str">
        <f t="shared" si="1276"/>
        <v>https://www.udobaer.de/out/media/public/cust/others/s0000881-2021-ch_it.pdf</v>
      </c>
    </row>
    <row r="38312" spans="1:2" x14ac:dyDescent="0.2">
      <c r="A38312" s="1" t="s">
        <v>38544</v>
      </c>
      <c r="B38312" t="str">
        <f t="shared" si="1276"/>
        <v>https://www.udobaer.de/out/media/public/cust/others/s0000881-2021-ch_it.pdf</v>
      </c>
    </row>
    <row r="38313" spans="1:2" x14ac:dyDescent="0.2">
      <c r="A38313" s="1" t="s">
        <v>38545</v>
      </c>
      <c r="B38313" t="str">
        <f t="shared" si="1276"/>
        <v>https://www.udobaer.de/out/media/public/cust/others/s0000881-2021-ch_it.pdf</v>
      </c>
    </row>
    <row r="38314" spans="1:2" x14ac:dyDescent="0.2">
      <c r="A38314" s="1" t="s">
        <v>38546</v>
      </c>
      <c r="B38314" t="str">
        <f t="shared" si="1276"/>
        <v>https://www.udobaer.de/out/media/public/cust/others/s0000881-2021-ch_it.pdf</v>
      </c>
    </row>
    <row r="38315" spans="1:2" x14ac:dyDescent="0.2">
      <c r="A38315" s="1" t="s">
        <v>38547</v>
      </c>
      <c r="B38315" t="str">
        <f t="shared" si="1276"/>
        <v>https://www.udobaer.de/out/media/public/cust/others/s0000881-2021-ch_it.pdf</v>
      </c>
    </row>
    <row r="38316" spans="1:2" x14ac:dyDescent="0.2">
      <c r="A38316" s="1" t="s">
        <v>38548</v>
      </c>
      <c r="B38316" t="str">
        <f t="shared" si="1276"/>
        <v>https://www.udobaer.de/out/media/public/cust/others/s0000881-2021-ch_it.pdf</v>
      </c>
    </row>
    <row r="38317" spans="1:2" x14ac:dyDescent="0.2">
      <c r="A38317" s="1" t="s">
        <v>38549</v>
      </c>
      <c r="B38317" t="str">
        <f t="shared" si="1276"/>
        <v>https://www.udobaer.de/out/media/public/cust/others/s0000881-2021-ch_it.pdf</v>
      </c>
    </row>
    <row r="38318" spans="1:2" x14ac:dyDescent="0.2">
      <c r="A38318" s="1" t="s">
        <v>38550</v>
      </c>
      <c r="B38318" t="str">
        <f t="shared" si="1276"/>
        <v>https://www.udobaer.de/out/media/public/cust/others/s0000881-2021-ch_it.pdf</v>
      </c>
    </row>
    <row r="38319" spans="1:2" x14ac:dyDescent="0.2">
      <c r="A38319" s="1" t="s">
        <v>38869</v>
      </c>
      <c r="B38319" t="str">
        <f t="shared" si="1276"/>
        <v>https://www.udobaer.de/out/media/public/cust/others/s0000881-2021-ch_it.pdf</v>
      </c>
    </row>
    <row r="38320" spans="1:2" x14ac:dyDescent="0.2">
      <c r="A38320" s="1" t="s">
        <v>38870</v>
      </c>
      <c r="B38320" t="str">
        <f t="shared" si="1276"/>
        <v>https://www.udobaer.de/out/media/public/cust/others/s0000881-2021-ch_it.pdf</v>
      </c>
    </row>
    <row r="38321" spans="1:2" x14ac:dyDescent="0.2">
      <c r="A38321" s="1" t="s">
        <v>38871</v>
      </c>
      <c r="B38321" t="str">
        <f t="shared" si="1276"/>
        <v>https://www.udobaer.de/out/media/public/cust/others/s0000881-2021-ch_it.pdf</v>
      </c>
    </row>
    <row r="38322" spans="1:2" x14ac:dyDescent="0.2">
      <c r="A38322" s="1" t="s">
        <v>38872</v>
      </c>
      <c r="B38322" t="str">
        <f t="shared" si="1276"/>
        <v>https://www.udobaer.de/out/media/public/cust/others/s0000881-2021-ch_it.pdf</v>
      </c>
    </row>
    <row r="38323" spans="1:2" x14ac:dyDescent="0.2">
      <c r="A38323" s="1" t="s">
        <v>38873</v>
      </c>
      <c r="B38323" t="str">
        <f t="shared" si="1276"/>
        <v>https://www.udobaer.de/out/media/public/cust/others/s0000881-2021-ch_it.pdf</v>
      </c>
    </row>
    <row r="38324" spans="1:2" x14ac:dyDescent="0.2">
      <c r="A38324" s="1" t="s">
        <v>38874</v>
      </c>
      <c r="B38324" t="str">
        <f t="shared" si="1276"/>
        <v>https://www.udobaer.de/out/media/public/cust/others/s0000881-2021-ch_it.pdf</v>
      </c>
    </row>
    <row r="38325" spans="1:2" x14ac:dyDescent="0.2">
      <c r="A38325" s="1" t="s">
        <v>38875</v>
      </c>
      <c r="B38325" t="str">
        <f t="shared" si="1276"/>
        <v>https://www.udobaer.de/out/media/public/cust/others/s0000881-2021-ch_it.pdf</v>
      </c>
    </row>
    <row r="38326" spans="1:2" x14ac:dyDescent="0.2">
      <c r="A38326" s="1" t="s">
        <v>38876</v>
      </c>
      <c r="B38326" t="str">
        <f t="shared" si="1276"/>
        <v>https://www.udobaer.de/out/media/public/cust/others/s0000881-2021-ch_it.pdf</v>
      </c>
    </row>
    <row r="38327" spans="1:2" x14ac:dyDescent="0.2">
      <c r="A38327" s="1" t="s">
        <v>38877</v>
      </c>
      <c r="B38327" t="str">
        <f t="shared" si="1276"/>
        <v>https://www.udobaer.de/out/media/public/cust/others/s0000881-2021-ch_it.pdf</v>
      </c>
    </row>
    <row r="38328" spans="1:2" x14ac:dyDescent="0.2">
      <c r="A38328" s="1" t="s">
        <v>38878</v>
      </c>
      <c r="B38328" t="str">
        <f t="shared" si="1276"/>
        <v>https://www.udobaer.de/out/media/public/cust/others/s0000881-2021-ch_it.pdf</v>
      </c>
    </row>
    <row r="38329" spans="1:2" x14ac:dyDescent="0.2">
      <c r="A38329" s="1" t="s">
        <v>38879</v>
      </c>
      <c r="B38329" t="str">
        <f t="shared" si="1276"/>
        <v>https://www.udobaer.de/out/media/public/cust/others/s0000881-2021-ch_it.pdf</v>
      </c>
    </row>
    <row r="38330" spans="1:2" x14ac:dyDescent="0.2">
      <c r="A38330" s="1" t="s">
        <v>38880</v>
      </c>
      <c r="B38330" t="str">
        <f t="shared" si="1276"/>
        <v>https://www.udobaer.de/out/media/public/cust/others/s0000881-2021-ch_it.pdf</v>
      </c>
    </row>
    <row r="38331" spans="1:2" x14ac:dyDescent="0.2">
      <c r="A38331" s="1" t="s">
        <v>38881</v>
      </c>
      <c r="B38331" t="str">
        <f t="shared" si="1276"/>
        <v>https://www.udobaer.de/out/media/public/cust/others/s0000881-2021-ch_it.pdf</v>
      </c>
    </row>
    <row r="38332" spans="1:2" x14ac:dyDescent="0.2">
      <c r="A38332" s="1" t="s">
        <v>38882</v>
      </c>
      <c r="B38332" t="str">
        <f t="shared" si="1276"/>
        <v>https://www.udobaer.de/out/media/public/cust/others/s0000881-2021-ch_it.pdf</v>
      </c>
    </row>
    <row r="38333" spans="1:2" x14ac:dyDescent="0.2">
      <c r="A38333" s="1" t="s">
        <v>38883</v>
      </c>
      <c r="B38333" t="str">
        <f t="shared" si="1276"/>
        <v>https://www.udobaer.de/out/media/public/cust/others/s0000881-2021-ch_it.pdf</v>
      </c>
    </row>
    <row r="38334" spans="1:2" x14ac:dyDescent="0.2">
      <c r="A38334" s="1" t="s">
        <v>38884</v>
      </c>
      <c r="B38334" t="str">
        <f t="shared" si="1276"/>
        <v>https://www.udobaer.de/out/media/public/cust/others/s0000881-2021-ch_it.pdf</v>
      </c>
    </row>
    <row r="38335" spans="1:2" x14ac:dyDescent="0.2">
      <c r="A38335" s="1" t="s">
        <v>38885</v>
      </c>
      <c r="B38335" t="str">
        <f t="shared" si="1276"/>
        <v>https://www.udobaer.de/out/media/public/cust/others/s0000881-2021-ch_it.pdf</v>
      </c>
    </row>
    <row r="38336" spans="1:2" x14ac:dyDescent="0.2">
      <c r="A38336" s="1" t="s">
        <v>38886</v>
      </c>
      <c r="B38336" t="str">
        <f t="shared" si="1276"/>
        <v>https://www.udobaer.de/out/media/public/cust/others/s0000881-2021-ch_it.pdf</v>
      </c>
    </row>
    <row r="38337" spans="1:2" x14ac:dyDescent="0.2">
      <c r="A38337" s="1" t="s">
        <v>38887</v>
      </c>
      <c r="B38337" t="str">
        <f t="shared" si="1276"/>
        <v>https://www.udobaer.de/out/media/public/cust/others/s0000881-2021-ch_it.pdf</v>
      </c>
    </row>
    <row r="38338" spans="1:2" x14ac:dyDescent="0.2">
      <c r="A38338" s="1" t="s">
        <v>38888</v>
      </c>
      <c r="B38338" t="str">
        <f t="shared" si="1276"/>
        <v>https://www.udobaer.de/out/media/public/cust/others/s0000881-2021-ch_it.pdf</v>
      </c>
    </row>
    <row r="38339" spans="1:2" x14ac:dyDescent="0.2">
      <c r="A38339" s="1" t="s">
        <v>39690</v>
      </c>
      <c r="B38339" t="str">
        <f t="shared" si="1276"/>
        <v>https://www.udobaer.de/out/media/public/cust/others/s0000881-2021-ch_it.pdf</v>
      </c>
    </row>
    <row r="38340" spans="1:2" x14ac:dyDescent="0.2">
      <c r="A38340" s="1" t="s">
        <v>39691</v>
      </c>
      <c r="B38340" t="str">
        <f t="shared" si="1276"/>
        <v>https://www.udobaer.de/out/media/public/cust/others/s0000881-2021-ch_it.pdf</v>
      </c>
    </row>
    <row r="38341" spans="1:2" x14ac:dyDescent="0.2">
      <c r="A38341" s="1" t="s">
        <v>39692</v>
      </c>
      <c r="B38341" t="str">
        <f t="shared" ref="B38341:B38363" si="1277">HYPERLINK("https://www.udobaer.de/out/media/public/cust/others/s0000881-2021-ch_it.pdf")</f>
        <v>https://www.udobaer.de/out/media/public/cust/others/s0000881-2021-ch_it.pdf</v>
      </c>
    </row>
    <row r="38342" spans="1:2" x14ac:dyDescent="0.2">
      <c r="A38342" s="1" t="s">
        <v>39693</v>
      </c>
      <c r="B38342" t="str">
        <f t="shared" si="1277"/>
        <v>https://www.udobaer.de/out/media/public/cust/others/s0000881-2021-ch_it.pdf</v>
      </c>
    </row>
    <row r="38343" spans="1:2" x14ac:dyDescent="0.2">
      <c r="A38343" s="1" t="s">
        <v>39694</v>
      </c>
      <c r="B38343" t="str">
        <f t="shared" si="1277"/>
        <v>https://www.udobaer.de/out/media/public/cust/others/s0000881-2021-ch_it.pdf</v>
      </c>
    </row>
    <row r="38344" spans="1:2" x14ac:dyDescent="0.2">
      <c r="A38344" s="1" t="s">
        <v>39695</v>
      </c>
      <c r="B38344" t="str">
        <f t="shared" si="1277"/>
        <v>https://www.udobaer.de/out/media/public/cust/others/s0000881-2021-ch_it.pdf</v>
      </c>
    </row>
    <row r="38345" spans="1:2" x14ac:dyDescent="0.2">
      <c r="A38345" s="1" t="s">
        <v>39696</v>
      </c>
      <c r="B38345" t="str">
        <f t="shared" si="1277"/>
        <v>https://www.udobaer.de/out/media/public/cust/others/s0000881-2021-ch_it.pdf</v>
      </c>
    </row>
    <row r="38346" spans="1:2" x14ac:dyDescent="0.2">
      <c r="A38346" s="1" t="s">
        <v>39697</v>
      </c>
      <c r="B38346" t="str">
        <f t="shared" si="1277"/>
        <v>https://www.udobaer.de/out/media/public/cust/others/s0000881-2021-ch_it.pdf</v>
      </c>
    </row>
    <row r="38347" spans="1:2" x14ac:dyDescent="0.2">
      <c r="A38347" s="1" t="s">
        <v>39698</v>
      </c>
      <c r="B38347" t="str">
        <f t="shared" si="1277"/>
        <v>https://www.udobaer.de/out/media/public/cust/others/s0000881-2021-ch_it.pdf</v>
      </c>
    </row>
    <row r="38348" spans="1:2" x14ac:dyDescent="0.2">
      <c r="A38348" s="1" t="s">
        <v>39699</v>
      </c>
      <c r="B38348" t="str">
        <f t="shared" si="1277"/>
        <v>https://www.udobaer.de/out/media/public/cust/others/s0000881-2021-ch_it.pdf</v>
      </c>
    </row>
    <row r="38349" spans="1:2" x14ac:dyDescent="0.2">
      <c r="A38349" s="1" t="s">
        <v>39835</v>
      </c>
      <c r="B38349" t="str">
        <f t="shared" si="1277"/>
        <v>https://www.udobaer.de/out/media/public/cust/others/s0000881-2021-ch_it.pdf</v>
      </c>
    </row>
    <row r="38350" spans="1:2" x14ac:dyDescent="0.2">
      <c r="A38350" s="1" t="s">
        <v>39836</v>
      </c>
      <c r="B38350" t="str">
        <f t="shared" si="1277"/>
        <v>https://www.udobaer.de/out/media/public/cust/others/s0000881-2021-ch_it.pdf</v>
      </c>
    </row>
    <row r="38351" spans="1:2" x14ac:dyDescent="0.2">
      <c r="A38351" s="1" t="s">
        <v>39837</v>
      </c>
      <c r="B38351" t="str">
        <f t="shared" si="1277"/>
        <v>https://www.udobaer.de/out/media/public/cust/others/s0000881-2021-ch_it.pdf</v>
      </c>
    </row>
    <row r="38352" spans="1:2" x14ac:dyDescent="0.2">
      <c r="A38352" s="1" t="s">
        <v>39838</v>
      </c>
      <c r="B38352" t="str">
        <f t="shared" si="1277"/>
        <v>https://www.udobaer.de/out/media/public/cust/others/s0000881-2021-ch_it.pdf</v>
      </c>
    </row>
    <row r="38353" spans="1:2" x14ac:dyDescent="0.2">
      <c r="A38353" s="1" t="s">
        <v>39839</v>
      </c>
      <c r="B38353" t="str">
        <f t="shared" si="1277"/>
        <v>https://www.udobaer.de/out/media/public/cust/others/s0000881-2021-ch_it.pdf</v>
      </c>
    </row>
    <row r="38354" spans="1:2" x14ac:dyDescent="0.2">
      <c r="A38354" s="1" t="s">
        <v>41906</v>
      </c>
      <c r="B38354" t="str">
        <f t="shared" si="1277"/>
        <v>https://www.udobaer.de/out/media/public/cust/others/s0000881-2021-ch_it.pdf</v>
      </c>
    </row>
    <row r="38355" spans="1:2" x14ac:dyDescent="0.2">
      <c r="A38355" s="1" t="s">
        <v>41907</v>
      </c>
      <c r="B38355" t="str">
        <f t="shared" si="1277"/>
        <v>https://www.udobaer.de/out/media/public/cust/others/s0000881-2021-ch_it.pdf</v>
      </c>
    </row>
    <row r="38356" spans="1:2" x14ac:dyDescent="0.2">
      <c r="A38356" s="1" t="s">
        <v>41908</v>
      </c>
      <c r="B38356" t="str">
        <f t="shared" si="1277"/>
        <v>https://www.udobaer.de/out/media/public/cust/others/s0000881-2021-ch_it.pdf</v>
      </c>
    </row>
    <row r="38357" spans="1:2" x14ac:dyDescent="0.2">
      <c r="A38357" s="1" t="s">
        <v>41909</v>
      </c>
      <c r="B38357" t="str">
        <f t="shared" si="1277"/>
        <v>https://www.udobaer.de/out/media/public/cust/others/s0000881-2021-ch_it.pdf</v>
      </c>
    </row>
    <row r="38358" spans="1:2" x14ac:dyDescent="0.2">
      <c r="A38358" s="1" t="s">
        <v>41910</v>
      </c>
      <c r="B38358" t="str">
        <f t="shared" si="1277"/>
        <v>https://www.udobaer.de/out/media/public/cust/others/s0000881-2021-ch_it.pdf</v>
      </c>
    </row>
    <row r="38359" spans="1:2" x14ac:dyDescent="0.2">
      <c r="A38359" s="1" t="s">
        <v>41911</v>
      </c>
      <c r="B38359" t="str">
        <f t="shared" si="1277"/>
        <v>https://www.udobaer.de/out/media/public/cust/others/s0000881-2021-ch_it.pdf</v>
      </c>
    </row>
    <row r="38360" spans="1:2" x14ac:dyDescent="0.2">
      <c r="A38360" s="1" t="s">
        <v>41912</v>
      </c>
      <c r="B38360" t="str">
        <f t="shared" si="1277"/>
        <v>https://www.udobaer.de/out/media/public/cust/others/s0000881-2021-ch_it.pdf</v>
      </c>
    </row>
    <row r="38361" spans="1:2" x14ac:dyDescent="0.2">
      <c r="A38361" s="1" t="s">
        <v>41913</v>
      </c>
      <c r="B38361" t="str">
        <f t="shared" si="1277"/>
        <v>https://www.udobaer.de/out/media/public/cust/others/s0000881-2021-ch_it.pdf</v>
      </c>
    </row>
    <row r="38362" spans="1:2" x14ac:dyDescent="0.2">
      <c r="A38362" s="1" t="s">
        <v>41914</v>
      </c>
      <c r="B38362" t="str">
        <f t="shared" si="1277"/>
        <v>https://www.udobaer.de/out/media/public/cust/others/s0000881-2021-ch_it.pdf</v>
      </c>
    </row>
    <row r="38363" spans="1:2" x14ac:dyDescent="0.2">
      <c r="A38363" s="1" t="s">
        <v>41915</v>
      </c>
      <c r="B38363" t="str">
        <f t="shared" si="1277"/>
        <v>https://www.udobaer.de/out/media/public/cust/others/s0000881-2021-ch_it.pdf</v>
      </c>
    </row>
    <row r="38364" spans="1:2" x14ac:dyDescent="0.2">
      <c r="A38364" s="1" t="s">
        <v>24927</v>
      </c>
      <c r="B38364" t="str">
        <f t="shared" ref="B38364:B38395" si="1278">HYPERLINK("https://www.udobaer.de/out/media/public/cust/others/s0000882-2021-ch_it.pdf")</f>
        <v>https://www.udobaer.de/out/media/public/cust/others/s0000882-2021-ch_it.pdf</v>
      </c>
    </row>
    <row r="38365" spans="1:2" x14ac:dyDescent="0.2">
      <c r="A38365" s="1" t="s">
        <v>24928</v>
      </c>
      <c r="B38365" t="str">
        <f t="shared" si="1278"/>
        <v>https://www.udobaer.de/out/media/public/cust/others/s0000882-2021-ch_it.pdf</v>
      </c>
    </row>
    <row r="38366" spans="1:2" x14ac:dyDescent="0.2">
      <c r="A38366" s="1" t="s">
        <v>24929</v>
      </c>
      <c r="B38366" t="str">
        <f t="shared" si="1278"/>
        <v>https://www.udobaer.de/out/media/public/cust/others/s0000882-2021-ch_it.pdf</v>
      </c>
    </row>
    <row r="38367" spans="1:2" x14ac:dyDescent="0.2">
      <c r="A38367" s="1" t="s">
        <v>24930</v>
      </c>
      <c r="B38367" t="str">
        <f t="shared" si="1278"/>
        <v>https://www.udobaer.de/out/media/public/cust/others/s0000882-2021-ch_it.pdf</v>
      </c>
    </row>
    <row r="38368" spans="1:2" x14ac:dyDescent="0.2">
      <c r="A38368" s="1" t="s">
        <v>24931</v>
      </c>
      <c r="B38368" t="str">
        <f t="shared" si="1278"/>
        <v>https://www.udobaer.de/out/media/public/cust/others/s0000882-2021-ch_it.pdf</v>
      </c>
    </row>
    <row r="38369" spans="1:2" x14ac:dyDescent="0.2">
      <c r="A38369" s="1" t="s">
        <v>24932</v>
      </c>
      <c r="B38369" t="str">
        <f t="shared" si="1278"/>
        <v>https://www.udobaer.de/out/media/public/cust/others/s0000882-2021-ch_it.pdf</v>
      </c>
    </row>
    <row r="38370" spans="1:2" x14ac:dyDescent="0.2">
      <c r="A38370" s="1" t="s">
        <v>24933</v>
      </c>
      <c r="B38370" t="str">
        <f t="shared" si="1278"/>
        <v>https://www.udobaer.de/out/media/public/cust/others/s0000882-2021-ch_it.pdf</v>
      </c>
    </row>
    <row r="38371" spans="1:2" x14ac:dyDescent="0.2">
      <c r="A38371" s="1" t="s">
        <v>24934</v>
      </c>
      <c r="B38371" t="str">
        <f t="shared" si="1278"/>
        <v>https://www.udobaer.de/out/media/public/cust/others/s0000882-2021-ch_it.pdf</v>
      </c>
    </row>
    <row r="38372" spans="1:2" x14ac:dyDescent="0.2">
      <c r="A38372" s="1" t="s">
        <v>24935</v>
      </c>
      <c r="B38372" t="str">
        <f t="shared" si="1278"/>
        <v>https://www.udobaer.de/out/media/public/cust/others/s0000882-2021-ch_it.pdf</v>
      </c>
    </row>
    <row r="38373" spans="1:2" x14ac:dyDescent="0.2">
      <c r="A38373" s="1" t="s">
        <v>24936</v>
      </c>
      <c r="B38373" t="str">
        <f t="shared" si="1278"/>
        <v>https://www.udobaer.de/out/media/public/cust/others/s0000882-2021-ch_it.pdf</v>
      </c>
    </row>
    <row r="38374" spans="1:2" x14ac:dyDescent="0.2">
      <c r="A38374" s="1" t="s">
        <v>25528</v>
      </c>
      <c r="B38374" t="str">
        <f t="shared" si="1278"/>
        <v>https://www.udobaer.de/out/media/public/cust/others/s0000882-2021-ch_it.pdf</v>
      </c>
    </row>
    <row r="38375" spans="1:2" x14ac:dyDescent="0.2">
      <c r="A38375" s="1" t="s">
        <v>25529</v>
      </c>
      <c r="B38375" t="str">
        <f t="shared" si="1278"/>
        <v>https://www.udobaer.de/out/media/public/cust/others/s0000882-2021-ch_it.pdf</v>
      </c>
    </row>
    <row r="38376" spans="1:2" x14ac:dyDescent="0.2">
      <c r="A38376" s="1" t="s">
        <v>25530</v>
      </c>
      <c r="B38376" t="str">
        <f t="shared" si="1278"/>
        <v>https://www.udobaer.de/out/media/public/cust/others/s0000882-2021-ch_it.pdf</v>
      </c>
    </row>
    <row r="38377" spans="1:2" x14ac:dyDescent="0.2">
      <c r="A38377" s="1" t="s">
        <v>25532</v>
      </c>
      <c r="B38377" t="str">
        <f t="shared" si="1278"/>
        <v>https://www.udobaer.de/out/media/public/cust/others/s0000882-2021-ch_it.pdf</v>
      </c>
    </row>
    <row r="38378" spans="1:2" x14ac:dyDescent="0.2">
      <c r="A38378" s="1" t="s">
        <v>25533</v>
      </c>
      <c r="B38378" t="str">
        <f t="shared" si="1278"/>
        <v>https://www.udobaer.de/out/media/public/cust/others/s0000882-2021-ch_it.pdf</v>
      </c>
    </row>
    <row r="38379" spans="1:2" x14ac:dyDescent="0.2">
      <c r="A38379" s="1" t="s">
        <v>25534</v>
      </c>
      <c r="B38379" t="str">
        <f t="shared" si="1278"/>
        <v>https://www.udobaer.de/out/media/public/cust/others/s0000882-2021-ch_it.pdf</v>
      </c>
    </row>
    <row r="38380" spans="1:2" x14ac:dyDescent="0.2">
      <c r="A38380" s="1" t="s">
        <v>25535</v>
      </c>
      <c r="B38380" t="str">
        <f t="shared" si="1278"/>
        <v>https://www.udobaer.de/out/media/public/cust/others/s0000882-2021-ch_it.pdf</v>
      </c>
    </row>
    <row r="38381" spans="1:2" x14ac:dyDescent="0.2">
      <c r="A38381" s="1" t="s">
        <v>25536</v>
      </c>
      <c r="B38381" t="str">
        <f t="shared" si="1278"/>
        <v>https://www.udobaer.de/out/media/public/cust/others/s0000882-2021-ch_it.pdf</v>
      </c>
    </row>
    <row r="38382" spans="1:2" x14ac:dyDescent="0.2">
      <c r="A38382" s="1" t="s">
        <v>25538</v>
      </c>
      <c r="B38382" t="str">
        <f t="shared" si="1278"/>
        <v>https://www.udobaer.de/out/media/public/cust/others/s0000882-2021-ch_it.pdf</v>
      </c>
    </row>
    <row r="38383" spans="1:2" x14ac:dyDescent="0.2">
      <c r="A38383" s="1" t="s">
        <v>25544</v>
      </c>
      <c r="B38383" t="str">
        <f t="shared" si="1278"/>
        <v>https://www.udobaer.de/out/media/public/cust/others/s0000882-2021-ch_it.pdf</v>
      </c>
    </row>
    <row r="38384" spans="1:2" x14ac:dyDescent="0.2">
      <c r="A38384" s="1" t="s">
        <v>26099</v>
      </c>
      <c r="B38384" t="str">
        <f t="shared" si="1278"/>
        <v>https://www.udobaer.de/out/media/public/cust/others/s0000882-2021-ch_it.pdf</v>
      </c>
    </row>
    <row r="38385" spans="1:2" x14ac:dyDescent="0.2">
      <c r="A38385" s="1" t="s">
        <v>26100</v>
      </c>
      <c r="B38385" t="str">
        <f t="shared" si="1278"/>
        <v>https://www.udobaer.de/out/media/public/cust/others/s0000882-2021-ch_it.pdf</v>
      </c>
    </row>
    <row r="38386" spans="1:2" x14ac:dyDescent="0.2">
      <c r="A38386" s="1" t="s">
        <v>26101</v>
      </c>
      <c r="B38386" t="str">
        <f t="shared" si="1278"/>
        <v>https://www.udobaer.de/out/media/public/cust/others/s0000882-2021-ch_it.pdf</v>
      </c>
    </row>
    <row r="38387" spans="1:2" x14ac:dyDescent="0.2">
      <c r="A38387" s="1" t="s">
        <v>26102</v>
      </c>
      <c r="B38387" t="str">
        <f t="shared" si="1278"/>
        <v>https://www.udobaer.de/out/media/public/cust/others/s0000882-2021-ch_it.pdf</v>
      </c>
    </row>
    <row r="38388" spans="1:2" x14ac:dyDescent="0.2">
      <c r="A38388" s="1" t="s">
        <v>26103</v>
      </c>
      <c r="B38388" t="str">
        <f t="shared" si="1278"/>
        <v>https://www.udobaer.de/out/media/public/cust/others/s0000882-2021-ch_it.pdf</v>
      </c>
    </row>
    <row r="38389" spans="1:2" x14ac:dyDescent="0.2">
      <c r="A38389" s="1" t="s">
        <v>26104</v>
      </c>
      <c r="B38389" t="str">
        <f t="shared" si="1278"/>
        <v>https://www.udobaer.de/out/media/public/cust/others/s0000882-2021-ch_it.pdf</v>
      </c>
    </row>
    <row r="38390" spans="1:2" x14ac:dyDescent="0.2">
      <c r="A38390" s="1" t="s">
        <v>26105</v>
      </c>
      <c r="B38390" t="str">
        <f t="shared" si="1278"/>
        <v>https://www.udobaer.de/out/media/public/cust/others/s0000882-2021-ch_it.pdf</v>
      </c>
    </row>
    <row r="38391" spans="1:2" x14ac:dyDescent="0.2">
      <c r="A38391" s="1" t="s">
        <v>26106</v>
      </c>
      <c r="B38391" t="str">
        <f t="shared" si="1278"/>
        <v>https://www.udobaer.de/out/media/public/cust/others/s0000882-2021-ch_it.pdf</v>
      </c>
    </row>
    <row r="38392" spans="1:2" x14ac:dyDescent="0.2">
      <c r="A38392" s="1" t="s">
        <v>26107</v>
      </c>
      <c r="B38392" t="str">
        <f t="shared" si="1278"/>
        <v>https://www.udobaer.de/out/media/public/cust/others/s0000882-2021-ch_it.pdf</v>
      </c>
    </row>
    <row r="38393" spans="1:2" x14ac:dyDescent="0.2">
      <c r="A38393" s="1" t="s">
        <v>26108</v>
      </c>
      <c r="B38393" t="str">
        <f t="shared" si="1278"/>
        <v>https://www.udobaer.de/out/media/public/cust/others/s0000882-2021-ch_it.pdf</v>
      </c>
    </row>
    <row r="38394" spans="1:2" x14ac:dyDescent="0.2">
      <c r="A38394" s="1" t="s">
        <v>26109</v>
      </c>
      <c r="B38394" t="str">
        <f t="shared" si="1278"/>
        <v>https://www.udobaer.de/out/media/public/cust/others/s0000882-2021-ch_it.pdf</v>
      </c>
    </row>
    <row r="38395" spans="1:2" x14ac:dyDescent="0.2">
      <c r="A38395" s="1" t="s">
        <v>26110</v>
      </c>
      <c r="B38395" t="str">
        <f t="shared" si="1278"/>
        <v>https://www.udobaer.de/out/media/public/cust/others/s0000882-2021-ch_it.pdf</v>
      </c>
    </row>
    <row r="38396" spans="1:2" x14ac:dyDescent="0.2">
      <c r="A38396" s="1" t="s">
        <v>26111</v>
      </c>
      <c r="B38396" t="str">
        <f t="shared" ref="B38396:B38413" si="1279">HYPERLINK("https://www.udobaer.de/out/media/public/cust/others/s0000882-2021-ch_it.pdf")</f>
        <v>https://www.udobaer.de/out/media/public/cust/others/s0000882-2021-ch_it.pdf</v>
      </c>
    </row>
    <row r="38397" spans="1:2" x14ac:dyDescent="0.2">
      <c r="A38397" s="1" t="s">
        <v>26112</v>
      </c>
      <c r="B38397" t="str">
        <f t="shared" si="1279"/>
        <v>https://www.udobaer.de/out/media/public/cust/others/s0000882-2021-ch_it.pdf</v>
      </c>
    </row>
    <row r="38398" spans="1:2" x14ac:dyDescent="0.2">
      <c r="A38398" s="1" t="s">
        <v>26113</v>
      </c>
      <c r="B38398" t="str">
        <f t="shared" si="1279"/>
        <v>https://www.udobaer.de/out/media/public/cust/others/s0000882-2021-ch_it.pdf</v>
      </c>
    </row>
    <row r="38399" spans="1:2" x14ac:dyDescent="0.2">
      <c r="A38399" s="1" t="s">
        <v>26114</v>
      </c>
      <c r="B38399" t="str">
        <f t="shared" si="1279"/>
        <v>https://www.udobaer.de/out/media/public/cust/others/s0000882-2021-ch_it.pdf</v>
      </c>
    </row>
    <row r="38400" spans="1:2" x14ac:dyDescent="0.2">
      <c r="A38400" s="1" t="s">
        <v>26115</v>
      </c>
      <c r="B38400" t="str">
        <f t="shared" si="1279"/>
        <v>https://www.udobaer.de/out/media/public/cust/others/s0000882-2021-ch_it.pdf</v>
      </c>
    </row>
    <row r="38401" spans="1:2" x14ac:dyDescent="0.2">
      <c r="A38401" s="1" t="s">
        <v>26116</v>
      </c>
      <c r="B38401" t="str">
        <f t="shared" si="1279"/>
        <v>https://www.udobaer.de/out/media/public/cust/others/s0000882-2021-ch_it.pdf</v>
      </c>
    </row>
    <row r="38402" spans="1:2" x14ac:dyDescent="0.2">
      <c r="A38402" s="1" t="s">
        <v>26117</v>
      </c>
      <c r="B38402" t="str">
        <f t="shared" si="1279"/>
        <v>https://www.udobaer.de/out/media/public/cust/others/s0000882-2021-ch_it.pdf</v>
      </c>
    </row>
    <row r="38403" spans="1:2" x14ac:dyDescent="0.2">
      <c r="A38403" s="1" t="s">
        <v>26118</v>
      </c>
      <c r="B38403" t="str">
        <f t="shared" si="1279"/>
        <v>https://www.udobaer.de/out/media/public/cust/others/s0000882-2021-ch_it.pdf</v>
      </c>
    </row>
    <row r="38404" spans="1:2" x14ac:dyDescent="0.2">
      <c r="A38404" s="1" t="s">
        <v>26226</v>
      </c>
      <c r="B38404" t="str">
        <f t="shared" si="1279"/>
        <v>https://www.udobaer.de/out/media/public/cust/others/s0000882-2021-ch_it.pdf</v>
      </c>
    </row>
    <row r="38405" spans="1:2" x14ac:dyDescent="0.2">
      <c r="A38405" s="1" t="s">
        <v>26227</v>
      </c>
      <c r="B38405" t="str">
        <f t="shared" si="1279"/>
        <v>https://www.udobaer.de/out/media/public/cust/others/s0000882-2021-ch_it.pdf</v>
      </c>
    </row>
    <row r="38406" spans="1:2" x14ac:dyDescent="0.2">
      <c r="A38406" s="1" t="s">
        <v>26228</v>
      </c>
      <c r="B38406" t="str">
        <f t="shared" si="1279"/>
        <v>https://www.udobaer.de/out/media/public/cust/others/s0000882-2021-ch_it.pdf</v>
      </c>
    </row>
    <row r="38407" spans="1:2" x14ac:dyDescent="0.2">
      <c r="A38407" s="1" t="s">
        <v>26229</v>
      </c>
      <c r="B38407" t="str">
        <f t="shared" si="1279"/>
        <v>https://www.udobaer.de/out/media/public/cust/others/s0000882-2021-ch_it.pdf</v>
      </c>
    </row>
    <row r="38408" spans="1:2" x14ac:dyDescent="0.2">
      <c r="A38408" s="1" t="s">
        <v>26230</v>
      </c>
      <c r="B38408" t="str">
        <f t="shared" si="1279"/>
        <v>https://www.udobaer.de/out/media/public/cust/others/s0000882-2021-ch_it.pdf</v>
      </c>
    </row>
    <row r="38409" spans="1:2" x14ac:dyDescent="0.2">
      <c r="A38409" s="1" t="s">
        <v>26231</v>
      </c>
      <c r="B38409" t="str">
        <f t="shared" si="1279"/>
        <v>https://www.udobaer.de/out/media/public/cust/others/s0000882-2021-ch_it.pdf</v>
      </c>
    </row>
    <row r="38410" spans="1:2" x14ac:dyDescent="0.2">
      <c r="A38410" s="1" t="s">
        <v>26232</v>
      </c>
      <c r="B38410" t="str">
        <f t="shared" si="1279"/>
        <v>https://www.udobaer.de/out/media/public/cust/others/s0000882-2021-ch_it.pdf</v>
      </c>
    </row>
    <row r="38411" spans="1:2" x14ac:dyDescent="0.2">
      <c r="A38411" s="1" t="s">
        <v>26233</v>
      </c>
      <c r="B38411" t="str">
        <f t="shared" si="1279"/>
        <v>https://www.udobaer.de/out/media/public/cust/others/s0000882-2021-ch_it.pdf</v>
      </c>
    </row>
    <row r="38412" spans="1:2" x14ac:dyDescent="0.2">
      <c r="A38412" s="1" t="s">
        <v>26234</v>
      </c>
      <c r="B38412" t="str">
        <f t="shared" si="1279"/>
        <v>https://www.udobaer.de/out/media/public/cust/others/s0000882-2021-ch_it.pdf</v>
      </c>
    </row>
    <row r="38413" spans="1:2" x14ac:dyDescent="0.2">
      <c r="A38413" s="1" t="s">
        <v>26235</v>
      </c>
      <c r="B38413" t="str">
        <f t="shared" si="1279"/>
        <v>https://www.udobaer.de/out/media/public/cust/others/s0000882-2021-ch_it.pdf</v>
      </c>
    </row>
    <row r="38414" spans="1:2" x14ac:dyDescent="0.2">
      <c r="A38414" s="1" t="s">
        <v>3719</v>
      </c>
      <c r="B38414" t="str">
        <f t="shared" ref="B38414:B38445" si="1280">HYPERLINK("https://www.udobaer.de/out/media/public/cust/others/s0000883-2021-ch_it.pdf")</f>
        <v>https://www.udobaer.de/out/media/public/cust/others/s0000883-2021-ch_it.pdf</v>
      </c>
    </row>
    <row r="38415" spans="1:2" x14ac:dyDescent="0.2">
      <c r="A38415" s="1" t="s">
        <v>3720</v>
      </c>
      <c r="B38415" t="str">
        <f t="shared" si="1280"/>
        <v>https://www.udobaer.de/out/media/public/cust/others/s0000883-2021-ch_it.pdf</v>
      </c>
    </row>
    <row r="38416" spans="1:2" x14ac:dyDescent="0.2">
      <c r="A38416" s="1" t="s">
        <v>3721</v>
      </c>
      <c r="B38416" t="str">
        <f t="shared" si="1280"/>
        <v>https://www.udobaer.de/out/media/public/cust/others/s0000883-2021-ch_it.pdf</v>
      </c>
    </row>
    <row r="38417" spans="1:2" x14ac:dyDescent="0.2">
      <c r="A38417" s="1" t="s">
        <v>3722</v>
      </c>
      <c r="B38417" t="str">
        <f t="shared" si="1280"/>
        <v>https://www.udobaer.de/out/media/public/cust/others/s0000883-2021-ch_it.pdf</v>
      </c>
    </row>
    <row r="38418" spans="1:2" x14ac:dyDescent="0.2">
      <c r="A38418" s="1" t="s">
        <v>3723</v>
      </c>
      <c r="B38418" t="str">
        <f t="shared" si="1280"/>
        <v>https://www.udobaer.de/out/media/public/cust/others/s0000883-2021-ch_it.pdf</v>
      </c>
    </row>
    <row r="38419" spans="1:2" x14ac:dyDescent="0.2">
      <c r="A38419" s="1" t="s">
        <v>3724</v>
      </c>
      <c r="B38419" t="str">
        <f t="shared" si="1280"/>
        <v>https://www.udobaer.de/out/media/public/cust/others/s0000883-2021-ch_it.pdf</v>
      </c>
    </row>
    <row r="38420" spans="1:2" x14ac:dyDescent="0.2">
      <c r="A38420" s="1" t="s">
        <v>3725</v>
      </c>
      <c r="B38420" t="str">
        <f t="shared" si="1280"/>
        <v>https://www.udobaer.de/out/media/public/cust/others/s0000883-2021-ch_it.pdf</v>
      </c>
    </row>
    <row r="38421" spans="1:2" x14ac:dyDescent="0.2">
      <c r="A38421" s="1" t="s">
        <v>3726</v>
      </c>
      <c r="B38421" t="str">
        <f t="shared" si="1280"/>
        <v>https://www.udobaer.de/out/media/public/cust/others/s0000883-2021-ch_it.pdf</v>
      </c>
    </row>
    <row r="38422" spans="1:2" x14ac:dyDescent="0.2">
      <c r="A38422" s="1" t="s">
        <v>3727</v>
      </c>
      <c r="B38422" t="str">
        <f t="shared" si="1280"/>
        <v>https://www.udobaer.de/out/media/public/cust/others/s0000883-2021-ch_it.pdf</v>
      </c>
    </row>
    <row r="38423" spans="1:2" x14ac:dyDescent="0.2">
      <c r="A38423" s="1" t="s">
        <v>3728</v>
      </c>
      <c r="B38423" t="str">
        <f t="shared" si="1280"/>
        <v>https://www.udobaer.de/out/media/public/cust/others/s0000883-2021-ch_it.pdf</v>
      </c>
    </row>
    <row r="38424" spans="1:2" x14ac:dyDescent="0.2">
      <c r="A38424" s="1" t="s">
        <v>3729</v>
      </c>
      <c r="B38424" t="str">
        <f t="shared" si="1280"/>
        <v>https://www.udobaer.de/out/media/public/cust/others/s0000883-2021-ch_it.pdf</v>
      </c>
    </row>
    <row r="38425" spans="1:2" x14ac:dyDescent="0.2">
      <c r="A38425" s="1" t="s">
        <v>3730</v>
      </c>
      <c r="B38425" t="str">
        <f t="shared" si="1280"/>
        <v>https://www.udobaer.de/out/media/public/cust/others/s0000883-2021-ch_it.pdf</v>
      </c>
    </row>
    <row r="38426" spans="1:2" x14ac:dyDescent="0.2">
      <c r="A38426" s="1" t="s">
        <v>3731</v>
      </c>
      <c r="B38426" t="str">
        <f t="shared" si="1280"/>
        <v>https://www.udobaer.de/out/media/public/cust/others/s0000883-2021-ch_it.pdf</v>
      </c>
    </row>
    <row r="38427" spans="1:2" x14ac:dyDescent="0.2">
      <c r="A38427" s="1" t="s">
        <v>3732</v>
      </c>
      <c r="B38427" t="str">
        <f t="shared" si="1280"/>
        <v>https://www.udobaer.de/out/media/public/cust/others/s0000883-2021-ch_it.pdf</v>
      </c>
    </row>
    <row r="38428" spans="1:2" x14ac:dyDescent="0.2">
      <c r="A38428" s="1" t="s">
        <v>3733</v>
      </c>
      <c r="B38428" t="str">
        <f t="shared" si="1280"/>
        <v>https://www.udobaer.de/out/media/public/cust/others/s0000883-2021-ch_it.pdf</v>
      </c>
    </row>
    <row r="38429" spans="1:2" x14ac:dyDescent="0.2">
      <c r="A38429" s="1" t="s">
        <v>3734</v>
      </c>
      <c r="B38429" t="str">
        <f t="shared" si="1280"/>
        <v>https://www.udobaer.de/out/media/public/cust/others/s0000883-2021-ch_it.pdf</v>
      </c>
    </row>
    <row r="38430" spans="1:2" x14ac:dyDescent="0.2">
      <c r="A38430" s="1" t="s">
        <v>3735</v>
      </c>
      <c r="B38430" t="str">
        <f t="shared" si="1280"/>
        <v>https://www.udobaer.de/out/media/public/cust/others/s0000883-2021-ch_it.pdf</v>
      </c>
    </row>
    <row r="38431" spans="1:2" x14ac:dyDescent="0.2">
      <c r="A38431" s="1" t="s">
        <v>3736</v>
      </c>
      <c r="B38431" t="str">
        <f t="shared" si="1280"/>
        <v>https://www.udobaer.de/out/media/public/cust/others/s0000883-2021-ch_it.pdf</v>
      </c>
    </row>
    <row r="38432" spans="1:2" x14ac:dyDescent="0.2">
      <c r="A38432" s="1" t="s">
        <v>3737</v>
      </c>
      <c r="B38432" t="str">
        <f t="shared" si="1280"/>
        <v>https://www.udobaer.de/out/media/public/cust/others/s0000883-2021-ch_it.pdf</v>
      </c>
    </row>
    <row r="38433" spans="1:2" x14ac:dyDescent="0.2">
      <c r="A38433" s="1" t="s">
        <v>3738</v>
      </c>
      <c r="B38433" t="str">
        <f t="shared" si="1280"/>
        <v>https://www.udobaer.de/out/media/public/cust/others/s0000883-2021-ch_it.pdf</v>
      </c>
    </row>
    <row r="38434" spans="1:2" x14ac:dyDescent="0.2">
      <c r="A38434" s="1" t="s">
        <v>3739</v>
      </c>
      <c r="B38434" t="str">
        <f t="shared" si="1280"/>
        <v>https://www.udobaer.de/out/media/public/cust/others/s0000883-2021-ch_it.pdf</v>
      </c>
    </row>
    <row r="38435" spans="1:2" x14ac:dyDescent="0.2">
      <c r="A38435" s="1" t="s">
        <v>3740</v>
      </c>
      <c r="B38435" t="str">
        <f t="shared" si="1280"/>
        <v>https://www.udobaer.de/out/media/public/cust/others/s0000883-2021-ch_it.pdf</v>
      </c>
    </row>
    <row r="38436" spans="1:2" x14ac:dyDescent="0.2">
      <c r="A38436" s="1" t="s">
        <v>3741</v>
      </c>
      <c r="B38436" t="str">
        <f t="shared" si="1280"/>
        <v>https://www.udobaer.de/out/media/public/cust/others/s0000883-2021-ch_it.pdf</v>
      </c>
    </row>
    <row r="38437" spans="1:2" x14ac:dyDescent="0.2">
      <c r="A38437" s="1" t="s">
        <v>3742</v>
      </c>
      <c r="B38437" t="str">
        <f t="shared" si="1280"/>
        <v>https://www.udobaer.de/out/media/public/cust/others/s0000883-2021-ch_it.pdf</v>
      </c>
    </row>
    <row r="38438" spans="1:2" x14ac:dyDescent="0.2">
      <c r="A38438" s="1" t="s">
        <v>3743</v>
      </c>
      <c r="B38438" t="str">
        <f t="shared" si="1280"/>
        <v>https://www.udobaer.de/out/media/public/cust/others/s0000883-2021-ch_it.pdf</v>
      </c>
    </row>
    <row r="38439" spans="1:2" x14ac:dyDescent="0.2">
      <c r="A38439" s="1" t="s">
        <v>3744</v>
      </c>
      <c r="B38439" t="str">
        <f t="shared" si="1280"/>
        <v>https://www.udobaer.de/out/media/public/cust/others/s0000883-2021-ch_it.pdf</v>
      </c>
    </row>
    <row r="38440" spans="1:2" x14ac:dyDescent="0.2">
      <c r="A38440" s="1" t="s">
        <v>3745</v>
      </c>
      <c r="B38440" t="str">
        <f t="shared" si="1280"/>
        <v>https://www.udobaer.de/out/media/public/cust/others/s0000883-2021-ch_it.pdf</v>
      </c>
    </row>
    <row r="38441" spans="1:2" x14ac:dyDescent="0.2">
      <c r="A38441" s="1" t="s">
        <v>3746</v>
      </c>
      <c r="B38441" t="str">
        <f t="shared" si="1280"/>
        <v>https://www.udobaer.de/out/media/public/cust/others/s0000883-2021-ch_it.pdf</v>
      </c>
    </row>
    <row r="38442" spans="1:2" x14ac:dyDescent="0.2">
      <c r="A38442" s="1" t="s">
        <v>3747</v>
      </c>
      <c r="B38442" t="str">
        <f t="shared" si="1280"/>
        <v>https://www.udobaer.de/out/media/public/cust/others/s0000883-2021-ch_it.pdf</v>
      </c>
    </row>
    <row r="38443" spans="1:2" x14ac:dyDescent="0.2">
      <c r="A38443" s="1" t="s">
        <v>3748</v>
      </c>
      <c r="B38443" t="str">
        <f t="shared" si="1280"/>
        <v>https://www.udobaer.de/out/media/public/cust/others/s0000883-2021-ch_it.pdf</v>
      </c>
    </row>
    <row r="38444" spans="1:2" x14ac:dyDescent="0.2">
      <c r="A38444" s="1" t="s">
        <v>24907</v>
      </c>
      <c r="B38444" t="str">
        <f t="shared" si="1280"/>
        <v>https://www.udobaer.de/out/media/public/cust/others/s0000883-2021-ch_it.pdf</v>
      </c>
    </row>
    <row r="38445" spans="1:2" x14ac:dyDescent="0.2">
      <c r="A38445" s="1" t="s">
        <v>24908</v>
      </c>
      <c r="B38445" t="str">
        <f t="shared" si="1280"/>
        <v>https://www.udobaer.de/out/media/public/cust/others/s0000883-2021-ch_it.pdf</v>
      </c>
    </row>
    <row r="38446" spans="1:2" x14ac:dyDescent="0.2">
      <c r="A38446" s="1" t="s">
        <v>24909</v>
      </c>
      <c r="B38446" t="str">
        <f t="shared" ref="B38446:B38473" si="1281">HYPERLINK("https://www.udobaer.de/out/media/public/cust/others/s0000883-2021-ch_it.pdf")</f>
        <v>https://www.udobaer.de/out/media/public/cust/others/s0000883-2021-ch_it.pdf</v>
      </c>
    </row>
    <row r="38447" spans="1:2" x14ac:dyDescent="0.2">
      <c r="A38447" s="1" t="s">
        <v>24910</v>
      </c>
      <c r="B38447" t="str">
        <f t="shared" si="1281"/>
        <v>https://www.udobaer.de/out/media/public/cust/others/s0000883-2021-ch_it.pdf</v>
      </c>
    </row>
    <row r="38448" spans="1:2" x14ac:dyDescent="0.2">
      <c r="A38448" s="1" t="s">
        <v>24911</v>
      </c>
      <c r="B38448" t="str">
        <f t="shared" si="1281"/>
        <v>https://www.udobaer.de/out/media/public/cust/others/s0000883-2021-ch_it.pdf</v>
      </c>
    </row>
    <row r="38449" spans="1:2" x14ac:dyDescent="0.2">
      <c r="A38449" s="1" t="s">
        <v>24912</v>
      </c>
      <c r="B38449" t="str">
        <f t="shared" si="1281"/>
        <v>https://www.udobaer.de/out/media/public/cust/others/s0000883-2021-ch_it.pdf</v>
      </c>
    </row>
    <row r="38450" spans="1:2" x14ac:dyDescent="0.2">
      <c r="A38450" s="1" t="s">
        <v>24913</v>
      </c>
      <c r="B38450" t="str">
        <f t="shared" si="1281"/>
        <v>https://www.udobaer.de/out/media/public/cust/others/s0000883-2021-ch_it.pdf</v>
      </c>
    </row>
    <row r="38451" spans="1:2" x14ac:dyDescent="0.2">
      <c r="A38451" s="1" t="s">
        <v>24914</v>
      </c>
      <c r="B38451" t="str">
        <f t="shared" si="1281"/>
        <v>https://www.udobaer.de/out/media/public/cust/others/s0000883-2021-ch_it.pdf</v>
      </c>
    </row>
    <row r="38452" spans="1:2" x14ac:dyDescent="0.2">
      <c r="A38452" s="1" t="s">
        <v>24915</v>
      </c>
      <c r="B38452" t="str">
        <f t="shared" si="1281"/>
        <v>https://www.udobaer.de/out/media/public/cust/others/s0000883-2021-ch_it.pdf</v>
      </c>
    </row>
    <row r="38453" spans="1:2" x14ac:dyDescent="0.2">
      <c r="A38453" s="1" t="s">
        <v>24916</v>
      </c>
      <c r="B38453" t="str">
        <f t="shared" si="1281"/>
        <v>https://www.udobaer.de/out/media/public/cust/others/s0000883-2021-ch_it.pdf</v>
      </c>
    </row>
    <row r="38454" spans="1:2" x14ac:dyDescent="0.2">
      <c r="A38454" s="1" t="s">
        <v>24917</v>
      </c>
      <c r="B38454" t="str">
        <f t="shared" si="1281"/>
        <v>https://www.udobaer.de/out/media/public/cust/others/s0000883-2021-ch_it.pdf</v>
      </c>
    </row>
    <row r="38455" spans="1:2" x14ac:dyDescent="0.2">
      <c r="A38455" s="1" t="s">
        <v>24918</v>
      </c>
      <c r="B38455" t="str">
        <f t="shared" si="1281"/>
        <v>https://www.udobaer.de/out/media/public/cust/others/s0000883-2021-ch_it.pdf</v>
      </c>
    </row>
    <row r="38456" spans="1:2" x14ac:dyDescent="0.2">
      <c r="A38456" s="1" t="s">
        <v>24919</v>
      </c>
      <c r="B38456" t="str">
        <f t="shared" si="1281"/>
        <v>https://www.udobaer.de/out/media/public/cust/others/s0000883-2021-ch_it.pdf</v>
      </c>
    </row>
    <row r="38457" spans="1:2" x14ac:dyDescent="0.2">
      <c r="A38457" s="1" t="s">
        <v>24920</v>
      </c>
      <c r="B38457" t="str">
        <f t="shared" si="1281"/>
        <v>https://www.udobaer.de/out/media/public/cust/others/s0000883-2021-ch_it.pdf</v>
      </c>
    </row>
    <row r="38458" spans="1:2" x14ac:dyDescent="0.2">
      <c r="A38458" s="1" t="s">
        <v>24921</v>
      </c>
      <c r="B38458" t="str">
        <f t="shared" si="1281"/>
        <v>https://www.udobaer.de/out/media/public/cust/others/s0000883-2021-ch_it.pdf</v>
      </c>
    </row>
    <row r="38459" spans="1:2" x14ac:dyDescent="0.2">
      <c r="A38459" s="1" t="s">
        <v>24922</v>
      </c>
      <c r="B38459" t="str">
        <f t="shared" si="1281"/>
        <v>https://www.udobaer.de/out/media/public/cust/others/s0000883-2021-ch_it.pdf</v>
      </c>
    </row>
    <row r="38460" spans="1:2" x14ac:dyDescent="0.2">
      <c r="A38460" s="1" t="s">
        <v>24923</v>
      </c>
      <c r="B38460" t="str">
        <f t="shared" si="1281"/>
        <v>https://www.udobaer.de/out/media/public/cust/others/s0000883-2021-ch_it.pdf</v>
      </c>
    </row>
    <row r="38461" spans="1:2" x14ac:dyDescent="0.2">
      <c r="A38461" s="1" t="s">
        <v>24924</v>
      </c>
      <c r="B38461" t="str">
        <f t="shared" si="1281"/>
        <v>https://www.udobaer.de/out/media/public/cust/others/s0000883-2021-ch_it.pdf</v>
      </c>
    </row>
    <row r="38462" spans="1:2" x14ac:dyDescent="0.2">
      <c r="A38462" s="1" t="s">
        <v>24925</v>
      </c>
      <c r="B38462" t="str">
        <f t="shared" si="1281"/>
        <v>https://www.udobaer.de/out/media/public/cust/others/s0000883-2021-ch_it.pdf</v>
      </c>
    </row>
    <row r="38463" spans="1:2" x14ac:dyDescent="0.2">
      <c r="A38463" s="1" t="s">
        <v>24926</v>
      </c>
      <c r="B38463" t="str">
        <f t="shared" si="1281"/>
        <v>https://www.udobaer.de/out/media/public/cust/others/s0000883-2021-ch_it.pdf</v>
      </c>
    </row>
    <row r="38464" spans="1:2" x14ac:dyDescent="0.2">
      <c r="A38464" s="1" t="s">
        <v>24937</v>
      </c>
      <c r="B38464" t="str">
        <f t="shared" si="1281"/>
        <v>https://www.udobaer.de/out/media/public/cust/others/s0000883-2021-ch_it.pdf</v>
      </c>
    </row>
    <row r="38465" spans="1:2" x14ac:dyDescent="0.2">
      <c r="A38465" s="1" t="s">
        <v>24938</v>
      </c>
      <c r="B38465" t="str">
        <f t="shared" si="1281"/>
        <v>https://www.udobaer.de/out/media/public/cust/others/s0000883-2021-ch_it.pdf</v>
      </c>
    </row>
    <row r="38466" spans="1:2" x14ac:dyDescent="0.2">
      <c r="A38466" s="1" t="s">
        <v>24939</v>
      </c>
      <c r="B38466" t="str">
        <f t="shared" si="1281"/>
        <v>https://www.udobaer.de/out/media/public/cust/others/s0000883-2021-ch_it.pdf</v>
      </c>
    </row>
    <row r="38467" spans="1:2" x14ac:dyDescent="0.2">
      <c r="A38467" s="1" t="s">
        <v>24940</v>
      </c>
      <c r="B38467" t="str">
        <f t="shared" si="1281"/>
        <v>https://www.udobaer.de/out/media/public/cust/others/s0000883-2021-ch_it.pdf</v>
      </c>
    </row>
    <row r="38468" spans="1:2" x14ac:dyDescent="0.2">
      <c r="A38468" s="1" t="s">
        <v>24941</v>
      </c>
      <c r="B38468" t="str">
        <f t="shared" si="1281"/>
        <v>https://www.udobaer.de/out/media/public/cust/others/s0000883-2021-ch_it.pdf</v>
      </c>
    </row>
    <row r="38469" spans="1:2" x14ac:dyDescent="0.2">
      <c r="A38469" s="1" t="s">
        <v>24942</v>
      </c>
      <c r="B38469" t="str">
        <f t="shared" si="1281"/>
        <v>https://www.udobaer.de/out/media/public/cust/others/s0000883-2021-ch_it.pdf</v>
      </c>
    </row>
    <row r="38470" spans="1:2" x14ac:dyDescent="0.2">
      <c r="A38470" s="1" t="s">
        <v>24943</v>
      </c>
      <c r="B38470" t="str">
        <f t="shared" si="1281"/>
        <v>https://www.udobaer.de/out/media/public/cust/others/s0000883-2021-ch_it.pdf</v>
      </c>
    </row>
    <row r="38471" spans="1:2" x14ac:dyDescent="0.2">
      <c r="A38471" s="1" t="s">
        <v>24944</v>
      </c>
      <c r="B38471" t="str">
        <f t="shared" si="1281"/>
        <v>https://www.udobaer.de/out/media/public/cust/others/s0000883-2021-ch_it.pdf</v>
      </c>
    </row>
    <row r="38472" spans="1:2" x14ac:dyDescent="0.2">
      <c r="A38472" s="1" t="s">
        <v>24945</v>
      </c>
      <c r="B38472" t="str">
        <f t="shared" si="1281"/>
        <v>https://www.udobaer.de/out/media/public/cust/others/s0000883-2021-ch_it.pdf</v>
      </c>
    </row>
    <row r="38473" spans="1:2" x14ac:dyDescent="0.2">
      <c r="A38473" s="1" t="s">
        <v>24946</v>
      </c>
      <c r="B38473" t="str">
        <f t="shared" si="1281"/>
        <v>https://www.udobaer.de/out/media/public/cust/others/s0000883-2021-ch_it.pdf</v>
      </c>
    </row>
    <row r="38474" spans="1:2" x14ac:dyDescent="0.2">
      <c r="A38474" s="1" t="s">
        <v>39966</v>
      </c>
      <c r="B38474" t="str">
        <f t="shared" ref="B38474:B38537" si="1282">HYPERLINK("https://www.udobaer.de/out/media/public/cust/others/s0000884-2021-ch_it.pdf")</f>
        <v>https://www.udobaer.de/out/media/public/cust/others/s0000884-2021-ch_it.pdf</v>
      </c>
    </row>
    <row r="38475" spans="1:2" x14ac:dyDescent="0.2">
      <c r="A38475" s="1" t="s">
        <v>39967</v>
      </c>
      <c r="B38475" t="str">
        <f t="shared" si="1282"/>
        <v>https://www.udobaer.de/out/media/public/cust/others/s0000884-2021-ch_it.pdf</v>
      </c>
    </row>
    <row r="38476" spans="1:2" x14ac:dyDescent="0.2">
      <c r="A38476" s="1" t="s">
        <v>39968</v>
      </c>
      <c r="B38476" t="str">
        <f t="shared" si="1282"/>
        <v>https://www.udobaer.de/out/media/public/cust/others/s0000884-2021-ch_it.pdf</v>
      </c>
    </row>
    <row r="38477" spans="1:2" x14ac:dyDescent="0.2">
      <c r="A38477" s="1" t="s">
        <v>39969</v>
      </c>
      <c r="B38477" t="str">
        <f t="shared" si="1282"/>
        <v>https://www.udobaer.de/out/media/public/cust/others/s0000884-2021-ch_it.pdf</v>
      </c>
    </row>
    <row r="38478" spans="1:2" x14ac:dyDescent="0.2">
      <c r="A38478" s="1" t="s">
        <v>39970</v>
      </c>
      <c r="B38478" t="str">
        <f t="shared" si="1282"/>
        <v>https://www.udobaer.de/out/media/public/cust/others/s0000884-2021-ch_it.pdf</v>
      </c>
    </row>
    <row r="38479" spans="1:2" x14ac:dyDescent="0.2">
      <c r="A38479" s="1" t="s">
        <v>39971</v>
      </c>
      <c r="B38479" t="str">
        <f t="shared" si="1282"/>
        <v>https://www.udobaer.de/out/media/public/cust/others/s0000884-2021-ch_it.pdf</v>
      </c>
    </row>
    <row r="38480" spans="1:2" x14ac:dyDescent="0.2">
      <c r="A38480" s="1" t="s">
        <v>39972</v>
      </c>
      <c r="B38480" t="str">
        <f t="shared" si="1282"/>
        <v>https://www.udobaer.de/out/media/public/cust/others/s0000884-2021-ch_it.pdf</v>
      </c>
    </row>
    <row r="38481" spans="1:2" x14ac:dyDescent="0.2">
      <c r="A38481" s="1" t="s">
        <v>39973</v>
      </c>
      <c r="B38481" t="str">
        <f t="shared" si="1282"/>
        <v>https://www.udobaer.de/out/media/public/cust/others/s0000884-2021-ch_it.pdf</v>
      </c>
    </row>
    <row r="38482" spans="1:2" x14ac:dyDescent="0.2">
      <c r="A38482" s="1" t="s">
        <v>39974</v>
      </c>
      <c r="B38482" t="str">
        <f t="shared" si="1282"/>
        <v>https://www.udobaer.de/out/media/public/cust/others/s0000884-2021-ch_it.pdf</v>
      </c>
    </row>
    <row r="38483" spans="1:2" x14ac:dyDescent="0.2">
      <c r="A38483" s="1" t="s">
        <v>39975</v>
      </c>
      <c r="B38483" t="str">
        <f t="shared" si="1282"/>
        <v>https://www.udobaer.de/out/media/public/cust/others/s0000884-2021-ch_it.pdf</v>
      </c>
    </row>
    <row r="38484" spans="1:2" x14ac:dyDescent="0.2">
      <c r="A38484" s="1" t="s">
        <v>39976</v>
      </c>
      <c r="B38484" t="str">
        <f t="shared" si="1282"/>
        <v>https://www.udobaer.de/out/media/public/cust/others/s0000884-2021-ch_it.pdf</v>
      </c>
    </row>
    <row r="38485" spans="1:2" x14ac:dyDescent="0.2">
      <c r="A38485" s="1" t="s">
        <v>39977</v>
      </c>
      <c r="B38485" t="str">
        <f t="shared" si="1282"/>
        <v>https://www.udobaer.de/out/media/public/cust/others/s0000884-2021-ch_it.pdf</v>
      </c>
    </row>
    <row r="38486" spans="1:2" x14ac:dyDescent="0.2">
      <c r="A38486" s="1" t="s">
        <v>39978</v>
      </c>
      <c r="B38486" t="str">
        <f t="shared" si="1282"/>
        <v>https://www.udobaer.de/out/media/public/cust/others/s0000884-2021-ch_it.pdf</v>
      </c>
    </row>
    <row r="38487" spans="1:2" x14ac:dyDescent="0.2">
      <c r="A38487" s="1" t="s">
        <v>39979</v>
      </c>
      <c r="B38487" t="str">
        <f t="shared" si="1282"/>
        <v>https://www.udobaer.de/out/media/public/cust/others/s0000884-2021-ch_it.pdf</v>
      </c>
    </row>
    <row r="38488" spans="1:2" x14ac:dyDescent="0.2">
      <c r="A38488" s="1" t="s">
        <v>39980</v>
      </c>
      <c r="B38488" t="str">
        <f t="shared" si="1282"/>
        <v>https://www.udobaer.de/out/media/public/cust/others/s0000884-2021-ch_it.pdf</v>
      </c>
    </row>
    <row r="38489" spans="1:2" x14ac:dyDescent="0.2">
      <c r="A38489" s="1" t="s">
        <v>39981</v>
      </c>
      <c r="B38489" t="str">
        <f t="shared" si="1282"/>
        <v>https://www.udobaer.de/out/media/public/cust/others/s0000884-2021-ch_it.pdf</v>
      </c>
    </row>
    <row r="38490" spans="1:2" x14ac:dyDescent="0.2">
      <c r="A38490" s="1" t="s">
        <v>39982</v>
      </c>
      <c r="B38490" t="str">
        <f t="shared" si="1282"/>
        <v>https://www.udobaer.de/out/media/public/cust/others/s0000884-2021-ch_it.pdf</v>
      </c>
    </row>
    <row r="38491" spans="1:2" x14ac:dyDescent="0.2">
      <c r="A38491" s="1" t="s">
        <v>39983</v>
      </c>
      <c r="B38491" t="str">
        <f t="shared" si="1282"/>
        <v>https://www.udobaer.de/out/media/public/cust/others/s0000884-2021-ch_it.pdf</v>
      </c>
    </row>
    <row r="38492" spans="1:2" x14ac:dyDescent="0.2">
      <c r="A38492" s="1" t="s">
        <v>39984</v>
      </c>
      <c r="B38492" t="str">
        <f t="shared" si="1282"/>
        <v>https://www.udobaer.de/out/media/public/cust/others/s0000884-2021-ch_it.pdf</v>
      </c>
    </row>
    <row r="38493" spans="1:2" x14ac:dyDescent="0.2">
      <c r="A38493" s="1" t="s">
        <v>39985</v>
      </c>
      <c r="B38493" t="str">
        <f t="shared" si="1282"/>
        <v>https://www.udobaer.de/out/media/public/cust/others/s0000884-2021-ch_it.pdf</v>
      </c>
    </row>
    <row r="38494" spans="1:2" x14ac:dyDescent="0.2">
      <c r="A38494" s="1" t="s">
        <v>39986</v>
      </c>
      <c r="B38494" t="str">
        <f t="shared" si="1282"/>
        <v>https://www.udobaer.de/out/media/public/cust/others/s0000884-2021-ch_it.pdf</v>
      </c>
    </row>
    <row r="38495" spans="1:2" x14ac:dyDescent="0.2">
      <c r="A38495" s="1" t="s">
        <v>39987</v>
      </c>
      <c r="B38495" t="str">
        <f t="shared" si="1282"/>
        <v>https://www.udobaer.de/out/media/public/cust/others/s0000884-2021-ch_it.pdf</v>
      </c>
    </row>
    <row r="38496" spans="1:2" x14ac:dyDescent="0.2">
      <c r="A38496" s="1" t="s">
        <v>39988</v>
      </c>
      <c r="B38496" t="str">
        <f t="shared" si="1282"/>
        <v>https://www.udobaer.de/out/media/public/cust/others/s0000884-2021-ch_it.pdf</v>
      </c>
    </row>
    <row r="38497" spans="1:2" x14ac:dyDescent="0.2">
      <c r="A38497" s="1" t="s">
        <v>39989</v>
      </c>
      <c r="B38497" t="str">
        <f t="shared" si="1282"/>
        <v>https://www.udobaer.de/out/media/public/cust/others/s0000884-2021-ch_it.pdf</v>
      </c>
    </row>
    <row r="38498" spans="1:2" x14ac:dyDescent="0.2">
      <c r="A38498" s="1" t="s">
        <v>39990</v>
      </c>
      <c r="B38498" t="str">
        <f t="shared" si="1282"/>
        <v>https://www.udobaer.de/out/media/public/cust/others/s0000884-2021-ch_it.pdf</v>
      </c>
    </row>
    <row r="38499" spans="1:2" x14ac:dyDescent="0.2">
      <c r="A38499" s="1" t="s">
        <v>39991</v>
      </c>
      <c r="B38499" t="str">
        <f t="shared" si="1282"/>
        <v>https://www.udobaer.de/out/media/public/cust/others/s0000884-2021-ch_it.pdf</v>
      </c>
    </row>
    <row r="38500" spans="1:2" x14ac:dyDescent="0.2">
      <c r="A38500" s="1" t="s">
        <v>39992</v>
      </c>
      <c r="B38500" t="str">
        <f t="shared" si="1282"/>
        <v>https://www.udobaer.de/out/media/public/cust/others/s0000884-2021-ch_it.pdf</v>
      </c>
    </row>
    <row r="38501" spans="1:2" x14ac:dyDescent="0.2">
      <c r="A38501" s="1" t="s">
        <v>39993</v>
      </c>
      <c r="B38501" t="str">
        <f t="shared" si="1282"/>
        <v>https://www.udobaer.de/out/media/public/cust/others/s0000884-2021-ch_it.pdf</v>
      </c>
    </row>
    <row r="38502" spans="1:2" x14ac:dyDescent="0.2">
      <c r="A38502" s="1" t="s">
        <v>39994</v>
      </c>
      <c r="B38502" t="str">
        <f t="shared" si="1282"/>
        <v>https://www.udobaer.de/out/media/public/cust/others/s0000884-2021-ch_it.pdf</v>
      </c>
    </row>
    <row r="38503" spans="1:2" x14ac:dyDescent="0.2">
      <c r="A38503" s="1" t="s">
        <v>39995</v>
      </c>
      <c r="B38503" t="str">
        <f t="shared" si="1282"/>
        <v>https://www.udobaer.de/out/media/public/cust/others/s0000884-2021-ch_it.pdf</v>
      </c>
    </row>
    <row r="38504" spans="1:2" x14ac:dyDescent="0.2">
      <c r="A38504" s="1" t="s">
        <v>39996</v>
      </c>
      <c r="B38504" t="str">
        <f t="shared" si="1282"/>
        <v>https://www.udobaer.de/out/media/public/cust/others/s0000884-2021-ch_it.pdf</v>
      </c>
    </row>
    <row r="38505" spans="1:2" x14ac:dyDescent="0.2">
      <c r="A38505" s="1" t="s">
        <v>39997</v>
      </c>
      <c r="B38505" t="str">
        <f t="shared" si="1282"/>
        <v>https://www.udobaer.de/out/media/public/cust/others/s0000884-2021-ch_it.pdf</v>
      </c>
    </row>
    <row r="38506" spans="1:2" x14ac:dyDescent="0.2">
      <c r="A38506" s="1" t="s">
        <v>39998</v>
      </c>
      <c r="B38506" t="str">
        <f t="shared" si="1282"/>
        <v>https://www.udobaer.de/out/media/public/cust/others/s0000884-2021-ch_it.pdf</v>
      </c>
    </row>
    <row r="38507" spans="1:2" x14ac:dyDescent="0.2">
      <c r="A38507" s="1" t="s">
        <v>39999</v>
      </c>
      <c r="B38507" t="str">
        <f t="shared" si="1282"/>
        <v>https://www.udobaer.de/out/media/public/cust/others/s0000884-2021-ch_it.pdf</v>
      </c>
    </row>
    <row r="38508" spans="1:2" x14ac:dyDescent="0.2">
      <c r="A38508" s="1" t="s">
        <v>40000</v>
      </c>
      <c r="B38508" t="str">
        <f t="shared" si="1282"/>
        <v>https://www.udobaer.de/out/media/public/cust/others/s0000884-2021-ch_it.pdf</v>
      </c>
    </row>
    <row r="38509" spans="1:2" x14ac:dyDescent="0.2">
      <c r="A38509" s="1" t="s">
        <v>40001</v>
      </c>
      <c r="B38509" t="str">
        <f t="shared" si="1282"/>
        <v>https://www.udobaer.de/out/media/public/cust/others/s0000884-2021-ch_it.pdf</v>
      </c>
    </row>
    <row r="38510" spans="1:2" x14ac:dyDescent="0.2">
      <c r="A38510" s="1" t="s">
        <v>40002</v>
      </c>
      <c r="B38510" t="str">
        <f t="shared" si="1282"/>
        <v>https://www.udobaer.de/out/media/public/cust/others/s0000884-2021-ch_it.pdf</v>
      </c>
    </row>
    <row r="38511" spans="1:2" x14ac:dyDescent="0.2">
      <c r="A38511" s="1" t="s">
        <v>40003</v>
      </c>
      <c r="B38511" t="str">
        <f t="shared" si="1282"/>
        <v>https://www.udobaer.de/out/media/public/cust/others/s0000884-2021-ch_it.pdf</v>
      </c>
    </row>
    <row r="38512" spans="1:2" x14ac:dyDescent="0.2">
      <c r="A38512" s="1" t="s">
        <v>40004</v>
      </c>
      <c r="B38512" t="str">
        <f t="shared" si="1282"/>
        <v>https://www.udobaer.de/out/media/public/cust/others/s0000884-2021-ch_it.pdf</v>
      </c>
    </row>
    <row r="38513" spans="1:2" x14ac:dyDescent="0.2">
      <c r="A38513" s="1" t="s">
        <v>40005</v>
      </c>
      <c r="B38513" t="str">
        <f t="shared" si="1282"/>
        <v>https://www.udobaer.de/out/media/public/cust/others/s0000884-2021-ch_it.pdf</v>
      </c>
    </row>
    <row r="38514" spans="1:2" x14ac:dyDescent="0.2">
      <c r="A38514" s="1" t="s">
        <v>40006</v>
      </c>
      <c r="B38514" t="str">
        <f t="shared" si="1282"/>
        <v>https://www.udobaer.de/out/media/public/cust/others/s0000884-2021-ch_it.pdf</v>
      </c>
    </row>
    <row r="38515" spans="1:2" x14ac:dyDescent="0.2">
      <c r="A38515" s="1" t="s">
        <v>40007</v>
      </c>
      <c r="B38515" t="str">
        <f t="shared" si="1282"/>
        <v>https://www.udobaer.de/out/media/public/cust/others/s0000884-2021-ch_it.pdf</v>
      </c>
    </row>
    <row r="38516" spans="1:2" x14ac:dyDescent="0.2">
      <c r="A38516" s="1" t="s">
        <v>40008</v>
      </c>
      <c r="B38516" t="str">
        <f t="shared" si="1282"/>
        <v>https://www.udobaer.de/out/media/public/cust/others/s0000884-2021-ch_it.pdf</v>
      </c>
    </row>
    <row r="38517" spans="1:2" x14ac:dyDescent="0.2">
      <c r="A38517" s="1" t="s">
        <v>40009</v>
      </c>
      <c r="B38517" t="str">
        <f t="shared" si="1282"/>
        <v>https://www.udobaer.de/out/media/public/cust/others/s0000884-2021-ch_it.pdf</v>
      </c>
    </row>
    <row r="38518" spans="1:2" x14ac:dyDescent="0.2">
      <c r="A38518" s="1" t="s">
        <v>40010</v>
      </c>
      <c r="B38518" t="str">
        <f t="shared" si="1282"/>
        <v>https://www.udobaer.de/out/media/public/cust/others/s0000884-2021-ch_it.pdf</v>
      </c>
    </row>
    <row r="38519" spans="1:2" x14ac:dyDescent="0.2">
      <c r="A38519" s="1" t="s">
        <v>40011</v>
      </c>
      <c r="B38519" t="str">
        <f t="shared" si="1282"/>
        <v>https://www.udobaer.de/out/media/public/cust/others/s0000884-2021-ch_it.pdf</v>
      </c>
    </row>
    <row r="38520" spans="1:2" x14ac:dyDescent="0.2">
      <c r="A38520" s="1" t="s">
        <v>40012</v>
      </c>
      <c r="B38520" t="str">
        <f t="shared" si="1282"/>
        <v>https://www.udobaer.de/out/media/public/cust/others/s0000884-2021-ch_it.pdf</v>
      </c>
    </row>
    <row r="38521" spans="1:2" x14ac:dyDescent="0.2">
      <c r="A38521" s="1" t="s">
        <v>40013</v>
      </c>
      <c r="B38521" t="str">
        <f t="shared" si="1282"/>
        <v>https://www.udobaer.de/out/media/public/cust/others/s0000884-2021-ch_it.pdf</v>
      </c>
    </row>
    <row r="38522" spans="1:2" x14ac:dyDescent="0.2">
      <c r="A38522" s="1" t="s">
        <v>40014</v>
      </c>
      <c r="B38522" t="str">
        <f t="shared" si="1282"/>
        <v>https://www.udobaer.de/out/media/public/cust/others/s0000884-2021-ch_it.pdf</v>
      </c>
    </row>
    <row r="38523" spans="1:2" x14ac:dyDescent="0.2">
      <c r="A38523" s="1" t="s">
        <v>40015</v>
      </c>
      <c r="B38523" t="str">
        <f t="shared" si="1282"/>
        <v>https://www.udobaer.de/out/media/public/cust/others/s0000884-2021-ch_it.pdf</v>
      </c>
    </row>
    <row r="38524" spans="1:2" x14ac:dyDescent="0.2">
      <c r="A38524" s="1" t="s">
        <v>40016</v>
      </c>
      <c r="B38524" t="str">
        <f t="shared" si="1282"/>
        <v>https://www.udobaer.de/out/media/public/cust/others/s0000884-2021-ch_it.pdf</v>
      </c>
    </row>
    <row r="38525" spans="1:2" x14ac:dyDescent="0.2">
      <c r="A38525" s="1" t="s">
        <v>40017</v>
      </c>
      <c r="B38525" t="str">
        <f t="shared" si="1282"/>
        <v>https://www.udobaer.de/out/media/public/cust/others/s0000884-2021-ch_it.pdf</v>
      </c>
    </row>
    <row r="38526" spans="1:2" x14ac:dyDescent="0.2">
      <c r="A38526" s="1" t="s">
        <v>40018</v>
      </c>
      <c r="B38526" t="str">
        <f t="shared" si="1282"/>
        <v>https://www.udobaer.de/out/media/public/cust/others/s0000884-2021-ch_it.pdf</v>
      </c>
    </row>
    <row r="38527" spans="1:2" x14ac:dyDescent="0.2">
      <c r="A38527" s="1" t="s">
        <v>40019</v>
      </c>
      <c r="B38527" t="str">
        <f t="shared" si="1282"/>
        <v>https://www.udobaer.de/out/media/public/cust/others/s0000884-2021-ch_it.pdf</v>
      </c>
    </row>
    <row r="38528" spans="1:2" x14ac:dyDescent="0.2">
      <c r="A38528" s="1" t="s">
        <v>40020</v>
      </c>
      <c r="B38528" t="str">
        <f t="shared" si="1282"/>
        <v>https://www.udobaer.de/out/media/public/cust/others/s0000884-2021-ch_it.pdf</v>
      </c>
    </row>
    <row r="38529" spans="1:2" x14ac:dyDescent="0.2">
      <c r="A38529" s="1" t="s">
        <v>40021</v>
      </c>
      <c r="B38529" t="str">
        <f t="shared" si="1282"/>
        <v>https://www.udobaer.de/out/media/public/cust/others/s0000884-2021-ch_it.pdf</v>
      </c>
    </row>
    <row r="38530" spans="1:2" x14ac:dyDescent="0.2">
      <c r="A38530" s="1" t="s">
        <v>40022</v>
      </c>
      <c r="B38530" t="str">
        <f t="shared" si="1282"/>
        <v>https://www.udobaer.de/out/media/public/cust/others/s0000884-2021-ch_it.pdf</v>
      </c>
    </row>
    <row r="38531" spans="1:2" x14ac:dyDescent="0.2">
      <c r="A38531" s="1" t="s">
        <v>40023</v>
      </c>
      <c r="B38531" t="str">
        <f t="shared" si="1282"/>
        <v>https://www.udobaer.de/out/media/public/cust/others/s0000884-2021-ch_it.pdf</v>
      </c>
    </row>
    <row r="38532" spans="1:2" x14ac:dyDescent="0.2">
      <c r="A38532" s="1" t="s">
        <v>40024</v>
      </c>
      <c r="B38532" t="str">
        <f t="shared" si="1282"/>
        <v>https://www.udobaer.de/out/media/public/cust/others/s0000884-2021-ch_it.pdf</v>
      </c>
    </row>
    <row r="38533" spans="1:2" x14ac:dyDescent="0.2">
      <c r="A38533" s="1" t="s">
        <v>40025</v>
      </c>
      <c r="B38533" t="str">
        <f t="shared" si="1282"/>
        <v>https://www.udobaer.de/out/media/public/cust/others/s0000884-2021-ch_it.pdf</v>
      </c>
    </row>
    <row r="38534" spans="1:2" x14ac:dyDescent="0.2">
      <c r="A38534" s="1" t="s">
        <v>40026</v>
      </c>
      <c r="B38534" t="str">
        <f t="shared" si="1282"/>
        <v>https://www.udobaer.de/out/media/public/cust/others/s0000884-2021-ch_it.pdf</v>
      </c>
    </row>
    <row r="38535" spans="1:2" x14ac:dyDescent="0.2">
      <c r="A38535" s="1" t="s">
        <v>40027</v>
      </c>
      <c r="B38535" t="str">
        <f t="shared" si="1282"/>
        <v>https://www.udobaer.de/out/media/public/cust/others/s0000884-2021-ch_it.pdf</v>
      </c>
    </row>
    <row r="38536" spans="1:2" x14ac:dyDescent="0.2">
      <c r="A38536" s="1" t="s">
        <v>40028</v>
      </c>
      <c r="B38536" t="str">
        <f t="shared" si="1282"/>
        <v>https://www.udobaer.de/out/media/public/cust/others/s0000884-2021-ch_it.pdf</v>
      </c>
    </row>
    <row r="38537" spans="1:2" x14ac:dyDescent="0.2">
      <c r="A38537" s="1" t="s">
        <v>40029</v>
      </c>
      <c r="B38537" t="str">
        <f t="shared" si="1282"/>
        <v>https://www.udobaer.de/out/media/public/cust/others/s0000884-2021-ch_it.pdf</v>
      </c>
    </row>
    <row r="38538" spans="1:2" x14ac:dyDescent="0.2">
      <c r="A38538" s="1" t="s">
        <v>40030</v>
      </c>
      <c r="B38538" t="str">
        <f t="shared" ref="B38538:B38601" si="1283">HYPERLINK("https://www.udobaer.de/out/media/public/cust/others/s0000884-2021-ch_it.pdf")</f>
        <v>https://www.udobaer.de/out/media/public/cust/others/s0000884-2021-ch_it.pdf</v>
      </c>
    </row>
    <row r="38539" spans="1:2" x14ac:dyDescent="0.2">
      <c r="A38539" s="1" t="s">
        <v>40031</v>
      </c>
      <c r="B38539" t="str">
        <f t="shared" si="1283"/>
        <v>https://www.udobaer.de/out/media/public/cust/others/s0000884-2021-ch_it.pdf</v>
      </c>
    </row>
    <row r="38540" spans="1:2" x14ac:dyDescent="0.2">
      <c r="A38540" s="1" t="s">
        <v>40032</v>
      </c>
      <c r="B38540" t="str">
        <f t="shared" si="1283"/>
        <v>https://www.udobaer.de/out/media/public/cust/others/s0000884-2021-ch_it.pdf</v>
      </c>
    </row>
    <row r="38541" spans="1:2" x14ac:dyDescent="0.2">
      <c r="A38541" s="1" t="s">
        <v>40033</v>
      </c>
      <c r="B38541" t="str">
        <f t="shared" si="1283"/>
        <v>https://www.udobaer.de/out/media/public/cust/others/s0000884-2021-ch_it.pdf</v>
      </c>
    </row>
    <row r="38542" spans="1:2" x14ac:dyDescent="0.2">
      <c r="A38542" s="1" t="s">
        <v>40034</v>
      </c>
      <c r="B38542" t="str">
        <f t="shared" si="1283"/>
        <v>https://www.udobaer.de/out/media/public/cust/others/s0000884-2021-ch_it.pdf</v>
      </c>
    </row>
    <row r="38543" spans="1:2" x14ac:dyDescent="0.2">
      <c r="A38543" s="1" t="s">
        <v>40035</v>
      </c>
      <c r="B38543" t="str">
        <f t="shared" si="1283"/>
        <v>https://www.udobaer.de/out/media/public/cust/others/s0000884-2021-ch_it.pdf</v>
      </c>
    </row>
    <row r="38544" spans="1:2" x14ac:dyDescent="0.2">
      <c r="A38544" s="1" t="s">
        <v>40036</v>
      </c>
      <c r="B38544" t="str">
        <f t="shared" si="1283"/>
        <v>https://www.udobaer.de/out/media/public/cust/others/s0000884-2021-ch_it.pdf</v>
      </c>
    </row>
    <row r="38545" spans="1:2" x14ac:dyDescent="0.2">
      <c r="A38545" s="1" t="s">
        <v>40037</v>
      </c>
      <c r="B38545" t="str">
        <f t="shared" si="1283"/>
        <v>https://www.udobaer.de/out/media/public/cust/others/s0000884-2021-ch_it.pdf</v>
      </c>
    </row>
    <row r="38546" spans="1:2" x14ac:dyDescent="0.2">
      <c r="A38546" s="1" t="s">
        <v>40038</v>
      </c>
      <c r="B38546" t="str">
        <f t="shared" si="1283"/>
        <v>https://www.udobaer.de/out/media/public/cust/others/s0000884-2021-ch_it.pdf</v>
      </c>
    </row>
    <row r="38547" spans="1:2" x14ac:dyDescent="0.2">
      <c r="A38547" s="1" t="s">
        <v>40039</v>
      </c>
      <c r="B38547" t="str">
        <f t="shared" si="1283"/>
        <v>https://www.udobaer.de/out/media/public/cust/others/s0000884-2021-ch_it.pdf</v>
      </c>
    </row>
    <row r="38548" spans="1:2" x14ac:dyDescent="0.2">
      <c r="A38548" s="1" t="s">
        <v>40040</v>
      </c>
      <c r="B38548" t="str">
        <f t="shared" si="1283"/>
        <v>https://www.udobaer.de/out/media/public/cust/others/s0000884-2021-ch_it.pdf</v>
      </c>
    </row>
    <row r="38549" spans="1:2" x14ac:dyDescent="0.2">
      <c r="A38549" s="1" t="s">
        <v>40041</v>
      </c>
      <c r="B38549" t="str">
        <f t="shared" si="1283"/>
        <v>https://www.udobaer.de/out/media/public/cust/others/s0000884-2021-ch_it.pdf</v>
      </c>
    </row>
    <row r="38550" spans="1:2" x14ac:dyDescent="0.2">
      <c r="A38550" s="1" t="s">
        <v>40042</v>
      </c>
      <c r="B38550" t="str">
        <f t="shared" si="1283"/>
        <v>https://www.udobaer.de/out/media/public/cust/others/s0000884-2021-ch_it.pdf</v>
      </c>
    </row>
    <row r="38551" spans="1:2" x14ac:dyDescent="0.2">
      <c r="A38551" s="1" t="s">
        <v>40043</v>
      </c>
      <c r="B38551" t="str">
        <f t="shared" si="1283"/>
        <v>https://www.udobaer.de/out/media/public/cust/others/s0000884-2021-ch_it.pdf</v>
      </c>
    </row>
    <row r="38552" spans="1:2" x14ac:dyDescent="0.2">
      <c r="A38552" s="1" t="s">
        <v>40044</v>
      </c>
      <c r="B38552" t="str">
        <f t="shared" si="1283"/>
        <v>https://www.udobaer.de/out/media/public/cust/others/s0000884-2021-ch_it.pdf</v>
      </c>
    </row>
    <row r="38553" spans="1:2" x14ac:dyDescent="0.2">
      <c r="A38553" s="1" t="s">
        <v>40045</v>
      </c>
      <c r="B38553" t="str">
        <f t="shared" si="1283"/>
        <v>https://www.udobaer.de/out/media/public/cust/others/s0000884-2021-ch_it.pdf</v>
      </c>
    </row>
    <row r="38554" spans="1:2" x14ac:dyDescent="0.2">
      <c r="A38554" s="1" t="s">
        <v>40046</v>
      </c>
      <c r="B38554" t="str">
        <f t="shared" si="1283"/>
        <v>https://www.udobaer.de/out/media/public/cust/others/s0000884-2021-ch_it.pdf</v>
      </c>
    </row>
    <row r="38555" spans="1:2" x14ac:dyDescent="0.2">
      <c r="A38555" s="1" t="s">
        <v>40047</v>
      </c>
      <c r="B38555" t="str">
        <f t="shared" si="1283"/>
        <v>https://www.udobaer.de/out/media/public/cust/others/s0000884-2021-ch_it.pdf</v>
      </c>
    </row>
    <row r="38556" spans="1:2" x14ac:dyDescent="0.2">
      <c r="A38556" s="1" t="s">
        <v>40048</v>
      </c>
      <c r="B38556" t="str">
        <f t="shared" si="1283"/>
        <v>https://www.udobaer.de/out/media/public/cust/others/s0000884-2021-ch_it.pdf</v>
      </c>
    </row>
    <row r="38557" spans="1:2" x14ac:dyDescent="0.2">
      <c r="A38557" s="1" t="s">
        <v>40049</v>
      </c>
      <c r="B38557" t="str">
        <f t="shared" si="1283"/>
        <v>https://www.udobaer.de/out/media/public/cust/others/s0000884-2021-ch_it.pdf</v>
      </c>
    </row>
    <row r="38558" spans="1:2" x14ac:dyDescent="0.2">
      <c r="A38558" s="1" t="s">
        <v>40050</v>
      </c>
      <c r="B38558" t="str">
        <f t="shared" si="1283"/>
        <v>https://www.udobaer.de/out/media/public/cust/others/s0000884-2021-ch_it.pdf</v>
      </c>
    </row>
    <row r="38559" spans="1:2" x14ac:dyDescent="0.2">
      <c r="A38559" s="1" t="s">
        <v>40051</v>
      </c>
      <c r="B38559" t="str">
        <f t="shared" si="1283"/>
        <v>https://www.udobaer.de/out/media/public/cust/others/s0000884-2021-ch_it.pdf</v>
      </c>
    </row>
    <row r="38560" spans="1:2" x14ac:dyDescent="0.2">
      <c r="A38560" s="1" t="s">
        <v>40052</v>
      </c>
      <c r="B38560" t="str">
        <f t="shared" si="1283"/>
        <v>https://www.udobaer.de/out/media/public/cust/others/s0000884-2021-ch_it.pdf</v>
      </c>
    </row>
    <row r="38561" spans="1:2" x14ac:dyDescent="0.2">
      <c r="A38561" s="1" t="s">
        <v>40053</v>
      </c>
      <c r="B38561" t="str">
        <f t="shared" si="1283"/>
        <v>https://www.udobaer.de/out/media/public/cust/others/s0000884-2021-ch_it.pdf</v>
      </c>
    </row>
    <row r="38562" spans="1:2" x14ac:dyDescent="0.2">
      <c r="A38562" s="1" t="s">
        <v>40054</v>
      </c>
      <c r="B38562" t="str">
        <f t="shared" si="1283"/>
        <v>https://www.udobaer.de/out/media/public/cust/others/s0000884-2021-ch_it.pdf</v>
      </c>
    </row>
    <row r="38563" spans="1:2" x14ac:dyDescent="0.2">
      <c r="A38563" s="1" t="s">
        <v>40055</v>
      </c>
      <c r="B38563" t="str">
        <f t="shared" si="1283"/>
        <v>https://www.udobaer.de/out/media/public/cust/others/s0000884-2021-ch_it.pdf</v>
      </c>
    </row>
    <row r="38564" spans="1:2" x14ac:dyDescent="0.2">
      <c r="A38564" s="1" t="s">
        <v>40056</v>
      </c>
      <c r="B38564" t="str">
        <f t="shared" si="1283"/>
        <v>https://www.udobaer.de/out/media/public/cust/others/s0000884-2021-ch_it.pdf</v>
      </c>
    </row>
    <row r="38565" spans="1:2" x14ac:dyDescent="0.2">
      <c r="A38565" s="1" t="s">
        <v>40057</v>
      </c>
      <c r="B38565" t="str">
        <f t="shared" si="1283"/>
        <v>https://www.udobaer.de/out/media/public/cust/others/s0000884-2021-ch_it.pdf</v>
      </c>
    </row>
    <row r="38566" spans="1:2" x14ac:dyDescent="0.2">
      <c r="A38566" s="1" t="s">
        <v>40058</v>
      </c>
      <c r="B38566" t="str">
        <f t="shared" si="1283"/>
        <v>https://www.udobaer.de/out/media/public/cust/others/s0000884-2021-ch_it.pdf</v>
      </c>
    </row>
    <row r="38567" spans="1:2" x14ac:dyDescent="0.2">
      <c r="A38567" s="1" t="s">
        <v>40059</v>
      </c>
      <c r="B38567" t="str">
        <f t="shared" si="1283"/>
        <v>https://www.udobaer.de/out/media/public/cust/others/s0000884-2021-ch_it.pdf</v>
      </c>
    </row>
    <row r="38568" spans="1:2" x14ac:dyDescent="0.2">
      <c r="A38568" s="1" t="s">
        <v>40060</v>
      </c>
      <c r="B38568" t="str">
        <f t="shared" si="1283"/>
        <v>https://www.udobaer.de/out/media/public/cust/others/s0000884-2021-ch_it.pdf</v>
      </c>
    </row>
    <row r="38569" spans="1:2" x14ac:dyDescent="0.2">
      <c r="A38569" s="1" t="s">
        <v>40061</v>
      </c>
      <c r="B38569" t="str">
        <f t="shared" si="1283"/>
        <v>https://www.udobaer.de/out/media/public/cust/others/s0000884-2021-ch_it.pdf</v>
      </c>
    </row>
    <row r="38570" spans="1:2" x14ac:dyDescent="0.2">
      <c r="A38570" s="1" t="s">
        <v>40062</v>
      </c>
      <c r="B38570" t="str">
        <f t="shared" si="1283"/>
        <v>https://www.udobaer.de/out/media/public/cust/others/s0000884-2021-ch_it.pdf</v>
      </c>
    </row>
    <row r="38571" spans="1:2" x14ac:dyDescent="0.2">
      <c r="A38571" s="1" t="s">
        <v>40063</v>
      </c>
      <c r="B38571" t="str">
        <f t="shared" si="1283"/>
        <v>https://www.udobaer.de/out/media/public/cust/others/s0000884-2021-ch_it.pdf</v>
      </c>
    </row>
    <row r="38572" spans="1:2" x14ac:dyDescent="0.2">
      <c r="A38572" s="1" t="s">
        <v>40064</v>
      </c>
      <c r="B38572" t="str">
        <f t="shared" si="1283"/>
        <v>https://www.udobaer.de/out/media/public/cust/others/s0000884-2021-ch_it.pdf</v>
      </c>
    </row>
    <row r="38573" spans="1:2" x14ac:dyDescent="0.2">
      <c r="A38573" s="1" t="s">
        <v>40065</v>
      </c>
      <c r="B38573" t="str">
        <f t="shared" si="1283"/>
        <v>https://www.udobaer.de/out/media/public/cust/others/s0000884-2021-ch_it.pdf</v>
      </c>
    </row>
    <row r="38574" spans="1:2" x14ac:dyDescent="0.2">
      <c r="A38574" s="1" t="s">
        <v>40066</v>
      </c>
      <c r="B38574" t="str">
        <f t="shared" si="1283"/>
        <v>https://www.udobaer.de/out/media/public/cust/others/s0000884-2021-ch_it.pdf</v>
      </c>
    </row>
    <row r="38575" spans="1:2" x14ac:dyDescent="0.2">
      <c r="A38575" s="1" t="s">
        <v>40067</v>
      </c>
      <c r="B38575" t="str">
        <f t="shared" si="1283"/>
        <v>https://www.udobaer.de/out/media/public/cust/others/s0000884-2021-ch_it.pdf</v>
      </c>
    </row>
    <row r="38576" spans="1:2" x14ac:dyDescent="0.2">
      <c r="A38576" s="1" t="s">
        <v>40068</v>
      </c>
      <c r="B38576" t="str">
        <f t="shared" si="1283"/>
        <v>https://www.udobaer.de/out/media/public/cust/others/s0000884-2021-ch_it.pdf</v>
      </c>
    </row>
    <row r="38577" spans="1:2" x14ac:dyDescent="0.2">
      <c r="A38577" s="1" t="s">
        <v>40069</v>
      </c>
      <c r="B38577" t="str">
        <f t="shared" si="1283"/>
        <v>https://www.udobaer.de/out/media/public/cust/others/s0000884-2021-ch_it.pdf</v>
      </c>
    </row>
    <row r="38578" spans="1:2" x14ac:dyDescent="0.2">
      <c r="A38578" s="1" t="s">
        <v>40070</v>
      </c>
      <c r="B38578" t="str">
        <f t="shared" si="1283"/>
        <v>https://www.udobaer.de/out/media/public/cust/others/s0000884-2021-ch_it.pdf</v>
      </c>
    </row>
    <row r="38579" spans="1:2" x14ac:dyDescent="0.2">
      <c r="A38579" s="1" t="s">
        <v>40071</v>
      </c>
      <c r="B38579" t="str">
        <f t="shared" si="1283"/>
        <v>https://www.udobaer.de/out/media/public/cust/others/s0000884-2021-ch_it.pdf</v>
      </c>
    </row>
    <row r="38580" spans="1:2" x14ac:dyDescent="0.2">
      <c r="A38580" s="1" t="s">
        <v>40072</v>
      </c>
      <c r="B38580" t="str">
        <f t="shared" si="1283"/>
        <v>https://www.udobaer.de/out/media/public/cust/others/s0000884-2021-ch_it.pdf</v>
      </c>
    </row>
    <row r="38581" spans="1:2" x14ac:dyDescent="0.2">
      <c r="A38581" s="1" t="s">
        <v>40073</v>
      </c>
      <c r="B38581" t="str">
        <f t="shared" si="1283"/>
        <v>https://www.udobaer.de/out/media/public/cust/others/s0000884-2021-ch_it.pdf</v>
      </c>
    </row>
    <row r="38582" spans="1:2" x14ac:dyDescent="0.2">
      <c r="A38582" s="1" t="s">
        <v>40074</v>
      </c>
      <c r="B38582" t="str">
        <f t="shared" si="1283"/>
        <v>https://www.udobaer.de/out/media/public/cust/others/s0000884-2021-ch_it.pdf</v>
      </c>
    </row>
    <row r="38583" spans="1:2" x14ac:dyDescent="0.2">
      <c r="A38583" s="1" t="s">
        <v>40075</v>
      </c>
      <c r="B38583" t="str">
        <f t="shared" si="1283"/>
        <v>https://www.udobaer.de/out/media/public/cust/others/s0000884-2021-ch_it.pdf</v>
      </c>
    </row>
    <row r="38584" spans="1:2" x14ac:dyDescent="0.2">
      <c r="A38584" s="1" t="s">
        <v>40076</v>
      </c>
      <c r="B38584" t="str">
        <f t="shared" si="1283"/>
        <v>https://www.udobaer.de/out/media/public/cust/others/s0000884-2021-ch_it.pdf</v>
      </c>
    </row>
    <row r="38585" spans="1:2" x14ac:dyDescent="0.2">
      <c r="A38585" s="1" t="s">
        <v>40077</v>
      </c>
      <c r="B38585" t="str">
        <f t="shared" si="1283"/>
        <v>https://www.udobaer.de/out/media/public/cust/others/s0000884-2021-ch_it.pdf</v>
      </c>
    </row>
    <row r="38586" spans="1:2" x14ac:dyDescent="0.2">
      <c r="A38586" s="1" t="s">
        <v>40078</v>
      </c>
      <c r="B38586" t="str">
        <f t="shared" si="1283"/>
        <v>https://www.udobaer.de/out/media/public/cust/others/s0000884-2021-ch_it.pdf</v>
      </c>
    </row>
    <row r="38587" spans="1:2" x14ac:dyDescent="0.2">
      <c r="A38587" s="1" t="s">
        <v>40079</v>
      </c>
      <c r="B38587" t="str">
        <f t="shared" si="1283"/>
        <v>https://www.udobaer.de/out/media/public/cust/others/s0000884-2021-ch_it.pdf</v>
      </c>
    </row>
    <row r="38588" spans="1:2" x14ac:dyDescent="0.2">
      <c r="A38588" s="1" t="s">
        <v>40080</v>
      </c>
      <c r="B38588" t="str">
        <f t="shared" si="1283"/>
        <v>https://www.udobaer.de/out/media/public/cust/others/s0000884-2021-ch_it.pdf</v>
      </c>
    </row>
    <row r="38589" spans="1:2" x14ac:dyDescent="0.2">
      <c r="A38589" s="1" t="s">
        <v>40081</v>
      </c>
      <c r="B38589" t="str">
        <f t="shared" si="1283"/>
        <v>https://www.udobaer.de/out/media/public/cust/others/s0000884-2021-ch_it.pdf</v>
      </c>
    </row>
    <row r="38590" spans="1:2" x14ac:dyDescent="0.2">
      <c r="A38590" s="1" t="s">
        <v>40082</v>
      </c>
      <c r="B38590" t="str">
        <f t="shared" si="1283"/>
        <v>https://www.udobaer.de/out/media/public/cust/others/s0000884-2021-ch_it.pdf</v>
      </c>
    </row>
    <row r="38591" spans="1:2" x14ac:dyDescent="0.2">
      <c r="A38591" s="1" t="s">
        <v>40083</v>
      </c>
      <c r="B38591" t="str">
        <f t="shared" si="1283"/>
        <v>https://www.udobaer.de/out/media/public/cust/others/s0000884-2021-ch_it.pdf</v>
      </c>
    </row>
    <row r="38592" spans="1:2" x14ac:dyDescent="0.2">
      <c r="A38592" s="1" t="s">
        <v>40084</v>
      </c>
      <c r="B38592" t="str">
        <f t="shared" si="1283"/>
        <v>https://www.udobaer.de/out/media/public/cust/others/s0000884-2021-ch_it.pdf</v>
      </c>
    </row>
    <row r="38593" spans="1:2" x14ac:dyDescent="0.2">
      <c r="A38593" s="1" t="s">
        <v>40085</v>
      </c>
      <c r="B38593" t="str">
        <f t="shared" si="1283"/>
        <v>https://www.udobaer.de/out/media/public/cust/others/s0000884-2021-ch_it.pdf</v>
      </c>
    </row>
    <row r="38594" spans="1:2" x14ac:dyDescent="0.2">
      <c r="A38594" s="1" t="s">
        <v>40086</v>
      </c>
      <c r="B38594" t="str">
        <f t="shared" si="1283"/>
        <v>https://www.udobaer.de/out/media/public/cust/others/s0000884-2021-ch_it.pdf</v>
      </c>
    </row>
    <row r="38595" spans="1:2" x14ac:dyDescent="0.2">
      <c r="A38595" s="1" t="s">
        <v>40087</v>
      </c>
      <c r="B38595" t="str">
        <f t="shared" si="1283"/>
        <v>https://www.udobaer.de/out/media/public/cust/others/s0000884-2021-ch_it.pdf</v>
      </c>
    </row>
    <row r="38596" spans="1:2" x14ac:dyDescent="0.2">
      <c r="A38596" s="1" t="s">
        <v>40088</v>
      </c>
      <c r="B38596" t="str">
        <f t="shared" si="1283"/>
        <v>https://www.udobaer.de/out/media/public/cust/others/s0000884-2021-ch_it.pdf</v>
      </c>
    </row>
    <row r="38597" spans="1:2" x14ac:dyDescent="0.2">
      <c r="A38597" s="1" t="s">
        <v>40089</v>
      </c>
      <c r="B38597" t="str">
        <f t="shared" si="1283"/>
        <v>https://www.udobaer.de/out/media/public/cust/others/s0000884-2021-ch_it.pdf</v>
      </c>
    </row>
    <row r="38598" spans="1:2" x14ac:dyDescent="0.2">
      <c r="A38598" s="1" t="s">
        <v>40090</v>
      </c>
      <c r="B38598" t="str">
        <f t="shared" si="1283"/>
        <v>https://www.udobaer.de/out/media/public/cust/others/s0000884-2021-ch_it.pdf</v>
      </c>
    </row>
    <row r="38599" spans="1:2" x14ac:dyDescent="0.2">
      <c r="A38599" s="1" t="s">
        <v>40091</v>
      </c>
      <c r="B38599" t="str">
        <f t="shared" si="1283"/>
        <v>https://www.udobaer.de/out/media/public/cust/others/s0000884-2021-ch_it.pdf</v>
      </c>
    </row>
    <row r="38600" spans="1:2" x14ac:dyDescent="0.2">
      <c r="A38600" s="1" t="s">
        <v>40092</v>
      </c>
      <c r="B38600" t="str">
        <f t="shared" si="1283"/>
        <v>https://www.udobaer.de/out/media/public/cust/others/s0000884-2021-ch_it.pdf</v>
      </c>
    </row>
    <row r="38601" spans="1:2" x14ac:dyDescent="0.2">
      <c r="A38601" s="1" t="s">
        <v>40093</v>
      </c>
      <c r="B38601" t="str">
        <f t="shared" si="1283"/>
        <v>https://www.udobaer.de/out/media/public/cust/others/s0000884-2021-ch_it.pdf</v>
      </c>
    </row>
    <row r="38602" spans="1:2" x14ac:dyDescent="0.2">
      <c r="A38602" s="1" t="s">
        <v>40094</v>
      </c>
      <c r="B38602" t="str">
        <f t="shared" ref="B38602:B38665" si="1284">HYPERLINK("https://www.udobaer.de/out/media/public/cust/others/s0000884-2021-ch_it.pdf")</f>
        <v>https://www.udobaer.de/out/media/public/cust/others/s0000884-2021-ch_it.pdf</v>
      </c>
    </row>
    <row r="38603" spans="1:2" x14ac:dyDescent="0.2">
      <c r="A38603" s="1" t="s">
        <v>40095</v>
      </c>
      <c r="B38603" t="str">
        <f t="shared" si="1284"/>
        <v>https://www.udobaer.de/out/media/public/cust/others/s0000884-2021-ch_it.pdf</v>
      </c>
    </row>
    <row r="38604" spans="1:2" x14ac:dyDescent="0.2">
      <c r="A38604" s="1" t="s">
        <v>40096</v>
      </c>
      <c r="B38604" t="str">
        <f t="shared" si="1284"/>
        <v>https://www.udobaer.de/out/media/public/cust/others/s0000884-2021-ch_it.pdf</v>
      </c>
    </row>
    <row r="38605" spans="1:2" x14ac:dyDescent="0.2">
      <c r="A38605" s="1" t="s">
        <v>40097</v>
      </c>
      <c r="B38605" t="str">
        <f t="shared" si="1284"/>
        <v>https://www.udobaer.de/out/media/public/cust/others/s0000884-2021-ch_it.pdf</v>
      </c>
    </row>
    <row r="38606" spans="1:2" x14ac:dyDescent="0.2">
      <c r="A38606" s="1" t="s">
        <v>40098</v>
      </c>
      <c r="B38606" t="str">
        <f t="shared" si="1284"/>
        <v>https://www.udobaer.de/out/media/public/cust/others/s0000884-2021-ch_it.pdf</v>
      </c>
    </row>
    <row r="38607" spans="1:2" x14ac:dyDescent="0.2">
      <c r="A38607" s="1" t="s">
        <v>40099</v>
      </c>
      <c r="B38607" t="str">
        <f t="shared" si="1284"/>
        <v>https://www.udobaer.de/out/media/public/cust/others/s0000884-2021-ch_it.pdf</v>
      </c>
    </row>
    <row r="38608" spans="1:2" x14ac:dyDescent="0.2">
      <c r="A38608" s="1" t="s">
        <v>40100</v>
      </c>
      <c r="B38608" t="str">
        <f t="shared" si="1284"/>
        <v>https://www.udobaer.de/out/media/public/cust/others/s0000884-2021-ch_it.pdf</v>
      </c>
    </row>
    <row r="38609" spans="1:2" x14ac:dyDescent="0.2">
      <c r="A38609" s="1" t="s">
        <v>40101</v>
      </c>
      <c r="B38609" t="str">
        <f t="shared" si="1284"/>
        <v>https://www.udobaer.de/out/media/public/cust/others/s0000884-2021-ch_it.pdf</v>
      </c>
    </row>
    <row r="38610" spans="1:2" x14ac:dyDescent="0.2">
      <c r="A38610" s="1" t="s">
        <v>40102</v>
      </c>
      <c r="B38610" t="str">
        <f t="shared" si="1284"/>
        <v>https://www.udobaer.de/out/media/public/cust/others/s0000884-2021-ch_it.pdf</v>
      </c>
    </row>
    <row r="38611" spans="1:2" x14ac:dyDescent="0.2">
      <c r="A38611" s="1" t="s">
        <v>40103</v>
      </c>
      <c r="B38611" t="str">
        <f t="shared" si="1284"/>
        <v>https://www.udobaer.de/out/media/public/cust/others/s0000884-2021-ch_it.pdf</v>
      </c>
    </row>
    <row r="38612" spans="1:2" x14ac:dyDescent="0.2">
      <c r="A38612" s="1" t="s">
        <v>40104</v>
      </c>
      <c r="B38612" t="str">
        <f t="shared" si="1284"/>
        <v>https://www.udobaer.de/out/media/public/cust/others/s0000884-2021-ch_it.pdf</v>
      </c>
    </row>
    <row r="38613" spans="1:2" x14ac:dyDescent="0.2">
      <c r="A38613" s="1" t="s">
        <v>40105</v>
      </c>
      <c r="B38613" t="str">
        <f t="shared" si="1284"/>
        <v>https://www.udobaer.de/out/media/public/cust/others/s0000884-2021-ch_it.pdf</v>
      </c>
    </row>
    <row r="38614" spans="1:2" x14ac:dyDescent="0.2">
      <c r="A38614" s="1" t="s">
        <v>40106</v>
      </c>
      <c r="B38614" t="str">
        <f t="shared" si="1284"/>
        <v>https://www.udobaer.de/out/media/public/cust/others/s0000884-2021-ch_it.pdf</v>
      </c>
    </row>
    <row r="38615" spans="1:2" x14ac:dyDescent="0.2">
      <c r="A38615" s="1" t="s">
        <v>40107</v>
      </c>
      <c r="B38615" t="str">
        <f t="shared" si="1284"/>
        <v>https://www.udobaer.de/out/media/public/cust/others/s0000884-2021-ch_it.pdf</v>
      </c>
    </row>
    <row r="38616" spans="1:2" x14ac:dyDescent="0.2">
      <c r="A38616" s="1" t="s">
        <v>40108</v>
      </c>
      <c r="B38616" t="str">
        <f t="shared" si="1284"/>
        <v>https://www.udobaer.de/out/media/public/cust/others/s0000884-2021-ch_it.pdf</v>
      </c>
    </row>
    <row r="38617" spans="1:2" x14ac:dyDescent="0.2">
      <c r="A38617" s="1" t="s">
        <v>40109</v>
      </c>
      <c r="B38617" t="str">
        <f t="shared" si="1284"/>
        <v>https://www.udobaer.de/out/media/public/cust/others/s0000884-2021-ch_it.pdf</v>
      </c>
    </row>
    <row r="38618" spans="1:2" x14ac:dyDescent="0.2">
      <c r="A38618" s="1" t="s">
        <v>40110</v>
      </c>
      <c r="B38618" t="str">
        <f t="shared" si="1284"/>
        <v>https://www.udobaer.de/out/media/public/cust/others/s0000884-2021-ch_it.pdf</v>
      </c>
    </row>
    <row r="38619" spans="1:2" x14ac:dyDescent="0.2">
      <c r="A38619" s="1" t="s">
        <v>40111</v>
      </c>
      <c r="B38619" t="str">
        <f t="shared" si="1284"/>
        <v>https://www.udobaer.de/out/media/public/cust/others/s0000884-2021-ch_it.pdf</v>
      </c>
    </row>
    <row r="38620" spans="1:2" x14ac:dyDescent="0.2">
      <c r="A38620" s="1" t="s">
        <v>40112</v>
      </c>
      <c r="B38620" t="str">
        <f t="shared" si="1284"/>
        <v>https://www.udobaer.de/out/media/public/cust/others/s0000884-2021-ch_it.pdf</v>
      </c>
    </row>
    <row r="38621" spans="1:2" x14ac:dyDescent="0.2">
      <c r="A38621" s="1" t="s">
        <v>40113</v>
      </c>
      <c r="B38621" t="str">
        <f t="shared" si="1284"/>
        <v>https://www.udobaer.de/out/media/public/cust/others/s0000884-2021-ch_it.pdf</v>
      </c>
    </row>
    <row r="38622" spans="1:2" x14ac:dyDescent="0.2">
      <c r="A38622" s="1" t="s">
        <v>40114</v>
      </c>
      <c r="B38622" t="str">
        <f t="shared" si="1284"/>
        <v>https://www.udobaer.de/out/media/public/cust/others/s0000884-2021-ch_it.pdf</v>
      </c>
    </row>
    <row r="38623" spans="1:2" x14ac:dyDescent="0.2">
      <c r="A38623" s="1" t="s">
        <v>40115</v>
      </c>
      <c r="B38623" t="str">
        <f t="shared" si="1284"/>
        <v>https://www.udobaer.de/out/media/public/cust/others/s0000884-2021-ch_it.pdf</v>
      </c>
    </row>
    <row r="38624" spans="1:2" x14ac:dyDescent="0.2">
      <c r="A38624" s="1" t="s">
        <v>40116</v>
      </c>
      <c r="B38624" t="str">
        <f t="shared" si="1284"/>
        <v>https://www.udobaer.de/out/media/public/cust/others/s0000884-2021-ch_it.pdf</v>
      </c>
    </row>
    <row r="38625" spans="1:2" x14ac:dyDescent="0.2">
      <c r="A38625" s="1" t="s">
        <v>40117</v>
      </c>
      <c r="B38625" t="str">
        <f t="shared" si="1284"/>
        <v>https://www.udobaer.de/out/media/public/cust/others/s0000884-2021-ch_it.pdf</v>
      </c>
    </row>
    <row r="38626" spans="1:2" x14ac:dyDescent="0.2">
      <c r="A38626" s="1" t="s">
        <v>40118</v>
      </c>
      <c r="B38626" t="str">
        <f t="shared" si="1284"/>
        <v>https://www.udobaer.de/out/media/public/cust/others/s0000884-2021-ch_it.pdf</v>
      </c>
    </row>
    <row r="38627" spans="1:2" x14ac:dyDescent="0.2">
      <c r="A38627" s="1" t="s">
        <v>40119</v>
      </c>
      <c r="B38627" t="str">
        <f t="shared" si="1284"/>
        <v>https://www.udobaer.de/out/media/public/cust/others/s0000884-2021-ch_it.pdf</v>
      </c>
    </row>
    <row r="38628" spans="1:2" x14ac:dyDescent="0.2">
      <c r="A38628" s="1" t="s">
        <v>40120</v>
      </c>
      <c r="B38628" t="str">
        <f t="shared" si="1284"/>
        <v>https://www.udobaer.de/out/media/public/cust/others/s0000884-2021-ch_it.pdf</v>
      </c>
    </row>
    <row r="38629" spans="1:2" x14ac:dyDescent="0.2">
      <c r="A38629" s="1" t="s">
        <v>40121</v>
      </c>
      <c r="B38629" t="str">
        <f t="shared" si="1284"/>
        <v>https://www.udobaer.de/out/media/public/cust/others/s0000884-2021-ch_it.pdf</v>
      </c>
    </row>
    <row r="38630" spans="1:2" x14ac:dyDescent="0.2">
      <c r="A38630" s="1" t="s">
        <v>40122</v>
      </c>
      <c r="B38630" t="str">
        <f t="shared" si="1284"/>
        <v>https://www.udobaer.de/out/media/public/cust/others/s0000884-2021-ch_it.pdf</v>
      </c>
    </row>
    <row r="38631" spans="1:2" x14ac:dyDescent="0.2">
      <c r="A38631" s="1" t="s">
        <v>40123</v>
      </c>
      <c r="B38631" t="str">
        <f t="shared" si="1284"/>
        <v>https://www.udobaer.de/out/media/public/cust/others/s0000884-2021-ch_it.pdf</v>
      </c>
    </row>
    <row r="38632" spans="1:2" x14ac:dyDescent="0.2">
      <c r="A38632" s="1" t="s">
        <v>40124</v>
      </c>
      <c r="B38632" t="str">
        <f t="shared" si="1284"/>
        <v>https://www.udobaer.de/out/media/public/cust/others/s0000884-2021-ch_it.pdf</v>
      </c>
    </row>
    <row r="38633" spans="1:2" x14ac:dyDescent="0.2">
      <c r="A38633" s="1" t="s">
        <v>40125</v>
      </c>
      <c r="B38633" t="str">
        <f t="shared" si="1284"/>
        <v>https://www.udobaer.de/out/media/public/cust/others/s0000884-2021-ch_it.pdf</v>
      </c>
    </row>
    <row r="38634" spans="1:2" x14ac:dyDescent="0.2">
      <c r="A38634" s="1" t="s">
        <v>40126</v>
      </c>
      <c r="B38634" t="str">
        <f t="shared" si="1284"/>
        <v>https://www.udobaer.de/out/media/public/cust/others/s0000884-2021-ch_it.pdf</v>
      </c>
    </row>
    <row r="38635" spans="1:2" x14ac:dyDescent="0.2">
      <c r="A38635" s="1" t="s">
        <v>40127</v>
      </c>
      <c r="B38635" t="str">
        <f t="shared" si="1284"/>
        <v>https://www.udobaer.de/out/media/public/cust/others/s0000884-2021-ch_it.pdf</v>
      </c>
    </row>
    <row r="38636" spans="1:2" x14ac:dyDescent="0.2">
      <c r="A38636" s="1" t="s">
        <v>40128</v>
      </c>
      <c r="B38636" t="str">
        <f t="shared" si="1284"/>
        <v>https://www.udobaer.de/out/media/public/cust/others/s0000884-2021-ch_it.pdf</v>
      </c>
    </row>
    <row r="38637" spans="1:2" x14ac:dyDescent="0.2">
      <c r="A38637" s="1" t="s">
        <v>40129</v>
      </c>
      <c r="B38637" t="str">
        <f t="shared" si="1284"/>
        <v>https://www.udobaer.de/out/media/public/cust/others/s0000884-2021-ch_it.pdf</v>
      </c>
    </row>
    <row r="38638" spans="1:2" x14ac:dyDescent="0.2">
      <c r="A38638" s="1" t="s">
        <v>40130</v>
      </c>
      <c r="B38638" t="str">
        <f t="shared" si="1284"/>
        <v>https://www.udobaer.de/out/media/public/cust/others/s0000884-2021-ch_it.pdf</v>
      </c>
    </row>
    <row r="38639" spans="1:2" x14ac:dyDescent="0.2">
      <c r="A38639" s="1" t="s">
        <v>40131</v>
      </c>
      <c r="B38639" t="str">
        <f t="shared" si="1284"/>
        <v>https://www.udobaer.de/out/media/public/cust/others/s0000884-2021-ch_it.pdf</v>
      </c>
    </row>
    <row r="38640" spans="1:2" x14ac:dyDescent="0.2">
      <c r="A38640" s="1" t="s">
        <v>40132</v>
      </c>
      <c r="B38640" t="str">
        <f t="shared" si="1284"/>
        <v>https://www.udobaer.de/out/media/public/cust/others/s0000884-2021-ch_it.pdf</v>
      </c>
    </row>
    <row r="38641" spans="1:2" x14ac:dyDescent="0.2">
      <c r="A38641" s="1" t="s">
        <v>40133</v>
      </c>
      <c r="B38641" t="str">
        <f t="shared" si="1284"/>
        <v>https://www.udobaer.de/out/media/public/cust/others/s0000884-2021-ch_it.pdf</v>
      </c>
    </row>
    <row r="38642" spans="1:2" x14ac:dyDescent="0.2">
      <c r="A38642" s="1" t="s">
        <v>40134</v>
      </c>
      <c r="B38642" t="str">
        <f t="shared" si="1284"/>
        <v>https://www.udobaer.de/out/media/public/cust/others/s0000884-2021-ch_it.pdf</v>
      </c>
    </row>
    <row r="38643" spans="1:2" x14ac:dyDescent="0.2">
      <c r="A38643" s="1" t="s">
        <v>40135</v>
      </c>
      <c r="B38643" t="str">
        <f t="shared" si="1284"/>
        <v>https://www.udobaer.de/out/media/public/cust/others/s0000884-2021-ch_it.pdf</v>
      </c>
    </row>
    <row r="38644" spans="1:2" x14ac:dyDescent="0.2">
      <c r="A38644" s="1" t="s">
        <v>40136</v>
      </c>
      <c r="B38644" t="str">
        <f t="shared" si="1284"/>
        <v>https://www.udobaer.de/out/media/public/cust/others/s0000884-2021-ch_it.pdf</v>
      </c>
    </row>
    <row r="38645" spans="1:2" x14ac:dyDescent="0.2">
      <c r="A38645" s="1" t="s">
        <v>40137</v>
      </c>
      <c r="B38645" t="str">
        <f t="shared" si="1284"/>
        <v>https://www.udobaer.de/out/media/public/cust/others/s0000884-2021-ch_it.pdf</v>
      </c>
    </row>
    <row r="38646" spans="1:2" x14ac:dyDescent="0.2">
      <c r="A38646" s="1" t="s">
        <v>40138</v>
      </c>
      <c r="B38646" t="str">
        <f t="shared" si="1284"/>
        <v>https://www.udobaer.de/out/media/public/cust/others/s0000884-2021-ch_it.pdf</v>
      </c>
    </row>
    <row r="38647" spans="1:2" x14ac:dyDescent="0.2">
      <c r="A38647" s="1" t="s">
        <v>40139</v>
      </c>
      <c r="B38647" t="str">
        <f t="shared" si="1284"/>
        <v>https://www.udobaer.de/out/media/public/cust/others/s0000884-2021-ch_it.pdf</v>
      </c>
    </row>
    <row r="38648" spans="1:2" x14ac:dyDescent="0.2">
      <c r="A38648" s="1" t="s">
        <v>40140</v>
      </c>
      <c r="B38648" t="str">
        <f t="shared" si="1284"/>
        <v>https://www.udobaer.de/out/media/public/cust/others/s0000884-2021-ch_it.pdf</v>
      </c>
    </row>
    <row r="38649" spans="1:2" x14ac:dyDescent="0.2">
      <c r="A38649" s="1" t="s">
        <v>40141</v>
      </c>
      <c r="B38649" t="str">
        <f t="shared" si="1284"/>
        <v>https://www.udobaer.de/out/media/public/cust/others/s0000884-2021-ch_it.pdf</v>
      </c>
    </row>
    <row r="38650" spans="1:2" x14ac:dyDescent="0.2">
      <c r="A38650" s="1" t="s">
        <v>40142</v>
      </c>
      <c r="B38650" t="str">
        <f t="shared" si="1284"/>
        <v>https://www.udobaer.de/out/media/public/cust/others/s0000884-2021-ch_it.pdf</v>
      </c>
    </row>
    <row r="38651" spans="1:2" x14ac:dyDescent="0.2">
      <c r="A38651" s="1" t="s">
        <v>40143</v>
      </c>
      <c r="B38651" t="str">
        <f t="shared" si="1284"/>
        <v>https://www.udobaer.de/out/media/public/cust/others/s0000884-2021-ch_it.pdf</v>
      </c>
    </row>
    <row r="38652" spans="1:2" x14ac:dyDescent="0.2">
      <c r="A38652" s="1" t="s">
        <v>40144</v>
      </c>
      <c r="B38652" t="str">
        <f t="shared" si="1284"/>
        <v>https://www.udobaer.de/out/media/public/cust/others/s0000884-2021-ch_it.pdf</v>
      </c>
    </row>
    <row r="38653" spans="1:2" x14ac:dyDescent="0.2">
      <c r="A38653" s="1" t="s">
        <v>40145</v>
      </c>
      <c r="B38653" t="str">
        <f t="shared" si="1284"/>
        <v>https://www.udobaer.de/out/media/public/cust/others/s0000884-2021-ch_it.pdf</v>
      </c>
    </row>
    <row r="38654" spans="1:2" x14ac:dyDescent="0.2">
      <c r="A38654" s="1" t="s">
        <v>40146</v>
      </c>
      <c r="B38654" t="str">
        <f t="shared" si="1284"/>
        <v>https://www.udobaer.de/out/media/public/cust/others/s0000884-2021-ch_it.pdf</v>
      </c>
    </row>
    <row r="38655" spans="1:2" x14ac:dyDescent="0.2">
      <c r="A38655" s="1" t="s">
        <v>40147</v>
      </c>
      <c r="B38655" t="str">
        <f t="shared" si="1284"/>
        <v>https://www.udobaer.de/out/media/public/cust/others/s0000884-2021-ch_it.pdf</v>
      </c>
    </row>
    <row r="38656" spans="1:2" x14ac:dyDescent="0.2">
      <c r="A38656" s="1" t="s">
        <v>40148</v>
      </c>
      <c r="B38656" t="str">
        <f t="shared" si="1284"/>
        <v>https://www.udobaer.de/out/media/public/cust/others/s0000884-2021-ch_it.pdf</v>
      </c>
    </row>
    <row r="38657" spans="1:2" x14ac:dyDescent="0.2">
      <c r="A38657" s="1" t="s">
        <v>40149</v>
      </c>
      <c r="B38657" t="str">
        <f t="shared" si="1284"/>
        <v>https://www.udobaer.de/out/media/public/cust/others/s0000884-2021-ch_it.pdf</v>
      </c>
    </row>
    <row r="38658" spans="1:2" x14ac:dyDescent="0.2">
      <c r="A38658" s="1" t="s">
        <v>40150</v>
      </c>
      <c r="B38658" t="str">
        <f t="shared" si="1284"/>
        <v>https://www.udobaer.de/out/media/public/cust/others/s0000884-2021-ch_it.pdf</v>
      </c>
    </row>
    <row r="38659" spans="1:2" x14ac:dyDescent="0.2">
      <c r="A38659" s="1" t="s">
        <v>40151</v>
      </c>
      <c r="B38659" t="str">
        <f t="shared" si="1284"/>
        <v>https://www.udobaer.de/out/media/public/cust/others/s0000884-2021-ch_it.pdf</v>
      </c>
    </row>
    <row r="38660" spans="1:2" x14ac:dyDescent="0.2">
      <c r="A38660" s="1" t="s">
        <v>40152</v>
      </c>
      <c r="B38660" t="str">
        <f t="shared" si="1284"/>
        <v>https://www.udobaer.de/out/media/public/cust/others/s0000884-2021-ch_it.pdf</v>
      </c>
    </row>
    <row r="38661" spans="1:2" x14ac:dyDescent="0.2">
      <c r="A38661" s="1" t="s">
        <v>40153</v>
      </c>
      <c r="B38661" t="str">
        <f t="shared" si="1284"/>
        <v>https://www.udobaer.de/out/media/public/cust/others/s0000884-2021-ch_it.pdf</v>
      </c>
    </row>
    <row r="38662" spans="1:2" x14ac:dyDescent="0.2">
      <c r="A38662" s="1" t="s">
        <v>40154</v>
      </c>
      <c r="B38662" t="str">
        <f t="shared" si="1284"/>
        <v>https://www.udobaer.de/out/media/public/cust/others/s0000884-2021-ch_it.pdf</v>
      </c>
    </row>
    <row r="38663" spans="1:2" x14ac:dyDescent="0.2">
      <c r="A38663" s="1" t="s">
        <v>40155</v>
      </c>
      <c r="B38663" t="str">
        <f t="shared" si="1284"/>
        <v>https://www.udobaer.de/out/media/public/cust/others/s0000884-2021-ch_it.pdf</v>
      </c>
    </row>
    <row r="38664" spans="1:2" x14ac:dyDescent="0.2">
      <c r="A38664" s="1" t="s">
        <v>40156</v>
      </c>
      <c r="B38664" t="str">
        <f t="shared" si="1284"/>
        <v>https://www.udobaer.de/out/media/public/cust/others/s0000884-2021-ch_it.pdf</v>
      </c>
    </row>
    <row r="38665" spans="1:2" x14ac:dyDescent="0.2">
      <c r="A38665" s="1" t="s">
        <v>40157</v>
      </c>
      <c r="B38665" t="str">
        <f t="shared" si="1284"/>
        <v>https://www.udobaer.de/out/media/public/cust/others/s0000884-2021-ch_it.pdf</v>
      </c>
    </row>
    <row r="38666" spans="1:2" x14ac:dyDescent="0.2">
      <c r="A38666" s="1" t="s">
        <v>40158</v>
      </c>
      <c r="B38666" t="str">
        <f t="shared" ref="B38666:B38729" si="1285">HYPERLINK("https://www.udobaer.de/out/media/public/cust/others/s0000884-2021-ch_it.pdf")</f>
        <v>https://www.udobaer.de/out/media/public/cust/others/s0000884-2021-ch_it.pdf</v>
      </c>
    </row>
    <row r="38667" spans="1:2" x14ac:dyDescent="0.2">
      <c r="A38667" s="1" t="s">
        <v>40159</v>
      </c>
      <c r="B38667" t="str">
        <f t="shared" si="1285"/>
        <v>https://www.udobaer.de/out/media/public/cust/others/s0000884-2021-ch_it.pdf</v>
      </c>
    </row>
    <row r="38668" spans="1:2" x14ac:dyDescent="0.2">
      <c r="A38668" s="1" t="s">
        <v>40160</v>
      </c>
      <c r="B38668" t="str">
        <f t="shared" si="1285"/>
        <v>https://www.udobaer.de/out/media/public/cust/others/s0000884-2021-ch_it.pdf</v>
      </c>
    </row>
    <row r="38669" spans="1:2" x14ac:dyDescent="0.2">
      <c r="A38669" s="1" t="s">
        <v>40161</v>
      </c>
      <c r="B38669" t="str">
        <f t="shared" si="1285"/>
        <v>https://www.udobaer.de/out/media/public/cust/others/s0000884-2021-ch_it.pdf</v>
      </c>
    </row>
    <row r="38670" spans="1:2" x14ac:dyDescent="0.2">
      <c r="A38670" s="1" t="s">
        <v>40162</v>
      </c>
      <c r="B38670" t="str">
        <f t="shared" si="1285"/>
        <v>https://www.udobaer.de/out/media/public/cust/others/s0000884-2021-ch_it.pdf</v>
      </c>
    </row>
    <row r="38671" spans="1:2" x14ac:dyDescent="0.2">
      <c r="A38671" s="1" t="s">
        <v>40163</v>
      </c>
      <c r="B38671" t="str">
        <f t="shared" si="1285"/>
        <v>https://www.udobaer.de/out/media/public/cust/others/s0000884-2021-ch_it.pdf</v>
      </c>
    </row>
    <row r="38672" spans="1:2" x14ac:dyDescent="0.2">
      <c r="A38672" s="1" t="s">
        <v>40164</v>
      </c>
      <c r="B38672" t="str">
        <f t="shared" si="1285"/>
        <v>https://www.udobaer.de/out/media/public/cust/others/s0000884-2021-ch_it.pdf</v>
      </c>
    </row>
    <row r="38673" spans="1:2" x14ac:dyDescent="0.2">
      <c r="A38673" s="1" t="s">
        <v>40165</v>
      </c>
      <c r="B38673" t="str">
        <f t="shared" si="1285"/>
        <v>https://www.udobaer.de/out/media/public/cust/others/s0000884-2021-ch_it.pdf</v>
      </c>
    </row>
    <row r="38674" spans="1:2" x14ac:dyDescent="0.2">
      <c r="A38674" s="1" t="s">
        <v>40166</v>
      </c>
      <c r="B38674" t="str">
        <f t="shared" si="1285"/>
        <v>https://www.udobaer.de/out/media/public/cust/others/s0000884-2021-ch_it.pdf</v>
      </c>
    </row>
    <row r="38675" spans="1:2" x14ac:dyDescent="0.2">
      <c r="A38675" s="1" t="s">
        <v>40167</v>
      </c>
      <c r="B38675" t="str">
        <f t="shared" si="1285"/>
        <v>https://www.udobaer.de/out/media/public/cust/others/s0000884-2021-ch_it.pdf</v>
      </c>
    </row>
    <row r="38676" spans="1:2" x14ac:dyDescent="0.2">
      <c r="A38676" s="1" t="s">
        <v>40168</v>
      </c>
      <c r="B38676" t="str">
        <f t="shared" si="1285"/>
        <v>https://www.udobaer.de/out/media/public/cust/others/s0000884-2021-ch_it.pdf</v>
      </c>
    </row>
    <row r="38677" spans="1:2" x14ac:dyDescent="0.2">
      <c r="A38677" s="1" t="s">
        <v>40169</v>
      </c>
      <c r="B38677" t="str">
        <f t="shared" si="1285"/>
        <v>https://www.udobaer.de/out/media/public/cust/others/s0000884-2021-ch_it.pdf</v>
      </c>
    </row>
    <row r="38678" spans="1:2" x14ac:dyDescent="0.2">
      <c r="A38678" s="1" t="s">
        <v>40170</v>
      </c>
      <c r="B38678" t="str">
        <f t="shared" si="1285"/>
        <v>https://www.udobaer.de/out/media/public/cust/others/s0000884-2021-ch_it.pdf</v>
      </c>
    </row>
    <row r="38679" spans="1:2" x14ac:dyDescent="0.2">
      <c r="A38679" s="1" t="s">
        <v>40171</v>
      </c>
      <c r="B38679" t="str">
        <f t="shared" si="1285"/>
        <v>https://www.udobaer.de/out/media/public/cust/others/s0000884-2021-ch_it.pdf</v>
      </c>
    </row>
    <row r="38680" spans="1:2" x14ac:dyDescent="0.2">
      <c r="A38680" s="1" t="s">
        <v>40172</v>
      </c>
      <c r="B38680" t="str">
        <f t="shared" si="1285"/>
        <v>https://www.udobaer.de/out/media/public/cust/others/s0000884-2021-ch_it.pdf</v>
      </c>
    </row>
    <row r="38681" spans="1:2" x14ac:dyDescent="0.2">
      <c r="A38681" s="1" t="s">
        <v>40173</v>
      </c>
      <c r="B38681" t="str">
        <f t="shared" si="1285"/>
        <v>https://www.udobaer.de/out/media/public/cust/others/s0000884-2021-ch_it.pdf</v>
      </c>
    </row>
    <row r="38682" spans="1:2" x14ac:dyDescent="0.2">
      <c r="A38682" s="1" t="s">
        <v>40174</v>
      </c>
      <c r="B38682" t="str">
        <f t="shared" si="1285"/>
        <v>https://www.udobaer.de/out/media/public/cust/others/s0000884-2021-ch_it.pdf</v>
      </c>
    </row>
    <row r="38683" spans="1:2" x14ac:dyDescent="0.2">
      <c r="A38683" s="1" t="s">
        <v>40175</v>
      </c>
      <c r="B38683" t="str">
        <f t="shared" si="1285"/>
        <v>https://www.udobaer.de/out/media/public/cust/others/s0000884-2021-ch_it.pdf</v>
      </c>
    </row>
    <row r="38684" spans="1:2" x14ac:dyDescent="0.2">
      <c r="A38684" s="1" t="s">
        <v>40176</v>
      </c>
      <c r="B38684" t="str">
        <f t="shared" si="1285"/>
        <v>https://www.udobaer.de/out/media/public/cust/others/s0000884-2021-ch_it.pdf</v>
      </c>
    </row>
    <row r="38685" spans="1:2" x14ac:dyDescent="0.2">
      <c r="A38685" s="1" t="s">
        <v>40177</v>
      </c>
      <c r="B38685" t="str">
        <f t="shared" si="1285"/>
        <v>https://www.udobaer.de/out/media/public/cust/others/s0000884-2021-ch_it.pdf</v>
      </c>
    </row>
    <row r="38686" spans="1:2" x14ac:dyDescent="0.2">
      <c r="A38686" s="1" t="s">
        <v>40178</v>
      </c>
      <c r="B38686" t="str">
        <f t="shared" si="1285"/>
        <v>https://www.udobaer.de/out/media/public/cust/others/s0000884-2021-ch_it.pdf</v>
      </c>
    </row>
    <row r="38687" spans="1:2" x14ac:dyDescent="0.2">
      <c r="A38687" s="1" t="s">
        <v>40179</v>
      </c>
      <c r="B38687" t="str">
        <f t="shared" si="1285"/>
        <v>https://www.udobaer.de/out/media/public/cust/others/s0000884-2021-ch_it.pdf</v>
      </c>
    </row>
    <row r="38688" spans="1:2" x14ac:dyDescent="0.2">
      <c r="A38688" s="1" t="s">
        <v>40180</v>
      </c>
      <c r="B38688" t="str">
        <f t="shared" si="1285"/>
        <v>https://www.udobaer.de/out/media/public/cust/others/s0000884-2021-ch_it.pdf</v>
      </c>
    </row>
    <row r="38689" spans="1:2" x14ac:dyDescent="0.2">
      <c r="A38689" s="1" t="s">
        <v>40181</v>
      </c>
      <c r="B38689" t="str">
        <f t="shared" si="1285"/>
        <v>https://www.udobaer.de/out/media/public/cust/others/s0000884-2021-ch_it.pdf</v>
      </c>
    </row>
    <row r="38690" spans="1:2" x14ac:dyDescent="0.2">
      <c r="A38690" s="1" t="s">
        <v>40182</v>
      </c>
      <c r="B38690" t="str">
        <f t="shared" si="1285"/>
        <v>https://www.udobaer.de/out/media/public/cust/others/s0000884-2021-ch_it.pdf</v>
      </c>
    </row>
    <row r="38691" spans="1:2" x14ac:dyDescent="0.2">
      <c r="A38691" s="1" t="s">
        <v>40183</v>
      </c>
      <c r="B38691" t="str">
        <f t="shared" si="1285"/>
        <v>https://www.udobaer.de/out/media/public/cust/others/s0000884-2021-ch_it.pdf</v>
      </c>
    </row>
    <row r="38692" spans="1:2" x14ac:dyDescent="0.2">
      <c r="A38692" s="1" t="s">
        <v>40184</v>
      </c>
      <c r="B38692" t="str">
        <f t="shared" si="1285"/>
        <v>https://www.udobaer.de/out/media/public/cust/others/s0000884-2021-ch_it.pdf</v>
      </c>
    </row>
    <row r="38693" spans="1:2" x14ac:dyDescent="0.2">
      <c r="A38693" s="1" t="s">
        <v>40185</v>
      </c>
      <c r="B38693" t="str">
        <f t="shared" si="1285"/>
        <v>https://www.udobaer.de/out/media/public/cust/others/s0000884-2021-ch_it.pdf</v>
      </c>
    </row>
    <row r="38694" spans="1:2" x14ac:dyDescent="0.2">
      <c r="A38694" s="1" t="s">
        <v>40186</v>
      </c>
      <c r="B38694" t="str">
        <f t="shared" si="1285"/>
        <v>https://www.udobaer.de/out/media/public/cust/others/s0000884-2021-ch_it.pdf</v>
      </c>
    </row>
    <row r="38695" spans="1:2" x14ac:dyDescent="0.2">
      <c r="A38695" s="1" t="s">
        <v>40187</v>
      </c>
      <c r="B38695" t="str">
        <f t="shared" si="1285"/>
        <v>https://www.udobaer.de/out/media/public/cust/others/s0000884-2021-ch_it.pdf</v>
      </c>
    </row>
    <row r="38696" spans="1:2" x14ac:dyDescent="0.2">
      <c r="A38696" s="1" t="s">
        <v>40188</v>
      </c>
      <c r="B38696" t="str">
        <f t="shared" si="1285"/>
        <v>https://www.udobaer.de/out/media/public/cust/others/s0000884-2021-ch_it.pdf</v>
      </c>
    </row>
    <row r="38697" spans="1:2" x14ac:dyDescent="0.2">
      <c r="A38697" s="1" t="s">
        <v>40189</v>
      </c>
      <c r="B38697" t="str">
        <f t="shared" si="1285"/>
        <v>https://www.udobaer.de/out/media/public/cust/others/s0000884-2021-ch_it.pdf</v>
      </c>
    </row>
    <row r="38698" spans="1:2" x14ac:dyDescent="0.2">
      <c r="A38698" s="1" t="s">
        <v>40190</v>
      </c>
      <c r="B38698" t="str">
        <f t="shared" si="1285"/>
        <v>https://www.udobaer.de/out/media/public/cust/others/s0000884-2021-ch_it.pdf</v>
      </c>
    </row>
    <row r="38699" spans="1:2" x14ac:dyDescent="0.2">
      <c r="A38699" s="1" t="s">
        <v>40191</v>
      </c>
      <c r="B38699" t="str">
        <f t="shared" si="1285"/>
        <v>https://www.udobaer.de/out/media/public/cust/others/s0000884-2021-ch_it.pdf</v>
      </c>
    </row>
    <row r="38700" spans="1:2" x14ac:dyDescent="0.2">
      <c r="A38700" s="1" t="s">
        <v>40192</v>
      </c>
      <c r="B38700" t="str">
        <f t="shared" si="1285"/>
        <v>https://www.udobaer.de/out/media/public/cust/others/s0000884-2021-ch_it.pdf</v>
      </c>
    </row>
    <row r="38701" spans="1:2" x14ac:dyDescent="0.2">
      <c r="A38701" s="1" t="s">
        <v>40193</v>
      </c>
      <c r="B38701" t="str">
        <f t="shared" si="1285"/>
        <v>https://www.udobaer.de/out/media/public/cust/others/s0000884-2021-ch_it.pdf</v>
      </c>
    </row>
    <row r="38702" spans="1:2" x14ac:dyDescent="0.2">
      <c r="A38702" s="1" t="s">
        <v>40194</v>
      </c>
      <c r="B38702" t="str">
        <f t="shared" si="1285"/>
        <v>https://www.udobaer.de/out/media/public/cust/others/s0000884-2021-ch_it.pdf</v>
      </c>
    </row>
    <row r="38703" spans="1:2" x14ac:dyDescent="0.2">
      <c r="A38703" s="1" t="s">
        <v>40195</v>
      </c>
      <c r="B38703" t="str">
        <f t="shared" si="1285"/>
        <v>https://www.udobaer.de/out/media/public/cust/others/s0000884-2021-ch_it.pdf</v>
      </c>
    </row>
    <row r="38704" spans="1:2" x14ac:dyDescent="0.2">
      <c r="A38704" s="1" t="s">
        <v>40196</v>
      </c>
      <c r="B38704" t="str">
        <f t="shared" si="1285"/>
        <v>https://www.udobaer.de/out/media/public/cust/others/s0000884-2021-ch_it.pdf</v>
      </c>
    </row>
    <row r="38705" spans="1:2" x14ac:dyDescent="0.2">
      <c r="A38705" s="1" t="s">
        <v>40197</v>
      </c>
      <c r="B38705" t="str">
        <f t="shared" si="1285"/>
        <v>https://www.udobaer.de/out/media/public/cust/others/s0000884-2021-ch_it.pdf</v>
      </c>
    </row>
    <row r="38706" spans="1:2" x14ac:dyDescent="0.2">
      <c r="A38706" s="1" t="s">
        <v>40198</v>
      </c>
      <c r="B38706" t="str">
        <f t="shared" si="1285"/>
        <v>https://www.udobaer.de/out/media/public/cust/others/s0000884-2021-ch_it.pdf</v>
      </c>
    </row>
    <row r="38707" spans="1:2" x14ac:dyDescent="0.2">
      <c r="A38707" s="1" t="s">
        <v>40199</v>
      </c>
      <c r="B38707" t="str">
        <f t="shared" si="1285"/>
        <v>https://www.udobaer.de/out/media/public/cust/others/s0000884-2021-ch_it.pdf</v>
      </c>
    </row>
    <row r="38708" spans="1:2" x14ac:dyDescent="0.2">
      <c r="A38708" s="1" t="s">
        <v>40200</v>
      </c>
      <c r="B38708" t="str">
        <f t="shared" si="1285"/>
        <v>https://www.udobaer.de/out/media/public/cust/others/s0000884-2021-ch_it.pdf</v>
      </c>
    </row>
    <row r="38709" spans="1:2" x14ac:dyDescent="0.2">
      <c r="A38709" s="1" t="s">
        <v>40201</v>
      </c>
      <c r="B38709" t="str">
        <f t="shared" si="1285"/>
        <v>https://www.udobaer.de/out/media/public/cust/others/s0000884-2021-ch_it.pdf</v>
      </c>
    </row>
    <row r="38710" spans="1:2" x14ac:dyDescent="0.2">
      <c r="A38710" s="1" t="s">
        <v>40202</v>
      </c>
      <c r="B38710" t="str">
        <f t="shared" si="1285"/>
        <v>https://www.udobaer.de/out/media/public/cust/others/s0000884-2021-ch_it.pdf</v>
      </c>
    </row>
    <row r="38711" spans="1:2" x14ac:dyDescent="0.2">
      <c r="A38711" s="1" t="s">
        <v>40203</v>
      </c>
      <c r="B38711" t="str">
        <f t="shared" si="1285"/>
        <v>https://www.udobaer.de/out/media/public/cust/others/s0000884-2021-ch_it.pdf</v>
      </c>
    </row>
    <row r="38712" spans="1:2" x14ac:dyDescent="0.2">
      <c r="A38712" s="1" t="s">
        <v>40204</v>
      </c>
      <c r="B38712" t="str">
        <f t="shared" si="1285"/>
        <v>https://www.udobaer.de/out/media/public/cust/others/s0000884-2021-ch_it.pdf</v>
      </c>
    </row>
    <row r="38713" spans="1:2" x14ac:dyDescent="0.2">
      <c r="A38713" s="1" t="s">
        <v>40205</v>
      </c>
      <c r="B38713" t="str">
        <f t="shared" si="1285"/>
        <v>https://www.udobaer.de/out/media/public/cust/others/s0000884-2021-ch_it.pdf</v>
      </c>
    </row>
    <row r="38714" spans="1:2" x14ac:dyDescent="0.2">
      <c r="A38714" s="1" t="s">
        <v>40206</v>
      </c>
      <c r="B38714" t="str">
        <f t="shared" si="1285"/>
        <v>https://www.udobaer.de/out/media/public/cust/others/s0000884-2021-ch_it.pdf</v>
      </c>
    </row>
    <row r="38715" spans="1:2" x14ac:dyDescent="0.2">
      <c r="A38715" s="1" t="s">
        <v>40207</v>
      </c>
      <c r="B38715" t="str">
        <f t="shared" si="1285"/>
        <v>https://www.udobaer.de/out/media/public/cust/others/s0000884-2021-ch_it.pdf</v>
      </c>
    </row>
    <row r="38716" spans="1:2" x14ac:dyDescent="0.2">
      <c r="A38716" s="1" t="s">
        <v>40208</v>
      </c>
      <c r="B38716" t="str">
        <f t="shared" si="1285"/>
        <v>https://www.udobaer.de/out/media/public/cust/others/s0000884-2021-ch_it.pdf</v>
      </c>
    </row>
    <row r="38717" spans="1:2" x14ac:dyDescent="0.2">
      <c r="A38717" s="1" t="s">
        <v>40209</v>
      </c>
      <c r="B38717" t="str">
        <f t="shared" si="1285"/>
        <v>https://www.udobaer.de/out/media/public/cust/others/s0000884-2021-ch_it.pdf</v>
      </c>
    </row>
    <row r="38718" spans="1:2" x14ac:dyDescent="0.2">
      <c r="A38718" s="1" t="s">
        <v>40210</v>
      </c>
      <c r="B38718" t="str">
        <f t="shared" si="1285"/>
        <v>https://www.udobaer.de/out/media/public/cust/others/s0000884-2021-ch_it.pdf</v>
      </c>
    </row>
    <row r="38719" spans="1:2" x14ac:dyDescent="0.2">
      <c r="A38719" s="1" t="s">
        <v>40211</v>
      </c>
      <c r="B38719" t="str">
        <f t="shared" si="1285"/>
        <v>https://www.udobaer.de/out/media/public/cust/others/s0000884-2021-ch_it.pdf</v>
      </c>
    </row>
    <row r="38720" spans="1:2" x14ac:dyDescent="0.2">
      <c r="A38720" s="1" t="s">
        <v>40212</v>
      </c>
      <c r="B38720" t="str">
        <f t="shared" si="1285"/>
        <v>https://www.udobaer.de/out/media/public/cust/others/s0000884-2021-ch_it.pdf</v>
      </c>
    </row>
    <row r="38721" spans="1:2" x14ac:dyDescent="0.2">
      <c r="A38721" s="1" t="s">
        <v>40213</v>
      </c>
      <c r="B38721" t="str">
        <f t="shared" si="1285"/>
        <v>https://www.udobaer.de/out/media/public/cust/others/s0000884-2021-ch_it.pdf</v>
      </c>
    </row>
    <row r="38722" spans="1:2" x14ac:dyDescent="0.2">
      <c r="A38722" s="1" t="s">
        <v>40214</v>
      </c>
      <c r="B38722" t="str">
        <f t="shared" si="1285"/>
        <v>https://www.udobaer.de/out/media/public/cust/others/s0000884-2021-ch_it.pdf</v>
      </c>
    </row>
    <row r="38723" spans="1:2" x14ac:dyDescent="0.2">
      <c r="A38723" s="1" t="s">
        <v>40215</v>
      </c>
      <c r="B38723" t="str">
        <f t="shared" si="1285"/>
        <v>https://www.udobaer.de/out/media/public/cust/others/s0000884-2021-ch_it.pdf</v>
      </c>
    </row>
    <row r="38724" spans="1:2" x14ac:dyDescent="0.2">
      <c r="A38724" s="1" t="s">
        <v>40216</v>
      </c>
      <c r="B38724" t="str">
        <f t="shared" si="1285"/>
        <v>https://www.udobaer.de/out/media/public/cust/others/s0000884-2021-ch_it.pdf</v>
      </c>
    </row>
    <row r="38725" spans="1:2" x14ac:dyDescent="0.2">
      <c r="A38725" s="1" t="s">
        <v>40217</v>
      </c>
      <c r="B38725" t="str">
        <f t="shared" si="1285"/>
        <v>https://www.udobaer.de/out/media/public/cust/others/s0000884-2021-ch_it.pdf</v>
      </c>
    </row>
    <row r="38726" spans="1:2" x14ac:dyDescent="0.2">
      <c r="A38726" s="1" t="s">
        <v>40218</v>
      </c>
      <c r="B38726" t="str">
        <f t="shared" si="1285"/>
        <v>https://www.udobaer.de/out/media/public/cust/others/s0000884-2021-ch_it.pdf</v>
      </c>
    </row>
    <row r="38727" spans="1:2" x14ac:dyDescent="0.2">
      <c r="A38727" s="1" t="s">
        <v>40219</v>
      </c>
      <c r="B38727" t="str">
        <f t="shared" si="1285"/>
        <v>https://www.udobaer.de/out/media/public/cust/others/s0000884-2021-ch_it.pdf</v>
      </c>
    </row>
    <row r="38728" spans="1:2" x14ac:dyDescent="0.2">
      <c r="A38728" s="1" t="s">
        <v>40220</v>
      </c>
      <c r="B38728" t="str">
        <f t="shared" si="1285"/>
        <v>https://www.udobaer.de/out/media/public/cust/others/s0000884-2021-ch_it.pdf</v>
      </c>
    </row>
    <row r="38729" spans="1:2" x14ac:dyDescent="0.2">
      <c r="A38729" s="1" t="s">
        <v>40221</v>
      </c>
      <c r="B38729" t="str">
        <f t="shared" si="1285"/>
        <v>https://www.udobaer.de/out/media/public/cust/others/s0000884-2021-ch_it.pdf</v>
      </c>
    </row>
    <row r="38730" spans="1:2" x14ac:dyDescent="0.2">
      <c r="A38730" s="1" t="s">
        <v>40222</v>
      </c>
      <c r="B38730" t="str">
        <f t="shared" ref="B38730:B38793" si="1286">HYPERLINK("https://www.udobaer.de/out/media/public/cust/others/s0000884-2021-ch_it.pdf")</f>
        <v>https://www.udobaer.de/out/media/public/cust/others/s0000884-2021-ch_it.pdf</v>
      </c>
    </row>
    <row r="38731" spans="1:2" x14ac:dyDescent="0.2">
      <c r="A38731" s="1" t="s">
        <v>40223</v>
      </c>
      <c r="B38731" t="str">
        <f t="shared" si="1286"/>
        <v>https://www.udobaer.de/out/media/public/cust/others/s0000884-2021-ch_it.pdf</v>
      </c>
    </row>
    <row r="38732" spans="1:2" x14ac:dyDescent="0.2">
      <c r="A38732" s="1" t="s">
        <v>40224</v>
      </c>
      <c r="B38732" t="str">
        <f t="shared" si="1286"/>
        <v>https://www.udobaer.de/out/media/public/cust/others/s0000884-2021-ch_it.pdf</v>
      </c>
    </row>
    <row r="38733" spans="1:2" x14ac:dyDescent="0.2">
      <c r="A38733" s="1" t="s">
        <v>40225</v>
      </c>
      <c r="B38733" t="str">
        <f t="shared" si="1286"/>
        <v>https://www.udobaer.de/out/media/public/cust/others/s0000884-2021-ch_it.pdf</v>
      </c>
    </row>
    <row r="38734" spans="1:2" x14ac:dyDescent="0.2">
      <c r="A38734" s="1" t="s">
        <v>40226</v>
      </c>
      <c r="B38734" t="str">
        <f t="shared" si="1286"/>
        <v>https://www.udobaer.de/out/media/public/cust/others/s0000884-2021-ch_it.pdf</v>
      </c>
    </row>
    <row r="38735" spans="1:2" x14ac:dyDescent="0.2">
      <c r="A38735" s="1" t="s">
        <v>40227</v>
      </c>
      <c r="B38735" t="str">
        <f t="shared" si="1286"/>
        <v>https://www.udobaer.de/out/media/public/cust/others/s0000884-2021-ch_it.pdf</v>
      </c>
    </row>
    <row r="38736" spans="1:2" x14ac:dyDescent="0.2">
      <c r="A38736" s="1" t="s">
        <v>40228</v>
      </c>
      <c r="B38736" t="str">
        <f t="shared" si="1286"/>
        <v>https://www.udobaer.de/out/media/public/cust/others/s0000884-2021-ch_it.pdf</v>
      </c>
    </row>
    <row r="38737" spans="1:2" x14ac:dyDescent="0.2">
      <c r="A38737" s="1" t="s">
        <v>40229</v>
      </c>
      <c r="B38737" t="str">
        <f t="shared" si="1286"/>
        <v>https://www.udobaer.de/out/media/public/cust/others/s0000884-2021-ch_it.pdf</v>
      </c>
    </row>
    <row r="38738" spans="1:2" x14ac:dyDescent="0.2">
      <c r="A38738" s="1" t="s">
        <v>40230</v>
      </c>
      <c r="B38738" t="str">
        <f t="shared" si="1286"/>
        <v>https://www.udobaer.de/out/media/public/cust/others/s0000884-2021-ch_it.pdf</v>
      </c>
    </row>
    <row r="38739" spans="1:2" x14ac:dyDescent="0.2">
      <c r="A38739" s="1" t="s">
        <v>40231</v>
      </c>
      <c r="B38739" t="str">
        <f t="shared" si="1286"/>
        <v>https://www.udobaer.de/out/media/public/cust/others/s0000884-2021-ch_it.pdf</v>
      </c>
    </row>
    <row r="38740" spans="1:2" x14ac:dyDescent="0.2">
      <c r="A38740" s="1" t="s">
        <v>40232</v>
      </c>
      <c r="B38740" t="str">
        <f t="shared" si="1286"/>
        <v>https://www.udobaer.de/out/media/public/cust/others/s0000884-2021-ch_it.pdf</v>
      </c>
    </row>
    <row r="38741" spans="1:2" x14ac:dyDescent="0.2">
      <c r="A38741" s="1" t="s">
        <v>40233</v>
      </c>
      <c r="B38741" t="str">
        <f t="shared" si="1286"/>
        <v>https://www.udobaer.de/out/media/public/cust/others/s0000884-2021-ch_it.pdf</v>
      </c>
    </row>
    <row r="38742" spans="1:2" x14ac:dyDescent="0.2">
      <c r="A38742" s="1" t="s">
        <v>40234</v>
      </c>
      <c r="B38742" t="str">
        <f t="shared" si="1286"/>
        <v>https://www.udobaer.de/out/media/public/cust/others/s0000884-2021-ch_it.pdf</v>
      </c>
    </row>
    <row r="38743" spans="1:2" x14ac:dyDescent="0.2">
      <c r="A38743" s="1" t="s">
        <v>40235</v>
      </c>
      <c r="B38743" t="str">
        <f t="shared" si="1286"/>
        <v>https://www.udobaer.de/out/media/public/cust/others/s0000884-2021-ch_it.pdf</v>
      </c>
    </row>
    <row r="38744" spans="1:2" x14ac:dyDescent="0.2">
      <c r="A38744" s="1" t="s">
        <v>40236</v>
      </c>
      <c r="B38744" t="str">
        <f t="shared" si="1286"/>
        <v>https://www.udobaer.de/out/media/public/cust/others/s0000884-2021-ch_it.pdf</v>
      </c>
    </row>
    <row r="38745" spans="1:2" x14ac:dyDescent="0.2">
      <c r="A38745" s="1" t="s">
        <v>40237</v>
      </c>
      <c r="B38745" t="str">
        <f t="shared" si="1286"/>
        <v>https://www.udobaer.de/out/media/public/cust/others/s0000884-2021-ch_it.pdf</v>
      </c>
    </row>
    <row r="38746" spans="1:2" x14ac:dyDescent="0.2">
      <c r="A38746" s="1" t="s">
        <v>40238</v>
      </c>
      <c r="B38746" t="str">
        <f t="shared" si="1286"/>
        <v>https://www.udobaer.de/out/media/public/cust/others/s0000884-2021-ch_it.pdf</v>
      </c>
    </row>
    <row r="38747" spans="1:2" x14ac:dyDescent="0.2">
      <c r="A38747" s="1" t="s">
        <v>40239</v>
      </c>
      <c r="B38747" t="str">
        <f t="shared" si="1286"/>
        <v>https://www.udobaer.de/out/media/public/cust/others/s0000884-2021-ch_it.pdf</v>
      </c>
    </row>
    <row r="38748" spans="1:2" x14ac:dyDescent="0.2">
      <c r="A38748" s="1" t="s">
        <v>40240</v>
      </c>
      <c r="B38748" t="str">
        <f t="shared" si="1286"/>
        <v>https://www.udobaer.de/out/media/public/cust/others/s0000884-2021-ch_it.pdf</v>
      </c>
    </row>
    <row r="38749" spans="1:2" x14ac:dyDescent="0.2">
      <c r="A38749" s="1" t="s">
        <v>40241</v>
      </c>
      <c r="B38749" t="str">
        <f t="shared" si="1286"/>
        <v>https://www.udobaer.de/out/media/public/cust/others/s0000884-2021-ch_it.pdf</v>
      </c>
    </row>
    <row r="38750" spans="1:2" x14ac:dyDescent="0.2">
      <c r="A38750" s="1" t="s">
        <v>40242</v>
      </c>
      <c r="B38750" t="str">
        <f t="shared" si="1286"/>
        <v>https://www.udobaer.de/out/media/public/cust/others/s0000884-2021-ch_it.pdf</v>
      </c>
    </row>
    <row r="38751" spans="1:2" x14ac:dyDescent="0.2">
      <c r="A38751" s="1" t="s">
        <v>40243</v>
      </c>
      <c r="B38751" t="str">
        <f t="shared" si="1286"/>
        <v>https://www.udobaer.de/out/media/public/cust/others/s0000884-2021-ch_it.pdf</v>
      </c>
    </row>
    <row r="38752" spans="1:2" x14ac:dyDescent="0.2">
      <c r="A38752" s="1" t="s">
        <v>40244</v>
      </c>
      <c r="B38752" t="str">
        <f t="shared" si="1286"/>
        <v>https://www.udobaer.de/out/media/public/cust/others/s0000884-2021-ch_it.pdf</v>
      </c>
    </row>
    <row r="38753" spans="1:2" x14ac:dyDescent="0.2">
      <c r="A38753" s="1" t="s">
        <v>40245</v>
      </c>
      <c r="B38753" t="str">
        <f t="shared" si="1286"/>
        <v>https://www.udobaer.de/out/media/public/cust/others/s0000884-2021-ch_it.pdf</v>
      </c>
    </row>
    <row r="38754" spans="1:2" x14ac:dyDescent="0.2">
      <c r="A38754" s="1" t="s">
        <v>40246</v>
      </c>
      <c r="B38754" t="str">
        <f t="shared" si="1286"/>
        <v>https://www.udobaer.de/out/media/public/cust/others/s0000884-2021-ch_it.pdf</v>
      </c>
    </row>
    <row r="38755" spans="1:2" x14ac:dyDescent="0.2">
      <c r="A38755" s="1" t="s">
        <v>40247</v>
      </c>
      <c r="B38755" t="str">
        <f t="shared" si="1286"/>
        <v>https://www.udobaer.de/out/media/public/cust/others/s0000884-2021-ch_it.pdf</v>
      </c>
    </row>
    <row r="38756" spans="1:2" x14ac:dyDescent="0.2">
      <c r="A38756" s="1" t="s">
        <v>40248</v>
      </c>
      <c r="B38756" t="str">
        <f t="shared" si="1286"/>
        <v>https://www.udobaer.de/out/media/public/cust/others/s0000884-2021-ch_it.pdf</v>
      </c>
    </row>
    <row r="38757" spans="1:2" x14ac:dyDescent="0.2">
      <c r="A38757" s="1" t="s">
        <v>40249</v>
      </c>
      <c r="B38757" t="str">
        <f t="shared" si="1286"/>
        <v>https://www.udobaer.de/out/media/public/cust/others/s0000884-2021-ch_it.pdf</v>
      </c>
    </row>
    <row r="38758" spans="1:2" x14ac:dyDescent="0.2">
      <c r="A38758" s="1" t="s">
        <v>40250</v>
      </c>
      <c r="B38758" t="str">
        <f t="shared" si="1286"/>
        <v>https://www.udobaer.de/out/media/public/cust/others/s0000884-2021-ch_it.pdf</v>
      </c>
    </row>
    <row r="38759" spans="1:2" x14ac:dyDescent="0.2">
      <c r="A38759" s="1" t="s">
        <v>40251</v>
      </c>
      <c r="B38759" t="str">
        <f t="shared" si="1286"/>
        <v>https://www.udobaer.de/out/media/public/cust/others/s0000884-2021-ch_it.pdf</v>
      </c>
    </row>
    <row r="38760" spans="1:2" x14ac:dyDescent="0.2">
      <c r="A38760" s="1" t="s">
        <v>40252</v>
      </c>
      <c r="B38760" t="str">
        <f t="shared" si="1286"/>
        <v>https://www.udobaer.de/out/media/public/cust/others/s0000884-2021-ch_it.pdf</v>
      </c>
    </row>
    <row r="38761" spans="1:2" x14ac:dyDescent="0.2">
      <c r="A38761" s="1" t="s">
        <v>40253</v>
      </c>
      <c r="B38761" t="str">
        <f t="shared" si="1286"/>
        <v>https://www.udobaer.de/out/media/public/cust/others/s0000884-2021-ch_it.pdf</v>
      </c>
    </row>
    <row r="38762" spans="1:2" x14ac:dyDescent="0.2">
      <c r="A38762" s="1" t="s">
        <v>40254</v>
      </c>
      <c r="B38762" t="str">
        <f t="shared" si="1286"/>
        <v>https://www.udobaer.de/out/media/public/cust/others/s0000884-2021-ch_it.pdf</v>
      </c>
    </row>
    <row r="38763" spans="1:2" x14ac:dyDescent="0.2">
      <c r="A38763" s="1" t="s">
        <v>40255</v>
      </c>
      <c r="B38763" t="str">
        <f t="shared" si="1286"/>
        <v>https://www.udobaer.de/out/media/public/cust/others/s0000884-2021-ch_it.pdf</v>
      </c>
    </row>
    <row r="38764" spans="1:2" x14ac:dyDescent="0.2">
      <c r="A38764" s="1" t="s">
        <v>40256</v>
      </c>
      <c r="B38764" t="str">
        <f t="shared" si="1286"/>
        <v>https://www.udobaer.de/out/media/public/cust/others/s0000884-2021-ch_it.pdf</v>
      </c>
    </row>
    <row r="38765" spans="1:2" x14ac:dyDescent="0.2">
      <c r="A38765" s="1" t="s">
        <v>40257</v>
      </c>
      <c r="B38765" t="str">
        <f t="shared" si="1286"/>
        <v>https://www.udobaer.de/out/media/public/cust/others/s0000884-2021-ch_it.pdf</v>
      </c>
    </row>
    <row r="38766" spans="1:2" x14ac:dyDescent="0.2">
      <c r="A38766" s="1" t="s">
        <v>40258</v>
      </c>
      <c r="B38766" t="str">
        <f t="shared" si="1286"/>
        <v>https://www.udobaer.de/out/media/public/cust/others/s0000884-2021-ch_it.pdf</v>
      </c>
    </row>
    <row r="38767" spans="1:2" x14ac:dyDescent="0.2">
      <c r="A38767" s="1" t="s">
        <v>40259</v>
      </c>
      <c r="B38767" t="str">
        <f t="shared" si="1286"/>
        <v>https://www.udobaer.de/out/media/public/cust/others/s0000884-2021-ch_it.pdf</v>
      </c>
    </row>
    <row r="38768" spans="1:2" x14ac:dyDescent="0.2">
      <c r="A38768" s="1" t="s">
        <v>40260</v>
      </c>
      <c r="B38768" t="str">
        <f t="shared" si="1286"/>
        <v>https://www.udobaer.de/out/media/public/cust/others/s0000884-2021-ch_it.pdf</v>
      </c>
    </row>
    <row r="38769" spans="1:2" x14ac:dyDescent="0.2">
      <c r="A38769" s="1" t="s">
        <v>40261</v>
      </c>
      <c r="B38769" t="str">
        <f t="shared" si="1286"/>
        <v>https://www.udobaer.de/out/media/public/cust/others/s0000884-2021-ch_it.pdf</v>
      </c>
    </row>
    <row r="38770" spans="1:2" x14ac:dyDescent="0.2">
      <c r="A38770" s="1" t="s">
        <v>40262</v>
      </c>
      <c r="B38770" t="str">
        <f t="shared" si="1286"/>
        <v>https://www.udobaer.de/out/media/public/cust/others/s0000884-2021-ch_it.pdf</v>
      </c>
    </row>
    <row r="38771" spans="1:2" x14ac:dyDescent="0.2">
      <c r="A38771" s="1" t="s">
        <v>40263</v>
      </c>
      <c r="B38771" t="str">
        <f t="shared" si="1286"/>
        <v>https://www.udobaer.de/out/media/public/cust/others/s0000884-2021-ch_it.pdf</v>
      </c>
    </row>
    <row r="38772" spans="1:2" x14ac:dyDescent="0.2">
      <c r="A38772" s="1" t="s">
        <v>40264</v>
      </c>
      <c r="B38772" t="str">
        <f t="shared" si="1286"/>
        <v>https://www.udobaer.de/out/media/public/cust/others/s0000884-2021-ch_it.pdf</v>
      </c>
    </row>
    <row r="38773" spans="1:2" x14ac:dyDescent="0.2">
      <c r="A38773" s="1" t="s">
        <v>40265</v>
      </c>
      <c r="B38773" t="str">
        <f t="shared" si="1286"/>
        <v>https://www.udobaer.de/out/media/public/cust/others/s0000884-2021-ch_it.pdf</v>
      </c>
    </row>
    <row r="38774" spans="1:2" x14ac:dyDescent="0.2">
      <c r="A38774" s="1" t="s">
        <v>40266</v>
      </c>
      <c r="B38774" t="str">
        <f t="shared" si="1286"/>
        <v>https://www.udobaer.de/out/media/public/cust/others/s0000884-2021-ch_it.pdf</v>
      </c>
    </row>
    <row r="38775" spans="1:2" x14ac:dyDescent="0.2">
      <c r="A38775" s="1" t="s">
        <v>40267</v>
      </c>
      <c r="B38775" t="str">
        <f t="shared" si="1286"/>
        <v>https://www.udobaer.de/out/media/public/cust/others/s0000884-2021-ch_it.pdf</v>
      </c>
    </row>
    <row r="38776" spans="1:2" x14ac:dyDescent="0.2">
      <c r="A38776" s="1" t="s">
        <v>40268</v>
      </c>
      <c r="B38776" t="str">
        <f t="shared" si="1286"/>
        <v>https://www.udobaer.de/out/media/public/cust/others/s0000884-2021-ch_it.pdf</v>
      </c>
    </row>
    <row r="38777" spans="1:2" x14ac:dyDescent="0.2">
      <c r="A38777" s="1" t="s">
        <v>40269</v>
      </c>
      <c r="B38777" t="str">
        <f t="shared" si="1286"/>
        <v>https://www.udobaer.de/out/media/public/cust/others/s0000884-2021-ch_it.pdf</v>
      </c>
    </row>
    <row r="38778" spans="1:2" x14ac:dyDescent="0.2">
      <c r="A38778" s="1" t="s">
        <v>40270</v>
      </c>
      <c r="B38778" t="str">
        <f t="shared" si="1286"/>
        <v>https://www.udobaer.de/out/media/public/cust/others/s0000884-2021-ch_it.pdf</v>
      </c>
    </row>
    <row r="38779" spans="1:2" x14ac:dyDescent="0.2">
      <c r="A38779" s="1" t="s">
        <v>40271</v>
      </c>
      <c r="B38779" t="str">
        <f t="shared" si="1286"/>
        <v>https://www.udobaer.de/out/media/public/cust/others/s0000884-2021-ch_it.pdf</v>
      </c>
    </row>
    <row r="38780" spans="1:2" x14ac:dyDescent="0.2">
      <c r="A38780" s="1" t="s">
        <v>40272</v>
      </c>
      <c r="B38780" t="str">
        <f t="shared" si="1286"/>
        <v>https://www.udobaer.de/out/media/public/cust/others/s0000884-2021-ch_it.pdf</v>
      </c>
    </row>
    <row r="38781" spans="1:2" x14ac:dyDescent="0.2">
      <c r="A38781" s="1" t="s">
        <v>40273</v>
      </c>
      <c r="B38781" t="str">
        <f t="shared" si="1286"/>
        <v>https://www.udobaer.de/out/media/public/cust/others/s0000884-2021-ch_it.pdf</v>
      </c>
    </row>
    <row r="38782" spans="1:2" x14ac:dyDescent="0.2">
      <c r="A38782" s="1" t="s">
        <v>40274</v>
      </c>
      <c r="B38782" t="str">
        <f t="shared" si="1286"/>
        <v>https://www.udobaer.de/out/media/public/cust/others/s0000884-2021-ch_it.pdf</v>
      </c>
    </row>
    <row r="38783" spans="1:2" x14ac:dyDescent="0.2">
      <c r="A38783" s="1" t="s">
        <v>40275</v>
      </c>
      <c r="B38783" t="str">
        <f t="shared" si="1286"/>
        <v>https://www.udobaer.de/out/media/public/cust/others/s0000884-2021-ch_it.pdf</v>
      </c>
    </row>
    <row r="38784" spans="1:2" x14ac:dyDescent="0.2">
      <c r="A38784" s="1" t="s">
        <v>40276</v>
      </c>
      <c r="B38784" t="str">
        <f t="shared" si="1286"/>
        <v>https://www.udobaer.de/out/media/public/cust/others/s0000884-2021-ch_it.pdf</v>
      </c>
    </row>
    <row r="38785" spans="1:2" x14ac:dyDescent="0.2">
      <c r="A38785" s="1" t="s">
        <v>40277</v>
      </c>
      <c r="B38785" t="str">
        <f t="shared" si="1286"/>
        <v>https://www.udobaer.de/out/media/public/cust/others/s0000884-2021-ch_it.pdf</v>
      </c>
    </row>
    <row r="38786" spans="1:2" x14ac:dyDescent="0.2">
      <c r="A38786" s="1" t="s">
        <v>40278</v>
      </c>
      <c r="B38786" t="str">
        <f t="shared" si="1286"/>
        <v>https://www.udobaer.de/out/media/public/cust/others/s0000884-2021-ch_it.pdf</v>
      </c>
    </row>
    <row r="38787" spans="1:2" x14ac:dyDescent="0.2">
      <c r="A38787" s="1" t="s">
        <v>40279</v>
      </c>
      <c r="B38787" t="str">
        <f t="shared" si="1286"/>
        <v>https://www.udobaer.de/out/media/public/cust/others/s0000884-2021-ch_it.pdf</v>
      </c>
    </row>
    <row r="38788" spans="1:2" x14ac:dyDescent="0.2">
      <c r="A38788" s="1" t="s">
        <v>40280</v>
      </c>
      <c r="B38788" t="str">
        <f t="shared" si="1286"/>
        <v>https://www.udobaer.de/out/media/public/cust/others/s0000884-2021-ch_it.pdf</v>
      </c>
    </row>
    <row r="38789" spans="1:2" x14ac:dyDescent="0.2">
      <c r="A38789" s="1" t="s">
        <v>40281</v>
      </c>
      <c r="B38789" t="str">
        <f t="shared" si="1286"/>
        <v>https://www.udobaer.de/out/media/public/cust/others/s0000884-2021-ch_it.pdf</v>
      </c>
    </row>
    <row r="38790" spans="1:2" x14ac:dyDescent="0.2">
      <c r="A38790" s="1" t="s">
        <v>40282</v>
      </c>
      <c r="B38790" t="str">
        <f t="shared" si="1286"/>
        <v>https://www.udobaer.de/out/media/public/cust/others/s0000884-2021-ch_it.pdf</v>
      </c>
    </row>
    <row r="38791" spans="1:2" x14ac:dyDescent="0.2">
      <c r="A38791" s="1" t="s">
        <v>40283</v>
      </c>
      <c r="B38791" t="str">
        <f t="shared" si="1286"/>
        <v>https://www.udobaer.de/out/media/public/cust/others/s0000884-2021-ch_it.pdf</v>
      </c>
    </row>
    <row r="38792" spans="1:2" x14ac:dyDescent="0.2">
      <c r="A38792" s="1" t="s">
        <v>40284</v>
      </c>
      <c r="B38792" t="str">
        <f t="shared" si="1286"/>
        <v>https://www.udobaer.de/out/media/public/cust/others/s0000884-2021-ch_it.pdf</v>
      </c>
    </row>
    <row r="38793" spans="1:2" x14ac:dyDescent="0.2">
      <c r="A38793" s="1" t="s">
        <v>40285</v>
      </c>
      <c r="B38793" t="str">
        <f t="shared" si="1286"/>
        <v>https://www.udobaer.de/out/media/public/cust/others/s0000884-2021-ch_it.pdf</v>
      </c>
    </row>
    <row r="38794" spans="1:2" x14ac:dyDescent="0.2">
      <c r="A38794" s="1" t="s">
        <v>40286</v>
      </c>
      <c r="B38794" t="str">
        <f t="shared" ref="B38794:B38857" si="1287">HYPERLINK("https://www.udobaer.de/out/media/public/cust/others/s0000884-2021-ch_it.pdf")</f>
        <v>https://www.udobaer.de/out/media/public/cust/others/s0000884-2021-ch_it.pdf</v>
      </c>
    </row>
    <row r="38795" spans="1:2" x14ac:dyDescent="0.2">
      <c r="A38795" s="1" t="s">
        <v>40287</v>
      </c>
      <c r="B38795" t="str">
        <f t="shared" si="1287"/>
        <v>https://www.udobaer.de/out/media/public/cust/others/s0000884-2021-ch_it.pdf</v>
      </c>
    </row>
    <row r="38796" spans="1:2" x14ac:dyDescent="0.2">
      <c r="A38796" s="1" t="s">
        <v>40288</v>
      </c>
      <c r="B38796" t="str">
        <f t="shared" si="1287"/>
        <v>https://www.udobaer.de/out/media/public/cust/others/s0000884-2021-ch_it.pdf</v>
      </c>
    </row>
    <row r="38797" spans="1:2" x14ac:dyDescent="0.2">
      <c r="A38797" s="1" t="s">
        <v>40289</v>
      </c>
      <c r="B38797" t="str">
        <f t="shared" si="1287"/>
        <v>https://www.udobaer.de/out/media/public/cust/others/s0000884-2021-ch_it.pdf</v>
      </c>
    </row>
    <row r="38798" spans="1:2" x14ac:dyDescent="0.2">
      <c r="A38798" s="1" t="s">
        <v>40290</v>
      </c>
      <c r="B38798" t="str">
        <f t="shared" si="1287"/>
        <v>https://www.udobaer.de/out/media/public/cust/others/s0000884-2021-ch_it.pdf</v>
      </c>
    </row>
    <row r="38799" spans="1:2" x14ac:dyDescent="0.2">
      <c r="A38799" s="1" t="s">
        <v>40291</v>
      </c>
      <c r="B38799" t="str">
        <f t="shared" si="1287"/>
        <v>https://www.udobaer.de/out/media/public/cust/others/s0000884-2021-ch_it.pdf</v>
      </c>
    </row>
    <row r="38800" spans="1:2" x14ac:dyDescent="0.2">
      <c r="A38800" s="1" t="s">
        <v>40292</v>
      </c>
      <c r="B38800" t="str">
        <f t="shared" si="1287"/>
        <v>https://www.udobaer.de/out/media/public/cust/others/s0000884-2021-ch_it.pdf</v>
      </c>
    </row>
    <row r="38801" spans="1:2" x14ac:dyDescent="0.2">
      <c r="A38801" s="1" t="s">
        <v>40293</v>
      </c>
      <c r="B38801" t="str">
        <f t="shared" si="1287"/>
        <v>https://www.udobaer.de/out/media/public/cust/others/s0000884-2021-ch_it.pdf</v>
      </c>
    </row>
    <row r="38802" spans="1:2" x14ac:dyDescent="0.2">
      <c r="A38802" s="1" t="s">
        <v>40294</v>
      </c>
      <c r="B38802" t="str">
        <f t="shared" si="1287"/>
        <v>https://www.udobaer.de/out/media/public/cust/others/s0000884-2021-ch_it.pdf</v>
      </c>
    </row>
    <row r="38803" spans="1:2" x14ac:dyDescent="0.2">
      <c r="A38803" s="1" t="s">
        <v>40295</v>
      </c>
      <c r="B38803" t="str">
        <f t="shared" si="1287"/>
        <v>https://www.udobaer.de/out/media/public/cust/others/s0000884-2021-ch_it.pdf</v>
      </c>
    </row>
    <row r="38804" spans="1:2" x14ac:dyDescent="0.2">
      <c r="A38804" s="1" t="s">
        <v>40296</v>
      </c>
      <c r="B38804" t="str">
        <f t="shared" si="1287"/>
        <v>https://www.udobaer.de/out/media/public/cust/others/s0000884-2021-ch_it.pdf</v>
      </c>
    </row>
    <row r="38805" spans="1:2" x14ac:dyDescent="0.2">
      <c r="A38805" s="1" t="s">
        <v>40297</v>
      </c>
      <c r="B38805" t="str">
        <f t="shared" si="1287"/>
        <v>https://www.udobaer.de/out/media/public/cust/others/s0000884-2021-ch_it.pdf</v>
      </c>
    </row>
    <row r="38806" spans="1:2" x14ac:dyDescent="0.2">
      <c r="A38806" s="1" t="s">
        <v>40298</v>
      </c>
      <c r="B38806" t="str">
        <f t="shared" si="1287"/>
        <v>https://www.udobaer.de/out/media/public/cust/others/s0000884-2021-ch_it.pdf</v>
      </c>
    </row>
    <row r="38807" spans="1:2" x14ac:dyDescent="0.2">
      <c r="A38807" s="1" t="s">
        <v>40299</v>
      </c>
      <c r="B38807" t="str">
        <f t="shared" si="1287"/>
        <v>https://www.udobaer.de/out/media/public/cust/others/s0000884-2021-ch_it.pdf</v>
      </c>
    </row>
    <row r="38808" spans="1:2" x14ac:dyDescent="0.2">
      <c r="A38808" s="1" t="s">
        <v>40300</v>
      </c>
      <c r="B38808" t="str">
        <f t="shared" si="1287"/>
        <v>https://www.udobaer.de/out/media/public/cust/others/s0000884-2021-ch_it.pdf</v>
      </c>
    </row>
    <row r="38809" spans="1:2" x14ac:dyDescent="0.2">
      <c r="A38809" s="1" t="s">
        <v>40301</v>
      </c>
      <c r="B38809" t="str">
        <f t="shared" si="1287"/>
        <v>https://www.udobaer.de/out/media/public/cust/others/s0000884-2021-ch_it.pdf</v>
      </c>
    </row>
    <row r="38810" spans="1:2" x14ac:dyDescent="0.2">
      <c r="A38810" s="1" t="s">
        <v>40302</v>
      </c>
      <c r="B38810" t="str">
        <f t="shared" si="1287"/>
        <v>https://www.udobaer.de/out/media/public/cust/others/s0000884-2021-ch_it.pdf</v>
      </c>
    </row>
    <row r="38811" spans="1:2" x14ac:dyDescent="0.2">
      <c r="A38811" s="1" t="s">
        <v>40303</v>
      </c>
      <c r="B38811" t="str">
        <f t="shared" si="1287"/>
        <v>https://www.udobaer.de/out/media/public/cust/others/s0000884-2021-ch_it.pdf</v>
      </c>
    </row>
    <row r="38812" spans="1:2" x14ac:dyDescent="0.2">
      <c r="A38812" s="1" t="s">
        <v>40304</v>
      </c>
      <c r="B38812" t="str">
        <f t="shared" si="1287"/>
        <v>https://www.udobaer.de/out/media/public/cust/others/s0000884-2021-ch_it.pdf</v>
      </c>
    </row>
    <row r="38813" spans="1:2" x14ac:dyDescent="0.2">
      <c r="A38813" s="1" t="s">
        <v>40305</v>
      </c>
      <c r="B38813" t="str">
        <f t="shared" si="1287"/>
        <v>https://www.udobaer.de/out/media/public/cust/others/s0000884-2021-ch_it.pdf</v>
      </c>
    </row>
    <row r="38814" spans="1:2" x14ac:dyDescent="0.2">
      <c r="A38814" s="1" t="s">
        <v>40306</v>
      </c>
      <c r="B38814" t="str">
        <f t="shared" si="1287"/>
        <v>https://www.udobaer.de/out/media/public/cust/others/s0000884-2021-ch_it.pdf</v>
      </c>
    </row>
    <row r="38815" spans="1:2" x14ac:dyDescent="0.2">
      <c r="A38815" s="1" t="s">
        <v>40307</v>
      </c>
      <c r="B38815" t="str">
        <f t="shared" si="1287"/>
        <v>https://www.udobaer.de/out/media/public/cust/others/s0000884-2021-ch_it.pdf</v>
      </c>
    </row>
    <row r="38816" spans="1:2" x14ac:dyDescent="0.2">
      <c r="A38816" s="1" t="s">
        <v>40308</v>
      </c>
      <c r="B38816" t="str">
        <f t="shared" si="1287"/>
        <v>https://www.udobaer.de/out/media/public/cust/others/s0000884-2021-ch_it.pdf</v>
      </c>
    </row>
    <row r="38817" spans="1:2" x14ac:dyDescent="0.2">
      <c r="A38817" s="1" t="s">
        <v>40309</v>
      </c>
      <c r="B38817" t="str">
        <f t="shared" si="1287"/>
        <v>https://www.udobaer.de/out/media/public/cust/others/s0000884-2021-ch_it.pdf</v>
      </c>
    </row>
    <row r="38818" spans="1:2" x14ac:dyDescent="0.2">
      <c r="A38818" s="1" t="s">
        <v>40310</v>
      </c>
      <c r="B38818" t="str">
        <f t="shared" si="1287"/>
        <v>https://www.udobaer.de/out/media/public/cust/others/s0000884-2021-ch_it.pdf</v>
      </c>
    </row>
    <row r="38819" spans="1:2" x14ac:dyDescent="0.2">
      <c r="A38819" s="1" t="s">
        <v>40311</v>
      </c>
      <c r="B38819" t="str">
        <f t="shared" si="1287"/>
        <v>https://www.udobaer.de/out/media/public/cust/others/s0000884-2021-ch_it.pdf</v>
      </c>
    </row>
    <row r="38820" spans="1:2" x14ac:dyDescent="0.2">
      <c r="A38820" s="1" t="s">
        <v>40312</v>
      </c>
      <c r="B38820" t="str">
        <f t="shared" si="1287"/>
        <v>https://www.udobaer.de/out/media/public/cust/others/s0000884-2021-ch_it.pdf</v>
      </c>
    </row>
    <row r="38821" spans="1:2" x14ac:dyDescent="0.2">
      <c r="A38821" s="1" t="s">
        <v>40313</v>
      </c>
      <c r="B38821" t="str">
        <f t="shared" si="1287"/>
        <v>https://www.udobaer.de/out/media/public/cust/others/s0000884-2021-ch_it.pdf</v>
      </c>
    </row>
    <row r="38822" spans="1:2" x14ac:dyDescent="0.2">
      <c r="A38822" s="1" t="s">
        <v>40314</v>
      </c>
      <c r="B38822" t="str">
        <f t="shared" si="1287"/>
        <v>https://www.udobaer.de/out/media/public/cust/others/s0000884-2021-ch_it.pdf</v>
      </c>
    </row>
    <row r="38823" spans="1:2" x14ac:dyDescent="0.2">
      <c r="A38823" s="1" t="s">
        <v>40315</v>
      </c>
      <c r="B38823" t="str">
        <f t="shared" si="1287"/>
        <v>https://www.udobaer.de/out/media/public/cust/others/s0000884-2021-ch_it.pdf</v>
      </c>
    </row>
    <row r="38824" spans="1:2" x14ac:dyDescent="0.2">
      <c r="A38824" s="1" t="s">
        <v>40316</v>
      </c>
      <c r="B38824" t="str">
        <f t="shared" si="1287"/>
        <v>https://www.udobaer.de/out/media/public/cust/others/s0000884-2021-ch_it.pdf</v>
      </c>
    </row>
    <row r="38825" spans="1:2" x14ac:dyDescent="0.2">
      <c r="A38825" s="1" t="s">
        <v>40317</v>
      </c>
      <c r="B38825" t="str">
        <f t="shared" si="1287"/>
        <v>https://www.udobaer.de/out/media/public/cust/others/s0000884-2021-ch_it.pdf</v>
      </c>
    </row>
    <row r="38826" spans="1:2" x14ac:dyDescent="0.2">
      <c r="A38826" s="1" t="s">
        <v>40318</v>
      </c>
      <c r="B38826" t="str">
        <f t="shared" si="1287"/>
        <v>https://www.udobaer.de/out/media/public/cust/others/s0000884-2021-ch_it.pdf</v>
      </c>
    </row>
    <row r="38827" spans="1:2" x14ac:dyDescent="0.2">
      <c r="A38827" s="1" t="s">
        <v>40319</v>
      </c>
      <c r="B38827" t="str">
        <f t="shared" si="1287"/>
        <v>https://www.udobaer.de/out/media/public/cust/others/s0000884-2021-ch_it.pdf</v>
      </c>
    </row>
    <row r="38828" spans="1:2" x14ac:dyDescent="0.2">
      <c r="A38828" s="1" t="s">
        <v>40320</v>
      </c>
      <c r="B38828" t="str">
        <f t="shared" si="1287"/>
        <v>https://www.udobaer.de/out/media/public/cust/others/s0000884-2021-ch_it.pdf</v>
      </c>
    </row>
    <row r="38829" spans="1:2" x14ac:dyDescent="0.2">
      <c r="A38829" s="1" t="s">
        <v>40321</v>
      </c>
      <c r="B38829" t="str">
        <f t="shared" si="1287"/>
        <v>https://www.udobaer.de/out/media/public/cust/others/s0000884-2021-ch_it.pdf</v>
      </c>
    </row>
    <row r="38830" spans="1:2" x14ac:dyDescent="0.2">
      <c r="A38830" s="1" t="s">
        <v>40322</v>
      </c>
      <c r="B38830" t="str">
        <f t="shared" si="1287"/>
        <v>https://www.udobaer.de/out/media/public/cust/others/s0000884-2021-ch_it.pdf</v>
      </c>
    </row>
    <row r="38831" spans="1:2" x14ac:dyDescent="0.2">
      <c r="A38831" s="1" t="s">
        <v>40323</v>
      </c>
      <c r="B38831" t="str">
        <f t="shared" si="1287"/>
        <v>https://www.udobaer.de/out/media/public/cust/others/s0000884-2021-ch_it.pdf</v>
      </c>
    </row>
    <row r="38832" spans="1:2" x14ac:dyDescent="0.2">
      <c r="A38832" s="1" t="s">
        <v>40324</v>
      </c>
      <c r="B38832" t="str">
        <f t="shared" si="1287"/>
        <v>https://www.udobaer.de/out/media/public/cust/others/s0000884-2021-ch_it.pdf</v>
      </c>
    </row>
    <row r="38833" spans="1:2" x14ac:dyDescent="0.2">
      <c r="A38833" s="1" t="s">
        <v>40325</v>
      </c>
      <c r="B38833" t="str">
        <f t="shared" si="1287"/>
        <v>https://www.udobaer.de/out/media/public/cust/others/s0000884-2021-ch_it.pdf</v>
      </c>
    </row>
    <row r="38834" spans="1:2" x14ac:dyDescent="0.2">
      <c r="A38834" s="1" t="s">
        <v>40326</v>
      </c>
      <c r="B38834" t="str">
        <f t="shared" si="1287"/>
        <v>https://www.udobaer.de/out/media/public/cust/others/s0000884-2021-ch_it.pdf</v>
      </c>
    </row>
    <row r="38835" spans="1:2" x14ac:dyDescent="0.2">
      <c r="A38835" s="1" t="s">
        <v>40327</v>
      </c>
      <c r="B38835" t="str">
        <f t="shared" si="1287"/>
        <v>https://www.udobaer.de/out/media/public/cust/others/s0000884-2021-ch_it.pdf</v>
      </c>
    </row>
    <row r="38836" spans="1:2" x14ac:dyDescent="0.2">
      <c r="A38836" s="1" t="s">
        <v>40328</v>
      </c>
      <c r="B38836" t="str">
        <f t="shared" si="1287"/>
        <v>https://www.udobaer.de/out/media/public/cust/others/s0000884-2021-ch_it.pdf</v>
      </c>
    </row>
    <row r="38837" spans="1:2" x14ac:dyDescent="0.2">
      <c r="A38837" s="1" t="s">
        <v>40329</v>
      </c>
      <c r="B38837" t="str">
        <f t="shared" si="1287"/>
        <v>https://www.udobaer.de/out/media/public/cust/others/s0000884-2021-ch_it.pdf</v>
      </c>
    </row>
    <row r="38838" spans="1:2" x14ac:dyDescent="0.2">
      <c r="A38838" s="1" t="s">
        <v>40330</v>
      </c>
      <c r="B38838" t="str">
        <f t="shared" si="1287"/>
        <v>https://www.udobaer.de/out/media/public/cust/others/s0000884-2021-ch_it.pdf</v>
      </c>
    </row>
    <row r="38839" spans="1:2" x14ac:dyDescent="0.2">
      <c r="A38839" s="1" t="s">
        <v>40331</v>
      </c>
      <c r="B38839" t="str">
        <f t="shared" si="1287"/>
        <v>https://www.udobaer.de/out/media/public/cust/others/s0000884-2021-ch_it.pdf</v>
      </c>
    </row>
    <row r="38840" spans="1:2" x14ac:dyDescent="0.2">
      <c r="A38840" s="1" t="s">
        <v>40332</v>
      </c>
      <c r="B38840" t="str">
        <f t="shared" si="1287"/>
        <v>https://www.udobaer.de/out/media/public/cust/others/s0000884-2021-ch_it.pdf</v>
      </c>
    </row>
    <row r="38841" spans="1:2" x14ac:dyDescent="0.2">
      <c r="A38841" s="1" t="s">
        <v>40333</v>
      </c>
      <c r="B38841" t="str">
        <f t="shared" si="1287"/>
        <v>https://www.udobaer.de/out/media/public/cust/others/s0000884-2021-ch_it.pdf</v>
      </c>
    </row>
    <row r="38842" spans="1:2" x14ac:dyDescent="0.2">
      <c r="A38842" s="1" t="s">
        <v>40334</v>
      </c>
      <c r="B38842" t="str">
        <f t="shared" si="1287"/>
        <v>https://www.udobaer.de/out/media/public/cust/others/s0000884-2021-ch_it.pdf</v>
      </c>
    </row>
    <row r="38843" spans="1:2" x14ac:dyDescent="0.2">
      <c r="A38843" s="1" t="s">
        <v>40335</v>
      </c>
      <c r="B38843" t="str">
        <f t="shared" si="1287"/>
        <v>https://www.udobaer.de/out/media/public/cust/others/s0000884-2021-ch_it.pdf</v>
      </c>
    </row>
    <row r="38844" spans="1:2" x14ac:dyDescent="0.2">
      <c r="A38844" s="1" t="s">
        <v>40336</v>
      </c>
      <c r="B38844" t="str">
        <f t="shared" si="1287"/>
        <v>https://www.udobaer.de/out/media/public/cust/others/s0000884-2021-ch_it.pdf</v>
      </c>
    </row>
    <row r="38845" spans="1:2" x14ac:dyDescent="0.2">
      <c r="A38845" s="1" t="s">
        <v>40337</v>
      </c>
      <c r="B38845" t="str">
        <f t="shared" si="1287"/>
        <v>https://www.udobaer.de/out/media/public/cust/others/s0000884-2021-ch_it.pdf</v>
      </c>
    </row>
    <row r="38846" spans="1:2" x14ac:dyDescent="0.2">
      <c r="A38846" s="1" t="s">
        <v>40338</v>
      </c>
      <c r="B38846" t="str">
        <f t="shared" si="1287"/>
        <v>https://www.udobaer.de/out/media/public/cust/others/s0000884-2021-ch_it.pdf</v>
      </c>
    </row>
    <row r="38847" spans="1:2" x14ac:dyDescent="0.2">
      <c r="A38847" s="1" t="s">
        <v>40339</v>
      </c>
      <c r="B38847" t="str">
        <f t="shared" si="1287"/>
        <v>https://www.udobaer.de/out/media/public/cust/others/s0000884-2021-ch_it.pdf</v>
      </c>
    </row>
    <row r="38848" spans="1:2" x14ac:dyDescent="0.2">
      <c r="A38848" s="1" t="s">
        <v>40340</v>
      </c>
      <c r="B38848" t="str">
        <f t="shared" si="1287"/>
        <v>https://www.udobaer.de/out/media/public/cust/others/s0000884-2021-ch_it.pdf</v>
      </c>
    </row>
    <row r="38849" spans="1:2" x14ac:dyDescent="0.2">
      <c r="A38849" s="1" t="s">
        <v>40341</v>
      </c>
      <c r="B38849" t="str">
        <f t="shared" si="1287"/>
        <v>https://www.udobaer.de/out/media/public/cust/others/s0000884-2021-ch_it.pdf</v>
      </c>
    </row>
    <row r="38850" spans="1:2" x14ac:dyDescent="0.2">
      <c r="A38850" s="1" t="s">
        <v>40342</v>
      </c>
      <c r="B38850" t="str">
        <f t="shared" si="1287"/>
        <v>https://www.udobaer.de/out/media/public/cust/others/s0000884-2021-ch_it.pdf</v>
      </c>
    </row>
    <row r="38851" spans="1:2" x14ac:dyDescent="0.2">
      <c r="A38851" s="1" t="s">
        <v>40343</v>
      </c>
      <c r="B38851" t="str">
        <f t="shared" si="1287"/>
        <v>https://www.udobaer.de/out/media/public/cust/others/s0000884-2021-ch_it.pdf</v>
      </c>
    </row>
    <row r="38852" spans="1:2" x14ac:dyDescent="0.2">
      <c r="A38852" s="1" t="s">
        <v>40344</v>
      </c>
      <c r="B38852" t="str">
        <f t="shared" si="1287"/>
        <v>https://www.udobaer.de/out/media/public/cust/others/s0000884-2021-ch_it.pdf</v>
      </c>
    </row>
    <row r="38853" spans="1:2" x14ac:dyDescent="0.2">
      <c r="A38853" s="1" t="s">
        <v>40345</v>
      </c>
      <c r="B38853" t="str">
        <f t="shared" si="1287"/>
        <v>https://www.udobaer.de/out/media/public/cust/others/s0000884-2021-ch_it.pdf</v>
      </c>
    </row>
    <row r="38854" spans="1:2" x14ac:dyDescent="0.2">
      <c r="A38854" s="1" t="s">
        <v>40346</v>
      </c>
      <c r="B38854" t="str">
        <f t="shared" si="1287"/>
        <v>https://www.udobaer.de/out/media/public/cust/others/s0000884-2021-ch_it.pdf</v>
      </c>
    </row>
    <row r="38855" spans="1:2" x14ac:dyDescent="0.2">
      <c r="A38855" s="1" t="s">
        <v>40347</v>
      </c>
      <c r="B38855" t="str">
        <f t="shared" si="1287"/>
        <v>https://www.udobaer.de/out/media/public/cust/others/s0000884-2021-ch_it.pdf</v>
      </c>
    </row>
    <row r="38856" spans="1:2" x14ac:dyDescent="0.2">
      <c r="A38856" s="1" t="s">
        <v>40348</v>
      </c>
      <c r="B38856" t="str">
        <f t="shared" si="1287"/>
        <v>https://www.udobaer.de/out/media/public/cust/others/s0000884-2021-ch_it.pdf</v>
      </c>
    </row>
    <row r="38857" spans="1:2" x14ac:dyDescent="0.2">
      <c r="A38857" s="1" t="s">
        <v>40349</v>
      </c>
      <c r="B38857" t="str">
        <f t="shared" si="1287"/>
        <v>https://www.udobaer.de/out/media/public/cust/others/s0000884-2021-ch_it.pdf</v>
      </c>
    </row>
    <row r="38858" spans="1:2" x14ac:dyDescent="0.2">
      <c r="A38858" s="1" t="s">
        <v>40350</v>
      </c>
      <c r="B38858" t="str">
        <f t="shared" ref="B38858:B38921" si="1288">HYPERLINK("https://www.udobaer.de/out/media/public/cust/others/s0000884-2021-ch_it.pdf")</f>
        <v>https://www.udobaer.de/out/media/public/cust/others/s0000884-2021-ch_it.pdf</v>
      </c>
    </row>
    <row r="38859" spans="1:2" x14ac:dyDescent="0.2">
      <c r="A38859" s="1" t="s">
        <v>40351</v>
      </c>
      <c r="B38859" t="str">
        <f t="shared" si="1288"/>
        <v>https://www.udobaer.de/out/media/public/cust/others/s0000884-2021-ch_it.pdf</v>
      </c>
    </row>
    <row r="38860" spans="1:2" x14ac:dyDescent="0.2">
      <c r="A38860" s="1" t="s">
        <v>40352</v>
      </c>
      <c r="B38860" t="str">
        <f t="shared" si="1288"/>
        <v>https://www.udobaer.de/out/media/public/cust/others/s0000884-2021-ch_it.pdf</v>
      </c>
    </row>
    <row r="38861" spans="1:2" x14ac:dyDescent="0.2">
      <c r="A38861" s="1" t="s">
        <v>40353</v>
      </c>
      <c r="B38861" t="str">
        <f t="shared" si="1288"/>
        <v>https://www.udobaer.de/out/media/public/cust/others/s0000884-2021-ch_it.pdf</v>
      </c>
    </row>
    <row r="38862" spans="1:2" x14ac:dyDescent="0.2">
      <c r="A38862" s="1" t="s">
        <v>40354</v>
      </c>
      <c r="B38862" t="str">
        <f t="shared" si="1288"/>
        <v>https://www.udobaer.de/out/media/public/cust/others/s0000884-2021-ch_it.pdf</v>
      </c>
    </row>
    <row r="38863" spans="1:2" x14ac:dyDescent="0.2">
      <c r="A38863" s="1" t="s">
        <v>40355</v>
      </c>
      <c r="B38863" t="str">
        <f t="shared" si="1288"/>
        <v>https://www.udobaer.de/out/media/public/cust/others/s0000884-2021-ch_it.pdf</v>
      </c>
    </row>
    <row r="38864" spans="1:2" x14ac:dyDescent="0.2">
      <c r="A38864" s="1" t="s">
        <v>40356</v>
      </c>
      <c r="B38864" t="str">
        <f t="shared" si="1288"/>
        <v>https://www.udobaer.de/out/media/public/cust/others/s0000884-2021-ch_it.pdf</v>
      </c>
    </row>
    <row r="38865" spans="1:2" x14ac:dyDescent="0.2">
      <c r="A38865" s="1" t="s">
        <v>40357</v>
      </c>
      <c r="B38865" t="str">
        <f t="shared" si="1288"/>
        <v>https://www.udobaer.de/out/media/public/cust/others/s0000884-2021-ch_it.pdf</v>
      </c>
    </row>
    <row r="38866" spans="1:2" x14ac:dyDescent="0.2">
      <c r="A38866" s="1" t="s">
        <v>40358</v>
      </c>
      <c r="B38866" t="str">
        <f t="shared" si="1288"/>
        <v>https://www.udobaer.de/out/media/public/cust/others/s0000884-2021-ch_it.pdf</v>
      </c>
    </row>
    <row r="38867" spans="1:2" x14ac:dyDescent="0.2">
      <c r="A38867" s="1" t="s">
        <v>40359</v>
      </c>
      <c r="B38867" t="str">
        <f t="shared" si="1288"/>
        <v>https://www.udobaer.de/out/media/public/cust/others/s0000884-2021-ch_it.pdf</v>
      </c>
    </row>
    <row r="38868" spans="1:2" x14ac:dyDescent="0.2">
      <c r="A38868" s="1" t="s">
        <v>40360</v>
      </c>
      <c r="B38868" t="str">
        <f t="shared" si="1288"/>
        <v>https://www.udobaer.de/out/media/public/cust/others/s0000884-2021-ch_it.pdf</v>
      </c>
    </row>
    <row r="38869" spans="1:2" x14ac:dyDescent="0.2">
      <c r="A38869" s="1" t="s">
        <v>40361</v>
      </c>
      <c r="B38869" t="str">
        <f t="shared" si="1288"/>
        <v>https://www.udobaer.de/out/media/public/cust/others/s0000884-2021-ch_it.pdf</v>
      </c>
    </row>
    <row r="38870" spans="1:2" x14ac:dyDescent="0.2">
      <c r="A38870" s="1" t="s">
        <v>40362</v>
      </c>
      <c r="B38870" t="str">
        <f t="shared" si="1288"/>
        <v>https://www.udobaer.de/out/media/public/cust/others/s0000884-2021-ch_it.pdf</v>
      </c>
    </row>
    <row r="38871" spans="1:2" x14ac:dyDescent="0.2">
      <c r="A38871" s="1" t="s">
        <v>40363</v>
      </c>
      <c r="B38871" t="str">
        <f t="shared" si="1288"/>
        <v>https://www.udobaer.de/out/media/public/cust/others/s0000884-2021-ch_it.pdf</v>
      </c>
    </row>
    <row r="38872" spans="1:2" x14ac:dyDescent="0.2">
      <c r="A38872" s="1" t="s">
        <v>40364</v>
      </c>
      <c r="B38872" t="str">
        <f t="shared" si="1288"/>
        <v>https://www.udobaer.de/out/media/public/cust/others/s0000884-2021-ch_it.pdf</v>
      </c>
    </row>
    <row r="38873" spans="1:2" x14ac:dyDescent="0.2">
      <c r="A38873" s="1" t="s">
        <v>40365</v>
      </c>
      <c r="B38873" t="str">
        <f t="shared" si="1288"/>
        <v>https://www.udobaer.de/out/media/public/cust/others/s0000884-2021-ch_it.pdf</v>
      </c>
    </row>
    <row r="38874" spans="1:2" x14ac:dyDescent="0.2">
      <c r="A38874" s="1" t="s">
        <v>40366</v>
      </c>
      <c r="B38874" t="str">
        <f t="shared" si="1288"/>
        <v>https://www.udobaer.de/out/media/public/cust/others/s0000884-2021-ch_it.pdf</v>
      </c>
    </row>
    <row r="38875" spans="1:2" x14ac:dyDescent="0.2">
      <c r="A38875" s="1" t="s">
        <v>40367</v>
      </c>
      <c r="B38875" t="str">
        <f t="shared" si="1288"/>
        <v>https://www.udobaer.de/out/media/public/cust/others/s0000884-2021-ch_it.pdf</v>
      </c>
    </row>
    <row r="38876" spans="1:2" x14ac:dyDescent="0.2">
      <c r="A38876" s="1" t="s">
        <v>40368</v>
      </c>
      <c r="B38876" t="str">
        <f t="shared" si="1288"/>
        <v>https://www.udobaer.de/out/media/public/cust/others/s0000884-2021-ch_it.pdf</v>
      </c>
    </row>
    <row r="38877" spans="1:2" x14ac:dyDescent="0.2">
      <c r="A38877" s="1" t="s">
        <v>40369</v>
      </c>
      <c r="B38877" t="str">
        <f t="shared" si="1288"/>
        <v>https://www.udobaer.de/out/media/public/cust/others/s0000884-2021-ch_it.pdf</v>
      </c>
    </row>
    <row r="38878" spans="1:2" x14ac:dyDescent="0.2">
      <c r="A38878" s="1" t="s">
        <v>40370</v>
      </c>
      <c r="B38878" t="str">
        <f t="shared" si="1288"/>
        <v>https://www.udobaer.de/out/media/public/cust/others/s0000884-2021-ch_it.pdf</v>
      </c>
    </row>
    <row r="38879" spans="1:2" x14ac:dyDescent="0.2">
      <c r="A38879" s="1" t="s">
        <v>40371</v>
      </c>
      <c r="B38879" t="str">
        <f t="shared" si="1288"/>
        <v>https://www.udobaer.de/out/media/public/cust/others/s0000884-2021-ch_it.pdf</v>
      </c>
    </row>
    <row r="38880" spans="1:2" x14ac:dyDescent="0.2">
      <c r="A38880" s="1" t="s">
        <v>40372</v>
      </c>
      <c r="B38880" t="str">
        <f t="shared" si="1288"/>
        <v>https://www.udobaer.de/out/media/public/cust/others/s0000884-2021-ch_it.pdf</v>
      </c>
    </row>
    <row r="38881" spans="1:2" x14ac:dyDescent="0.2">
      <c r="A38881" s="1" t="s">
        <v>40373</v>
      </c>
      <c r="B38881" t="str">
        <f t="shared" si="1288"/>
        <v>https://www.udobaer.de/out/media/public/cust/others/s0000884-2021-ch_it.pdf</v>
      </c>
    </row>
    <row r="38882" spans="1:2" x14ac:dyDescent="0.2">
      <c r="A38882" s="1" t="s">
        <v>40374</v>
      </c>
      <c r="B38882" t="str">
        <f t="shared" si="1288"/>
        <v>https://www.udobaer.de/out/media/public/cust/others/s0000884-2021-ch_it.pdf</v>
      </c>
    </row>
    <row r="38883" spans="1:2" x14ac:dyDescent="0.2">
      <c r="A38883" s="1" t="s">
        <v>40375</v>
      </c>
      <c r="B38883" t="str">
        <f t="shared" si="1288"/>
        <v>https://www.udobaer.de/out/media/public/cust/others/s0000884-2021-ch_it.pdf</v>
      </c>
    </row>
    <row r="38884" spans="1:2" x14ac:dyDescent="0.2">
      <c r="A38884" s="1" t="s">
        <v>40376</v>
      </c>
      <c r="B38884" t="str">
        <f t="shared" si="1288"/>
        <v>https://www.udobaer.de/out/media/public/cust/others/s0000884-2021-ch_it.pdf</v>
      </c>
    </row>
    <row r="38885" spans="1:2" x14ac:dyDescent="0.2">
      <c r="A38885" s="1" t="s">
        <v>40377</v>
      </c>
      <c r="B38885" t="str">
        <f t="shared" si="1288"/>
        <v>https://www.udobaer.de/out/media/public/cust/others/s0000884-2021-ch_it.pdf</v>
      </c>
    </row>
    <row r="38886" spans="1:2" x14ac:dyDescent="0.2">
      <c r="A38886" s="1" t="s">
        <v>40378</v>
      </c>
      <c r="B38886" t="str">
        <f t="shared" si="1288"/>
        <v>https://www.udobaer.de/out/media/public/cust/others/s0000884-2021-ch_it.pdf</v>
      </c>
    </row>
    <row r="38887" spans="1:2" x14ac:dyDescent="0.2">
      <c r="A38887" s="1" t="s">
        <v>40379</v>
      </c>
      <c r="B38887" t="str">
        <f t="shared" si="1288"/>
        <v>https://www.udobaer.de/out/media/public/cust/others/s0000884-2021-ch_it.pdf</v>
      </c>
    </row>
    <row r="38888" spans="1:2" x14ac:dyDescent="0.2">
      <c r="A38888" s="1" t="s">
        <v>40380</v>
      </c>
      <c r="B38888" t="str">
        <f t="shared" si="1288"/>
        <v>https://www.udobaer.de/out/media/public/cust/others/s0000884-2021-ch_it.pdf</v>
      </c>
    </row>
    <row r="38889" spans="1:2" x14ac:dyDescent="0.2">
      <c r="A38889" s="1" t="s">
        <v>40381</v>
      </c>
      <c r="B38889" t="str">
        <f t="shared" si="1288"/>
        <v>https://www.udobaer.de/out/media/public/cust/others/s0000884-2021-ch_it.pdf</v>
      </c>
    </row>
    <row r="38890" spans="1:2" x14ac:dyDescent="0.2">
      <c r="A38890" s="1" t="s">
        <v>40382</v>
      </c>
      <c r="B38890" t="str">
        <f t="shared" si="1288"/>
        <v>https://www.udobaer.de/out/media/public/cust/others/s0000884-2021-ch_it.pdf</v>
      </c>
    </row>
    <row r="38891" spans="1:2" x14ac:dyDescent="0.2">
      <c r="A38891" s="1" t="s">
        <v>40383</v>
      </c>
      <c r="B38891" t="str">
        <f t="shared" si="1288"/>
        <v>https://www.udobaer.de/out/media/public/cust/others/s0000884-2021-ch_it.pdf</v>
      </c>
    </row>
    <row r="38892" spans="1:2" x14ac:dyDescent="0.2">
      <c r="A38892" s="1" t="s">
        <v>40384</v>
      </c>
      <c r="B38892" t="str">
        <f t="shared" si="1288"/>
        <v>https://www.udobaer.de/out/media/public/cust/others/s0000884-2021-ch_it.pdf</v>
      </c>
    </row>
    <row r="38893" spans="1:2" x14ac:dyDescent="0.2">
      <c r="A38893" s="1" t="s">
        <v>40385</v>
      </c>
      <c r="B38893" t="str">
        <f t="shared" si="1288"/>
        <v>https://www.udobaer.de/out/media/public/cust/others/s0000884-2021-ch_it.pdf</v>
      </c>
    </row>
    <row r="38894" spans="1:2" x14ac:dyDescent="0.2">
      <c r="A38894" s="1" t="s">
        <v>40386</v>
      </c>
      <c r="B38894" t="str">
        <f t="shared" si="1288"/>
        <v>https://www.udobaer.de/out/media/public/cust/others/s0000884-2021-ch_it.pdf</v>
      </c>
    </row>
    <row r="38895" spans="1:2" x14ac:dyDescent="0.2">
      <c r="A38895" s="1" t="s">
        <v>40387</v>
      </c>
      <c r="B38895" t="str">
        <f t="shared" si="1288"/>
        <v>https://www.udobaer.de/out/media/public/cust/others/s0000884-2021-ch_it.pdf</v>
      </c>
    </row>
    <row r="38896" spans="1:2" x14ac:dyDescent="0.2">
      <c r="A38896" s="1" t="s">
        <v>40388</v>
      </c>
      <c r="B38896" t="str">
        <f t="shared" si="1288"/>
        <v>https://www.udobaer.de/out/media/public/cust/others/s0000884-2021-ch_it.pdf</v>
      </c>
    </row>
    <row r="38897" spans="1:2" x14ac:dyDescent="0.2">
      <c r="A38897" s="1" t="s">
        <v>40389</v>
      </c>
      <c r="B38897" t="str">
        <f t="shared" si="1288"/>
        <v>https://www.udobaer.de/out/media/public/cust/others/s0000884-2021-ch_it.pdf</v>
      </c>
    </row>
    <row r="38898" spans="1:2" x14ac:dyDescent="0.2">
      <c r="A38898" s="1" t="s">
        <v>40390</v>
      </c>
      <c r="B38898" t="str">
        <f t="shared" si="1288"/>
        <v>https://www.udobaer.de/out/media/public/cust/others/s0000884-2021-ch_it.pdf</v>
      </c>
    </row>
    <row r="38899" spans="1:2" x14ac:dyDescent="0.2">
      <c r="A38899" s="1" t="s">
        <v>40391</v>
      </c>
      <c r="B38899" t="str">
        <f t="shared" si="1288"/>
        <v>https://www.udobaer.de/out/media/public/cust/others/s0000884-2021-ch_it.pdf</v>
      </c>
    </row>
    <row r="38900" spans="1:2" x14ac:dyDescent="0.2">
      <c r="A38900" s="1" t="s">
        <v>40392</v>
      </c>
      <c r="B38900" t="str">
        <f t="shared" si="1288"/>
        <v>https://www.udobaer.de/out/media/public/cust/others/s0000884-2021-ch_it.pdf</v>
      </c>
    </row>
    <row r="38901" spans="1:2" x14ac:dyDescent="0.2">
      <c r="A38901" s="1" t="s">
        <v>40393</v>
      </c>
      <c r="B38901" t="str">
        <f t="shared" si="1288"/>
        <v>https://www.udobaer.de/out/media/public/cust/others/s0000884-2021-ch_it.pdf</v>
      </c>
    </row>
    <row r="38902" spans="1:2" x14ac:dyDescent="0.2">
      <c r="A38902" s="1" t="s">
        <v>40394</v>
      </c>
      <c r="B38902" t="str">
        <f t="shared" si="1288"/>
        <v>https://www.udobaer.de/out/media/public/cust/others/s0000884-2021-ch_it.pdf</v>
      </c>
    </row>
    <row r="38903" spans="1:2" x14ac:dyDescent="0.2">
      <c r="A38903" s="1" t="s">
        <v>40395</v>
      </c>
      <c r="B38903" t="str">
        <f t="shared" si="1288"/>
        <v>https://www.udobaer.de/out/media/public/cust/others/s0000884-2021-ch_it.pdf</v>
      </c>
    </row>
    <row r="38904" spans="1:2" x14ac:dyDescent="0.2">
      <c r="A38904" s="1" t="s">
        <v>40396</v>
      </c>
      <c r="B38904" t="str">
        <f t="shared" si="1288"/>
        <v>https://www.udobaer.de/out/media/public/cust/others/s0000884-2021-ch_it.pdf</v>
      </c>
    </row>
    <row r="38905" spans="1:2" x14ac:dyDescent="0.2">
      <c r="A38905" s="1" t="s">
        <v>40397</v>
      </c>
      <c r="B38905" t="str">
        <f t="shared" si="1288"/>
        <v>https://www.udobaer.de/out/media/public/cust/others/s0000884-2021-ch_it.pdf</v>
      </c>
    </row>
    <row r="38906" spans="1:2" x14ac:dyDescent="0.2">
      <c r="A38906" s="1" t="s">
        <v>40398</v>
      </c>
      <c r="B38906" t="str">
        <f t="shared" si="1288"/>
        <v>https://www.udobaer.de/out/media/public/cust/others/s0000884-2021-ch_it.pdf</v>
      </c>
    </row>
    <row r="38907" spans="1:2" x14ac:dyDescent="0.2">
      <c r="A38907" s="1" t="s">
        <v>40399</v>
      </c>
      <c r="B38907" t="str">
        <f t="shared" si="1288"/>
        <v>https://www.udobaer.de/out/media/public/cust/others/s0000884-2021-ch_it.pdf</v>
      </c>
    </row>
    <row r="38908" spans="1:2" x14ac:dyDescent="0.2">
      <c r="A38908" s="1" t="s">
        <v>40400</v>
      </c>
      <c r="B38908" t="str">
        <f t="shared" si="1288"/>
        <v>https://www.udobaer.de/out/media/public/cust/others/s0000884-2021-ch_it.pdf</v>
      </c>
    </row>
    <row r="38909" spans="1:2" x14ac:dyDescent="0.2">
      <c r="A38909" s="1" t="s">
        <v>40401</v>
      </c>
      <c r="B38909" t="str">
        <f t="shared" si="1288"/>
        <v>https://www.udobaer.de/out/media/public/cust/others/s0000884-2021-ch_it.pdf</v>
      </c>
    </row>
    <row r="38910" spans="1:2" x14ac:dyDescent="0.2">
      <c r="A38910" s="1" t="s">
        <v>40402</v>
      </c>
      <c r="B38910" t="str">
        <f t="shared" si="1288"/>
        <v>https://www.udobaer.de/out/media/public/cust/others/s0000884-2021-ch_it.pdf</v>
      </c>
    </row>
    <row r="38911" spans="1:2" x14ac:dyDescent="0.2">
      <c r="A38911" s="1" t="s">
        <v>40403</v>
      </c>
      <c r="B38911" t="str">
        <f t="shared" si="1288"/>
        <v>https://www.udobaer.de/out/media/public/cust/others/s0000884-2021-ch_it.pdf</v>
      </c>
    </row>
    <row r="38912" spans="1:2" x14ac:dyDescent="0.2">
      <c r="A38912" s="1" t="s">
        <v>40404</v>
      </c>
      <c r="B38912" t="str">
        <f t="shared" si="1288"/>
        <v>https://www.udobaer.de/out/media/public/cust/others/s0000884-2021-ch_it.pdf</v>
      </c>
    </row>
    <row r="38913" spans="1:2" x14ac:dyDescent="0.2">
      <c r="A38913" s="1" t="s">
        <v>40405</v>
      </c>
      <c r="B38913" t="str">
        <f t="shared" si="1288"/>
        <v>https://www.udobaer.de/out/media/public/cust/others/s0000884-2021-ch_it.pdf</v>
      </c>
    </row>
    <row r="38914" spans="1:2" x14ac:dyDescent="0.2">
      <c r="A38914" s="1" t="s">
        <v>40406</v>
      </c>
      <c r="B38914" t="str">
        <f t="shared" si="1288"/>
        <v>https://www.udobaer.de/out/media/public/cust/others/s0000884-2021-ch_it.pdf</v>
      </c>
    </row>
    <row r="38915" spans="1:2" x14ac:dyDescent="0.2">
      <c r="A38915" s="1" t="s">
        <v>40407</v>
      </c>
      <c r="B38915" t="str">
        <f t="shared" si="1288"/>
        <v>https://www.udobaer.de/out/media/public/cust/others/s0000884-2021-ch_it.pdf</v>
      </c>
    </row>
    <row r="38916" spans="1:2" x14ac:dyDescent="0.2">
      <c r="A38916" s="1" t="s">
        <v>40408</v>
      </c>
      <c r="B38916" t="str">
        <f t="shared" si="1288"/>
        <v>https://www.udobaer.de/out/media/public/cust/others/s0000884-2021-ch_it.pdf</v>
      </c>
    </row>
    <row r="38917" spans="1:2" x14ac:dyDescent="0.2">
      <c r="A38917" s="1" t="s">
        <v>40409</v>
      </c>
      <c r="B38917" t="str">
        <f t="shared" si="1288"/>
        <v>https://www.udobaer.de/out/media/public/cust/others/s0000884-2021-ch_it.pdf</v>
      </c>
    </row>
    <row r="38918" spans="1:2" x14ac:dyDescent="0.2">
      <c r="A38918" s="1" t="s">
        <v>40410</v>
      </c>
      <c r="B38918" t="str">
        <f t="shared" si="1288"/>
        <v>https://www.udobaer.de/out/media/public/cust/others/s0000884-2021-ch_it.pdf</v>
      </c>
    </row>
    <row r="38919" spans="1:2" x14ac:dyDescent="0.2">
      <c r="A38919" s="1" t="s">
        <v>40411</v>
      </c>
      <c r="B38919" t="str">
        <f t="shared" si="1288"/>
        <v>https://www.udobaer.de/out/media/public/cust/others/s0000884-2021-ch_it.pdf</v>
      </c>
    </row>
    <row r="38920" spans="1:2" x14ac:dyDescent="0.2">
      <c r="A38920" s="1" t="s">
        <v>40412</v>
      </c>
      <c r="B38920" t="str">
        <f t="shared" si="1288"/>
        <v>https://www.udobaer.de/out/media/public/cust/others/s0000884-2021-ch_it.pdf</v>
      </c>
    </row>
    <row r="38921" spans="1:2" x14ac:dyDescent="0.2">
      <c r="A38921" s="1" t="s">
        <v>40413</v>
      </c>
      <c r="B38921" t="str">
        <f t="shared" si="1288"/>
        <v>https://www.udobaer.de/out/media/public/cust/others/s0000884-2021-ch_it.pdf</v>
      </c>
    </row>
    <row r="38922" spans="1:2" x14ac:dyDescent="0.2">
      <c r="A38922" s="1" t="s">
        <v>40414</v>
      </c>
      <c r="B38922" t="str">
        <f t="shared" ref="B38922:B38985" si="1289">HYPERLINK("https://www.udobaer.de/out/media/public/cust/others/s0000884-2021-ch_it.pdf")</f>
        <v>https://www.udobaer.de/out/media/public/cust/others/s0000884-2021-ch_it.pdf</v>
      </c>
    </row>
    <row r="38923" spans="1:2" x14ac:dyDescent="0.2">
      <c r="A38923" s="1" t="s">
        <v>40415</v>
      </c>
      <c r="B38923" t="str">
        <f t="shared" si="1289"/>
        <v>https://www.udobaer.de/out/media/public/cust/others/s0000884-2021-ch_it.pdf</v>
      </c>
    </row>
    <row r="38924" spans="1:2" x14ac:dyDescent="0.2">
      <c r="A38924" s="1" t="s">
        <v>40416</v>
      </c>
      <c r="B38924" t="str">
        <f t="shared" si="1289"/>
        <v>https://www.udobaer.de/out/media/public/cust/others/s0000884-2021-ch_it.pdf</v>
      </c>
    </row>
    <row r="38925" spans="1:2" x14ac:dyDescent="0.2">
      <c r="A38925" s="1" t="s">
        <v>40417</v>
      </c>
      <c r="B38925" t="str">
        <f t="shared" si="1289"/>
        <v>https://www.udobaer.de/out/media/public/cust/others/s0000884-2021-ch_it.pdf</v>
      </c>
    </row>
    <row r="38926" spans="1:2" x14ac:dyDescent="0.2">
      <c r="A38926" s="1" t="s">
        <v>40418</v>
      </c>
      <c r="B38926" t="str">
        <f t="shared" si="1289"/>
        <v>https://www.udobaer.de/out/media/public/cust/others/s0000884-2021-ch_it.pdf</v>
      </c>
    </row>
    <row r="38927" spans="1:2" x14ac:dyDescent="0.2">
      <c r="A38927" s="1" t="s">
        <v>40419</v>
      </c>
      <c r="B38927" t="str">
        <f t="shared" si="1289"/>
        <v>https://www.udobaer.de/out/media/public/cust/others/s0000884-2021-ch_it.pdf</v>
      </c>
    </row>
    <row r="38928" spans="1:2" x14ac:dyDescent="0.2">
      <c r="A38928" s="1" t="s">
        <v>40420</v>
      </c>
      <c r="B38928" t="str">
        <f t="shared" si="1289"/>
        <v>https://www.udobaer.de/out/media/public/cust/others/s0000884-2021-ch_it.pdf</v>
      </c>
    </row>
    <row r="38929" spans="1:2" x14ac:dyDescent="0.2">
      <c r="A38929" s="1" t="s">
        <v>40421</v>
      </c>
      <c r="B38929" t="str">
        <f t="shared" si="1289"/>
        <v>https://www.udobaer.de/out/media/public/cust/others/s0000884-2021-ch_it.pdf</v>
      </c>
    </row>
    <row r="38930" spans="1:2" x14ac:dyDescent="0.2">
      <c r="A38930" s="1" t="s">
        <v>40422</v>
      </c>
      <c r="B38930" t="str">
        <f t="shared" si="1289"/>
        <v>https://www.udobaer.de/out/media/public/cust/others/s0000884-2021-ch_it.pdf</v>
      </c>
    </row>
    <row r="38931" spans="1:2" x14ac:dyDescent="0.2">
      <c r="A38931" s="1" t="s">
        <v>40423</v>
      </c>
      <c r="B38931" t="str">
        <f t="shared" si="1289"/>
        <v>https://www.udobaer.de/out/media/public/cust/others/s0000884-2021-ch_it.pdf</v>
      </c>
    </row>
    <row r="38932" spans="1:2" x14ac:dyDescent="0.2">
      <c r="A38932" s="1" t="s">
        <v>40424</v>
      </c>
      <c r="B38932" t="str">
        <f t="shared" si="1289"/>
        <v>https://www.udobaer.de/out/media/public/cust/others/s0000884-2021-ch_it.pdf</v>
      </c>
    </row>
    <row r="38933" spans="1:2" x14ac:dyDescent="0.2">
      <c r="A38933" s="1" t="s">
        <v>40425</v>
      </c>
      <c r="B38933" t="str">
        <f t="shared" si="1289"/>
        <v>https://www.udobaer.de/out/media/public/cust/others/s0000884-2021-ch_it.pdf</v>
      </c>
    </row>
    <row r="38934" spans="1:2" x14ac:dyDescent="0.2">
      <c r="A38934" s="1" t="s">
        <v>40426</v>
      </c>
      <c r="B38934" t="str">
        <f t="shared" si="1289"/>
        <v>https://www.udobaer.de/out/media/public/cust/others/s0000884-2021-ch_it.pdf</v>
      </c>
    </row>
    <row r="38935" spans="1:2" x14ac:dyDescent="0.2">
      <c r="A38935" s="1" t="s">
        <v>40427</v>
      </c>
      <c r="B38935" t="str">
        <f t="shared" si="1289"/>
        <v>https://www.udobaer.de/out/media/public/cust/others/s0000884-2021-ch_it.pdf</v>
      </c>
    </row>
    <row r="38936" spans="1:2" x14ac:dyDescent="0.2">
      <c r="A38936" s="1" t="s">
        <v>40428</v>
      </c>
      <c r="B38936" t="str">
        <f t="shared" si="1289"/>
        <v>https://www.udobaer.de/out/media/public/cust/others/s0000884-2021-ch_it.pdf</v>
      </c>
    </row>
    <row r="38937" spans="1:2" x14ac:dyDescent="0.2">
      <c r="A38937" s="1" t="s">
        <v>40429</v>
      </c>
      <c r="B38937" t="str">
        <f t="shared" si="1289"/>
        <v>https://www.udobaer.de/out/media/public/cust/others/s0000884-2021-ch_it.pdf</v>
      </c>
    </row>
    <row r="38938" spans="1:2" x14ac:dyDescent="0.2">
      <c r="A38938" s="1" t="s">
        <v>40430</v>
      </c>
      <c r="B38938" t="str">
        <f t="shared" si="1289"/>
        <v>https://www.udobaer.de/out/media/public/cust/others/s0000884-2021-ch_it.pdf</v>
      </c>
    </row>
    <row r="38939" spans="1:2" x14ac:dyDescent="0.2">
      <c r="A38939" s="1" t="s">
        <v>40431</v>
      </c>
      <c r="B38939" t="str">
        <f t="shared" si="1289"/>
        <v>https://www.udobaer.de/out/media/public/cust/others/s0000884-2021-ch_it.pdf</v>
      </c>
    </row>
    <row r="38940" spans="1:2" x14ac:dyDescent="0.2">
      <c r="A38940" s="1" t="s">
        <v>40432</v>
      </c>
      <c r="B38940" t="str">
        <f t="shared" si="1289"/>
        <v>https://www.udobaer.de/out/media/public/cust/others/s0000884-2021-ch_it.pdf</v>
      </c>
    </row>
    <row r="38941" spans="1:2" x14ac:dyDescent="0.2">
      <c r="A38941" s="1" t="s">
        <v>40433</v>
      </c>
      <c r="B38941" t="str">
        <f t="shared" si="1289"/>
        <v>https://www.udobaer.de/out/media/public/cust/others/s0000884-2021-ch_it.pdf</v>
      </c>
    </row>
    <row r="38942" spans="1:2" x14ac:dyDescent="0.2">
      <c r="A38942" s="1" t="s">
        <v>40434</v>
      </c>
      <c r="B38942" t="str">
        <f t="shared" si="1289"/>
        <v>https://www.udobaer.de/out/media/public/cust/others/s0000884-2021-ch_it.pdf</v>
      </c>
    </row>
    <row r="38943" spans="1:2" x14ac:dyDescent="0.2">
      <c r="A38943" s="1" t="s">
        <v>40435</v>
      </c>
      <c r="B38943" t="str">
        <f t="shared" si="1289"/>
        <v>https://www.udobaer.de/out/media/public/cust/others/s0000884-2021-ch_it.pdf</v>
      </c>
    </row>
    <row r="38944" spans="1:2" x14ac:dyDescent="0.2">
      <c r="A38944" s="1" t="s">
        <v>40436</v>
      </c>
      <c r="B38944" t="str">
        <f t="shared" si="1289"/>
        <v>https://www.udobaer.de/out/media/public/cust/others/s0000884-2021-ch_it.pdf</v>
      </c>
    </row>
    <row r="38945" spans="1:2" x14ac:dyDescent="0.2">
      <c r="A38945" s="1" t="s">
        <v>40437</v>
      </c>
      <c r="B38945" t="str">
        <f t="shared" si="1289"/>
        <v>https://www.udobaer.de/out/media/public/cust/others/s0000884-2021-ch_it.pdf</v>
      </c>
    </row>
    <row r="38946" spans="1:2" x14ac:dyDescent="0.2">
      <c r="A38946" s="1" t="s">
        <v>40438</v>
      </c>
      <c r="B38946" t="str">
        <f t="shared" si="1289"/>
        <v>https://www.udobaer.de/out/media/public/cust/others/s0000884-2021-ch_it.pdf</v>
      </c>
    </row>
    <row r="38947" spans="1:2" x14ac:dyDescent="0.2">
      <c r="A38947" s="1" t="s">
        <v>40439</v>
      </c>
      <c r="B38947" t="str">
        <f t="shared" si="1289"/>
        <v>https://www.udobaer.de/out/media/public/cust/others/s0000884-2021-ch_it.pdf</v>
      </c>
    </row>
    <row r="38948" spans="1:2" x14ac:dyDescent="0.2">
      <c r="A38948" s="1" t="s">
        <v>40440</v>
      </c>
      <c r="B38948" t="str">
        <f t="shared" si="1289"/>
        <v>https://www.udobaer.de/out/media/public/cust/others/s0000884-2021-ch_it.pdf</v>
      </c>
    </row>
    <row r="38949" spans="1:2" x14ac:dyDescent="0.2">
      <c r="A38949" s="1" t="s">
        <v>40441</v>
      </c>
      <c r="B38949" t="str">
        <f t="shared" si="1289"/>
        <v>https://www.udobaer.de/out/media/public/cust/others/s0000884-2021-ch_it.pdf</v>
      </c>
    </row>
    <row r="38950" spans="1:2" x14ac:dyDescent="0.2">
      <c r="A38950" s="1" t="s">
        <v>40442</v>
      </c>
      <c r="B38950" t="str">
        <f t="shared" si="1289"/>
        <v>https://www.udobaer.de/out/media/public/cust/others/s0000884-2021-ch_it.pdf</v>
      </c>
    </row>
    <row r="38951" spans="1:2" x14ac:dyDescent="0.2">
      <c r="A38951" s="1" t="s">
        <v>40443</v>
      </c>
      <c r="B38951" t="str">
        <f t="shared" si="1289"/>
        <v>https://www.udobaer.de/out/media/public/cust/others/s0000884-2021-ch_it.pdf</v>
      </c>
    </row>
    <row r="38952" spans="1:2" x14ac:dyDescent="0.2">
      <c r="A38952" s="1" t="s">
        <v>40444</v>
      </c>
      <c r="B38952" t="str">
        <f t="shared" si="1289"/>
        <v>https://www.udobaer.de/out/media/public/cust/others/s0000884-2021-ch_it.pdf</v>
      </c>
    </row>
    <row r="38953" spans="1:2" x14ac:dyDescent="0.2">
      <c r="A38953" s="1" t="s">
        <v>40445</v>
      </c>
      <c r="B38953" t="str">
        <f t="shared" si="1289"/>
        <v>https://www.udobaer.de/out/media/public/cust/others/s0000884-2021-ch_it.pdf</v>
      </c>
    </row>
    <row r="38954" spans="1:2" x14ac:dyDescent="0.2">
      <c r="A38954" s="1" t="s">
        <v>40446</v>
      </c>
      <c r="B38954" t="str">
        <f t="shared" si="1289"/>
        <v>https://www.udobaer.de/out/media/public/cust/others/s0000884-2021-ch_it.pdf</v>
      </c>
    </row>
    <row r="38955" spans="1:2" x14ac:dyDescent="0.2">
      <c r="A38955" s="1" t="s">
        <v>40447</v>
      </c>
      <c r="B38955" t="str">
        <f t="shared" si="1289"/>
        <v>https://www.udobaer.de/out/media/public/cust/others/s0000884-2021-ch_it.pdf</v>
      </c>
    </row>
    <row r="38956" spans="1:2" x14ac:dyDescent="0.2">
      <c r="A38956" s="1" t="s">
        <v>40448</v>
      </c>
      <c r="B38956" t="str">
        <f t="shared" si="1289"/>
        <v>https://www.udobaer.de/out/media/public/cust/others/s0000884-2021-ch_it.pdf</v>
      </c>
    </row>
    <row r="38957" spans="1:2" x14ac:dyDescent="0.2">
      <c r="A38957" s="1" t="s">
        <v>40449</v>
      </c>
      <c r="B38957" t="str">
        <f t="shared" si="1289"/>
        <v>https://www.udobaer.de/out/media/public/cust/others/s0000884-2021-ch_it.pdf</v>
      </c>
    </row>
    <row r="38958" spans="1:2" x14ac:dyDescent="0.2">
      <c r="A38958" s="1" t="s">
        <v>40450</v>
      </c>
      <c r="B38958" t="str">
        <f t="shared" si="1289"/>
        <v>https://www.udobaer.de/out/media/public/cust/others/s0000884-2021-ch_it.pdf</v>
      </c>
    </row>
    <row r="38959" spans="1:2" x14ac:dyDescent="0.2">
      <c r="A38959" s="1" t="s">
        <v>40451</v>
      </c>
      <c r="B38959" t="str">
        <f t="shared" si="1289"/>
        <v>https://www.udobaer.de/out/media/public/cust/others/s0000884-2021-ch_it.pdf</v>
      </c>
    </row>
    <row r="38960" spans="1:2" x14ac:dyDescent="0.2">
      <c r="A38960" s="1" t="s">
        <v>40452</v>
      </c>
      <c r="B38960" t="str">
        <f t="shared" si="1289"/>
        <v>https://www.udobaer.de/out/media/public/cust/others/s0000884-2021-ch_it.pdf</v>
      </c>
    </row>
    <row r="38961" spans="1:2" x14ac:dyDescent="0.2">
      <c r="A38961" s="1" t="s">
        <v>40453</v>
      </c>
      <c r="B38961" t="str">
        <f t="shared" si="1289"/>
        <v>https://www.udobaer.de/out/media/public/cust/others/s0000884-2021-ch_it.pdf</v>
      </c>
    </row>
    <row r="38962" spans="1:2" x14ac:dyDescent="0.2">
      <c r="A38962" s="1" t="s">
        <v>40454</v>
      </c>
      <c r="B38962" t="str">
        <f t="shared" si="1289"/>
        <v>https://www.udobaer.de/out/media/public/cust/others/s0000884-2021-ch_it.pdf</v>
      </c>
    </row>
    <row r="38963" spans="1:2" x14ac:dyDescent="0.2">
      <c r="A38963" s="1" t="s">
        <v>40455</v>
      </c>
      <c r="B38963" t="str">
        <f t="shared" si="1289"/>
        <v>https://www.udobaer.de/out/media/public/cust/others/s0000884-2021-ch_it.pdf</v>
      </c>
    </row>
    <row r="38964" spans="1:2" x14ac:dyDescent="0.2">
      <c r="A38964" s="1" t="s">
        <v>40456</v>
      </c>
      <c r="B38964" t="str">
        <f t="shared" si="1289"/>
        <v>https://www.udobaer.de/out/media/public/cust/others/s0000884-2021-ch_it.pdf</v>
      </c>
    </row>
    <row r="38965" spans="1:2" x14ac:dyDescent="0.2">
      <c r="A38965" s="1" t="s">
        <v>40457</v>
      </c>
      <c r="B38965" t="str">
        <f t="shared" si="1289"/>
        <v>https://www.udobaer.de/out/media/public/cust/others/s0000884-2021-ch_it.pdf</v>
      </c>
    </row>
    <row r="38966" spans="1:2" x14ac:dyDescent="0.2">
      <c r="A38966" s="1" t="s">
        <v>40458</v>
      </c>
      <c r="B38966" t="str">
        <f t="shared" si="1289"/>
        <v>https://www.udobaer.de/out/media/public/cust/others/s0000884-2021-ch_it.pdf</v>
      </c>
    </row>
    <row r="38967" spans="1:2" x14ac:dyDescent="0.2">
      <c r="A38967" s="1" t="s">
        <v>40459</v>
      </c>
      <c r="B38967" t="str">
        <f t="shared" si="1289"/>
        <v>https://www.udobaer.de/out/media/public/cust/others/s0000884-2021-ch_it.pdf</v>
      </c>
    </row>
    <row r="38968" spans="1:2" x14ac:dyDescent="0.2">
      <c r="A38968" s="1" t="s">
        <v>40460</v>
      </c>
      <c r="B38968" t="str">
        <f t="shared" si="1289"/>
        <v>https://www.udobaer.de/out/media/public/cust/others/s0000884-2021-ch_it.pdf</v>
      </c>
    </row>
    <row r="38969" spans="1:2" x14ac:dyDescent="0.2">
      <c r="A38969" s="1" t="s">
        <v>40461</v>
      </c>
      <c r="B38969" t="str">
        <f t="shared" si="1289"/>
        <v>https://www.udobaer.de/out/media/public/cust/others/s0000884-2021-ch_it.pdf</v>
      </c>
    </row>
    <row r="38970" spans="1:2" x14ac:dyDescent="0.2">
      <c r="A38970" s="1" t="s">
        <v>40462</v>
      </c>
      <c r="B38970" t="str">
        <f t="shared" si="1289"/>
        <v>https://www.udobaer.de/out/media/public/cust/others/s0000884-2021-ch_it.pdf</v>
      </c>
    </row>
    <row r="38971" spans="1:2" x14ac:dyDescent="0.2">
      <c r="A38971" s="1" t="s">
        <v>40463</v>
      </c>
      <c r="B38971" t="str">
        <f t="shared" si="1289"/>
        <v>https://www.udobaer.de/out/media/public/cust/others/s0000884-2021-ch_it.pdf</v>
      </c>
    </row>
    <row r="38972" spans="1:2" x14ac:dyDescent="0.2">
      <c r="A38972" s="1" t="s">
        <v>40464</v>
      </c>
      <c r="B38972" t="str">
        <f t="shared" si="1289"/>
        <v>https://www.udobaer.de/out/media/public/cust/others/s0000884-2021-ch_it.pdf</v>
      </c>
    </row>
    <row r="38973" spans="1:2" x14ac:dyDescent="0.2">
      <c r="A38973" s="1" t="s">
        <v>40465</v>
      </c>
      <c r="B38973" t="str">
        <f t="shared" si="1289"/>
        <v>https://www.udobaer.de/out/media/public/cust/others/s0000884-2021-ch_it.pdf</v>
      </c>
    </row>
    <row r="38974" spans="1:2" x14ac:dyDescent="0.2">
      <c r="A38974" s="1" t="s">
        <v>40466</v>
      </c>
      <c r="B38974" t="str">
        <f t="shared" si="1289"/>
        <v>https://www.udobaer.de/out/media/public/cust/others/s0000884-2021-ch_it.pdf</v>
      </c>
    </row>
    <row r="38975" spans="1:2" x14ac:dyDescent="0.2">
      <c r="A38975" s="1" t="s">
        <v>40467</v>
      </c>
      <c r="B38975" t="str">
        <f t="shared" si="1289"/>
        <v>https://www.udobaer.de/out/media/public/cust/others/s0000884-2021-ch_it.pdf</v>
      </c>
    </row>
    <row r="38976" spans="1:2" x14ac:dyDescent="0.2">
      <c r="A38976" s="1" t="s">
        <v>40468</v>
      </c>
      <c r="B38976" t="str">
        <f t="shared" si="1289"/>
        <v>https://www.udobaer.de/out/media/public/cust/others/s0000884-2021-ch_it.pdf</v>
      </c>
    </row>
    <row r="38977" spans="1:2" x14ac:dyDescent="0.2">
      <c r="A38977" s="1" t="s">
        <v>40469</v>
      </c>
      <c r="B38977" t="str">
        <f t="shared" si="1289"/>
        <v>https://www.udobaer.de/out/media/public/cust/others/s0000884-2021-ch_it.pdf</v>
      </c>
    </row>
    <row r="38978" spans="1:2" x14ac:dyDescent="0.2">
      <c r="A38978" s="1" t="s">
        <v>40470</v>
      </c>
      <c r="B38978" t="str">
        <f t="shared" si="1289"/>
        <v>https://www.udobaer.de/out/media/public/cust/others/s0000884-2021-ch_it.pdf</v>
      </c>
    </row>
    <row r="38979" spans="1:2" x14ac:dyDescent="0.2">
      <c r="A38979" s="1" t="s">
        <v>40471</v>
      </c>
      <c r="B38979" t="str">
        <f t="shared" si="1289"/>
        <v>https://www.udobaer.de/out/media/public/cust/others/s0000884-2021-ch_it.pdf</v>
      </c>
    </row>
    <row r="38980" spans="1:2" x14ac:dyDescent="0.2">
      <c r="A38980" s="1" t="s">
        <v>40472</v>
      </c>
      <c r="B38980" t="str">
        <f t="shared" si="1289"/>
        <v>https://www.udobaer.de/out/media/public/cust/others/s0000884-2021-ch_it.pdf</v>
      </c>
    </row>
    <row r="38981" spans="1:2" x14ac:dyDescent="0.2">
      <c r="A38981" s="1" t="s">
        <v>40473</v>
      </c>
      <c r="B38981" t="str">
        <f t="shared" si="1289"/>
        <v>https://www.udobaer.de/out/media/public/cust/others/s0000884-2021-ch_it.pdf</v>
      </c>
    </row>
    <row r="38982" spans="1:2" x14ac:dyDescent="0.2">
      <c r="A38982" s="1" t="s">
        <v>40474</v>
      </c>
      <c r="B38982" t="str">
        <f t="shared" si="1289"/>
        <v>https://www.udobaer.de/out/media/public/cust/others/s0000884-2021-ch_it.pdf</v>
      </c>
    </row>
    <row r="38983" spans="1:2" x14ac:dyDescent="0.2">
      <c r="A38983" s="1" t="s">
        <v>40475</v>
      </c>
      <c r="B38983" t="str">
        <f t="shared" si="1289"/>
        <v>https://www.udobaer.de/out/media/public/cust/others/s0000884-2021-ch_it.pdf</v>
      </c>
    </row>
    <row r="38984" spans="1:2" x14ac:dyDescent="0.2">
      <c r="A38984" s="1" t="s">
        <v>40476</v>
      </c>
      <c r="B38984" t="str">
        <f t="shared" si="1289"/>
        <v>https://www.udobaer.de/out/media/public/cust/others/s0000884-2021-ch_it.pdf</v>
      </c>
    </row>
    <row r="38985" spans="1:2" x14ac:dyDescent="0.2">
      <c r="A38985" s="1" t="s">
        <v>40477</v>
      </c>
      <c r="B38985" t="str">
        <f t="shared" si="1289"/>
        <v>https://www.udobaer.de/out/media/public/cust/others/s0000884-2021-ch_it.pdf</v>
      </c>
    </row>
    <row r="38986" spans="1:2" x14ac:dyDescent="0.2">
      <c r="A38986" s="1" t="s">
        <v>40478</v>
      </c>
      <c r="B38986" t="str">
        <f t="shared" ref="B38986:B39049" si="1290">HYPERLINK("https://www.udobaer.de/out/media/public/cust/others/s0000884-2021-ch_it.pdf")</f>
        <v>https://www.udobaer.de/out/media/public/cust/others/s0000884-2021-ch_it.pdf</v>
      </c>
    </row>
    <row r="38987" spans="1:2" x14ac:dyDescent="0.2">
      <c r="A38987" s="1" t="s">
        <v>40479</v>
      </c>
      <c r="B38987" t="str">
        <f t="shared" si="1290"/>
        <v>https://www.udobaer.de/out/media/public/cust/others/s0000884-2021-ch_it.pdf</v>
      </c>
    </row>
    <row r="38988" spans="1:2" x14ac:dyDescent="0.2">
      <c r="A38988" s="1" t="s">
        <v>40480</v>
      </c>
      <c r="B38988" t="str">
        <f t="shared" si="1290"/>
        <v>https://www.udobaer.de/out/media/public/cust/others/s0000884-2021-ch_it.pdf</v>
      </c>
    </row>
    <row r="38989" spans="1:2" x14ac:dyDescent="0.2">
      <c r="A38989" s="1" t="s">
        <v>40481</v>
      </c>
      <c r="B38989" t="str">
        <f t="shared" si="1290"/>
        <v>https://www.udobaer.de/out/media/public/cust/others/s0000884-2021-ch_it.pdf</v>
      </c>
    </row>
    <row r="38990" spans="1:2" x14ac:dyDescent="0.2">
      <c r="A38990" s="1" t="s">
        <v>40482</v>
      </c>
      <c r="B38990" t="str">
        <f t="shared" si="1290"/>
        <v>https://www.udobaer.de/out/media/public/cust/others/s0000884-2021-ch_it.pdf</v>
      </c>
    </row>
    <row r="38991" spans="1:2" x14ac:dyDescent="0.2">
      <c r="A38991" s="1" t="s">
        <v>40483</v>
      </c>
      <c r="B38991" t="str">
        <f t="shared" si="1290"/>
        <v>https://www.udobaer.de/out/media/public/cust/others/s0000884-2021-ch_it.pdf</v>
      </c>
    </row>
    <row r="38992" spans="1:2" x14ac:dyDescent="0.2">
      <c r="A38992" s="1" t="s">
        <v>40484</v>
      </c>
      <c r="B38992" t="str">
        <f t="shared" si="1290"/>
        <v>https://www.udobaer.de/out/media/public/cust/others/s0000884-2021-ch_it.pdf</v>
      </c>
    </row>
    <row r="38993" spans="1:2" x14ac:dyDescent="0.2">
      <c r="A38993" s="1" t="s">
        <v>40485</v>
      </c>
      <c r="B38993" t="str">
        <f t="shared" si="1290"/>
        <v>https://www.udobaer.de/out/media/public/cust/others/s0000884-2021-ch_it.pdf</v>
      </c>
    </row>
    <row r="38994" spans="1:2" x14ac:dyDescent="0.2">
      <c r="A38994" s="1" t="s">
        <v>40486</v>
      </c>
      <c r="B38994" t="str">
        <f t="shared" si="1290"/>
        <v>https://www.udobaer.de/out/media/public/cust/others/s0000884-2021-ch_it.pdf</v>
      </c>
    </row>
    <row r="38995" spans="1:2" x14ac:dyDescent="0.2">
      <c r="A38995" s="1" t="s">
        <v>40487</v>
      </c>
      <c r="B38995" t="str">
        <f t="shared" si="1290"/>
        <v>https://www.udobaer.de/out/media/public/cust/others/s0000884-2021-ch_it.pdf</v>
      </c>
    </row>
    <row r="38996" spans="1:2" x14ac:dyDescent="0.2">
      <c r="A38996" s="1" t="s">
        <v>40488</v>
      </c>
      <c r="B38996" t="str">
        <f t="shared" si="1290"/>
        <v>https://www.udobaer.de/out/media/public/cust/others/s0000884-2021-ch_it.pdf</v>
      </c>
    </row>
    <row r="38997" spans="1:2" x14ac:dyDescent="0.2">
      <c r="A38997" s="1" t="s">
        <v>40489</v>
      </c>
      <c r="B38997" t="str">
        <f t="shared" si="1290"/>
        <v>https://www.udobaer.de/out/media/public/cust/others/s0000884-2021-ch_it.pdf</v>
      </c>
    </row>
    <row r="38998" spans="1:2" x14ac:dyDescent="0.2">
      <c r="A38998" s="1" t="s">
        <v>40490</v>
      </c>
      <c r="B38998" t="str">
        <f t="shared" si="1290"/>
        <v>https://www.udobaer.de/out/media/public/cust/others/s0000884-2021-ch_it.pdf</v>
      </c>
    </row>
    <row r="38999" spans="1:2" x14ac:dyDescent="0.2">
      <c r="A38999" s="1" t="s">
        <v>40491</v>
      </c>
      <c r="B38999" t="str">
        <f t="shared" si="1290"/>
        <v>https://www.udobaer.de/out/media/public/cust/others/s0000884-2021-ch_it.pdf</v>
      </c>
    </row>
    <row r="39000" spans="1:2" x14ac:dyDescent="0.2">
      <c r="A39000" s="1" t="s">
        <v>40492</v>
      </c>
      <c r="B39000" t="str">
        <f t="shared" si="1290"/>
        <v>https://www.udobaer.de/out/media/public/cust/others/s0000884-2021-ch_it.pdf</v>
      </c>
    </row>
    <row r="39001" spans="1:2" x14ac:dyDescent="0.2">
      <c r="A39001" s="1" t="s">
        <v>40493</v>
      </c>
      <c r="B39001" t="str">
        <f t="shared" si="1290"/>
        <v>https://www.udobaer.de/out/media/public/cust/others/s0000884-2021-ch_it.pdf</v>
      </c>
    </row>
    <row r="39002" spans="1:2" x14ac:dyDescent="0.2">
      <c r="A39002" s="1" t="s">
        <v>40494</v>
      </c>
      <c r="B39002" t="str">
        <f t="shared" si="1290"/>
        <v>https://www.udobaer.de/out/media/public/cust/others/s0000884-2021-ch_it.pdf</v>
      </c>
    </row>
    <row r="39003" spans="1:2" x14ac:dyDescent="0.2">
      <c r="A39003" s="1" t="s">
        <v>40495</v>
      </c>
      <c r="B39003" t="str">
        <f t="shared" si="1290"/>
        <v>https://www.udobaer.de/out/media/public/cust/others/s0000884-2021-ch_it.pdf</v>
      </c>
    </row>
    <row r="39004" spans="1:2" x14ac:dyDescent="0.2">
      <c r="A39004" s="1" t="s">
        <v>40496</v>
      </c>
      <c r="B39004" t="str">
        <f t="shared" si="1290"/>
        <v>https://www.udobaer.de/out/media/public/cust/others/s0000884-2021-ch_it.pdf</v>
      </c>
    </row>
    <row r="39005" spans="1:2" x14ac:dyDescent="0.2">
      <c r="A39005" s="1" t="s">
        <v>40497</v>
      </c>
      <c r="B39005" t="str">
        <f t="shared" si="1290"/>
        <v>https://www.udobaer.de/out/media/public/cust/others/s0000884-2021-ch_it.pdf</v>
      </c>
    </row>
    <row r="39006" spans="1:2" x14ac:dyDescent="0.2">
      <c r="A39006" s="1" t="s">
        <v>40498</v>
      </c>
      <c r="B39006" t="str">
        <f t="shared" si="1290"/>
        <v>https://www.udobaer.de/out/media/public/cust/others/s0000884-2021-ch_it.pdf</v>
      </c>
    </row>
    <row r="39007" spans="1:2" x14ac:dyDescent="0.2">
      <c r="A39007" s="1" t="s">
        <v>40499</v>
      </c>
      <c r="B39007" t="str">
        <f t="shared" si="1290"/>
        <v>https://www.udobaer.de/out/media/public/cust/others/s0000884-2021-ch_it.pdf</v>
      </c>
    </row>
    <row r="39008" spans="1:2" x14ac:dyDescent="0.2">
      <c r="A39008" s="1" t="s">
        <v>40500</v>
      </c>
      <c r="B39008" t="str">
        <f t="shared" si="1290"/>
        <v>https://www.udobaer.de/out/media/public/cust/others/s0000884-2021-ch_it.pdf</v>
      </c>
    </row>
    <row r="39009" spans="1:2" x14ac:dyDescent="0.2">
      <c r="A39009" s="1" t="s">
        <v>40501</v>
      </c>
      <c r="B39009" t="str">
        <f t="shared" si="1290"/>
        <v>https://www.udobaer.de/out/media/public/cust/others/s0000884-2021-ch_it.pdf</v>
      </c>
    </row>
    <row r="39010" spans="1:2" x14ac:dyDescent="0.2">
      <c r="A39010" s="1" t="s">
        <v>40502</v>
      </c>
      <c r="B39010" t="str">
        <f t="shared" si="1290"/>
        <v>https://www.udobaer.de/out/media/public/cust/others/s0000884-2021-ch_it.pdf</v>
      </c>
    </row>
    <row r="39011" spans="1:2" x14ac:dyDescent="0.2">
      <c r="A39011" s="1" t="s">
        <v>40503</v>
      </c>
      <c r="B39011" t="str">
        <f t="shared" si="1290"/>
        <v>https://www.udobaer.de/out/media/public/cust/others/s0000884-2021-ch_it.pdf</v>
      </c>
    </row>
    <row r="39012" spans="1:2" x14ac:dyDescent="0.2">
      <c r="A39012" s="1" t="s">
        <v>40504</v>
      </c>
      <c r="B39012" t="str">
        <f t="shared" si="1290"/>
        <v>https://www.udobaer.de/out/media/public/cust/others/s0000884-2021-ch_it.pdf</v>
      </c>
    </row>
    <row r="39013" spans="1:2" x14ac:dyDescent="0.2">
      <c r="A39013" s="1" t="s">
        <v>40505</v>
      </c>
      <c r="B39013" t="str">
        <f t="shared" si="1290"/>
        <v>https://www.udobaer.de/out/media/public/cust/others/s0000884-2021-ch_it.pdf</v>
      </c>
    </row>
    <row r="39014" spans="1:2" x14ac:dyDescent="0.2">
      <c r="A39014" s="1" t="s">
        <v>40506</v>
      </c>
      <c r="B39014" t="str">
        <f t="shared" si="1290"/>
        <v>https://www.udobaer.de/out/media/public/cust/others/s0000884-2021-ch_it.pdf</v>
      </c>
    </row>
    <row r="39015" spans="1:2" x14ac:dyDescent="0.2">
      <c r="A39015" s="1" t="s">
        <v>40507</v>
      </c>
      <c r="B39015" t="str">
        <f t="shared" si="1290"/>
        <v>https://www.udobaer.de/out/media/public/cust/others/s0000884-2021-ch_it.pdf</v>
      </c>
    </row>
    <row r="39016" spans="1:2" x14ac:dyDescent="0.2">
      <c r="A39016" s="1" t="s">
        <v>40508</v>
      </c>
      <c r="B39016" t="str">
        <f t="shared" si="1290"/>
        <v>https://www.udobaer.de/out/media/public/cust/others/s0000884-2021-ch_it.pdf</v>
      </c>
    </row>
    <row r="39017" spans="1:2" x14ac:dyDescent="0.2">
      <c r="A39017" s="1" t="s">
        <v>40509</v>
      </c>
      <c r="B39017" t="str">
        <f t="shared" si="1290"/>
        <v>https://www.udobaer.de/out/media/public/cust/others/s0000884-2021-ch_it.pdf</v>
      </c>
    </row>
    <row r="39018" spans="1:2" x14ac:dyDescent="0.2">
      <c r="A39018" s="1" t="s">
        <v>40510</v>
      </c>
      <c r="B39018" t="str">
        <f t="shared" si="1290"/>
        <v>https://www.udobaer.de/out/media/public/cust/others/s0000884-2021-ch_it.pdf</v>
      </c>
    </row>
    <row r="39019" spans="1:2" x14ac:dyDescent="0.2">
      <c r="A39019" s="1" t="s">
        <v>40511</v>
      </c>
      <c r="B39019" t="str">
        <f t="shared" si="1290"/>
        <v>https://www.udobaer.de/out/media/public/cust/others/s0000884-2021-ch_it.pdf</v>
      </c>
    </row>
    <row r="39020" spans="1:2" x14ac:dyDescent="0.2">
      <c r="A39020" s="1" t="s">
        <v>40512</v>
      </c>
      <c r="B39020" t="str">
        <f t="shared" si="1290"/>
        <v>https://www.udobaer.de/out/media/public/cust/others/s0000884-2021-ch_it.pdf</v>
      </c>
    </row>
    <row r="39021" spans="1:2" x14ac:dyDescent="0.2">
      <c r="A39021" s="1" t="s">
        <v>40513</v>
      </c>
      <c r="B39021" t="str">
        <f t="shared" si="1290"/>
        <v>https://www.udobaer.de/out/media/public/cust/others/s0000884-2021-ch_it.pdf</v>
      </c>
    </row>
    <row r="39022" spans="1:2" x14ac:dyDescent="0.2">
      <c r="A39022" s="1" t="s">
        <v>40514</v>
      </c>
      <c r="B39022" t="str">
        <f t="shared" si="1290"/>
        <v>https://www.udobaer.de/out/media/public/cust/others/s0000884-2021-ch_it.pdf</v>
      </c>
    </row>
    <row r="39023" spans="1:2" x14ac:dyDescent="0.2">
      <c r="A39023" s="1" t="s">
        <v>40515</v>
      </c>
      <c r="B39023" t="str">
        <f t="shared" si="1290"/>
        <v>https://www.udobaer.de/out/media/public/cust/others/s0000884-2021-ch_it.pdf</v>
      </c>
    </row>
    <row r="39024" spans="1:2" x14ac:dyDescent="0.2">
      <c r="A39024" s="1" t="s">
        <v>40516</v>
      </c>
      <c r="B39024" t="str">
        <f t="shared" si="1290"/>
        <v>https://www.udobaer.de/out/media/public/cust/others/s0000884-2021-ch_it.pdf</v>
      </c>
    </row>
    <row r="39025" spans="1:2" x14ac:dyDescent="0.2">
      <c r="A39025" s="1" t="s">
        <v>40517</v>
      </c>
      <c r="B39025" t="str">
        <f t="shared" si="1290"/>
        <v>https://www.udobaer.de/out/media/public/cust/others/s0000884-2021-ch_it.pdf</v>
      </c>
    </row>
    <row r="39026" spans="1:2" x14ac:dyDescent="0.2">
      <c r="A39026" s="1" t="s">
        <v>40518</v>
      </c>
      <c r="B39026" t="str">
        <f t="shared" si="1290"/>
        <v>https://www.udobaer.de/out/media/public/cust/others/s0000884-2021-ch_it.pdf</v>
      </c>
    </row>
    <row r="39027" spans="1:2" x14ac:dyDescent="0.2">
      <c r="A39027" s="1" t="s">
        <v>40519</v>
      </c>
      <c r="B39027" t="str">
        <f t="shared" si="1290"/>
        <v>https://www.udobaer.de/out/media/public/cust/others/s0000884-2021-ch_it.pdf</v>
      </c>
    </row>
    <row r="39028" spans="1:2" x14ac:dyDescent="0.2">
      <c r="A39028" s="1" t="s">
        <v>40520</v>
      </c>
      <c r="B39028" t="str">
        <f t="shared" si="1290"/>
        <v>https://www.udobaer.de/out/media/public/cust/others/s0000884-2021-ch_it.pdf</v>
      </c>
    </row>
    <row r="39029" spans="1:2" x14ac:dyDescent="0.2">
      <c r="A39029" s="1" t="s">
        <v>40521</v>
      </c>
      <c r="B39029" t="str">
        <f t="shared" si="1290"/>
        <v>https://www.udobaer.de/out/media/public/cust/others/s0000884-2021-ch_it.pdf</v>
      </c>
    </row>
    <row r="39030" spans="1:2" x14ac:dyDescent="0.2">
      <c r="A39030" s="1" t="s">
        <v>40522</v>
      </c>
      <c r="B39030" t="str">
        <f t="shared" si="1290"/>
        <v>https://www.udobaer.de/out/media/public/cust/others/s0000884-2021-ch_it.pdf</v>
      </c>
    </row>
    <row r="39031" spans="1:2" x14ac:dyDescent="0.2">
      <c r="A39031" s="1" t="s">
        <v>40523</v>
      </c>
      <c r="B39031" t="str">
        <f t="shared" si="1290"/>
        <v>https://www.udobaer.de/out/media/public/cust/others/s0000884-2021-ch_it.pdf</v>
      </c>
    </row>
    <row r="39032" spans="1:2" x14ac:dyDescent="0.2">
      <c r="A39032" s="1" t="s">
        <v>40524</v>
      </c>
      <c r="B39032" t="str">
        <f t="shared" si="1290"/>
        <v>https://www.udobaer.de/out/media/public/cust/others/s0000884-2021-ch_it.pdf</v>
      </c>
    </row>
    <row r="39033" spans="1:2" x14ac:dyDescent="0.2">
      <c r="A39033" s="1" t="s">
        <v>40525</v>
      </c>
      <c r="B39033" t="str">
        <f t="shared" si="1290"/>
        <v>https://www.udobaer.de/out/media/public/cust/others/s0000884-2021-ch_it.pdf</v>
      </c>
    </row>
    <row r="39034" spans="1:2" x14ac:dyDescent="0.2">
      <c r="A39034" s="1" t="s">
        <v>40526</v>
      </c>
      <c r="B39034" t="str">
        <f t="shared" si="1290"/>
        <v>https://www.udobaer.de/out/media/public/cust/others/s0000884-2021-ch_it.pdf</v>
      </c>
    </row>
    <row r="39035" spans="1:2" x14ac:dyDescent="0.2">
      <c r="A39035" s="1" t="s">
        <v>40527</v>
      </c>
      <c r="B39035" t="str">
        <f t="shared" si="1290"/>
        <v>https://www.udobaer.de/out/media/public/cust/others/s0000884-2021-ch_it.pdf</v>
      </c>
    </row>
    <row r="39036" spans="1:2" x14ac:dyDescent="0.2">
      <c r="A39036" s="1" t="s">
        <v>40528</v>
      </c>
      <c r="B39036" t="str">
        <f t="shared" si="1290"/>
        <v>https://www.udobaer.de/out/media/public/cust/others/s0000884-2021-ch_it.pdf</v>
      </c>
    </row>
    <row r="39037" spans="1:2" x14ac:dyDescent="0.2">
      <c r="A39037" s="1" t="s">
        <v>40529</v>
      </c>
      <c r="B39037" t="str">
        <f t="shared" si="1290"/>
        <v>https://www.udobaer.de/out/media/public/cust/others/s0000884-2021-ch_it.pdf</v>
      </c>
    </row>
    <row r="39038" spans="1:2" x14ac:dyDescent="0.2">
      <c r="A39038" s="1" t="s">
        <v>40530</v>
      </c>
      <c r="B39038" t="str">
        <f t="shared" si="1290"/>
        <v>https://www.udobaer.de/out/media/public/cust/others/s0000884-2021-ch_it.pdf</v>
      </c>
    </row>
    <row r="39039" spans="1:2" x14ac:dyDescent="0.2">
      <c r="A39039" s="1" t="s">
        <v>40531</v>
      </c>
      <c r="B39039" t="str">
        <f t="shared" si="1290"/>
        <v>https://www.udobaer.de/out/media/public/cust/others/s0000884-2021-ch_it.pdf</v>
      </c>
    </row>
    <row r="39040" spans="1:2" x14ac:dyDescent="0.2">
      <c r="A39040" s="1" t="s">
        <v>40532</v>
      </c>
      <c r="B39040" t="str">
        <f t="shared" si="1290"/>
        <v>https://www.udobaer.de/out/media/public/cust/others/s0000884-2021-ch_it.pdf</v>
      </c>
    </row>
    <row r="39041" spans="1:2" x14ac:dyDescent="0.2">
      <c r="A39041" s="1" t="s">
        <v>40533</v>
      </c>
      <c r="B39041" t="str">
        <f t="shared" si="1290"/>
        <v>https://www.udobaer.de/out/media/public/cust/others/s0000884-2021-ch_it.pdf</v>
      </c>
    </row>
    <row r="39042" spans="1:2" x14ac:dyDescent="0.2">
      <c r="A39042" s="1" t="s">
        <v>40534</v>
      </c>
      <c r="B39042" t="str">
        <f t="shared" si="1290"/>
        <v>https://www.udobaer.de/out/media/public/cust/others/s0000884-2021-ch_it.pdf</v>
      </c>
    </row>
    <row r="39043" spans="1:2" x14ac:dyDescent="0.2">
      <c r="A39043" s="1" t="s">
        <v>40535</v>
      </c>
      <c r="B39043" t="str">
        <f t="shared" si="1290"/>
        <v>https://www.udobaer.de/out/media/public/cust/others/s0000884-2021-ch_it.pdf</v>
      </c>
    </row>
    <row r="39044" spans="1:2" x14ac:dyDescent="0.2">
      <c r="A39044" s="1" t="s">
        <v>40536</v>
      </c>
      <c r="B39044" t="str">
        <f t="shared" si="1290"/>
        <v>https://www.udobaer.de/out/media/public/cust/others/s0000884-2021-ch_it.pdf</v>
      </c>
    </row>
    <row r="39045" spans="1:2" x14ac:dyDescent="0.2">
      <c r="A39045" s="1" t="s">
        <v>40537</v>
      </c>
      <c r="B39045" t="str">
        <f t="shared" si="1290"/>
        <v>https://www.udobaer.de/out/media/public/cust/others/s0000884-2021-ch_it.pdf</v>
      </c>
    </row>
    <row r="39046" spans="1:2" x14ac:dyDescent="0.2">
      <c r="A39046" s="1" t="s">
        <v>40538</v>
      </c>
      <c r="B39046" t="str">
        <f t="shared" si="1290"/>
        <v>https://www.udobaer.de/out/media/public/cust/others/s0000884-2021-ch_it.pdf</v>
      </c>
    </row>
    <row r="39047" spans="1:2" x14ac:dyDescent="0.2">
      <c r="A39047" s="1" t="s">
        <v>40539</v>
      </c>
      <c r="B39047" t="str">
        <f t="shared" si="1290"/>
        <v>https://www.udobaer.de/out/media/public/cust/others/s0000884-2021-ch_it.pdf</v>
      </c>
    </row>
    <row r="39048" spans="1:2" x14ac:dyDescent="0.2">
      <c r="A39048" s="1" t="s">
        <v>40540</v>
      </c>
      <c r="B39048" t="str">
        <f t="shared" si="1290"/>
        <v>https://www.udobaer.de/out/media/public/cust/others/s0000884-2021-ch_it.pdf</v>
      </c>
    </row>
    <row r="39049" spans="1:2" x14ac:dyDescent="0.2">
      <c r="A39049" s="1" t="s">
        <v>40541</v>
      </c>
      <c r="B39049" t="str">
        <f t="shared" si="1290"/>
        <v>https://www.udobaer.de/out/media/public/cust/others/s0000884-2021-ch_it.pdf</v>
      </c>
    </row>
    <row r="39050" spans="1:2" x14ac:dyDescent="0.2">
      <c r="A39050" s="1" t="s">
        <v>40542</v>
      </c>
      <c r="B39050" t="str">
        <f t="shared" ref="B39050:B39113" si="1291">HYPERLINK("https://www.udobaer.de/out/media/public/cust/others/s0000884-2021-ch_it.pdf")</f>
        <v>https://www.udobaer.de/out/media/public/cust/others/s0000884-2021-ch_it.pdf</v>
      </c>
    </row>
    <row r="39051" spans="1:2" x14ac:dyDescent="0.2">
      <c r="A39051" s="1" t="s">
        <v>40543</v>
      </c>
      <c r="B39051" t="str">
        <f t="shared" si="1291"/>
        <v>https://www.udobaer.de/out/media/public/cust/others/s0000884-2021-ch_it.pdf</v>
      </c>
    </row>
    <row r="39052" spans="1:2" x14ac:dyDescent="0.2">
      <c r="A39052" s="1" t="s">
        <v>40544</v>
      </c>
      <c r="B39052" t="str">
        <f t="shared" si="1291"/>
        <v>https://www.udobaer.de/out/media/public/cust/others/s0000884-2021-ch_it.pdf</v>
      </c>
    </row>
    <row r="39053" spans="1:2" x14ac:dyDescent="0.2">
      <c r="A39053" s="1" t="s">
        <v>40545</v>
      </c>
      <c r="B39053" t="str">
        <f t="shared" si="1291"/>
        <v>https://www.udobaer.de/out/media/public/cust/others/s0000884-2021-ch_it.pdf</v>
      </c>
    </row>
    <row r="39054" spans="1:2" x14ac:dyDescent="0.2">
      <c r="A39054" s="1" t="s">
        <v>40546</v>
      </c>
      <c r="B39054" t="str">
        <f t="shared" si="1291"/>
        <v>https://www.udobaer.de/out/media/public/cust/others/s0000884-2021-ch_it.pdf</v>
      </c>
    </row>
    <row r="39055" spans="1:2" x14ac:dyDescent="0.2">
      <c r="A39055" s="1" t="s">
        <v>40547</v>
      </c>
      <c r="B39055" t="str">
        <f t="shared" si="1291"/>
        <v>https://www.udobaer.de/out/media/public/cust/others/s0000884-2021-ch_it.pdf</v>
      </c>
    </row>
    <row r="39056" spans="1:2" x14ac:dyDescent="0.2">
      <c r="A39056" s="1" t="s">
        <v>40548</v>
      </c>
      <c r="B39056" t="str">
        <f t="shared" si="1291"/>
        <v>https://www.udobaer.de/out/media/public/cust/others/s0000884-2021-ch_it.pdf</v>
      </c>
    </row>
    <row r="39057" spans="1:2" x14ac:dyDescent="0.2">
      <c r="A39057" s="1" t="s">
        <v>40549</v>
      </c>
      <c r="B39057" t="str">
        <f t="shared" si="1291"/>
        <v>https://www.udobaer.de/out/media/public/cust/others/s0000884-2021-ch_it.pdf</v>
      </c>
    </row>
    <row r="39058" spans="1:2" x14ac:dyDescent="0.2">
      <c r="A39058" s="1" t="s">
        <v>40550</v>
      </c>
      <c r="B39058" t="str">
        <f t="shared" si="1291"/>
        <v>https://www.udobaer.de/out/media/public/cust/others/s0000884-2021-ch_it.pdf</v>
      </c>
    </row>
    <row r="39059" spans="1:2" x14ac:dyDescent="0.2">
      <c r="A39059" s="1" t="s">
        <v>40551</v>
      </c>
      <c r="B39059" t="str">
        <f t="shared" si="1291"/>
        <v>https://www.udobaer.de/out/media/public/cust/others/s0000884-2021-ch_it.pdf</v>
      </c>
    </row>
    <row r="39060" spans="1:2" x14ac:dyDescent="0.2">
      <c r="A39060" s="1" t="s">
        <v>40552</v>
      </c>
      <c r="B39060" t="str">
        <f t="shared" si="1291"/>
        <v>https://www.udobaer.de/out/media/public/cust/others/s0000884-2021-ch_it.pdf</v>
      </c>
    </row>
    <row r="39061" spans="1:2" x14ac:dyDescent="0.2">
      <c r="A39061" s="1" t="s">
        <v>40553</v>
      </c>
      <c r="B39061" t="str">
        <f t="shared" si="1291"/>
        <v>https://www.udobaer.de/out/media/public/cust/others/s0000884-2021-ch_it.pdf</v>
      </c>
    </row>
    <row r="39062" spans="1:2" x14ac:dyDescent="0.2">
      <c r="A39062" s="1" t="s">
        <v>40554</v>
      </c>
      <c r="B39062" t="str">
        <f t="shared" si="1291"/>
        <v>https://www.udobaer.de/out/media/public/cust/others/s0000884-2021-ch_it.pdf</v>
      </c>
    </row>
    <row r="39063" spans="1:2" x14ac:dyDescent="0.2">
      <c r="A39063" s="1" t="s">
        <v>40555</v>
      </c>
      <c r="B39063" t="str">
        <f t="shared" si="1291"/>
        <v>https://www.udobaer.de/out/media/public/cust/others/s0000884-2021-ch_it.pdf</v>
      </c>
    </row>
    <row r="39064" spans="1:2" x14ac:dyDescent="0.2">
      <c r="A39064" s="1" t="s">
        <v>40556</v>
      </c>
      <c r="B39064" t="str">
        <f t="shared" si="1291"/>
        <v>https://www.udobaer.de/out/media/public/cust/others/s0000884-2021-ch_it.pdf</v>
      </c>
    </row>
    <row r="39065" spans="1:2" x14ac:dyDescent="0.2">
      <c r="A39065" s="1" t="s">
        <v>40557</v>
      </c>
      <c r="B39065" t="str">
        <f t="shared" si="1291"/>
        <v>https://www.udobaer.de/out/media/public/cust/others/s0000884-2021-ch_it.pdf</v>
      </c>
    </row>
    <row r="39066" spans="1:2" x14ac:dyDescent="0.2">
      <c r="A39066" s="1" t="s">
        <v>40558</v>
      </c>
      <c r="B39066" t="str">
        <f t="shared" si="1291"/>
        <v>https://www.udobaer.de/out/media/public/cust/others/s0000884-2021-ch_it.pdf</v>
      </c>
    </row>
    <row r="39067" spans="1:2" x14ac:dyDescent="0.2">
      <c r="A39067" s="1" t="s">
        <v>40559</v>
      </c>
      <c r="B39067" t="str">
        <f t="shared" si="1291"/>
        <v>https://www.udobaer.de/out/media/public/cust/others/s0000884-2021-ch_it.pdf</v>
      </c>
    </row>
    <row r="39068" spans="1:2" x14ac:dyDescent="0.2">
      <c r="A39068" s="1" t="s">
        <v>40560</v>
      </c>
      <c r="B39068" t="str">
        <f t="shared" si="1291"/>
        <v>https://www.udobaer.de/out/media/public/cust/others/s0000884-2021-ch_it.pdf</v>
      </c>
    </row>
    <row r="39069" spans="1:2" x14ac:dyDescent="0.2">
      <c r="A39069" s="1" t="s">
        <v>40561</v>
      </c>
      <c r="B39069" t="str">
        <f t="shared" si="1291"/>
        <v>https://www.udobaer.de/out/media/public/cust/others/s0000884-2021-ch_it.pdf</v>
      </c>
    </row>
    <row r="39070" spans="1:2" x14ac:dyDescent="0.2">
      <c r="A39070" s="1" t="s">
        <v>40562</v>
      </c>
      <c r="B39070" t="str">
        <f t="shared" si="1291"/>
        <v>https://www.udobaer.de/out/media/public/cust/others/s0000884-2021-ch_it.pdf</v>
      </c>
    </row>
    <row r="39071" spans="1:2" x14ac:dyDescent="0.2">
      <c r="A39071" s="1" t="s">
        <v>40563</v>
      </c>
      <c r="B39071" t="str">
        <f t="shared" si="1291"/>
        <v>https://www.udobaer.de/out/media/public/cust/others/s0000884-2021-ch_it.pdf</v>
      </c>
    </row>
    <row r="39072" spans="1:2" x14ac:dyDescent="0.2">
      <c r="A39072" s="1" t="s">
        <v>40564</v>
      </c>
      <c r="B39072" t="str">
        <f t="shared" si="1291"/>
        <v>https://www.udobaer.de/out/media/public/cust/others/s0000884-2021-ch_it.pdf</v>
      </c>
    </row>
    <row r="39073" spans="1:2" x14ac:dyDescent="0.2">
      <c r="A39073" s="1" t="s">
        <v>40565</v>
      </c>
      <c r="B39073" t="str">
        <f t="shared" si="1291"/>
        <v>https://www.udobaer.de/out/media/public/cust/others/s0000884-2021-ch_it.pdf</v>
      </c>
    </row>
    <row r="39074" spans="1:2" x14ac:dyDescent="0.2">
      <c r="A39074" s="1" t="s">
        <v>40566</v>
      </c>
      <c r="B39074" t="str">
        <f t="shared" si="1291"/>
        <v>https://www.udobaer.de/out/media/public/cust/others/s0000884-2021-ch_it.pdf</v>
      </c>
    </row>
    <row r="39075" spans="1:2" x14ac:dyDescent="0.2">
      <c r="A39075" s="1" t="s">
        <v>40567</v>
      </c>
      <c r="B39075" t="str">
        <f t="shared" si="1291"/>
        <v>https://www.udobaer.de/out/media/public/cust/others/s0000884-2021-ch_it.pdf</v>
      </c>
    </row>
    <row r="39076" spans="1:2" x14ac:dyDescent="0.2">
      <c r="A39076" s="1" t="s">
        <v>40568</v>
      </c>
      <c r="B39076" t="str">
        <f t="shared" si="1291"/>
        <v>https://www.udobaer.de/out/media/public/cust/others/s0000884-2021-ch_it.pdf</v>
      </c>
    </row>
    <row r="39077" spans="1:2" x14ac:dyDescent="0.2">
      <c r="A39077" s="1" t="s">
        <v>40569</v>
      </c>
      <c r="B39077" t="str">
        <f t="shared" si="1291"/>
        <v>https://www.udobaer.de/out/media/public/cust/others/s0000884-2021-ch_it.pdf</v>
      </c>
    </row>
    <row r="39078" spans="1:2" x14ac:dyDescent="0.2">
      <c r="A39078" s="1" t="s">
        <v>40570</v>
      </c>
      <c r="B39078" t="str">
        <f t="shared" si="1291"/>
        <v>https://www.udobaer.de/out/media/public/cust/others/s0000884-2021-ch_it.pdf</v>
      </c>
    </row>
    <row r="39079" spans="1:2" x14ac:dyDescent="0.2">
      <c r="A39079" s="1" t="s">
        <v>40571</v>
      </c>
      <c r="B39079" t="str">
        <f t="shared" si="1291"/>
        <v>https://www.udobaer.de/out/media/public/cust/others/s0000884-2021-ch_it.pdf</v>
      </c>
    </row>
    <row r="39080" spans="1:2" x14ac:dyDescent="0.2">
      <c r="A39080" s="1" t="s">
        <v>40572</v>
      </c>
      <c r="B39080" t="str">
        <f t="shared" si="1291"/>
        <v>https://www.udobaer.de/out/media/public/cust/others/s0000884-2021-ch_it.pdf</v>
      </c>
    </row>
    <row r="39081" spans="1:2" x14ac:dyDescent="0.2">
      <c r="A39081" s="1" t="s">
        <v>40573</v>
      </c>
      <c r="B39081" t="str">
        <f t="shared" si="1291"/>
        <v>https://www.udobaer.de/out/media/public/cust/others/s0000884-2021-ch_it.pdf</v>
      </c>
    </row>
    <row r="39082" spans="1:2" x14ac:dyDescent="0.2">
      <c r="A39082" s="1" t="s">
        <v>40574</v>
      </c>
      <c r="B39082" t="str">
        <f t="shared" si="1291"/>
        <v>https://www.udobaer.de/out/media/public/cust/others/s0000884-2021-ch_it.pdf</v>
      </c>
    </row>
    <row r="39083" spans="1:2" x14ac:dyDescent="0.2">
      <c r="A39083" s="1" t="s">
        <v>40575</v>
      </c>
      <c r="B39083" t="str">
        <f t="shared" si="1291"/>
        <v>https://www.udobaer.de/out/media/public/cust/others/s0000884-2021-ch_it.pdf</v>
      </c>
    </row>
    <row r="39084" spans="1:2" x14ac:dyDescent="0.2">
      <c r="A39084" s="1" t="s">
        <v>40576</v>
      </c>
      <c r="B39084" t="str">
        <f t="shared" si="1291"/>
        <v>https://www.udobaer.de/out/media/public/cust/others/s0000884-2021-ch_it.pdf</v>
      </c>
    </row>
    <row r="39085" spans="1:2" x14ac:dyDescent="0.2">
      <c r="A39085" s="1" t="s">
        <v>40577</v>
      </c>
      <c r="B39085" t="str">
        <f t="shared" si="1291"/>
        <v>https://www.udobaer.de/out/media/public/cust/others/s0000884-2021-ch_it.pdf</v>
      </c>
    </row>
    <row r="39086" spans="1:2" x14ac:dyDescent="0.2">
      <c r="A39086" s="1" t="s">
        <v>40578</v>
      </c>
      <c r="B39086" t="str">
        <f t="shared" si="1291"/>
        <v>https://www.udobaer.de/out/media/public/cust/others/s0000884-2021-ch_it.pdf</v>
      </c>
    </row>
    <row r="39087" spans="1:2" x14ac:dyDescent="0.2">
      <c r="A39087" s="1" t="s">
        <v>40579</v>
      </c>
      <c r="B39087" t="str">
        <f t="shared" si="1291"/>
        <v>https://www.udobaer.de/out/media/public/cust/others/s0000884-2021-ch_it.pdf</v>
      </c>
    </row>
    <row r="39088" spans="1:2" x14ac:dyDescent="0.2">
      <c r="A39088" s="1" t="s">
        <v>40580</v>
      </c>
      <c r="B39088" t="str">
        <f t="shared" si="1291"/>
        <v>https://www.udobaer.de/out/media/public/cust/others/s0000884-2021-ch_it.pdf</v>
      </c>
    </row>
    <row r="39089" spans="1:2" x14ac:dyDescent="0.2">
      <c r="A39089" s="1" t="s">
        <v>40581</v>
      </c>
      <c r="B39089" t="str">
        <f t="shared" si="1291"/>
        <v>https://www.udobaer.de/out/media/public/cust/others/s0000884-2021-ch_it.pdf</v>
      </c>
    </row>
    <row r="39090" spans="1:2" x14ac:dyDescent="0.2">
      <c r="A39090" s="1" t="s">
        <v>40582</v>
      </c>
      <c r="B39090" t="str">
        <f t="shared" si="1291"/>
        <v>https://www.udobaer.de/out/media/public/cust/others/s0000884-2021-ch_it.pdf</v>
      </c>
    </row>
    <row r="39091" spans="1:2" x14ac:dyDescent="0.2">
      <c r="A39091" s="1" t="s">
        <v>40583</v>
      </c>
      <c r="B39091" t="str">
        <f t="shared" si="1291"/>
        <v>https://www.udobaer.de/out/media/public/cust/others/s0000884-2021-ch_it.pdf</v>
      </c>
    </row>
    <row r="39092" spans="1:2" x14ac:dyDescent="0.2">
      <c r="A39092" s="1" t="s">
        <v>40584</v>
      </c>
      <c r="B39092" t="str">
        <f t="shared" si="1291"/>
        <v>https://www.udobaer.de/out/media/public/cust/others/s0000884-2021-ch_it.pdf</v>
      </c>
    </row>
    <row r="39093" spans="1:2" x14ac:dyDescent="0.2">
      <c r="A39093" s="1" t="s">
        <v>40585</v>
      </c>
      <c r="B39093" t="str">
        <f t="shared" si="1291"/>
        <v>https://www.udobaer.de/out/media/public/cust/others/s0000884-2021-ch_it.pdf</v>
      </c>
    </row>
    <row r="39094" spans="1:2" x14ac:dyDescent="0.2">
      <c r="A39094" s="1" t="s">
        <v>40586</v>
      </c>
      <c r="B39094" t="str">
        <f t="shared" si="1291"/>
        <v>https://www.udobaer.de/out/media/public/cust/others/s0000884-2021-ch_it.pdf</v>
      </c>
    </row>
    <row r="39095" spans="1:2" x14ac:dyDescent="0.2">
      <c r="A39095" s="1" t="s">
        <v>40587</v>
      </c>
      <c r="B39095" t="str">
        <f t="shared" si="1291"/>
        <v>https://www.udobaer.de/out/media/public/cust/others/s0000884-2021-ch_it.pdf</v>
      </c>
    </row>
    <row r="39096" spans="1:2" x14ac:dyDescent="0.2">
      <c r="A39096" s="1" t="s">
        <v>40588</v>
      </c>
      <c r="B39096" t="str">
        <f t="shared" si="1291"/>
        <v>https://www.udobaer.de/out/media/public/cust/others/s0000884-2021-ch_it.pdf</v>
      </c>
    </row>
    <row r="39097" spans="1:2" x14ac:dyDescent="0.2">
      <c r="A39097" s="1" t="s">
        <v>40589</v>
      </c>
      <c r="B39097" t="str">
        <f t="shared" si="1291"/>
        <v>https://www.udobaer.de/out/media/public/cust/others/s0000884-2021-ch_it.pdf</v>
      </c>
    </row>
    <row r="39098" spans="1:2" x14ac:dyDescent="0.2">
      <c r="A39098" s="1" t="s">
        <v>40590</v>
      </c>
      <c r="B39098" t="str">
        <f t="shared" si="1291"/>
        <v>https://www.udobaer.de/out/media/public/cust/others/s0000884-2021-ch_it.pdf</v>
      </c>
    </row>
    <row r="39099" spans="1:2" x14ac:dyDescent="0.2">
      <c r="A39099" s="1" t="s">
        <v>40591</v>
      </c>
      <c r="B39099" t="str">
        <f t="shared" si="1291"/>
        <v>https://www.udobaer.de/out/media/public/cust/others/s0000884-2021-ch_it.pdf</v>
      </c>
    </row>
    <row r="39100" spans="1:2" x14ac:dyDescent="0.2">
      <c r="A39100" s="1" t="s">
        <v>40592</v>
      </c>
      <c r="B39100" t="str">
        <f t="shared" si="1291"/>
        <v>https://www.udobaer.de/out/media/public/cust/others/s0000884-2021-ch_it.pdf</v>
      </c>
    </row>
    <row r="39101" spans="1:2" x14ac:dyDescent="0.2">
      <c r="A39101" s="1" t="s">
        <v>40593</v>
      </c>
      <c r="B39101" t="str">
        <f t="shared" si="1291"/>
        <v>https://www.udobaer.de/out/media/public/cust/others/s0000884-2021-ch_it.pdf</v>
      </c>
    </row>
    <row r="39102" spans="1:2" x14ac:dyDescent="0.2">
      <c r="A39102" s="1" t="s">
        <v>40594</v>
      </c>
      <c r="B39102" t="str">
        <f t="shared" si="1291"/>
        <v>https://www.udobaer.de/out/media/public/cust/others/s0000884-2021-ch_it.pdf</v>
      </c>
    </row>
    <row r="39103" spans="1:2" x14ac:dyDescent="0.2">
      <c r="A39103" s="1" t="s">
        <v>40595</v>
      </c>
      <c r="B39103" t="str">
        <f t="shared" si="1291"/>
        <v>https://www.udobaer.de/out/media/public/cust/others/s0000884-2021-ch_it.pdf</v>
      </c>
    </row>
    <row r="39104" spans="1:2" x14ac:dyDescent="0.2">
      <c r="A39104" s="1" t="s">
        <v>40596</v>
      </c>
      <c r="B39104" t="str">
        <f t="shared" si="1291"/>
        <v>https://www.udobaer.de/out/media/public/cust/others/s0000884-2021-ch_it.pdf</v>
      </c>
    </row>
    <row r="39105" spans="1:2" x14ac:dyDescent="0.2">
      <c r="A39105" s="1" t="s">
        <v>40597</v>
      </c>
      <c r="B39105" t="str">
        <f t="shared" si="1291"/>
        <v>https://www.udobaer.de/out/media/public/cust/others/s0000884-2021-ch_it.pdf</v>
      </c>
    </row>
    <row r="39106" spans="1:2" x14ac:dyDescent="0.2">
      <c r="A39106" s="1" t="s">
        <v>40598</v>
      </c>
      <c r="B39106" t="str">
        <f t="shared" si="1291"/>
        <v>https://www.udobaer.de/out/media/public/cust/others/s0000884-2021-ch_it.pdf</v>
      </c>
    </row>
    <row r="39107" spans="1:2" x14ac:dyDescent="0.2">
      <c r="A39107" s="1" t="s">
        <v>40599</v>
      </c>
      <c r="B39107" t="str">
        <f t="shared" si="1291"/>
        <v>https://www.udobaer.de/out/media/public/cust/others/s0000884-2021-ch_it.pdf</v>
      </c>
    </row>
    <row r="39108" spans="1:2" x14ac:dyDescent="0.2">
      <c r="A39108" s="1" t="s">
        <v>40600</v>
      </c>
      <c r="B39108" t="str">
        <f t="shared" si="1291"/>
        <v>https://www.udobaer.de/out/media/public/cust/others/s0000884-2021-ch_it.pdf</v>
      </c>
    </row>
    <row r="39109" spans="1:2" x14ac:dyDescent="0.2">
      <c r="A39109" s="1" t="s">
        <v>40601</v>
      </c>
      <c r="B39109" t="str">
        <f t="shared" si="1291"/>
        <v>https://www.udobaer.de/out/media/public/cust/others/s0000884-2021-ch_it.pdf</v>
      </c>
    </row>
    <row r="39110" spans="1:2" x14ac:dyDescent="0.2">
      <c r="A39110" s="1" t="s">
        <v>40602</v>
      </c>
      <c r="B39110" t="str">
        <f t="shared" si="1291"/>
        <v>https://www.udobaer.de/out/media/public/cust/others/s0000884-2021-ch_it.pdf</v>
      </c>
    </row>
    <row r="39111" spans="1:2" x14ac:dyDescent="0.2">
      <c r="A39111" s="1" t="s">
        <v>40603</v>
      </c>
      <c r="B39111" t="str">
        <f t="shared" si="1291"/>
        <v>https://www.udobaer.de/out/media/public/cust/others/s0000884-2021-ch_it.pdf</v>
      </c>
    </row>
    <row r="39112" spans="1:2" x14ac:dyDescent="0.2">
      <c r="A39112" s="1" t="s">
        <v>40604</v>
      </c>
      <c r="B39112" t="str">
        <f t="shared" si="1291"/>
        <v>https://www.udobaer.de/out/media/public/cust/others/s0000884-2021-ch_it.pdf</v>
      </c>
    </row>
    <row r="39113" spans="1:2" x14ac:dyDescent="0.2">
      <c r="A39113" s="1" t="s">
        <v>40605</v>
      </c>
      <c r="B39113" t="str">
        <f t="shared" si="1291"/>
        <v>https://www.udobaer.de/out/media/public/cust/others/s0000884-2021-ch_it.pdf</v>
      </c>
    </row>
    <row r="39114" spans="1:2" x14ac:dyDescent="0.2">
      <c r="A39114" s="1" t="s">
        <v>40606</v>
      </c>
      <c r="B39114" t="str">
        <f t="shared" ref="B39114:B39177" si="1292">HYPERLINK("https://www.udobaer.de/out/media/public/cust/others/s0000884-2021-ch_it.pdf")</f>
        <v>https://www.udobaer.de/out/media/public/cust/others/s0000884-2021-ch_it.pdf</v>
      </c>
    </row>
    <row r="39115" spans="1:2" x14ac:dyDescent="0.2">
      <c r="A39115" s="1" t="s">
        <v>40607</v>
      </c>
      <c r="B39115" t="str">
        <f t="shared" si="1292"/>
        <v>https://www.udobaer.de/out/media/public/cust/others/s0000884-2021-ch_it.pdf</v>
      </c>
    </row>
    <row r="39116" spans="1:2" x14ac:dyDescent="0.2">
      <c r="A39116" s="1" t="s">
        <v>40608</v>
      </c>
      <c r="B39116" t="str">
        <f t="shared" si="1292"/>
        <v>https://www.udobaer.de/out/media/public/cust/others/s0000884-2021-ch_it.pdf</v>
      </c>
    </row>
    <row r="39117" spans="1:2" x14ac:dyDescent="0.2">
      <c r="A39117" s="1" t="s">
        <v>40609</v>
      </c>
      <c r="B39117" t="str">
        <f t="shared" si="1292"/>
        <v>https://www.udobaer.de/out/media/public/cust/others/s0000884-2021-ch_it.pdf</v>
      </c>
    </row>
    <row r="39118" spans="1:2" x14ac:dyDescent="0.2">
      <c r="A39118" s="1" t="s">
        <v>40610</v>
      </c>
      <c r="B39118" t="str">
        <f t="shared" si="1292"/>
        <v>https://www.udobaer.de/out/media/public/cust/others/s0000884-2021-ch_it.pdf</v>
      </c>
    </row>
    <row r="39119" spans="1:2" x14ac:dyDescent="0.2">
      <c r="A39119" s="1" t="s">
        <v>40611</v>
      </c>
      <c r="B39119" t="str">
        <f t="shared" si="1292"/>
        <v>https://www.udobaer.de/out/media/public/cust/others/s0000884-2021-ch_it.pdf</v>
      </c>
    </row>
    <row r="39120" spans="1:2" x14ac:dyDescent="0.2">
      <c r="A39120" s="1" t="s">
        <v>40612</v>
      </c>
      <c r="B39120" t="str">
        <f t="shared" si="1292"/>
        <v>https://www.udobaer.de/out/media/public/cust/others/s0000884-2021-ch_it.pdf</v>
      </c>
    </row>
    <row r="39121" spans="1:2" x14ac:dyDescent="0.2">
      <c r="A39121" s="1" t="s">
        <v>40613</v>
      </c>
      <c r="B39121" t="str">
        <f t="shared" si="1292"/>
        <v>https://www.udobaer.de/out/media/public/cust/others/s0000884-2021-ch_it.pdf</v>
      </c>
    </row>
    <row r="39122" spans="1:2" x14ac:dyDescent="0.2">
      <c r="A39122" s="1" t="s">
        <v>40614</v>
      </c>
      <c r="B39122" t="str">
        <f t="shared" si="1292"/>
        <v>https://www.udobaer.de/out/media/public/cust/others/s0000884-2021-ch_it.pdf</v>
      </c>
    </row>
    <row r="39123" spans="1:2" x14ac:dyDescent="0.2">
      <c r="A39123" s="1" t="s">
        <v>40615</v>
      </c>
      <c r="B39123" t="str">
        <f t="shared" si="1292"/>
        <v>https://www.udobaer.de/out/media/public/cust/others/s0000884-2021-ch_it.pdf</v>
      </c>
    </row>
    <row r="39124" spans="1:2" x14ac:dyDescent="0.2">
      <c r="A39124" s="1" t="s">
        <v>40616</v>
      </c>
      <c r="B39124" t="str">
        <f t="shared" si="1292"/>
        <v>https://www.udobaer.de/out/media/public/cust/others/s0000884-2021-ch_it.pdf</v>
      </c>
    </row>
    <row r="39125" spans="1:2" x14ac:dyDescent="0.2">
      <c r="A39125" s="1" t="s">
        <v>40617</v>
      </c>
      <c r="B39125" t="str">
        <f t="shared" si="1292"/>
        <v>https://www.udobaer.de/out/media/public/cust/others/s0000884-2021-ch_it.pdf</v>
      </c>
    </row>
    <row r="39126" spans="1:2" x14ac:dyDescent="0.2">
      <c r="A39126" s="1" t="s">
        <v>40618</v>
      </c>
      <c r="B39126" t="str">
        <f t="shared" si="1292"/>
        <v>https://www.udobaer.de/out/media/public/cust/others/s0000884-2021-ch_it.pdf</v>
      </c>
    </row>
    <row r="39127" spans="1:2" x14ac:dyDescent="0.2">
      <c r="A39127" s="1" t="s">
        <v>40619</v>
      </c>
      <c r="B39127" t="str">
        <f t="shared" si="1292"/>
        <v>https://www.udobaer.de/out/media/public/cust/others/s0000884-2021-ch_it.pdf</v>
      </c>
    </row>
    <row r="39128" spans="1:2" x14ac:dyDescent="0.2">
      <c r="A39128" s="1" t="s">
        <v>40620</v>
      </c>
      <c r="B39128" t="str">
        <f t="shared" si="1292"/>
        <v>https://www.udobaer.de/out/media/public/cust/others/s0000884-2021-ch_it.pdf</v>
      </c>
    </row>
    <row r="39129" spans="1:2" x14ac:dyDescent="0.2">
      <c r="A39129" s="1" t="s">
        <v>40621</v>
      </c>
      <c r="B39129" t="str">
        <f t="shared" si="1292"/>
        <v>https://www.udobaer.de/out/media/public/cust/others/s0000884-2021-ch_it.pdf</v>
      </c>
    </row>
    <row r="39130" spans="1:2" x14ac:dyDescent="0.2">
      <c r="A39130" s="1" t="s">
        <v>40622</v>
      </c>
      <c r="B39130" t="str">
        <f t="shared" si="1292"/>
        <v>https://www.udobaer.de/out/media/public/cust/others/s0000884-2021-ch_it.pdf</v>
      </c>
    </row>
    <row r="39131" spans="1:2" x14ac:dyDescent="0.2">
      <c r="A39131" s="1" t="s">
        <v>40623</v>
      </c>
      <c r="B39131" t="str">
        <f t="shared" si="1292"/>
        <v>https://www.udobaer.de/out/media/public/cust/others/s0000884-2021-ch_it.pdf</v>
      </c>
    </row>
    <row r="39132" spans="1:2" x14ac:dyDescent="0.2">
      <c r="A39132" s="1" t="s">
        <v>40624</v>
      </c>
      <c r="B39132" t="str">
        <f t="shared" si="1292"/>
        <v>https://www.udobaer.de/out/media/public/cust/others/s0000884-2021-ch_it.pdf</v>
      </c>
    </row>
    <row r="39133" spans="1:2" x14ac:dyDescent="0.2">
      <c r="A39133" s="1" t="s">
        <v>40625</v>
      </c>
      <c r="B39133" t="str">
        <f t="shared" si="1292"/>
        <v>https://www.udobaer.de/out/media/public/cust/others/s0000884-2021-ch_it.pdf</v>
      </c>
    </row>
    <row r="39134" spans="1:2" x14ac:dyDescent="0.2">
      <c r="A39134" s="1" t="s">
        <v>40626</v>
      </c>
      <c r="B39134" t="str">
        <f t="shared" si="1292"/>
        <v>https://www.udobaer.de/out/media/public/cust/others/s0000884-2021-ch_it.pdf</v>
      </c>
    </row>
    <row r="39135" spans="1:2" x14ac:dyDescent="0.2">
      <c r="A39135" s="1" t="s">
        <v>40627</v>
      </c>
      <c r="B39135" t="str">
        <f t="shared" si="1292"/>
        <v>https://www.udobaer.de/out/media/public/cust/others/s0000884-2021-ch_it.pdf</v>
      </c>
    </row>
    <row r="39136" spans="1:2" x14ac:dyDescent="0.2">
      <c r="A39136" s="1" t="s">
        <v>40628</v>
      </c>
      <c r="B39136" t="str">
        <f t="shared" si="1292"/>
        <v>https://www.udobaer.de/out/media/public/cust/others/s0000884-2021-ch_it.pdf</v>
      </c>
    </row>
    <row r="39137" spans="1:2" x14ac:dyDescent="0.2">
      <c r="A39137" s="1" t="s">
        <v>40629</v>
      </c>
      <c r="B39137" t="str">
        <f t="shared" si="1292"/>
        <v>https://www.udobaer.de/out/media/public/cust/others/s0000884-2021-ch_it.pdf</v>
      </c>
    </row>
    <row r="39138" spans="1:2" x14ac:dyDescent="0.2">
      <c r="A39138" s="1" t="s">
        <v>40630</v>
      </c>
      <c r="B39138" t="str">
        <f t="shared" si="1292"/>
        <v>https://www.udobaer.de/out/media/public/cust/others/s0000884-2021-ch_it.pdf</v>
      </c>
    </row>
    <row r="39139" spans="1:2" x14ac:dyDescent="0.2">
      <c r="A39139" s="1" t="s">
        <v>40631</v>
      </c>
      <c r="B39139" t="str">
        <f t="shared" si="1292"/>
        <v>https://www.udobaer.de/out/media/public/cust/others/s0000884-2021-ch_it.pdf</v>
      </c>
    </row>
    <row r="39140" spans="1:2" x14ac:dyDescent="0.2">
      <c r="A39140" s="1" t="s">
        <v>40632</v>
      </c>
      <c r="B39140" t="str">
        <f t="shared" si="1292"/>
        <v>https://www.udobaer.de/out/media/public/cust/others/s0000884-2021-ch_it.pdf</v>
      </c>
    </row>
    <row r="39141" spans="1:2" x14ac:dyDescent="0.2">
      <c r="A39141" s="1" t="s">
        <v>40633</v>
      </c>
      <c r="B39141" t="str">
        <f t="shared" si="1292"/>
        <v>https://www.udobaer.de/out/media/public/cust/others/s0000884-2021-ch_it.pdf</v>
      </c>
    </row>
    <row r="39142" spans="1:2" x14ac:dyDescent="0.2">
      <c r="A39142" s="1" t="s">
        <v>40634</v>
      </c>
      <c r="B39142" t="str">
        <f t="shared" si="1292"/>
        <v>https://www.udobaer.de/out/media/public/cust/others/s0000884-2021-ch_it.pdf</v>
      </c>
    </row>
    <row r="39143" spans="1:2" x14ac:dyDescent="0.2">
      <c r="A39143" s="1" t="s">
        <v>40635</v>
      </c>
      <c r="B39143" t="str">
        <f t="shared" si="1292"/>
        <v>https://www.udobaer.de/out/media/public/cust/others/s0000884-2021-ch_it.pdf</v>
      </c>
    </row>
    <row r="39144" spans="1:2" x14ac:dyDescent="0.2">
      <c r="A39144" s="1" t="s">
        <v>40636</v>
      </c>
      <c r="B39144" t="str">
        <f t="shared" si="1292"/>
        <v>https://www.udobaer.de/out/media/public/cust/others/s0000884-2021-ch_it.pdf</v>
      </c>
    </row>
    <row r="39145" spans="1:2" x14ac:dyDescent="0.2">
      <c r="A39145" s="1" t="s">
        <v>40637</v>
      </c>
      <c r="B39145" t="str">
        <f t="shared" si="1292"/>
        <v>https://www.udobaer.de/out/media/public/cust/others/s0000884-2021-ch_it.pdf</v>
      </c>
    </row>
    <row r="39146" spans="1:2" x14ac:dyDescent="0.2">
      <c r="A39146" s="1" t="s">
        <v>40638</v>
      </c>
      <c r="B39146" t="str">
        <f t="shared" si="1292"/>
        <v>https://www.udobaer.de/out/media/public/cust/others/s0000884-2021-ch_it.pdf</v>
      </c>
    </row>
    <row r="39147" spans="1:2" x14ac:dyDescent="0.2">
      <c r="A39147" s="1" t="s">
        <v>40639</v>
      </c>
      <c r="B39147" t="str">
        <f t="shared" si="1292"/>
        <v>https://www.udobaer.de/out/media/public/cust/others/s0000884-2021-ch_it.pdf</v>
      </c>
    </row>
    <row r="39148" spans="1:2" x14ac:dyDescent="0.2">
      <c r="A39148" s="1" t="s">
        <v>40640</v>
      </c>
      <c r="B39148" t="str">
        <f t="shared" si="1292"/>
        <v>https://www.udobaer.de/out/media/public/cust/others/s0000884-2021-ch_it.pdf</v>
      </c>
    </row>
    <row r="39149" spans="1:2" x14ac:dyDescent="0.2">
      <c r="A39149" s="1" t="s">
        <v>40641</v>
      </c>
      <c r="B39149" t="str">
        <f t="shared" si="1292"/>
        <v>https://www.udobaer.de/out/media/public/cust/others/s0000884-2021-ch_it.pdf</v>
      </c>
    </row>
    <row r="39150" spans="1:2" x14ac:dyDescent="0.2">
      <c r="A39150" s="1" t="s">
        <v>40642</v>
      </c>
      <c r="B39150" t="str">
        <f t="shared" si="1292"/>
        <v>https://www.udobaer.de/out/media/public/cust/others/s0000884-2021-ch_it.pdf</v>
      </c>
    </row>
    <row r="39151" spans="1:2" x14ac:dyDescent="0.2">
      <c r="A39151" s="1" t="s">
        <v>40643</v>
      </c>
      <c r="B39151" t="str">
        <f t="shared" si="1292"/>
        <v>https://www.udobaer.de/out/media/public/cust/others/s0000884-2021-ch_it.pdf</v>
      </c>
    </row>
    <row r="39152" spans="1:2" x14ac:dyDescent="0.2">
      <c r="A39152" s="1" t="s">
        <v>40644</v>
      </c>
      <c r="B39152" t="str">
        <f t="shared" si="1292"/>
        <v>https://www.udobaer.de/out/media/public/cust/others/s0000884-2021-ch_it.pdf</v>
      </c>
    </row>
    <row r="39153" spans="1:2" x14ac:dyDescent="0.2">
      <c r="A39153" s="1" t="s">
        <v>40645</v>
      </c>
      <c r="B39153" t="str">
        <f t="shared" si="1292"/>
        <v>https://www.udobaer.de/out/media/public/cust/others/s0000884-2021-ch_it.pdf</v>
      </c>
    </row>
    <row r="39154" spans="1:2" x14ac:dyDescent="0.2">
      <c r="A39154" s="1" t="s">
        <v>40646</v>
      </c>
      <c r="B39154" t="str">
        <f t="shared" si="1292"/>
        <v>https://www.udobaer.de/out/media/public/cust/others/s0000884-2021-ch_it.pdf</v>
      </c>
    </row>
    <row r="39155" spans="1:2" x14ac:dyDescent="0.2">
      <c r="A39155" s="1" t="s">
        <v>40647</v>
      </c>
      <c r="B39155" t="str">
        <f t="shared" si="1292"/>
        <v>https://www.udobaer.de/out/media/public/cust/others/s0000884-2021-ch_it.pdf</v>
      </c>
    </row>
    <row r="39156" spans="1:2" x14ac:dyDescent="0.2">
      <c r="A39156" s="1" t="s">
        <v>40648</v>
      </c>
      <c r="B39156" t="str">
        <f t="shared" si="1292"/>
        <v>https://www.udobaer.de/out/media/public/cust/others/s0000884-2021-ch_it.pdf</v>
      </c>
    </row>
    <row r="39157" spans="1:2" x14ac:dyDescent="0.2">
      <c r="A39157" s="1" t="s">
        <v>40649</v>
      </c>
      <c r="B39157" t="str">
        <f t="shared" si="1292"/>
        <v>https://www.udobaer.de/out/media/public/cust/others/s0000884-2021-ch_it.pdf</v>
      </c>
    </row>
    <row r="39158" spans="1:2" x14ac:dyDescent="0.2">
      <c r="A39158" s="1" t="s">
        <v>40650</v>
      </c>
      <c r="B39158" t="str">
        <f t="shared" si="1292"/>
        <v>https://www.udobaer.de/out/media/public/cust/others/s0000884-2021-ch_it.pdf</v>
      </c>
    </row>
    <row r="39159" spans="1:2" x14ac:dyDescent="0.2">
      <c r="A39159" s="1" t="s">
        <v>40651</v>
      </c>
      <c r="B39159" t="str">
        <f t="shared" si="1292"/>
        <v>https://www.udobaer.de/out/media/public/cust/others/s0000884-2021-ch_it.pdf</v>
      </c>
    </row>
    <row r="39160" spans="1:2" x14ac:dyDescent="0.2">
      <c r="A39160" s="1" t="s">
        <v>40652</v>
      </c>
      <c r="B39160" t="str">
        <f t="shared" si="1292"/>
        <v>https://www.udobaer.de/out/media/public/cust/others/s0000884-2021-ch_it.pdf</v>
      </c>
    </row>
    <row r="39161" spans="1:2" x14ac:dyDescent="0.2">
      <c r="A39161" s="1" t="s">
        <v>40653</v>
      </c>
      <c r="B39161" t="str">
        <f t="shared" si="1292"/>
        <v>https://www.udobaer.de/out/media/public/cust/others/s0000884-2021-ch_it.pdf</v>
      </c>
    </row>
    <row r="39162" spans="1:2" x14ac:dyDescent="0.2">
      <c r="A39162" s="1" t="s">
        <v>40654</v>
      </c>
      <c r="B39162" t="str">
        <f t="shared" si="1292"/>
        <v>https://www.udobaer.de/out/media/public/cust/others/s0000884-2021-ch_it.pdf</v>
      </c>
    </row>
    <row r="39163" spans="1:2" x14ac:dyDescent="0.2">
      <c r="A39163" s="1" t="s">
        <v>40655</v>
      </c>
      <c r="B39163" t="str">
        <f t="shared" si="1292"/>
        <v>https://www.udobaer.de/out/media/public/cust/others/s0000884-2021-ch_it.pdf</v>
      </c>
    </row>
    <row r="39164" spans="1:2" x14ac:dyDescent="0.2">
      <c r="A39164" s="1" t="s">
        <v>40656</v>
      </c>
      <c r="B39164" t="str">
        <f t="shared" si="1292"/>
        <v>https://www.udobaer.de/out/media/public/cust/others/s0000884-2021-ch_it.pdf</v>
      </c>
    </row>
    <row r="39165" spans="1:2" x14ac:dyDescent="0.2">
      <c r="A39165" s="1" t="s">
        <v>40657</v>
      </c>
      <c r="B39165" t="str">
        <f t="shared" si="1292"/>
        <v>https://www.udobaer.de/out/media/public/cust/others/s0000884-2021-ch_it.pdf</v>
      </c>
    </row>
    <row r="39166" spans="1:2" x14ac:dyDescent="0.2">
      <c r="A39166" s="1" t="s">
        <v>40658</v>
      </c>
      <c r="B39166" t="str">
        <f t="shared" si="1292"/>
        <v>https://www.udobaer.de/out/media/public/cust/others/s0000884-2021-ch_it.pdf</v>
      </c>
    </row>
    <row r="39167" spans="1:2" x14ac:dyDescent="0.2">
      <c r="A39167" s="1" t="s">
        <v>40659</v>
      </c>
      <c r="B39167" t="str">
        <f t="shared" si="1292"/>
        <v>https://www.udobaer.de/out/media/public/cust/others/s0000884-2021-ch_it.pdf</v>
      </c>
    </row>
    <row r="39168" spans="1:2" x14ac:dyDescent="0.2">
      <c r="A39168" s="1" t="s">
        <v>40660</v>
      </c>
      <c r="B39168" t="str">
        <f t="shared" si="1292"/>
        <v>https://www.udobaer.de/out/media/public/cust/others/s0000884-2021-ch_it.pdf</v>
      </c>
    </row>
    <row r="39169" spans="1:2" x14ac:dyDescent="0.2">
      <c r="A39169" s="1" t="s">
        <v>40661</v>
      </c>
      <c r="B39169" t="str">
        <f t="shared" si="1292"/>
        <v>https://www.udobaer.de/out/media/public/cust/others/s0000884-2021-ch_it.pdf</v>
      </c>
    </row>
    <row r="39170" spans="1:2" x14ac:dyDescent="0.2">
      <c r="A39170" s="1" t="s">
        <v>40662</v>
      </c>
      <c r="B39170" t="str">
        <f t="shared" si="1292"/>
        <v>https://www.udobaer.de/out/media/public/cust/others/s0000884-2021-ch_it.pdf</v>
      </c>
    </row>
    <row r="39171" spans="1:2" x14ac:dyDescent="0.2">
      <c r="A39171" s="1" t="s">
        <v>40663</v>
      </c>
      <c r="B39171" t="str">
        <f t="shared" si="1292"/>
        <v>https://www.udobaer.de/out/media/public/cust/others/s0000884-2021-ch_it.pdf</v>
      </c>
    </row>
    <row r="39172" spans="1:2" x14ac:dyDescent="0.2">
      <c r="A39172" s="1" t="s">
        <v>40664</v>
      </c>
      <c r="B39172" t="str">
        <f t="shared" si="1292"/>
        <v>https://www.udobaer.de/out/media/public/cust/others/s0000884-2021-ch_it.pdf</v>
      </c>
    </row>
    <row r="39173" spans="1:2" x14ac:dyDescent="0.2">
      <c r="A39173" s="1" t="s">
        <v>40665</v>
      </c>
      <c r="B39173" t="str">
        <f t="shared" si="1292"/>
        <v>https://www.udobaer.de/out/media/public/cust/others/s0000884-2021-ch_it.pdf</v>
      </c>
    </row>
    <row r="39174" spans="1:2" x14ac:dyDescent="0.2">
      <c r="A39174" s="1" t="s">
        <v>40666</v>
      </c>
      <c r="B39174" t="str">
        <f t="shared" si="1292"/>
        <v>https://www.udobaer.de/out/media/public/cust/others/s0000884-2021-ch_it.pdf</v>
      </c>
    </row>
    <row r="39175" spans="1:2" x14ac:dyDescent="0.2">
      <c r="A39175" s="1" t="s">
        <v>40667</v>
      </c>
      <c r="B39175" t="str">
        <f t="shared" si="1292"/>
        <v>https://www.udobaer.de/out/media/public/cust/others/s0000884-2021-ch_it.pdf</v>
      </c>
    </row>
    <row r="39176" spans="1:2" x14ac:dyDescent="0.2">
      <c r="A39176" s="1" t="s">
        <v>40668</v>
      </c>
      <c r="B39176" t="str">
        <f t="shared" si="1292"/>
        <v>https://www.udobaer.de/out/media/public/cust/others/s0000884-2021-ch_it.pdf</v>
      </c>
    </row>
    <row r="39177" spans="1:2" x14ac:dyDescent="0.2">
      <c r="A39177" s="1" t="s">
        <v>40669</v>
      </c>
      <c r="B39177" t="str">
        <f t="shared" si="1292"/>
        <v>https://www.udobaer.de/out/media/public/cust/others/s0000884-2021-ch_it.pdf</v>
      </c>
    </row>
    <row r="39178" spans="1:2" x14ac:dyDescent="0.2">
      <c r="A39178" s="1" t="s">
        <v>40670</v>
      </c>
      <c r="B39178" t="str">
        <f t="shared" ref="B39178:B39241" si="1293">HYPERLINK("https://www.udobaer.de/out/media/public/cust/others/s0000884-2021-ch_it.pdf")</f>
        <v>https://www.udobaer.de/out/media/public/cust/others/s0000884-2021-ch_it.pdf</v>
      </c>
    </row>
    <row r="39179" spans="1:2" x14ac:dyDescent="0.2">
      <c r="A39179" s="1" t="s">
        <v>40671</v>
      </c>
      <c r="B39179" t="str">
        <f t="shared" si="1293"/>
        <v>https://www.udobaer.de/out/media/public/cust/others/s0000884-2021-ch_it.pdf</v>
      </c>
    </row>
    <row r="39180" spans="1:2" x14ac:dyDescent="0.2">
      <c r="A39180" s="1" t="s">
        <v>40672</v>
      </c>
      <c r="B39180" t="str">
        <f t="shared" si="1293"/>
        <v>https://www.udobaer.de/out/media/public/cust/others/s0000884-2021-ch_it.pdf</v>
      </c>
    </row>
    <row r="39181" spans="1:2" x14ac:dyDescent="0.2">
      <c r="A39181" s="1" t="s">
        <v>40673</v>
      </c>
      <c r="B39181" t="str">
        <f t="shared" si="1293"/>
        <v>https://www.udobaer.de/out/media/public/cust/others/s0000884-2021-ch_it.pdf</v>
      </c>
    </row>
    <row r="39182" spans="1:2" x14ac:dyDescent="0.2">
      <c r="A39182" s="1" t="s">
        <v>40674</v>
      </c>
      <c r="B39182" t="str">
        <f t="shared" si="1293"/>
        <v>https://www.udobaer.de/out/media/public/cust/others/s0000884-2021-ch_it.pdf</v>
      </c>
    </row>
    <row r="39183" spans="1:2" x14ac:dyDescent="0.2">
      <c r="A39183" s="1" t="s">
        <v>40675</v>
      </c>
      <c r="B39183" t="str">
        <f t="shared" si="1293"/>
        <v>https://www.udobaer.de/out/media/public/cust/others/s0000884-2021-ch_it.pdf</v>
      </c>
    </row>
    <row r="39184" spans="1:2" x14ac:dyDescent="0.2">
      <c r="A39184" s="1" t="s">
        <v>40676</v>
      </c>
      <c r="B39184" t="str">
        <f t="shared" si="1293"/>
        <v>https://www.udobaer.de/out/media/public/cust/others/s0000884-2021-ch_it.pdf</v>
      </c>
    </row>
    <row r="39185" spans="1:2" x14ac:dyDescent="0.2">
      <c r="A39185" s="1" t="s">
        <v>40677</v>
      </c>
      <c r="B39185" t="str">
        <f t="shared" si="1293"/>
        <v>https://www.udobaer.de/out/media/public/cust/others/s0000884-2021-ch_it.pdf</v>
      </c>
    </row>
    <row r="39186" spans="1:2" x14ac:dyDescent="0.2">
      <c r="A39186" s="1" t="s">
        <v>40678</v>
      </c>
      <c r="B39186" t="str">
        <f t="shared" si="1293"/>
        <v>https://www.udobaer.de/out/media/public/cust/others/s0000884-2021-ch_it.pdf</v>
      </c>
    </row>
    <row r="39187" spans="1:2" x14ac:dyDescent="0.2">
      <c r="A39187" s="1" t="s">
        <v>40679</v>
      </c>
      <c r="B39187" t="str">
        <f t="shared" si="1293"/>
        <v>https://www.udobaer.de/out/media/public/cust/others/s0000884-2021-ch_it.pdf</v>
      </c>
    </row>
    <row r="39188" spans="1:2" x14ac:dyDescent="0.2">
      <c r="A39188" s="1" t="s">
        <v>40680</v>
      </c>
      <c r="B39188" t="str">
        <f t="shared" si="1293"/>
        <v>https://www.udobaer.de/out/media/public/cust/others/s0000884-2021-ch_it.pdf</v>
      </c>
    </row>
    <row r="39189" spans="1:2" x14ac:dyDescent="0.2">
      <c r="A39189" s="1" t="s">
        <v>40681</v>
      </c>
      <c r="B39189" t="str">
        <f t="shared" si="1293"/>
        <v>https://www.udobaer.de/out/media/public/cust/others/s0000884-2021-ch_it.pdf</v>
      </c>
    </row>
    <row r="39190" spans="1:2" x14ac:dyDescent="0.2">
      <c r="A39190" s="1" t="s">
        <v>40682</v>
      </c>
      <c r="B39190" t="str">
        <f t="shared" si="1293"/>
        <v>https://www.udobaer.de/out/media/public/cust/others/s0000884-2021-ch_it.pdf</v>
      </c>
    </row>
    <row r="39191" spans="1:2" x14ac:dyDescent="0.2">
      <c r="A39191" s="1" t="s">
        <v>40683</v>
      </c>
      <c r="B39191" t="str">
        <f t="shared" si="1293"/>
        <v>https://www.udobaer.de/out/media/public/cust/others/s0000884-2021-ch_it.pdf</v>
      </c>
    </row>
    <row r="39192" spans="1:2" x14ac:dyDescent="0.2">
      <c r="A39192" s="1" t="s">
        <v>40684</v>
      </c>
      <c r="B39192" t="str">
        <f t="shared" si="1293"/>
        <v>https://www.udobaer.de/out/media/public/cust/others/s0000884-2021-ch_it.pdf</v>
      </c>
    </row>
    <row r="39193" spans="1:2" x14ac:dyDescent="0.2">
      <c r="A39193" s="1" t="s">
        <v>40685</v>
      </c>
      <c r="B39193" t="str">
        <f t="shared" si="1293"/>
        <v>https://www.udobaer.de/out/media/public/cust/others/s0000884-2021-ch_it.pdf</v>
      </c>
    </row>
    <row r="39194" spans="1:2" x14ac:dyDescent="0.2">
      <c r="A39194" s="1" t="s">
        <v>40686</v>
      </c>
      <c r="B39194" t="str">
        <f t="shared" si="1293"/>
        <v>https://www.udobaer.de/out/media/public/cust/others/s0000884-2021-ch_it.pdf</v>
      </c>
    </row>
    <row r="39195" spans="1:2" x14ac:dyDescent="0.2">
      <c r="A39195" s="1" t="s">
        <v>40687</v>
      </c>
      <c r="B39195" t="str">
        <f t="shared" si="1293"/>
        <v>https://www.udobaer.de/out/media/public/cust/others/s0000884-2021-ch_it.pdf</v>
      </c>
    </row>
    <row r="39196" spans="1:2" x14ac:dyDescent="0.2">
      <c r="A39196" s="1" t="s">
        <v>40688</v>
      </c>
      <c r="B39196" t="str">
        <f t="shared" si="1293"/>
        <v>https://www.udobaer.de/out/media/public/cust/others/s0000884-2021-ch_it.pdf</v>
      </c>
    </row>
    <row r="39197" spans="1:2" x14ac:dyDescent="0.2">
      <c r="A39197" s="1" t="s">
        <v>40689</v>
      </c>
      <c r="B39197" t="str">
        <f t="shared" si="1293"/>
        <v>https://www.udobaer.de/out/media/public/cust/others/s0000884-2021-ch_it.pdf</v>
      </c>
    </row>
    <row r="39198" spans="1:2" x14ac:dyDescent="0.2">
      <c r="A39198" s="1" t="s">
        <v>40690</v>
      </c>
      <c r="B39198" t="str">
        <f t="shared" si="1293"/>
        <v>https://www.udobaer.de/out/media/public/cust/others/s0000884-2021-ch_it.pdf</v>
      </c>
    </row>
    <row r="39199" spans="1:2" x14ac:dyDescent="0.2">
      <c r="A39199" s="1" t="s">
        <v>40691</v>
      </c>
      <c r="B39199" t="str">
        <f t="shared" si="1293"/>
        <v>https://www.udobaer.de/out/media/public/cust/others/s0000884-2021-ch_it.pdf</v>
      </c>
    </row>
    <row r="39200" spans="1:2" x14ac:dyDescent="0.2">
      <c r="A39200" s="1" t="s">
        <v>40692</v>
      </c>
      <c r="B39200" t="str">
        <f t="shared" si="1293"/>
        <v>https://www.udobaer.de/out/media/public/cust/others/s0000884-2021-ch_it.pdf</v>
      </c>
    </row>
    <row r="39201" spans="1:2" x14ac:dyDescent="0.2">
      <c r="A39201" s="1" t="s">
        <v>40693</v>
      </c>
      <c r="B39201" t="str">
        <f t="shared" si="1293"/>
        <v>https://www.udobaer.de/out/media/public/cust/others/s0000884-2021-ch_it.pdf</v>
      </c>
    </row>
    <row r="39202" spans="1:2" x14ac:dyDescent="0.2">
      <c r="A39202" s="1" t="s">
        <v>40694</v>
      </c>
      <c r="B39202" t="str">
        <f t="shared" si="1293"/>
        <v>https://www.udobaer.de/out/media/public/cust/others/s0000884-2021-ch_it.pdf</v>
      </c>
    </row>
    <row r="39203" spans="1:2" x14ac:dyDescent="0.2">
      <c r="A39203" s="1" t="s">
        <v>40695</v>
      </c>
      <c r="B39203" t="str">
        <f t="shared" si="1293"/>
        <v>https://www.udobaer.de/out/media/public/cust/others/s0000884-2021-ch_it.pdf</v>
      </c>
    </row>
    <row r="39204" spans="1:2" x14ac:dyDescent="0.2">
      <c r="A39204" s="1" t="s">
        <v>40696</v>
      </c>
      <c r="B39204" t="str">
        <f t="shared" si="1293"/>
        <v>https://www.udobaer.de/out/media/public/cust/others/s0000884-2021-ch_it.pdf</v>
      </c>
    </row>
    <row r="39205" spans="1:2" x14ac:dyDescent="0.2">
      <c r="A39205" s="1" t="s">
        <v>40697</v>
      </c>
      <c r="B39205" t="str">
        <f t="shared" si="1293"/>
        <v>https://www.udobaer.de/out/media/public/cust/others/s0000884-2021-ch_it.pdf</v>
      </c>
    </row>
    <row r="39206" spans="1:2" x14ac:dyDescent="0.2">
      <c r="A39206" s="1" t="s">
        <v>40698</v>
      </c>
      <c r="B39206" t="str">
        <f t="shared" si="1293"/>
        <v>https://www.udobaer.de/out/media/public/cust/others/s0000884-2021-ch_it.pdf</v>
      </c>
    </row>
    <row r="39207" spans="1:2" x14ac:dyDescent="0.2">
      <c r="A39207" s="1" t="s">
        <v>40699</v>
      </c>
      <c r="B39207" t="str">
        <f t="shared" si="1293"/>
        <v>https://www.udobaer.de/out/media/public/cust/others/s0000884-2021-ch_it.pdf</v>
      </c>
    </row>
    <row r="39208" spans="1:2" x14ac:dyDescent="0.2">
      <c r="A39208" s="1" t="s">
        <v>40700</v>
      </c>
      <c r="B39208" t="str">
        <f t="shared" si="1293"/>
        <v>https://www.udobaer.de/out/media/public/cust/others/s0000884-2021-ch_it.pdf</v>
      </c>
    </row>
    <row r="39209" spans="1:2" x14ac:dyDescent="0.2">
      <c r="A39209" s="1" t="s">
        <v>40701</v>
      </c>
      <c r="B39209" t="str">
        <f t="shared" si="1293"/>
        <v>https://www.udobaer.de/out/media/public/cust/others/s0000884-2021-ch_it.pdf</v>
      </c>
    </row>
    <row r="39210" spans="1:2" x14ac:dyDescent="0.2">
      <c r="A39210" s="1" t="s">
        <v>40702</v>
      </c>
      <c r="B39210" t="str">
        <f t="shared" si="1293"/>
        <v>https://www.udobaer.de/out/media/public/cust/others/s0000884-2021-ch_it.pdf</v>
      </c>
    </row>
    <row r="39211" spans="1:2" x14ac:dyDescent="0.2">
      <c r="A39211" s="1" t="s">
        <v>40703</v>
      </c>
      <c r="B39211" t="str">
        <f t="shared" si="1293"/>
        <v>https://www.udobaer.de/out/media/public/cust/others/s0000884-2021-ch_it.pdf</v>
      </c>
    </row>
    <row r="39212" spans="1:2" x14ac:dyDescent="0.2">
      <c r="A39212" s="1" t="s">
        <v>40704</v>
      </c>
      <c r="B39212" t="str">
        <f t="shared" si="1293"/>
        <v>https://www.udobaer.de/out/media/public/cust/others/s0000884-2021-ch_it.pdf</v>
      </c>
    </row>
    <row r="39213" spans="1:2" x14ac:dyDescent="0.2">
      <c r="A39213" s="1" t="s">
        <v>40705</v>
      </c>
      <c r="B39213" t="str">
        <f t="shared" si="1293"/>
        <v>https://www.udobaer.de/out/media/public/cust/others/s0000884-2021-ch_it.pdf</v>
      </c>
    </row>
    <row r="39214" spans="1:2" x14ac:dyDescent="0.2">
      <c r="A39214" s="1" t="s">
        <v>40706</v>
      </c>
      <c r="B39214" t="str">
        <f t="shared" si="1293"/>
        <v>https://www.udobaer.de/out/media/public/cust/others/s0000884-2021-ch_it.pdf</v>
      </c>
    </row>
    <row r="39215" spans="1:2" x14ac:dyDescent="0.2">
      <c r="A39215" s="1" t="s">
        <v>40707</v>
      </c>
      <c r="B39215" t="str">
        <f t="shared" si="1293"/>
        <v>https://www.udobaer.de/out/media/public/cust/others/s0000884-2021-ch_it.pdf</v>
      </c>
    </row>
    <row r="39216" spans="1:2" x14ac:dyDescent="0.2">
      <c r="A39216" s="1" t="s">
        <v>40708</v>
      </c>
      <c r="B39216" t="str">
        <f t="shared" si="1293"/>
        <v>https://www.udobaer.de/out/media/public/cust/others/s0000884-2021-ch_it.pdf</v>
      </c>
    </row>
    <row r="39217" spans="1:2" x14ac:dyDescent="0.2">
      <c r="A39217" s="1" t="s">
        <v>40709</v>
      </c>
      <c r="B39217" t="str">
        <f t="shared" si="1293"/>
        <v>https://www.udobaer.de/out/media/public/cust/others/s0000884-2021-ch_it.pdf</v>
      </c>
    </row>
    <row r="39218" spans="1:2" x14ac:dyDescent="0.2">
      <c r="A39218" s="1" t="s">
        <v>40710</v>
      </c>
      <c r="B39218" t="str">
        <f t="shared" si="1293"/>
        <v>https://www.udobaer.de/out/media/public/cust/others/s0000884-2021-ch_it.pdf</v>
      </c>
    </row>
    <row r="39219" spans="1:2" x14ac:dyDescent="0.2">
      <c r="A39219" s="1" t="s">
        <v>40711</v>
      </c>
      <c r="B39219" t="str">
        <f t="shared" si="1293"/>
        <v>https://www.udobaer.de/out/media/public/cust/others/s0000884-2021-ch_it.pdf</v>
      </c>
    </row>
    <row r="39220" spans="1:2" x14ac:dyDescent="0.2">
      <c r="A39220" s="1" t="s">
        <v>40712</v>
      </c>
      <c r="B39220" t="str">
        <f t="shared" si="1293"/>
        <v>https://www.udobaer.de/out/media/public/cust/others/s0000884-2021-ch_it.pdf</v>
      </c>
    </row>
    <row r="39221" spans="1:2" x14ac:dyDescent="0.2">
      <c r="A39221" s="1" t="s">
        <v>40713</v>
      </c>
      <c r="B39221" t="str">
        <f t="shared" si="1293"/>
        <v>https://www.udobaer.de/out/media/public/cust/others/s0000884-2021-ch_it.pdf</v>
      </c>
    </row>
    <row r="39222" spans="1:2" x14ac:dyDescent="0.2">
      <c r="A39222" s="1" t="s">
        <v>40714</v>
      </c>
      <c r="B39222" t="str">
        <f t="shared" si="1293"/>
        <v>https://www.udobaer.de/out/media/public/cust/others/s0000884-2021-ch_it.pdf</v>
      </c>
    </row>
    <row r="39223" spans="1:2" x14ac:dyDescent="0.2">
      <c r="A39223" s="1" t="s">
        <v>40715</v>
      </c>
      <c r="B39223" t="str">
        <f t="shared" si="1293"/>
        <v>https://www.udobaer.de/out/media/public/cust/others/s0000884-2021-ch_it.pdf</v>
      </c>
    </row>
    <row r="39224" spans="1:2" x14ac:dyDescent="0.2">
      <c r="A39224" s="1" t="s">
        <v>40716</v>
      </c>
      <c r="B39224" t="str">
        <f t="shared" si="1293"/>
        <v>https://www.udobaer.de/out/media/public/cust/others/s0000884-2021-ch_it.pdf</v>
      </c>
    </row>
    <row r="39225" spans="1:2" x14ac:dyDescent="0.2">
      <c r="A39225" s="1" t="s">
        <v>40717</v>
      </c>
      <c r="B39225" t="str">
        <f t="shared" si="1293"/>
        <v>https://www.udobaer.de/out/media/public/cust/others/s0000884-2021-ch_it.pdf</v>
      </c>
    </row>
    <row r="39226" spans="1:2" x14ac:dyDescent="0.2">
      <c r="A39226" s="1" t="s">
        <v>40718</v>
      </c>
      <c r="B39226" t="str">
        <f t="shared" si="1293"/>
        <v>https://www.udobaer.de/out/media/public/cust/others/s0000884-2021-ch_it.pdf</v>
      </c>
    </row>
    <row r="39227" spans="1:2" x14ac:dyDescent="0.2">
      <c r="A39227" s="1" t="s">
        <v>40719</v>
      </c>
      <c r="B39227" t="str">
        <f t="shared" si="1293"/>
        <v>https://www.udobaer.de/out/media/public/cust/others/s0000884-2021-ch_it.pdf</v>
      </c>
    </row>
    <row r="39228" spans="1:2" x14ac:dyDescent="0.2">
      <c r="A39228" s="1" t="s">
        <v>40720</v>
      </c>
      <c r="B39228" t="str">
        <f t="shared" si="1293"/>
        <v>https://www.udobaer.de/out/media/public/cust/others/s0000884-2021-ch_it.pdf</v>
      </c>
    </row>
    <row r="39229" spans="1:2" x14ac:dyDescent="0.2">
      <c r="A39229" s="1" t="s">
        <v>40721</v>
      </c>
      <c r="B39229" t="str">
        <f t="shared" si="1293"/>
        <v>https://www.udobaer.de/out/media/public/cust/others/s0000884-2021-ch_it.pdf</v>
      </c>
    </row>
    <row r="39230" spans="1:2" x14ac:dyDescent="0.2">
      <c r="A39230" s="1" t="s">
        <v>40722</v>
      </c>
      <c r="B39230" t="str">
        <f t="shared" si="1293"/>
        <v>https://www.udobaer.de/out/media/public/cust/others/s0000884-2021-ch_it.pdf</v>
      </c>
    </row>
    <row r="39231" spans="1:2" x14ac:dyDescent="0.2">
      <c r="A39231" s="1" t="s">
        <v>40723</v>
      </c>
      <c r="B39231" t="str">
        <f t="shared" si="1293"/>
        <v>https://www.udobaer.de/out/media/public/cust/others/s0000884-2021-ch_it.pdf</v>
      </c>
    </row>
    <row r="39232" spans="1:2" x14ac:dyDescent="0.2">
      <c r="A39232" s="1" t="s">
        <v>40724</v>
      </c>
      <c r="B39232" t="str">
        <f t="shared" si="1293"/>
        <v>https://www.udobaer.de/out/media/public/cust/others/s0000884-2021-ch_it.pdf</v>
      </c>
    </row>
    <row r="39233" spans="1:2" x14ac:dyDescent="0.2">
      <c r="A39233" s="1" t="s">
        <v>40725</v>
      </c>
      <c r="B39233" t="str">
        <f t="shared" si="1293"/>
        <v>https://www.udobaer.de/out/media/public/cust/others/s0000884-2021-ch_it.pdf</v>
      </c>
    </row>
    <row r="39234" spans="1:2" x14ac:dyDescent="0.2">
      <c r="A39234" s="1" t="s">
        <v>40726</v>
      </c>
      <c r="B39234" t="str">
        <f t="shared" si="1293"/>
        <v>https://www.udobaer.de/out/media/public/cust/others/s0000884-2021-ch_it.pdf</v>
      </c>
    </row>
    <row r="39235" spans="1:2" x14ac:dyDescent="0.2">
      <c r="A39235" s="1" t="s">
        <v>40727</v>
      </c>
      <c r="B39235" t="str">
        <f t="shared" si="1293"/>
        <v>https://www.udobaer.de/out/media/public/cust/others/s0000884-2021-ch_it.pdf</v>
      </c>
    </row>
    <row r="39236" spans="1:2" x14ac:dyDescent="0.2">
      <c r="A39236" s="1" t="s">
        <v>40728</v>
      </c>
      <c r="B39236" t="str">
        <f t="shared" si="1293"/>
        <v>https://www.udobaer.de/out/media/public/cust/others/s0000884-2021-ch_it.pdf</v>
      </c>
    </row>
    <row r="39237" spans="1:2" x14ac:dyDescent="0.2">
      <c r="A39237" s="1" t="s">
        <v>40729</v>
      </c>
      <c r="B39237" t="str">
        <f t="shared" si="1293"/>
        <v>https://www.udobaer.de/out/media/public/cust/others/s0000884-2021-ch_it.pdf</v>
      </c>
    </row>
    <row r="39238" spans="1:2" x14ac:dyDescent="0.2">
      <c r="A39238" s="1" t="s">
        <v>40730</v>
      </c>
      <c r="B39238" t="str">
        <f t="shared" si="1293"/>
        <v>https://www.udobaer.de/out/media/public/cust/others/s0000884-2021-ch_it.pdf</v>
      </c>
    </row>
    <row r="39239" spans="1:2" x14ac:dyDescent="0.2">
      <c r="A39239" s="1" t="s">
        <v>40731</v>
      </c>
      <c r="B39239" t="str">
        <f t="shared" si="1293"/>
        <v>https://www.udobaer.de/out/media/public/cust/others/s0000884-2021-ch_it.pdf</v>
      </c>
    </row>
    <row r="39240" spans="1:2" x14ac:dyDescent="0.2">
      <c r="A39240" s="1" t="s">
        <v>40732</v>
      </c>
      <c r="B39240" t="str">
        <f t="shared" si="1293"/>
        <v>https://www.udobaer.de/out/media/public/cust/others/s0000884-2021-ch_it.pdf</v>
      </c>
    </row>
    <row r="39241" spans="1:2" x14ac:dyDescent="0.2">
      <c r="A39241" s="1" t="s">
        <v>40733</v>
      </c>
      <c r="B39241" t="str">
        <f t="shared" si="1293"/>
        <v>https://www.udobaer.de/out/media/public/cust/others/s0000884-2021-ch_it.pdf</v>
      </c>
    </row>
    <row r="39242" spans="1:2" x14ac:dyDescent="0.2">
      <c r="A39242" s="1" t="s">
        <v>40734</v>
      </c>
      <c r="B39242" t="str">
        <f t="shared" ref="B39242:B39305" si="1294">HYPERLINK("https://www.udobaer.de/out/media/public/cust/others/s0000884-2021-ch_it.pdf")</f>
        <v>https://www.udobaer.de/out/media/public/cust/others/s0000884-2021-ch_it.pdf</v>
      </c>
    </row>
    <row r="39243" spans="1:2" x14ac:dyDescent="0.2">
      <c r="A39243" s="1" t="s">
        <v>40735</v>
      </c>
      <c r="B39243" t="str">
        <f t="shared" si="1294"/>
        <v>https://www.udobaer.de/out/media/public/cust/others/s0000884-2021-ch_it.pdf</v>
      </c>
    </row>
    <row r="39244" spans="1:2" x14ac:dyDescent="0.2">
      <c r="A39244" s="1" t="s">
        <v>40736</v>
      </c>
      <c r="B39244" t="str">
        <f t="shared" si="1294"/>
        <v>https://www.udobaer.de/out/media/public/cust/others/s0000884-2021-ch_it.pdf</v>
      </c>
    </row>
    <row r="39245" spans="1:2" x14ac:dyDescent="0.2">
      <c r="A39245" s="1" t="s">
        <v>40737</v>
      </c>
      <c r="B39245" t="str">
        <f t="shared" si="1294"/>
        <v>https://www.udobaer.de/out/media/public/cust/others/s0000884-2021-ch_it.pdf</v>
      </c>
    </row>
    <row r="39246" spans="1:2" x14ac:dyDescent="0.2">
      <c r="A39246" s="1" t="s">
        <v>40738</v>
      </c>
      <c r="B39246" t="str">
        <f t="shared" si="1294"/>
        <v>https://www.udobaer.de/out/media/public/cust/others/s0000884-2021-ch_it.pdf</v>
      </c>
    </row>
    <row r="39247" spans="1:2" x14ac:dyDescent="0.2">
      <c r="A39247" s="1" t="s">
        <v>40739</v>
      </c>
      <c r="B39247" t="str">
        <f t="shared" si="1294"/>
        <v>https://www.udobaer.de/out/media/public/cust/others/s0000884-2021-ch_it.pdf</v>
      </c>
    </row>
    <row r="39248" spans="1:2" x14ac:dyDescent="0.2">
      <c r="A39248" s="1" t="s">
        <v>40740</v>
      </c>
      <c r="B39248" t="str">
        <f t="shared" si="1294"/>
        <v>https://www.udobaer.de/out/media/public/cust/others/s0000884-2021-ch_it.pdf</v>
      </c>
    </row>
    <row r="39249" spans="1:2" x14ac:dyDescent="0.2">
      <c r="A39249" s="1" t="s">
        <v>40741</v>
      </c>
      <c r="B39249" t="str">
        <f t="shared" si="1294"/>
        <v>https://www.udobaer.de/out/media/public/cust/others/s0000884-2021-ch_it.pdf</v>
      </c>
    </row>
    <row r="39250" spans="1:2" x14ac:dyDescent="0.2">
      <c r="A39250" s="1" t="s">
        <v>40742</v>
      </c>
      <c r="B39250" t="str">
        <f t="shared" si="1294"/>
        <v>https://www.udobaer.de/out/media/public/cust/others/s0000884-2021-ch_it.pdf</v>
      </c>
    </row>
    <row r="39251" spans="1:2" x14ac:dyDescent="0.2">
      <c r="A39251" s="1" t="s">
        <v>40743</v>
      </c>
      <c r="B39251" t="str">
        <f t="shared" si="1294"/>
        <v>https://www.udobaer.de/out/media/public/cust/others/s0000884-2021-ch_it.pdf</v>
      </c>
    </row>
    <row r="39252" spans="1:2" x14ac:dyDescent="0.2">
      <c r="A39252" s="1" t="s">
        <v>40744</v>
      </c>
      <c r="B39252" t="str">
        <f t="shared" si="1294"/>
        <v>https://www.udobaer.de/out/media/public/cust/others/s0000884-2021-ch_it.pdf</v>
      </c>
    </row>
    <row r="39253" spans="1:2" x14ac:dyDescent="0.2">
      <c r="A39253" s="1" t="s">
        <v>40745</v>
      </c>
      <c r="B39253" t="str">
        <f t="shared" si="1294"/>
        <v>https://www.udobaer.de/out/media/public/cust/others/s0000884-2021-ch_it.pdf</v>
      </c>
    </row>
    <row r="39254" spans="1:2" x14ac:dyDescent="0.2">
      <c r="A39254" s="1" t="s">
        <v>40746</v>
      </c>
      <c r="B39254" t="str">
        <f t="shared" si="1294"/>
        <v>https://www.udobaer.de/out/media/public/cust/others/s0000884-2021-ch_it.pdf</v>
      </c>
    </row>
    <row r="39255" spans="1:2" x14ac:dyDescent="0.2">
      <c r="A39255" s="1" t="s">
        <v>40747</v>
      </c>
      <c r="B39255" t="str">
        <f t="shared" si="1294"/>
        <v>https://www.udobaer.de/out/media/public/cust/others/s0000884-2021-ch_it.pdf</v>
      </c>
    </row>
    <row r="39256" spans="1:2" x14ac:dyDescent="0.2">
      <c r="A39256" s="1" t="s">
        <v>40748</v>
      </c>
      <c r="B39256" t="str">
        <f t="shared" si="1294"/>
        <v>https://www.udobaer.de/out/media/public/cust/others/s0000884-2021-ch_it.pdf</v>
      </c>
    </row>
    <row r="39257" spans="1:2" x14ac:dyDescent="0.2">
      <c r="A39257" s="1" t="s">
        <v>40749</v>
      </c>
      <c r="B39257" t="str">
        <f t="shared" si="1294"/>
        <v>https://www.udobaer.de/out/media/public/cust/others/s0000884-2021-ch_it.pdf</v>
      </c>
    </row>
    <row r="39258" spans="1:2" x14ac:dyDescent="0.2">
      <c r="A39258" s="1" t="s">
        <v>40750</v>
      </c>
      <c r="B39258" t="str">
        <f t="shared" si="1294"/>
        <v>https://www.udobaer.de/out/media/public/cust/others/s0000884-2021-ch_it.pdf</v>
      </c>
    </row>
    <row r="39259" spans="1:2" x14ac:dyDescent="0.2">
      <c r="A39259" s="1" t="s">
        <v>40751</v>
      </c>
      <c r="B39259" t="str">
        <f t="shared" si="1294"/>
        <v>https://www.udobaer.de/out/media/public/cust/others/s0000884-2021-ch_it.pdf</v>
      </c>
    </row>
    <row r="39260" spans="1:2" x14ac:dyDescent="0.2">
      <c r="A39260" s="1" t="s">
        <v>40752</v>
      </c>
      <c r="B39260" t="str">
        <f t="shared" si="1294"/>
        <v>https://www.udobaer.de/out/media/public/cust/others/s0000884-2021-ch_it.pdf</v>
      </c>
    </row>
    <row r="39261" spans="1:2" x14ac:dyDescent="0.2">
      <c r="A39261" s="1" t="s">
        <v>40753</v>
      </c>
      <c r="B39261" t="str">
        <f t="shared" si="1294"/>
        <v>https://www.udobaer.de/out/media/public/cust/others/s0000884-2021-ch_it.pdf</v>
      </c>
    </row>
    <row r="39262" spans="1:2" x14ac:dyDescent="0.2">
      <c r="A39262" s="1" t="s">
        <v>40754</v>
      </c>
      <c r="B39262" t="str">
        <f t="shared" si="1294"/>
        <v>https://www.udobaer.de/out/media/public/cust/others/s0000884-2021-ch_it.pdf</v>
      </c>
    </row>
    <row r="39263" spans="1:2" x14ac:dyDescent="0.2">
      <c r="A39263" s="1" t="s">
        <v>40755</v>
      </c>
      <c r="B39263" t="str">
        <f t="shared" si="1294"/>
        <v>https://www.udobaer.de/out/media/public/cust/others/s0000884-2021-ch_it.pdf</v>
      </c>
    </row>
    <row r="39264" spans="1:2" x14ac:dyDescent="0.2">
      <c r="A39264" s="1" t="s">
        <v>40756</v>
      </c>
      <c r="B39264" t="str">
        <f t="shared" si="1294"/>
        <v>https://www.udobaer.de/out/media/public/cust/others/s0000884-2021-ch_it.pdf</v>
      </c>
    </row>
    <row r="39265" spans="1:2" x14ac:dyDescent="0.2">
      <c r="A39265" s="1" t="s">
        <v>40757</v>
      </c>
      <c r="B39265" t="str">
        <f t="shared" si="1294"/>
        <v>https://www.udobaer.de/out/media/public/cust/others/s0000884-2021-ch_it.pdf</v>
      </c>
    </row>
    <row r="39266" spans="1:2" x14ac:dyDescent="0.2">
      <c r="A39266" s="1" t="s">
        <v>40758</v>
      </c>
      <c r="B39266" t="str">
        <f t="shared" si="1294"/>
        <v>https://www.udobaer.de/out/media/public/cust/others/s0000884-2021-ch_it.pdf</v>
      </c>
    </row>
    <row r="39267" spans="1:2" x14ac:dyDescent="0.2">
      <c r="A39267" s="1" t="s">
        <v>40759</v>
      </c>
      <c r="B39267" t="str">
        <f t="shared" si="1294"/>
        <v>https://www.udobaer.de/out/media/public/cust/others/s0000884-2021-ch_it.pdf</v>
      </c>
    </row>
    <row r="39268" spans="1:2" x14ac:dyDescent="0.2">
      <c r="A39268" s="1" t="s">
        <v>40760</v>
      </c>
      <c r="B39268" t="str">
        <f t="shared" si="1294"/>
        <v>https://www.udobaer.de/out/media/public/cust/others/s0000884-2021-ch_it.pdf</v>
      </c>
    </row>
    <row r="39269" spans="1:2" x14ac:dyDescent="0.2">
      <c r="A39269" s="1" t="s">
        <v>40761</v>
      </c>
      <c r="B39269" t="str">
        <f t="shared" si="1294"/>
        <v>https://www.udobaer.de/out/media/public/cust/others/s0000884-2021-ch_it.pdf</v>
      </c>
    </row>
    <row r="39270" spans="1:2" x14ac:dyDescent="0.2">
      <c r="A39270" s="1" t="s">
        <v>40762</v>
      </c>
      <c r="B39270" t="str">
        <f t="shared" si="1294"/>
        <v>https://www.udobaer.de/out/media/public/cust/others/s0000884-2021-ch_it.pdf</v>
      </c>
    </row>
    <row r="39271" spans="1:2" x14ac:dyDescent="0.2">
      <c r="A39271" s="1" t="s">
        <v>40763</v>
      </c>
      <c r="B39271" t="str">
        <f t="shared" si="1294"/>
        <v>https://www.udobaer.de/out/media/public/cust/others/s0000884-2021-ch_it.pdf</v>
      </c>
    </row>
    <row r="39272" spans="1:2" x14ac:dyDescent="0.2">
      <c r="A39272" s="1" t="s">
        <v>40764</v>
      </c>
      <c r="B39272" t="str">
        <f t="shared" si="1294"/>
        <v>https://www.udobaer.de/out/media/public/cust/others/s0000884-2021-ch_it.pdf</v>
      </c>
    </row>
    <row r="39273" spans="1:2" x14ac:dyDescent="0.2">
      <c r="A39273" s="1" t="s">
        <v>40765</v>
      </c>
      <c r="B39273" t="str">
        <f t="shared" si="1294"/>
        <v>https://www.udobaer.de/out/media/public/cust/others/s0000884-2021-ch_it.pdf</v>
      </c>
    </row>
    <row r="39274" spans="1:2" x14ac:dyDescent="0.2">
      <c r="A39274" s="1" t="s">
        <v>40766</v>
      </c>
      <c r="B39274" t="str">
        <f t="shared" si="1294"/>
        <v>https://www.udobaer.de/out/media/public/cust/others/s0000884-2021-ch_it.pdf</v>
      </c>
    </row>
    <row r="39275" spans="1:2" x14ac:dyDescent="0.2">
      <c r="A39275" s="1" t="s">
        <v>40767</v>
      </c>
      <c r="B39275" t="str">
        <f t="shared" si="1294"/>
        <v>https://www.udobaer.de/out/media/public/cust/others/s0000884-2021-ch_it.pdf</v>
      </c>
    </row>
    <row r="39276" spans="1:2" x14ac:dyDescent="0.2">
      <c r="A39276" s="1" t="s">
        <v>40768</v>
      </c>
      <c r="B39276" t="str">
        <f t="shared" si="1294"/>
        <v>https://www.udobaer.de/out/media/public/cust/others/s0000884-2021-ch_it.pdf</v>
      </c>
    </row>
    <row r="39277" spans="1:2" x14ac:dyDescent="0.2">
      <c r="A39277" s="1" t="s">
        <v>40769</v>
      </c>
      <c r="B39277" t="str">
        <f t="shared" si="1294"/>
        <v>https://www.udobaer.de/out/media/public/cust/others/s0000884-2021-ch_it.pdf</v>
      </c>
    </row>
    <row r="39278" spans="1:2" x14ac:dyDescent="0.2">
      <c r="A39278" s="1" t="s">
        <v>40770</v>
      </c>
      <c r="B39278" t="str">
        <f t="shared" si="1294"/>
        <v>https://www.udobaer.de/out/media/public/cust/others/s0000884-2021-ch_it.pdf</v>
      </c>
    </row>
    <row r="39279" spans="1:2" x14ac:dyDescent="0.2">
      <c r="A39279" s="1" t="s">
        <v>40771</v>
      </c>
      <c r="B39279" t="str">
        <f t="shared" si="1294"/>
        <v>https://www.udobaer.de/out/media/public/cust/others/s0000884-2021-ch_it.pdf</v>
      </c>
    </row>
    <row r="39280" spans="1:2" x14ac:dyDescent="0.2">
      <c r="A39280" s="1" t="s">
        <v>40772</v>
      </c>
      <c r="B39280" t="str">
        <f t="shared" si="1294"/>
        <v>https://www.udobaer.de/out/media/public/cust/others/s0000884-2021-ch_it.pdf</v>
      </c>
    </row>
    <row r="39281" spans="1:2" x14ac:dyDescent="0.2">
      <c r="A39281" s="1" t="s">
        <v>40773</v>
      </c>
      <c r="B39281" t="str">
        <f t="shared" si="1294"/>
        <v>https://www.udobaer.de/out/media/public/cust/others/s0000884-2021-ch_it.pdf</v>
      </c>
    </row>
    <row r="39282" spans="1:2" x14ac:dyDescent="0.2">
      <c r="A39282" s="1" t="s">
        <v>40774</v>
      </c>
      <c r="B39282" t="str">
        <f t="shared" si="1294"/>
        <v>https://www.udobaer.de/out/media/public/cust/others/s0000884-2021-ch_it.pdf</v>
      </c>
    </row>
    <row r="39283" spans="1:2" x14ac:dyDescent="0.2">
      <c r="A39283" s="1" t="s">
        <v>40775</v>
      </c>
      <c r="B39283" t="str">
        <f t="shared" si="1294"/>
        <v>https://www.udobaer.de/out/media/public/cust/others/s0000884-2021-ch_it.pdf</v>
      </c>
    </row>
    <row r="39284" spans="1:2" x14ac:dyDescent="0.2">
      <c r="A39284" s="1" t="s">
        <v>40776</v>
      </c>
      <c r="B39284" t="str">
        <f t="shared" si="1294"/>
        <v>https://www.udobaer.de/out/media/public/cust/others/s0000884-2021-ch_it.pdf</v>
      </c>
    </row>
    <row r="39285" spans="1:2" x14ac:dyDescent="0.2">
      <c r="A39285" s="1" t="s">
        <v>40777</v>
      </c>
      <c r="B39285" t="str">
        <f t="shared" si="1294"/>
        <v>https://www.udobaer.de/out/media/public/cust/others/s0000884-2021-ch_it.pdf</v>
      </c>
    </row>
    <row r="39286" spans="1:2" x14ac:dyDescent="0.2">
      <c r="A39286" s="1" t="s">
        <v>40778</v>
      </c>
      <c r="B39286" t="str">
        <f t="shared" si="1294"/>
        <v>https://www.udobaer.de/out/media/public/cust/others/s0000884-2021-ch_it.pdf</v>
      </c>
    </row>
    <row r="39287" spans="1:2" x14ac:dyDescent="0.2">
      <c r="A39287" s="1" t="s">
        <v>40779</v>
      </c>
      <c r="B39287" t="str">
        <f t="shared" si="1294"/>
        <v>https://www.udobaer.de/out/media/public/cust/others/s0000884-2021-ch_it.pdf</v>
      </c>
    </row>
    <row r="39288" spans="1:2" x14ac:dyDescent="0.2">
      <c r="A39288" s="1" t="s">
        <v>40780</v>
      </c>
      <c r="B39288" t="str">
        <f t="shared" si="1294"/>
        <v>https://www.udobaer.de/out/media/public/cust/others/s0000884-2021-ch_it.pdf</v>
      </c>
    </row>
    <row r="39289" spans="1:2" x14ac:dyDescent="0.2">
      <c r="A39289" s="1" t="s">
        <v>40781</v>
      </c>
      <c r="B39289" t="str">
        <f t="shared" si="1294"/>
        <v>https://www.udobaer.de/out/media/public/cust/others/s0000884-2021-ch_it.pdf</v>
      </c>
    </row>
    <row r="39290" spans="1:2" x14ac:dyDescent="0.2">
      <c r="A39290" s="1" t="s">
        <v>40782</v>
      </c>
      <c r="B39290" t="str">
        <f t="shared" si="1294"/>
        <v>https://www.udobaer.de/out/media/public/cust/others/s0000884-2021-ch_it.pdf</v>
      </c>
    </row>
    <row r="39291" spans="1:2" x14ac:dyDescent="0.2">
      <c r="A39291" s="1" t="s">
        <v>40783</v>
      </c>
      <c r="B39291" t="str">
        <f t="shared" si="1294"/>
        <v>https://www.udobaer.de/out/media/public/cust/others/s0000884-2021-ch_it.pdf</v>
      </c>
    </row>
    <row r="39292" spans="1:2" x14ac:dyDescent="0.2">
      <c r="A39292" s="1" t="s">
        <v>40784</v>
      </c>
      <c r="B39292" t="str">
        <f t="shared" si="1294"/>
        <v>https://www.udobaer.de/out/media/public/cust/others/s0000884-2021-ch_it.pdf</v>
      </c>
    </row>
    <row r="39293" spans="1:2" x14ac:dyDescent="0.2">
      <c r="A39293" s="1" t="s">
        <v>40785</v>
      </c>
      <c r="B39293" t="str">
        <f t="shared" si="1294"/>
        <v>https://www.udobaer.de/out/media/public/cust/others/s0000884-2021-ch_it.pdf</v>
      </c>
    </row>
    <row r="39294" spans="1:2" x14ac:dyDescent="0.2">
      <c r="A39294" s="1" t="s">
        <v>40786</v>
      </c>
      <c r="B39294" t="str">
        <f t="shared" si="1294"/>
        <v>https://www.udobaer.de/out/media/public/cust/others/s0000884-2021-ch_it.pdf</v>
      </c>
    </row>
    <row r="39295" spans="1:2" x14ac:dyDescent="0.2">
      <c r="A39295" s="1" t="s">
        <v>40787</v>
      </c>
      <c r="B39295" t="str">
        <f t="shared" si="1294"/>
        <v>https://www.udobaer.de/out/media/public/cust/others/s0000884-2021-ch_it.pdf</v>
      </c>
    </row>
    <row r="39296" spans="1:2" x14ac:dyDescent="0.2">
      <c r="A39296" s="1" t="s">
        <v>40788</v>
      </c>
      <c r="B39296" t="str">
        <f t="shared" si="1294"/>
        <v>https://www.udobaer.de/out/media/public/cust/others/s0000884-2021-ch_it.pdf</v>
      </c>
    </row>
    <row r="39297" spans="1:2" x14ac:dyDescent="0.2">
      <c r="A39297" s="1" t="s">
        <v>40789</v>
      </c>
      <c r="B39297" t="str">
        <f t="shared" si="1294"/>
        <v>https://www.udobaer.de/out/media/public/cust/others/s0000884-2021-ch_it.pdf</v>
      </c>
    </row>
    <row r="39298" spans="1:2" x14ac:dyDescent="0.2">
      <c r="A39298" s="1" t="s">
        <v>40790</v>
      </c>
      <c r="B39298" t="str">
        <f t="shared" si="1294"/>
        <v>https://www.udobaer.de/out/media/public/cust/others/s0000884-2021-ch_it.pdf</v>
      </c>
    </row>
    <row r="39299" spans="1:2" x14ac:dyDescent="0.2">
      <c r="A39299" s="1" t="s">
        <v>40791</v>
      </c>
      <c r="B39299" t="str">
        <f t="shared" si="1294"/>
        <v>https://www.udobaer.de/out/media/public/cust/others/s0000884-2021-ch_it.pdf</v>
      </c>
    </row>
    <row r="39300" spans="1:2" x14ac:dyDescent="0.2">
      <c r="A39300" s="1" t="s">
        <v>40792</v>
      </c>
      <c r="B39300" t="str">
        <f t="shared" si="1294"/>
        <v>https://www.udobaer.de/out/media/public/cust/others/s0000884-2021-ch_it.pdf</v>
      </c>
    </row>
    <row r="39301" spans="1:2" x14ac:dyDescent="0.2">
      <c r="A39301" s="1" t="s">
        <v>40793</v>
      </c>
      <c r="B39301" t="str">
        <f t="shared" si="1294"/>
        <v>https://www.udobaer.de/out/media/public/cust/others/s0000884-2021-ch_it.pdf</v>
      </c>
    </row>
    <row r="39302" spans="1:2" x14ac:dyDescent="0.2">
      <c r="A39302" s="1" t="s">
        <v>40794</v>
      </c>
      <c r="B39302" t="str">
        <f t="shared" si="1294"/>
        <v>https://www.udobaer.de/out/media/public/cust/others/s0000884-2021-ch_it.pdf</v>
      </c>
    </row>
    <row r="39303" spans="1:2" x14ac:dyDescent="0.2">
      <c r="A39303" s="1" t="s">
        <v>40795</v>
      </c>
      <c r="B39303" t="str">
        <f t="shared" si="1294"/>
        <v>https://www.udobaer.de/out/media/public/cust/others/s0000884-2021-ch_it.pdf</v>
      </c>
    </row>
    <row r="39304" spans="1:2" x14ac:dyDescent="0.2">
      <c r="A39304" s="1" t="s">
        <v>40796</v>
      </c>
      <c r="B39304" t="str">
        <f t="shared" si="1294"/>
        <v>https://www.udobaer.de/out/media/public/cust/others/s0000884-2021-ch_it.pdf</v>
      </c>
    </row>
    <row r="39305" spans="1:2" x14ac:dyDescent="0.2">
      <c r="A39305" s="1" t="s">
        <v>40797</v>
      </c>
      <c r="B39305" t="str">
        <f t="shared" si="1294"/>
        <v>https://www.udobaer.de/out/media/public/cust/others/s0000884-2021-ch_it.pdf</v>
      </c>
    </row>
    <row r="39306" spans="1:2" x14ac:dyDescent="0.2">
      <c r="A39306" s="1" t="s">
        <v>40798</v>
      </c>
      <c r="B39306" t="str">
        <f t="shared" ref="B39306:B39369" si="1295">HYPERLINK("https://www.udobaer.de/out/media/public/cust/others/s0000884-2021-ch_it.pdf")</f>
        <v>https://www.udobaer.de/out/media/public/cust/others/s0000884-2021-ch_it.pdf</v>
      </c>
    </row>
    <row r="39307" spans="1:2" x14ac:dyDescent="0.2">
      <c r="A39307" s="1" t="s">
        <v>40799</v>
      </c>
      <c r="B39307" t="str">
        <f t="shared" si="1295"/>
        <v>https://www.udobaer.de/out/media/public/cust/others/s0000884-2021-ch_it.pdf</v>
      </c>
    </row>
    <row r="39308" spans="1:2" x14ac:dyDescent="0.2">
      <c r="A39308" s="1" t="s">
        <v>40800</v>
      </c>
      <c r="B39308" t="str">
        <f t="shared" si="1295"/>
        <v>https://www.udobaer.de/out/media/public/cust/others/s0000884-2021-ch_it.pdf</v>
      </c>
    </row>
    <row r="39309" spans="1:2" x14ac:dyDescent="0.2">
      <c r="A39309" s="1" t="s">
        <v>40801</v>
      </c>
      <c r="B39309" t="str">
        <f t="shared" si="1295"/>
        <v>https://www.udobaer.de/out/media/public/cust/others/s0000884-2021-ch_it.pdf</v>
      </c>
    </row>
    <row r="39310" spans="1:2" x14ac:dyDescent="0.2">
      <c r="A39310" s="1" t="s">
        <v>40802</v>
      </c>
      <c r="B39310" t="str">
        <f t="shared" si="1295"/>
        <v>https://www.udobaer.de/out/media/public/cust/others/s0000884-2021-ch_it.pdf</v>
      </c>
    </row>
    <row r="39311" spans="1:2" x14ac:dyDescent="0.2">
      <c r="A39311" s="1" t="s">
        <v>40803</v>
      </c>
      <c r="B39311" t="str">
        <f t="shared" si="1295"/>
        <v>https://www.udobaer.de/out/media/public/cust/others/s0000884-2021-ch_it.pdf</v>
      </c>
    </row>
    <row r="39312" spans="1:2" x14ac:dyDescent="0.2">
      <c r="A39312" s="1" t="s">
        <v>40804</v>
      </c>
      <c r="B39312" t="str">
        <f t="shared" si="1295"/>
        <v>https://www.udobaer.de/out/media/public/cust/others/s0000884-2021-ch_it.pdf</v>
      </c>
    </row>
    <row r="39313" spans="1:2" x14ac:dyDescent="0.2">
      <c r="A39313" s="1" t="s">
        <v>40805</v>
      </c>
      <c r="B39313" t="str">
        <f t="shared" si="1295"/>
        <v>https://www.udobaer.de/out/media/public/cust/others/s0000884-2021-ch_it.pdf</v>
      </c>
    </row>
    <row r="39314" spans="1:2" x14ac:dyDescent="0.2">
      <c r="A39314" s="1" t="s">
        <v>40806</v>
      </c>
      <c r="B39314" t="str">
        <f t="shared" si="1295"/>
        <v>https://www.udobaer.de/out/media/public/cust/others/s0000884-2021-ch_it.pdf</v>
      </c>
    </row>
    <row r="39315" spans="1:2" x14ac:dyDescent="0.2">
      <c r="A39315" s="1" t="s">
        <v>40807</v>
      </c>
      <c r="B39315" t="str">
        <f t="shared" si="1295"/>
        <v>https://www.udobaer.de/out/media/public/cust/others/s0000884-2021-ch_it.pdf</v>
      </c>
    </row>
    <row r="39316" spans="1:2" x14ac:dyDescent="0.2">
      <c r="A39316" s="1" t="s">
        <v>40808</v>
      </c>
      <c r="B39316" t="str">
        <f t="shared" si="1295"/>
        <v>https://www.udobaer.de/out/media/public/cust/others/s0000884-2021-ch_it.pdf</v>
      </c>
    </row>
    <row r="39317" spans="1:2" x14ac:dyDescent="0.2">
      <c r="A39317" s="1" t="s">
        <v>40809</v>
      </c>
      <c r="B39317" t="str">
        <f t="shared" si="1295"/>
        <v>https://www.udobaer.de/out/media/public/cust/others/s0000884-2021-ch_it.pdf</v>
      </c>
    </row>
    <row r="39318" spans="1:2" x14ac:dyDescent="0.2">
      <c r="A39318" s="1" t="s">
        <v>40810</v>
      </c>
      <c r="B39318" t="str">
        <f t="shared" si="1295"/>
        <v>https://www.udobaer.de/out/media/public/cust/others/s0000884-2021-ch_it.pdf</v>
      </c>
    </row>
    <row r="39319" spans="1:2" x14ac:dyDescent="0.2">
      <c r="A39319" s="1" t="s">
        <v>40811</v>
      </c>
      <c r="B39319" t="str">
        <f t="shared" si="1295"/>
        <v>https://www.udobaer.de/out/media/public/cust/others/s0000884-2021-ch_it.pdf</v>
      </c>
    </row>
    <row r="39320" spans="1:2" x14ac:dyDescent="0.2">
      <c r="A39320" s="1" t="s">
        <v>40812</v>
      </c>
      <c r="B39320" t="str">
        <f t="shared" si="1295"/>
        <v>https://www.udobaer.de/out/media/public/cust/others/s0000884-2021-ch_it.pdf</v>
      </c>
    </row>
    <row r="39321" spans="1:2" x14ac:dyDescent="0.2">
      <c r="A39321" s="1" t="s">
        <v>40813</v>
      </c>
      <c r="B39321" t="str">
        <f t="shared" si="1295"/>
        <v>https://www.udobaer.de/out/media/public/cust/others/s0000884-2021-ch_it.pdf</v>
      </c>
    </row>
    <row r="39322" spans="1:2" x14ac:dyDescent="0.2">
      <c r="A39322" s="1" t="s">
        <v>40814</v>
      </c>
      <c r="B39322" t="str">
        <f t="shared" si="1295"/>
        <v>https://www.udobaer.de/out/media/public/cust/others/s0000884-2021-ch_it.pdf</v>
      </c>
    </row>
    <row r="39323" spans="1:2" x14ac:dyDescent="0.2">
      <c r="A39323" s="1" t="s">
        <v>40815</v>
      </c>
      <c r="B39323" t="str">
        <f t="shared" si="1295"/>
        <v>https://www.udobaer.de/out/media/public/cust/others/s0000884-2021-ch_it.pdf</v>
      </c>
    </row>
    <row r="39324" spans="1:2" x14ac:dyDescent="0.2">
      <c r="A39324" s="1" t="s">
        <v>40816</v>
      </c>
      <c r="B39324" t="str">
        <f t="shared" si="1295"/>
        <v>https://www.udobaer.de/out/media/public/cust/others/s0000884-2021-ch_it.pdf</v>
      </c>
    </row>
    <row r="39325" spans="1:2" x14ac:dyDescent="0.2">
      <c r="A39325" s="1" t="s">
        <v>40817</v>
      </c>
      <c r="B39325" t="str">
        <f t="shared" si="1295"/>
        <v>https://www.udobaer.de/out/media/public/cust/others/s0000884-2021-ch_it.pdf</v>
      </c>
    </row>
    <row r="39326" spans="1:2" x14ac:dyDescent="0.2">
      <c r="A39326" s="1" t="s">
        <v>40818</v>
      </c>
      <c r="B39326" t="str">
        <f t="shared" si="1295"/>
        <v>https://www.udobaer.de/out/media/public/cust/others/s0000884-2021-ch_it.pdf</v>
      </c>
    </row>
    <row r="39327" spans="1:2" x14ac:dyDescent="0.2">
      <c r="A39327" s="1" t="s">
        <v>40819</v>
      </c>
      <c r="B39327" t="str">
        <f t="shared" si="1295"/>
        <v>https://www.udobaer.de/out/media/public/cust/others/s0000884-2021-ch_it.pdf</v>
      </c>
    </row>
    <row r="39328" spans="1:2" x14ac:dyDescent="0.2">
      <c r="A39328" s="1" t="s">
        <v>40820</v>
      </c>
      <c r="B39328" t="str">
        <f t="shared" si="1295"/>
        <v>https://www.udobaer.de/out/media/public/cust/others/s0000884-2021-ch_it.pdf</v>
      </c>
    </row>
    <row r="39329" spans="1:2" x14ac:dyDescent="0.2">
      <c r="A39329" s="1" t="s">
        <v>40821</v>
      </c>
      <c r="B39329" t="str">
        <f t="shared" si="1295"/>
        <v>https://www.udobaer.de/out/media/public/cust/others/s0000884-2021-ch_it.pdf</v>
      </c>
    </row>
    <row r="39330" spans="1:2" x14ac:dyDescent="0.2">
      <c r="A39330" s="1" t="s">
        <v>40822</v>
      </c>
      <c r="B39330" t="str">
        <f t="shared" si="1295"/>
        <v>https://www.udobaer.de/out/media/public/cust/others/s0000884-2021-ch_it.pdf</v>
      </c>
    </row>
    <row r="39331" spans="1:2" x14ac:dyDescent="0.2">
      <c r="A39331" s="1" t="s">
        <v>40823</v>
      </c>
      <c r="B39331" t="str">
        <f t="shared" si="1295"/>
        <v>https://www.udobaer.de/out/media/public/cust/others/s0000884-2021-ch_it.pdf</v>
      </c>
    </row>
    <row r="39332" spans="1:2" x14ac:dyDescent="0.2">
      <c r="A39332" s="1" t="s">
        <v>40824</v>
      </c>
      <c r="B39332" t="str">
        <f t="shared" si="1295"/>
        <v>https://www.udobaer.de/out/media/public/cust/others/s0000884-2021-ch_it.pdf</v>
      </c>
    </row>
    <row r="39333" spans="1:2" x14ac:dyDescent="0.2">
      <c r="A39333" s="1" t="s">
        <v>40825</v>
      </c>
      <c r="B39333" t="str">
        <f t="shared" si="1295"/>
        <v>https://www.udobaer.de/out/media/public/cust/others/s0000884-2021-ch_it.pdf</v>
      </c>
    </row>
    <row r="39334" spans="1:2" x14ac:dyDescent="0.2">
      <c r="A39334" s="1" t="s">
        <v>40826</v>
      </c>
      <c r="B39334" t="str">
        <f t="shared" si="1295"/>
        <v>https://www.udobaer.de/out/media/public/cust/others/s0000884-2021-ch_it.pdf</v>
      </c>
    </row>
    <row r="39335" spans="1:2" x14ac:dyDescent="0.2">
      <c r="A39335" s="1" t="s">
        <v>40827</v>
      </c>
      <c r="B39335" t="str">
        <f t="shared" si="1295"/>
        <v>https://www.udobaer.de/out/media/public/cust/others/s0000884-2021-ch_it.pdf</v>
      </c>
    </row>
    <row r="39336" spans="1:2" x14ac:dyDescent="0.2">
      <c r="A39336" s="1" t="s">
        <v>40828</v>
      </c>
      <c r="B39336" t="str">
        <f t="shared" si="1295"/>
        <v>https://www.udobaer.de/out/media/public/cust/others/s0000884-2021-ch_it.pdf</v>
      </c>
    </row>
    <row r="39337" spans="1:2" x14ac:dyDescent="0.2">
      <c r="A39337" s="1" t="s">
        <v>40829</v>
      </c>
      <c r="B39337" t="str">
        <f t="shared" si="1295"/>
        <v>https://www.udobaer.de/out/media/public/cust/others/s0000884-2021-ch_it.pdf</v>
      </c>
    </row>
    <row r="39338" spans="1:2" x14ac:dyDescent="0.2">
      <c r="A39338" s="1" t="s">
        <v>40830</v>
      </c>
      <c r="B39338" t="str">
        <f t="shared" si="1295"/>
        <v>https://www.udobaer.de/out/media/public/cust/others/s0000884-2021-ch_it.pdf</v>
      </c>
    </row>
    <row r="39339" spans="1:2" x14ac:dyDescent="0.2">
      <c r="A39339" s="1" t="s">
        <v>40831</v>
      </c>
      <c r="B39339" t="str">
        <f t="shared" si="1295"/>
        <v>https://www.udobaer.de/out/media/public/cust/others/s0000884-2021-ch_it.pdf</v>
      </c>
    </row>
    <row r="39340" spans="1:2" x14ac:dyDescent="0.2">
      <c r="A39340" s="1" t="s">
        <v>40832</v>
      </c>
      <c r="B39340" t="str">
        <f t="shared" si="1295"/>
        <v>https://www.udobaer.de/out/media/public/cust/others/s0000884-2021-ch_it.pdf</v>
      </c>
    </row>
    <row r="39341" spans="1:2" x14ac:dyDescent="0.2">
      <c r="A39341" s="1" t="s">
        <v>40833</v>
      </c>
      <c r="B39341" t="str">
        <f t="shared" si="1295"/>
        <v>https://www.udobaer.de/out/media/public/cust/others/s0000884-2021-ch_it.pdf</v>
      </c>
    </row>
    <row r="39342" spans="1:2" x14ac:dyDescent="0.2">
      <c r="A39342" s="1" t="s">
        <v>40834</v>
      </c>
      <c r="B39342" t="str">
        <f t="shared" si="1295"/>
        <v>https://www.udobaer.de/out/media/public/cust/others/s0000884-2021-ch_it.pdf</v>
      </c>
    </row>
    <row r="39343" spans="1:2" x14ac:dyDescent="0.2">
      <c r="A39343" s="1" t="s">
        <v>40835</v>
      </c>
      <c r="B39343" t="str">
        <f t="shared" si="1295"/>
        <v>https://www.udobaer.de/out/media/public/cust/others/s0000884-2021-ch_it.pdf</v>
      </c>
    </row>
    <row r="39344" spans="1:2" x14ac:dyDescent="0.2">
      <c r="A39344" s="1" t="s">
        <v>40836</v>
      </c>
      <c r="B39344" t="str">
        <f t="shared" si="1295"/>
        <v>https://www.udobaer.de/out/media/public/cust/others/s0000884-2021-ch_it.pdf</v>
      </c>
    </row>
    <row r="39345" spans="1:2" x14ac:dyDescent="0.2">
      <c r="A39345" s="1" t="s">
        <v>40837</v>
      </c>
      <c r="B39345" t="str">
        <f t="shared" si="1295"/>
        <v>https://www.udobaer.de/out/media/public/cust/others/s0000884-2021-ch_it.pdf</v>
      </c>
    </row>
    <row r="39346" spans="1:2" x14ac:dyDescent="0.2">
      <c r="A39346" s="1" t="s">
        <v>40838</v>
      </c>
      <c r="B39346" t="str">
        <f t="shared" si="1295"/>
        <v>https://www.udobaer.de/out/media/public/cust/others/s0000884-2021-ch_it.pdf</v>
      </c>
    </row>
    <row r="39347" spans="1:2" x14ac:dyDescent="0.2">
      <c r="A39347" s="1" t="s">
        <v>40839</v>
      </c>
      <c r="B39347" t="str">
        <f t="shared" si="1295"/>
        <v>https://www.udobaer.de/out/media/public/cust/others/s0000884-2021-ch_it.pdf</v>
      </c>
    </row>
    <row r="39348" spans="1:2" x14ac:dyDescent="0.2">
      <c r="A39348" s="1" t="s">
        <v>40840</v>
      </c>
      <c r="B39348" t="str">
        <f t="shared" si="1295"/>
        <v>https://www.udobaer.de/out/media/public/cust/others/s0000884-2021-ch_it.pdf</v>
      </c>
    </row>
    <row r="39349" spans="1:2" x14ac:dyDescent="0.2">
      <c r="A39349" s="1" t="s">
        <v>40841</v>
      </c>
      <c r="B39349" t="str">
        <f t="shared" si="1295"/>
        <v>https://www.udobaer.de/out/media/public/cust/others/s0000884-2021-ch_it.pdf</v>
      </c>
    </row>
    <row r="39350" spans="1:2" x14ac:dyDescent="0.2">
      <c r="A39350" s="1" t="s">
        <v>40842</v>
      </c>
      <c r="B39350" t="str">
        <f t="shared" si="1295"/>
        <v>https://www.udobaer.de/out/media/public/cust/others/s0000884-2021-ch_it.pdf</v>
      </c>
    </row>
    <row r="39351" spans="1:2" x14ac:dyDescent="0.2">
      <c r="A39351" s="1" t="s">
        <v>40843</v>
      </c>
      <c r="B39351" t="str">
        <f t="shared" si="1295"/>
        <v>https://www.udobaer.de/out/media/public/cust/others/s0000884-2021-ch_it.pdf</v>
      </c>
    </row>
    <row r="39352" spans="1:2" x14ac:dyDescent="0.2">
      <c r="A39352" s="1" t="s">
        <v>40844</v>
      </c>
      <c r="B39352" t="str">
        <f t="shared" si="1295"/>
        <v>https://www.udobaer.de/out/media/public/cust/others/s0000884-2021-ch_it.pdf</v>
      </c>
    </row>
    <row r="39353" spans="1:2" x14ac:dyDescent="0.2">
      <c r="A39353" s="1" t="s">
        <v>40845</v>
      </c>
      <c r="B39353" t="str">
        <f t="shared" si="1295"/>
        <v>https://www.udobaer.de/out/media/public/cust/others/s0000884-2021-ch_it.pdf</v>
      </c>
    </row>
    <row r="39354" spans="1:2" x14ac:dyDescent="0.2">
      <c r="A39354" s="1" t="s">
        <v>40846</v>
      </c>
      <c r="B39354" t="str">
        <f t="shared" si="1295"/>
        <v>https://www.udobaer.de/out/media/public/cust/others/s0000884-2021-ch_it.pdf</v>
      </c>
    </row>
    <row r="39355" spans="1:2" x14ac:dyDescent="0.2">
      <c r="A39355" s="1" t="s">
        <v>40847</v>
      </c>
      <c r="B39355" t="str">
        <f t="shared" si="1295"/>
        <v>https://www.udobaer.de/out/media/public/cust/others/s0000884-2021-ch_it.pdf</v>
      </c>
    </row>
    <row r="39356" spans="1:2" x14ac:dyDescent="0.2">
      <c r="A39356" s="1" t="s">
        <v>40848</v>
      </c>
      <c r="B39356" t="str">
        <f t="shared" si="1295"/>
        <v>https://www.udobaer.de/out/media/public/cust/others/s0000884-2021-ch_it.pdf</v>
      </c>
    </row>
    <row r="39357" spans="1:2" x14ac:dyDescent="0.2">
      <c r="A39357" s="1" t="s">
        <v>40849</v>
      </c>
      <c r="B39357" t="str">
        <f t="shared" si="1295"/>
        <v>https://www.udobaer.de/out/media/public/cust/others/s0000884-2021-ch_it.pdf</v>
      </c>
    </row>
    <row r="39358" spans="1:2" x14ac:dyDescent="0.2">
      <c r="A39358" s="1" t="s">
        <v>40850</v>
      </c>
      <c r="B39358" t="str">
        <f t="shared" si="1295"/>
        <v>https://www.udobaer.de/out/media/public/cust/others/s0000884-2021-ch_it.pdf</v>
      </c>
    </row>
    <row r="39359" spans="1:2" x14ac:dyDescent="0.2">
      <c r="A39359" s="1" t="s">
        <v>40851</v>
      </c>
      <c r="B39359" t="str">
        <f t="shared" si="1295"/>
        <v>https://www.udobaer.de/out/media/public/cust/others/s0000884-2021-ch_it.pdf</v>
      </c>
    </row>
    <row r="39360" spans="1:2" x14ac:dyDescent="0.2">
      <c r="A39360" s="1" t="s">
        <v>40852</v>
      </c>
      <c r="B39360" t="str">
        <f t="shared" si="1295"/>
        <v>https://www.udobaer.de/out/media/public/cust/others/s0000884-2021-ch_it.pdf</v>
      </c>
    </row>
    <row r="39361" spans="1:2" x14ac:dyDescent="0.2">
      <c r="A39361" s="1" t="s">
        <v>40853</v>
      </c>
      <c r="B39361" t="str">
        <f t="shared" si="1295"/>
        <v>https://www.udobaer.de/out/media/public/cust/others/s0000884-2021-ch_it.pdf</v>
      </c>
    </row>
    <row r="39362" spans="1:2" x14ac:dyDescent="0.2">
      <c r="A39362" s="1" t="s">
        <v>40854</v>
      </c>
      <c r="B39362" t="str">
        <f t="shared" si="1295"/>
        <v>https://www.udobaer.de/out/media/public/cust/others/s0000884-2021-ch_it.pdf</v>
      </c>
    </row>
    <row r="39363" spans="1:2" x14ac:dyDescent="0.2">
      <c r="A39363" s="1" t="s">
        <v>40855</v>
      </c>
      <c r="B39363" t="str">
        <f t="shared" si="1295"/>
        <v>https://www.udobaer.de/out/media/public/cust/others/s0000884-2021-ch_it.pdf</v>
      </c>
    </row>
    <row r="39364" spans="1:2" x14ac:dyDescent="0.2">
      <c r="A39364" s="1" t="s">
        <v>40856</v>
      </c>
      <c r="B39364" t="str">
        <f t="shared" si="1295"/>
        <v>https://www.udobaer.de/out/media/public/cust/others/s0000884-2021-ch_it.pdf</v>
      </c>
    </row>
    <row r="39365" spans="1:2" x14ac:dyDescent="0.2">
      <c r="A39365" s="1" t="s">
        <v>40857</v>
      </c>
      <c r="B39365" t="str">
        <f t="shared" si="1295"/>
        <v>https://www.udobaer.de/out/media/public/cust/others/s0000884-2021-ch_it.pdf</v>
      </c>
    </row>
    <row r="39366" spans="1:2" x14ac:dyDescent="0.2">
      <c r="A39366" s="1" t="s">
        <v>40858</v>
      </c>
      <c r="B39366" t="str">
        <f t="shared" si="1295"/>
        <v>https://www.udobaer.de/out/media/public/cust/others/s0000884-2021-ch_it.pdf</v>
      </c>
    </row>
    <row r="39367" spans="1:2" x14ac:dyDescent="0.2">
      <c r="A39367" s="1" t="s">
        <v>40859</v>
      </c>
      <c r="B39367" t="str">
        <f t="shared" si="1295"/>
        <v>https://www.udobaer.de/out/media/public/cust/others/s0000884-2021-ch_it.pdf</v>
      </c>
    </row>
    <row r="39368" spans="1:2" x14ac:dyDescent="0.2">
      <c r="A39368" s="1" t="s">
        <v>40860</v>
      </c>
      <c r="B39368" t="str">
        <f t="shared" si="1295"/>
        <v>https://www.udobaer.de/out/media/public/cust/others/s0000884-2021-ch_it.pdf</v>
      </c>
    </row>
    <row r="39369" spans="1:2" x14ac:dyDescent="0.2">
      <c r="A39369" s="1" t="s">
        <v>40861</v>
      </c>
      <c r="B39369" t="str">
        <f t="shared" si="1295"/>
        <v>https://www.udobaer.de/out/media/public/cust/others/s0000884-2021-ch_it.pdf</v>
      </c>
    </row>
    <row r="39370" spans="1:2" x14ac:dyDescent="0.2">
      <c r="A39370" s="1" t="s">
        <v>40862</v>
      </c>
      <c r="B39370" t="str">
        <f t="shared" ref="B39370:B39406" si="1296">HYPERLINK("https://www.udobaer.de/out/media/public/cust/others/s0000884-2021-ch_it.pdf")</f>
        <v>https://www.udobaer.de/out/media/public/cust/others/s0000884-2021-ch_it.pdf</v>
      </c>
    </row>
    <row r="39371" spans="1:2" x14ac:dyDescent="0.2">
      <c r="A39371" s="1" t="s">
        <v>40863</v>
      </c>
      <c r="B39371" t="str">
        <f t="shared" si="1296"/>
        <v>https://www.udobaer.de/out/media/public/cust/others/s0000884-2021-ch_it.pdf</v>
      </c>
    </row>
    <row r="39372" spans="1:2" x14ac:dyDescent="0.2">
      <c r="A39372" s="1" t="s">
        <v>40864</v>
      </c>
      <c r="B39372" t="str">
        <f t="shared" si="1296"/>
        <v>https://www.udobaer.de/out/media/public/cust/others/s0000884-2021-ch_it.pdf</v>
      </c>
    </row>
    <row r="39373" spans="1:2" x14ac:dyDescent="0.2">
      <c r="A39373" s="1" t="s">
        <v>40865</v>
      </c>
      <c r="B39373" t="str">
        <f t="shared" si="1296"/>
        <v>https://www.udobaer.de/out/media/public/cust/others/s0000884-2021-ch_it.pdf</v>
      </c>
    </row>
    <row r="39374" spans="1:2" x14ac:dyDescent="0.2">
      <c r="A39374" s="1" t="s">
        <v>40866</v>
      </c>
      <c r="B39374" t="str">
        <f t="shared" si="1296"/>
        <v>https://www.udobaer.de/out/media/public/cust/others/s0000884-2021-ch_it.pdf</v>
      </c>
    </row>
    <row r="39375" spans="1:2" x14ac:dyDescent="0.2">
      <c r="A39375" s="1" t="s">
        <v>40867</v>
      </c>
      <c r="B39375" t="str">
        <f t="shared" si="1296"/>
        <v>https://www.udobaer.de/out/media/public/cust/others/s0000884-2021-ch_it.pdf</v>
      </c>
    </row>
    <row r="39376" spans="1:2" x14ac:dyDescent="0.2">
      <c r="A39376" s="1" t="s">
        <v>40868</v>
      </c>
      <c r="B39376" t="str">
        <f t="shared" si="1296"/>
        <v>https://www.udobaer.de/out/media/public/cust/others/s0000884-2021-ch_it.pdf</v>
      </c>
    </row>
    <row r="39377" spans="1:2" x14ac:dyDescent="0.2">
      <c r="A39377" s="1" t="s">
        <v>40869</v>
      </c>
      <c r="B39377" t="str">
        <f t="shared" si="1296"/>
        <v>https://www.udobaer.de/out/media/public/cust/others/s0000884-2021-ch_it.pdf</v>
      </c>
    </row>
    <row r="39378" spans="1:2" x14ac:dyDescent="0.2">
      <c r="A39378" s="1" t="s">
        <v>40870</v>
      </c>
      <c r="B39378" t="str">
        <f t="shared" si="1296"/>
        <v>https://www.udobaer.de/out/media/public/cust/others/s0000884-2021-ch_it.pdf</v>
      </c>
    </row>
    <row r="39379" spans="1:2" x14ac:dyDescent="0.2">
      <c r="A39379" s="1" t="s">
        <v>40871</v>
      </c>
      <c r="B39379" t="str">
        <f t="shared" si="1296"/>
        <v>https://www.udobaer.de/out/media/public/cust/others/s0000884-2021-ch_it.pdf</v>
      </c>
    </row>
    <row r="39380" spans="1:2" x14ac:dyDescent="0.2">
      <c r="A39380" s="1" t="s">
        <v>40872</v>
      </c>
      <c r="B39380" t="str">
        <f t="shared" si="1296"/>
        <v>https://www.udobaer.de/out/media/public/cust/others/s0000884-2021-ch_it.pdf</v>
      </c>
    </row>
    <row r="39381" spans="1:2" x14ac:dyDescent="0.2">
      <c r="A39381" s="1" t="s">
        <v>40873</v>
      </c>
      <c r="B39381" t="str">
        <f t="shared" si="1296"/>
        <v>https://www.udobaer.de/out/media/public/cust/others/s0000884-2021-ch_it.pdf</v>
      </c>
    </row>
    <row r="39382" spans="1:2" x14ac:dyDescent="0.2">
      <c r="A39382" s="1" t="s">
        <v>40874</v>
      </c>
      <c r="B39382" t="str">
        <f t="shared" si="1296"/>
        <v>https://www.udobaer.de/out/media/public/cust/others/s0000884-2021-ch_it.pdf</v>
      </c>
    </row>
    <row r="39383" spans="1:2" x14ac:dyDescent="0.2">
      <c r="A39383" s="1" t="s">
        <v>40875</v>
      </c>
      <c r="B39383" t="str">
        <f t="shared" si="1296"/>
        <v>https://www.udobaer.de/out/media/public/cust/others/s0000884-2021-ch_it.pdf</v>
      </c>
    </row>
    <row r="39384" spans="1:2" x14ac:dyDescent="0.2">
      <c r="A39384" s="1" t="s">
        <v>40876</v>
      </c>
      <c r="B39384" t="str">
        <f t="shared" si="1296"/>
        <v>https://www.udobaer.de/out/media/public/cust/others/s0000884-2021-ch_it.pdf</v>
      </c>
    </row>
    <row r="39385" spans="1:2" x14ac:dyDescent="0.2">
      <c r="A39385" s="1" t="s">
        <v>40877</v>
      </c>
      <c r="B39385" t="str">
        <f t="shared" si="1296"/>
        <v>https://www.udobaer.de/out/media/public/cust/others/s0000884-2021-ch_it.pdf</v>
      </c>
    </row>
    <row r="39386" spans="1:2" x14ac:dyDescent="0.2">
      <c r="A39386" s="1" t="s">
        <v>40878</v>
      </c>
      <c r="B39386" t="str">
        <f t="shared" si="1296"/>
        <v>https://www.udobaer.de/out/media/public/cust/others/s0000884-2021-ch_it.pdf</v>
      </c>
    </row>
    <row r="39387" spans="1:2" x14ac:dyDescent="0.2">
      <c r="A39387" s="1" t="s">
        <v>40879</v>
      </c>
      <c r="B39387" t="str">
        <f t="shared" si="1296"/>
        <v>https://www.udobaer.de/out/media/public/cust/others/s0000884-2021-ch_it.pdf</v>
      </c>
    </row>
    <row r="39388" spans="1:2" x14ac:dyDescent="0.2">
      <c r="A39388" s="1" t="s">
        <v>40880</v>
      </c>
      <c r="B39388" t="str">
        <f t="shared" si="1296"/>
        <v>https://www.udobaer.de/out/media/public/cust/others/s0000884-2021-ch_it.pdf</v>
      </c>
    </row>
    <row r="39389" spans="1:2" x14ac:dyDescent="0.2">
      <c r="A39389" s="1" t="s">
        <v>40881</v>
      </c>
      <c r="B39389" t="str">
        <f t="shared" si="1296"/>
        <v>https://www.udobaer.de/out/media/public/cust/others/s0000884-2021-ch_it.pdf</v>
      </c>
    </row>
    <row r="39390" spans="1:2" x14ac:dyDescent="0.2">
      <c r="A39390" s="1" t="s">
        <v>40882</v>
      </c>
      <c r="B39390" t="str">
        <f t="shared" si="1296"/>
        <v>https://www.udobaer.de/out/media/public/cust/others/s0000884-2021-ch_it.pdf</v>
      </c>
    </row>
    <row r="39391" spans="1:2" x14ac:dyDescent="0.2">
      <c r="A39391" s="1" t="s">
        <v>40883</v>
      </c>
      <c r="B39391" t="str">
        <f t="shared" si="1296"/>
        <v>https://www.udobaer.de/out/media/public/cust/others/s0000884-2021-ch_it.pdf</v>
      </c>
    </row>
    <row r="39392" spans="1:2" x14ac:dyDescent="0.2">
      <c r="A39392" s="1" t="s">
        <v>40884</v>
      </c>
      <c r="B39392" t="str">
        <f t="shared" si="1296"/>
        <v>https://www.udobaer.de/out/media/public/cust/others/s0000884-2021-ch_it.pdf</v>
      </c>
    </row>
    <row r="39393" spans="1:2" x14ac:dyDescent="0.2">
      <c r="A39393" s="1" t="s">
        <v>40885</v>
      </c>
      <c r="B39393" t="str">
        <f t="shared" si="1296"/>
        <v>https://www.udobaer.de/out/media/public/cust/others/s0000884-2021-ch_it.pdf</v>
      </c>
    </row>
    <row r="39394" spans="1:2" x14ac:dyDescent="0.2">
      <c r="A39394" s="1" t="s">
        <v>40886</v>
      </c>
      <c r="B39394" t="str">
        <f t="shared" si="1296"/>
        <v>https://www.udobaer.de/out/media/public/cust/others/s0000884-2021-ch_it.pdf</v>
      </c>
    </row>
    <row r="39395" spans="1:2" x14ac:dyDescent="0.2">
      <c r="A39395" s="1" t="s">
        <v>40887</v>
      </c>
      <c r="B39395" t="str">
        <f t="shared" si="1296"/>
        <v>https://www.udobaer.de/out/media/public/cust/others/s0000884-2021-ch_it.pdf</v>
      </c>
    </row>
    <row r="39396" spans="1:2" x14ac:dyDescent="0.2">
      <c r="A39396" s="1" t="s">
        <v>40888</v>
      </c>
      <c r="B39396" t="str">
        <f t="shared" si="1296"/>
        <v>https://www.udobaer.de/out/media/public/cust/others/s0000884-2021-ch_it.pdf</v>
      </c>
    </row>
    <row r="39397" spans="1:2" x14ac:dyDescent="0.2">
      <c r="A39397" s="1" t="s">
        <v>40889</v>
      </c>
      <c r="B39397" t="str">
        <f t="shared" si="1296"/>
        <v>https://www.udobaer.de/out/media/public/cust/others/s0000884-2021-ch_it.pdf</v>
      </c>
    </row>
    <row r="39398" spans="1:2" x14ac:dyDescent="0.2">
      <c r="A39398" s="1" t="s">
        <v>40890</v>
      </c>
      <c r="B39398" t="str">
        <f t="shared" si="1296"/>
        <v>https://www.udobaer.de/out/media/public/cust/others/s0000884-2021-ch_it.pdf</v>
      </c>
    </row>
    <row r="39399" spans="1:2" x14ac:dyDescent="0.2">
      <c r="A39399" s="1" t="s">
        <v>40891</v>
      </c>
      <c r="B39399" t="str">
        <f t="shared" si="1296"/>
        <v>https://www.udobaer.de/out/media/public/cust/others/s0000884-2021-ch_it.pdf</v>
      </c>
    </row>
    <row r="39400" spans="1:2" x14ac:dyDescent="0.2">
      <c r="A39400" s="1" t="s">
        <v>40892</v>
      </c>
      <c r="B39400" t="str">
        <f t="shared" si="1296"/>
        <v>https://www.udobaer.de/out/media/public/cust/others/s0000884-2021-ch_it.pdf</v>
      </c>
    </row>
    <row r="39401" spans="1:2" x14ac:dyDescent="0.2">
      <c r="A39401" s="1" t="s">
        <v>40893</v>
      </c>
      <c r="B39401" t="str">
        <f t="shared" si="1296"/>
        <v>https://www.udobaer.de/out/media/public/cust/others/s0000884-2021-ch_it.pdf</v>
      </c>
    </row>
    <row r="39402" spans="1:2" x14ac:dyDescent="0.2">
      <c r="A39402" s="1" t="s">
        <v>40894</v>
      </c>
      <c r="B39402" t="str">
        <f t="shared" si="1296"/>
        <v>https://www.udobaer.de/out/media/public/cust/others/s0000884-2021-ch_it.pdf</v>
      </c>
    </row>
    <row r="39403" spans="1:2" x14ac:dyDescent="0.2">
      <c r="A39403" s="1" t="s">
        <v>40895</v>
      </c>
      <c r="B39403" t="str">
        <f t="shared" si="1296"/>
        <v>https://www.udobaer.de/out/media/public/cust/others/s0000884-2021-ch_it.pdf</v>
      </c>
    </row>
    <row r="39404" spans="1:2" x14ac:dyDescent="0.2">
      <c r="A39404" s="1" t="s">
        <v>40896</v>
      </c>
      <c r="B39404" t="str">
        <f t="shared" si="1296"/>
        <v>https://www.udobaer.de/out/media/public/cust/others/s0000884-2021-ch_it.pdf</v>
      </c>
    </row>
    <row r="39405" spans="1:2" x14ac:dyDescent="0.2">
      <c r="A39405" s="1" t="s">
        <v>40897</v>
      </c>
      <c r="B39405" t="str">
        <f t="shared" si="1296"/>
        <v>https://www.udobaer.de/out/media/public/cust/others/s0000884-2021-ch_it.pdf</v>
      </c>
    </row>
    <row r="39406" spans="1:2" x14ac:dyDescent="0.2">
      <c r="A39406" s="1" t="s">
        <v>40898</v>
      </c>
      <c r="B39406" t="str">
        <f t="shared" si="1296"/>
        <v>https://www.udobaer.de/out/media/public/cust/others/s0000884-2021-ch_it.pdf</v>
      </c>
    </row>
    <row r="39407" spans="1:2" x14ac:dyDescent="0.2">
      <c r="A39407" s="1" t="s">
        <v>26373</v>
      </c>
      <c r="B39407" t="str">
        <f t="shared" ref="B39407:B39470" si="1297">HYPERLINK("https://www.udobaer.de/out/media/public/cust/others/s0000885-2021-ch_it.pdf")</f>
        <v>https://www.udobaer.de/out/media/public/cust/others/s0000885-2021-ch_it.pdf</v>
      </c>
    </row>
    <row r="39408" spans="1:2" x14ac:dyDescent="0.2">
      <c r="A39408" s="1" t="s">
        <v>26374</v>
      </c>
      <c r="B39408" t="str">
        <f t="shared" si="1297"/>
        <v>https://www.udobaer.de/out/media/public/cust/others/s0000885-2021-ch_it.pdf</v>
      </c>
    </row>
    <row r="39409" spans="1:2" x14ac:dyDescent="0.2">
      <c r="A39409" s="1" t="s">
        <v>26375</v>
      </c>
      <c r="B39409" t="str">
        <f t="shared" si="1297"/>
        <v>https://www.udobaer.de/out/media/public/cust/others/s0000885-2021-ch_it.pdf</v>
      </c>
    </row>
    <row r="39410" spans="1:2" x14ac:dyDescent="0.2">
      <c r="A39410" s="1" t="s">
        <v>26376</v>
      </c>
      <c r="B39410" t="str">
        <f t="shared" si="1297"/>
        <v>https://www.udobaer.de/out/media/public/cust/others/s0000885-2021-ch_it.pdf</v>
      </c>
    </row>
    <row r="39411" spans="1:2" x14ac:dyDescent="0.2">
      <c r="A39411" s="1" t="s">
        <v>26377</v>
      </c>
      <c r="B39411" t="str">
        <f t="shared" si="1297"/>
        <v>https://www.udobaer.de/out/media/public/cust/others/s0000885-2021-ch_it.pdf</v>
      </c>
    </row>
    <row r="39412" spans="1:2" x14ac:dyDescent="0.2">
      <c r="A39412" s="1" t="s">
        <v>26378</v>
      </c>
      <c r="B39412" t="str">
        <f t="shared" si="1297"/>
        <v>https://www.udobaer.de/out/media/public/cust/others/s0000885-2021-ch_it.pdf</v>
      </c>
    </row>
    <row r="39413" spans="1:2" x14ac:dyDescent="0.2">
      <c r="A39413" s="1" t="s">
        <v>26379</v>
      </c>
      <c r="B39413" t="str">
        <f t="shared" si="1297"/>
        <v>https://www.udobaer.de/out/media/public/cust/others/s0000885-2021-ch_it.pdf</v>
      </c>
    </row>
    <row r="39414" spans="1:2" x14ac:dyDescent="0.2">
      <c r="A39414" s="1" t="s">
        <v>26380</v>
      </c>
      <c r="B39414" t="str">
        <f t="shared" si="1297"/>
        <v>https://www.udobaer.de/out/media/public/cust/others/s0000885-2021-ch_it.pdf</v>
      </c>
    </row>
    <row r="39415" spans="1:2" x14ac:dyDescent="0.2">
      <c r="A39415" s="1" t="s">
        <v>26381</v>
      </c>
      <c r="B39415" t="str">
        <f t="shared" si="1297"/>
        <v>https://www.udobaer.de/out/media/public/cust/others/s0000885-2021-ch_it.pdf</v>
      </c>
    </row>
    <row r="39416" spans="1:2" x14ac:dyDescent="0.2">
      <c r="A39416" s="1" t="s">
        <v>26382</v>
      </c>
      <c r="B39416" t="str">
        <f t="shared" si="1297"/>
        <v>https://www.udobaer.de/out/media/public/cust/others/s0000885-2021-ch_it.pdf</v>
      </c>
    </row>
    <row r="39417" spans="1:2" x14ac:dyDescent="0.2">
      <c r="A39417" s="1" t="s">
        <v>26383</v>
      </c>
      <c r="B39417" t="str">
        <f t="shared" si="1297"/>
        <v>https://www.udobaer.de/out/media/public/cust/others/s0000885-2021-ch_it.pdf</v>
      </c>
    </row>
    <row r="39418" spans="1:2" x14ac:dyDescent="0.2">
      <c r="A39418" s="1" t="s">
        <v>26384</v>
      </c>
      <c r="B39418" t="str">
        <f t="shared" si="1297"/>
        <v>https://www.udobaer.de/out/media/public/cust/others/s0000885-2021-ch_it.pdf</v>
      </c>
    </row>
    <row r="39419" spans="1:2" x14ac:dyDescent="0.2">
      <c r="A39419" s="1" t="s">
        <v>26385</v>
      </c>
      <c r="B39419" t="str">
        <f t="shared" si="1297"/>
        <v>https://www.udobaer.de/out/media/public/cust/others/s0000885-2021-ch_it.pdf</v>
      </c>
    </row>
    <row r="39420" spans="1:2" x14ac:dyDescent="0.2">
      <c r="A39420" s="1" t="s">
        <v>26386</v>
      </c>
      <c r="B39420" t="str">
        <f t="shared" si="1297"/>
        <v>https://www.udobaer.de/out/media/public/cust/others/s0000885-2021-ch_it.pdf</v>
      </c>
    </row>
    <row r="39421" spans="1:2" x14ac:dyDescent="0.2">
      <c r="A39421" s="1" t="s">
        <v>26387</v>
      </c>
      <c r="B39421" t="str">
        <f t="shared" si="1297"/>
        <v>https://www.udobaer.de/out/media/public/cust/others/s0000885-2021-ch_it.pdf</v>
      </c>
    </row>
    <row r="39422" spans="1:2" x14ac:dyDescent="0.2">
      <c r="A39422" s="1" t="s">
        <v>26388</v>
      </c>
      <c r="B39422" t="str">
        <f t="shared" si="1297"/>
        <v>https://www.udobaer.de/out/media/public/cust/others/s0000885-2021-ch_it.pdf</v>
      </c>
    </row>
    <row r="39423" spans="1:2" x14ac:dyDescent="0.2">
      <c r="A39423" s="1" t="s">
        <v>26389</v>
      </c>
      <c r="B39423" t="str">
        <f t="shared" si="1297"/>
        <v>https://www.udobaer.de/out/media/public/cust/others/s0000885-2021-ch_it.pdf</v>
      </c>
    </row>
    <row r="39424" spans="1:2" x14ac:dyDescent="0.2">
      <c r="A39424" s="1" t="s">
        <v>26390</v>
      </c>
      <c r="B39424" t="str">
        <f t="shared" si="1297"/>
        <v>https://www.udobaer.de/out/media/public/cust/others/s0000885-2021-ch_it.pdf</v>
      </c>
    </row>
    <row r="39425" spans="1:2" x14ac:dyDescent="0.2">
      <c r="A39425" s="1" t="s">
        <v>26561</v>
      </c>
      <c r="B39425" t="str">
        <f t="shared" si="1297"/>
        <v>https://www.udobaer.de/out/media/public/cust/others/s0000885-2021-ch_it.pdf</v>
      </c>
    </row>
    <row r="39426" spans="1:2" x14ac:dyDescent="0.2">
      <c r="A39426" s="1" t="s">
        <v>26562</v>
      </c>
      <c r="B39426" t="str">
        <f t="shared" si="1297"/>
        <v>https://www.udobaer.de/out/media/public/cust/others/s0000885-2021-ch_it.pdf</v>
      </c>
    </row>
    <row r="39427" spans="1:2" x14ac:dyDescent="0.2">
      <c r="A39427" s="1" t="s">
        <v>26563</v>
      </c>
      <c r="B39427" t="str">
        <f t="shared" si="1297"/>
        <v>https://www.udobaer.de/out/media/public/cust/others/s0000885-2021-ch_it.pdf</v>
      </c>
    </row>
    <row r="39428" spans="1:2" x14ac:dyDescent="0.2">
      <c r="A39428" s="1" t="s">
        <v>26564</v>
      </c>
      <c r="B39428" t="str">
        <f t="shared" si="1297"/>
        <v>https://www.udobaer.de/out/media/public/cust/others/s0000885-2021-ch_it.pdf</v>
      </c>
    </row>
    <row r="39429" spans="1:2" x14ac:dyDescent="0.2">
      <c r="A39429" s="1" t="s">
        <v>26565</v>
      </c>
      <c r="B39429" t="str">
        <f t="shared" si="1297"/>
        <v>https://www.udobaer.de/out/media/public/cust/others/s0000885-2021-ch_it.pdf</v>
      </c>
    </row>
    <row r="39430" spans="1:2" x14ac:dyDescent="0.2">
      <c r="A39430" s="1" t="s">
        <v>26566</v>
      </c>
      <c r="B39430" t="str">
        <f t="shared" si="1297"/>
        <v>https://www.udobaer.de/out/media/public/cust/others/s0000885-2021-ch_it.pdf</v>
      </c>
    </row>
    <row r="39431" spans="1:2" x14ac:dyDescent="0.2">
      <c r="A39431" s="1" t="s">
        <v>26567</v>
      </c>
      <c r="B39431" t="str">
        <f t="shared" si="1297"/>
        <v>https://www.udobaer.de/out/media/public/cust/others/s0000885-2021-ch_it.pdf</v>
      </c>
    </row>
    <row r="39432" spans="1:2" x14ac:dyDescent="0.2">
      <c r="A39432" s="1" t="s">
        <v>26568</v>
      </c>
      <c r="B39432" t="str">
        <f t="shared" si="1297"/>
        <v>https://www.udobaer.de/out/media/public/cust/others/s0000885-2021-ch_it.pdf</v>
      </c>
    </row>
    <row r="39433" spans="1:2" x14ac:dyDescent="0.2">
      <c r="A39433" s="1" t="s">
        <v>26569</v>
      </c>
      <c r="B39433" t="str">
        <f t="shared" si="1297"/>
        <v>https://www.udobaer.de/out/media/public/cust/others/s0000885-2021-ch_it.pdf</v>
      </c>
    </row>
    <row r="39434" spans="1:2" x14ac:dyDescent="0.2">
      <c r="A39434" s="1" t="s">
        <v>26570</v>
      </c>
      <c r="B39434" t="str">
        <f t="shared" si="1297"/>
        <v>https://www.udobaer.de/out/media/public/cust/others/s0000885-2021-ch_it.pdf</v>
      </c>
    </row>
    <row r="39435" spans="1:2" x14ac:dyDescent="0.2">
      <c r="A39435" s="1" t="s">
        <v>26571</v>
      </c>
      <c r="B39435" t="str">
        <f t="shared" si="1297"/>
        <v>https://www.udobaer.de/out/media/public/cust/others/s0000885-2021-ch_it.pdf</v>
      </c>
    </row>
    <row r="39436" spans="1:2" x14ac:dyDescent="0.2">
      <c r="A39436" s="1" t="s">
        <v>26572</v>
      </c>
      <c r="B39436" t="str">
        <f t="shared" si="1297"/>
        <v>https://www.udobaer.de/out/media/public/cust/others/s0000885-2021-ch_it.pdf</v>
      </c>
    </row>
    <row r="39437" spans="1:2" x14ac:dyDescent="0.2">
      <c r="A39437" s="1" t="s">
        <v>26573</v>
      </c>
      <c r="B39437" t="str">
        <f t="shared" si="1297"/>
        <v>https://www.udobaer.de/out/media/public/cust/others/s0000885-2021-ch_it.pdf</v>
      </c>
    </row>
    <row r="39438" spans="1:2" x14ac:dyDescent="0.2">
      <c r="A39438" s="1" t="s">
        <v>26574</v>
      </c>
      <c r="B39438" t="str">
        <f t="shared" si="1297"/>
        <v>https://www.udobaer.de/out/media/public/cust/others/s0000885-2021-ch_it.pdf</v>
      </c>
    </row>
    <row r="39439" spans="1:2" x14ac:dyDescent="0.2">
      <c r="A39439" s="1" t="s">
        <v>26575</v>
      </c>
      <c r="B39439" t="str">
        <f t="shared" si="1297"/>
        <v>https://www.udobaer.de/out/media/public/cust/others/s0000885-2021-ch_it.pdf</v>
      </c>
    </row>
    <row r="39440" spans="1:2" x14ac:dyDescent="0.2">
      <c r="A39440" s="1" t="s">
        <v>26576</v>
      </c>
      <c r="B39440" t="str">
        <f t="shared" si="1297"/>
        <v>https://www.udobaer.de/out/media/public/cust/others/s0000885-2021-ch_it.pdf</v>
      </c>
    </row>
    <row r="39441" spans="1:2" x14ac:dyDescent="0.2">
      <c r="A39441" s="1" t="s">
        <v>26577</v>
      </c>
      <c r="B39441" t="str">
        <f t="shared" si="1297"/>
        <v>https://www.udobaer.de/out/media/public/cust/others/s0000885-2021-ch_it.pdf</v>
      </c>
    </row>
    <row r="39442" spans="1:2" x14ac:dyDescent="0.2">
      <c r="A39442" s="1" t="s">
        <v>26578</v>
      </c>
      <c r="B39442" t="str">
        <f t="shared" si="1297"/>
        <v>https://www.udobaer.de/out/media/public/cust/others/s0000885-2021-ch_it.pdf</v>
      </c>
    </row>
    <row r="39443" spans="1:2" x14ac:dyDescent="0.2">
      <c r="A39443" s="1" t="s">
        <v>26580</v>
      </c>
      <c r="B39443" t="str">
        <f t="shared" si="1297"/>
        <v>https://www.udobaer.de/out/media/public/cust/others/s0000885-2021-ch_it.pdf</v>
      </c>
    </row>
    <row r="39444" spans="1:2" x14ac:dyDescent="0.2">
      <c r="A39444" s="1" t="s">
        <v>26581</v>
      </c>
      <c r="B39444" t="str">
        <f t="shared" si="1297"/>
        <v>https://www.udobaer.de/out/media/public/cust/others/s0000885-2021-ch_it.pdf</v>
      </c>
    </row>
    <row r="39445" spans="1:2" x14ac:dyDescent="0.2">
      <c r="A39445" s="1" t="s">
        <v>26582</v>
      </c>
      <c r="B39445" t="str">
        <f t="shared" si="1297"/>
        <v>https://www.udobaer.de/out/media/public/cust/others/s0000885-2021-ch_it.pdf</v>
      </c>
    </row>
    <row r="39446" spans="1:2" x14ac:dyDescent="0.2">
      <c r="A39446" s="1" t="s">
        <v>26583</v>
      </c>
      <c r="B39446" t="str">
        <f t="shared" si="1297"/>
        <v>https://www.udobaer.de/out/media/public/cust/others/s0000885-2021-ch_it.pdf</v>
      </c>
    </row>
    <row r="39447" spans="1:2" x14ac:dyDescent="0.2">
      <c r="A39447" s="1" t="s">
        <v>26584</v>
      </c>
      <c r="B39447" t="str">
        <f t="shared" si="1297"/>
        <v>https://www.udobaer.de/out/media/public/cust/others/s0000885-2021-ch_it.pdf</v>
      </c>
    </row>
    <row r="39448" spans="1:2" x14ac:dyDescent="0.2">
      <c r="A39448" s="1" t="s">
        <v>26585</v>
      </c>
      <c r="B39448" t="str">
        <f t="shared" si="1297"/>
        <v>https://www.udobaer.de/out/media/public/cust/others/s0000885-2021-ch_it.pdf</v>
      </c>
    </row>
    <row r="39449" spans="1:2" x14ac:dyDescent="0.2">
      <c r="A39449" s="1" t="s">
        <v>26586</v>
      </c>
      <c r="B39449" t="str">
        <f t="shared" si="1297"/>
        <v>https://www.udobaer.de/out/media/public/cust/others/s0000885-2021-ch_it.pdf</v>
      </c>
    </row>
    <row r="39450" spans="1:2" x14ac:dyDescent="0.2">
      <c r="A39450" s="1" t="s">
        <v>26587</v>
      </c>
      <c r="B39450" t="str">
        <f t="shared" si="1297"/>
        <v>https://www.udobaer.de/out/media/public/cust/others/s0000885-2021-ch_it.pdf</v>
      </c>
    </row>
    <row r="39451" spans="1:2" x14ac:dyDescent="0.2">
      <c r="A39451" s="1" t="s">
        <v>26588</v>
      </c>
      <c r="B39451" t="str">
        <f t="shared" si="1297"/>
        <v>https://www.udobaer.de/out/media/public/cust/others/s0000885-2021-ch_it.pdf</v>
      </c>
    </row>
    <row r="39452" spans="1:2" x14ac:dyDescent="0.2">
      <c r="A39452" s="1" t="s">
        <v>26591</v>
      </c>
      <c r="B39452" t="str">
        <f t="shared" si="1297"/>
        <v>https://www.udobaer.de/out/media/public/cust/others/s0000885-2021-ch_it.pdf</v>
      </c>
    </row>
    <row r="39453" spans="1:2" x14ac:dyDescent="0.2">
      <c r="A39453" s="1" t="s">
        <v>26592</v>
      </c>
      <c r="B39453" t="str">
        <f t="shared" si="1297"/>
        <v>https://www.udobaer.de/out/media/public/cust/others/s0000885-2021-ch_it.pdf</v>
      </c>
    </row>
    <row r="39454" spans="1:2" x14ac:dyDescent="0.2">
      <c r="A39454" s="1" t="s">
        <v>26593</v>
      </c>
      <c r="B39454" t="str">
        <f t="shared" si="1297"/>
        <v>https://www.udobaer.de/out/media/public/cust/others/s0000885-2021-ch_it.pdf</v>
      </c>
    </row>
    <row r="39455" spans="1:2" x14ac:dyDescent="0.2">
      <c r="A39455" s="1" t="s">
        <v>26594</v>
      </c>
      <c r="B39455" t="str">
        <f t="shared" si="1297"/>
        <v>https://www.udobaer.de/out/media/public/cust/others/s0000885-2021-ch_it.pdf</v>
      </c>
    </row>
    <row r="39456" spans="1:2" x14ac:dyDescent="0.2">
      <c r="A39456" s="1" t="s">
        <v>26595</v>
      </c>
      <c r="B39456" t="str">
        <f t="shared" si="1297"/>
        <v>https://www.udobaer.de/out/media/public/cust/others/s0000885-2021-ch_it.pdf</v>
      </c>
    </row>
    <row r="39457" spans="1:2" x14ac:dyDescent="0.2">
      <c r="A39457" s="1" t="s">
        <v>26596</v>
      </c>
      <c r="B39457" t="str">
        <f t="shared" si="1297"/>
        <v>https://www.udobaer.de/out/media/public/cust/others/s0000885-2021-ch_it.pdf</v>
      </c>
    </row>
    <row r="39458" spans="1:2" x14ac:dyDescent="0.2">
      <c r="A39458" s="1" t="s">
        <v>26597</v>
      </c>
      <c r="B39458" t="str">
        <f t="shared" si="1297"/>
        <v>https://www.udobaer.de/out/media/public/cust/others/s0000885-2021-ch_it.pdf</v>
      </c>
    </row>
    <row r="39459" spans="1:2" x14ac:dyDescent="0.2">
      <c r="A39459" s="1" t="s">
        <v>26598</v>
      </c>
      <c r="B39459" t="str">
        <f t="shared" si="1297"/>
        <v>https://www.udobaer.de/out/media/public/cust/others/s0000885-2021-ch_it.pdf</v>
      </c>
    </row>
    <row r="39460" spans="1:2" x14ac:dyDescent="0.2">
      <c r="A39460" s="1" t="s">
        <v>26599</v>
      </c>
      <c r="B39460" t="str">
        <f t="shared" si="1297"/>
        <v>https://www.udobaer.de/out/media/public/cust/others/s0000885-2021-ch_it.pdf</v>
      </c>
    </row>
    <row r="39461" spans="1:2" x14ac:dyDescent="0.2">
      <c r="A39461" s="1" t="s">
        <v>27952</v>
      </c>
      <c r="B39461" t="str">
        <f t="shared" si="1297"/>
        <v>https://www.udobaer.de/out/media/public/cust/others/s0000885-2021-ch_it.pdf</v>
      </c>
    </row>
    <row r="39462" spans="1:2" x14ac:dyDescent="0.2">
      <c r="A39462" s="1" t="s">
        <v>38523</v>
      </c>
      <c r="B39462" t="str">
        <f t="shared" si="1297"/>
        <v>https://www.udobaer.de/out/media/public/cust/others/s0000885-2021-ch_it.pdf</v>
      </c>
    </row>
    <row r="39463" spans="1:2" x14ac:dyDescent="0.2">
      <c r="A39463" s="1" t="s">
        <v>38524</v>
      </c>
      <c r="B39463" t="str">
        <f t="shared" si="1297"/>
        <v>https://www.udobaer.de/out/media/public/cust/others/s0000885-2021-ch_it.pdf</v>
      </c>
    </row>
    <row r="39464" spans="1:2" x14ac:dyDescent="0.2">
      <c r="A39464" s="1" t="s">
        <v>38525</v>
      </c>
      <c r="B39464" t="str">
        <f t="shared" si="1297"/>
        <v>https://www.udobaer.de/out/media/public/cust/others/s0000885-2021-ch_it.pdf</v>
      </c>
    </row>
    <row r="39465" spans="1:2" x14ac:dyDescent="0.2">
      <c r="A39465" s="1" t="s">
        <v>38526</v>
      </c>
      <c r="B39465" t="str">
        <f t="shared" si="1297"/>
        <v>https://www.udobaer.de/out/media/public/cust/others/s0000885-2021-ch_it.pdf</v>
      </c>
    </row>
    <row r="39466" spans="1:2" x14ac:dyDescent="0.2">
      <c r="A39466" s="1" t="s">
        <v>38527</v>
      </c>
      <c r="B39466" t="str">
        <f t="shared" si="1297"/>
        <v>https://www.udobaer.de/out/media/public/cust/others/s0000885-2021-ch_it.pdf</v>
      </c>
    </row>
    <row r="39467" spans="1:2" x14ac:dyDescent="0.2">
      <c r="A39467" s="1" t="s">
        <v>38528</v>
      </c>
      <c r="B39467" t="str">
        <f t="shared" si="1297"/>
        <v>https://www.udobaer.de/out/media/public/cust/others/s0000885-2021-ch_it.pdf</v>
      </c>
    </row>
    <row r="39468" spans="1:2" x14ac:dyDescent="0.2">
      <c r="A39468" s="1" t="s">
        <v>38529</v>
      </c>
      <c r="B39468" t="str">
        <f t="shared" si="1297"/>
        <v>https://www.udobaer.de/out/media/public/cust/others/s0000885-2021-ch_it.pdf</v>
      </c>
    </row>
    <row r="39469" spans="1:2" x14ac:dyDescent="0.2">
      <c r="A39469" s="1" t="s">
        <v>38530</v>
      </c>
      <c r="B39469" t="str">
        <f t="shared" si="1297"/>
        <v>https://www.udobaer.de/out/media/public/cust/others/s0000885-2021-ch_it.pdf</v>
      </c>
    </row>
    <row r="39470" spans="1:2" x14ac:dyDescent="0.2">
      <c r="A39470" s="1" t="s">
        <v>38531</v>
      </c>
      <c r="B39470" t="str">
        <f t="shared" si="1297"/>
        <v>https://www.udobaer.de/out/media/public/cust/others/s0000885-2021-ch_it.pdf</v>
      </c>
    </row>
    <row r="39471" spans="1:2" x14ac:dyDescent="0.2">
      <c r="A39471" s="1" t="s">
        <v>38532</v>
      </c>
      <c r="B39471" t="str">
        <f t="shared" ref="B39471:B39534" si="1298">HYPERLINK("https://www.udobaer.de/out/media/public/cust/others/s0000885-2021-ch_it.pdf")</f>
        <v>https://www.udobaer.de/out/media/public/cust/others/s0000885-2021-ch_it.pdf</v>
      </c>
    </row>
    <row r="39472" spans="1:2" x14ac:dyDescent="0.2">
      <c r="A39472" s="1" t="s">
        <v>38533</v>
      </c>
      <c r="B39472" t="str">
        <f t="shared" si="1298"/>
        <v>https://www.udobaer.de/out/media/public/cust/others/s0000885-2021-ch_it.pdf</v>
      </c>
    </row>
    <row r="39473" spans="1:2" x14ac:dyDescent="0.2">
      <c r="A39473" s="1" t="s">
        <v>38534</v>
      </c>
      <c r="B39473" t="str">
        <f t="shared" si="1298"/>
        <v>https://www.udobaer.de/out/media/public/cust/others/s0000885-2021-ch_it.pdf</v>
      </c>
    </row>
    <row r="39474" spans="1:2" x14ac:dyDescent="0.2">
      <c r="A39474" s="1" t="s">
        <v>38535</v>
      </c>
      <c r="B39474" t="str">
        <f t="shared" si="1298"/>
        <v>https://www.udobaer.de/out/media/public/cust/others/s0000885-2021-ch_it.pdf</v>
      </c>
    </row>
    <row r="39475" spans="1:2" x14ac:dyDescent="0.2">
      <c r="A39475" s="1" t="s">
        <v>38536</v>
      </c>
      <c r="B39475" t="str">
        <f t="shared" si="1298"/>
        <v>https://www.udobaer.de/out/media/public/cust/others/s0000885-2021-ch_it.pdf</v>
      </c>
    </row>
    <row r="39476" spans="1:2" x14ac:dyDescent="0.2">
      <c r="A39476" s="1" t="s">
        <v>38537</v>
      </c>
      <c r="B39476" t="str">
        <f t="shared" si="1298"/>
        <v>https://www.udobaer.de/out/media/public/cust/others/s0000885-2021-ch_it.pdf</v>
      </c>
    </row>
    <row r="39477" spans="1:2" x14ac:dyDescent="0.2">
      <c r="A39477" s="1" t="s">
        <v>38538</v>
      </c>
      <c r="B39477" t="str">
        <f t="shared" si="1298"/>
        <v>https://www.udobaer.de/out/media/public/cust/others/s0000885-2021-ch_it.pdf</v>
      </c>
    </row>
    <row r="39478" spans="1:2" x14ac:dyDescent="0.2">
      <c r="A39478" s="1" t="s">
        <v>38539</v>
      </c>
      <c r="B39478" t="str">
        <f t="shared" si="1298"/>
        <v>https://www.udobaer.de/out/media/public/cust/others/s0000885-2021-ch_it.pdf</v>
      </c>
    </row>
    <row r="39479" spans="1:2" x14ac:dyDescent="0.2">
      <c r="A39479" s="1" t="s">
        <v>38540</v>
      </c>
      <c r="B39479" t="str">
        <f t="shared" si="1298"/>
        <v>https://www.udobaer.de/out/media/public/cust/others/s0000885-2021-ch_it.pdf</v>
      </c>
    </row>
    <row r="39480" spans="1:2" x14ac:dyDescent="0.2">
      <c r="A39480" s="1" t="s">
        <v>38561</v>
      </c>
      <c r="B39480" t="str">
        <f t="shared" si="1298"/>
        <v>https://www.udobaer.de/out/media/public/cust/others/s0000885-2021-ch_it.pdf</v>
      </c>
    </row>
    <row r="39481" spans="1:2" x14ac:dyDescent="0.2">
      <c r="A39481" s="1" t="s">
        <v>38562</v>
      </c>
      <c r="B39481" t="str">
        <f t="shared" si="1298"/>
        <v>https://www.udobaer.de/out/media/public/cust/others/s0000885-2021-ch_it.pdf</v>
      </c>
    </row>
    <row r="39482" spans="1:2" x14ac:dyDescent="0.2">
      <c r="A39482" s="1" t="s">
        <v>38563</v>
      </c>
      <c r="B39482" t="str">
        <f t="shared" si="1298"/>
        <v>https://www.udobaer.de/out/media/public/cust/others/s0000885-2021-ch_it.pdf</v>
      </c>
    </row>
    <row r="39483" spans="1:2" x14ac:dyDescent="0.2">
      <c r="A39483" s="1" t="s">
        <v>38564</v>
      </c>
      <c r="B39483" t="str">
        <f t="shared" si="1298"/>
        <v>https://www.udobaer.de/out/media/public/cust/others/s0000885-2021-ch_it.pdf</v>
      </c>
    </row>
    <row r="39484" spans="1:2" x14ac:dyDescent="0.2">
      <c r="A39484" s="1" t="s">
        <v>38565</v>
      </c>
      <c r="B39484" t="str">
        <f t="shared" si="1298"/>
        <v>https://www.udobaer.de/out/media/public/cust/others/s0000885-2021-ch_it.pdf</v>
      </c>
    </row>
    <row r="39485" spans="1:2" x14ac:dyDescent="0.2">
      <c r="A39485" s="1" t="s">
        <v>38566</v>
      </c>
      <c r="B39485" t="str">
        <f t="shared" si="1298"/>
        <v>https://www.udobaer.de/out/media/public/cust/others/s0000885-2021-ch_it.pdf</v>
      </c>
    </row>
    <row r="39486" spans="1:2" x14ac:dyDescent="0.2">
      <c r="A39486" s="1" t="s">
        <v>38567</v>
      </c>
      <c r="B39486" t="str">
        <f t="shared" si="1298"/>
        <v>https://www.udobaer.de/out/media/public/cust/others/s0000885-2021-ch_it.pdf</v>
      </c>
    </row>
    <row r="39487" spans="1:2" x14ac:dyDescent="0.2">
      <c r="A39487" s="1" t="s">
        <v>38568</v>
      </c>
      <c r="B39487" t="str">
        <f t="shared" si="1298"/>
        <v>https://www.udobaer.de/out/media/public/cust/others/s0000885-2021-ch_it.pdf</v>
      </c>
    </row>
    <row r="39488" spans="1:2" x14ac:dyDescent="0.2">
      <c r="A39488" s="1" t="s">
        <v>38569</v>
      </c>
      <c r="B39488" t="str">
        <f t="shared" si="1298"/>
        <v>https://www.udobaer.de/out/media/public/cust/others/s0000885-2021-ch_it.pdf</v>
      </c>
    </row>
    <row r="39489" spans="1:2" x14ac:dyDescent="0.2">
      <c r="A39489" s="1" t="s">
        <v>38570</v>
      </c>
      <c r="B39489" t="str">
        <f t="shared" si="1298"/>
        <v>https://www.udobaer.de/out/media/public/cust/others/s0000885-2021-ch_it.pdf</v>
      </c>
    </row>
    <row r="39490" spans="1:2" x14ac:dyDescent="0.2">
      <c r="A39490" s="1" t="s">
        <v>38571</v>
      </c>
      <c r="B39490" t="str">
        <f t="shared" si="1298"/>
        <v>https://www.udobaer.de/out/media/public/cust/others/s0000885-2021-ch_it.pdf</v>
      </c>
    </row>
    <row r="39491" spans="1:2" x14ac:dyDescent="0.2">
      <c r="A39491" s="1" t="s">
        <v>38572</v>
      </c>
      <c r="B39491" t="str">
        <f t="shared" si="1298"/>
        <v>https://www.udobaer.de/out/media/public/cust/others/s0000885-2021-ch_it.pdf</v>
      </c>
    </row>
    <row r="39492" spans="1:2" x14ac:dyDescent="0.2">
      <c r="A39492" s="1" t="s">
        <v>38573</v>
      </c>
      <c r="B39492" t="str">
        <f t="shared" si="1298"/>
        <v>https://www.udobaer.de/out/media/public/cust/others/s0000885-2021-ch_it.pdf</v>
      </c>
    </row>
    <row r="39493" spans="1:2" x14ac:dyDescent="0.2">
      <c r="A39493" s="1" t="s">
        <v>38574</v>
      </c>
      <c r="B39493" t="str">
        <f t="shared" si="1298"/>
        <v>https://www.udobaer.de/out/media/public/cust/others/s0000885-2021-ch_it.pdf</v>
      </c>
    </row>
    <row r="39494" spans="1:2" x14ac:dyDescent="0.2">
      <c r="A39494" s="1" t="s">
        <v>38575</v>
      </c>
      <c r="B39494" t="str">
        <f t="shared" si="1298"/>
        <v>https://www.udobaer.de/out/media/public/cust/others/s0000885-2021-ch_it.pdf</v>
      </c>
    </row>
    <row r="39495" spans="1:2" x14ac:dyDescent="0.2">
      <c r="A39495" s="1" t="s">
        <v>38576</v>
      </c>
      <c r="B39495" t="str">
        <f t="shared" si="1298"/>
        <v>https://www.udobaer.de/out/media/public/cust/others/s0000885-2021-ch_it.pdf</v>
      </c>
    </row>
    <row r="39496" spans="1:2" x14ac:dyDescent="0.2">
      <c r="A39496" s="1" t="s">
        <v>38577</v>
      </c>
      <c r="B39496" t="str">
        <f t="shared" si="1298"/>
        <v>https://www.udobaer.de/out/media/public/cust/others/s0000885-2021-ch_it.pdf</v>
      </c>
    </row>
    <row r="39497" spans="1:2" x14ac:dyDescent="0.2">
      <c r="A39497" s="1" t="s">
        <v>38578</v>
      </c>
      <c r="B39497" t="str">
        <f t="shared" si="1298"/>
        <v>https://www.udobaer.de/out/media/public/cust/others/s0000885-2021-ch_it.pdf</v>
      </c>
    </row>
    <row r="39498" spans="1:2" x14ac:dyDescent="0.2">
      <c r="A39498" s="1" t="s">
        <v>38579</v>
      </c>
      <c r="B39498" t="str">
        <f t="shared" si="1298"/>
        <v>https://www.udobaer.de/out/media/public/cust/others/s0000885-2021-ch_it.pdf</v>
      </c>
    </row>
    <row r="39499" spans="1:2" x14ac:dyDescent="0.2">
      <c r="A39499" s="1" t="s">
        <v>38580</v>
      </c>
      <c r="B39499" t="str">
        <f t="shared" si="1298"/>
        <v>https://www.udobaer.de/out/media/public/cust/others/s0000885-2021-ch_it.pdf</v>
      </c>
    </row>
    <row r="39500" spans="1:2" x14ac:dyDescent="0.2">
      <c r="A39500" s="1" t="s">
        <v>38581</v>
      </c>
      <c r="B39500" t="str">
        <f t="shared" si="1298"/>
        <v>https://www.udobaer.de/out/media/public/cust/others/s0000885-2021-ch_it.pdf</v>
      </c>
    </row>
    <row r="39501" spans="1:2" x14ac:dyDescent="0.2">
      <c r="A39501" s="1" t="s">
        <v>38582</v>
      </c>
      <c r="B39501" t="str">
        <f t="shared" si="1298"/>
        <v>https://www.udobaer.de/out/media/public/cust/others/s0000885-2021-ch_it.pdf</v>
      </c>
    </row>
    <row r="39502" spans="1:2" x14ac:dyDescent="0.2">
      <c r="A39502" s="1" t="s">
        <v>38583</v>
      </c>
      <c r="B39502" t="str">
        <f t="shared" si="1298"/>
        <v>https://www.udobaer.de/out/media/public/cust/others/s0000885-2021-ch_it.pdf</v>
      </c>
    </row>
    <row r="39503" spans="1:2" x14ac:dyDescent="0.2">
      <c r="A39503" s="1" t="s">
        <v>38584</v>
      </c>
      <c r="B39503" t="str">
        <f t="shared" si="1298"/>
        <v>https://www.udobaer.de/out/media/public/cust/others/s0000885-2021-ch_it.pdf</v>
      </c>
    </row>
    <row r="39504" spans="1:2" x14ac:dyDescent="0.2">
      <c r="A39504" s="1" t="s">
        <v>38585</v>
      </c>
      <c r="B39504" t="str">
        <f t="shared" si="1298"/>
        <v>https://www.udobaer.de/out/media/public/cust/others/s0000885-2021-ch_it.pdf</v>
      </c>
    </row>
    <row r="39505" spans="1:2" x14ac:dyDescent="0.2">
      <c r="A39505" s="1" t="s">
        <v>38586</v>
      </c>
      <c r="B39505" t="str">
        <f t="shared" si="1298"/>
        <v>https://www.udobaer.de/out/media/public/cust/others/s0000885-2021-ch_it.pdf</v>
      </c>
    </row>
    <row r="39506" spans="1:2" x14ac:dyDescent="0.2">
      <c r="A39506" s="1" t="s">
        <v>38587</v>
      </c>
      <c r="B39506" t="str">
        <f t="shared" si="1298"/>
        <v>https://www.udobaer.de/out/media/public/cust/others/s0000885-2021-ch_it.pdf</v>
      </c>
    </row>
    <row r="39507" spans="1:2" x14ac:dyDescent="0.2">
      <c r="A39507" s="1" t="s">
        <v>38588</v>
      </c>
      <c r="B39507" t="str">
        <f t="shared" si="1298"/>
        <v>https://www.udobaer.de/out/media/public/cust/others/s0000885-2021-ch_it.pdf</v>
      </c>
    </row>
    <row r="39508" spans="1:2" x14ac:dyDescent="0.2">
      <c r="A39508" s="1" t="s">
        <v>38589</v>
      </c>
      <c r="B39508" t="str">
        <f t="shared" si="1298"/>
        <v>https://www.udobaer.de/out/media/public/cust/others/s0000885-2021-ch_it.pdf</v>
      </c>
    </row>
    <row r="39509" spans="1:2" x14ac:dyDescent="0.2">
      <c r="A39509" s="1" t="s">
        <v>38590</v>
      </c>
      <c r="B39509" t="str">
        <f t="shared" si="1298"/>
        <v>https://www.udobaer.de/out/media/public/cust/others/s0000885-2021-ch_it.pdf</v>
      </c>
    </row>
    <row r="39510" spans="1:2" x14ac:dyDescent="0.2">
      <c r="A39510" s="1" t="s">
        <v>38591</v>
      </c>
      <c r="B39510" t="str">
        <f t="shared" si="1298"/>
        <v>https://www.udobaer.de/out/media/public/cust/others/s0000885-2021-ch_it.pdf</v>
      </c>
    </row>
    <row r="39511" spans="1:2" x14ac:dyDescent="0.2">
      <c r="A39511" s="1" t="s">
        <v>38592</v>
      </c>
      <c r="B39511" t="str">
        <f t="shared" si="1298"/>
        <v>https://www.udobaer.de/out/media/public/cust/others/s0000885-2021-ch_it.pdf</v>
      </c>
    </row>
    <row r="39512" spans="1:2" x14ac:dyDescent="0.2">
      <c r="A39512" s="1" t="s">
        <v>38593</v>
      </c>
      <c r="B39512" t="str">
        <f t="shared" si="1298"/>
        <v>https://www.udobaer.de/out/media/public/cust/others/s0000885-2021-ch_it.pdf</v>
      </c>
    </row>
    <row r="39513" spans="1:2" x14ac:dyDescent="0.2">
      <c r="A39513" s="1" t="s">
        <v>38594</v>
      </c>
      <c r="B39513" t="str">
        <f t="shared" si="1298"/>
        <v>https://www.udobaer.de/out/media/public/cust/others/s0000885-2021-ch_it.pdf</v>
      </c>
    </row>
    <row r="39514" spans="1:2" x14ac:dyDescent="0.2">
      <c r="A39514" s="1" t="s">
        <v>38595</v>
      </c>
      <c r="B39514" t="str">
        <f t="shared" si="1298"/>
        <v>https://www.udobaer.de/out/media/public/cust/others/s0000885-2021-ch_it.pdf</v>
      </c>
    </row>
    <row r="39515" spans="1:2" x14ac:dyDescent="0.2">
      <c r="A39515" s="1" t="s">
        <v>38596</v>
      </c>
      <c r="B39515" t="str">
        <f t="shared" si="1298"/>
        <v>https://www.udobaer.de/out/media/public/cust/others/s0000885-2021-ch_it.pdf</v>
      </c>
    </row>
    <row r="39516" spans="1:2" x14ac:dyDescent="0.2">
      <c r="A39516" s="1" t="s">
        <v>38597</v>
      </c>
      <c r="B39516" t="str">
        <f t="shared" si="1298"/>
        <v>https://www.udobaer.de/out/media/public/cust/others/s0000885-2021-ch_it.pdf</v>
      </c>
    </row>
    <row r="39517" spans="1:2" x14ac:dyDescent="0.2">
      <c r="A39517" s="1" t="s">
        <v>38598</v>
      </c>
      <c r="B39517" t="str">
        <f t="shared" si="1298"/>
        <v>https://www.udobaer.de/out/media/public/cust/others/s0000885-2021-ch_it.pdf</v>
      </c>
    </row>
    <row r="39518" spans="1:2" x14ac:dyDescent="0.2">
      <c r="A39518" s="1" t="s">
        <v>38599</v>
      </c>
      <c r="B39518" t="str">
        <f t="shared" si="1298"/>
        <v>https://www.udobaer.de/out/media/public/cust/others/s0000885-2021-ch_it.pdf</v>
      </c>
    </row>
    <row r="39519" spans="1:2" x14ac:dyDescent="0.2">
      <c r="A39519" s="1" t="s">
        <v>38600</v>
      </c>
      <c r="B39519" t="str">
        <f t="shared" si="1298"/>
        <v>https://www.udobaer.de/out/media/public/cust/others/s0000885-2021-ch_it.pdf</v>
      </c>
    </row>
    <row r="39520" spans="1:2" x14ac:dyDescent="0.2">
      <c r="A39520" s="1" t="s">
        <v>38601</v>
      </c>
      <c r="B39520" t="str">
        <f t="shared" si="1298"/>
        <v>https://www.udobaer.de/out/media/public/cust/others/s0000885-2021-ch_it.pdf</v>
      </c>
    </row>
    <row r="39521" spans="1:2" x14ac:dyDescent="0.2">
      <c r="A39521" s="1" t="s">
        <v>38602</v>
      </c>
      <c r="B39521" t="str">
        <f t="shared" si="1298"/>
        <v>https://www.udobaer.de/out/media/public/cust/others/s0000885-2021-ch_it.pdf</v>
      </c>
    </row>
    <row r="39522" spans="1:2" x14ac:dyDescent="0.2">
      <c r="A39522" s="1" t="s">
        <v>38603</v>
      </c>
      <c r="B39522" t="str">
        <f t="shared" si="1298"/>
        <v>https://www.udobaer.de/out/media/public/cust/others/s0000885-2021-ch_it.pdf</v>
      </c>
    </row>
    <row r="39523" spans="1:2" x14ac:dyDescent="0.2">
      <c r="A39523" s="1" t="s">
        <v>38604</v>
      </c>
      <c r="B39523" t="str">
        <f t="shared" si="1298"/>
        <v>https://www.udobaer.de/out/media/public/cust/others/s0000885-2021-ch_it.pdf</v>
      </c>
    </row>
    <row r="39524" spans="1:2" x14ac:dyDescent="0.2">
      <c r="A39524" s="1" t="s">
        <v>38605</v>
      </c>
      <c r="B39524" t="str">
        <f t="shared" si="1298"/>
        <v>https://www.udobaer.de/out/media/public/cust/others/s0000885-2021-ch_it.pdf</v>
      </c>
    </row>
    <row r="39525" spans="1:2" x14ac:dyDescent="0.2">
      <c r="A39525" s="1" t="s">
        <v>38606</v>
      </c>
      <c r="B39525" t="str">
        <f t="shared" si="1298"/>
        <v>https://www.udobaer.de/out/media/public/cust/others/s0000885-2021-ch_it.pdf</v>
      </c>
    </row>
    <row r="39526" spans="1:2" x14ac:dyDescent="0.2">
      <c r="A39526" s="1" t="s">
        <v>38607</v>
      </c>
      <c r="B39526" t="str">
        <f t="shared" si="1298"/>
        <v>https://www.udobaer.de/out/media/public/cust/others/s0000885-2021-ch_it.pdf</v>
      </c>
    </row>
    <row r="39527" spans="1:2" x14ac:dyDescent="0.2">
      <c r="A39527" s="1" t="s">
        <v>38608</v>
      </c>
      <c r="B39527" t="str">
        <f t="shared" si="1298"/>
        <v>https://www.udobaer.de/out/media/public/cust/others/s0000885-2021-ch_it.pdf</v>
      </c>
    </row>
    <row r="39528" spans="1:2" x14ac:dyDescent="0.2">
      <c r="A39528" s="1" t="s">
        <v>38609</v>
      </c>
      <c r="B39528" t="str">
        <f t="shared" si="1298"/>
        <v>https://www.udobaer.de/out/media/public/cust/others/s0000885-2021-ch_it.pdf</v>
      </c>
    </row>
    <row r="39529" spans="1:2" x14ac:dyDescent="0.2">
      <c r="A39529" s="1" t="s">
        <v>38610</v>
      </c>
      <c r="B39529" t="str">
        <f t="shared" si="1298"/>
        <v>https://www.udobaer.de/out/media/public/cust/others/s0000885-2021-ch_it.pdf</v>
      </c>
    </row>
    <row r="39530" spans="1:2" x14ac:dyDescent="0.2">
      <c r="A39530" s="1" t="s">
        <v>38611</v>
      </c>
      <c r="B39530" t="str">
        <f t="shared" si="1298"/>
        <v>https://www.udobaer.de/out/media/public/cust/others/s0000885-2021-ch_it.pdf</v>
      </c>
    </row>
    <row r="39531" spans="1:2" x14ac:dyDescent="0.2">
      <c r="A39531" s="1" t="s">
        <v>38612</v>
      </c>
      <c r="B39531" t="str">
        <f t="shared" si="1298"/>
        <v>https://www.udobaer.de/out/media/public/cust/others/s0000885-2021-ch_it.pdf</v>
      </c>
    </row>
    <row r="39532" spans="1:2" x14ac:dyDescent="0.2">
      <c r="A39532" s="1" t="s">
        <v>38613</v>
      </c>
      <c r="B39532" t="str">
        <f t="shared" si="1298"/>
        <v>https://www.udobaer.de/out/media/public/cust/others/s0000885-2021-ch_it.pdf</v>
      </c>
    </row>
    <row r="39533" spans="1:2" x14ac:dyDescent="0.2">
      <c r="A39533" s="1" t="s">
        <v>38614</v>
      </c>
      <c r="B39533" t="str">
        <f t="shared" si="1298"/>
        <v>https://www.udobaer.de/out/media/public/cust/others/s0000885-2021-ch_it.pdf</v>
      </c>
    </row>
    <row r="39534" spans="1:2" x14ac:dyDescent="0.2">
      <c r="A39534" s="1" t="s">
        <v>38615</v>
      </c>
      <c r="B39534" t="str">
        <f t="shared" si="1298"/>
        <v>https://www.udobaer.de/out/media/public/cust/others/s0000885-2021-ch_it.pdf</v>
      </c>
    </row>
    <row r="39535" spans="1:2" x14ac:dyDescent="0.2">
      <c r="A39535" s="1" t="s">
        <v>38616</v>
      </c>
      <c r="B39535" t="str">
        <f t="shared" ref="B39535:B39598" si="1299">HYPERLINK("https://www.udobaer.de/out/media/public/cust/others/s0000885-2021-ch_it.pdf")</f>
        <v>https://www.udobaer.de/out/media/public/cust/others/s0000885-2021-ch_it.pdf</v>
      </c>
    </row>
    <row r="39536" spans="1:2" x14ac:dyDescent="0.2">
      <c r="A39536" s="1" t="s">
        <v>38617</v>
      </c>
      <c r="B39536" t="str">
        <f t="shared" si="1299"/>
        <v>https://www.udobaer.de/out/media/public/cust/others/s0000885-2021-ch_it.pdf</v>
      </c>
    </row>
    <row r="39537" spans="1:2" x14ac:dyDescent="0.2">
      <c r="A39537" s="1" t="s">
        <v>38618</v>
      </c>
      <c r="B39537" t="str">
        <f t="shared" si="1299"/>
        <v>https://www.udobaer.de/out/media/public/cust/others/s0000885-2021-ch_it.pdf</v>
      </c>
    </row>
    <row r="39538" spans="1:2" x14ac:dyDescent="0.2">
      <c r="A39538" s="1" t="s">
        <v>38619</v>
      </c>
      <c r="B39538" t="str">
        <f t="shared" si="1299"/>
        <v>https://www.udobaer.de/out/media/public/cust/others/s0000885-2021-ch_it.pdf</v>
      </c>
    </row>
    <row r="39539" spans="1:2" x14ac:dyDescent="0.2">
      <c r="A39539" s="1" t="s">
        <v>38620</v>
      </c>
      <c r="B39539" t="str">
        <f t="shared" si="1299"/>
        <v>https://www.udobaer.de/out/media/public/cust/others/s0000885-2021-ch_it.pdf</v>
      </c>
    </row>
    <row r="39540" spans="1:2" x14ac:dyDescent="0.2">
      <c r="A39540" s="1" t="s">
        <v>38621</v>
      </c>
      <c r="B39540" t="str">
        <f t="shared" si="1299"/>
        <v>https://www.udobaer.de/out/media/public/cust/others/s0000885-2021-ch_it.pdf</v>
      </c>
    </row>
    <row r="39541" spans="1:2" x14ac:dyDescent="0.2">
      <c r="A39541" s="1" t="s">
        <v>38622</v>
      </c>
      <c r="B39541" t="str">
        <f t="shared" si="1299"/>
        <v>https://www.udobaer.de/out/media/public/cust/others/s0000885-2021-ch_it.pdf</v>
      </c>
    </row>
    <row r="39542" spans="1:2" x14ac:dyDescent="0.2">
      <c r="A39542" s="1" t="s">
        <v>38623</v>
      </c>
      <c r="B39542" t="str">
        <f t="shared" si="1299"/>
        <v>https://www.udobaer.de/out/media/public/cust/others/s0000885-2021-ch_it.pdf</v>
      </c>
    </row>
    <row r="39543" spans="1:2" x14ac:dyDescent="0.2">
      <c r="A39543" s="1" t="s">
        <v>38624</v>
      </c>
      <c r="B39543" t="str">
        <f t="shared" si="1299"/>
        <v>https://www.udobaer.de/out/media/public/cust/others/s0000885-2021-ch_it.pdf</v>
      </c>
    </row>
    <row r="39544" spans="1:2" x14ac:dyDescent="0.2">
      <c r="A39544" s="1" t="s">
        <v>38625</v>
      </c>
      <c r="B39544" t="str">
        <f t="shared" si="1299"/>
        <v>https://www.udobaer.de/out/media/public/cust/others/s0000885-2021-ch_it.pdf</v>
      </c>
    </row>
    <row r="39545" spans="1:2" x14ac:dyDescent="0.2">
      <c r="A39545" s="1" t="s">
        <v>38626</v>
      </c>
      <c r="B39545" t="str">
        <f t="shared" si="1299"/>
        <v>https://www.udobaer.de/out/media/public/cust/others/s0000885-2021-ch_it.pdf</v>
      </c>
    </row>
    <row r="39546" spans="1:2" x14ac:dyDescent="0.2">
      <c r="A39546" s="1" t="s">
        <v>38627</v>
      </c>
      <c r="B39546" t="str">
        <f t="shared" si="1299"/>
        <v>https://www.udobaer.de/out/media/public/cust/others/s0000885-2021-ch_it.pdf</v>
      </c>
    </row>
    <row r="39547" spans="1:2" x14ac:dyDescent="0.2">
      <c r="A39547" s="1" t="s">
        <v>38628</v>
      </c>
      <c r="B39547" t="str">
        <f t="shared" si="1299"/>
        <v>https://www.udobaer.de/out/media/public/cust/others/s0000885-2021-ch_it.pdf</v>
      </c>
    </row>
    <row r="39548" spans="1:2" x14ac:dyDescent="0.2">
      <c r="A39548" s="1" t="s">
        <v>38629</v>
      </c>
      <c r="B39548" t="str">
        <f t="shared" si="1299"/>
        <v>https://www.udobaer.de/out/media/public/cust/others/s0000885-2021-ch_it.pdf</v>
      </c>
    </row>
    <row r="39549" spans="1:2" x14ac:dyDescent="0.2">
      <c r="A39549" s="1" t="s">
        <v>38630</v>
      </c>
      <c r="B39549" t="str">
        <f t="shared" si="1299"/>
        <v>https://www.udobaer.de/out/media/public/cust/others/s0000885-2021-ch_it.pdf</v>
      </c>
    </row>
    <row r="39550" spans="1:2" x14ac:dyDescent="0.2">
      <c r="A39550" s="1" t="s">
        <v>38631</v>
      </c>
      <c r="B39550" t="str">
        <f t="shared" si="1299"/>
        <v>https://www.udobaer.de/out/media/public/cust/others/s0000885-2021-ch_it.pdf</v>
      </c>
    </row>
    <row r="39551" spans="1:2" x14ac:dyDescent="0.2">
      <c r="A39551" s="1" t="s">
        <v>38632</v>
      </c>
      <c r="B39551" t="str">
        <f t="shared" si="1299"/>
        <v>https://www.udobaer.de/out/media/public/cust/others/s0000885-2021-ch_it.pdf</v>
      </c>
    </row>
    <row r="39552" spans="1:2" x14ac:dyDescent="0.2">
      <c r="A39552" s="1" t="s">
        <v>39053</v>
      </c>
      <c r="B39552" t="str">
        <f t="shared" si="1299"/>
        <v>https://www.udobaer.de/out/media/public/cust/others/s0000885-2021-ch_it.pdf</v>
      </c>
    </row>
    <row r="39553" spans="1:2" x14ac:dyDescent="0.2">
      <c r="A39553" s="1" t="s">
        <v>39054</v>
      </c>
      <c r="B39553" t="str">
        <f t="shared" si="1299"/>
        <v>https://www.udobaer.de/out/media/public/cust/others/s0000885-2021-ch_it.pdf</v>
      </c>
    </row>
    <row r="39554" spans="1:2" x14ac:dyDescent="0.2">
      <c r="A39554" s="1" t="s">
        <v>39055</v>
      </c>
      <c r="B39554" t="str">
        <f t="shared" si="1299"/>
        <v>https://www.udobaer.de/out/media/public/cust/others/s0000885-2021-ch_it.pdf</v>
      </c>
    </row>
    <row r="39555" spans="1:2" x14ac:dyDescent="0.2">
      <c r="A39555" s="1" t="s">
        <v>39056</v>
      </c>
      <c r="B39555" t="str">
        <f t="shared" si="1299"/>
        <v>https://www.udobaer.de/out/media/public/cust/others/s0000885-2021-ch_it.pdf</v>
      </c>
    </row>
    <row r="39556" spans="1:2" x14ac:dyDescent="0.2">
      <c r="A39556" s="1" t="s">
        <v>39057</v>
      </c>
      <c r="B39556" t="str">
        <f t="shared" si="1299"/>
        <v>https://www.udobaer.de/out/media/public/cust/others/s0000885-2021-ch_it.pdf</v>
      </c>
    </row>
    <row r="39557" spans="1:2" x14ac:dyDescent="0.2">
      <c r="A39557" s="1" t="s">
        <v>39058</v>
      </c>
      <c r="B39557" t="str">
        <f t="shared" si="1299"/>
        <v>https://www.udobaer.de/out/media/public/cust/others/s0000885-2021-ch_it.pdf</v>
      </c>
    </row>
    <row r="39558" spans="1:2" x14ac:dyDescent="0.2">
      <c r="A39558" s="1" t="s">
        <v>39059</v>
      </c>
      <c r="B39558" t="str">
        <f t="shared" si="1299"/>
        <v>https://www.udobaer.de/out/media/public/cust/others/s0000885-2021-ch_it.pdf</v>
      </c>
    </row>
    <row r="39559" spans="1:2" x14ac:dyDescent="0.2">
      <c r="A39559" s="1" t="s">
        <v>39060</v>
      </c>
      <c r="B39559" t="str">
        <f t="shared" si="1299"/>
        <v>https://www.udobaer.de/out/media/public/cust/others/s0000885-2021-ch_it.pdf</v>
      </c>
    </row>
    <row r="39560" spans="1:2" x14ac:dyDescent="0.2">
      <c r="A39560" s="1" t="s">
        <v>39061</v>
      </c>
      <c r="B39560" t="str">
        <f t="shared" si="1299"/>
        <v>https://www.udobaer.de/out/media/public/cust/others/s0000885-2021-ch_it.pdf</v>
      </c>
    </row>
    <row r="39561" spans="1:2" x14ac:dyDescent="0.2">
      <c r="A39561" s="1" t="s">
        <v>39062</v>
      </c>
      <c r="B39561" t="str">
        <f t="shared" si="1299"/>
        <v>https://www.udobaer.de/out/media/public/cust/others/s0000885-2021-ch_it.pdf</v>
      </c>
    </row>
    <row r="39562" spans="1:2" x14ac:dyDescent="0.2">
      <c r="A39562" s="1" t="s">
        <v>39063</v>
      </c>
      <c r="B39562" t="str">
        <f t="shared" si="1299"/>
        <v>https://www.udobaer.de/out/media/public/cust/others/s0000885-2021-ch_it.pdf</v>
      </c>
    </row>
    <row r="39563" spans="1:2" x14ac:dyDescent="0.2">
      <c r="A39563" s="1" t="s">
        <v>39064</v>
      </c>
      <c r="B39563" t="str">
        <f t="shared" si="1299"/>
        <v>https://www.udobaer.de/out/media/public/cust/others/s0000885-2021-ch_it.pdf</v>
      </c>
    </row>
    <row r="39564" spans="1:2" x14ac:dyDescent="0.2">
      <c r="A39564" s="1" t="s">
        <v>39065</v>
      </c>
      <c r="B39564" t="str">
        <f t="shared" si="1299"/>
        <v>https://www.udobaer.de/out/media/public/cust/others/s0000885-2021-ch_it.pdf</v>
      </c>
    </row>
    <row r="39565" spans="1:2" x14ac:dyDescent="0.2">
      <c r="A39565" s="1" t="s">
        <v>39066</v>
      </c>
      <c r="B39565" t="str">
        <f t="shared" si="1299"/>
        <v>https://www.udobaer.de/out/media/public/cust/others/s0000885-2021-ch_it.pdf</v>
      </c>
    </row>
    <row r="39566" spans="1:2" x14ac:dyDescent="0.2">
      <c r="A39566" s="1" t="s">
        <v>39067</v>
      </c>
      <c r="B39566" t="str">
        <f t="shared" si="1299"/>
        <v>https://www.udobaer.de/out/media/public/cust/others/s0000885-2021-ch_it.pdf</v>
      </c>
    </row>
    <row r="39567" spans="1:2" x14ac:dyDescent="0.2">
      <c r="A39567" s="1" t="s">
        <v>39068</v>
      </c>
      <c r="B39567" t="str">
        <f t="shared" si="1299"/>
        <v>https://www.udobaer.de/out/media/public/cust/others/s0000885-2021-ch_it.pdf</v>
      </c>
    </row>
    <row r="39568" spans="1:2" x14ac:dyDescent="0.2">
      <c r="A39568" s="1" t="s">
        <v>39069</v>
      </c>
      <c r="B39568" t="str">
        <f t="shared" si="1299"/>
        <v>https://www.udobaer.de/out/media/public/cust/others/s0000885-2021-ch_it.pdf</v>
      </c>
    </row>
    <row r="39569" spans="1:2" x14ac:dyDescent="0.2">
      <c r="A39569" s="1" t="s">
        <v>39070</v>
      </c>
      <c r="B39569" t="str">
        <f t="shared" si="1299"/>
        <v>https://www.udobaer.de/out/media/public/cust/others/s0000885-2021-ch_it.pdf</v>
      </c>
    </row>
    <row r="39570" spans="1:2" x14ac:dyDescent="0.2">
      <c r="A39570" s="1" t="s">
        <v>39071</v>
      </c>
      <c r="B39570" t="str">
        <f t="shared" si="1299"/>
        <v>https://www.udobaer.de/out/media/public/cust/others/s0000885-2021-ch_it.pdf</v>
      </c>
    </row>
    <row r="39571" spans="1:2" x14ac:dyDescent="0.2">
      <c r="A39571" s="1" t="s">
        <v>39072</v>
      </c>
      <c r="B39571" t="str">
        <f t="shared" si="1299"/>
        <v>https://www.udobaer.de/out/media/public/cust/others/s0000885-2021-ch_it.pdf</v>
      </c>
    </row>
    <row r="39572" spans="1:2" x14ac:dyDescent="0.2">
      <c r="A39572" s="1" t="s">
        <v>39073</v>
      </c>
      <c r="B39572" t="str">
        <f t="shared" si="1299"/>
        <v>https://www.udobaer.de/out/media/public/cust/others/s0000885-2021-ch_it.pdf</v>
      </c>
    </row>
    <row r="39573" spans="1:2" x14ac:dyDescent="0.2">
      <c r="A39573" s="1" t="s">
        <v>39074</v>
      </c>
      <c r="B39573" t="str">
        <f t="shared" si="1299"/>
        <v>https://www.udobaer.de/out/media/public/cust/others/s0000885-2021-ch_it.pdf</v>
      </c>
    </row>
    <row r="39574" spans="1:2" x14ac:dyDescent="0.2">
      <c r="A39574" s="1" t="s">
        <v>39075</v>
      </c>
      <c r="B39574" t="str">
        <f t="shared" si="1299"/>
        <v>https://www.udobaer.de/out/media/public/cust/others/s0000885-2021-ch_it.pdf</v>
      </c>
    </row>
    <row r="39575" spans="1:2" x14ac:dyDescent="0.2">
      <c r="A39575" s="1" t="s">
        <v>39076</v>
      </c>
      <c r="B39575" t="str">
        <f t="shared" si="1299"/>
        <v>https://www.udobaer.de/out/media/public/cust/others/s0000885-2021-ch_it.pdf</v>
      </c>
    </row>
    <row r="39576" spans="1:2" x14ac:dyDescent="0.2">
      <c r="A39576" s="1" t="s">
        <v>39077</v>
      </c>
      <c r="B39576" t="str">
        <f t="shared" si="1299"/>
        <v>https://www.udobaer.de/out/media/public/cust/others/s0000885-2021-ch_it.pdf</v>
      </c>
    </row>
    <row r="39577" spans="1:2" x14ac:dyDescent="0.2">
      <c r="A39577" s="1" t="s">
        <v>39078</v>
      </c>
      <c r="B39577" t="str">
        <f t="shared" si="1299"/>
        <v>https://www.udobaer.de/out/media/public/cust/others/s0000885-2021-ch_it.pdf</v>
      </c>
    </row>
    <row r="39578" spans="1:2" x14ac:dyDescent="0.2">
      <c r="A39578" s="1" t="s">
        <v>39079</v>
      </c>
      <c r="B39578" t="str">
        <f t="shared" si="1299"/>
        <v>https://www.udobaer.de/out/media/public/cust/others/s0000885-2021-ch_it.pdf</v>
      </c>
    </row>
    <row r="39579" spans="1:2" x14ac:dyDescent="0.2">
      <c r="A39579" s="1" t="s">
        <v>39080</v>
      </c>
      <c r="B39579" t="str">
        <f t="shared" si="1299"/>
        <v>https://www.udobaer.de/out/media/public/cust/others/s0000885-2021-ch_it.pdf</v>
      </c>
    </row>
    <row r="39580" spans="1:2" x14ac:dyDescent="0.2">
      <c r="A39580" s="1" t="s">
        <v>39081</v>
      </c>
      <c r="B39580" t="str">
        <f t="shared" si="1299"/>
        <v>https://www.udobaer.de/out/media/public/cust/others/s0000885-2021-ch_it.pdf</v>
      </c>
    </row>
    <row r="39581" spans="1:2" x14ac:dyDescent="0.2">
      <c r="A39581" s="1" t="s">
        <v>39082</v>
      </c>
      <c r="B39581" t="str">
        <f t="shared" si="1299"/>
        <v>https://www.udobaer.de/out/media/public/cust/others/s0000885-2021-ch_it.pdf</v>
      </c>
    </row>
    <row r="39582" spans="1:2" x14ac:dyDescent="0.2">
      <c r="A39582" s="1" t="s">
        <v>39083</v>
      </c>
      <c r="B39582" t="str">
        <f t="shared" si="1299"/>
        <v>https://www.udobaer.de/out/media/public/cust/others/s0000885-2021-ch_it.pdf</v>
      </c>
    </row>
    <row r="39583" spans="1:2" x14ac:dyDescent="0.2">
      <c r="A39583" s="1" t="s">
        <v>39084</v>
      </c>
      <c r="B39583" t="str">
        <f t="shared" si="1299"/>
        <v>https://www.udobaer.de/out/media/public/cust/others/s0000885-2021-ch_it.pdf</v>
      </c>
    </row>
    <row r="39584" spans="1:2" x14ac:dyDescent="0.2">
      <c r="A39584" s="1" t="s">
        <v>39085</v>
      </c>
      <c r="B39584" t="str">
        <f t="shared" si="1299"/>
        <v>https://www.udobaer.de/out/media/public/cust/others/s0000885-2021-ch_it.pdf</v>
      </c>
    </row>
    <row r="39585" spans="1:2" x14ac:dyDescent="0.2">
      <c r="A39585" s="1" t="s">
        <v>39086</v>
      </c>
      <c r="B39585" t="str">
        <f t="shared" si="1299"/>
        <v>https://www.udobaer.de/out/media/public/cust/others/s0000885-2021-ch_it.pdf</v>
      </c>
    </row>
    <row r="39586" spans="1:2" x14ac:dyDescent="0.2">
      <c r="A39586" s="1" t="s">
        <v>39087</v>
      </c>
      <c r="B39586" t="str">
        <f t="shared" si="1299"/>
        <v>https://www.udobaer.de/out/media/public/cust/others/s0000885-2021-ch_it.pdf</v>
      </c>
    </row>
    <row r="39587" spans="1:2" x14ac:dyDescent="0.2">
      <c r="A39587" s="1" t="s">
        <v>39088</v>
      </c>
      <c r="B39587" t="str">
        <f t="shared" si="1299"/>
        <v>https://www.udobaer.de/out/media/public/cust/others/s0000885-2021-ch_it.pdf</v>
      </c>
    </row>
    <row r="39588" spans="1:2" x14ac:dyDescent="0.2">
      <c r="A39588" s="1" t="s">
        <v>39089</v>
      </c>
      <c r="B39588" t="str">
        <f t="shared" si="1299"/>
        <v>https://www.udobaer.de/out/media/public/cust/others/s0000885-2021-ch_it.pdf</v>
      </c>
    </row>
    <row r="39589" spans="1:2" x14ac:dyDescent="0.2">
      <c r="A39589" s="1" t="s">
        <v>39090</v>
      </c>
      <c r="B39589" t="str">
        <f t="shared" si="1299"/>
        <v>https://www.udobaer.de/out/media/public/cust/others/s0000885-2021-ch_it.pdf</v>
      </c>
    </row>
    <row r="39590" spans="1:2" x14ac:dyDescent="0.2">
      <c r="A39590" s="1" t="s">
        <v>39091</v>
      </c>
      <c r="B39590" t="str">
        <f t="shared" si="1299"/>
        <v>https://www.udobaer.de/out/media/public/cust/others/s0000885-2021-ch_it.pdf</v>
      </c>
    </row>
    <row r="39591" spans="1:2" x14ac:dyDescent="0.2">
      <c r="A39591" s="1" t="s">
        <v>39092</v>
      </c>
      <c r="B39591" t="str">
        <f t="shared" si="1299"/>
        <v>https://www.udobaer.de/out/media/public/cust/others/s0000885-2021-ch_it.pdf</v>
      </c>
    </row>
    <row r="39592" spans="1:2" x14ac:dyDescent="0.2">
      <c r="A39592" s="1" t="s">
        <v>39093</v>
      </c>
      <c r="B39592" t="str">
        <f t="shared" si="1299"/>
        <v>https://www.udobaer.de/out/media/public/cust/others/s0000885-2021-ch_it.pdf</v>
      </c>
    </row>
    <row r="39593" spans="1:2" x14ac:dyDescent="0.2">
      <c r="A39593" s="1" t="s">
        <v>39094</v>
      </c>
      <c r="B39593" t="str">
        <f t="shared" si="1299"/>
        <v>https://www.udobaer.de/out/media/public/cust/others/s0000885-2021-ch_it.pdf</v>
      </c>
    </row>
    <row r="39594" spans="1:2" x14ac:dyDescent="0.2">
      <c r="A39594" s="1" t="s">
        <v>39095</v>
      </c>
      <c r="B39594" t="str">
        <f t="shared" si="1299"/>
        <v>https://www.udobaer.de/out/media/public/cust/others/s0000885-2021-ch_it.pdf</v>
      </c>
    </row>
    <row r="39595" spans="1:2" x14ac:dyDescent="0.2">
      <c r="A39595" s="1" t="s">
        <v>39096</v>
      </c>
      <c r="B39595" t="str">
        <f t="shared" si="1299"/>
        <v>https://www.udobaer.de/out/media/public/cust/others/s0000885-2021-ch_it.pdf</v>
      </c>
    </row>
    <row r="39596" spans="1:2" x14ac:dyDescent="0.2">
      <c r="A39596" s="1" t="s">
        <v>39097</v>
      </c>
      <c r="B39596" t="str">
        <f t="shared" si="1299"/>
        <v>https://www.udobaer.de/out/media/public/cust/others/s0000885-2021-ch_it.pdf</v>
      </c>
    </row>
    <row r="39597" spans="1:2" x14ac:dyDescent="0.2">
      <c r="A39597" s="1" t="s">
        <v>39098</v>
      </c>
      <c r="B39597" t="str">
        <f t="shared" si="1299"/>
        <v>https://www.udobaer.de/out/media/public/cust/others/s0000885-2021-ch_it.pdf</v>
      </c>
    </row>
    <row r="39598" spans="1:2" x14ac:dyDescent="0.2">
      <c r="A39598" s="1" t="s">
        <v>39099</v>
      </c>
      <c r="B39598" t="str">
        <f t="shared" si="1299"/>
        <v>https://www.udobaer.de/out/media/public/cust/others/s0000885-2021-ch_it.pdf</v>
      </c>
    </row>
    <row r="39599" spans="1:2" x14ac:dyDescent="0.2">
      <c r="A39599" s="1" t="s">
        <v>39100</v>
      </c>
      <c r="B39599" t="str">
        <f t="shared" ref="B39599:B39662" si="1300">HYPERLINK("https://www.udobaer.de/out/media/public/cust/others/s0000885-2021-ch_it.pdf")</f>
        <v>https://www.udobaer.de/out/media/public/cust/others/s0000885-2021-ch_it.pdf</v>
      </c>
    </row>
    <row r="39600" spans="1:2" x14ac:dyDescent="0.2">
      <c r="A39600" s="1" t="s">
        <v>39101</v>
      </c>
      <c r="B39600" t="str">
        <f t="shared" si="1300"/>
        <v>https://www.udobaer.de/out/media/public/cust/others/s0000885-2021-ch_it.pdf</v>
      </c>
    </row>
    <row r="39601" spans="1:2" x14ac:dyDescent="0.2">
      <c r="A39601" s="1" t="s">
        <v>39102</v>
      </c>
      <c r="B39601" t="str">
        <f t="shared" si="1300"/>
        <v>https://www.udobaer.de/out/media/public/cust/others/s0000885-2021-ch_it.pdf</v>
      </c>
    </row>
    <row r="39602" spans="1:2" x14ac:dyDescent="0.2">
      <c r="A39602" s="1" t="s">
        <v>39103</v>
      </c>
      <c r="B39602" t="str">
        <f t="shared" si="1300"/>
        <v>https://www.udobaer.de/out/media/public/cust/others/s0000885-2021-ch_it.pdf</v>
      </c>
    </row>
    <row r="39603" spans="1:2" x14ac:dyDescent="0.2">
      <c r="A39603" s="1" t="s">
        <v>39104</v>
      </c>
      <c r="B39603" t="str">
        <f t="shared" si="1300"/>
        <v>https://www.udobaer.de/out/media/public/cust/others/s0000885-2021-ch_it.pdf</v>
      </c>
    </row>
    <row r="39604" spans="1:2" x14ac:dyDescent="0.2">
      <c r="A39604" s="1" t="s">
        <v>39105</v>
      </c>
      <c r="B39604" t="str">
        <f t="shared" si="1300"/>
        <v>https://www.udobaer.de/out/media/public/cust/others/s0000885-2021-ch_it.pdf</v>
      </c>
    </row>
    <row r="39605" spans="1:2" x14ac:dyDescent="0.2">
      <c r="A39605" s="1" t="s">
        <v>39106</v>
      </c>
      <c r="B39605" t="str">
        <f t="shared" si="1300"/>
        <v>https://www.udobaer.de/out/media/public/cust/others/s0000885-2021-ch_it.pdf</v>
      </c>
    </row>
    <row r="39606" spans="1:2" x14ac:dyDescent="0.2">
      <c r="A39606" s="1" t="s">
        <v>39107</v>
      </c>
      <c r="B39606" t="str">
        <f t="shared" si="1300"/>
        <v>https://www.udobaer.de/out/media/public/cust/others/s0000885-2021-ch_it.pdf</v>
      </c>
    </row>
    <row r="39607" spans="1:2" x14ac:dyDescent="0.2">
      <c r="A39607" s="1" t="s">
        <v>39108</v>
      </c>
      <c r="B39607" t="str">
        <f t="shared" si="1300"/>
        <v>https://www.udobaer.de/out/media/public/cust/others/s0000885-2021-ch_it.pdf</v>
      </c>
    </row>
    <row r="39608" spans="1:2" x14ac:dyDescent="0.2">
      <c r="A39608" s="1" t="s">
        <v>39109</v>
      </c>
      <c r="B39608" t="str">
        <f t="shared" si="1300"/>
        <v>https://www.udobaer.de/out/media/public/cust/others/s0000885-2021-ch_it.pdf</v>
      </c>
    </row>
    <row r="39609" spans="1:2" x14ac:dyDescent="0.2">
      <c r="A39609" s="1" t="s">
        <v>39110</v>
      </c>
      <c r="B39609" t="str">
        <f t="shared" si="1300"/>
        <v>https://www.udobaer.de/out/media/public/cust/others/s0000885-2021-ch_it.pdf</v>
      </c>
    </row>
    <row r="39610" spans="1:2" x14ac:dyDescent="0.2">
      <c r="A39610" s="1" t="s">
        <v>39111</v>
      </c>
      <c r="B39610" t="str">
        <f t="shared" si="1300"/>
        <v>https://www.udobaer.de/out/media/public/cust/others/s0000885-2021-ch_it.pdf</v>
      </c>
    </row>
    <row r="39611" spans="1:2" x14ac:dyDescent="0.2">
      <c r="A39611" s="1" t="s">
        <v>39112</v>
      </c>
      <c r="B39611" t="str">
        <f t="shared" si="1300"/>
        <v>https://www.udobaer.de/out/media/public/cust/others/s0000885-2021-ch_it.pdf</v>
      </c>
    </row>
    <row r="39612" spans="1:2" x14ac:dyDescent="0.2">
      <c r="A39612" s="1" t="s">
        <v>39113</v>
      </c>
      <c r="B39612" t="str">
        <f t="shared" si="1300"/>
        <v>https://www.udobaer.de/out/media/public/cust/others/s0000885-2021-ch_it.pdf</v>
      </c>
    </row>
    <row r="39613" spans="1:2" x14ac:dyDescent="0.2">
      <c r="A39613" s="1" t="s">
        <v>39114</v>
      </c>
      <c r="B39613" t="str">
        <f t="shared" si="1300"/>
        <v>https://www.udobaer.de/out/media/public/cust/others/s0000885-2021-ch_it.pdf</v>
      </c>
    </row>
    <row r="39614" spans="1:2" x14ac:dyDescent="0.2">
      <c r="A39614" s="1" t="s">
        <v>39115</v>
      </c>
      <c r="B39614" t="str">
        <f t="shared" si="1300"/>
        <v>https://www.udobaer.de/out/media/public/cust/others/s0000885-2021-ch_it.pdf</v>
      </c>
    </row>
    <row r="39615" spans="1:2" x14ac:dyDescent="0.2">
      <c r="A39615" s="1" t="s">
        <v>39116</v>
      </c>
      <c r="B39615" t="str">
        <f t="shared" si="1300"/>
        <v>https://www.udobaer.de/out/media/public/cust/others/s0000885-2021-ch_it.pdf</v>
      </c>
    </row>
    <row r="39616" spans="1:2" x14ac:dyDescent="0.2">
      <c r="A39616" s="1" t="s">
        <v>39117</v>
      </c>
      <c r="B39616" t="str">
        <f t="shared" si="1300"/>
        <v>https://www.udobaer.de/out/media/public/cust/others/s0000885-2021-ch_it.pdf</v>
      </c>
    </row>
    <row r="39617" spans="1:2" x14ac:dyDescent="0.2">
      <c r="A39617" s="1" t="s">
        <v>39118</v>
      </c>
      <c r="B39617" t="str">
        <f t="shared" si="1300"/>
        <v>https://www.udobaer.de/out/media/public/cust/others/s0000885-2021-ch_it.pdf</v>
      </c>
    </row>
    <row r="39618" spans="1:2" x14ac:dyDescent="0.2">
      <c r="A39618" s="1" t="s">
        <v>39119</v>
      </c>
      <c r="B39618" t="str">
        <f t="shared" si="1300"/>
        <v>https://www.udobaer.de/out/media/public/cust/others/s0000885-2021-ch_it.pdf</v>
      </c>
    </row>
    <row r="39619" spans="1:2" x14ac:dyDescent="0.2">
      <c r="A39619" s="1" t="s">
        <v>39120</v>
      </c>
      <c r="B39619" t="str">
        <f t="shared" si="1300"/>
        <v>https://www.udobaer.de/out/media/public/cust/others/s0000885-2021-ch_it.pdf</v>
      </c>
    </row>
    <row r="39620" spans="1:2" x14ac:dyDescent="0.2">
      <c r="A39620" s="1" t="s">
        <v>39121</v>
      </c>
      <c r="B39620" t="str">
        <f t="shared" si="1300"/>
        <v>https://www.udobaer.de/out/media/public/cust/others/s0000885-2021-ch_it.pdf</v>
      </c>
    </row>
    <row r="39621" spans="1:2" x14ac:dyDescent="0.2">
      <c r="A39621" s="1" t="s">
        <v>39122</v>
      </c>
      <c r="B39621" t="str">
        <f t="shared" si="1300"/>
        <v>https://www.udobaer.de/out/media/public/cust/others/s0000885-2021-ch_it.pdf</v>
      </c>
    </row>
    <row r="39622" spans="1:2" x14ac:dyDescent="0.2">
      <c r="A39622" s="1" t="s">
        <v>39123</v>
      </c>
      <c r="B39622" t="str">
        <f t="shared" si="1300"/>
        <v>https://www.udobaer.de/out/media/public/cust/others/s0000885-2021-ch_it.pdf</v>
      </c>
    </row>
    <row r="39623" spans="1:2" x14ac:dyDescent="0.2">
      <c r="A39623" s="1" t="s">
        <v>39124</v>
      </c>
      <c r="B39623" t="str">
        <f t="shared" si="1300"/>
        <v>https://www.udobaer.de/out/media/public/cust/others/s0000885-2021-ch_it.pdf</v>
      </c>
    </row>
    <row r="39624" spans="1:2" x14ac:dyDescent="0.2">
      <c r="A39624" s="1" t="s">
        <v>39125</v>
      </c>
      <c r="B39624" t="str">
        <f t="shared" si="1300"/>
        <v>https://www.udobaer.de/out/media/public/cust/others/s0000885-2021-ch_it.pdf</v>
      </c>
    </row>
    <row r="39625" spans="1:2" x14ac:dyDescent="0.2">
      <c r="A39625" s="1" t="s">
        <v>39126</v>
      </c>
      <c r="B39625" t="str">
        <f t="shared" si="1300"/>
        <v>https://www.udobaer.de/out/media/public/cust/others/s0000885-2021-ch_it.pdf</v>
      </c>
    </row>
    <row r="39626" spans="1:2" x14ac:dyDescent="0.2">
      <c r="A39626" s="1" t="s">
        <v>39127</v>
      </c>
      <c r="B39626" t="str">
        <f t="shared" si="1300"/>
        <v>https://www.udobaer.de/out/media/public/cust/others/s0000885-2021-ch_it.pdf</v>
      </c>
    </row>
    <row r="39627" spans="1:2" x14ac:dyDescent="0.2">
      <c r="A39627" s="1" t="s">
        <v>39128</v>
      </c>
      <c r="B39627" t="str">
        <f t="shared" si="1300"/>
        <v>https://www.udobaer.de/out/media/public/cust/others/s0000885-2021-ch_it.pdf</v>
      </c>
    </row>
    <row r="39628" spans="1:2" x14ac:dyDescent="0.2">
      <c r="A39628" s="1" t="s">
        <v>39129</v>
      </c>
      <c r="B39628" t="str">
        <f t="shared" si="1300"/>
        <v>https://www.udobaer.de/out/media/public/cust/others/s0000885-2021-ch_it.pdf</v>
      </c>
    </row>
    <row r="39629" spans="1:2" x14ac:dyDescent="0.2">
      <c r="A39629" s="1" t="s">
        <v>39130</v>
      </c>
      <c r="B39629" t="str">
        <f t="shared" si="1300"/>
        <v>https://www.udobaer.de/out/media/public/cust/others/s0000885-2021-ch_it.pdf</v>
      </c>
    </row>
    <row r="39630" spans="1:2" x14ac:dyDescent="0.2">
      <c r="A39630" s="1" t="s">
        <v>39131</v>
      </c>
      <c r="B39630" t="str">
        <f t="shared" si="1300"/>
        <v>https://www.udobaer.de/out/media/public/cust/others/s0000885-2021-ch_it.pdf</v>
      </c>
    </row>
    <row r="39631" spans="1:2" x14ac:dyDescent="0.2">
      <c r="A39631" s="1" t="s">
        <v>39132</v>
      </c>
      <c r="B39631" t="str">
        <f t="shared" si="1300"/>
        <v>https://www.udobaer.de/out/media/public/cust/others/s0000885-2021-ch_it.pdf</v>
      </c>
    </row>
    <row r="39632" spans="1:2" x14ac:dyDescent="0.2">
      <c r="A39632" s="1" t="s">
        <v>39133</v>
      </c>
      <c r="B39632" t="str">
        <f t="shared" si="1300"/>
        <v>https://www.udobaer.de/out/media/public/cust/others/s0000885-2021-ch_it.pdf</v>
      </c>
    </row>
    <row r="39633" spans="1:2" x14ac:dyDescent="0.2">
      <c r="A39633" s="1" t="s">
        <v>39134</v>
      </c>
      <c r="B39633" t="str">
        <f t="shared" si="1300"/>
        <v>https://www.udobaer.de/out/media/public/cust/others/s0000885-2021-ch_it.pdf</v>
      </c>
    </row>
    <row r="39634" spans="1:2" x14ac:dyDescent="0.2">
      <c r="A39634" s="1" t="s">
        <v>39135</v>
      </c>
      <c r="B39634" t="str">
        <f t="shared" si="1300"/>
        <v>https://www.udobaer.de/out/media/public/cust/others/s0000885-2021-ch_it.pdf</v>
      </c>
    </row>
    <row r="39635" spans="1:2" x14ac:dyDescent="0.2">
      <c r="A39635" s="1" t="s">
        <v>39136</v>
      </c>
      <c r="B39635" t="str">
        <f t="shared" si="1300"/>
        <v>https://www.udobaer.de/out/media/public/cust/others/s0000885-2021-ch_it.pdf</v>
      </c>
    </row>
    <row r="39636" spans="1:2" x14ac:dyDescent="0.2">
      <c r="A39636" s="1" t="s">
        <v>39137</v>
      </c>
      <c r="B39636" t="str">
        <f t="shared" si="1300"/>
        <v>https://www.udobaer.de/out/media/public/cust/others/s0000885-2021-ch_it.pdf</v>
      </c>
    </row>
    <row r="39637" spans="1:2" x14ac:dyDescent="0.2">
      <c r="A39637" s="1" t="s">
        <v>39138</v>
      </c>
      <c r="B39637" t="str">
        <f t="shared" si="1300"/>
        <v>https://www.udobaer.de/out/media/public/cust/others/s0000885-2021-ch_it.pdf</v>
      </c>
    </row>
    <row r="39638" spans="1:2" x14ac:dyDescent="0.2">
      <c r="A39638" s="1" t="s">
        <v>39139</v>
      </c>
      <c r="B39638" t="str">
        <f t="shared" si="1300"/>
        <v>https://www.udobaer.de/out/media/public/cust/others/s0000885-2021-ch_it.pdf</v>
      </c>
    </row>
    <row r="39639" spans="1:2" x14ac:dyDescent="0.2">
      <c r="A39639" s="1" t="s">
        <v>39140</v>
      </c>
      <c r="B39639" t="str">
        <f t="shared" si="1300"/>
        <v>https://www.udobaer.de/out/media/public/cust/others/s0000885-2021-ch_it.pdf</v>
      </c>
    </row>
    <row r="39640" spans="1:2" x14ac:dyDescent="0.2">
      <c r="A39640" s="1" t="s">
        <v>39141</v>
      </c>
      <c r="B39640" t="str">
        <f t="shared" si="1300"/>
        <v>https://www.udobaer.de/out/media/public/cust/others/s0000885-2021-ch_it.pdf</v>
      </c>
    </row>
    <row r="39641" spans="1:2" x14ac:dyDescent="0.2">
      <c r="A39641" s="1" t="s">
        <v>39142</v>
      </c>
      <c r="B39641" t="str">
        <f t="shared" si="1300"/>
        <v>https://www.udobaer.de/out/media/public/cust/others/s0000885-2021-ch_it.pdf</v>
      </c>
    </row>
    <row r="39642" spans="1:2" x14ac:dyDescent="0.2">
      <c r="A39642" s="1" t="s">
        <v>39143</v>
      </c>
      <c r="B39642" t="str">
        <f t="shared" si="1300"/>
        <v>https://www.udobaer.de/out/media/public/cust/others/s0000885-2021-ch_it.pdf</v>
      </c>
    </row>
    <row r="39643" spans="1:2" x14ac:dyDescent="0.2">
      <c r="A39643" s="1" t="s">
        <v>39144</v>
      </c>
      <c r="B39643" t="str">
        <f t="shared" si="1300"/>
        <v>https://www.udobaer.de/out/media/public/cust/others/s0000885-2021-ch_it.pdf</v>
      </c>
    </row>
    <row r="39644" spans="1:2" x14ac:dyDescent="0.2">
      <c r="A39644" s="1" t="s">
        <v>39145</v>
      </c>
      <c r="B39644" t="str">
        <f t="shared" si="1300"/>
        <v>https://www.udobaer.de/out/media/public/cust/others/s0000885-2021-ch_it.pdf</v>
      </c>
    </row>
    <row r="39645" spans="1:2" x14ac:dyDescent="0.2">
      <c r="A39645" s="1" t="s">
        <v>39146</v>
      </c>
      <c r="B39645" t="str">
        <f t="shared" si="1300"/>
        <v>https://www.udobaer.de/out/media/public/cust/others/s0000885-2021-ch_it.pdf</v>
      </c>
    </row>
    <row r="39646" spans="1:2" x14ac:dyDescent="0.2">
      <c r="A39646" s="1" t="s">
        <v>39147</v>
      </c>
      <c r="B39646" t="str">
        <f t="shared" si="1300"/>
        <v>https://www.udobaer.de/out/media/public/cust/others/s0000885-2021-ch_it.pdf</v>
      </c>
    </row>
    <row r="39647" spans="1:2" x14ac:dyDescent="0.2">
      <c r="A39647" s="1" t="s">
        <v>39148</v>
      </c>
      <c r="B39647" t="str">
        <f t="shared" si="1300"/>
        <v>https://www.udobaer.de/out/media/public/cust/others/s0000885-2021-ch_it.pdf</v>
      </c>
    </row>
    <row r="39648" spans="1:2" x14ac:dyDescent="0.2">
      <c r="A39648" s="1" t="s">
        <v>39149</v>
      </c>
      <c r="B39648" t="str">
        <f t="shared" si="1300"/>
        <v>https://www.udobaer.de/out/media/public/cust/others/s0000885-2021-ch_it.pdf</v>
      </c>
    </row>
    <row r="39649" spans="1:2" x14ac:dyDescent="0.2">
      <c r="A39649" s="1" t="s">
        <v>39150</v>
      </c>
      <c r="B39649" t="str">
        <f t="shared" si="1300"/>
        <v>https://www.udobaer.de/out/media/public/cust/others/s0000885-2021-ch_it.pdf</v>
      </c>
    </row>
    <row r="39650" spans="1:2" x14ac:dyDescent="0.2">
      <c r="A39650" s="1" t="s">
        <v>39151</v>
      </c>
      <c r="B39650" t="str">
        <f t="shared" si="1300"/>
        <v>https://www.udobaer.de/out/media/public/cust/others/s0000885-2021-ch_it.pdf</v>
      </c>
    </row>
    <row r="39651" spans="1:2" x14ac:dyDescent="0.2">
      <c r="A39651" s="1" t="s">
        <v>39152</v>
      </c>
      <c r="B39651" t="str">
        <f t="shared" si="1300"/>
        <v>https://www.udobaer.de/out/media/public/cust/others/s0000885-2021-ch_it.pdf</v>
      </c>
    </row>
    <row r="39652" spans="1:2" x14ac:dyDescent="0.2">
      <c r="A39652" s="1" t="s">
        <v>39153</v>
      </c>
      <c r="B39652" t="str">
        <f t="shared" si="1300"/>
        <v>https://www.udobaer.de/out/media/public/cust/others/s0000885-2021-ch_it.pdf</v>
      </c>
    </row>
    <row r="39653" spans="1:2" x14ac:dyDescent="0.2">
      <c r="A39653" s="1" t="s">
        <v>39154</v>
      </c>
      <c r="B39653" t="str">
        <f t="shared" si="1300"/>
        <v>https://www.udobaer.de/out/media/public/cust/others/s0000885-2021-ch_it.pdf</v>
      </c>
    </row>
    <row r="39654" spans="1:2" x14ac:dyDescent="0.2">
      <c r="A39654" s="1" t="s">
        <v>39155</v>
      </c>
      <c r="B39654" t="str">
        <f t="shared" si="1300"/>
        <v>https://www.udobaer.de/out/media/public/cust/others/s0000885-2021-ch_it.pdf</v>
      </c>
    </row>
    <row r="39655" spans="1:2" x14ac:dyDescent="0.2">
      <c r="A39655" s="1" t="s">
        <v>39156</v>
      </c>
      <c r="B39655" t="str">
        <f t="shared" si="1300"/>
        <v>https://www.udobaer.de/out/media/public/cust/others/s0000885-2021-ch_it.pdf</v>
      </c>
    </row>
    <row r="39656" spans="1:2" x14ac:dyDescent="0.2">
      <c r="A39656" s="1" t="s">
        <v>39157</v>
      </c>
      <c r="B39656" t="str">
        <f t="shared" si="1300"/>
        <v>https://www.udobaer.de/out/media/public/cust/others/s0000885-2021-ch_it.pdf</v>
      </c>
    </row>
    <row r="39657" spans="1:2" x14ac:dyDescent="0.2">
      <c r="A39657" s="1" t="s">
        <v>39158</v>
      </c>
      <c r="B39657" t="str">
        <f t="shared" si="1300"/>
        <v>https://www.udobaer.de/out/media/public/cust/others/s0000885-2021-ch_it.pdf</v>
      </c>
    </row>
    <row r="39658" spans="1:2" x14ac:dyDescent="0.2">
      <c r="A39658" s="1" t="s">
        <v>39159</v>
      </c>
      <c r="B39658" t="str">
        <f t="shared" si="1300"/>
        <v>https://www.udobaer.de/out/media/public/cust/others/s0000885-2021-ch_it.pdf</v>
      </c>
    </row>
    <row r="39659" spans="1:2" x14ac:dyDescent="0.2">
      <c r="A39659" s="1" t="s">
        <v>39160</v>
      </c>
      <c r="B39659" t="str">
        <f t="shared" si="1300"/>
        <v>https://www.udobaer.de/out/media/public/cust/others/s0000885-2021-ch_it.pdf</v>
      </c>
    </row>
    <row r="39660" spans="1:2" x14ac:dyDescent="0.2">
      <c r="A39660" s="1" t="s">
        <v>39161</v>
      </c>
      <c r="B39660" t="str">
        <f t="shared" si="1300"/>
        <v>https://www.udobaer.de/out/media/public/cust/others/s0000885-2021-ch_it.pdf</v>
      </c>
    </row>
    <row r="39661" spans="1:2" x14ac:dyDescent="0.2">
      <c r="A39661" s="1" t="s">
        <v>39162</v>
      </c>
      <c r="B39661" t="str">
        <f t="shared" si="1300"/>
        <v>https://www.udobaer.de/out/media/public/cust/others/s0000885-2021-ch_it.pdf</v>
      </c>
    </row>
    <row r="39662" spans="1:2" x14ac:dyDescent="0.2">
      <c r="A39662" s="1" t="s">
        <v>39163</v>
      </c>
      <c r="B39662" t="str">
        <f t="shared" si="1300"/>
        <v>https://www.udobaer.de/out/media/public/cust/others/s0000885-2021-ch_it.pdf</v>
      </c>
    </row>
    <row r="39663" spans="1:2" x14ac:dyDescent="0.2">
      <c r="A39663" s="1" t="s">
        <v>39164</v>
      </c>
      <c r="B39663" t="str">
        <f t="shared" ref="B39663:B39726" si="1301">HYPERLINK("https://www.udobaer.de/out/media/public/cust/others/s0000885-2021-ch_it.pdf")</f>
        <v>https://www.udobaer.de/out/media/public/cust/others/s0000885-2021-ch_it.pdf</v>
      </c>
    </row>
    <row r="39664" spans="1:2" x14ac:dyDescent="0.2">
      <c r="A39664" s="1" t="s">
        <v>39165</v>
      </c>
      <c r="B39664" t="str">
        <f t="shared" si="1301"/>
        <v>https://www.udobaer.de/out/media/public/cust/others/s0000885-2021-ch_it.pdf</v>
      </c>
    </row>
    <row r="39665" spans="1:2" x14ac:dyDescent="0.2">
      <c r="A39665" s="1" t="s">
        <v>39166</v>
      </c>
      <c r="B39665" t="str">
        <f t="shared" si="1301"/>
        <v>https://www.udobaer.de/out/media/public/cust/others/s0000885-2021-ch_it.pdf</v>
      </c>
    </row>
    <row r="39666" spans="1:2" x14ac:dyDescent="0.2">
      <c r="A39666" s="1" t="s">
        <v>39167</v>
      </c>
      <c r="B39666" t="str">
        <f t="shared" si="1301"/>
        <v>https://www.udobaer.de/out/media/public/cust/others/s0000885-2021-ch_it.pdf</v>
      </c>
    </row>
    <row r="39667" spans="1:2" x14ac:dyDescent="0.2">
      <c r="A39667" s="1" t="s">
        <v>39168</v>
      </c>
      <c r="B39667" t="str">
        <f t="shared" si="1301"/>
        <v>https://www.udobaer.de/out/media/public/cust/others/s0000885-2021-ch_it.pdf</v>
      </c>
    </row>
    <row r="39668" spans="1:2" x14ac:dyDescent="0.2">
      <c r="A39668" s="1" t="s">
        <v>39169</v>
      </c>
      <c r="B39668" t="str">
        <f t="shared" si="1301"/>
        <v>https://www.udobaer.de/out/media/public/cust/others/s0000885-2021-ch_it.pdf</v>
      </c>
    </row>
    <row r="39669" spans="1:2" x14ac:dyDescent="0.2">
      <c r="A39669" s="1" t="s">
        <v>39170</v>
      </c>
      <c r="B39669" t="str">
        <f t="shared" si="1301"/>
        <v>https://www.udobaer.de/out/media/public/cust/others/s0000885-2021-ch_it.pdf</v>
      </c>
    </row>
    <row r="39670" spans="1:2" x14ac:dyDescent="0.2">
      <c r="A39670" s="1" t="s">
        <v>39171</v>
      </c>
      <c r="B39670" t="str">
        <f t="shared" si="1301"/>
        <v>https://www.udobaer.de/out/media/public/cust/others/s0000885-2021-ch_it.pdf</v>
      </c>
    </row>
    <row r="39671" spans="1:2" x14ac:dyDescent="0.2">
      <c r="A39671" s="1" t="s">
        <v>39172</v>
      </c>
      <c r="B39671" t="str">
        <f t="shared" si="1301"/>
        <v>https://www.udobaer.de/out/media/public/cust/others/s0000885-2021-ch_it.pdf</v>
      </c>
    </row>
    <row r="39672" spans="1:2" x14ac:dyDescent="0.2">
      <c r="A39672" s="1" t="s">
        <v>39173</v>
      </c>
      <c r="B39672" t="str">
        <f t="shared" si="1301"/>
        <v>https://www.udobaer.de/out/media/public/cust/others/s0000885-2021-ch_it.pdf</v>
      </c>
    </row>
    <row r="39673" spans="1:2" x14ac:dyDescent="0.2">
      <c r="A39673" s="1" t="s">
        <v>39174</v>
      </c>
      <c r="B39673" t="str">
        <f t="shared" si="1301"/>
        <v>https://www.udobaer.de/out/media/public/cust/others/s0000885-2021-ch_it.pdf</v>
      </c>
    </row>
    <row r="39674" spans="1:2" x14ac:dyDescent="0.2">
      <c r="A39674" s="1" t="s">
        <v>39175</v>
      </c>
      <c r="B39674" t="str">
        <f t="shared" si="1301"/>
        <v>https://www.udobaer.de/out/media/public/cust/others/s0000885-2021-ch_it.pdf</v>
      </c>
    </row>
    <row r="39675" spans="1:2" x14ac:dyDescent="0.2">
      <c r="A39675" s="1" t="s">
        <v>39176</v>
      </c>
      <c r="B39675" t="str">
        <f t="shared" si="1301"/>
        <v>https://www.udobaer.de/out/media/public/cust/others/s0000885-2021-ch_it.pdf</v>
      </c>
    </row>
    <row r="39676" spans="1:2" x14ac:dyDescent="0.2">
      <c r="A39676" s="1" t="s">
        <v>39177</v>
      </c>
      <c r="B39676" t="str">
        <f t="shared" si="1301"/>
        <v>https://www.udobaer.de/out/media/public/cust/others/s0000885-2021-ch_it.pdf</v>
      </c>
    </row>
    <row r="39677" spans="1:2" x14ac:dyDescent="0.2">
      <c r="A39677" s="1" t="s">
        <v>39178</v>
      </c>
      <c r="B39677" t="str">
        <f t="shared" si="1301"/>
        <v>https://www.udobaer.de/out/media/public/cust/others/s0000885-2021-ch_it.pdf</v>
      </c>
    </row>
    <row r="39678" spans="1:2" x14ac:dyDescent="0.2">
      <c r="A39678" s="1" t="s">
        <v>39179</v>
      </c>
      <c r="B39678" t="str">
        <f t="shared" si="1301"/>
        <v>https://www.udobaer.de/out/media/public/cust/others/s0000885-2021-ch_it.pdf</v>
      </c>
    </row>
    <row r="39679" spans="1:2" x14ac:dyDescent="0.2">
      <c r="A39679" s="1" t="s">
        <v>39180</v>
      </c>
      <c r="B39679" t="str">
        <f t="shared" si="1301"/>
        <v>https://www.udobaer.de/out/media/public/cust/others/s0000885-2021-ch_it.pdf</v>
      </c>
    </row>
    <row r="39680" spans="1:2" x14ac:dyDescent="0.2">
      <c r="A39680" s="1" t="s">
        <v>39181</v>
      </c>
      <c r="B39680" t="str">
        <f t="shared" si="1301"/>
        <v>https://www.udobaer.de/out/media/public/cust/others/s0000885-2021-ch_it.pdf</v>
      </c>
    </row>
    <row r="39681" spans="1:2" x14ac:dyDescent="0.2">
      <c r="A39681" s="1" t="s">
        <v>39182</v>
      </c>
      <c r="B39681" t="str">
        <f t="shared" si="1301"/>
        <v>https://www.udobaer.de/out/media/public/cust/others/s0000885-2021-ch_it.pdf</v>
      </c>
    </row>
    <row r="39682" spans="1:2" x14ac:dyDescent="0.2">
      <c r="A39682" s="1" t="s">
        <v>39183</v>
      </c>
      <c r="B39682" t="str">
        <f t="shared" si="1301"/>
        <v>https://www.udobaer.de/out/media/public/cust/others/s0000885-2021-ch_it.pdf</v>
      </c>
    </row>
    <row r="39683" spans="1:2" x14ac:dyDescent="0.2">
      <c r="A39683" s="1" t="s">
        <v>39184</v>
      </c>
      <c r="B39683" t="str">
        <f t="shared" si="1301"/>
        <v>https://www.udobaer.de/out/media/public/cust/others/s0000885-2021-ch_it.pdf</v>
      </c>
    </row>
    <row r="39684" spans="1:2" x14ac:dyDescent="0.2">
      <c r="A39684" s="1" t="s">
        <v>39185</v>
      </c>
      <c r="B39684" t="str">
        <f t="shared" si="1301"/>
        <v>https://www.udobaer.de/out/media/public/cust/others/s0000885-2021-ch_it.pdf</v>
      </c>
    </row>
    <row r="39685" spans="1:2" x14ac:dyDescent="0.2">
      <c r="A39685" s="1" t="s">
        <v>39186</v>
      </c>
      <c r="B39685" t="str">
        <f t="shared" si="1301"/>
        <v>https://www.udobaer.de/out/media/public/cust/others/s0000885-2021-ch_it.pdf</v>
      </c>
    </row>
    <row r="39686" spans="1:2" x14ac:dyDescent="0.2">
      <c r="A39686" s="1" t="s">
        <v>39187</v>
      </c>
      <c r="B39686" t="str">
        <f t="shared" si="1301"/>
        <v>https://www.udobaer.de/out/media/public/cust/others/s0000885-2021-ch_it.pdf</v>
      </c>
    </row>
    <row r="39687" spans="1:2" x14ac:dyDescent="0.2">
      <c r="A39687" s="1" t="s">
        <v>39188</v>
      </c>
      <c r="B39687" t="str">
        <f t="shared" si="1301"/>
        <v>https://www.udobaer.de/out/media/public/cust/others/s0000885-2021-ch_it.pdf</v>
      </c>
    </row>
    <row r="39688" spans="1:2" x14ac:dyDescent="0.2">
      <c r="A39688" s="1" t="s">
        <v>39189</v>
      </c>
      <c r="B39688" t="str">
        <f t="shared" si="1301"/>
        <v>https://www.udobaer.de/out/media/public/cust/others/s0000885-2021-ch_it.pdf</v>
      </c>
    </row>
    <row r="39689" spans="1:2" x14ac:dyDescent="0.2">
      <c r="A39689" s="1" t="s">
        <v>39190</v>
      </c>
      <c r="B39689" t="str">
        <f t="shared" si="1301"/>
        <v>https://www.udobaer.de/out/media/public/cust/others/s0000885-2021-ch_it.pdf</v>
      </c>
    </row>
    <row r="39690" spans="1:2" x14ac:dyDescent="0.2">
      <c r="A39690" s="1" t="s">
        <v>39191</v>
      </c>
      <c r="B39690" t="str">
        <f t="shared" si="1301"/>
        <v>https://www.udobaer.de/out/media/public/cust/others/s0000885-2021-ch_it.pdf</v>
      </c>
    </row>
    <row r="39691" spans="1:2" x14ac:dyDescent="0.2">
      <c r="A39691" s="1" t="s">
        <v>39192</v>
      </c>
      <c r="B39691" t="str">
        <f t="shared" si="1301"/>
        <v>https://www.udobaer.de/out/media/public/cust/others/s0000885-2021-ch_it.pdf</v>
      </c>
    </row>
    <row r="39692" spans="1:2" x14ac:dyDescent="0.2">
      <c r="A39692" s="1" t="s">
        <v>39193</v>
      </c>
      <c r="B39692" t="str">
        <f t="shared" si="1301"/>
        <v>https://www.udobaer.de/out/media/public/cust/others/s0000885-2021-ch_it.pdf</v>
      </c>
    </row>
    <row r="39693" spans="1:2" x14ac:dyDescent="0.2">
      <c r="A39693" s="1" t="s">
        <v>39194</v>
      </c>
      <c r="B39693" t="str">
        <f t="shared" si="1301"/>
        <v>https://www.udobaer.de/out/media/public/cust/others/s0000885-2021-ch_it.pdf</v>
      </c>
    </row>
    <row r="39694" spans="1:2" x14ac:dyDescent="0.2">
      <c r="A39694" s="1" t="s">
        <v>39195</v>
      </c>
      <c r="B39694" t="str">
        <f t="shared" si="1301"/>
        <v>https://www.udobaer.de/out/media/public/cust/others/s0000885-2021-ch_it.pdf</v>
      </c>
    </row>
    <row r="39695" spans="1:2" x14ac:dyDescent="0.2">
      <c r="A39695" s="1" t="s">
        <v>39196</v>
      </c>
      <c r="B39695" t="str">
        <f t="shared" si="1301"/>
        <v>https://www.udobaer.de/out/media/public/cust/others/s0000885-2021-ch_it.pdf</v>
      </c>
    </row>
    <row r="39696" spans="1:2" x14ac:dyDescent="0.2">
      <c r="A39696" s="1" t="s">
        <v>39197</v>
      </c>
      <c r="B39696" t="str">
        <f t="shared" si="1301"/>
        <v>https://www.udobaer.de/out/media/public/cust/others/s0000885-2021-ch_it.pdf</v>
      </c>
    </row>
    <row r="39697" spans="1:2" x14ac:dyDescent="0.2">
      <c r="A39697" s="1" t="s">
        <v>39198</v>
      </c>
      <c r="B39697" t="str">
        <f t="shared" si="1301"/>
        <v>https://www.udobaer.de/out/media/public/cust/others/s0000885-2021-ch_it.pdf</v>
      </c>
    </row>
    <row r="39698" spans="1:2" x14ac:dyDescent="0.2">
      <c r="A39698" s="1" t="s">
        <v>39199</v>
      </c>
      <c r="B39698" t="str">
        <f t="shared" si="1301"/>
        <v>https://www.udobaer.de/out/media/public/cust/others/s0000885-2021-ch_it.pdf</v>
      </c>
    </row>
    <row r="39699" spans="1:2" x14ac:dyDescent="0.2">
      <c r="A39699" s="1" t="s">
        <v>39200</v>
      </c>
      <c r="B39699" t="str">
        <f t="shared" si="1301"/>
        <v>https://www.udobaer.de/out/media/public/cust/others/s0000885-2021-ch_it.pdf</v>
      </c>
    </row>
    <row r="39700" spans="1:2" x14ac:dyDescent="0.2">
      <c r="A39700" s="1" t="s">
        <v>39201</v>
      </c>
      <c r="B39700" t="str">
        <f t="shared" si="1301"/>
        <v>https://www.udobaer.de/out/media/public/cust/others/s0000885-2021-ch_it.pdf</v>
      </c>
    </row>
    <row r="39701" spans="1:2" x14ac:dyDescent="0.2">
      <c r="A39701" s="1" t="s">
        <v>39202</v>
      </c>
      <c r="B39701" t="str">
        <f t="shared" si="1301"/>
        <v>https://www.udobaer.de/out/media/public/cust/others/s0000885-2021-ch_it.pdf</v>
      </c>
    </row>
    <row r="39702" spans="1:2" x14ac:dyDescent="0.2">
      <c r="A39702" s="1" t="s">
        <v>39203</v>
      </c>
      <c r="B39702" t="str">
        <f t="shared" si="1301"/>
        <v>https://www.udobaer.de/out/media/public/cust/others/s0000885-2021-ch_it.pdf</v>
      </c>
    </row>
    <row r="39703" spans="1:2" x14ac:dyDescent="0.2">
      <c r="A39703" s="1" t="s">
        <v>39204</v>
      </c>
      <c r="B39703" t="str">
        <f t="shared" si="1301"/>
        <v>https://www.udobaer.de/out/media/public/cust/others/s0000885-2021-ch_it.pdf</v>
      </c>
    </row>
    <row r="39704" spans="1:2" x14ac:dyDescent="0.2">
      <c r="A39704" s="1" t="s">
        <v>39205</v>
      </c>
      <c r="B39704" t="str">
        <f t="shared" si="1301"/>
        <v>https://www.udobaer.de/out/media/public/cust/others/s0000885-2021-ch_it.pdf</v>
      </c>
    </row>
    <row r="39705" spans="1:2" x14ac:dyDescent="0.2">
      <c r="A39705" s="1" t="s">
        <v>39206</v>
      </c>
      <c r="B39705" t="str">
        <f t="shared" si="1301"/>
        <v>https://www.udobaer.de/out/media/public/cust/others/s0000885-2021-ch_it.pdf</v>
      </c>
    </row>
    <row r="39706" spans="1:2" x14ac:dyDescent="0.2">
      <c r="A39706" s="1" t="s">
        <v>39207</v>
      </c>
      <c r="B39706" t="str">
        <f t="shared" si="1301"/>
        <v>https://www.udobaer.de/out/media/public/cust/others/s0000885-2021-ch_it.pdf</v>
      </c>
    </row>
    <row r="39707" spans="1:2" x14ac:dyDescent="0.2">
      <c r="A39707" s="1" t="s">
        <v>39208</v>
      </c>
      <c r="B39707" t="str">
        <f t="shared" si="1301"/>
        <v>https://www.udobaer.de/out/media/public/cust/others/s0000885-2021-ch_it.pdf</v>
      </c>
    </row>
    <row r="39708" spans="1:2" x14ac:dyDescent="0.2">
      <c r="A39708" s="1" t="s">
        <v>39209</v>
      </c>
      <c r="B39708" t="str">
        <f t="shared" si="1301"/>
        <v>https://www.udobaer.de/out/media/public/cust/others/s0000885-2021-ch_it.pdf</v>
      </c>
    </row>
    <row r="39709" spans="1:2" x14ac:dyDescent="0.2">
      <c r="A39709" s="1" t="s">
        <v>39210</v>
      </c>
      <c r="B39709" t="str">
        <f t="shared" si="1301"/>
        <v>https://www.udobaer.de/out/media/public/cust/others/s0000885-2021-ch_it.pdf</v>
      </c>
    </row>
    <row r="39710" spans="1:2" x14ac:dyDescent="0.2">
      <c r="A39710" s="1" t="s">
        <v>39211</v>
      </c>
      <c r="B39710" t="str">
        <f t="shared" si="1301"/>
        <v>https://www.udobaer.de/out/media/public/cust/others/s0000885-2021-ch_it.pdf</v>
      </c>
    </row>
    <row r="39711" spans="1:2" x14ac:dyDescent="0.2">
      <c r="A39711" s="1" t="s">
        <v>39212</v>
      </c>
      <c r="B39711" t="str">
        <f t="shared" si="1301"/>
        <v>https://www.udobaer.de/out/media/public/cust/others/s0000885-2021-ch_it.pdf</v>
      </c>
    </row>
    <row r="39712" spans="1:2" x14ac:dyDescent="0.2">
      <c r="A39712" s="1" t="s">
        <v>39213</v>
      </c>
      <c r="B39712" t="str">
        <f t="shared" si="1301"/>
        <v>https://www.udobaer.de/out/media/public/cust/others/s0000885-2021-ch_it.pdf</v>
      </c>
    </row>
    <row r="39713" spans="1:2" x14ac:dyDescent="0.2">
      <c r="A39713" s="1" t="s">
        <v>39214</v>
      </c>
      <c r="B39713" t="str">
        <f t="shared" si="1301"/>
        <v>https://www.udobaer.de/out/media/public/cust/others/s0000885-2021-ch_it.pdf</v>
      </c>
    </row>
    <row r="39714" spans="1:2" x14ac:dyDescent="0.2">
      <c r="A39714" s="1" t="s">
        <v>39215</v>
      </c>
      <c r="B39714" t="str">
        <f t="shared" si="1301"/>
        <v>https://www.udobaer.de/out/media/public/cust/others/s0000885-2021-ch_it.pdf</v>
      </c>
    </row>
    <row r="39715" spans="1:2" x14ac:dyDescent="0.2">
      <c r="A39715" s="1" t="s">
        <v>39216</v>
      </c>
      <c r="B39715" t="str">
        <f t="shared" si="1301"/>
        <v>https://www.udobaer.de/out/media/public/cust/others/s0000885-2021-ch_it.pdf</v>
      </c>
    </row>
    <row r="39716" spans="1:2" x14ac:dyDescent="0.2">
      <c r="A39716" s="1" t="s">
        <v>39217</v>
      </c>
      <c r="B39716" t="str">
        <f t="shared" si="1301"/>
        <v>https://www.udobaer.de/out/media/public/cust/others/s0000885-2021-ch_it.pdf</v>
      </c>
    </row>
    <row r="39717" spans="1:2" x14ac:dyDescent="0.2">
      <c r="A39717" s="1" t="s">
        <v>39218</v>
      </c>
      <c r="B39717" t="str">
        <f t="shared" si="1301"/>
        <v>https://www.udobaer.de/out/media/public/cust/others/s0000885-2021-ch_it.pdf</v>
      </c>
    </row>
    <row r="39718" spans="1:2" x14ac:dyDescent="0.2">
      <c r="A39718" s="1" t="s">
        <v>39219</v>
      </c>
      <c r="B39718" t="str">
        <f t="shared" si="1301"/>
        <v>https://www.udobaer.de/out/media/public/cust/others/s0000885-2021-ch_it.pdf</v>
      </c>
    </row>
    <row r="39719" spans="1:2" x14ac:dyDescent="0.2">
      <c r="A39719" s="1" t="s">
        <v>39220</v>
      </c>
      <c r="B39719" t="str">
        <f t="shared" si="1301"/>
        <v>https://www.udobaer.de/out/media/public/cust/others/s0000885-2021-ch_it.pdf</v>
      </c>
    </row>
    <row r="39720" spans="1:2" x14ac:dyDescent="0.2">
      <c r="A39720" s="1" t="s">
        <v>39221</v>
      </c>
      <c r="B39720" t="str">
        <f t="shared" si="1301"/>
        <v>https://www.udobaer.de/out/media/public/cust/others/s0000885-2021-ch_it.pdf</v>
      </c>
    </row>
    <row r="39721" spans="1:2" x14ac:dyDescent="0.2">
      <c r="A39721" s="1" t="s">
        <v>39222</v>
      </c>
      <c r="B39721" t="str">
        <f t="shared" si="1301"/>
        <v>https://www.udobaer.de/out/media/public/cust/others/s0000885-2021-ch_it.pdf</v>
      </c>
    </row>
    <row r="39722" spans="1:2" x14ac:dyDescent="0.2">
      <c r="A39722" s="1" t="s">
        <v>39223</v>
      </c>
      <c r="B39722" t="str">
        <f t="shared" si="1301"/>
        <v>https://www.udobaer.de/out/media/public/cust/others/s0000885-2021-ch_it.pdf</v>
      </c>
    </row>
    <row r="39723" spans="1:2" x14ac:dyDescent="0.2">
      <c r="A39723" s="1" t="s">
        <v>39224</v>
      </c>
      <c r="B39723" t="str">
        <f t="shared" si="1301"/>
        <v>https://www.udobaer.de/out/media/public/cust/others/s0000885-2021-ch_it.pdf</v>
      </c>
    </row>
    <row r="39724" spans="1:2" x14ac:dyDescent="0.2">
      <c r="A39724" s="1" t="s">
        <v>39225</v>
      </c>
      <c r="B39724" t="str">
        <f t="shared" si="1301"/>
        <v>https://www.udobaer.de/out/media/public/cust/others/s0000885-2021-ch_it.pdf</v>
      </c>
    </row>
    <row r="39725" spans="1:2" x14ac:dyDescent="0.2">
      <c r="A39725" s="1" t="s">
        <v>39226</v>
      </c>
      <c r="B39725" t="str">
        <f t="shared" si="1301"/>
        <v>https://www.udobaer.de/out/media/public/cust/others/s0000885-2021-ch_it.pdf</v>
      </c>
    </row>
    <row r="39726" spans="1:2" x14ac:dyDescent="0.2">
      <c r="A39726" s="1" t="s">
        <v>39227</v>
      </c>
      <c r="B39726" t="str">
        <f t="shared" si="1301"/>
        <v>https://www.udobaer.de/out/media/public/cust/others/s0000885-2021-ch_it.pdf</v>
      </c>
    </row>
    <row r="39727" spans="1:2" x14ac:dyDescent="0.2">
      <c r="A39727" s="1" t="s">
        <v>39228</v>
      </c>
      <c r="B39727" t="str">
        <f t="shared" ref="B39727:B39790" si="1302">HYPERLINK("https://www.udobaer.de/out/media/public/cust/others/s0000885-2021-ch_it.pdf")</f>
        <v>https://www.udobaer.de/out/media/public/cust/others/s0000885-2021-ch_it.pdf</v>
      </c>
    </row>
    <row r="39728" spans="1:2" x14ac:dyDescent="0.2">
      <c r="A39728" s="1" t="s">
        <v>39229</v>
      </c>
      <c r="B39728" t="str">
        <f t="shared" si="1302"/>
        <v>https://www.udobaer.de/out/media/public/cust/others/s0000885-2021-ch_it.pdf</v>
      </c>
    </row>
    <row r="39729" spans="1:2" x14ac:dyDescent="0.2">
      <c r="A39729" s="1" t="s">
        <v>39230</v>
      </c>
      <c r="B39729" t="str">
        <f t="shared" si="1302"/>
        <v>https://www.udobaer.de/out/media/public/cust/others/s0000885-2021-ch_it.pdf</v>
      </c>
    </row>
    <row r="39730" spans="1:2" x14ac:dyDescent="0.2">
      <c r="A39730" s="1" t="s">
        <v>39231</v>
      </c>
      <c r="B39730" t="str">
        <f t="shared" si="1302"/>
        <v>https://www.udobaer.de/out/media/public/cust/others/s0000885-2021-ch_it.pdf</v>
      </c>
    </row>
    <row r="39731" spans="1:2" x14ac:dyDescent="0.2">
      <c r="A39731" s="1" t="s">
        <v>39232</v>
      </c>
      <c r="B39731" t="str">
        <f t="shared" si="1302"/>
        <v>https://www.udobaer.de/out/media/public/cust/others/s0000885-2021-ch_it.pdf</v>
      </c>
    </row>
    <row r="39732" spans="1:2" x14ac:dyDescent="0.2">
      <c r="A39732" s="1" t="s">
        <v>39233</v>
      </c>
      <c r="B39732" t="str">
        <f t="shared" si="1302"/>
        <v>https://www.udobaer.de/out/media/public/cust/others/s0000885-2021-ch_it.pdf</v>
      </c>
    </row>
    <row r="39733" spans="1:2" x14ac:dyDescent="0.2">
      <c r="A39733" s="1" t="s">
        <v>39234</v>
      </c>
      <c r="B39733" t="str">
        <f t="shared" si="1302"/>
        <v>https://www.udobaer.de/out/media/public/cust/others/s0000885-2021-ch_it.pdf</v>
      </c>
    </row>
    <row r="39734" spans="1:2" x14ac:dyDescent="0.2">
      <c r="A39734" s="1" t="s">
        <v>39235</v>
      </c>
      <c r="B39734" t="str">
        <f t="shared" si="1302"/>
        <v>https://www.udobaer.de/out/media/public/cust/others/s0000885-2021-ch_it.pdf</v>
      </c>
    </row>
    <row r="39735" spans="1:2" x14ac:dyDescent="0.2">
      <c r="A39735" s="1" t="s">
        <v>39236</v>
      </c>
      <c r="B39735" t="str">
        <f t="shared" si="1302"/>
        <v>https://www.udobaer.de/out/media/public/cust/others/s0000885-2021-ch_it.pdf</v>
      </c>
    </row>
    <row r="39736" spans="1:2" x14ac:dyDescent="0.2">
      <c r="A39736" s="1" t="s">
        <v>39237</v>
      </c>
      <c r="B39736" t="str">
        <f t="shared" si="1302"/>
        <v>https://www.udobaer.de/out/media/public/cust/others/s0000885-2021-ch_it.pdf</v>
      </c>
    </row>
    <row r="39737" spans="1:2" x14ac:dyDescent="0.2">
      <c r="A39737" s="1" t="s">
        <v>39238</v>
      </c>
      <c r="B39737" t="str">
        <f t="shared" si="1302"/>
        <v>https://www.udobaer.de/out/media/public/cust/others/s0000885-2021-ch_it.pdf</v>
      </c>
    </row>
    <row r="39738" spans="1:2" x14ac:dyDescent="0.2">
      <c r="A39738" s="1" t="s">
        <v>39239</v>
      </c>
      <c r="B39738" t="str">
        <f t="shared" si="1302"/>
        <v>https://www.udobaer.de/out/media/public/cust/others/s0000885-2021-ch_it.pdf</v>
      </c>
    </row>
    <row r="39739" spans="1:2" x14ac:dyDescent="0.2">
      <c r="A39739" s="1" t="s">
        <v>39240</v>
      </c>
      <c r="B39739" t="str">
        <f t="shared" si="1302"/>
        <v>https://www.udobaer.de/out/media/public/cust/others/s0000885-2021-ch_it.pdf</v>
      </c>
    </row>
    <row r="39740" spans="1:2" x14ac:dyDescent="0.2">
      <c r="A39740" s="1" t="s">
        <v>39241</v>
      </c>
      <c r="B39740" t="str">
        <f t="shared" si="1302"/>
        <v>https://www.udobaer.de/out/media/public/cust/others/s0000885-2021-ch_it.pdf</v>
      </c>
    </row>
    <row r="39741" spans="1:2" x14ac:dyDescent="0.2">
      <c r="A39741" s="1" t="s">
        <v>39242</v>
      </c>
      <c r="B39741" t="str">
        <f t="shared" si="1302"/>
        <v>https://www.udobaer.de/out/media/public/cust/others/s0000885-2021-ch_it.pdf</v>
      </c>
    </row>
    <row r="39742" spans="1:2" x14ac:dyDescent="0.2">
      <c r="A39742" s="1" t="s">
        <v>39243</v>
      </c>
      <c r="B39742" t="str">
        <f t="shared" si="1302"/>
        <v>https://www.udobaer.de/out/media/public/cust/others/s0000885-2021-ch_it.pdf</v>
      </c>
    </row>
    <row r="39743" spans="1:2" x14ac:dyDescent="0.2">
      <c r="A39743" s="1" t="s">
        <v>39244</v>
      </c>
      <c r="B39743" t="str">
        <f t="shared" si="1302"/>
        <v>https://www.udobaer.de/out/media/public/cust/others/s0000885-2021-ch_it.pdf</v>
      </c>
    </row>
    <row r="39744" spans="1:2" x14ac:dyDescent="0.2">
      <c r="A39744" s="1" t="s">
        <v>39245</v>
      </c>
      <c r="B39744" t="str">
        <f t="shared" si="1302"/>
        <v>https://www.udobaer.de/out/media/public/cust/others/s0000885-2021-ch_it.pdf</v>
      </c>
    </row>
    <row r="39745" spans="1:2" x14ac:dyDescent="0.2">
      <c r="A39745" s="1" t="s">
        <v>39246</v>
      </c>
      <c r="B39745" t="str">
        <f t="shared" si="1302"/>
        <v>https://www.udobaer.de/out/media/public/cust/others/s0000885-2021-ch_it.pdf</v>
      </c>
    </row>
    <row r="39746" spans="1:2" x14ac:dyDescent="0.2">
      <c r="A39746" s="1" t="s">
        <v>39247</v>
      </c>
      <c r="B39746" t="str">
        <f t="shared" si="1302"/>
        <v>https://www.udobaer.de/out/media/public/cust/others/s0000885-2021-ch_it.pdf</v>
      </c>
    </row>
    <row r="39747" spans="1:2" x14ac:dyDescent="0.2">
      <c r="A39747" s="1" t="s">
        <v>39248</v>
      </c>
      <c r="B39747" t="str">
        <f t="shared" si="1302"/>
        <v>https://www.udobaer.de/out/media/public/cust/others/s0000885-2021-ch_it.pdf</v>
      </c>
    </row>
    <row r="39748" spans="1:2" x14ac:dyDescent="0.2">
      <c r="A39748" s="1" t="s">
        <v>39249</v>
      </c>
      <c r="B39748" t="str">
        <f t="shared" si="1302"/>
        <v>https://www.udobaer.de/out/media/public/cust/others/s0000885-2021-ch_it.pdf</v>
      </c>
    </row>
    <row r="39749" spans="1:2" x14ac:dyDescent="0.2">
      <c r="A39749" s="1" t="s">
        <v>39250</v>
      </c>
      <c r="B39749" t="str">
        <f t="shared" si="1302"/>
        <v>https://www.udobaer.de/out/media/public/cust/others/s0000885-2021-ch_it.pdf</v>
      </c>
    </row>
    <row r="39750" spans="1:2" x14ac:dyDescent="0.2">
      <c r="A39750" s="1" t="s">
        <v>39251</v>
      </c>
      <c r="B39750" t="str">
        <f t="shared" si="1302"/>
        <v>https://www.udobaer.de/out/media/public/cust/others/s0000885-2021-ch_it.pdf</v>
      </c>
    </row>
    <row r="39751" spans="1:2" x14ac:dyDescent="0.2">
      <c r="A39751" s="1" t="s">
        <v>39252</v>
      </c>
      <c r="B39751" t="str">
        <f t="shared" si="1302"/>
        <v>https://www.udobaer.de/out/media/public/cust/others/s0000885-2021-ch_it.pdf</v>
      </c>
    </row>
    <row r="39752" spans="1:2" x14ac:dyDescent="0.2">
      <c r="A39752" s="1" t="s">
        <v>39253</v>
      </c>
      <c r="B39752" t="str">
        <f t="shared" si="1302"/>
        <v>https://www.udobaer.de/out/media/public/cust/others/s0000885-2021-ch_it.pdf</v>
      </c>
    </row>
    <row r="39753" spans="1:2" x14ac:dyDescent="0.2">
      <c r="A39753" s="1" t="s">
        <v>39254</v>
      </c>
      <c r="B39753" t="str">
        <f t="shared" si="1302"/>
        <v>https://www.udobaer.de/out/media/public/cust/others/s0000885-2021-ch_it.pdf</v>
      </c>
    </row>
    <row r="39754" spans="1:2" x14ac:dyDescent="0.2">
      <c r="A39754" s="1" t="s">
        <v>39255</v>
      </c>
      <c r="B39754" t="str">
        <f t="shared" si="1302"/>
        <v>https://www.udobaer.de/out/media/public/cust/others/s0000885-2021-ch_it.pdf</v>
      </c>
    </row>
    <row r="39755" spans="1:2" x14ac:dyDescent="0.2">
      <c r="A39755" s="1" t="s">
        <v>39256</v>
      </c>
      <c r="B39755" t="str">
        <f t="shared" si="1302"/>
        <v>https://www.udobaer.de/out/media/public/cust/others/s0000885-2021-ch_it.pdf</v>
      </c>
    </row>
    <row r="39756" spans="1:2" x14ac:dyDescent="0.2">
      <c r="A39756" s="1" t="s">
        <v>39257</v>
      </c>
      <c r="B39756" t="str">
        <f t="shared" si="1302"/>
        <v>https://www.udobaer.de/out/media/public/cust/others/s0000885-2021-ch_it.pdf</v>
      </c>
    </row>
    <row r="39757" spans="1:2" x14ac:dyDescent="0.2">
      <c r="A39757" s="1" t="s">
        <v>39258</v>
      </c>
      <c r="B39757" t="str">
        <f t="shared" si="1302"/>
        <v>https://www.udobaer.de/out/media/public/cust/others/s0000885-2021-ch_it.pdf</v>
      </c>
    </row>
    <row r="39758" spans="1:2" x14ac:dyDescent="0.2">
      <c r="A39758" s="1" t="s">
        <v>39259</v>
      </c>
      <c r="B39758" t="str">
        <f t="shared" si="1302"/>
        <v>https://www.udobaer.de/out/media/public/cust/others/s0000885-2021-ch_it.pdf</v>
      </c>
    </row>
    <row r="39759" spans="1:2" x14ac:dyDescent="0.2">
      <c r="A39759" s="1" t="s">
        <v>39260</v>
      </c>
      <c r="B39759" t="str">
        <f t="shared" si="1302"/>
        <v>https://www.udobaer.de/out/media/public/cust/others/s0000885-2021-ch_it.pdf</v>
      </c>
    </row>
    <row r="39760" spans="1:2" x14ac:dyDescent="0.2">
      <c r="A39760" s="1" t="s">
        <v>39261</v>
      </c>
      <c r="B39760" t="str">
        <f t="shared" si="1302"/>
        <v>https://www.udobaer.de/out/media/public/cust/others/s0000885-2021-ch_it.pdf</v>
      </c>
    </row>
    <row r="39761" spans="1:2" x14ac:dyDescent="0.2">
      <c r="A39761" s="1" t="s">
        <v>39262</v>
      </c>
      <c r="B39761" t="str">
        <f t="shared" si="1302"/>
        <v>https://www.udobaer.de/out/media/public/cust/others/s0000885-2021-ch_it.pdf</v>
      </c>
    </row>
    <row r="39762" spans="1:2" x14ac:dyDescent="0.2">
      <c r="A39762" s="1" t="s">
        <v>39263</v>
      </c>
      <c r="B39762" t="str">
        <f t="shared" si="1302"/>
        <v>https://www.udobaer.de/out/media/public/cust/others/s0000885-2021-ch_it.pdf</v>
      </c>
    </row>
    <row r="39763" spans="1:2" x14ac:dyDescent="0.2">
      <c r="A39763" s="1" t="s">
        <v>39264</v>
      </c>
      <c r="B39763" t="str">
        <f t="shared" si="1302"/>
        <v>https://www.udobaer.de/out/media/public/cust/others/s0000885-2021-ch_it.pdf</v>
      </c>
    </row>
    <row r="39764" spans="1:2" x14ac:dyDescent="0.2">
      <c r="A39764" s="1" t="s">
        <v>39265</v>
      </c>
      <c r="B39764" t="str">
        <f t="shared" si="1302"/>
        <v>https://www.udobaer.de/out/media/public/cust/others/s0000885-2021-ch_it.pdf</v>
      </c>
    </row>
    <row r="39765" spans="1:2" x14ac:dyDescent="0.2">
      <c r="A39765" s="1" t="s">
        <v>39266</v>
      </c>
      <c r="B39765" t="str">
        <f t="shared" si="1302"/>
        <v>https://www.udobaer.de/out/media/public/cust/others/s0000885-2021-ch_it.pdf</v>
      </c>
    </row>
    <row r="39766" spans="1:2" x14ac:dyDescent="0.2">
      <c r="A39766" s="1" t="s">
        <v>39267</v>
      </c>
      <c r="B39766" t="str">
        <f t="shared" si="1302"/>
        <v>https://www.udobaer.de/out/media/public/cust/others/s0000885-2021-ch_it.pdf</v>
      </c>
    </row>
    <row r="39767" spans="1:2" x14ac:dyDescent="0.2">
      <c r="A39767" s="1" t="s">
        <v>39268</v>
      </c>
      <c r="B39767" t="str">
        <f t="shared" si="1302"/>
        <v>https://www.udobaer.de/out/media/public/cust/others/s0000885-2021-ch_it.pdf</v>
      </c>
    </row>
    <row r="39768" spans="1:2" x14ac:dyDescent="0.2">
      <c r="A39768" s="1" t="s">
        <v>39269</v>
      </c>
      <c r="B39768" t="str">
        <f t="shared" si="1302"/>
        <v>https://www.udobaer.de/out/media/public/cust/others/s0000885-2021-ch_it.pdf</v>
      </c>
    </row>
    <row r="39769" spans="1:2" x14ac:dyDescent="0.2">
      <c r="A39769" s="1" t="s">
        <v>39270</v>
      </c>
      <c r="B39769" t="str">
        <f t="shared" si="1302"/>
        <v>https://www.udobaer.de/out/media/public/cust/others/s0000885-2021-ch_it.pdf</v>
      </c>
    </row>
    <row r="39770" spans="1:2" x14ac:dyDescent="0.2">
      <c r="A39770" s="1" t="s">
        <v>39271</v>
      </c>
      <c r="B39770" t="str">
        <f t="shared" si="1302"/>
        <v>https://www.udobaer.de/out/media/public/cust/others/s0000885-2021-ch_it.pdf</v>
      </c>
    </row>
    <row r="39771" spans="1:2" x14ac:dyDescent="0.2">
      <c r="A39771" s="1" t="s">
        <v>39272</v>
      </c>
      <c r="B39771" t="str">
        <f t="shared" si="1302"/>
        <v>https://www.udobaer.de/out/media/public/cust/others/s0000885-2021-ch_it.pdf</v>
      </c>
    </row>
    <row r="39772" spans="1:2" x14ac:dyDescent="0.2">
      <c r="A39772" s="1" t="s">
        <v>39273</v>
      </c>
      <c r="B39772" t="str">
        <f t="shared" si="1302"/>
        <v>https://www.udobaer.de/out/media/public/cust/others/s0000885-2021-ch_it.pdf</v>
      </c>
    </row>
    <row r="39773" spans="1:2" x14ac:dyDescent="0.2">
      <c r="A39773" s="1" t="s">
        <v>39274</v>
      </c>
      <c r="B39773" t="str">
        <f t="shared" si="1302"/>
        <v>https://www.udobaer.de/out/media/public/cust/others/s0000885-2021-ch_it.pdf</v>
      </c>
    </row>
    <row r="39774" spans="1:2" x14ac:dyDescent="0.2">
      <c r="A39774" s="1" t="s">
        <v>39275</v>
      </c>
      <c r="B39774" t="str">
        <f t="shared" si="1302"/>
        <v>https://www.udobaer.de/out/media/public/cust/others/s0000885-2021-ch_it.pdf</v>
      </c>
    </row>
    <row r="39775" spans="1:2" x14ac:dyDescent="0.2">
      <c r="A39775" s="1" t="s">
        <v>39276</v>
      </c>
      <c r="B39775" t="str">
        <f t="shared" si="1302"/>
        <v>https://www.udobaer.de/out/media/public/cust/others/s0000885-2021-ch_it.pdf</v>
      </c>
    </row>
    <row r="39776" spans="1:2" x14ac:dyDescent="0.2">
      <c r="A39776" s="1" t="s">
        <v>39277</v>
      </c>
      <c r="B39776" t="str">
        <f t="shared" si="1302"/>
        <v>https://www.udobaer.de/out/media/public/cust/others/s0000885-2021-ch_it.pdf</v>
      </c>
    </row>
    <row r="39777" spans="1:2" x14ac:dyDescent="0.2">
      <c r="A39777" s="1" t="s">
        <v>39582</v>
      </c>
      <c r="B39777" t="str">
        <f t="shared" si="1302"/>
        <v>https://www.udobaer.de/out/media/public/cust/others/s0000885-2021-ch_it.pdf</v>
      </c>
    </row>
    <row r="39778" spans="1:2" x14ac:dyDescent="0.2">
      <c r="A39778" s="1" t="s">
        <v>39583</v>
      </c>
      <c r="B39778" t="str">
        <f t="shared" si="1302"/>
        <v>https://www.udobaer.de/out/media/public/cust/others/s0000885-2021-ch_it.pdf</v>
      </c>
    </row>
    <row r="39779" spans="1:2" x14ac:dyDescent="0.2">
      <c r="A39779" s="1" t="s">
        <v>39584</v>
      </c>
      <c r="B39779" t="str">
        <f t="shared" si="1302"/>
        <v>https://www.udobaer.de/out/media/public/cust/others/s0000885-2021-ch_it.pdf</v>
      </c>
    </row>
    <row r="39780" spans="1:2" x14ac:dyDescent="0.2">
      <c r="A39780" s="1" t="s">
        <v>39585</v>
      </c>
      <c r="B39780" t="str">
        <f t="shared" si="1302"/>
        <v>https://www.udobaer.de/out/media/public/cust/others/s0000885-2021-ch_it.pdf</v>
      </c>
    </row>
    <row r="39781" spans="1:2" x14ac:dyDescent="0.2">
      <c r="A39781" s="1" t="s">
        <v>39586</v>
      </c>
      <c r="B39781" t="str">
        <f t="shared" si="1302"/>
        <v>https://www.udobaer.de/out/media/public/cust/others/s0000885-2021-ch_it.pdf</v>
      </c>
    </row>
    <row r="39782" spans="1:2" x14ac:dyDescent="0.2">
      <c r="A39782" s="1" t="s">
        <v>39587</v>
      </c>
      <c r="B39782" t="str">
        <f t="shared" si="1302"/>
        <v>https://www.udobaer.de/out/media/public/cust/others/s0000885-2021-ch_it.pdf</v>
      </c>
    </row>
    <row r="39783" spans="1:2" x14ac:dyDescent="0.2">
      <c r="A39783" s="1" t="s">
        <v>39588</v>
      </c>
      <c r="B39783" t="str">
        <f t="shared" si="1302"/>
        <v>https://www.udobaer.de/out/media/public/cust/others/s0000885-2021-ch_it.pdf</v>
      </c>
    </row>
    <row r="39784" spans="1:2" x14ac:dyDescent="0.2">
      <c r="A39784" s="1" t="s">
        <v>39589</v>
      </c>
      <c r="B39784" t="str">
        <f t="shared" si="1302"/>
        <v>https://www.udobaer.de/out/media/public/cust/others/s0000885-2021-ch_it.pdf</v>
      </c>
    </row>
    <row r="39785" spans="1:2" x14ac:dyDescent="0.2">
      <c r="A39785" s="1" t="s">
        <v>39590</v>
      </c>
      <c r="B39785" t="str">
        <f t="shared" si="1302"/>
        <v>https://www.udobaer.de/out/media/public/cust/others/s0000885-2021-ch_it.pdf</v>
      </c>
    </row>
    <row r="39786" spans="1:2" x14ac:dyDescent="0.2">
      <c r="A39786" s="1" t="s">
        <v>39591</v>
      </c>
      <c r="B39786" t="str">
        <f t="shared" si="1302"/>
        <v>https://www.udobaer.de/out/media/public/cust/others/s0000885-2021-ch_it.pdf</v>
      </c>
    </row>
    <row r="39787" spans="1:2" x14ac:dyDescent="0.2">
      <c r="A39787" s="1" t="s">
        <v>39592</v>
      </c>
      <c r="B39787" t="str">
        <f t="shared" si="1302"/>
        <v>https://www.udobaer.de/out/media/public/cust/others/s0000885-2021-ch_it.pdf</v>
      </c>
    </row>
    <row r="39788" spans="1:2" x14ac:dyDescent="0.2">
      <c r="A39788" s="1" t="s">
        <v>39593</v>
      </c>
      <c r="B39788" t="str">
        <f t="shared" si="1302"/>
        <v>https://www.udobaer.de/out/media/public/cust/others/s0000885-2021-ch_it.pdf</v>
      </c>
    </row>
    <row r="39789" spans="1:2" x14ac:dyDescent="0.2">
      <c r="A39789" s="1" t="s">
        <v>39594</v>
      </c>
      <c r="B39789" t="str">
        <f t="shared" si="1302"/>
        <v>https://www.udobaer.de/out/media/public/cust/others/s0000885-2021-ch_it.pdf</v>
      </c>
    </row>
    <row r="39790" spans="1:2" x14ac:dyDescent="0.2">
      <c r="A39790" s="1" t="s">
        <v>39595</v>
      </c>
      <c r="B39790" t="str">
        <f t="shared" si="1302"/>
        <v>https://www.udobaer.de/out/media/public/cust/others/s0000885-2021-ch_it.pdf</v>
      </c>
    </row>
    <row r="39791" spans="1:2" x14ac:dyDescent="0.2">
      <c r="A39791" s="1" t="s">
        <v>39596</v>
      </c>
      <c r="B39791" t="str">
        <f t="shared" ref="B39791:B39854" si="1303">HYPERLINK("https://www.udobaer.de/out/media/public/cust/others/s0000885-2021-ch_it.pdf")</f>
        <v>https://www.udobaer.de/out/media/public/cust/others/s0000885-2021-ch_it.pdf</v>
      </c>
    </row>
    <row r="39792" spans="1:2" x14ac:dyDescent="0.2">
      <c r="A39792" s="1" t="s">
        <v>39597</v>
      </c>
      <c r="B39792" t="str">
        <f t="shared" si="1303"/>
        <v>https://www.udobaer.de/out/media/public/cust/others/s0000885-2021-ch_it.pdf</v>
      </c>
    </row>
    <row r="39793" spans="1:2" x14ac:dyDescent="0.2">
      <c r="A39793" s="1" t="s">
        <v>39598</v>
      </c>
      <c r="B39793" t="str">
        <f t="shared" si="1303"/>
        <v>https://www.udobaer.de/out/media/public/cust/others/s0000885-2021-ch_it.pdf</v>
      </c>
    </row>
    <row r="39794" spans="1:2" x14ac:dyDescent="0.2">
      <c r="A39794" s="1" t="s">
        <v>39599</v>
      </c>
      <c r="B39794" t="str">
        <f t="shared" si="1303"/>
        <v>https://www.udobaer.de/out/media/public/cust/others/s0000885-2021-ch_it.pdf</v>
      </c>
    </row>
    <row r="39795" spans="1:2" x14ac:dyDescent="0.2">
      <c r="A39795" s="1" t="s">
        <v>39600</v>
      </c>
      <c r="B39795" t="str">
        <f t="shared" si="1303"/>
        <v>https://www.udobaer.de/out/media/public/cust/others/s0000885-2021-ch_it.pdf</v>
      </c>
    </row>
    <row r="39796" spans="1:2" x14ac:dyDescent="0.2">
      <c r="A39796" s="1" t="s">
        <v>39601</v>
      </c>
      <c r="B39796" t="str">
        <f t="shared" si="1303"/>
        <v>https://www.udobaer.de/out/media/public/cust/others/s0000885-2021-ch_it.pdf</v>
      </c>
    </row>
    <row r="39797" spans="1:2" x14ac:dyDescent="0.2">
      <c r="A39797" s="1" t="s">
        <v>39602</v>
      </c>
      <c r="B39797" t="str">
        <f t="shared" si="1303"/>
        <v>https://www.udobaer.de/out/media/public/cust/others/s0000885-2021-ch_it.pdf</v>
      </c>
    </row>
    <row r="39798" spans="1:2" x14ac:dyDescent="0.2">
      <c r="A39798" s="1" t="s">
        <v>39603</v>
      </c>
      <c r="B39798" t="str">
        <f t="shared" si="1303"/>
        <v>https://www.udobaer.de/out/media/public/cust/others/s0000885-2021-ch_it.pdf</v>
      </c>
    </row>
    <row r="39799" spans="1:2" x14ac:dyDescent="0.2">
      <c r="A39799" s="1" t="s">
        <v>39604</v>
      </c>
      <c r="B39799" t="str">
        <f t="shared" si="1303"/>
        <v>https://www.udobaer.de/out/media/public/cust/others/s0000885-2021-ch_it.pdf</v>
      </c>
    </row>
    <row r="39800" spans="1:2" x14ac:dyDescent="0.2">
      <c r="A39800" s="1" t="s">
        <v>39605</v>
      </c>
      <c r="B39800" t="str">
        <f t="shared" si="1303"/>
        <v>https://www.udobaer.de/out/media/public/cust/others/s0000885-2021-ch_it.pdf</v>
      </c>
    </row>
    <row r="39801" spans="1:2" x14ac:dyDescent="0.2">
      <c r="A39801" s="1" t="s">
        <v>39606</v>
      </c>
      <c r="B39801" t="str">
        <f t="shared" si="1303"/>
        <v>https://www.udobaer.de/out/media/public/cust/others/s0000885-2021-ch_it.pdf</v>
      </c>
    </row>
    <row r="39802" spans="1:2" x14ac:dyDescent="0.2">
      <c r="A39802" s="1" t="s">
        <v>39607</v>
      </c>
      <c r="B39802" t="str">
        <f t="shared" si="1303"/>
        <v>https://www.udobaer.de/out/media/public/cust/others/s0000885-2021-ch_it.pdf</v>
      </c>
    </row>
    <row r="39803" spans="1:2" x14ac:dyDescent="0.2">
      <c r="A39803" s="1" t="s">
        <v>39608</v>
      </c>
      <c r="B39803" t="str">
        <f t="shared" si="1303"/>
        <v>https://www.udobaer.de/out/media/public/cust/others/s0000885-2021-ch_it.pdf</v>
      </c>
    </row>
    <row r="39804" spans="1:2" x14ac:dyDescent="0.2">
      <c r="A39804" s="1" t="s">
        <v>39609</v>
      </c>
      <c r="B39804" t="str">
        <f t="shared" si="1303"/>
        <v>https://www.udobaer.de/out/media/public/cust/others/s0000885-2021-ch_it.pdf</v>
      </c>
    </row>
    <row r="39805" spans="1:2" x14ac:dyDescent="0.2">
      <c r="A39805" s="1" t="s">
        <v>39610</v>
      </c>
      <c r="B39805" t="str">
        <f t="shared" si="1303"/>
        <v>https://www.udobaer.de/out/media/public/cust/others/s0000885-2021-ch_it.pdf</v>
      </c>
    </row>
    <row r="39806" spans="1:2" x14ac:dyDescent="0.2">
      <c r="A39806" s="1" t="s">
        <v>39611</v>
      </c>
      <c r="B39806" t="str">
        <f t="shared" si="1303"/>
        <v>https://www.udobaer.de/out/media/public/cust/others/s0000885-2021-ch_it.pdf</v>
      </c>
    </row>
    <row r="39807" spans="1:2" x14ac:dyDescent="0.2">
      <c r="A39807" s="1" t="s">
        <v>39612</v>
      </c>
      <c r="B39807" t="str">
        <f t="shared" si="1303"/>
        <v>https://www.udobaer.de/out/media/public/cust/others/s0000885-2021-ch_it.pdf</v>
      </c>
    </row>
    <row r="39808" spans="1:2" x14ac:dyDescent="0.2">
      <c r="A39808" s="1" t="s">
        <v>39613</v>
      </c>
      <c r="B39808" t="str">
        <f t="shared" si="1303"/>
        <v>https://www.udobaer.de/out/media/public/cust/others/s0000885-2021-ch_it.pdf</v>
      </c>
    </row>
    <row r="39809" spans="1:2" x14ac:dyDescent="0.2">
      <c r="A39809" s="1" t="s">
        <v>39614</v>
      </c>
      <c r="B39809" t="str">
        <f t="shared" si="1303"/>
        <v>https://www.udobaer.de/out/media/public/cust/others/s0000885-2021-ch_it.pdf</v>
      </c>
    </row>
    <row r="39810" spans="1:2" x14ac:dyDescent="0.2">
      <c r="A39810" s="1" t="s">
        <v>39615</v>
      </c>
      <c r="B39810" t="str">
        <f t="shared" si="1303"/>
        <v>https://www.udobaer.de/out/media/public/cust/others/s0000885-2021-ch_it.pdf</v>
      </c>
    </row>
    <row r="39811" spans="1:2" x14ac:dyDescent="0.2">
      <c r="A39811" s="1" t="s">
        <v>39616</v>
      </c>
      <c r="B39811" t="str">
        <f t="shared" si="1303"/>
        <v>https://www.udobaer.de/out/media/public/cust/others/s0000885-2021-ch_it.pdf</v>
      </c>
    </row>
    <row r="39812" spans="1:2" x14ac:dyDescent="0.2">
      <c r="A39812" s="1" t="s">
        <v>39617</v>
      </c>
      <c r="B39812" t="str">
        <f t="shared" si="1303"/>
        <v>https://www.udobaer.de/out/media/public/cust/others/s0000885-2021-ch_it.pdf</v>
      </c>
    </row>
    <row r="39813" spans="1:2" x14ac:dyDescent="0.2">
      <c r="A39813" s="1" t="s">
        <v>39618</v>
      </c>
      <c r="B39813" t="str">
        <f t="shared" si="1303"/>
        <v>https://www.udobaer.de/out/media/public/cust/others/s0000885-2021-ch_it.pdf</v>
      </c>
    </row>
    <row r="39814" spans="1:2" x14ac:dyDescent="0.2">
      <c r="A39814" s="1" t="s">
        <v>39619</v>
      </c>
      <c r="B39814" t="str">
        <f t="shared" si="1303"/>
        <v>https://www.udobaer.de/out/media/public/cust/others/s0000885-2021-ch_it.pdf</v>
      </c>
    </row>
    <row r="39815" spans="1:2" x14ac:dyDescent="0.2">
      <c r="A39815" s="1" t="s">
        <v>39620</v>
      </c>
      <c r="B39815" t="str">
        <f t="shared" si="1303"/>
        <v>https://www.udobaer.de/out/media/public/cust/others/s0000885-2021-ch_it.pdf</v>
      </c>
    </row>
    <row r="39816" spans="1:2" x14ac:dyDescent="0.2">
      <c r="A39816" s="1" t="s">
        <v>39621</v>
      </c>
      <c r="B39816" t="str">
        <f t="shared" si="1303"/>
        <v>https://www.udobaer.de/out/media/public/cust/others/s0000885-2021-ch_it.pdf</v>
      </c>
    </row>
    <row r="39817" spans="1:2" x14ac:dyDescent="0.2">
      <c r="A39817" s="1" t="s">
        <v>39622</v>
      </c>
      <c r="B39817" t="str">
        <f t="shared" si="1303"/>
        <v>https://www.udobaer.de/out/media/public/cust/others/s0000885-2021-ch_it.pdf</v>
      </c>
    </row>
    <row r="39818" spans="1:2" x14ac:dyDescent="0.2">
      <c r="A39818" s="1" t="s">
        <v>39623</v>
      </c>
      <c r="B39818" t="str">
        <f t="shared" si="1303"/>
        <v>https://www.udobaer.de/out/media/public/cust/others/s0000885-2021-ch_it.pdf</v>
      </c>
    </row>
    <row r="39819" spans="1:2" x14ac:dyDescent="0.2">
      <c r="A39819" s="1" t="s">
        <v>39624</v>
      </c>
      <c r="B39819" t="str">
        <f t="shared" si="1303"/>
        <v>https://www.udobaer.de/out/media/public/cust/others/s0000885-2021-ch_it.pdf</v>
      </c>
    </row>
    <row r="39820" spans="1:2" x14ac:dyDescent="0.2">
      <c r="A39820" s="1" t="s">
        <v>39625</v>
      </c>
      <c r="B39820" t="str">
        <f t="shared" si="1303"/>
        <v>https://www.udobaer.de/out/media/public/cust/others/s0000885-2021-ch_it.pdf</v>
      </c>
    </row>
    <row r="39821" spans="1:2" x14ac:dyDescent="0.2">
      <c r="A39821" s="1" t="s">
        <v>39626</v>
      </c>
      <c r="B39821" t="str">
        <f t="shared" si="1303"/>
        <v>https://www.udobaer.de/out/media/public/cust/others/s0000885-2021-ch_it.pdf</v>
      </c>
    </row>
    <row r="39822" spans="1:2" x14ac:dyDescent="0.2">
      <c r="A39822" s="1" t="s">
        <v>39627</v>
      </c>
      <c r="B39822" t="str">
        <f t="shared" si="1303"/>
        <v>https://www.udobaer.de/out/media/public/cust/others/s0000885-2021-ch_it.pdf</v>
      </c>
    </row>
    <row r="39823" spans="1:2" x14ac:dyDescent="0.2">
      <c r="A39823" s="1" t="s">
        <v>39628</v>
      </c>
      <c r="B39823" t="str">
        <f t="shared" si="1303"/>
        <v>https://www.udobaer.de/out/media/public/cust/others/s0000885-2021-ch_it.pdf</v>
      </c>
    </row>
    <row r="39824" spans="1:2" x14ac:dyDescent="0.2">
      <c r="A39824" s="1" t="s">
        <v>39629</v>
      </c>
      <c r="B39824" t="str">
        <f t="shared" si="1303"/>
        <v>https://www.udobaer.de/out/media/public/cust/others/s0000885-2021-ch_it.pdf</v>
      </c>
    </row>
    <row r="39825" spans="1:2" x14ac:dyDescent="0.2">
      <c r="A39825" s="1" t="s">
        <v>39630</v>
      </c>
      <c r="B39825" t="str">
        <f t="shared" si="1303"/>
        <v>https://www.udobaer.de/out/media/public/cust/others/s0000885-2021-ch_it.pdf</v>
      </c>
    </row>
    <row r="39826" spans="1:2" x14ac:dyDescent="0.2">
      <c r="A39826" s="1" t="s">
        <v>39631</v>
      </c>
      <c r="B39826" t="str">
        <f t="shared" si="1303"/>
        <v>https://www.udobaer.de/out/media/public/cust/others/s0000885-2021-ch_it.pdf</v>
      </c>
    </row>
    <row r="39827" spans="1:2" x14ac:dyDescent="0.2">
      <c r="A39827" s="1" t="s">
        <v>39632</v>
      </c>
      <c r="B39827" t="str">
        <f t="shared" si="1303"/>
        <v>https://www.udobaer.de/out/media/public/cust/others/s0000885-2021-ch_it.pdf</v>
      </c>
    </row>
    <row r="39828" spans="1:2" x14ac:dyDescent="0.2">
      <c r="A39828" s="1" t="s">
        <v>39633</v>
      </c>
      <c r="B39828" t="str">
        <f t="shared" si="1303"/>
        <v>https://www.udobaer.de/out/media/public/cust/others/s0000885-2021-ch_it.pdf</v>
      </c>
    </row>
    <row r="39829" spans="1:2" x14ac:dyDescent="0.2">
      <c r="A39829" s="1" t="s">
        <v>39634</v>
      </c>
      <c r="B39829" t="str">
        <f t="shared" si="1303"/>
        <v>https://www.udobaer.de/out/media/public/cust/others/s0000885-2021-ch_it.pdf</v>
      </c>
    </row>
    <row r="39830" spans="1:2" x14ac:dyDescent="0.2">
      <c r="A39830" s="1" t="s">
        <v>39635</v>
      </c>
      <c r="B39830" t="str">
        <f t="shared" si="1303"/>
        <v>https://www.udobaer.de/out/media/public/cust/others/s0000885-2021-ch_it.pdf</v>
      </c>
    </row>
    <row r="39831" spans="1:2" x14ac:dyDescent="0.2">
      <c r="A39831" s="1" t="s">
        <v>39636</v>
      </c>
      <c r="B39831" t="str">
        <f t="shared" si="1303"/>
        <v>https://www.udobaer.de/out/media/public/cust/others/s0000885-2021-ch_it.pdf</v>
      </c>
    </row>
    <row r="39832" spans="1:2" x14ac:dyDescent="0.2">
      <c r="A39832" s="1" t="s">
        <v>39637</v>
      </c>
      <c r="B39832" t="str">
        <f t="shared" si="1303"/>
        <v>https://www.udobaer.de/out/media/public/cust/others/s0000885-2021-ch_it.pdf</v>
      </c>
    </row>
    <row r="39833" spans="1:2" x14ac:dyDescent="0.2">
      <c r="A39833" s="1" t="s">
        <v>39638</v>
      </c>
      <c r="B39833" t="str">
        <f t="shared" si="1303"/>
        <v>https://www.udobaer.de/out/media/public/cust/others/s0000885-2021-ch_it.pdf</v>
      </c>
    </row>
    <row r="39834" spans="1:2" x14ac:dyDescent="0.2">
      <c r="A39834" s="1" t="s">
        <v>39639</v>
      </c>
      <c r="B39834" t="str">
        <f t="shared" si="1303"/>
        <v>https://www.udobaer.de/out/media/public/cust/others/s0000885-2021-ch_it.pdf</v>
      </c>
    </row>
    <row r="39835" spans="1:2" x14ac:dyDescent="0.2">
      <c r="A39835" s="1" t="s">
        <v>39640</v>
      </c>
      <c r="B39835" t="str">
        <f t="shared" si="1303"/>
        <v>https://www.udobaer.de/out/media/public/cust/others/s0000885-2021-ch_it.pdf</v>
      </c>
    </row>
    <row r="39836" spans="1:2" x14ac:dyDescent="0.2">
      <c r="A39836" s="1" t="s">
        <v>39641</v>
      </c>
      <c r="B39836" t="str">
        <f t="shared" si="1303"/>
        <v>https://www.udobaer.de/out/media/public/cust/others/s0000885-2021-ch_it.pdf</v>
      </c>
    </row>
    <row r="39837" spans="1:2" x14ac:dyDescent="0.2">
      <c r="A39837" s="1" t="s">
        <v>39642</v>
      </c>
      <c r="B39837" t="str">
        <f t="shared" si="1303"/>
        <v>https://www.udobaer.de/out/media/public/cust/others/s0000885-2021-ch_it.pdf</v>
      </c>
    </row>
    <row r="39838" spans="1:2" x14ac:dyDescent="0.2">
      <c r="A39838" s="1" t="s">
        <v>39643</v>
      </c>
      <c r="B39838" t="str">
        <f t="shared" si="1303"/>
        <v>https://www.udobaer.de/out/media/public/cust/others/s0000885-2021-ch_it.pdf</v>
      </c>
    </row>
    <row r="39839" spans="1:2" x14ac:dyDescent="0.2">
      <c r="A39839" s="1" t="s">
        <v>39644</v>
      </c>
      <c r="B39839" t="str">
        <f t="shared" si="1303"/>
        <v>https://www.udobaer.de/out/media/public/cust/others/s0000885-2021-ch_it.pdf</v>
      </c>
    </row>
    <row r="39840" spans="1:2" x14ac:dyDescent="0.2">
      <c r="A39840" s="1" t="s">
        <v>39645</v>
      </c>
      <c r="B39840" t="str">
        <f t="shared" si="1303"/>
        <v>https://www.udobaer.de/out/media/public/cust/others/s0000885-2021-ch_it.pdf</v>
      </c>
    </row>
    <row r="39841" spans="1:2" x14ac:dyDescent="0.2">
      <c r="A39841" s="1" t="s">
        <v>39646</v>
      </c>
      <c r="B39841" t="str">
        <f t="shared" si="1303"/>
        <v>https://www.udobaer.de/out/media/public/cust/others/s0000885-2021-ch_it.pdf</v>
      </c>
    </row>
    <row r="39842" spans="1:2" x14ac:dyDescent="0.2">
      <c r="A39842" s="1" t="s">
        <v>39647</v>
      </c>
      <c r="B39842" t="str">
        <f t="shared" si="1303"/>
        <v>https://www.udobaer.de/out/media/public/cust/others/s0000885-2021-ch_it.pdf</v>
      </c>
    </row>
    <row r="39843" spans="1:2" x14ac:dyDescent="0.2">
      <c r="A39843" s="1" t="s">
        <v>39648</v>
      </c>
      <c r="B39843" t="str">
        <f t="shared" si="1303"/>
        <v>https://www.udobaer.de/out/media/public/cust/others/s0000885-2021-ch_it.pdf</v>
      </c>
    </row>
    <row r="39844" spans="1:2" x14ac:dyDescent="0.2">
      <c r="A39844" s="1" t="s">
        <v>39649</v>
      </c>
      <c r="B39844" t="str">
        <f t="shared" si="1303"/>
        <v>https://www.udobaer.de/out/media/public/cust/others/s0000885-2021-ch_it.pdf</v>
      </c>
    </row>
    <row r="39845" spans="1:2" x14ac:dyDescent="0.2">
      <c r="A39845" s="1" t="s">
        <v>39650</v>
      </c>
      <c r="B39845" t="str">
        <f t="shared" si="1303"/>
        <v>https://www.udobaer.de/out/media/public/cust/others/s0000885-2021-ch_it.pdf</v>
      </c>
    </row>
    <row r="39846" spans="1:2" x14ac:dyDescent="0.2">
      <c r="A39846" s="1" t="s">
        <v>39651</v>
      </c>
      <c r="B39846" t="str">
        <f t="shared" si="1303"/>
        <v>https://www.udobaer.de/out/media/public/cust/others/s0000885-2021-ch_it.pdf</v>
      </c>
    </row>
    <row r="39847" spans="1:2" x14ac:dyDescent="0.2">
      <c r="A39847" s="1" t="s">
        <v>39652</v>
      </c>
      <c r="B39847" t="str">
        <f t="shared" si="1303"/>
        <v>https://www.udobaer.de/out/media/public/cust/others/s0000885-2021-ch_it.pdf</v>
      </c>
    </row>
    <row r="39848" spans="1:2" x14ac:dyDescent="0.2">
      <c r="A39848" s="1" t="s">
        <v>39653</v>
      </c>
      <c r="B39848" t="str">
        <f t="shared" si="1303"/>
        <v>https://www.udobaer.de/out/media/public/cust/others/s0000885-2021-ch_it.pdf</v>
      </c>
    </row>
    <row r="39849" spans="1:2" x14ac:dyDescent="0.2">
      <c r="A39849" s="1" t="s">
        <v>39654</v>
      </c>
      <c r="B39849" t="str">
        <f t="shared" si="1303"/>
        <v>https://www.udobaer.de/out/media/public/cust/others/s0000885-2021-ch_it.pdf</v>
      </c>
    </row>
    <row r="39850" spans="1:2" x14ac:dyDescent="0.2">
      <c r="A39850" s="1" t="s">
        <v>39655</v>
      </c>
      <c r="B39850" t="str">
        <f t="shared" si="1303"/>
        <v>https://www.udobaer.de/out/media/public/cust/others/s0000885-2021-ch_it.pdf</v>
      </c>
    </row>
    <row r="39851" spans="1:2" x14ac:dyDescent="0.2">
      <c r="A39851" s="1" t="s">
        <v>39656</v>
      </c>
      <c r="B39851" t="str">
        <f t="shared" si="1303"/>
        <v>https://www.udobaer.de/out/media/public/cust/others/s0000885-2021-ch_it.pdf</v>
      </c>
    </row>
    <row r="39852" spans="1:2" x14ac:dyDescent="0.2">
      <c r="A39852" s="1" t="s">
        <v>39657</v>
      </c>
      <c r="B39852" t="str">
        <f t="shared" si="1303"/>
        <v>https://www.udobaer.de/out/media/public/cust/others/s0000885-2021-ch_it.pdf</v>
      </c>
    </row>
    <row r="39853" spans="1:2" x14ac:dyDescent="0.2">
      <c r="A39853" s="1" t="s">
        <v>39658</v>
      </c>
      <c r="B39853" t="str">
        <f t="shared" si="1303"/>
        <v>https://www.udobaer.de/out/media/public/cust/others/s0000885-2021-ch_it.pdf</v>
      </c>
    </row>
    <row r="39854" spans="1:2" x14ac:dyDescent="0.2">
      <c r="A39854" s="1" t="s">
        <v>39659</v>
      </c>
      <c r="B39854" t="str">
        <f t="shared" si="1303"/>
        <v>https://www.udobaer.de/out/media/public/cust/others/s0000885-2021-ch_it.pdf</v>
      </c>
    </row>
    <row r="39855" spans="1:2" x14ac:dyDescent="0.2">
      <c r="A39855" s="1" t="s">
        <v>39660</v>
      </c>
      <c r="B39855" t="str">
        <f t="shared" ref="B39855:B39922" si="1304">HYPERLINK("https://www.udobaer.de/out/media/public/cust/others/s0000885-2021-ch_it.pdf")</f>
        <v>https://www.udobaer.de/out/media/public/cust/others/s0000885-2021-ch_it.pdf</v>
      </c>
    </row>
    <row r="39856" spans="1:2" x14ac:dyDescent="0.2">
      <c r="A39856" s="1" t="s">
        <v>39661</v>
      </c>
      <c r="B39856" t="str">
        <f t="shared" si="1304"/>
        <v>https://www.udobaer.de/out/media/public/cust/others/s0000885-2021-ch_it.pdf</v>
      </c>
    </row>
    <row r="39857" spans="1:2" x14ac:dyDescent="0.2">
      <c r="A39857" s="1" t="s">
        <v>39662</v>
      </c>
      <c r="B39857" t="str">
        <f t="shared" si="1304"/>
        <v>https://www.udobaer.de/out/media/public/cust/others/s0000885-2021-ch_it.pdf</v>
      </c>
    </row>
    <row r="39858" spans="1:2" x14ac:dyDescent="0.2">
      <c r="A39858" s="1" t="s">
        <v>39663</v>
      </c>
      <c r="B39858" t="str">
        <f t="shared" si="1304"/>
        <v>https://www.udobaer.de/out/media/public/cust/others/s0000885-2021-ch_it.pdf</v>
      </c>
    </row>
    <row r="39859" spans="1:2" x14ac:dyDescent="0.2">
      <c r="A39859" s="1" t="s">
        <v>39664</v>
      </c>
      <c r="B39859" t="str">
        <f t="shared" si="1304"/>
        <v>https://www.udobaer.de/out/media/public/cust/others/s0000885-2021-ch_it.pdf</v>
      </c>
    </row>
    <row r="39860" spans="1:2" x14ac:dyDescent="0.2">
      <c r="A39860" s="1" t="s">
        <v>39665</v>
      </c>
      <c r="B39860" t="str">
        <f t="shared" si="1304"/>
        <v>https://www.udobaer.de/out/media/public/cust/others/s0000885-2021-ch_it.pdf</v>
      </c>
    </row>
    <row r="39861" spans="1:2" x14ac:dyDescent="0.2">
      <c r="A39861" s="1" t="s">
        <v>39666</v>
      </c>
      <c r="B39861" t="str">
        <f t="shared" si="1304"/>
        <v>https://www.udobaer.de/out/media/public/cust/others/s0000885-2021-ch_it.pdf</v>
      </c>
    </row>
    <row r="39862" spans="1:2" x14ac:dyDescent="0.2">
      <c r="A39862" s="1" t="s">
        <v>39667</v>
      </c>
      <c r="B39862" t="str">
        <f t="shared" si="1304"/>
        <v>https://www.udobaer.de/out/media/public/cust/others/s0000885-2021-ch_it.pdf</v>
      </c>
    </row>
    <row r="39863" spans="1:2" x14ac:dyDescent="0.2">
      <c r="A39863" s="1" t="s">
        <v>39668</v>
      </c>
      <c r="B39863" t="str">
        <f t="shared" si="1304"/>
        <v>https://www.udobaer.de/out/media/public/cust/others/s0000885-2021-ch_it.pdf</v>
      </c>
    </row>
    <row r="39864" spans="1:2" x14ac:dyDescent="0.2">
      <c r="A39864" s="1" t="s">
        <v>39669</v>
      </c>
      <c r="B39864" t="str">
        <f t="shared" si="1304"/>
        <v>https://www.udobaer.de/out/media/public/cust/others/s0000885-2021-ch_it.pdf</v>
      </c>
    </row>
    <row r="39865" spans="1:2" x14ac:dyDescent="0.2">
      <c r="A39865" s="1" t="s">
        <v>39670</v>
      </c>
      <c r="B39865" t="str">
        <f t="shared" si="1304"/>
        <v>https://www.udobaer.de/out/media/public/cust/others/s0000885-2021-ch_it.pdf</v>
      </c>
    </row>
    <row r="39866" spans="1:2" x14ac:dyDescent="0.2">
      <c r="A39866" s="1" t="s">
        <v>39671</v>
      </c>
      <c r="B39866" t="str">
        <f t="shared" si="1304"/>
        <v>https://www.udobaer.de/out/media/public/cust/others/s0000885-2021-ch_it.pdf</v>
      </c>
    </row>
    <row r="39867" spans="1:2" x14ac:dyDescent="0.2">
      <c r="A39867" s="1" t="s">
        <v>39672</v>
      </c>
      <c r="B39867" t="str">
        <f t="shared" si="1304"/>
        <v>https://www.udobaer.de/out/media/public/cust/others/s0000885-2021-ch_it.pdf</v>
      </c>
    </row>
    <row r="39868" spans="1:2" x14ac:dyDescent="0.2">
      <c r="A39868" s="1" t="s">
        <v>39673</v>
      </c>
      <c r="B39868" t="str">
        <f t="shared" si="1304"/>
        <v>https://www.udobaer.de/out/media/public/cust/others/s0000885-2021-ch_it.pdf</v>
      </c>
    </row>
    <row r="39869" spans="1:2" x14ac:dyDescent="0.2">
      <c r="A39869" s="1" t="s">
        <v>39674</v>
      </c>
      <c r="B39869" t="str">
        <f t="shared" si="1304"/>
        <v>https://www.udobaer.de/out/media/public/cust/others/s0000885-2021-ch_it.pdf</v>
      </c>
    </row>
    <row r="39870" spans="1:2" x14ac:dyDescent="0.2">
      <c r="A39870" s="1" t="s">
        <v>39675</v>
      </c>
      <c r="B39870" t="str">
        <f t="shared" si="1304"/>
        <v>https://www.udobaer.de/out/media/public/cust/others/s0000885-2021-ch_it.pdf</v>
      </c>
    </row>
    <row r="39871" spans="1:2" x14ac:dyDescent="0.2">
      <c r="A39871" s="1" t="s">
        <v>39676</v>
      </c>
      <c r="B39871" t="str">
        <f t="shared" si="1304"/>
        <v>https://www.udobaer.de/out/media/public/cust/others/s0000885-2021-ch_it.pdf</v>
      </c>
    </row>
    <row r="39872" spans="1:2" x14ac:dyDescent="0.2">
      <c r="A39872" s="1" t="s">
        <v>39677</v>
      </c>
      <c r="B39872" t="str">
        <f t="shared" si="1304"/>
        <v>https://www.udobaer.de/out/media/public/cust/others/s0000885-2021-ch_it.pdf</v>
      </c>
    </row>
    <row r="39873" spans="1:2" x14ac:dyDescent="0.2">
      <c r="A39873" s="1" t="s">
        <v>39678</v>
      </c>
      <c r="B39873" t="str">
        <f t="shared" si="1304"/>
        <v>https://www.udobaer.de/out/media/public/cust/others/s0000885-2021-ch_it.pdf</v>
      </c>
    </row>
    <row r="39874" spans="1:2" x14ac:dyDescent="0.2">
      <c r="A39874" s="1" t="s">
        <v>39679</v>
      </c>
      <c r="B39874" t="str">
        <f t="shared" si="1304"/>
        <v>https://www.udobaer.de/out/media/public/cust/others/s0000885-2021-ch_it.pdf</v>
      </c>
    </row>
    <row r="39875" spans="1:2" x14ac:dyDescent="0.2">
      <c r="A39875" s="1" t="s">
        <v>39680</v>
      </c>
      <c r="B39875" t="str">
        <f t="shared" si="1304"/>
        <v>https://www.udobaer.de/out/media/public/cust/others/s0000885-2021-ch_it.pdf</v>
      </c>
    </row>
    <row r="39876" spans="1:2" x14ac:dyDescent="0.2">
      <c r="A39876" s="1" t="s">
        <v>39681</v>
      </c>
      <c r="B39876" t="str">
        <f t="shared" si="1304"/>
        <v>https://www.udobaer.de/out/media/public/cust/others/s0000885-2021-ch_it.pdf</v>
      </c>
    </row>
    <row r="39877" spans="1:2" x14ac:dyDescent="0.2">
      <c r="A39877" s="1" t="s">
        <v>39682</v>
      </c>
      <c r="B39877" t="str">
        <f t="shared" si="1304"/>
        <v>https://www.udobaer.de/out/media/public/cust/others/s0000885-2021-ch_it.pdf</v>
      </c>
    </row>
    <row r="39878" spans="1:2" x14ac:dyDescent="0.2">
      <c r="A39878" s="1" t="s">
        <v>39683</v>
      </c>
      <c r="B39878" t="str">
        <f t="shared" si="1304"/>
        <v>https://www.udobaer.de/out/media/public/cust/others/s0000885-2021-ch_it.pdf</v>
      </c>
    </row>
    <row r="39879" spans="1:2" x14ac:dyDescent="0.2">
      <c r="A39879" s="1" t="s">
        <v>39684</v>
      </c>
      <c r="B39879" t="str">
        <f t="shared" si="1304"/>
        <v>https://www.udobaer.de/out/media/public/cust/others/s0000885-2021-ch_it.pdf</v>
      </c>
    </row>
    <row r="39880" spans="1:2" x14ac:dyDescent="0.2">
      <c r="A39880" s="1" t="s">
        <v>39685</v>
      </c>
      <c r="B39880" t="str">
        <f t="shared" si="1304"/>
        <v>https://www.udobaer.de/out/media/public/cust/others/s0000885-2021-ch_it.pdf</v>
      </c>
    </row>
    <row r="39881" spans="1:2" x14ac:dyDescent="0.2">
      <c r="A39881" s="1" t="s">
        <v>39686</v>
      </c>
      <c r="B39881" t="str">
        <f t="shared" si="1304"/>
        <v>https://www.udobaer.de/out/media/public/cust/others/s0000885-2021-ch_it.pdf</v>
      </c>
    </row>
    <row r="39882" spans="1:2" x14ac:dyDescent="0.2">
      <c r="A39882" s="1" t="s">
        <v>39687</v>
      </c>
      <c r="B39882" t="str">
        <f t="shared" si="1304"/>
        <v>https://www.udobaer.de/out/media/public/cust/others/s0000885-2021-ch_it.pdf</v>
      </c>
    </row>
    <row r="39883" spans="1:2" x14ac:dyDescent="0.2">
      <c r="A39883" s="1" t="s">
        <v>39688</v>
      </c>
      <c r="B39883" t="str">
        <f t="shared" si="1304"/>
        <v>https://www.udobaer.de/out/media/public/cust/others/s0000885-2021-ch_it.pdf</v>
      </c>
    </row>
    <row r="39884" spans="1:2" x14ac:dyDescent="0.2">
      <c r="A39884" s="1" t="s">
        <v>39689</v>
      </c>
      <c r="B39884" t="str">
        <f t="shared" si="1304"/>
        <v>https://www.udobaer.de/out/media/public/cust/others/s0000885-2021-ch_it.pdf</v>
      </c>
    </row>
    <row r="39885" spans="1:2" x14ac:dyDescent="0.2">
      <c r="A39885" s="1" t="s">
        <v>39791</v>
      </c>
      <c r="B39885" t="str">
        <f t="shared" si="1304"/>
        <v>https://www.udobaer.de/out/media/public/cust/others/s0000885-2021-ch_it.pdf</v>
      </c>
    </row>
    <row r="39886" spans="1:2" x14ac:dyDescent="0.2">
      <c r="A39886" s="1" t="s">
        <v>39792</v>
      </c>
      <c r="B39886" t="str">
        <f t="shared" si="1304"/>
        <v>https://www.udobaer.de/out/media/public/cust/others/s0000885-2021-ch_it.pdf</v>
      </c>
    </row>
    <row r="39887" spans="1:2" x14ac:dyDescent="0.2">
      <c r="A39887" s="1" t="s">
        <v>39793</v>
      </c>
      <c r="B39887" t="str">
        <f t="shared" si="1304"/>
        <v>https://www.udobaer.de/out/media/public/cust/others/s0000885-2021-ch_it.pdf</v>
      </c>
    </row>
    <row r="39888" spans="1:2" x14ac:dyDescent="0.2">
      <c r="A39888" s="1" t="s">
        <v>39794</v>
      </c>
      <c r="B39888" t="str">
        <f t="shared" si="1304"/>
        <v>https://www.udobaer.de/out/media/public/cust/others/s0000885-2021-ch_it.pdf</v>
      </c>
    </row>
    <row r="39889" spans="1:2" x14ac:dyDescent="0.2">
      <c r="A39889" s="1" t="s">
        <v>39795</v>
      </c>
      <c r="B39889" t="str">
        <f t="shared" si="1304"/>
        <v>https://www.udobaer.de/out/media/public/cust/others/s0000885-2021-ch_it.pdf</v>
      </c>
    </row>
    <row r="39890" spans="1:2" x14ac:dyDescent="0.2">
      <c r="A39890" s="1" t="s">
        <v>39796</v>
      </c>
      <c r="B39890" t="str">
        <f t="shared" si="1304"/>
        <v>https://www.udobaer.de/out/media/public/cust/others/s0000885-2021-ch_it.pdf</v>
      </c>
    </row>
    <row r="39891" spans="1:2" x14ac:dyDescent="0.2">
      <c r="A39891" s="1" t="s">
        <v>39797</v>
      </c>
      <c r="B39891" t="str">
        <f t="shared" si="1304"/>
        <v>https://www.udobaer.de/out/media/public/cust/others/s0000885-2021-ch_it.pdf</v>
      </c>
    </row>
    <row r="39892" spans="1:2" x14ac:dyDescent="0.2">
      <c r="A39892" s="1" t="s">
        <v>39798</v>
      </c>
      <c r="B39892" t="str">
        <f t="shared" si="1304"/>
        <v>https://www.udobaer.de/out/media/public/cust/others/s0000885-2021-ch_it.pdf</v>
      </c>
    </row>
    <row r="39893" spans="1:2" x14ac:dyDescent="0.2">
      <c r="A39893" s="1" t="s">
        <v>39799</v>
      </c>
      <c r="B39893" t="str">
        <f t="shared" si="1304"/>
        <v>https://www.udobaer.de/out/media/public/cust/others/s0000885-2021-ch_it.pdf</v>
      </c>
    </row>
    <row r="39894" spans="1:2" x14ac:dyDescent="0.2">
      <c r="A39894" s="1" t="s">
        <v>39800</v>
      </c>
      <c r="B39894" t="str">
        <f t="shared" si="1304"/>
        <v>https://www.udobaer.de/out/media/public/cust/others/s0000885-2021-ch_it.pdf</v>
      </c>
    </row>
    <row r="39895" spans="1:2" x14ac:dyDescent="0.2">
      <c r="A39895" s="1" t="s">
        <v>39801</v>
      </c>
      <c r="B39895" t="str">
        <f t="shared" si="1304"/>
        <v>https://www.udobaer.de/out/media/public/cust/others/s0000885-2021-ch_it.pdf</v>
      </c>
    </row>
    <row r="39896" spans="1:2" x14ac:dyDescent="0.2">
      <c r="A39896" s="1" t="s">
        <v>39802</v>
      </c>
      <c r="B39896" t="str">
        <f t="shared" si="1304"/>
        <v>https://www.udobaer.de/out/media/public/cust/others/s0000885-2021-ch_it.pdf</v>
      </c>
    </row>
    <row r="39897" spans="1:2" x14ac:dyDescent="0.2">
      <c r="A39897" s="1" t="s">
        <v>39803</v>
      </c>
      <c r="B39897" t="str">
        <f t="shared" si="1304"/>
        <v>https://www.udobaer.de/out/media/public/cust/others/s0000885-2021-ch_it.pdf</v>
      </c>
    </row>
    <row r="39898" spans="1:2" x14ac:dyDescent="0.2">
      <c r="A39898" s="1" t="s">
        <v>39804</v>
      </c>
      <c r="B39898" t="str">
        <f t="shared" si="1304"/>
        <v>https://www.udobaer.de/out/media/public/cust/others/s0000885-2021-ch_it.pdf</v>
      </c>
    </row>
    <row r="39899" spans="1:2" x14ac:dyDescent="0.2">
      <c r="A39899" s="1" t="s">
        <v>39805</v>
      </c>
      <c r="B39899" t="str">
        <f t="shared" si="1304"/>
        <v>https://www.udobaer.de/out/media/public/cust/others/s0000885-2021-ch_it.pdf</v>
      </c>
    </row>
    <row r="39900" spans="1:2" x14ac:dyDescent="0.2">
      <c r="A39900" s="1" t="s">
        <v>39806</v>
      </c>
      <c r="B39900" t="str">
        <f t="shared" si="1304"/>
        <v>https://www.udobaer.de/out/media/public/cust/others/s0000885-2021-ch_it.pdf</v>
      </c>
    </row>
    <row r="39901" spans="1:2" x14ac:dyDescent="0.2">
      <c r="A39901" s="1" t="s">
        <v>39807</v>
      </c>
      <c r="B39901" t="str">
        <f t="shared" si="1304"/>
        <v>https://www.udobaer.de/out/media/public/cust/others/s0000885-2021-ch_it.pdf</v>
      </c>
    </row>
    <row r="39902" spans="1:2" x14ac:dyDescent="0.2">
      <c r="A39902" s="1" t="s">
        <v>39808</v>
      </c>
      <c r="B39902" t="str">
        <f t="shared" si="1304"/>
        <v>https://www.udobaer.de/out/media/public/cust/others/s0000885-2021-ch_it.pdf</v>
      </c>
    </row>
    <row r="39903" spans="1:2" x14ac:dyDescent="0.2">
      <c r="A39903" s="1" t="s">
        <v>39809</v>
      </c>
      <c r="B39903" t="str">
        <f t="shared" si="1304"/>
        <v>https://www.udobaer.de/out/media/public/cust/others/s0000885-2021-ch_it.pdf</v>
      </c>
    </row>
    <row r="39904" spans="1:2" x14ac:dyDescent="0.2">
      <c r="A39904" s="1" t="s">
        <v>39810</v>
      </c>
      <c r="B39904" t="str">
        <f t="shared" si="1304"/>
        <v>https://www.udobaer.de/out/media/public/cust/others/s0000885-2021-ch_it.pdf</v>
      </c>
    </row>
    <row r="39905" spans="1:2" x14ac:dyDescent="0.2">
      <c r="A39905" s="1" t="s">
        <v>39811</v>
      </c>
      <c r="B39905" t="str">
        <f t="shared" si="1304"/>
        <v>https://www.udobaer.de/out/media/public/cust/others/s0000885-2021-ch_it.pdf</v>
      </c>
    </row>
    <row r="39906" spans="1:2" x14ac:dyDescent="0.2">
      <c r="A39906" s="1" t="s">
        <v>39812</v>
      </c>
      <c r="B39906" t="str">
        <f t="shared" si="1304"/>
        <v>https://www.udobaer.de/out/media/public/cust/others/s0000885-2021-ch_it.pdf</v>
      </c>
    </row>
    <row r="39907" spans="1:2" x14ac:dyDescent="0.2">
      <c r="A39907" s="1" t="s">
        <v>39813</v>
      </c>
      <c r="B39907" t="str">
        <f t="shared" si="1304"/>
        <v>https://www.udobaer.de/out/media/public/cust/others/s0000885-2021-ch_it.pdf</v>
      </c>
    </row>
    <row r="39908" spans="1:2" x14ac:dyDescent="0.2">
      <c r="A39908" s="1" t="s">
        <v>39814</v>
      </c>
      <c r="B39908" t="str">
        <f t="shared" si="1304"/>
        <v>https://www.udobaer.de/out/media/public/cust/others/s0000885-2021-ch_it.pdf</v>
      </c>
    </row>
    <row r="39909" spans="1:2" x14ac:dyDescent="0.2">
      <c r="A39909" s="1" t="s">
        <v>39815</v>
      </c>
      <c r="B39909" t="str">
        <f t="shared" si="1304"/>
        <v>https://www.udobaer.de/out/media/public/cust/others/s0000885-2021-ch_it.pdf</v>
      </c>
    </row>
    <row r="39910" spans="1:2" x14ac:dyDescent="0.2">
      <c r="A39910" s="1" t="s">
        <v>39816</v>
      </c>
      <c r="B39910" t="str">
        <f t="shared" si="1304"/>
        <v>https://www.udobaer.de/out/media/public/cust/others/s0000885-2021-ch_it.pdf</v>
      </c>
    </row>
    <row r="39911" spans="1:2" x14ac:dyDescent="0.2">
      <c r="A39911" s="1" t="s">
        <v>39817</v>
      </c>
      <c r="B39911" t="str">
        <f t="shared" si="1304"/>
        <v>https://www.udobaer.de/out/media/public/cust/others/s0000885-2021-ch_it.pdf</v>
      </c>
    </row>
    <row r="39912" spans="1:2" x14ac:dyDescent="0.2">
      <c r="A39912" s="1" t="s">
        <v>39820</v>
      </c>
      <c r="B39912" t="str">
        <f t="shared" si="1304"/>
        <v>https://www.udobaer.de/out/media/public/cust/others/s0000885-2021-ch_it.pdf</v>
      </c>
    </row>
    <row r="39913" spans="1:2" x14ac:dyDescent="0.2">
      <c r="A39913" s="1" t="s">
        <v>39821</v>
      </c>
      <c r="B39913" t="str">
        <f t="shared" si="1304"/>
        <v>https://www.udobaer.de/out/media/public/cust/others/s0000885-2021-ch_it.pdf</v>
      </c>
    </row>
    <row r="39914" spans="1:2" x14ac:dyDescent="0.2">
      <c r="A39914" s="1" t="s">
        <v>39822</v>
      </c>
      <c r="B39914" t="str">
        <f t="shared" si="1304"/>
        <v>https://www.udobaer.de/out/media/public/cust/others/s0000885-2021-ch_it.pdf</v>
      </c>
    </row>
    <row r="39915" spans="1:2" x14ac:dyDescent="0.2">
      <c r="A39915" s="1" t="s">
        <v>39823</v>
      </c>
      <c r="B39915" t="str">
        <f t="shared" si="1304"/>
        <v>https://www.udobaer.de/out/media/public/cust/others/s0000885-2021-ch_it.pdf</v>
      </c>
    </row>
    <row r="39916" spans="1:2" x14ac:dyDescent="0.2">
      <c r="A39916" s="1" t="s">
        <v>39824</v>
      </c>
      <c r="B39916" t="str">
        <f t="shared" si="1304"/>
        <v>https://www.udobaer.de/out/media/public/cust/others/s0000885-2021-ch_it.pdf</v>
      </c>
    </row>
    <row r="39917" spans="1:2" x14ac:dyDescent="0.2">
      <c r="A39917" s="1" t="s">
        <v>39825</v>
      </c>
      <c r="B39917" t="str">
        <f t="shared" si="1304"/>
        <v>https://www.udobaer.de/out/media/public/cust/others/s0000885-2021-ch_it.pdf</v>
      </c>
    </row>
    <row r="39918" spans="1:2" x14ac:dyDescent="0.2">
      <c r="A39918" s="1" t="s">
        <v>39826</v>
      </c>
      <c r="B39918" t="str">
        <f t="shared" si="1304"/>
        <v>https://www.udobaer.de/out/media/public/cust/others/s0000885-2021-ch_it.pdf</v>
      </c>
    </row>
    <row r="39919" spans="1:2" x14ac:dyDescent="0.2">
      <c r="A39919" s="1" t="s">
        <v>39827</v>
      </c>
      <c r="B39919" t="str">
        <f t="shared" si="1304"/>
        <v>https://www.udobaer.de/out/media/public/cust/others/s0000885-2021-ch_it.pdf</v>
      </c>
    </row>
    <row r="39920" spans="1:2" x14ac:dyDescent="0.2">
      <c r="A39920" s="1" t="s">
        <v>39828</v>
      </c>
      <c r="B39920" t="str">
        <f t="shared" si="1304"/>
        <v>https://www.udobaer.de/out/media/public/cust/others/s0000885-2021-ch_it.pdf</v>
      </c>
    </row>
    <row r="39921" spans="1:2" x14ac:dyDescent="0.2">
      <c r="A39921" s="1" t="s">
        <v>39909</v>
      </c>
      <c r="B39921" t="str">
        <f t="shared" si="1304"/>
        <v>https://www.udobaer.de/out/media/public/cust/others/s0000885-2021-ch_it.pdf</v>
      </c>
    </row>
    <row r="39922" spans="1:2" x14ac:dyDescent="0.2">
      <c r="A39922" s="1" t="s">
        <v>41021</v>
      </c>
      <c r="B39922" t="str">
        <f t="shared" si="1304"/>
        <v>https://www.udobaer.de/out/media/public/cust/others/s0000885-2021-ch_it.pdf</v>
      </c>
    </row>
    <row r="39923" spans="1:2" x14ac:dyDescent="0.2">
      <c r="A39923" s="1" t="s">
        <v>3667</v>
      </c>
      <c r="B39923" t="str">
        <f t="shared" ref="B39923:B39986" si="1305">HYPERLINK("https://www.udobaer.de/out/media/public/cust/others/s0000887-2021-ch_it.pdf")</f>
        <v>https://www.udobaer.de/out/media/public/cust/others/s0000887-2021-ch_it.pdf</v>
      </c>
    </row>
    <row r="39924" spans="1:2" x14ac:dyDescent="0.2">
      <c r="A39924" s="1" t="s">
        <v>3668</v>
      </c>
      <c r="B39924" t="str">
        <f t="shared" si="1305"/>
        <v>https://www.udobaer.de/out/media/public/cust/others/s0000887-2021-ch_it.pdf</v>
      </c>
    </row>
    <row r="39925" spans="1:2" x14ac:dyDescent="0.2">
      <c r="A39925" s="1" t="s">
        <v>3669</v>
      </c>
      <c r="B39925" t="str">
        <f t="shared" si="1305"/>
        <v>https://www.udobaer.de/out/media/public/cust/others/s0000887-2021-ch_it.pdf</v>
      </c>
    </row>
    <row r="39926" spans="1:2" x14ac:dyDescent="0.2">
      <c r="A39926" s="1" t="s">
        <v>3670</v>
      </c>
      <c r="B39926" t="str">
        <f t="shared" si="1305"/>
        <v>https://www.udobaer.de/out/media/public/cust/others/s0000887-2021-ch_it.pdf</v>
      </c>
    </row>
    <row r="39927" spans="1:2" x14ac:dyDescent="0.2">
      <c r="A39927" s="1" t="s">
        <v>3671</v>
      </c>
      <c r="B39927" t="str">
        <f t="shared" si="1305"/>
        <v>https://www.udobaer.de/out/media/public/cust/others/s0000887-2021-ch_it.pdf</v>
      </c>
    </row>
    <row r="39928" spans="1:2" x14ac:dyDescent="0.2">
      <c r="A39928" s="1" t="s">
        <v>3672</v>
      </c>
      <c r="B39928" t="str">
        <f t="shared" si="1305"/>
        <v>https://www.udobaer.de/out/media/public/cust/others/s0000887-2021-ch_it.pdf</v>
      </c>
    </row>
    <row r="39929" spans="1:2" x14ac:dyDescent="0.2">
      <c r="A39929" s="1" t="s">
        <v>3673</v>
      </c>
      <c r="B39929" t="str">
        <f t="shared" si="1305"/>
        <v>https://www.udobaer.de/out/media/public/cust/others/s0000887-2021-ch_it.pdf</v>
      </c>
    </row>
    <row r="39930" spans="1:2" x14ac:dyDescent="0.2">
      <c r="A39930" s="1" t="s">
        <v>3674</v>
      </c>
      <c r="B39930" t="str">
        <f t="shared" si="1305"/>
        <v>https://www.udobaer.de/out/media/public/cust/others/s0000887-2021-ch_it.pdf</v>
      </c>
    </row>
    <row r="39931" spans="1:2" x14ac:dyDescent="0.2">
      <c r="A39931" s="1" t="s">
        <v>3675</v>
      </c>
      <c r="B39931" t="str">
        <f t="shared" si="1305"/>
        <v>https://www.udobaer.de/out/media/public/cust/others/s0000887-2021-ch_it.pdf</v>
      </c>
    </row>
    <row r="39932" spans="1:2" x14ac:dyDescent="0.2">
      <c r="A39932" s="1" t="s">
        <v>3676</v>
      </c>
      <c r="B39932" t="str">
        <f t="shared" si="1305"/>
        <v>https://www.udobaer.de/out/media/public/cust/others/s0000887-2021-ch_it.pdf</v>
      </c>
    </row>
    <row r="39933" spans="1:2" x14ac:dyDescent="0.2">
      <c r="A39933" s="1" t="s">
        <v>3677</v>
      </c>
      <c r="B39933" t="str">
        <f t="shared" si="1305"/>
        <v>https://www.udobaer.de/out/media/public/cust/others/s0000887-2021-ch_it.pdf</v>
      </c>
    </row>
    <row r="39934" spans="1:2" x14ac:dyDescent="0.2">
      <c r="A39934" s="1" t="s">
        <v>3678</v>
      </c>
      <c r="B39934" t="str">
        <f t="shared" si="1305"/>
        <v>https://www.udobaer.de/out/media/public/cust/others/s0000887-2021-ch_it.pdf</v>
      </c>
    </row>
    <row r="39935" spans="1:2" x14ac:dyDescent="0.2">
      <c r="A39935" s="1" t="s">
        <v>3679</v>
      </c>
      <c r="B39935" t="str">
        <f t="shared" si="1305"/>
        <v>https://www.udobaer.de/out/media/public/cust/others/s0000887-2021-ch_it.pdf</v>
      </c>
    </row>
    <row r="39936" spans="1:2" x14ac:dyDescent="0.2">
      <c r="A39936" s="1" t="s">
        <v>3680</v>
      </c>
      <c r="B39936" t="str">
        <f t="shared" si="1305"/>
        <v>https://www.udobaer.de/out/media/public/cust/others/s0000887-2021-ch_it.pdf</v>
      </c>
    </row>
    <row r="39937" spans="1:2" x14ac:dyDescent="0.2">
      <c r="A39937" s="1" t="s">
        <v>3681</v>
      </c>
      <c r="B39937" t="str">
        <f t="shared" si="1305"/>
        <v>https://www.udobaer.de/out/media/public/cust/others/s0000887-2021-ch_it.pdf</v>
      </c>
    </row>
    <row r="39938" spans="1:2" x14ac:dyDescent="0.2">
      <c r="A39938" s="1" t="s">
        <v>3682</v>
      </c>
      <c r="B39938" t="str">
        <f t="shared" si="1305"/>
        <v>https://www.udobaer.de/out/media/public/cust/others/s0000887-2021-ch_it.pdf</v>
      </c>
    </row>
    <row r="39939" spans="1:2" x14ac:dyDescent="0.2">
      <c r="A39939" s="1" t="s">
        <v>3683</v>
      </c>
      <c r="B39939" t="str">
        <f t="shared" si="1305"/>
        <v>https://www.udobaer.de/out/media/public/cust/others/s0000887-2021-ch_it.pdf</v>
      </c>
    </row>
    <row r="39940" spans="1:2" x14ac:dyDescent="0.2">
      <c r="A39940" s="1" t="s">
        <v>3684</v>
      </c>
      <c r="B39940" t="str">
        <f t="shared" si="1305"/>
        <v>https://www.udobaer.de/out/media/public/cust/others/s0000887-2021-ch_it.pdf</v>
      </c>
    </row>
    <row r="39941" spans="1:2" x14ac:dyDescent="0.2">
      <c r="A39941" s="1" t="s">
        <v>3694</v>
      </c>
      <c r="B39941" t="str">
        <f t="shared" si="1305"/>
        <v>https://www.udobaer.de/out/media/public/cust/others/s0000887-2021-ch_it.pdf</v>
      </c>
    </row>
    <row r="39942" spans="1:2" x14ac:dyDescent="0.2">
      <c r="A39942" s="1" t="s">
        <v>3695</v>
      </c>
      <c r="B39942" t="str">
        <f t="shared" si="1305"/>
        <v>https://www.udobaer.de/out/media/public/cust/others/s0000887-2021-ch_it.pdf</v>
      </c>
    </row>
    <row r="39943" spans="1:2" x14ac:dyDescent="0.2">
      <c r="A39943" s="1" t="s">
        <v>3696</v>
      </c>
      <c r="B39943" t="str">
        <f t="shared" si="1305"/>
        <v>https://www.udobaer.de/out/media/public/cust/others/s0000887-2021-ch_it.pdf</v>
      </c>
    </row>
    <row r="39944" spans="1:2" x14ac:dyDescent="0.2">
      <c r="A39944" s="1" t="s">
        <v>3697</v>
      </c>
      <c r="B39944" t="str">
        <f t="shared" si="1305"/>
        <v>https://www.udobaer.de/out/media/public/cust/others/s0000887-2021-ch_it.pdf</v>
      </c>
    </row>
    <row r="39945" spans="1:2" x14ac:dyDescent="0.2">
      <c r="A39945" s="1" t="s">
        <v>3698</v>
      </c>
      <c r="B39945" t="str">
        <f t="shared" si="1305"/>
        <v>https://www.udobaer.de/out/media/public/cust/others/s0000887-2021-ch_it.pdf</v>
      </c>
    </row>
    <row r="39946" spans="1:2" x14ac:dyDescent="0.2">
      <c r="A39946" s="1" t="s">
        <v>3699</v>
      </c>
      <c r="B39946" t="str">
        <f t="shared" si="1305"/>
        <v>https://www.udobaer.de/out/media/public/cust/others/s0000887-2021-ch_it.pdf</v>
      </c>
    </row>
    <row r="39947" spans="1:2" x14ac:dyDescent="0.2">
      <c r="A39947" s="1" t="s">
        <v>3700</v>
      </c>
      <c r="B39947" t="str">
        <f t="shared" si="1305"/>
        <v>https://www.udobaer.de/out/media/public/cust/others/s0000887-2021-ch_it.pdf</v>
      </c>
    </row>
    <row r="39948" spans="1:2" x14ac:dyDescent="0.2">
      <c r="A39948" s="1" t="s">
        <v>3701</v>
      </c>
      <c r="B39948" t="str">
        <f t="shared" si="1305"/>
        <v>https://www.udobaer.de/out/media/public/cust/others/s0000887-2021-ch_it.pdf</v>
      </c>
    </row>
    <row r="39949" spans="1:2" x14ac:dyDescent="0.2">
      <c r="A39949" s="1" t="s">
        <v>3702</v>
      </c>
      <c r="B39949" t="str">
        <f t="shared" si="1305"/>
        <v>https://www.udobaer.de/out/media/public/cust/others/s0000887-2021-ch_it.pdf</v>
      </c>
    </row>
    <row r="39950" spans="1:2" x14ac:dyDescent="0.2">
      <c r="A39950" s="1" t="s">
        <v>8837</v>
      </c>
      <c r="B39950" t="str">
        <f t="shared" si="1305"/>
        <v>https://www.udobaer.de/out/media/public/cust/others/s0000887-2021-ch_it.pdf</v>
      </c>
    </row>
    <row r="39951" spans="1:2" x14ac:dyDescent="0.2">
      <c r="A39951" s="1" t="s">
        <v>8838</v>
      </c>
      <c r="B39951" t="str">
        <f t="shared" si="1305"/>
        <v>https://www.udobaer.de/out/media/public/cust/others/s0000887-2021-ch_it.pdf</v>
      </c>
    </row>
    <row r="39952" spans="1:2" x14ac:dyDescent="0.2">
      <c r="A39952" s="1" t="s">
        <v>8839</v>
      </c>
      <c r="B39952" t="str">
        <f t="shared" si="1305"/>
        <v>https://www.udobaer.de/out/media/public/cust/others/s0000887-2021-ch_it.pdf</v>
      </c>
    </row>
    <row r="39953" spans="1:2" x14ac:dyDescent="0.2">
      <c r="A39953" s="1" t="s">
        <v>8840</v>
      </c>
      <c r="B39953" t="str">
        <f t="shared" si="1305"/>
        <v>https://www.udobaer.de/out/media/public/cust/others/s0000887-2021-ch_it.pdf</v>
      </c>
    </row>
    <row r="39954" spans="1:2" x14ac:dyDescent="0.2">
      <c r="A39954" s="1" t="s">
        <v>8841</v>
      </c>
      <c r="B39954" t="str">
        <f t="shared" si="1305"/>
        <v>https://www.udobaer.de/out/media/public/cust/others/s0000887-2021-ch_it.pdf</v>
      </c>
    </row>
    <row r="39955" spans="1:2" x14ac:dyDescent="0.2">
      <c r="A39955" s="1" t="s">
        <v>8842</v>
      </c>
      <c r="B39955" t="str">
        <f t="shared" si="1305"/>
        <v>https://www.udobaer.de/out/media/public/cust/others/s0000887-2021-ch_it.pdf</v>
      </c>
    </row>
    <row r="39956" spans="1:2" x14ac:dyDescent="0.2">
      <c r="A39956" s="1" t="s">
        <v>8843</v>
      </c>
      <c r="B39956" t="str">
        <f t="shared" si="1305"/>
        <v>https://www.udobaer.de/out/media/public/cust/others/s0000887-2021-ch_it.pdf</v>
      </c>
    </row>
    <row r="39957" spans="1:2" x14ac:dyDescent="0.2">
      <c r="A39957" s="1" t="s">
        <v>8844</v>
      </c>
      <c r="B39957" t="str">
        <f t="shared" si="1305"/>
        <v>https://www.udobaer.de/out/media/public/cust/others/s0000887-2021-ch_it.pdf</v>
      </c>
    </row>
    <row r="39958" spans="1:2" x14ac:dyDescent="0.2">
      <c r="A39958" s="1" t="s">
        <v>8845</v>
      </c>
      <c r="B39958" t="str">
        <f t="shared" si="1305"/>
        <v>https://www.udobaer.de/out/media/public/cust/others/s0000887-2021-ch_it.pdf</v>
      </c>
    </row>
    <row r="39959" spans="1:2" x14ac:dyDescent="0.2">
      <c r="A39959" s="1" t="s">
        <v>8846</v>
      </c>
      <c r="B39959" t="str">
        <f t="shared" si="1305"/>
        <v>https://www.udobaer.de/out/media/public/cust/others/s0000887-2021-ch_it.pdf</v>
      </c>
    </row>
    <row r="39960" spans="1:2" x14ac:dyDescent="0.2">
      <c r="A39960" s="1" t="s">
        <v>8847</v>
      </c>
      <c r="B39960" t="str">
        <f t="shared" si="1305"/>
        <v>https://www.udobaer.de/out/media/public/cust/others/s0000887-2021-ch_it.pdf</v>
      </c>
    </row>
    <row r="39961" spans="1:2" x14ac:dyDescent="0.2">
      <c r="A39961" s="1" t="s">
        <v>8848</v>
      </c>
      <c r="B39961" t="str">
        <f t="shared" si="1305"/>
        <v>https://www.udobaer.de/out/media/public/cust/others/s0000887-2021-ch_it.pdf</v>
      </c>
    </row>
    <row r="39962" spans="1:2" x14ac:dyDescent="0.2">
      <c r="A39962" s="1" t="s">
        <v>8849</v>
      </c>
      <c r="B39962" t="str">
        <f t="shared" si="1305"/>
        <v>https://www.udobaer.de/out/media/public/cust/others/s0000887-2021-ch_it.pdf</v>
      </c>
    </row>
    <row r="39963" spans="1:2" x14ac:dyDescent="0.2">
      <c r="A39963" s="1" t="s">
        <v>8850</v>
      </c>
      <c r="B39963" t="str">
        <f t="shared" si="1305"/>
        <v>https://www.udobaer.de/out/media/public/cust/others/s0000887-2021-ch_it.pdf</v>
      </c>
    </row>
    <row r="39964" spans="1:2" x14ac:dyDescent="0.2">
      <c r="A39964" s="1" t="s">
        <v>8851</v>
      </c>
      <c r="B39964" t="str">
        <f t="shared" si="1305"/>
        <v>https://www.udobaer.de/out/media/public/cust/others/s0000887-2021-ch_it.pdf</v>
      </c>
    </row>
    <row r="39965" spans="1:2" x14ac:dyDescent="0.2">
      <c r="A39965" s="1" t="s">
        <v>8852</v>
      </c>
      <c r="B39965" t="str">
        <f t="shared" si="1305"/>
        <v>https://www.udobaer.de/out/media/public/cust/others/s0000887-2021-ch_it.pdf</v>
      </c>
    </row>
    <row r="39966" spans="1:2" x14ac:dyDescent="0.2">
      <c r="A39966" s="1" t="s">
        <v>8853</v>
      </c>
      <c r="B39966" t="str">
        <f t="shared" si="1305"/>
        <v>https://www.udobaer.de/out/media/public/cust/others/s0000887-2021-ch_it.pdf</v>
      </c>
    </row>
    <row r="39967" spans="1:2" x14ac:dyDescent="0.2">
      <c r="A39967" s="1" t="s">
        <v>8854</v>
      </c>
      <c r="B39967" t="str">
        <f t="shared" si="1305"/>
        <v>https://www.udobaer.de/out/media/public/cust/others/s0000887-2021-ch_it.pdf</v>
      </c>
    </row>
    <row r="39968" spans="1:2" x14ac:dyDescent="0.2">
      <c r="A39968" s="1" t="s">
        <v>24835</v>
      </c>
      <c r="B39968" t="str">
        <f t="shared" si="1305"/>
        <v>https://www.udobaer.de/out/media/public/cust/others/s0000887-2021-ch_it.pdf</v>
      </c>
    </row>
    <row r="39969" spans="1:2" x14ac:dyDescent="0.2">
      <c r="A39969" s="1" t="s">
        <v>24836</v>
      </c>
      <c r="B39969" t="str">
        <f t="shared" si="1305"/>
        <v>https://www.udobaer.de/out/media/public/cust/others/s0000887-2021-ch_it.pdf</v>
      </c>
    </row>
    <row r="39970" spans="1:2" x14ac:dyDescent="0.2">
      <c r="A39970" s="1" t="s">
        <v>24837</v>
      </c>
      <c r="B39970" t="str">
        <f t="shared" si="1305"/>
        <v>https://www.udobaer.de/out/media/public/cust/others/s0000887-2021-ch_it.pdf</v>
      </c>
    </row>
    <row r="39971" spans="1:2" x14ac:dyDescent="0.2">
      <c r="A39971" s="1" t="s">
        <v>24838</v>
      </c>
      <c r="B39971" t="str">
        <f t="shared" si="1305"/>
        <v>https://www.udobaer.de/out/media/public/cust/others/s0000887-2021-ch_it.pdf</v>
      </c>
    </row>
    <row r="39972" spans="1:2" x14ac:dyDescent="0.2">
      <c r="A39972" s="1" t="s">
        <v>24839</v>
      </c>
      <c r="B39972" t="str">
        <f t="shared" si="1305"/>
        <v>https://www.udobaer.de/out/media/public/cust/others/s0000887-2021-ch_it.pdf</v>
      </c>
    </row>
    <row r="39973" spans="1:2" x14ac:dyDescent="0.2">
      <c r="A39973" s="1" t="s">
        <v>24840</v>
      </c>
      <c r="B39973" t="str">
        <f t="shared" si="1305"/>
        <v>https://www.udobaer.de/out/media/public/cust/others/s0000887-2021-ch_it.pdf</v>
      </c>
    </row>
    <row r="39974" spans="1:2" x14ac:dyDescent="0.2">
      <c r="A39974" s="1" t="s">
        <v>24841</v>
      </c>
      <c r="B39974" t="str">
        <f t="shared" si="1305"/>
        <v>https://www.udobaer.de/out/media/public/cust/others/s0000887-2021-ch_it.pdf</v>
      </c>
    </row>
    <row r="39975" spans="1:2" x14ac:dyDescent="0.2">
      <c r="A39975" s="1" t="s">
        <v>24842</v>
      </c>
      <c r="B39975" t="str">
        <f t="shared" si="1305"/>
        <v>https://www.udobaer.de/out/media/public/cust/others/s0000887-2021-ch_it.pdf</v>
      </c>
    </row>
    <row r="39976" spans="1:2" x14ac:dyDescent="0.2">
      <c r="A39976" s="1" t="s">
        <v>24843</v>
      </c>
      <c r="B39976" t="str">
        <f t="shared" si="1305"/>
        <v>https://www.udobaer.de/out/media/public/cust/others/s0000887-2021-ch_it.pdf</v>
      </c>
    </row>
    <row r="39977" spans="1:2" x14ac:dyDescent="0.2">
      <c r="A39977" s="1" t="s">
        <v>24844</v>
      </c>
      <c r="B39977" t="str">
        <f t="shared" si="1305"/>
        <v>https://www.udobaer.de/out/media/public/cust/others/s0000887-2021-ch_it.pdf</v>
      </c>
    </row>
    <row r="39978" spans="1:2" x14ac:dyDescent="0.2">
      <c r="A39978" s="1" t="s">
        <v>24845</v>
      </c>
      <c r="B39978" t="str">
        <f t="shared" si="1305"/>
        <v>https://www.udobaer.de/out/media/public/cust/others/s0000887-2021-ch_it.pdf</v>
      </c>
    </row>
    <row r="39979" spans="1:2" x14ac:dyDescent="0.2">
      <c r="A39979" s="1" t="s">
        <v>24846</v>
      </c>
      <c r="B39979" t="str">
        <f t="shared" si="1305"/>
        <v>https://www.udobaer.de/out/media/public/cust/others/s0000887-2021-ch_it.pdf</v>
      </c>
    </row>
    <row r="39980" spans="1:2" x14ac:dyDescent="0.2">
      <c r="A39980" s="1" t="s">
        <v>24847</v>
      </c>
      <c r="B39980" t="str">
        <f t="shared" si="1305"/>
        <v>https://www.udobaer.de/out/media/public/cust/others/s0000887-2021-ch_it.pdf</v>
      </c>
    </row>
    <row r="39981" spans="1:2" x14ac:dyDescent="0.2">
      <c r="A39981" s="1" t="s">
        <v>24848</v>
      </c>
      <c r="B39981" t="str">
        <f t="shared" si="1305"/>
        <v>https://www.udobaer.de/out/media/public/cust/others/s0000887-2021-ch_it.pdf</v>
      </c>
    </row>
    <row r="39982" spans="1:2" x14ac:dyDescent="0.2">
      <c r="A39982" s="1" t="s">
        <v>24849</v>
      </c>
      <c r="B39982" t="str">
        <f t="shared" si="1305"/>
        <v>https://www.udobaer.de/out/media/public/cust/others/s0000887-2021-ch_it.pdf</v>
      </c>
    </row>
    <row r="39983" spans="1:2" x14ac:dyDescent="0.2">
      <c r="A39983" s="1" t="s">
        <v>24850</v>
      </c>
      <c r="B39983" t="str">
        <f t="shared" si="1305"/>
        <v>https://www.udobaer.de/out/media/public/cust/others/s0000887-2021-ch_it.pdf</v>
      </c>
    </row>
    <row r="39984" spans="1:2" x14ac:dyDescent="0.2">
      <c r="A39984" s="1" t="s">
        <v>24851</v>
      </c>
      <c r="B39984" t="str">
        <f t="shared" si="1305"/>
        <v>https://www.udobaer.de/out/media/public/cust/others/s0000887-2021-ch_it.pdf</v>
      </c>
    </row>
    <row r="39985" spans="1:2" x14ac:dyDescent="0.2">
      <c r="A39985" s="1" t="s">
        <v>24852</v>
      </c>
      <c r="B39985" t="str">
        <f t="shared" si="1305"/>
        <v>https://www.udobaer.de/out/media/public/cust/others/s0000887-2021-ch_it.pdf</v>
      </c>
    </row>
    <row r="39986" spans="1:2" x14ac:dyDescent="0.2">
      <c r="A39986" s="1" t="s">
        <v>24853</v>
      </c>
      <c r="B39986" t="str">
        <f t="shared" si="1305"/>
        <v>https://www.udobaer.de/out/media/public/cust/others/s0000887-2021-ch_it.pdf</v>
      </c>
    </row>
    <row r="39987" spans="1:2" x14ac:dyDescent="0.2">
      <c r="A39987" s="1" t="s">
        <v>24854</v>
      </c>
      <c r="B39987" t="str">
        <f t="shared" ref="B39987:B40050" si="1306">HYPERLINK("https://www.udobaer.de/out/media/public/cust/others/s0000887-2021-ch_it.pdf")</f>
        <v>https://www.udobaer.de/out/media/public/cust/others/s0000887-2021-ch_it.pdf</v>
      </c>
    </row>
    <row r="39988" spans="1:2" x14ac:dyDescent="0.2">
      <c r="A39988" s="1" t="s">
        <v>24855</v>
      </c>
      <c r="B39988" t="str">
        <f t="shared" si="1306"/>
        <v>https://www.udobaer.de/out/media/public/cust/others/s0000887-2021-ch_it.pdf</v>
      </c>
    </row>
    <row r="39989" spans="1:2" x14ac:dyDescent="0.2">
      <c r="A39989" s="1" t="s">
        <v>24856</v>
      </c>
      <c r="B39989" t="str">
        <f t="shared" si="1306"/>
        <v>https://www.udobaer.de/out/media/public/cust/others/s0000887-2021-ch_it.pdf</v>
      </c>
    </row>
    <row r="39990" spans="1:2" x14ac:dyDescent="0.2">
      <c r="A39990" s="1" t="s">
        <v>24857</v>
      </c>
      <c r="B39990" t="str">
        <f t="shared" si="1306"/>
        <v>https://www.udobaer.de/out/media/public/cust/others/s0000887-2021-ch_it.pdf</v>
      </c>
    </row>
    <row r="39991" spans="1:2" x14ac:dyDescent="0.2">
      <c r="A39991" s="1" t="s">
        <v>24858</v>
      </c>
      <c r="B39991" t="str">
        <f t="shared" si="1306"/>
        <v>https://www.udobaer.de/out/media/public/cust/others/s0000887-2021-ch_it.pdf</v>
      </c>
    </row>
    <row r="39992" spans="1:2" x14ac:dyDescent="0.2">
      <c r="A39992" s="1" t="s">
        <v>24859</v>
      </c>
      <c r="B39992" t="str">
        <f t="shared" si="1306"/>
        <v>https://www.udobaer.de/out/media/public/cust/others/s0000887-2021-ch_it.pdf</v>
      </c>
    </row>
    <row r="39993" spans="1:2" x14ac:dyDescent="0.2">
      <c r="A39993" s="1" t="s">
        <v>24860</v>
      </c>
      <c r="B39993" t="str">
        <f t="shared" si="1306"/>
        <v>https://www.udobaer.de/out/media/public/cust/others/s0000887-2021-ch_it.pdf</v>
      </c>
    </row>
    <row r="39994" spans="1:2" x14ac:dyDescent="0.2">
      <c r="A39994" s="1" t="s">
        <v>24861</v>
      </c>
      <c r="B39994" t="str">
        <f t="shared" si="1306"/>
        <v>https://www.udobaer.de/out/media/public/cust/others/s0000887-2021-ch_it.pdf</v>
      </c>
    </row>
    <row r="39995" spans="1:2" x14ac:dyDescent="0.2">
      <c r="A39995" s="1" t="s">
        <v>24880</v>
      </c>
      <c r="B39995" t="str">
        <f t="shared" si="1306"/>
        <v>https://www.udobaer.de/out/media/public/cust/others/s0000887-2021-ch_it.pdf</v>
      </c>
    </row>
    <row r="39996" spans="1:2" x14ac:dyDescent="0.2">
      <c r="A39996" s="1" t="s">
        <v>24881</v>
      </c>
      <c r="B39996" t="str">
        <f t="shared" si="1306"/>
        <v>https://www.udobaer.de/out/media/public/cust/others/s0000887-2021-ch_it.pdf</v>
      </c>
    </row>
    <row r="39997" spans="1:2" x14ac:dyDescent="0.2">
      <c r="A39997" s="1" t="s">
        <v>24882</v>
      </c>
      <c r="B39997" t="str">
        <f t="shared" si="1306"/>
        <v>https://www.udobaer.de/out/media/public/cust/others/s0000887-2021-ch_it.pdf</v>
      </c>
    </row>
    <row r="39998" spans="1:2" x14ac:dyDescent="0.2">
      <c r="A39998" s="1" t="s">
        <v>24883</v>
      </c>
      <c r="B39998" t="str">
        <f t="shared" si="1306"/>
        <v>https://www.udobaer.de/out/media/public/cust/others/s0000887-2021-ch_it.pdf</v>
      </c>
    </row>
    <row r="39999" spans="1:2" x14ac:dyDescent="0.2">
      <c r="A39999" s="1" t="s">
        <v>24884</v>
      </c>
      <c r="B39999" t="str">
        <f t="shared" si="1306"/>
        <v>https://www.udobaer.de/out/media/public/cust/others/s0000887-2021-ch_it.pdf</v>
      </c>
    </row>
    <row r="40000" spans="1:2" x14ac:dyDescent="0.2">
      <c r="A40000" s="1" t="s">
        <v>24885</v>
      </c>
      <c r="B40000" t="str">
        <f t="shared" si="1306"/>
        <v>https://www.udobaer.de/out/media/public/cust/others/s0000887-2021-ch_it.pdf</v>
      </c>
    </row>
    <row r="40001" spans="1:2" x14ac:dyDescent="0.2">
      <c r="A40001" s="1" t="s">
        <v>24886</v>
      </c>
      <c r="B40001" t="str">
        <f t="shared" si="1306"/>
        <v>https://www.udobaer.de/out/media/public/cust/others/s0000887-2021-ch_it.pdf</v>
      </c>
    </row>
    <row r="40002" spans="1:2" x14ac:dyDescent="0.2">
      <c r="A40002" s="1" t="s">
        <v>24887</v>
      </c>
      <c r="B40002" t="str">
        <f t="shared" si="1306"/>
        <v>https://www.udobaer.de/out/media/public/cust/others/s0000887-2021-ch_it.pdf</v>
      </c>
    </row>
    <row r="40003" spans="1:2" x14ac:dyDescent="0.2">
      <c r="A40003" s="1" t="s">
        <v>24888</v>
      </c>
      <c r="B40003" t="str">
        <f t="shared" si="1306"/>
        <v>https://www.udobaer.de/out/media/public/cust/others/s0000887-2021-ch_it.pdf</v>
      </c>
    </row>
    <row r="40004" spans="1:2" x14ac:dyDescent="0.2">
      <c r="A40004" s="1" t="s">
        <v>24891</v>
      </c>
      <c r="B40004" t="str">
        <f t="shared" si="1306"/>
        <v>https://www.udobaer.de/out/media/public/cust/others/s0000887-2021-ch_it.pdf</v>
      </c>
    </row>
    <row r="40005" spans="1:2" x14ac:dyDescent="0.2">
      <c r="A40005" s="1" t="s">
        <v>24892</v>
      </c>
      <c r="B40005" t="str">
        <f t="shared" si="1306"/>
        <v>https://www.udobaer.de/out/media/public/cust/others/s0000887-2021-ch_it.pdf</v>
      </c>
    </row>
    <row r="40006" spans="1:2" x14ac:dyDescent="0.2">
      <c r="A40006" s="1" t="s">
        <v>24893</v>
      </c>
      <c r="B40006" t="str">
        <f t="shared" si="1306"/>
        <v>https://www.udobaer.de/out/media/public/cust/others/s0000887-2021-ch_it.pdf</v>
      </c>
    </row>
    <row r="40007" spans="1:2" x14ac:dyDescent="0.2">
      <c r="A40007" s="1" t="s">
        <v>24894</v>
      </c>
      <c r="B40007" t="str">
        <f t="shared" si="1306"/>
        <v>https://www.udobaer.de/out/media/public/cust/others/s0000887-2021-ch_it.pdf</v>
      </c>
    </row>
    <row r="40008" spans="1:2" x14ac:dyDescent="0.2">
      <c r="A40008" s="1" t="s">
        <v>24895</v>
      </c>
      <c r="B40008" t="str">
        <f t="shared" si="1306"/>
        <v>https://www.udobaer.de/out/media/public/cust/others/s0000887-2021-ch_it.pdf</v>
      </c>
    </row>
    <row r="40009" spans="1:2" x14ac:dyDescent="0.2">
      <c r="A40009" s="1" t="s">
        <v>24896</v>
      </c>
      <c r="B40009" t="str">
        <f t="shared" si="1306"/>
        <v>https://www.udobaer.de/out/media/public/cust/others/s0000887-2021-ch_it.pdf</v>
      </c>
    </row>
    <row r="40010" spans="1:2" x14ac:dyDescent="0.2">
      <c r="A40010" s="1" t="s">
        <v>24897</v>
      </c>
      <c r="B40010" t="str">
        <f t="shared" si="1306"/>
        <v>https://www.udobaer.de/out/media/public/cust/others/s0000887-2021-ch_it.pdf</v>
      </c>
    </row>
    <row r="40011" spans="1:2" x14ac:dyDescent="0.2">
      <c r="A40011" s="1" t="s">
        <v>24898</v>
      </c>
      <c r="B40011" t="str">
        <f t="shared" si="1306"/>
        <v>https://www.udobaer.de/out/media/public/cust/others/s0000887-2021-ch_it.pdf</v>
      </c>
    </row>
    <row r="40012" spans="1:2" x14ac:dyDescent="0.2">
      <c r="A40012" s="1" t="s">
        <v>24899</v>
      </c>
      <c r="B40012" t="str">
        <f t="shared" si="1306"/>
        <v>https://www.udobaer.de/out/media/public/cust/others/s0000887-2021-ch_it.pdf</v>
      </c>
    </row>
    <row r="40013" spans="1:2" x14ac:dyDescent="0.2">
      <c r="A40013" s="1" t="s">
        <v>25496</v>
      </c>
      <c r="B40013" t="str">
        <f t="shared" si="1306"/>
        <v>https://www.udobaer.de/out/media/public/cust/others/s0000887-2021-ch_it.pdf</v>
      </c>
    </row>
    <row r="40014" spans="1:2" x14ac:dyDescent="0.2">
      <c r="A40014" s="1" t="s">
        <v>25497</v>
      </c>
      <c r="B40014" t="str">
        <f t="shared" si="1306"/>
        <v>https://www.udobaer.de/out/media/public/cust/others/s0000887-2021-ch_it.pdf</v>
      </c>
    </row>
    <row r="40015" spans="1:2" x14ac:dyDescent="0.2">
      <c r="A40015" s="1" t="s">
        <v>25498</v>
      </c>
      <c r="B40015" t="str">
        <f t="shared" si="1306"/>
        <v>https://www.udobaer.de/out/media/public/cust/others/s0000887-2021-ch_it.pdf</v>
      </c>
    </row>
    <row r="40016" spans="1:2" x14ac:dyDescent="0.2">
      <c r="A40016" s="1" t="s">
        <v>25499</v>
      </c>
      <c r="B40016" t="str">
        <f t="shared" si="1306"/>
        <v>https://www.udobaer.de/out/media/public/cust/others/s0000887-2021-ch_it.pdf</v>
      </c>
    </row>
    <row r="40017" spans="1:2" x14ac:dyDescent="0.2">
      <c r="A40017" s="1" t="s">
        <v>25500</v>
      </c>
      <c r="B40017" t="str">
        <f t="shared" si="1306"/>
        <v>https://www.udobaer.de/out/media/public/cust/others/s0000887-2021-ch_it.pdf</v>
      </c>
    </row>
    <row r="40018" spans="1:2" x14ac:dyDescent="0.2">
      <c r="A40018" s="1" t="s">
        <v>25501</v>
      </c>
      <c r="B40018" t="str">
        <f t="shared" si="1306"/>
        <v>https://www.udobaer.de/out/media/public/cust/others/s0000887-2021-ch_it.pdf</v>
      </c>
    </row>
    <row r="40019" spans="1:2" x14ac:dyDescent="0.2">
      <c r="A40019" s="1" t="s">
        <v>25502</v>
      </c>
      <c r="B40019" t="str">
        <f t="shared" si="1306"/>
        <v>https://www.udobaer.de/out/media/public/cust/others/s0000887-2021-ch_it.pdf</v>
      </c>
    </row>
    <row r="40020" spans="1:2" x14ac:dyDescent="0.2">
      <c r="A40020" s="1" t="s">
        <v>25503</v>
      </c>
      <c r="B40020" t="str">
        <f t="shared" si="1306"/>
        <v>https://www.udobaer.de/out/media/public/cust/others/s0000887-2021-ch_it.pdf</v>
      </c>
    </row>
    <row r="40021" spans="1:2" x14ac:dyDescent="0.2">
      <c r="A40021" s="1" t="s">
        <v>25504</v>
      </c>
      <c r="B40021" t="str">
        <f t="shared" si="1306"/>
        <v>https://www.udobaer.de/out/media/public/cust/others/s0000887-2021-ch_it.pdf</v>
      </c>
    </row>
    <row r="40022" spans="1:2" x14ac:dyDescent="0.2">
      <c r="A40022" s="1" t="s">
        <v>25505</v>
      </c>
      <c r="B40022" t="str">
        <f t="shared" si="1306"/>
        <v>https://www.udobaer.de/out/media/public/cust/others/s0000887-2021-ch_it.pdf</v>
      </c>
    </row>
    <row r="40023" spans="1:2" x14ac:dyDescent="0.2">
      <c r="A40023" s="1" t="s">
        <v>25506</v>
      </c>
      <c r="B40023" t="str">
        <f t="shared" si="1306"/>
        <v>https://www.udobaer.de/out/media/public/cust/others/s0000887-2021-ch_it.pdf</v>
      </c>
    </row>
    <row r="40024" spans="1:2" x14ac:dyDescent="0.2">
      <c r="A40024" s="1" t="s">
        <v>25507</v>
      </c>
      <c r="B40024" t="str">
        <f t="shared" si="1306"/>
        <v>https://www.udobaer.de/out/media/public/cust/others/s0000887-2021-ch_it.pdf</v>
      </c>
    </row>
    <row r="40025" spans="1:2" x14ac:dyDescent="0.2">
      <c r="A40025" s="1" t="s">
        <v>25508</v>
      </c>
      <c r="B40025" t="str">
        <f t="shared" si="1306"/>
        <v>https://www.udobaer.de/out/media/public/cust/others/s0000887-2021-ch_it.pdf</v>
      </c>
    </row>
    <row r="40026" spans="1:2" x14ac:dyDescent="0.2">
      <c r="A40026" s="1" t="s">
        <v>25509</v>
      </c>
      <c r="B40026" t="str">
        <f t="shared" si="1306"/>
        <v>https://www.udobaer.de/out/media/public/cust/others/s0000887-2021-ch_it.pdf</v>
      </c>
    </row>
    <row r="40027" spans="1:2" x14ac:dyDescent="0.2">
      <c r="A40027" s="1" t="s">
        <v>25510</v>
      </c>
      <c r="B40027" t="str">
        <f t="shared" si="1306"/>
        <v>https://www.udobaer.de/out/media/public/cust/others/s0000887-2021-ch_it.pdf</v>
      </c>
    </row>
    <row r="40028" spans="1:2" x14ac:dyDescent="0.2">
      <c r="A40028" s="1" t="s">
        <v>25511</v>
      </c>
      <c r="B40028" t="str">
        <f t="shared" si="1306"/>
        <v>https://www.udobaer.de/out/media/public/cust/others/s0000887-2021-ch_it.pdf</v>
      </c>
    </row>
    <row r="40029" spans="1:2" x14ac:dyDescent="0.2">
      <c r="A40029" s="1" t="s">
        <v>25512</v>
      </c>
      <c r="B40029" t="str">
        <f t="shared" si="1306"/>
        <v>https://www.udobaer.de/out/media/public/cust/others/s0000887-2021-ch_it.pdf</v>
      </c>
    </row>
    <row r="40030" spans="1:2" x14ac:dyDescent="0.2">
      <c r="A40030" s="1" t="s">
        <v>25513</v>
      </c>
      <c r="B40030" t="str">
        <f t="shared" si="1306"/>
        <v>https://www.udobaer.de/out/media/public/cust/others/s0000887-2021-ch_it.pdf</v>
      </c>
    </row>
    <row r="40031" spans="1:2" x14ac:dyDescent="0.2">
      <c r="A40031" s="1" t="s">
        <v>25514</v>
      </c>
      <c r="B40031" t="str">
        <f t="shared" si="1306"/>
        <v>https://www.udobaer.de/out/media/public/cust/others/s0000887-2021-ch_it.pdf</v>
      </c>
    </row>
    <row r="40032" spans="1:2" x14ac:dyDescent="0.2">
      <c r="A40032" s="1" t="s">
        <v>25515</v>
      </c>
      <c r="B40032" t="str">
        <f t="shared" si="1306"/>
        <v>https://www.udobaer.de/out/media/public/cust/others/s0000887-2021-ch_it.pdf</v>
      </c>
    </row>
    <row r="40033" spans="1:2" x14ac:dyDescent="0.2">
      <c r="A40033" s="1" t="s">
        <v>25516</v>
      </c>
      <c r="B40033" t="str">
        <f t="shared" si="1306"/>
        <v>https://www.udobaer.de/out/media/public/cust/others/s0000887-2021-ch_it.pdf</v>
      </c>
    </row>
    <row r="40034" spans="1:2" x14ac:dyDescent="0.2">
      <c r="A40034" s="1" t="s">
        <v>25517</v>
      </c>
      <c r="B40034" t="str">
        <f t="shared" si="1306"/>
        <v>https://www.udobaer.de/out/media/public/cust/others/s0000887-2021-ch_it.pdf</v>
      </c>
    </row>
    <row r="40035" spans="1:2" x14ac:dyDescent="0.2">
      <c r="A40035" s="1" t="s">
        <v>25518</v>
      </c>
      <c r="B40035" t="str">
        <f t="shared" si="1306"/>
        <v>https://www.udobaer.de/out/media/public/cust/others/s0000887-2021-ch_it.pdf</v>
      </c>
    </row>
    <row r="40036" spans="1:2" x14ac:dyDescent="0.2">
      <c r="A40036" s="1" t="s">
        <v>25519</v>
      </c>
      <c r="B40036" t="str">
        <f t="shared" si="1306"/>
        <v>https://www.udobaer.de/out/media/public/cust/others/s0000887-2021-ch_it.pdf</v>
      </c>
    </row>
    <row r="40037" spans="1:2" x14ac:dyDescent="0.2">
      <c r="A40037" s="1" t="s">
        <v>25520</v>
      </c>
      <c r="B40037" t="str">
        <f t="shared" si="1306"/>
        <v>https://www.udobaer.de/out/media/public/cust/others/s0000887-2021-ch_it.pdf</v>
      </c>
    </row>
    <row r="40038" spans="1:2" x14ac:dyDescent="0.2">
      <c r="A40038" s="1" t="s">
        <v>25521</v>
      </c>
      <c r="B40038" t="str">
        <f t="shared" si="1306"/>
        <v>https://www.udobaer.de/out/media/public/cust/others/s0000887-2021-ch_it.pdf</v>
      </c>
    </row>
    <row r="40039" spans="1:2" x14ac:dyDescent="0.2">
      <c r="A40039" s="1" t="s">
        <v>25522</v>
      </c>
      <c r="B40039" t="str">
        <f t="shared" si="1306"/>
        <v>https://www.udobaer.de/out/media/public/cust/others/s0000887-2021-ch_it.pdf</v>
      </c>
    </row>
    <row r="40040" spans="1:2" x14ac:dyDescent="0.2">
      <c r="A40040" s="1" t="s">
        <v>25955</v>
      </c>
      <c r="B40040" t="str">
        <f t="shared" si="1306"/>
        <v>https://www.udobaer.de/out/media/public/cust/others/s0000887-2021-ch_it.pdf</v>
      </c>
    </row>
    <row r="40041" spans="1:2" x14ac:dyDescent="0.2">
      <c r="A40041" s="1" t="s">
        <v>25956</v>
      </c>
      <c r="B40041" t="str">
        <f t="shared" si="1306"/>
        <v>https://www.udobaer.de/out/media/public/cust/others/s0000887-2021-ch_it.pdf</v>
      </c>
    </row>
    <row r="40042" spans="1:2" x14ac:dyDescent="0.2">
      <c r="A40042" s="1" t="s">
        <v>25957</v>
      </c>
      <c r="B40042" t="str">
        <f t="shared" si="1306"/>
        <v>https://www.udobaer.de/out/media/public/cust/others/s0000887-2021-ch_it.pdf</v>
      </c>
    </row>
    <row r="40043" spans="1:2" x14ac:dyDescent="0.2">
      <c r="A40043" s="1" t="s">
        <v>25958</v>
      </c>
      <c r="B40043" t="str">
        <f t="shared" si="1306"/>
        <v>https://www.udobaer.de/out/media/public/cust/others/s0000887-2021-ch_it.pdf</v>
      </c>
    </row>
    <row r="40044" spans="1:2" x14ac:dyDescent="0.2">
      <c r="A40044" s="1" t="s">
        <v>25959</v>
      </c>
      <c r="B40044" t="str">
        <f t="shared" si="1306"/>
        <v>https://www.udobaer.de/out/media/public/cust/others/s0000887-2021-ch_it.pdf</v>
      </c>
    </row>
    <row r="40045" spans="1:2" x14ac:dyDescent="0.2">
      <c r="A40045" s="1" t="s">
        <v>25960</v>
      </c>
      <c r="B40045" t="str">
        <f t="shared" si="1306"/>
        <v>https://www.udobaer.de/out/media/public/cust/others/s0000887-2021-ch_it.pdf</v>
      </c>
    </row>
    <row r="40046" spans="1:2" x14ac:dyDescent="0.2">
      <c r="A40046" s="1" t="s">
        <v>25961</v>
      </c>
      <c r="B40046" t="str">
        <f t="shared" si="1306"/>
        <v>https://www.udobaer.de/out/media/public/cust/others/s0000887-2021-ch_it.pdf</v>
      </c>
    </row>
    <row r="40047" spans="1:2" x14ac:dyDescent="0.2">
      <c r="A40047" s="1" t="s">
        <v>25962</v>
      </c>
      <c r="B40047" t="str">
        <f t="shared" si="1306"/>
        <v>https://www.udobaer.de/out/media/public/cust/others/s0000887-2021-ch_it.pdf</v>
      </c>
    </row>
    <row r="40048" spans="1:2" x14ac:dyDescent="0.2">
      <c r="A40048" s="1" t="s">
        <v>25963</v>
      </c>
      <c r="B40048" t="str">
        <f t="shared" si="1306"/>
        <v>https://www.udobaer.de/out/media/public/cust/others/s0000887-2021-ch_it.pdf</v>
      </c>
    </row>
    <row r="40049" spans="1:2" x14ac:dyDescent="0.2">
      <c r="A40049" s="1" t="s">
        <v>25964</v>
      </c>
      <c r="B40049" t="str">
        <f t="shared" si="1306"/>
        <v>https://www.udobaer.de/out/media/public/cust/others/s0000887-2021-ch_it.pdf</v>
      </c>
    </row>
    <row r="40050" spans="1:2" x14ac:dyDescent="0.2">
      <c r="A40050" s="1" t="s">
        <v>25965</v>
      </c>
      <c r="B40050" t="str">
        <f t="shared" si="1306"/>
        <v>https://www.udobaer.de/out/media/public/cust/others/s0000887-2021-ch_it.pdf</v>
      </c>
    </row>
    <row r="40051" spans="1:2" x14ac:dyDescent="0.2">
      <c r="A40051" s="1" t="s">
        <v>25966</v>
      </c>
      <c r="B40051" t="str">
        <f t="shared" ref="B40051:B40114" si="1307">HYPERLINK("https://www.udobaer.de/out/media/public/cust/others/s0000887-2021-ch_it.pdf")</f>
        <v>https://www.udobaer.de/out/media/public/cust/others/s0000887-2021-ch_it.pdf</v>
      </c>
    </row>
    <row r="40052" spans="1:2" x14ac:dyDescent="0.2">
      <c r="A40052" s="1" t="s">
        <v>25967</v>
      </c>
      <c r="B40052" t="str">
        <f t="shared" si="1307"/>
        <v>https://www.udobaer.de/out/media/public/cust/others/s0000887-2021-ch_it.pdf</v>
      </c>
    </row>
    <row r="40053" spans="1:2" x14ac:dyDescent="0.2">
      <c r="A40053" s="1" t="s">
        <v>25968</v>
      </c>
      <c r="B40053" t="str">
        <f t="shared" si="1307"/>
        <v>https://www.udobaer.de/out/media/public/cust/others/s0000887-2021-ch_it.pdf</v>
      </c>
    </row>
    <row r="40054" spans="1:2" x14ac:dyDescent="0.2">
      <c r="A40054" s="1" t="s">
        <v>25969</v>
      </c>
      <c r="B40054" t="str">
        <f t="shared" si="1307"/>
        <v>https://www.udobaer.de/out/media/public/cust/others/s0000887-2021-ch_it.pdf</v>
      </c>
    </row>
    <row r="40055" spans="1:2" x14ac:dyDescent="0.2">
      <c r="A40055" s="1" t="s">
        <v>25970</v>
      </c>
      <c r="B40055" t="str">
        <f t="shared" si="1307"/>
        <v>https://www.udobaer.de/out/media/public/cust/others/s0000887-2021-ch_it.pdf</v>
      </c>
    </row>
    <row r="40056" spans="1:2" x14ac:dyDescent="0.2">
      <c r="A40056" s="1" t="s">
        <v>25971</v>
      </c>
      <c r="B40056" t="str">
        <f t="shared" si="1307"/>
        <v>https://www.udobaer.de/out/media/public/cust/others/s0000887-2021-ch_it.pdf</v>
      </c>
    </row>
    <row r="40057" spans="1:2" x14ac:dyDescent="0.2">
      <c r="A40057" s="1" t="s">
        <v>25972</v>
      </c>
      <c r="B40057" t="str">
        <f t="shared" si="1307"/>
        <v>https://www.udobaer.de/out/media/public/cust/others/s0000887-2021-ch_it.pdf</v>
      </c>
    </row>
    <row r="40058" spans="1:2" x14ac:dyDescent="0.2">
      <c r="A40058" s="1" t="s">
        <v>25976</v>
      </c>
      <c r="B40058" t="str">
        <f t="shared" si="1307"/>
        <v>https://www.udobaer.de/out/media/public/cust/others/s0000887-2021-ch_it.pdf</v>
      </c>
    </row>
    <row r="40059" spans="1:2" x14ac:dyDescent="0.2">
      <c r="A40059" s="1" t="s">
        <v>25977</v>
      </c>
      <c r="B40059" t="str">
        <f t="shared" si="1307"/>
        <v>https://www.udobaer.de/out/media/public/cust/others/s0000887-2021-ch_it.pdf</v>
      </c>
    </row>
    <row r="40060" spans="1:2" x14ac:dyDescent="0.2">
      <c r="A40060" s="1" t="s">
        <v>25978</v>
      </c>
      <c r="B40060" t="str">
        <f t="shared" si="1307"/>
        <v>https://www.udobaer.de/out/media/public/cust/others/s0000887-2021-ch_it.pdf</v>
      </c>
    </row>
    <row r="40061" spans="1:2" x14ac:dyDescent="0.2">
      <c r="A40061" s="1" t="s">
        <v>25979</v>
      </c>
      <c r="B40061" t="str">
        <f t="shared" si="1307"/>
        <v>https://www.udobaer.de/out/media/public/cust/others/s0000887-2021-ch_it.pdf</v>
      </c>
    </row>
    <row r="40062" spans="1:2" x14ac:dyDescent="0.2">
      <c r="A40062" s="1" t="s">
        <v>25980</v>
      </c>
      <c r="B40062" t="str">
        <f t="shared" si="1307"/>
        <v>https://www.udobaer.de/out/media/public/cust/others/s0000887-2021-ch_it.pdf</v>
      </c>
    </row>
    <row r="40063" spans="1:2" x14ac:dyDescent="0.2">
      <c r="A40063" s="1" t="s">
        <v>25981</v>
      </c>
      <c r="B40063" t="str">
        <f t="shared" si="1307"/>
        <v>https://www.udobaer.de/out/media/public/cust/others/s0000887-2021-ch_it.pdf</v>
      </c>
    </row>
    <row r="40064" spans="1:2" x14ac:dyDescent="0.2">
      <c r="A40064" s="1" t="s">
        <v>25982</v>
      </c>
      <c r="B40064" t="str">
        <f t="shared" si="1307"/>
        <v>https://www.udobaer.de/out/media/public/cust/others/s0000887-2021-ch_it.pdf</v>
      </c>
    </row>
    <row r="40065" spans="1:2" x14ac:dyDescent="0.2">
      <c r="A40065" s="1" t="s">
        <v>25983</v>
      </c>
      <c r="B40065" t="str">
        <f t="shared" si="1307"/>
        <v>https://www.udobaer.de/out/media/public/cust/others/s0000887-2021-ch_it.pdf</v>
      </c>
    </row>
    <row r="40066" spans="1:2" x14ac:dyDescent="0.2">
      <c r="A40066" s="1" t="s">
        <v>25984</v>
      </c>
      <c r="B40066" t="str">
        <f t="shared" si="1307"/>
        <v>https://www.udobaer.de/out/media/public/cust/others/s0000887-2021-ch_it.pdf</v>
      </c>
    </row>
    <row r="40067" spans="1:2" x14ac:dyDescent="0.2">
      <c r="A40067" s="1" t="s">
        <v>26070</v>
      </c>
      <c r="B40067" t="str">
        <f t="shared" si="1307"/>
        <v>https://www.udobaer.de/out/media/public/cust/others/s0000887-2021-ch_it.pdf</v>
      </c>
    </row>
    <row r="40068" spans="1:2" x14ac:dyDescent="0.2">
      <c r="A40068" s="1" t="s">
        <v>26071</v>
      </c>
      <c r="B40068" t="str">
        <f t="shared" si="1307"/>
        <v>https://www.udobaer.de/out/media/public/cust/others/s0000887-2021-ch_it.pdf</v>
      </c>
    </row>
    <row r="40069" spans="1:2" x14ac:dyDescent="0.2">
      <c r="A40069" s="1" t="s">
        <v>26072</v>
      </c>
      <c r="B40069" t="str">
        <f t="shared" si="1307"/>
        <v>https://www.udobaer.de/out/media/public/cust/others/s0000887-2021-ch_it.pdf</v>
      </c>
    </row>
    <row r="40070" spans="1:2" x14ac:dyDescent="0.2">
      <c r="A40070" s="1" t="s">
        <v>26073</v>
      </c>
      <c r="B40070" t="str">
        <f t="shared" si="1307"/>
        <v>https://www.udobaer.de/out/media/public/cust/others/s0000887-2021-ch_it.pdf</v>
      </c>
    </row>
    <row r="40071" spans="1:2" x14ac:dyDescent="0.2">
      <c r="A40071" s="1" t="s">
        <v>26074</v>
      </c>
      <c r="B40071" t="str">
        <f t="shared" si="1307"/>
        <v>https://www.udobaer.de/out/media/public/cust/others/s0000887-2021-ch_it.pdf</v>
      </c>
    </row>
    <row r="40072" spans="1:2" x14ac:dyDescent="0.2">
      <c r="A40072" s="1" t="s">
        <v>26075</v>
      </c>
      <c r="B40072" t="str">
        <f t="shared" si="1307"/>
        <v>https://www.udobaer.de/out/media/public/cust/others/s0000887-2021-ch_it.pdf</v>
      </c>
    </row>
    <row r="40073" spans="1:2" x14ac:dyDescent="0.2">
      <c r="A40073" s="1" t="s">
        <v>26076</v>
      </c>
      <c r="B40073" t="str">
        <f t="shared" si="1307"/>
        <v>https://www.udobaer.de/out/media/public/cust/others/s0000887-2021-ch_it.pdf</v>
      </c>
    </row>
    <row r="40074" spans="1:2" x14ac:dyDescent="0.2">
      <c r="A40074" s="1" t="s">
        <v>26077</v>
      </c>
      <c r="B40074" t="str">
        <f t="shared" si="1307"/>
        <v>https://www.udobaer.de/out/media/public/cust/others/s0000887-2021-ch_it.pdf</v>
      </c>
    </row>
    <row r="40075" spans="1:2" x14ac:dyDescent="0.2">
      <c r="A40075" s="1" t="s">
        <v>26078</v>
      </c>
      <c r="B40075" t="str">
        <f t="shared" si="1307"/>
        <v>https://www.udobaer.de/out/media/public/cust/others/s0000887-2021-ch_it.pdf</v>
      </c>
    </row>
    <row r="40076" spans="1:2" x14ac:dyDescent="0.2">
      <c r="A40076" s="1" t="s">
        <v>26079</v>
      </c>
      <c r="B40076" t="str">
        <f t="shared" si="1307"/>
        <v>https://www.udobaer.de/out/media/public/cust/others/s0000887-2021-ch_it.pdf</v>
      </c>
    </row>
    <row r="40077" spans="1:2" x14ac:dyDescent="0.2">
      <c r="A40077" s="1" t="s">
        <v>26080</v>
      </c>
      <c r="B40077" t="str">
        <f t="shared" si="1307"/>
        <v>https://www.udobaer.de/out/media/public/cust/others/s0000887-2021-ch_it.pdf</v>
      </c>
    </row>
    <row r="40078" spans="1:2" x14ac:dyDescent="0.2">
      <c r="A40078" s="1" t="s">
        <v>26081</v>
      </c>
      <c r="B40078" t="str">
        <f t="shared" si="1307"/>
        <v>https://www.udobaer.de/out/media/public/cust/others/s0000887-2021-ch_it.pdf</v>
      </c>
    </row>
    <row r="40079" spans="1:2" x14ac:dyDescent="0.2">
      <c r="A40079" s="1" t="s">
        <v>26082</v>
      </c>
      <c r="B40079" t="str">
        <f t="shared" si="1307"/>
        <v>https://www.udobaer.de/out/media/public/cust/others/s0000887-2021-ch_it.pdf</v>
      </c>
    </row>
    <row r="40080" spans="1:2" x14ac:dyDescent="0.2">
      <c r="A40080" s="1" t="s">
        <v>26083</v>
      </c>
      <c r="B40080" t="str">
        <f t="shared" si="1307"/>
        <v>https://www.udobaer.de/out/media/public/cust/others/s0000887-2021-ch_it.pdf</v>
      </c>
    </row>
    <row r="40081" spans="1:2" x14ac:dyDescent="0.2">
      <c r="A40081" s="1" t="s">
        <v>26084</v>
      </c>
      <c r="B40081" t="str">
        <f t="shared" si="1307"/>
        <v>https://www.udobaer.de/out/media/public/cust/others/s0000887-2021-ch_it.pdf</v>
      </c>
    </row>
    <row r="40082" spans="1:2" x14ac:dyDescent="0.2">
      <c r="A40082" s="1" t="s">
        <v>26085</v>
      </c>
      <c r="B40082" t="str">
        <f t="shared" si="1307"/>
        <v>https://www.udobaer.de/out/media/public/cust/others/s0000887-2021-ch_it.pdf</v>
      </c>
    </row>
    <row r="40083" spans="1:2" x14ac:dyDescent="0.2">
      <c r="A40083" s="1" t="s">
        <v>26086</v>
      </c>
      <c r="B40083" t="str">
        <f t="shared" si="1307"/>
        <v>https://www.udobaer.de/out/media/public/cust/others/s0000887-2021-ch_it.pdf</v>
      </c>
    </row>
    <row r="40084" spans="1:2" x14ac:dyDescent="0.2">
      <c r="A40084" s="1" t="s">
        <v>26087</v>
      </c>
      <c r="B40084" t="str">
        <f t="shared" si="1307"/>
        <v>https://www.udobaer.de/out/media/public/cust/others/s0000887-2021-ch_it.pdf</v>
      </c>
    </row>
    <row r="40085" spans="1:2" x14ac:dyDescent="0.2">
      <c r="A40085" s="1" t="s">
        <v>26088</v>
      </c>
      <c r="B40085" t="str">
        <f t="shared" si="1307"/>
        <v>https://www.udobaer.de/out/media/public/cust/others/s0000887-2021-ch_it.pdf</v>
      </c>
    </row>
    <row r="40086" spans="1:2" x14ac:dyDescent="0.2">
      <c r="A40086" s="1" t="s">
        <v>26089</v>
      </c>
      <c r="B40086" t="str">
        <f t="shared" si="1307"/>
        <v>https://www.udobaer.de/out/media/public/cust/others/s0000887-2021-ch_it.pdf</v>
      </c>
    </row>
    <row r="40087" spans="1:2" x14ac:dyDescent="0.2">
      <c r="A40087" s="1" t="s">
        <v>26090</v>
      </c>
      <c r="B40087" t="str">
        <f t="shared" si="1307"/>
        <v>https://www.udobaer.de/out/media/public/cust/others/s0000887-2021-ch_it.pdf</v>
      </c>
    </row>
    <row r="40088" spans="1:2" x14ac:dyDescent="0.2">
      <c r="A40088" s="1" t="s">
        <v>26091</v>
      </c>
      <c r="B40088" t="str">
        <f t="shared" si="1307"/>
        <v>https://www.udobaer.de/out/media/public/cust/others/s0000887-2021-ch_it.pdf</v>
      </c>
    </row>
    <row r="40089" spans="1:2" x14ac:dyDescent="0.2">
      <c r="A40089" s="1" t="s">
        <v>26092</v>
      </c>
      <c r="B40089" t="str">
        <f t="shared" si="1307"/>
        <v>https://www.udobaer.de/out/media/public/cust/others/s0000887-2021-ch_it.pdf</v>
      </c>
    </row>
    <row r="40090" spans="1:2" x14ac:dyDescent="0.2">
      <c r="A40090" s="1" t="s">
        <v>26093</v>
      </c>
      <c r="B40090" t="str">
        <f t="shared" si="1307"/>
        <v>https://www.udobaer.de/out/media/public/cust/others/s0000887-2021-ch_it.pdf</v>
      </c>
    </row>
    <row r="40091" spans="1:2" x14ac:dyDescent="0.2">
      <c r="A40091" s="1" t="s">
        <v>26094</v>
      </c>
      <c r="B40091" t="str">
        <f t="shared" si="1307"/>
        <v>https://www.udobaer.de/out/media/public/cust/others/s0000887-2021-ch_it.pdf</v>
      </c>
    </row>
    <row r="40092" spans="1:2" x14ac:dyDescent="0.2">
      <c r="A40092" s="1" t="s">
        <v>26095</v>
      </c>
      <c r="B40092" t="str">
        <f t="shared" si="1307"/>
        <v>https://www.udobaer.de/out/media/public/cust/others/s0000887-2021-ch_it.pdf</v>
      </c>
    </row>
    <row r="40093" spans="1:2" x14ac:dyDescent="0.2">
      <c r="A40093" s="1" t="s">
        <v>26096</v>
      </c>
      <c r="B40093" t="str">
        <f t="shared" si="1307"/>
        <v>https://www.udobaer.de/out/media/public/cust/others/s0000887-2021-ch_it.pdf</v>
      </c>
    </row>
    <row r="40094" spans="1:2" x14ac:dyDescent="0.2">
      <c r="A40094" s="1" t="s">
        <v>26217</v>
      </c>
      <c r="B40094" t="str">
        <f t="shared" si="1307"/>
        <v>https://www.udobaer.de/out/media/public/cust/others/s0000887-2021-ch_it.pdf</v>
      </c>
    </row>
    <row r="40095" spans="1:2" x14ac:dyDescent="0.2">
      <c r="A40095" s="1" t="s">
        <v>26218</v>
      </c>
      <c r="B40095" t="str">
        <f t="shared" si="1307"/>
        <v>https://www.udobaer.de/out/media/public/cust/others/s0000887-2021-ch_it.pdf</v>
      </c>
    </row>
    <row r="40096" spans="1:2" x14ac:dyDescent="0.2">
      <c r="A40096" s="1" t="s">
        <v>26219</v>
      </c>
      <c r="B40096" t="str">
        <f t="shared" si="1307"/>
        <v>https://www.udobaer.de/out/media/public/cust/others/s0000887-2021-ch_it.pdf</v>
      </c>
    </row>
    <row r="40097" spans="1:2" x14ac:dyDescent="0.2">
      <c r="A40097" s="1" t="s">
        <v>26220</v>
      </c>
      <c r="B40097" t="str">
        <f t="shared" si="1307"/>
        <v>https://www.udobaer.de/out/media/public/cust/others/s0000887-2021-ch_it.pdf</v>
      </c>
    </row>
    <row r="40098" spans="1:2" x14ac:dyDescent="0.2">
      <c r="A40098" s="1" t="s">
        <v>26221</v>
      </c>
      <c r="B40098" t="str">
        <f t="shared" si="1307"/>
        <v>https://www.udobaer.de/out/media/public/cust/others/s0000887-2021-ch_it.pdf</v>
      </c>
    </row>
    <row r="40099" spans="1:2" x14ac:dyDescent="0.2">
      <c r="A40099" s="1" t="s">
        <v>26222</v>
      </c>
      <c r="B40099" t="str">
        <f t="shared" si="1307"/>
        <v>https://www.udobaer.de/out/media/public/cust/others/s0000887-2021-ch_it.pdf</v>
      </c>
    </row>
    <row r="40100" spans="1:2" x14ac:dyDescent="0.2">
      <c r="A40100" s="1" t="s">
        <v>26223</v>
      </c>
      <c r="B40100" t="str">
        <f t="shared" si="1307"/>
        <v>https://www.udobaer.de/out/media/public/cust/others/s0000887-2021-ch_it.pdf</v>
      </c>
    </row>
    <row r="40101" spans="1:2" x14ac:dyDescent="0.2">
      <c r="A40101" s="1" t="s">
        <v>26224</v>
      </c>
      <c r="B40101" t="str">
        <f t="shared" si="1307"/>
        <v>https://www.udobaer.de/out/media/public/cust/others/s0000887-2021-ch_it.pdf</v>
      </c>
    </row>
    <row r="40102" spans="1:2" x14ac:dyDescent="0.2">
      <c r="A40102" s="1" t="s">
        <v>26225</v>
      </c>
      <c r="B40102" t="str">
        <f t="shared" si="1307"/>
        <v>https://www.udobaer.de/out/media/public/cust/others/s0000887-2021-ch_it.pdf</v>
      </c>
    </row>
    <row r="40103" spans="1:2" x14ac:dyDescent="0.2">
      <c r="A40103" s="1" t="s">
        <v>28440</v>
      </c>
      <c r="B40103" t="str">
        <f t="shared" si="1307"/>
        <v>https://www.udobaer.de/out/media/public/cust/others/s0000887-2021-ch_it.pdf</v>
      </c>
    </row>
    <row r="40104" spans="1:2" x14ac:dyDescent="0.2">
      <c r="A40104" s="1" t="s">
        <v>28441</v>
      </c>
      <c r="B40104" t="str">
        <f t="shared" si="1307"/>
        <v>https://www.udobaer.de/out/media/public/cust/others/s0000887-2021-ch_it.pdf</v>
      </c>
    </row>
    <row r="40105" spans="1:2" x14ac:dyDescent="0.2">
      <c r="A40105" s="1" t="s">
        <v>28442</v>
      </c>
      <c r="B40105" t="str">
        <f t="shared" si="1307"/>
        <v>https://www.udobaer.de/out/media/public/cust/others/s0000887-2021-ch_it.pdf</v>
      </c>
    </row>
    <row r="40106" spans="1:2" x14ac:dyDescent="0.2">
      <c r="A40106" s="1" t="s">
        <v>28443</v>
      </c>
      <c r="B40106" t="str">
        <f t="shared" si="1307"/>
        <v>https://www.udobaer.de/out/media/public/cust/others/s0000887-2021-ch_it.pdf</v>
      </c>
    </row>
    <row r="40107" spans="1:2" x14ac:dyDescent="0.2">
      <c r="A40107" s="1" t="s">
        <v>28444</v>
      </c>
      <c r="B40107" t="str">
        <f t="shared" si="1307"/>
        <v>https://www.udobaer.de/out/media/public/cust/others/s0000887-2021-ch_it.pdf</v>
      </c>
    </row>
    <row r="40108" spans="1:2" x14ac:dyDescent="0.2">
      <c r="A40108" s="1" t="s">
        <v>28445</v>
      </c>
      <c r="B40108" t="str">
        <f t="shared" si="1307"/>
        <v>https://www.udobaer.de/out/media/public/cust/others/s0000887-2021-ch_it.pdf</v>
      </c>
    </row>
    <row r="40109" spans="1:2" x14ac:dyDescent="0.2">
      <c r="A40109" s="1" t="s">
        <v>28446</v>
      </c>
      <c r="B40109" t="str">
        <f t="shared" si="1307"/>
        <v>https://www.udobaer.de/out/media/public/cust/others/s0000887-2021-ch_it.pdf</v>
      </c>
    </row>
    <row r="40110" spans="1:2" x14ac:dyDescent="0.2">
      <c r="A40110" s="1" t="s">
        <v>28447</v>
      </c>
      <c r="B40110" t="str">
        <f t="shared" si="1307"/>
        <v>https://www.udobaer.de/out/media/public/cust/others/s0000887-2021-ch_it.pdf</v>
      </c>
    </row>
    <row r="40111" spans="1:2" x14ac:dyDescent="0.2">
      <c r="A40111" s="1" t="s">
        <v>28448</v>
      </c>
      <c r="B40111" t="str">
        <f t="shared" si="1307"/>
        <v>https://www.udobaer.de/out/media/public/cust/others/s0000887-2021-ch_it.pdf</v>
      </c>
    </row>
    <row r="40112" spans="1:2" x14ac:dyDescent="0.2">
      <c r="A40112" s="1" t="s">
        <v>28449</v>
      </c>
      <c r="B40112" t="str">
        <f t="shared" si="1307"/>
        <v>https://www.udobaer.de/out/media/public/cust/others/s0000887-2021-ch_it.pdf</v>
      </c>
    </row>
    <row r="40113" spans="1:2" x14ac:dyDescent="0.2">
      <c r="A40113" s="1" t="s">
        <v>28450</v>
      </c>
      <c r="B40113" t="str">
        <f t="shared" si="1307"/>
        <v>https://www.udobaer.de/out/media/public/cust/others/s0000887-2021-ch_it.pdf</v>
      </c>
    </row>
    <row r="40114" spans="1:2" x14ac:dyDescent="0.2">
      <c r="A40114" s="1" t="s">
        <v>28451</v>
      </c>
      <c r="B40114" t="str">
        <f t="shared" si="1307"/>
        <v>https://www.udobaer.de/out/media/public/cust/others/s0000887-2021-ch_it.pdf</v>
      </c>
    </row>
    <row r="40115" spans="1:2" x14ac:dyDescent="0.2">
      <c r="A40115" s="1" t="s">
        <v>28452</v>
      </c>
      <c r="B40115" t="str">
        <f t="shared" ref="B40115:B40165" si="1308">HYPERLINK("https://www.udobaer.de/out/media/public/cust/others/s0000887-2021-ch_it.pdf")</f>
        <v>https://www.udobaer.de/out/media/public/cust/others/s0000887-2021-ch_it.pdf</v>
      </c>
    </row>
    <row r="40116" spans="1:2" x14ac:dyDescent="0.2">
      <c r="A40116" s="1" t="s">
        <v>28453</v>
      </c>
      <c r="B40116" t="str">
        <f t="shared" si="1308"/>
        <v>https://www.udobaer.de/out/media/public/cust/others/s0000887-2021-ch_it.pdf</v>
      </c>
    </row>
    <row r="40117" spans="1:2" x14ac:dyDescent="0.2">
      <c r="A40117" s="1" t="s">
        <v>28454</v>
      </c>
      <c r="B40117" t="str">
        <f t="shared" si="1308"/>
        <v>https://www.udobaer.de/out/media/public/cust/others/s0000887-2021-ch_it.pdf</v>
      </c>
    </row>
    <row r="40118" spans="1:2" x14ac:dyDescent="0.2">
      <c r="A40118" s="1" t="s">
        <v>28455</v>
      </c>
      <c r="B40118" t="str">
        <f t="shared" si="1308"/>
        <v>https://www.udobaer.de/out/media/public/cust/others/s0000887-2021-ch_it.pdf</v>
      </c>
    </row>
    <row r="40119" spans="1:2" x14ac:dyDescent="0.2">
      <c r="A40119" s="1" t="s">
        <v>28456</v>
      </c>
      <c r="B40119" t="str">
        <f t="shared" si="1308"/>
        <v>https://www.udobaer.de/out/media/public/cust/others/s0000887-2021-ch_it.pdf</v>
      </c>
    </row>
    <row r="40120" spans="1:2" x14ac:dyDescent="0.2">
      <c r="A40120" s="1" t="s">
        <v>28457</v>
      </c>
      <c r="B40120" t="str">
        <f t="shared" si="1308"/>
        <v>https://www.udobaer.de/out/media/public/cust/others/s0000887-2021-ch_it.pdf</v>
      </c>
    </row>
    <row r="40121" spans="1:2" x14ac:dyDescent="0.2">
      <c r="A40121" s="1" t="s">
        <v>28458</v>
      </c>
      <c r="B40121" t="str">
        <f t="shared" si="1308"/>
        <v>https://www.udobaer.de/out/media/public/cust/others/s0000887-2021-ch_it.pdf</v>
      </c>
    </row>
    <row r="40122" spans="1:2" x14ac:dyDescent="0.2">
      <c r="A40122" s="1" t="s">
        <v>28459</v>
      </c>
      <c r="B40122" t="str">
        <f t="shared" si="1308"/>
        <v>https://www.udobaer.de/out/media/public/cust/others/s0000887-2021-ch_it.pdf</v>
      </c>
    </row>
    <row r="40123" spans="1:2" x14ac:dyDescent="0.2">
      <c r="A40123" s="1" t="s">
        <v>28460</v>
      </c>
      <c r="B40123" t="str">
        <f t="shared" si="1308"/>
        <v>https://www.udobaer.de/out/media/public/cust/others/s0000887-2021-ch_it.pdf</v>
      </c>
    </row>
    <row r="40124" spans="1:2" x14ac:dyDescent="0.2">
      <c r="A40124" s="1" t="s">
        <v>28461</v>
      </c>
      <c r="B40124" t="str">
        <f t="shared" si="1308"/>
        <v>https://www.udobaer.de/out/media/public/cust/others/s0000887-2021-ch_it.pdf</v>
      </c>
    </row>
    <row r="40125" spans="1:2" x14ac:dyDescent="0.2">
      <c r="A40125" s="1" t="s">
        <v>28462</v>
      </c>
      <c r="B40125" t="str">
        <f t="shared" si="1308"/>
        <v>https://www.udobaer.de/out/media/public/cust/others/s0000887-2021-ch_it.pdf</v>
      </c>
    </row>
    <row r="40126" spans="1:2" x14ac:dyDescent="0.2">
      <c r="A40126" s="1" t="s">
        <v>28463</v>
      </c>
      <c r="B40126" t="str">
        <f t="shared" si="1308"/>
        <v>https://www.udobaer.de/out/media/public/cust/others/s0000887-2021-ch_it.pdf</v>
      </c>
    </row>
    <row r="40127" spans="1:2" x14ac:dyDescent="0.2">
      <c r="A40127" s="1" t="s">
        <v>28464</v>
      </c>
      <c r="B40127" t="str">
        <f t="shared" si="1308"/>
        <v>https://www.udobaer.de/out/media/public/cust/others/s0000887-2021-ch_it.pdf</v>
      </c>
    </row>
    <row r="40128" spans="1:2" x14ac:dyDescent="0.2">
      <c r="A40128" s="1" t="s">
        <v>28465</v>
      </c>
      <c r="B40128" t="str">
        <f t="shared" si="1308"/>
        <v>https://www.udobaer.de/out/media/public/cust/others/s0000887-2021-ch_it.pdf</v>
      </c>
    </row>
    <row r="40129" spans="1:2" x14ac:dyDescent="0.2">
      <c r="A40129" s="1" t="s">
        <v>28466</v>
      </c>
      <c r="B40129" t="str">
        <f t="shared" si="1308"/>
        <v>https://www.udobaer.de/out/media/public/cust/others/s0000887-2021-ch_it.pdf</v>
      </c>
    </row>
    <row r="40130" spans="1:2" x14ac:dyDescent="0.2">
      <c r="A40130" s="1" t="s">
        <v>28467</v>
      </c>
      <c r="B40130" t="str">
        <f t="shared" si="1308"/>
        <v>https://www.udobaer.de/out/media/public/cust/others/s0000887-2021-ch_it.pdf</v>
      </c>
    </row>
    <row r="40131" spans="1:2" x14ac:dyDescent="0.2">
      <c r="A40131" s="1" t="s">
        <v>28468</v>
      </c>
      <c r="B40131" t="str">
        <f t="shared" si="1308"/>
        <v>https://www.udobaer.de/out/media/public/cust/others/s0000887-2021-ch_it.pdf</v>
      </c>
    </row>
    <row r="40132" spans="1:2" x14ac:dyDescent="0.2">
      <c r="A40132" s="1" t="s">
        <v>28469</v>
      </c>
      <c r="B40132" t="str">
        <f t="shared" si="1308"/>
        <v>https://www.udobaer.de/out/media/public/cust/others/s0000887-2021-ch_it.pdf</v>
      </c>
    </row>
    <row r="40133" spans="1:2" x14ac:dyDescent="0.2">
      <c r="A40133" s="1" t="s">
        <v>28470</v>
      </c>
      <c r="B40133" t="str">
        <f t="shared" si="1308"/>
        <v>https://www.udobaer.de/out/media/public/cust/others/s0000887-2021-ch_it.pdf</v>
      </c>
    </row>
    <row r="40134" spans="1:2" x14ac:dyDescent="0.2">
      <c r="A40134" s="1" t="s">
        <v>28471</v>
      </c>
      <c r="B40134" t="str">
        <f t="shared" si="1308"/>
        <v>https://www.udobaer.de/out/media/public/cust/others/s0000887-2021-ch_it.pdf</v>
      </c>
    </row>
    <row r="40135" spans="1:2" x14ac:dyDescent="0.2">
      <c r="A40135" s="1" t="s">
        <v>28472</v>
      </c>
      <c r="B40135" t="str">
        <f t="shared" si="1308"/>
        <v>https://www.udobaer.de/out/media/public/cust/others/s0000887-2021-ch_it.pdf</v>
      </c>
    </row>
    <row r="40136" spans="1:2" x14ac:dyDescent="0.2">
      <c r="A40136" s="1" t="s">
        <v>28473</v>
      </c>
      <c r="B40136" t="str">
        <f t="shared" si="1308"/>
        <v>https://www.udobaer.de/out/media/public/cust/others/s0000887-2021-ch_it.pdf</v>
      </c>
    </row>
    <row r="40137" spans="1:2" x14ac:dyDescent="0.2">
      <c r="A40137" s="1" t="s">
        <v>28474</v>
      </c>
      <c r="B40137" t="str">
        <f t="shared" si="1308"/>
        <v>https://www.udobaer.de/out/media/public/cust/others/s0000887-2021-ch_it.pdf</v>
      </c>
    </row>
    <row r="40138" spans="1:2" x14ac:dyDescent="0.2">
      <c r="A40138" s="1" t="s">
        <v>28475</v>
      </c>
      <c r="B40138" t="str">
        <f t="shared" si="1308"/>
        <v>https://www.udobaer.de/out/media/public/cust/others/s0000887-2021-ch_it.pdf</v>
      </c>
    </row>
    <row r="40139" spans="1:2" x14ac:dyDescent="0.2">
      <c r="A40139" s="1" t="s">
        <v>28476</v>
      </c>
      <c r="B40139" t="str">
        <f t="shared" si="1308"/>
        <v>https://www.udobaer.de/out/media/public/cust/others/s0000887-2021-ch_it.pdf</v>
      </c>
    </row>
    <row r="40140" spans="1:2" x14ac:dyDescent="0.2">
      <c r="A40140" s="1" t="s">
        <v>28477</v>
      </c>
      <c r="B40140" t="str">
        <f t="shared" si="1308"/>
        <v>https://www.udobaer.de/out/media/public/cust/others/s0000887-2021-ch_it.pdf</v>
      </c>
    </row>
    <row r="40141" spans="1:2" x14ac:dyDescent="0.2">
      <c r="A40141" s="1" t="s">
        <v>28478</v>
      </c>
      <c r="B40141" t="str">
        <f t="shared" si="1308"/>
        <v>https://www.udobaer.de/out/media/public/cust/others/s0000887-2021-ch_it.pdf</v>
      </c>
    </row>
    <row r="40142" spans="1:2" x14ac:dyDescent="0.2">
      <c r="A40142" s="1" t="s">
        <v>28479</v>
      </c>
      <c r="B40142" t="str">
        <f t="shared" si="1308"/>
        <v>https://www.udobaer.de/out/media/public/cust/others/s0000887-2021-ch_it.pdf</v>
      </c>
    </row>
    <row r="40143" spans="1:2" x14ac:dyDescent="0.2">
      <c r="A40143" s="1" t="s">
        <v>28480</v>
      </c>
      <c r="B40143" t="str">
        <f t="shared" si="1308"/>
        <v>https://www.udobaer.de/out/media/public/cust/others/s0000887-2021-ch_it.pdf</v>
      </c>
    </row>
    <row r="40144" spans="1:2" x14ac:dyDescent="0.2">
      <c r="A40144" s="1" t="s">
        <v>28481</v>
      </c>
      <c r="B40144" t="str">
        <f t="shared" si="1308"/>
        <v>https://www.udobaer.de/out/media/public/cust/others/s0000887-2021-ch_it.pdf</v>
      </c>
    </row>
    <row r="40145" spans="1:2" x14ac:dyDescent="0.2">
      <c r="A40145" s="1" t="s">
        <v>28482</v>
      </c>
      <c r="B40145" t="str">
        <f t="shared" si="1308"/>
        <v>https://www.udobaer.de/out/media/public/cust/others/s0000887-2021-ch_it.pdf</v>
      </c>
    </row>
    <row r="40146" spans="1:2" x14ac:dyDescent="0.2">
      <c r="A40146" s="1" t="s">
        <v>28483</v>
      </c>
      <c r="B40146" t="str">
        <f t="shared" si="1308"/>
        <v>https://www.udobaer.de/out/media/public/cust/others/s0000887-2021-ch_it.pdf</v>
      </c>
    </row>
    <row r="40147" spans="1:2" x14ac:dyDescent="0.2">
      <c r="A40147" s="1" t="s">
        <v>28484</v>
      </c>
      <c r="B40147" t="str">
        <f t="shared" si="1308"/>
        <v>https://www.udobaer.de/out/media/public/cust/others/s0000887-2021-ch_it.pdf</v>
      </c>
    </row>
    <row r="40148" spans="1:2" x14ac:dyDescent="0.2">
      <c r="A40148" s="1" t="s">
        <v>28485</v>
      </c>
      <c r="B40148" t="str">
        <f t="shared" si="1308"/>
        <v>https://www.udobaer.de/out/media/public/cust/others/s0000887-2021-ch_it.pdf</v>
      </c>
    </row>
    <row r="40149" spans="1:2" x14ac:dyDescent="0.2">
      <c r="A40149" s="1" t="s">
        <v>28486</v>
      </c>
      <c r="B40149" t="str">
        <f t="shared" si="1308"/>
        <v>https://www.udobaer.de/out/media/public/cust/others/s0000887-2021-ch_it.pdf</v>
      </c>
    </row>
    <row r="40150" spans="1:2" x14ac:dyDescent="0.2">
      <c r="A40150" s="1" t="s">
        <v>28487</v>
      </c>
      <c r="B40150" t="str">
        <f t="shared" si="1308"/>
        <v>https://www.udobaer.de/out/media/public/cust/others/s0000887-2021-ch_it.pdf</v>
      </c>
    </row>
    <row r="40151" spans="1:2" x14ac:dyDescent="0.2">
      <c r="A40151" s="1" t="s">
        <v>28488</v>
      </c>
      <c r="B40151" t="str">
        <f t="shared" si="1308"/>
        <v>https://www.udobaer.de/out/media/public/cust/others/s0000887-2021-ch_it.pdf</v>
      </c>
    </row>
    <row r="40152" spans="1:2" x14ac:dyDescent="0.2">
      <c r="A40152" s="1" t="s">
        <v>28489</v>
      </c>
      <c r="B40152" t="str">
        <f t="shared" si="1308"/>
        <v>https://www.udobaer.de/out/media/public/cust/others/s0000887-2021-ch_it.pdf</v>
      </c>
    </row>
    <row r="40153" spans="1:2" x14ac:dyDescent="0.2">
      <c r="A40153" s="1" t="s">
        <v>28490</v>
      </c>
      <c r="B40153" t="str">
        <f t="shared" si="1308"/>
        <v>https://www.udobaer.de/out/media/public/cust/others/s0000887-2021-ch_it.pdf</v>
      </c>
    </row>
    <row r="40154" spans="1:2" x14ac:dyDescent="0.2">
      <c r="A40154" s="1" t="s">
        <v>28491</v>
      </c>
      <c r="B40154" t="str">
        <f t="shared" si="1308"/>
        <v>https://www.udobaer.de/out/media/public/cust/others/s0000887-2021-ch_it.pdf</v>
      </c>
    </row>
    <row r="40155" spans="1:2" x14ac:dyDescent="0.2">
      <c r="A40155" s="1" t="s">
        <v>28492</v>
      </c>
      <c r="B40155" t="str">
        <f t="shared" si="1308"/>
        <v>https://www.udobaer.de/out/media/public/cust/others/s0000887-2021-ch_it.pdf</v>
      </c>
    </row>
    <row r="40156" spans="1:2" x14ac:dyDescent="0.2">
      <c r="A40156" s="1" t="s">
        <v>28493</v>
      </c>
      <c r="B40156" t="str">
        <f t="shared" si="1308"/>
        <v>https://www.udobaer.de/out/media/public/cust/others/s0000887-2021-ch_it.pdf</v>
      </c>
    </row>
    <row r="40157" spans="1:2" x14ac:dyDescent="0.2">
      <c r="A40157" s="1" t="s">
        <v>28494</v>
      </c>
      <c r="B40157" t="str">
        <f t="shared" si="1308"/>
        <v>https://www.udobaer.de/out/media/public/cust/others/s0000887-2021-ch_it.pdf</v>
      </c>
    </row>
    <row r="40158" spans="1:2" x14ac:dyDescent="0.2">
      <c r="A40158" s="1" t="s">
        <v>28495</v>
      </c>
      <c r="B40158" t="str">
        <f t="shared" si="1308"/>
        <v>https://www.udobaer.de/out/media/public/cust/others/s0000887-2021-ch_it.pdf</v>
      </c>
    </row>
    <row r="40159" spans="1:2" x14ac:dyDescent="0.2">
      <c r="A40159" s="1" t="s">
        <v>28496</v>
      </c>
      <c r="B40159" t="str">
        <f t="shared" si="1308"/>
        <v>https://www.udobaer.de/out/media/public/cust/others/s0000887-2021-ch_it.pdf</v>
      </c>
    </row>
    <row r="40160" spans="1:2" x14ac:dyDescent="0.2">
      <c r="A40160" s="1" t="s">
        <v>28497</v>
      </c>
      <c r="B40160" t="str">
        <f t="shared" si="1308"/>
        <v>https://www.udobaer.de/out/media/public/cust/others/s0000887-2021-ch_it.pdf</v>
      </c>
    </row>
    <row r="40161" spans="1:2" x14ac:dyDescent="0.2">
      <c r="A40161" s="1" t="s">
        <v>28498</v>
      </c>
      <c r="B40161" t="str">
        <f t="shared" si="1308"/>
        <v>https://www.udobaer.de/out/media/public/cust/others/s0000887-2021-ch_it.pdf</v>
      </c>
    </row>
    <row r="40162" spans="1:2" x14ac:dyDescent="0.2">
      <c r="A40162" s="1" t="s">
        <v>28499</v>
      </c>
      <c r="B40162" t="str">
        <f t="shared" si="1308"/>
        <v>https://www.udobaer.de/out/media/public/cust/others/s0000887-2021-ch_it.pdf</v>
      </c>
    </row>
    <row r="40163" spans="1:2" x14ac:dyDescent="0.2">
      <c r="A40163" s="1" t="s">
        <v>28500</v>
      </c>
      <c r="B40163" t="str">
        <f t="shared" si="1308"/>
        <v>https://www.udobaer.de/out/media/public/cust/others/s0000887-2021-ch_it.pdf</v>
      </c>
    </row>
    <row r="40164" spans="1:2" x14ac:dyDescent="0.2">
      <c r="A40164" s="1" t="s">
        <v>28501</v>
      </c>
      <c r="B40164" t="str">
        <f t="shared" si="1308"/>
        <v>https://www.udobaer.de/out/media/public/cust/others/s0000887-2021-ch_it.pdf</v>
      </c>
    </row>
    <row r="40165" spans="1:2" x14ac:dyDescent="0.2">
      <c r="A40165" s="1" t="s">
        <v>28502</v>
      </c>
      <c r="B40165" t="str">
        <f t="shared" si="1308"/>
        <v>https://www.udobaer.de/out/media/public/cust/others/s0000887-2021-ch_it.pdf</v>
      </c>
    </row>
    <row r="40166" spans="1:2" x14ac:dyDescent="0.2">
      <c r="A40166" s="1" t="s">
        <v>39326</v>
      </c>
      <c r="B40166" t="str">
        <f t="shared" ref="B40166:B40191" si="1309">HYPERLINK("https://www.udobaer.de/out/media/public/cust/others/s0000888-2021-ch_it.pdf")</f>
        <v>https://www.udobaer.de/out/media/public/cust/others/s0000888-2021-ch_it.pdf</v>
      </c>
    </row>
    <row r="40167" spans="1:2" x14ac:dyDescent="0.2">
      <c r="A40167" s="1" t="s">
        <v>39327</v>
      </c>
      <c r="B40167" t="str">
        <f t="shared" si="1309"/>
        <v>https://www.udobaer.de/out/media/public/cust/others/s0000888-2021-ch_it.pdf</v>
      </c>
    </row>
    <row r="40168" spans="1:2" x14ac:dyDescent="0.2">
      <c r="A40168" s="1" t="s">
        <v>39328</v>
      </c>
      <c r="B40168" t="str">
        <f t="shared" si="1309"/>
        <v>https://www.udobaer.de/out/media/public/cust/others/s0000888-2021-ch_it.pdf</v>
      </c>
    </row>
    <row r="40169" spans="1:2" x14ac:dyDescent="0.2">
      <c r="A40169" s="1" t="s">
        <v>39329</v>
      </c>
      <c r="B40169" t="str">
        <f t="shared" si="1309"/>
        <v>https://www.udobaer.de/out/media/public/cust/others/s0000888-2021-ch_it.pdf</v>
      </c>
    </row>
    <row r="40170" spans="1:2" x14ac:dyDescent="0.2">
      <c r="A40170" s="1" t="s">
        <v>39330</v>
      </c>
      <c r="B40170" t="str">
        <f t="shared" si="1309"/>
        <v>https://www.udobaer.de/out/media/public/cust/others/s0000888-2021-ch_it.pdf</v>
      </c>
    </row>
    <row r="40171" spans="1:2" x14ac:dyDescent="0.2">
      <c r="A40171" s="1" t="s">
        <v>39331</v>
      </c>
      <c r="B40171" t="str">
        <f t="shared" si="1309"/>
        <v>https://www.udobaer.de/out/media/public/cust/others/s0000888-2021-ch_it.pdf</v>
      </c>
    </row>
    <row r="40172" spans="1:2" x14ac:dyDescent="0.2">
      <c r="A40172" s="1" t="s">
        <v>39332</v>
      </c>
      <c r="B40172" t="str">
        <f t="shared" si="1309"/>
        <v>https://www.udobaer.de/out/media/public/cust/others/s0000888-2021-ch_it.pdf</v>
      </c>
    </row>
    <row r="40173" spans="1:2" x14ac:dyDescent="0.2">
      <c r="A40173" s="1" t="s">
        <v>39333</v>
      </c>
      <c r="B40173" t="str">
        <f t="shared" si="1309"/>
        <v>https://www.udobaer.de/out/media/public/cust/others/s0000888-2021-ch_it.pdf</v>
      </c>
    </row>
    <row r="40174" spans="1:2" x14ac:dyDescent="0.2">
      <c r="A40174" s="1" t="s">
        <v>39334</v>
      </c>
      <c r="B40174" t="str">
        <f t="shared" si="1309"/>
        <v>https://www.udobaer.de/out/media/public/cust/others/s0000888-2021-ch_it.pdf</v>
      </c>
    </row>
    <row r="40175" spans="1:2" x14ac:dyDescent="0.2">
      <c r="A40175" s="1" t="s">
        <v>39335</v>
      </c>
      <c r="B40175" t="str">
        <f t="shared" si="1309"/>
        <v>https://www.udobaer.de/out/media/public/cust/others/s0000888-2021-ch_it.pdf</v>
      </c>
    </row>
    <row r="40176" spans="1:2" x14ac:dyDescent="0.2">
      <c r="A40176" s="1" t="s">
        <v>39336</v>
      </c>
      <c r="B40176" t="str">
        <f t="shared" si="1309"/>
        <v>https://www.udobaer.de/out/media/public/cust/others/s0000888-2021-ch_it.pdf</v>
      </c>
    </row>
    <row r="40177" spans="1:2" x14ac:dyDescent="0.2">
      <c r="A40177" s="1" t="s">
        <v>39337</v>
      </c>
      <c r="B40177" t="str">
        <f t="shared" si="1309"/>
        <v>https://www.udobaer.de/out/media/public/cust/others/s0000888-2021-ch_it.pdf</v>
      </c>
    </row>
    <row r="40178" spans="1:2" x14ac:dyDescent="0.2">
      <c r="A40178" s="1" t="s">
        <v>39338</v>
      </c>
      <c r="B40178" t="str">
        <f t="shared" si="1309"/>
        <v>https://www.udobaer.de/out/media/public/cust/others/s0000888-2021-ch_it.pdf</v>
      </c>
    </row>
    <row r="40179" spans="1:2" x14ac:dyDescent="0.2">
      <c r="A40179" s="1" t="s">
        <v>39339</v>
      </c>
      <c r="B40179" t="str">
        <f t="shared" si="1309"/>
        <v>https://www.udobaer.de/out/media/public/cust/others/s0000888-2021-ch_it.pdf</v>
      </c>
    </row>
    <row r="40180" spans="1:2" x14ac:dyDescent="0.2">
      <c r="A40180" s="1" t="s">
        <v>39340</v>
      </c>
      <c r="B40180" t="str">
        <f t="shared" si="1309"/>
        <v>https://www.udobaer.de/out/media/public/cust/others/s0000888-2021-ch_it.pdf</v>
      </c>
    </row>
    <row r="40181" spans="1:2" x14ac:dyDescent="0.2">
      <c r="A40181" s="1" t="s">
        <v>39341</v>
      </c>
      <c r="B40181" t="str">
        <f t="shared" si="1309"/>
        <v>https://www.udobaer.de/out/media/public/cust/others/s0000888-2021-ch_it.pdf</v>
      </c>
    </row>
    <row r="40182" spans="1:2" x14ac:dyDescent="0.2">
      <c r="A40182" s="1" t="s">
        <v>39342</v>
      </c>
      <c r="B40182" t="str">
        <f t="shared" si="1309"/>
        <v>https://www.udobaer.de/out/media/public/cust/others/s0000888-2021-ch_it.pdf</v>
      </c>
    </row>
    <row r="40183" spans="1:2" x14ac:dyDescent="0.2">
      <c r="A40183" s="1" t="s">
        <v>39343</v>
      </c>
      <c r="B40183" t="str">
        <f t="shared" si="1309"/>
        <v>https://www.udobaer.de/out/media/public/cust/others/s0000888-2021-ch_it.pdf</v>
      </c>
    </row>
    <row r="40184" spans="1:2" x14ac:dyDescent="0.2">
      <c r="A40184" s="1" t="s">
        <v>39344</v>
      </c>
      <c r="B40184" t="str">
        <f t="shared" si="1309"/>
        <v>https://www.udobaer.de/out/media/public/cust/others/s0000888-2021-ch_it.pdf</v>
      </c>
    </row>
    <row r="40185" spans="1:2" x14ac:dyDescent="0.2">
      <c r="A40185" s="1" t="s">
        <v>39345</v>
      </c>
      <c r="B40185" t="str">
        <f t="shared" si="1309"/>
        <v>https://www.udobaer.de/out/media/public/cust/others/s0000888-2021-ch_it.pdf</v>
      </c>
    </row>
    <row r="40186" spans="1:2" x14ac:dyDescent="0.2">
      <c r="A40186" s="1" t="s">
        <v>39346</v>
      </c>
      <c r="B40186" t="str">
        <f t="shared" si="1309"/>
        <v>https://www.udobaer.de/out/media/public/cust/others/s0000888-2021-ch_it.pdf</v>
      </c>
    </row>
    <row r="40187" spans="1:2" x14ac:dyDescent="0.2">
      <c r="A40187" s="1" t="s">
        <v>39347</v>
      </c>
      <c r="B40187" t="str">
        <f t="shared" si="1309"/>
        <v>https://www.udobaer.de/out/media/public/cust/others/s0000888-2021-ch_it.pdf</v>
      </c>
    </row>
    <row r="40188" spans="1:2" x14ac:dyDescent="0.2">
      <c r="A40188" s="1" t="s">
        <v>39348</v>
      </c>
      <c r="B40188" t="str">
        <f t="shared" si="1309"/>
        <v>https://www.udobaer.de/out/media/public/cust/others/s0000888-2021-ch_it.pdf</v>
      </c>
    </row>
    <row r="40189" spans="1:2" x14ac:dyDescent="0.2">
      <c r="A40189" s="1" t="s">
        <v>39349</v>
      </c>
      <c r="B40189" t="str">
        <f t="shared" si="1309"/>
        <v>https://www.udobaer.de/out/media/public/cust/others/s0000888-2021-ch_it.pdf</v>
      </c>
    </row>
    <row r="40190" spans="1:2" x14ac:dyDescent="0.2">
      <c r="A40190" s="1" t="s">
        <v>39350</v>
      </c>
      <c r="B40190" t="str">
        <f t="shared" si="1309"/>
        <v>https://www.udobaer.de/out/media/public/cust/others/s0000888-2021-ch_it.pdf</v>
      </c>
    </row>
    <row r="40191" spans="1:2" x14ac:dyDescent="0.2">
      <c r="A40191" s="1" t="s">
        <v>39942</v>
      </c>
      <c r="B40191" t="str">
        <f t="shared" si="1309"/>
        <v>https://www.udobaer.de/out/media/public/cust/others/s0000888-2021-ch_it.pdf</v>
      </c>
    </row>
    <row r="40192" spans="1:2" x14ac:dyDescent="0.2">
      <c r="A40192" s="1" t="s">
        <v>26468</v>
      </c>
      <c r="B40192" t="str">
        <f t="shared" ref="B40192:B40223" si="1310">HYPERLINK("https://www.udobaer.de/out/media/public/cust/others/s0000889-2021-ch_it.pdf")</f>
        <v>https://www.udobaer.de/out/media/public/cust/others/s0000889-2021-ch_it.pdf</v>
      </c>
    </row>
    <row r="40193" spans="1:2" x14ac:dyDescent="0.2">
      <c r="A40193" s="1" t="s">
        <v>26469</v>
      </c>
      <c r="B40193" t="str">
        <f t="shared" si="1310"/>
        <v>https://www.udobaer.de/out/media/public/cust/others/s0000889-2021-ch_it.pdf</v>
      </c>
    </row>
    <row r="40194" spans="1:2" x14ac:dyDescent="0.2">
      <c r="A40194" s="1" t="s">
        <v>26472</v>
      </c>
      <c r="B40194" t="str">
        <f t="shared" si="1310"/>
        <v>https://www.udobaer.de/out/media/public/cust/others/s0000889-2021-ch_it.pdf</v>
      </c>
    </row>
    <row r="40195" spans="1:2" x14ac:dyDescent="0.2">
      <c r="A40195" s="1" t="s">
        <v>26473</v>
      </c>
      <c r="B40195" t="str">
        <f t="shared" si="1310"/>
        <v>https://www.udobaer.de/out/media/public/cust/others/s0000889-2021-ch_it.pdf</v>
      </c>
    </row>
    <row r="40196" spans="1:2" x14ac:dyDescent="0.2">
      <c r="A40196" s="1" t="s">
        <v>26527</v>
      </c>
      <c r="B40196" t="str">
        <f t="shared" si="1310"/>
        <v>https://www.udobaer.de/out/media/public/cust/others/s0000889-2021-ch_it.pdf</v>
      </c>
    </row>
    <row r="40197" spans="1:2" x14ac:dyDescent="0.2">
      <c r="A40197" s="1" t="s">
        <v>26528</v>
      </c>
      <c r="B40197" t="str">
        <f t="shared" si="1310"/>
        <v>https://www.udobaer.de/out/media/public/cust/others/s0000889-2021-ch_it.pdf</v>
      </c>
    </row>
    <row r="40198" spans="1:2" x14ac:dyDescent="0.2">
      <c r="A40198" s="1" t="s">
        <v>26529</v>
      </c>
      <c r="B40198" t="str">
        <f t="shared" si="1310"/>
        <v>https://www.udobaer.de/out/media/public/cust/others/s0000889-2021-ch_it.pdf</v>
      </c>
    </row>
    <row r="40199" spans="1:2" x14ac:dyDescent="0.2">
      <c r="A40199" s="1" t="s">
        <v>26530</v>
      </c>
      <c r="B40199" t="str">
        <f t="shared" si="1310"/>
        <v>https://www.udobaer.de/out/media/public/cust/others/s0000889-2021-ch_it.pdf</v>
      </c>
    </row>
    <row r="40200" spans="1:2" x14ac:dyDescent="0.2">
      <c r="A40200" s="1" t="s">
        <v>26531</v>
      </c>
      <c r="B40200" t="str">
        <f t="shared" si="1310"/>
        <v>https://www.udobaer.de/out/media/public/cust/others/s0000889-2021-ch_it.pdf</v>
      </c>
    </row>
    <row r="40201" spans="1:2" x14ac:dyDescent="0.2">
      <c r="A40201" s="1" t="s">
        <v>26532</v>
      </c>
      <c r="B40201" t="str">
        <f t="shared" si="1310"/>
        <v>https://www.udobaer.de/out/media/public/cust/others/s0000889-2021-ch_it.pdf</v>
      </c>
    </row>
    <row r="40202" spans="1:2" x14ac:dyDescent="0.2">
      <c r="A40202" s="1" t="s">
        <v>26533</v>
      </c>
      <c r="B40202" t="str">
        <f t="shared" si="1310"/>
        <v>https://www.udobaer.de/out/media/public/cust/others/s0000889-2021-ch_it.pdf</v>
      </c>
    </row>
    <row r="40203" spans="1:2" x14ac:dyDescent="0.2">
      <c r="A40203" s="1" t="s">
        <v>26534</v>
      </c>
      <c r="B40203" t="str">
        <f t="shared" si="1310"/>
        <v>https://www.udobaer.de/out/media/public/cust/others/s0000889-2021-ch_it.pdf</v>
      </c>
    </row>
    <row r="40204" spans="1:2" x14ac:dyDescent="0.2">
      <c r="A40204" s="1" t="s">
        <v>26535</v>
      </c>
      <c r="B40204" t="str">
        <f t="shared" si="1310"/>
        <v>https://www.udobaer.de/out/media/public/cust/others/s0000889-2021-ch_it.pdf</v>
      </c>
    </row>
    <row r="40205" spans="1:2" x14ac:dyDescent="0.2">
      <c r="A40205" s="1" t="s">
        <v>26536</v>
      </c>
      <c r="B40205" t="str">
        <f t="shared" si="1310"/>
        <v>https://www.udobaer.de/out/media/public/cust/others/s0000889-2021-ch_it.pdf</v>
      </c>
    </row>
    <row r="40206" spans="1:2" x14ac:dyDescent="0.2">
      <c r="A40206" s="1" t="s">
        <v>26537</v>
      </c>
      <c r="B40206" t="str">
        <f t="shared" si="1310"/>
        <v>https://www.udobaer.de/out/media/public/cust/others/s0000889-2021-ch_it.pdf</v>
      </c>
    </row>
    <row r="40207" spans="1:2" x14ac:dyDescent="0.2">
      <c r="A40207" s="1" t="s">
        <v>26538</v>
      </c>
      <c r="B40207" t="str">
        <f t="shared" si="1310"/>
        <v>https://www.udobaer.de/out/media/public/cust/others/s0000889-2021-ch_it.pdf</v>
      </c>
    </row>
    <row r="40208" spans="1:2" x14ac:dyDescent="0.2">
      <c r="A40208" s="1" t="s">
        <v>26539</v>
      </c>
      <c r="B40208" t="str">
        <f t="shared" si="1310"/>
        <v>https://www.udobaer.de/out/media/public/cust/others/s0000889-2021-ch_it.pdf</v>
      </c>
    </row>
    <row r="40209" spans="1:2" x14ac:dyDescent="0.2">
      <c r="A40209" s="1" t="s">
        <v>26540</v>
      </c>
      <c r="B40209" t="str">
        <f t="shared" si="1310"/>
        <v>https://www.udobaer.de/out/media/public/cust/others/s0000889-2021-ch_it.pdf</v>
      </c>
    </row>
    <row r="40210" spans="1:2" x14ac:dyDescent="0.2">
      <c r="A40210" s="1" t="s">
        <v>26541</v>
      </c>
      <c r="B40210" t="str">
        <f t="shared" si="1310"/>
        <v>https://www.udobaer.de/out/media/public/cust/others/s0000889-2021-ch_it.pdf</v>
      </c>
    </row>
    <row r="40211" spans="1:2" x14ac:dyDescent="0.2">
      <c r="A40211" s="1" t="s">
        <v>26542</v>
      </c>
      <c r="B40211" t="str">
        <f t="shared" si="1310"/>
        <v>https://www.udobaer.de/out/media/public/cust/others/s0000889-2021-ch_it.pdf</v>
      </c>
    </row>
    <row r="40212" spans="1:2" x14ac:dyDescent="0.2">
      <c r="A40212" s="1" t="s">
        <v>26543</v>
      </c>
      <c r="B40212" t="str">
        <f t="shared" si="1310"/>
        <v>https://www.udobaer.de/out/media/public/cust/others/s0000889-2021-ch_it.pdf</v>
      </c>
    </row>
    <row r="40213" spans="1:2" x14ac:dyDescent="0.2">
      <c r="A40213" s="1" t="s">
        <v>26544</v>
      </c>
      <c r="B40213" t="str">
        <f t="shared" si="1310"/>
        <v>https://www.udobaer.de/out/media/public/cust/others/s0000889-2021-ch_it.pdf</v>
      </c>
    </row>
    <row r="40214" spans="1:2" x14ac:dyDescent="0.2">
      <c r="A40214" s="1" t="s">
        <v>26590</v>
      </c>
      <c r="B40214" t="str">
        <f t="shared" si="1310"/>
        <v>https://www.udobaer.de/out/media/public/cust/others/s0000889-2021-ch_it.pdf</v>
      </c>
    </row>
    <row r="40215" spans="1:2" x14ac:dyDescent="0.2">
      <c r="A40215" s="1" t="s">
        <v>26600</v>
      </c>
      <c r="B40215" t="str">
        <f t="shared" si="1310"/>
        <v>https://www.udobaer.de/out/media/public/cust/others/s0000889-2021-ch_it.pdf</v>
      </c>
    </row>
    <row r="40216" spans="1:2" x14ac:dyDescent="0.2">
      <c r="A40216" s="1" t="s">
        <v>26602</v>
      </c>
      <c r="B40216" t="str">
        <f t="shared" si="1310"/>
        <v>https://www.udobaer.de/out/media/public/cust/others/s0000889-2021-ch_it.pdf</v>
      </c>
    </row>
    <row r="40217" spans="1:2" x14ac:dyDescent="0.2">
      <c r="A40217" s="1" t="s">
        <v>26603</v>
      </c>
      <c r="B40217" t="str">
        <f t="shared" si="1310"/>
        <v>https://www.udobaer.de/out/media/public/cust/others/s0000889-2021-ch_it.pdf</v>
      </c>
    </row>
    <row r="40218" spans="1:2" x14ac:dyDescent="0.2">
      <c r="A40218" s="1" t="s">
        <v>26650</v>
      </c>
      <c r="B40218" t="str">
        <f t="shared" si="1310"/>
        <v>https://www.udobaer.de/out/media/public/cust/others/s0000889-2021-ch_it.pdf</v>
      </c>
    </row>
    <row r="40219" spans="1:2" x14ac:dyDescent="0.2">
      <c r="A40219" s="1" t="s">
        <v>26651</v>
      </c>
      <c r="B40219" t="str">
        <f t="shared" si="1310"/>
        <v>https://www.udobaer.de/out/media/public/cust/others/s0000889-2021-ch_it.pdf</v>
      </c>
    </row>
    <row r="40220" spans="1:2" x14ac:dyDescent="0.2">
      <c r="A40220" s="1" t="s">
        <v>26652</v>
      </c>
      <c r="B40220" t="str">
        <f t="shared" si="1310"/>
        <v>https://www.udobaer.de/out/media/public/cust/others/s0000889-2021-ch_it.pdf</v>
      </c>
    </row>
    <row r="40221" spans="1:2" x14ac:dyDescent="0.2">
      <c r="A40221" s="1" t="s">
        <v>26659</v>
      </c>
      <c r="B40221" t="str">
        <f t="shared" si="1310"/>
        <v>https://www.udobaer.de/out/media/public/cust/others/s0000889-2021-ch_it.pdf</v>
      </c>
    </row>
    <row r="40222" spans="1:2" x14ac:dyDescent="0.2">
      <c r="A40222" s="1" t="s">
        <v>26660</v>
      </c>
      <c r="B40222" t="str">
        <f t="shared" si="1310"/>
        <v>https://www.udobaer.de/out/media/public/cust/others/s0000889-2021-ch_it.pdf</v>
      </c>
    </row>
    <row r="40223" spans="1:2" x14ac:dyDescent="0.2">
      <c r="A40223" s="1" t="s">
        <v>26661</v>
      </c>
      <c r="B40223" t="str">
        <f t="shared" si="1310"/>
        <v>https://www.udobaer.de/out/media/public/cust/others/s0000889-2021-ch_it.pdf</v>
      </c>
    </row>
    <row r="40224" spans="1:2" x14ac:dyDescent="0.2">
      <c r="A40224" s="1" t="s">
        <v>26662</v>
      </c>
      <c r="B40224" t="str">
        <f t="shared" ref="B40224:B40255" si="1311">HYPERLINK("https://www.udobaer.de/out/media/public/cust/others/s0000889-2021-ch_it.pdf")</f>
        <v>https://www.udobaer.de/out/media/public/cust/others/s0000889-2021-ch_it.pdf</v>
      </c>
    </row>
    <row r="40225" spans="1:2" x14ac:dyDescent="0.2">
      <c r="A40225" s="1" t="s">
        <v>26663</v>
      </c>
      <c r="B40225" t="str">
        <f t="shared" si="1311"/>
        <v>https://www.udobaer.de/out/media/public/cust/others/s0000889-2021-ch_it.pdf</v>
      </c>
    </row>
    <row r="40226" spans="1:2" x14ac:dyDescent="0.2">
      <c r="A40226" s="1" t="s">
        <v>26664</v>
      </c>
      <c r="B40226" t="str">
        <f t="shared" si="1311"/>
        <v>https://www.udobaer.de/out/media/public/cust/others/s0000889-2021-ch_it.pdf</v>
      </c>
    </row>
    <row r="40227" spans="1:2" x14ac:dyDescent="0.2">
      <c r="A40227" s="1" t="s">
        <v>26665</v>
      </c>
      <c r="B40227" t="str">
        <f t="shared" si="1311"/>
        <v>https://www.udobaer.de/out/media/public/cust/others/s0000889-2021-ch_it.pdf</v>
      </c>
    </row>
    <row r="40228" spans="1:2" x14ac:dyDescent="0.2">
      <c r="A40228" s="1" t="s">
        <v>26666</v>
      </c>
      <c r="B40228" t="str">
        <f t="shared" si="1311"/>
        <v>https://www.udobaer.de/out/media/public/cust/others/s0000889-2021-ch_it.pdf</v>
      </c>
    </row>
    <row r="40229" spans="1:2" x14ac:dyDescent="0.2">
      <c r="A40229" s="1" t="s">
        <v>26667</v>
      </c>
      <c r="B40229" t="str">
        <f t="shared" si="1311"/>
        <v>https://www.udobaer.de/out/media/public/cust/others/s0000889-2021-ch_it.pdf</v>
      </c>
    </row>
    <row r="40230" spans="1:2" x14ac:dyDescent="0.2">
      <c r="A40230" s="1" t="s">
        <v>26668</v>
      </c>
      <c r="B40230" t="str">
        <f t="shared" si="1311"/>
        <v>https://www.udobaer.de/out/media/public/cust/others/s0000889-2021-ch_it.pdf</v>
      </c>
    </row>
    <row r="40231" spans="1:2" x14ac:dyDescent="0.2">
      <c r="A40231" s="1" t="s">
        <v>26669</v>
      </c>
      <c r="B40231" t="str">
        <f t="shared" si="1311"/>
        <v>https://www.udobaer.de/out/media/public/cust/others/s0000889-2021-ch_it.pdf</v>
      </c>
    </row>
    <row r="40232" spans="1:2" x14ac:dyDescent="0.2">
      <c r="A40232" s="1" t="s">
        <v>26670</v>
      </c>
      <c r="B40232" t="str">
        <f t="shared" si="1311"/>
        <v>https://www.udobaer.de/out/media/public/cust/others/s0000889-2021-ch_it.pdf</v>
      </c>
    </row>
    <row r="40233" spans="1:2" x14ac:dyDescent="0.2">
      <c r="A40233" s="1" t="s">
        <v>26673</v>
      </c>
      <c r="B40233" t="str">
        <f t="shared" si="1311"/>
        <v>https://www.udobaer.de/out/media/public/cust/others/s0000889-2021-ch_it.pdf</v>
      </c>
    </row>
    <row r="40234" spans="1:2" x14ac:dyDescent="0.2">
      <c r="A40234" s="1" t="s">
        <v>26674</v>
      </c>
      <c r="B40234" t="str">
        <f t="shared" si="1311"/>
        <v>https://www.udobaer.de/out/media/public/cust/others/s0000889-2021-ch_it.pdf</v>
      </c>
    </row>
    <row r="40235" spans="1:2" x14ac:dyDescent="0.2">
      <c r="A40235" s="1" t="s">
        <v>26675</v>
      </c>
      <c r="B40235" t="str">
        <f t="shared" si="1311"/>
        <v>https://www.udobaer.de/out/media/public/cust/others/s0000889-2021-ch_it.pdf</v>
      </c>
    </row>
    <row r="40236" spans="1:2" x14ac:dyDescent="0.2">
      <c r="A40236" s="1" t="s">
        <v>39306</v>
      </c>
      <c r="B40236" t="str">
        <f t="shared" si="1311"/>
        <v>https://www.udobaer.de/out/media/public/cust/others/s0000889-2021-ch_it.pdf</v>
      </c>
    </row>
    <row r="40237" spans="1:2" x14ac:dyDescent="0.2">
      <c r="A40237" s="1" t="s">
        <v>39307</v>
      </c>
      <c r="B40237" t="str">
        <f t="shared" si="1311"/>
        <v>https://www.udobaer.de/out/media/public/cust/others/s0000889-2021-ch_it.pdf</v>
      </c>
    </row>
    <row r="40238" spans="1:2" x14ac:dyDescent="0.2">
      <c r="A40238" s="1" t="s">
        <v>39308</v>
      </c>
      <c r="B40238" t="str">
        <f t="shared" si="1311"/>
        <v>https://www.udobaer.de/out/media/public/cust/others/s0000889-2021-ch_it.pdf</v>
      </c>
    </row>
    <row r="40239" spans="1:2" x14ac:dyDescent="0.2">
      <c r="A40239" s="1" t="s">
        <v>39309</v>
      </c>
      <c r="B40239" t="str">
        <f t="shared" si="1311"/>
        <v>https://www.udobaer.de/out/media/public/cust/others/s0000889-2021-ch_it.pdf</v>
      </c>
    </row>
    <row r="40240" spans="1:2" x14ac:dyDescent="0.2">
      <c r="A40240" s="1" t="s">
        <v>39310</v>
      </c>
      <c r="B40240" t="str">
        <f t="shared" si="1311"/>
        <v>https://www.udobaer.de/out/media/public/cust/others/s0000889-2021-ch_it.pdf</v>
      </c>
    </row>
    <row r="40241" spans="1:2" x14ac:dyDescent="0.2">
      <c r="A40241" s="1" t="s">
        <v>39311</v>
      </c>
      <c r="B40241" t="str">
        <f t="shared" si="1311"/>
        <v>https://www.udobaer.de/out/media/public/cust/others/s0000889-2021-ch_it.pdf</v>
      </c>
    </row>
    <row r="40242" spans="1:2" x14ac:dyDescent="0.2">
      <c r="A40242" s="1" t="s">
        <v>39312</v>
      </c>
      <c r="B40242" t="str">
        <f t="shared" si="1311"/>
        <v>https://www.udobaer.de/out/media/public/cust/others/s0000889-2021-ch_it.pdf</v>
      </c>
    </row>
    <row r="40243" spans="1:2" x14ac:dyDescent="0.2">
      <c r="A40243" s="1" t="s">
        <v>39313</v>
      </c>
      <c r="B40243" t="str">
        <f t="shared" si="1311"/>
        <v>https://www.udobaer.de/out/media/public/cust/others/s0000889-2021-ch_it.pdf</v>
      </c>
    </row>
    <row r="40244" spans="1:2" x14ac:dyDescent="0.2">
      <c r="A40244" s="1" t="s">
        <v>39314</v>
      </c>
      <c r="B40244" t="str">
        <f t="shared" si="1311"/>
        <v>https://www.udobaer.de/out/media/public/cust/others/s0000889-2021-ch_it.pdf</v>
      </c>
    </row>
    <row r="40245" spans="1:2" x14ac:dyDescent="0.2">
      <c r="A40245" s="1" t="s">
        <v>39315</v>
      </c>
      <c r="B40245" t="str">
        <f t="shared" si="1311"/>
        <v>https://www.udobaer.de/out/media/public/cust/others/s0000889-2021-ch_it.pdf</v>
      </c>
    </row>
    <row r="40246" spans="1:2" x14ac:dyDescent="0.2">
      <c r="A40246" s="1" t="s">
        <v>39316</v>
      </c>
      <c r="B40246" t="str">
        <f t="shared" si="1311"/>
        <v>https://www.udobaer.de/out/media/public/cust/others/s0000889-2021-ch_it.pdf</v>
      </c>
    </row>
    <row r="40247" spans="1:2" x14ac:dyDescent="0.2">
      <c r="A40247" s="1" t="s">
        <v>39317</v>
      </c>
      <c r="B40247" t="str">
        <f t="shared" si="1311"/>
        <v>https://www.udobaer.de/out/media/public/cust/others/s0000889-2021-ch_it.pdf</v>
      </c>
    </row>
    <row r="40248" spans="1:2" x14ac:dyDescent="0.2">
      <c r="A40248" s="1" t="s">
        <v>39318</v>
      </c>
      <c r="B40248" t="str">
        <f t="shared" si="1311"/>
        <v>https://www.udobaer.de/out/media/public/cust/others/s0000889-2021-ch_it.pdf</v>
      </c>
    </row>
    <row r="40249" spans="1:2" x14ac:dyDescent="0.2">
      <c r="A40249" s="1" t="s">
        <v>39319</v>
      </c>
      <c r="B40249" t="str">
        <f t="shared" si="1311"/>
        <v>https://www.udobaer.de/out/media/public/cust/others/s0000889-2021-ch_it.pdf</v>
      </c>
    </row>
    <row r="40250" spans="1:2" x14ac:dyDescent="0.2">
      <c r="A40250" s="1" t="s">
        <v>39320</v>
      </c>
      <c r="B40250" t="str">
        <f t="shared" si="1311"/>
        <v>https://www.udobaer.de/out/media/public/cust/others/s0000889-2021-ch_it.pdf</v>
      </c>
    </row>
    <row r="40251" spans="1:2" x14ac:dyDescent="0.2">
      <c r="A40251" s="1" t="s">
        <v>39321</v>
      </c>
      <c r="B40251" t="str">
        <f t="shared" si="1311"/>
        <v>https://www.udobaer.de/out/media/public/cust/others/s0000889-2021-ch_it.pdf</v>
      </c>
    </row>
    <row r="40252" spans="1:2" x14ac:dyDescent="0.2">
      <c r="A40252" s="1" t="s">
        <v>39322</v>
      </c>
      <c r="B40252" t="str">
        <f t="shared" si="1311"/>
        <v>https://www.udobaer.de/out/media/public/cust/others/s0000889-2021-ch_it.pdf</v>
      </c>
    </row>
    <row r="40253" spans="1:2" x14ac:dyDescent="0.2">
      <c r="A40253" s="1" t="s">
        <v>39323</v>
      </c>
      <c r="B40253" t="str">
        <f t="shared" si="1311"/>
        <v>https://www.udobaer.de/out/media/public/cust/others/s0000889-2021-ch_it.pdf</v>
      </c>
    </row>
    <row r="40254" spans="1:2" x14ac:dyDescent="0.2">
      <c r="A40254" s="1" t="s">
        <v>39324</v>
      </c>
      <c r="B40254" t="str">
        <f t="shared" si="1311"/>
        <v>https://www.udobaer.de/out/media/public/cust/others/s0000889-2021-ch_it.pdf</v>
      </c>
    </row>
    <row r="40255" spans="1:2" x14ac:dyDescent="0.2">
      <c r="A40255" s="1" t="s">
        <v>39325</v>
      </c>
      <c r="B40255" t="str">
        <f t="shared" si="1311"/>
        <v>https://www.udobaer.de/out/media/public/cust/others/s0000889-2021-ch_it.pdf</v>
      </c>
    </row>
    <row r="40256" spans="1:2" x14ac:dyDescent="0.2">
      <c r="A40256" s="1" t="s">
        <v>25543</v>
      </c>
      <c r="B40256" t="str">
        <f t="shared" ref="B40256:B40283" si="1312">HYPERLINK("https://www.udobaer.de/out/media/public/cust/others/s0000890-2021-ch_it.pdf")</f>
        <v>https://www.udobaer.de/out/media/public/cust/others/s0000890-2021-ch_it.pdf</v>
      </c>
    </row>
    <row r="40257" spans="1:2" x14ac:dyDescent="0.2">
      <c r="A40257" s="1" t="s">
        <v>25545</v>
      </c>
      <c r="B40257" t="str">
        <f t="shared" si="1312"/>
        <v>https://www.udobaer.de/out/media/public/cust/others/s0000890-2021-ch_it.pdf</v>
      </c>
    </row>
    <row r="40258" spans="1:2" x14ac:dyDescent="0.2">
      <c r="A40258" s="1" t="s">
        <v>25547</v>
      </c>
      <c r="B40258" t="str">
        <f t="shared" si="1312"/>
        <v>https://www.udobaer.de/out/media/public/cust/others/s0000890-2021-ch_it.pdf</v>
      </c>
    </row>
    <row r="40259" spans="1:2" x14ac:dyDescent="0.2">
      <c r="A40259" s="1" t="s">
        <v>25549</v>
      </c>
      <c r="B40259" t="str">
        <f t="shared" si="1312"/>
        <v>https://www.udobaer.de/out/media/public/cust/others/s0000890-2021-ch_it.pdf</v>
      </c>
    </row>
    <row r="40260" spans="1:2" x14ac:dyDescent="0.2">
      <c r="A40260" s="1" t="s">
        <v>25902</v>
      </c>
      <c r="B40260" t="str">
        <f t="shared" si="1312"/>
        <v>https://www.udobaer.de/out/media/public/cust/others/s0000890-2021-ch_it.pdf</v>
      </c>
    </row>
    <row r="40261" spans="1:2" x14ac:dyDescent="0.2">
      <c r="A40261" s="1" t="s">
        <v>25903</v>
      </c>
      <c r="B40261" t="str">
        <f t="shared" si="1312"/>
        <v>https://www.udobaer.de/out/media/public/cust/others/s0000890-2021-ch_it.pdf</v>
      </c>
    </row>
    <row r="40262" spans="1:2" x14ac:dyDescent="0.2">
      <c r="A40262" s="1" t="s">
        <v>25904</v>
      </c>
      <c r="B40262" t="str">
        <f t="shared" si="1312"/>
        <v>https://www.udobaer.de/out/media/public/cust/others/s0000890-2021-ch_it.pdf</v>
      </c>
    </row>
    <row r="40263" spans="1:2" x14ac:dyDescent="0.2">
      <c r="A40263" s="1" t="s">
        <v>25905</v>
      </c>
      <c r="B40263" t="str">
        <f t="shared" si="1312"/>
        <v>https://www.udobaer.de/out/media/public/cust/others/s0000890-2021-ch_it.pdf</v>
      </c>
    </row>
    <row r="40264" spans="1:2" x14ac:dyDescent="0.2">
      <c r="A40264" s="1" t="s">
        <v>25906</v>
      </c>
      <c r="B40264" t="str">
        <f t="shared" si="1312"/>
        <v>https://www.udobaer.de/out/media/public/cust/others/s0000890-2021-ch_it.pdf</v>
      </c>
    </row>
    <row r="40265" spans="1:2" x14ac:dyDescent="0.2">
      <c r="A40265" s="1" t="s">
        <v>25907</v>
      </c>
      <c r="B40265" t="str">
        <f t="shared" si="1312"/>
        <v>https://www.udobaer.de/out/media/public/cust/others/s0000890-2021-ch_it.pdf</v>
      </c>
    </row>
    <row r="40266" spans="1:2" x14ac:dyDescent="0.2">
      <c r="A40266" s="1" t="s">
        <v>25908</v>
      </c>
      <c r="B40266" t="str">
        <f t="shared" si="1312"/>
        <v>https://www.udobaer.de/out/media/public/cust/others/s0000890-2021-ch_it.pdf</v>
      </c>
    </row>
    <row r="40267" spans="1:2" x14ac:dyDescent="0.2">
      <c r="A40267" s="1" t="s">
        <v>25909</v>
      </c>
      <c r="B40267" t="str">
        <f t="shared" si="1312"/>
        <v>https://www.udobaer.de/out/media/public/cust/others/s0000890-2021-ch_it.pdf</v>
      </c>
    </row>
    <row r="40268" spans="1:2" x14ac:dyDescent="0.2">
      <c r="A40268" s="1" t="s">
        <v>25910</v>
      </c>
      <c r="B40268" t="str">
        <f t="shared" si="1312"/>
        <v>https://www.udobaer.de/out/media/public/cust/others/s0000890-2021-ch_it.pdf</v>
      </c>
    </row>
    <row r="40269" spans="1:2" x14ac:dyDescent="0.2">
      <c r="A40269" s="1" t="s">
        <v>25913</v>
      </c>
      <c r="B40269" t="str">
        <f t="shared" si="1312"/>
        <v>https://www.udobaer.de/out/media/public/cust/others/s0000890-2021-ch_it.pdf</v>
      </c>
    </row>
    <row r="40270" spans="1:2" x14ac:dyDescent="0.2">
      <c r="A40270" s="1" t="s">
        <v>25914</v>
      </c>
      <c r="B40270" t="str">
        <f t="shared" si="1312"/>
        <v>https://www.udobaer.de/out/media/public/cust/others/s0000890-2021-ch_it.pdf</v>
      </c>
    </row>
    <row r="40271" spans="1:2" x14ac:dyDescent="0.2">
      <c r="A40271" s="1" t="s">
        <v>25915</v>
      </c>
      <c r="B40271" t="str">
        <f t="shared" si="1312"/>
        <v>https://www.udobaer.de/out/media/public/cust/others/s0000890-2021-ch_it.pdf</v>
      </c>
    </row>
    <row r="40272" spans="1:2" x14ac:dyDescent="0.2">
      <c r="A40272" s="1" t="s">
        <v>25916</v>
      </c>
      <c r="B40272" t="str">
        <f t="shared" si="1312"/>
        <v>https://www.udobaer.de/out/media/public/cust/others/s0000890-2021-ch_it.pdf</v>
      </c>
    </row>
    <row r="40273" spans="1:2" x14ac:dyDescent="0.2">
      <c r="A40273" s="1" t="s">
        <v>25917</v>
      </c>
      <c r="B40273" t="str">
        <f t="shared" si="1312"/>
        <v>https://www.udobaer.de/out/media/public/cust/others/s0000890-2021-ch_it.pdf</v>
      </c>
    </row>
    <row r="40274" spans="1:2" x14ac:dyDescent="0.2">
      <c r="A40274" s="1" t="s">
        <v>25918</v>
      </c>
      <c r="B40274" t="str">
        <f t="shared" si="1312"/>
        <v>https://www.udobaer.de/out/media/public/cust/others/s0000890-2021-ch_it.pdf</v>
      </c>
    </row>
    <row r="40275" spans="1:2" x14ac:dyDescent="0.2">
      <c r="A40275" s="1" t="s">
        <v>25921</v>
      </c>
      <c r="B40275" t="str">
        <f t="shared" si="1312"/>
        <v>https://www.udobaer.de/out/media/public/cust/others/s0000890-2021-ch_it.pdf</v>
      </c>
    </row>
    <row r="40276" spans="1:2" x14ac:dyDescent="0.2">
      <c r="A40276" s="1" t="s">
        <v>25922</v>
      </c>
      <c r="B40276" t="str">
        <f t="shared" si="1312"/>
        <v>https://www.udobaer.de/out/media/public/cust/others/s0000890-2021-ch_it.pdf</v>
      </c>
    </row>
    <row r="40277" spans="1:2" x14ac:dyDescent="0.2">
      <c r="A40277" s="1" t="s">
        <v>25923</v>
      </c>
      <c r="B40277" t="str">
        <f t="shared" si="1312"/>
        <v>https://www.udobaer.de/out/media/public/cust/others/s0000890-2021-ch_it.pdf</v>
      </c>
    </row>
    <row r="40278" spans="1:2" x14ac:dyDescent="0.2">
      <c r="A40278" s="1" t="s">
        <v>28503</v>
      </c>
      <c r="B40278" t="str">
        <f t="shared" si="1312"/>
        <v>https://www.udobaer.de/out/media/public/cust/others/s0000890-2021-ch_it.pdf</v>
      </c>
    </row>
    <row r="40279" spans="1:2" x14ac:dyDescent="0.2">
      <c r="A40279" s="1" t="s">
        <v>28504</v>
      </c>
      <c r="B40279" t="str">
        <f t="shared" si="1312"/>
        <v>https://www.udobaer.de/out/media/public/cust/others/s0000890-2021-ch_it.pdf</v>
      </c>
    </row>
    <row r="40280" spans="1:2" x14ac:dyDescent="0.2">
      <c r="A40280" s="1" t="s">
        <v>28505</v>
      </c>
      <c r="B40280" t="str">
        <f t="shared" si="1312"/>
        <v>https://www.udobaer.de/out/media/public/cust/others/s0000890-2021-ch_it.pdf</v>
      </c>
    </row>
    <row r="40281" spans="1:2" x14ac:dyDescent="0.2">
      <c r="A40281" s="1" t="s">
        <v>28506</v>
      </c>
      <c r="B40281" t="str">
        <f t="shared" si="1312"/>
        <v>https://www.udobaer.de/out/media/public/cust/others/s0000890-2021-ch_it.pdf</v>
      </c>
    </row>
    <row r="40282" spans="1:2" x14ac:dyDescent="0.2">
      <c r="A40282" s="1" t="s">
        <v>28507</v>
      </c>
      <c r="B40282" t="str">
        <f t="shared" si="1312"/>
        <v>https://www.udobaer.de/out/media/public/cust/others/s0000890-2021-ch_it.pdf</v>
      </c>
    </row>
    <row r="40283" spans="1:2" x14ac:dyDescent="0.2">
      <c r="A40283" s="1" t="s">
        <v>28508</v>
      </c>
      <c r="B40283" t="str">
        <f t="shared" si="1312"/>
        <v>https://www.udobaer.de/out/media/public/cust/others/s0000890-2021-ch_it.pdf</v>
      </c>
    </row>
    <row r="40284" spans="1:2" x14ac:dyDescent="0.2">
      <c r="A40284" s="1" t="s">
        <v>3586</v>
      </c>
      <c r="B40284" t="str">
        <f t="shared" ref="B40284:B40315" si="1313">HYPERLINK("https://www.udobaer.de/out/media/public/cust/others/s0000891-2021-ch_it.pdf")</f>
        <v>https://www.udobaer.de/out/media/public/cust/others/s0000891-2021-ch_it.pdf</v>
      </c>
    </row>
    <row r="40285" spans="1:2" x14ac:dyDescent="0.2">
      <c r="A40285" s="1" t="s">
        <v>3587</v>
      </c>
      <c r="B40285" t="str">
        <f t="shared" si="1313"/>
        <v>https://www.udobaer.de/out/media/public/cust/others/s0000891-2021-ch_it.pdf</v>
      </c>
    </row>
    <row r="40286" spans="1:2" x14ac:dyDescent="0.2">
      <c r="A40286" s="1" t="s">
        <v>3588</v>
      </c>
      <c r="B40286" t="str">
        <f t="shared" si="1313"/>
        <v>https://www.udobaer.de/out/media/public/cust/others/s0000891-2021-ch_it.pdf</v>
      </c>
    </row>
    <row r="40287" spans="1:2" x14ac:dyDescent="0.2">
      <c r="A40287" s="1" t="s">
        <v>3589</v>
      </c>
      <c r="B40287" t="str">
        <f t="shared" si="1313"/>
        <v>https://www.udobaer.de/out/media/public/cust/others/s0000891-2021-ch_it.pdf</v>
      </c>
    </row>
    <row r="40288" spans="1:2" x14ac:dyDescent="0.2">
      <c r="A40288" s="1" t="s">
        <v>3590</v>
      </c>
      <c r="B40288" t="str">
        <f t="shared" si="1313"/>
        <v>https://www.udobaer.de/out/media/public/cust/others/s0000891-2021-ch_it.pdf</v>
      </c>
    </row>
    <row r="40289" spans="1:2" x14ac:dyDescent="0.2">
      <c r="A40289" s="1" t="s">
        <v>3591</v>
      </c>
      <c r="B40289" t="str">
        <f t="shared" si="1313"/>
        <v>https://www.udobaer.de/out/media/public/cust/others/s0000891-2021-ch_it.pdf</v>
      </c>
    </row>
    <row r="40290" spans="1:2" x14ac:dyDescent="0.2">
      <c r="A40290" s="1" t="s">
        <v>3638</v>
      </c>
      <c r="B40290" t="str">
        <f t="shared" si="1313"/>
        <v>https://www.udobaer.de/out/media/public/cust/others/s0000891-2021-ch_it.pdf</v>
      </c>
    </row>
    <row r="40291" spans="1:2" x14ac:dyDescent="0.2">
      <c r="A40291" s="1" t="s">
        <v>3639</v>
      </c>
      <c r="B40291" t="str">
        <f t="shared" si="1313"/>
        <v>https://www.udobaer.de/out/media/public/cust/others/s0000891-2021-ch_it.pdf</v>
      </c>
    </row>
    <row r="40292" spans="1:2" x14ac:dyDescent="0.2">
      <c r="A40292" s="1" t="s">
        <v>3640</v>
      </c>
      <c r="B40292" t="str">
        <f t="shared" si="1313"/>
        <v>https://www.udobaer.de/out/media/public/cust/others/s0000891-2021-ch_it.pdf</v>
      </c>
    </row>
    <row r="40293" spans="1:2" x14ac:dyDescent="0.2">
      <c r="A40293" s="1" t="s">
        <v>3641</v>
      </c>
      <c r="B40293" t="str">
        <f t="shared" si="1313"/>
        <v>https://www.udobaer.de/out/media/public/cust/others/s0000891-2021-ch_it.pdf</v>
      </c>
    </row>
    <row r="40294" spans="1:2" x14ac:dyDescent="0.2">
      <c r="A40294" s="1" t="s">
        <v>3642</v>
      </c>
      <c r="B40294" t="str">
        <f t="shared" si="1313"/>
        <v>https://www.udobaer.de/out/media/public/cust/others/s0000891-2021-ch_it.pdf</v>
      </c>
    </row>
    <row r="40295" spans="1:2" x14ac:dyDescent="0.2">
      <c r="A40295" s="1" t="s">
        <v>3643</v>
      </c>
      <c r="B40295" t="str">
        <f t="shared" si="1313"/>
        <v>https://www.udobaer.de/out/media/public/cust/others/s0000891-2021-ch_it.pdf</v>
      </c>
    </row>
    <row r="40296" spans="1:2" x14ac:dyDescent="0.2">
      <c r="A40296" s="1" t="s">
        <v>3644</v>
      </c>
      <c r="B40296" t="str">
        <f t="shared" si="1313"/>
        <v>https://www.udobaer.de/out/media/public/cust/others/s0000891-2021-ch_it.pdf</v>
      </c>
    </row>
    <row r="40297" spans="1:2" x14ac:dyDescent="0.2">
      <c r="A40297" s="1" t="s">
        <v>3645</v>
      </c>
      <c r="B40297" t="str">
        <f t="shared" si="1313"/>
        <v>https://www.udobaer.de/out/media/public/cust/others/s0000891-2021-ch_it.pdf</v>
      </c>
    </row>
    <row r="40298" spans="1:2" x14ac:dyDescent="0.2">
      <c r="A40298" s="1" t="s">
        <v>3646</v>
      </c>
      <c r="B40298" t="str">
        <f t="shared" si="1313"/>
        <v>https://www.udobaer.de/out/media/public/cust/others/s0000891-2021-ch_it.pdf</v>
      </c>
    </row>
    <row r="40299" spans="1:2" x14ac:dyDescent="0.2">
      <c r="A40299" s="1" t="s">
        <v>3647</v>
      </c>
      <c r="B40299" t="str">
        <f t="shared" si="1313"/>
        <v>https://www.udobaer.de/out/media/public/cust/others/s0000891-2021-ch_it.pdf</v>
      </c>
    </row>
    <row r="40300" spans="1:2" x14ac:dyDescent="0.2">
      <c r="A40300" s="1" t="s">
        <v>3648</v>
      </c>
      <c r="B40300" t="str">
        <f t="shared" si="1313"/>
        <v>https://www.udobaer.de/out/media/public/cust/others/s0000891-2021-ch_it.pdf</v>
      </c>
    </row>
    <row r="40301" spans="1:2" x14ac:dyDescent="0.2">
      <c r="A40301" s="1" t="s">
        <v>3649</v>
      </c>
      <c r="B40301" t="str">
        <f t="shared" si="1313"/>
        <v>https://www.udobaer.de/out/media/public/cust/others/s0000891-2021-ch_it.pdf</v>
      </c>
    </row>
    <row r="40302" spans="1:2" x14ac:dyDescent="0.2">
      <c r="A40302" s="1" t="s">
        <v>3650</v>
      </c>
      <c r="B40302" t="str">
        <f t="shared" si="1313"/>
        <v>https://www.udobaer.de/out/media/public/cust/others/s0000891-2021-ch_it.pdf</v>
      </c>
    </row>
    <row r="40303" spans="1:2" x14ac:dyDescent="0.2">
      <c r="A40303" s="1" t="s">
        <v>3651</v>
      </c>
      <c r="B40303" t="str">
        <f t="shared" si="1313"/>
        <v>https://www.udobaer.de/out/media/public/cust/others/s0000891-2021-ch_it.pdf</v>
      </c>
    </row>
    <row r="40304" spans="1:2" x14ac:dyDescent="0.2">
      <c r="A40304" s="1" t="s">
        <v>3652</v>
      </c>
      <c r="B40304" t="str">
        <f t="shared" si="1313"/>
        <v>https://www.udobaer.de/out/media/public/cust/others/s0000891-2021-ch_it.pdf</v>
      </c>
    </row>
    <row r="40305" spans="1:2" x14ac:dyDescent="0.2">
      <c r="A40305" s="1" t="s">
        <v>3653</v>
      </c>
      <c r="B40305" t="str">
        <f t="shared" si="1313"/>
        <v>https://www.udobaer.de/out/media/public/cust/others/s0000891-2021-ch_it.pdf</v>
      </c>
    </row>
    <row r="40306" spans="1:2" x14ac:dyDescent="0.2">
      <c r="A40306" s="1" t="s">
        <v>3654</v>
      </c>
      <c r="B40306" t="str">
        <f t="shared" si="1313"/>
        <v>https://www.udobaer.de/out/media/public/cust/others/s0000891-2021-ch_it.pdf</v>
      </c>
    </row>
    <row r="40307" spans="1:2" x14ac:dyDescent="0.2">
      <c r="A40307" s="1" t="s">
        <v>3655</v>
      </c>
      <c r="B40307" t="str">
        <f t="shared" si="1313"/>
        <v>https://www.udobaer.de/out/media/public/cust/others/s0000891-2021-ch_it.pdf</v>
      </c>
    </row>
    <row r="40308" spans="1:2" x14ac:dyDescent="0.2">
      <c r="A40308" s="1" t="s">
        <v>3656</v>
      </c>
      <c r="B40308" t="str">
        <f t="shared" si="1313"/>
        <v>https://www.udobaer.de/out/media/public/cust/others/s0000891-2021-ch_it.pdf</v>
      </c>
    </row>
    <row r="40309" spans="1:2" x14ac:dyDescent="0.2">
      <c r="A40309" s="1" t="s">
        <v>3657</v>
      </c>
      <c r="B40309" t="str">
        <f t="shared" si="1313"/>
        <v>https://www.udobaer.de/out/media/public/cust/others/s0000891-2021-ch_it.pdf</v>
      </c>
    </row>
    <row r="40310" spans="1:2" x14ac:dyDescent="0.2">
      <c r="A40310" s="1" t="s">
        <v>3658</v>
      </c>
      <c r="B40310" t="str">
        <f t="shared" si="1313"/>
        <v>https://www.udobaer.de/out/media/public/cust/others/s0000891-2021-ch_it.pdf</v>
      </c>
    </row>
    <row r="40311" spans="1:2" x14ac:dyDescent="0.2">
      <c r="A40311" s="1" t="s">
        <v>3659</v>
      </c>
      <c r="B40311" t="str">
        <f t="shared" si="1313"/>
        <v>https://www.udobaer.de/out/media/public/cust/others/s0000891-2021-ch_it.pdf</v>
      </c>
    </row>
    <row r="40312" spans="1:2" x14ac:dyDescent="0.2">
      <c r="A40312" s="1" t="s">
        <v>3660</v>
      </c>
      <c r="B40312" t="str">
        <f t="shared" si="1313"/>
        <v>https://www.udobaer.de/out/media/public/cust/others/s0000891-2021-ch_it.pdf</v>
      </c>
    </row>
    <row r="40313" spans="1:2" x14ac:dyDescent="0.2">
      <c r="A40313" s="1" t="s">
        <v>3661</v>
      </c>
      <c r="B40313" t="str">
        <f t="shared" si="1313"/>
        <v>https://www.udobaer.de/out/media/public/cust/others/s0000891-2021-ch_it.pdf</v>
      </c>
    </row>
    <row r="40314" spans="1:2" x14ac:dyDescent="0.2">
      <c r="A40314" s="1" t="s">
        <v>3665</v>
      </c>
      <c r="B40314" t="str">
        <f t="shared" si="1313"/>
        <v>https://www.udobaer.de/out/media/public/cust/others/s0000891-2021-ch_it.pdf</v>
      </c>
    </row>
    <row r="40315" spans="1:2" x14ac:dyDescent="0.2">
      <c r="A40315" s="1" t="s">
        <v>3666</v>
      </c>
      <c r="B40315" t="str">
        <f t="shared" si="1313"/>
        <v>https://www.udobaer.de/out/media/public/cust/others/s0000891-2021-ch_it.pdf</v>
      </c>
    </row>
    <row r="40316" spans="1:2" x14ac:dyDescent="0.2">
      <c r="A40316" s="1" t="s">
        <v>3936</v>
      </c>
      <c r="B40316" t="str">
        <f t="shared" ref="B40316:B40347" si="1314">HYPERLINK("https://www.udobaer.de/out/media/public/cust/others/s0000891-2021-ch_it.pdf")</f>
        <v>https://www.udobaer.de/out/media/public/cust/others/s0000891-2021-ch_it.pdf</v>
      </c>
    </row>
    <row r="40317" spans="1:2" x14ac:dyDescent="0.2">
      <c r="A40317" s="1" t="s">
        <v>3937</v>
      </c>
      <c r="B40317" t="str">
        <f t="shared" si="1314"/>
        <v>https://www.udobaer.de/out/media/public/cust/others/s0000891-2021-ch_it.pdf</v>
      </c>
    </row>
    <row r="40318" spans="1:2" x14ac:dyDescent="0.2">
      <c r="A40318" s="1" t="s">
        <v>3938</v>
      </c>
      <c r="B40318" t="str">
        <f t="shared" si="1314"/>
        <v>https://www.udobaer.de/out/media/public/cust/others/s0000891-2021-ch_it.pdf</v>
      </c>
    </row>
    <row r="40319" spans="1:2" x14ac:dyDescent="0.2">
      <c r="A40319" s="1" t="s">
        <v>3939</v>
      </c>
      <c r="B40319" t="str">
        <f t="shared" si="1314"/>
        <v>https://www.udobaer.de/out/media/public/cust/others/s0000891-2021-ch_it.pdf</v>
      </c>
    </row>
    <row r="40320" spans="1:2" x14ac:dyDescent="0.2">
      <c r="A40320" s="1" t="s">
        <v>3941</v>
      </c>
      <c r="B40320" t="str">
        <f t="shared" si="1314"/>
        <v>https://www.udobaer.de/out/media/public/cust/others/s0000891-2021-ch_it.pdf</v>
      </c>
    </row>
    <row r="40321" spans="1:2" x14ac:dyDescent="0.2">
      <c r="A40321" s="1" t="s">
        <v>3942</v>
      </c>
      <c r="B40321" t="str">
        <f t="shared" si="1314"/>
        <v>https://www.udobaer.de/out/media/public/cust/others/s0000891-2021-ch_it.pdf</v>
      </c>
    </row>
    <row r="40322" spans="1:2" x14ac:dyDescent="0.2">
      <c r="A40322" s="1" t="s">
        <v>3943</v>
      </c>
      <c r="B40322" t="str">
        <f t="shared" si="1314"/>
        <v>https://www.udobaer.de/out/media/public/cust/others/s0000891-2021-ch_it.pdf</v>
      </c>
    </row>
    <row r="40323" spans="1:2" x14ac:dyDescent="0.2">
      <c r="A40323" s="1" t="s">
        <v>3944</v>
      </c>
      <c r="B40323" t="str">
        <f t="shared" si="1314"/>
        <v>https://www.udobaer.de/out/media/public/cust/others/s0000891-2021-ch_it.pdf</v>
      </c>
    </row>
    <row r="40324" spans="1:2" x14ac:dyDescent="0.2">
      <c r="A40324" s="1" t="s">
        <v>3945</v>
      </c>
      <c r="B40324" t="str">
        <f t="shared" si="1314"/>
        <v>https://www.udobaer.de/out/media/public/cust/others/s0000891-2021-ch_it.pdf</v>
      </c>
    </row>
    <row r="40325" spans="1:2" x14ac:dyDescent="0.2">
      <c r="A40325" s="1" t="s">
        <v>3946</v>
      </c>
      <c r="B40325" t="str">
        <f t="shared" si="1314"/>
        <v>https://www.udobaer.de/out/media/public/cust/others/s0000891-2021-ch_it.pdf</v>
      </c>
    </row>
    <row r="40326" spans="1:2" x14ac:dyDescent="0.2">
      <c r="A40326" s="1" t="s">
        <v>3947</v>
      </c>
      <c r="B40326" t="str">
        <f t="shared" si="1314"/>
        <v>https://www.udobaer.de/out/media/public/cust/others/s0000891-2021-ch_it.pdf</v>
      </c>
    </row>
    <row r="40327" spans="1:2" x14ac:dyDescent="0.2">
      <c r="A40327" s="1" t="s">
        <v>3952</v>
      </c>
      <c r="B40327" t="str">
        <f t="shared" si="1314"/>
        <v>https://www.udobaer.de/out/media/public/cust/others/s0000891-2021-ch_it.pdf</v>
      </c>
    </row>
    <row r="40328" spans="1:2" x14ac:dyDescent="0.2">
      <c r="A40328" s="1" t="s">
        <v>24947</v>
      </c>
      <c r="B40328" t="str">
        <f t="shared" si="1314"/>
        <v>https://www.udobaer.de/out/media/public/cust/others/s0000891-2021-ch_it.pdf</v>
      </c>
    </row>
    <row r="40329" spans="1:2" x14ac:dyDescent="0.2">
      <c r="A40329" s="1" t="s">
        <v>24955</v>
      </c>
      <c r="B40329" t="str">
        <f t="shared" si="1314"/>
        <v>https://www.udobaer.de/out/media/public/cust/others/s0000891-2021-ch_it.pdf</v>
      </c>
    </row>
    <row r="40330" spans="1:2" x14ac:dyDescent="0.2">
      <c r="A40330" s="1" t="s">
        <v>24956</v>
      </c>
      <c r="B40330" t="str">
        <f t="shared" si="1314"/>
        <v>https://www.udobaer.de/out/media/public/cust/others/s0000891-2021-ch_it.pdf</v>
      </c>
    </row>
    <row r="40331" spans="1:2" x14ac:dyDescent="0.2">
      <c r="A40331" s="1" t="s">
        <v>24957</v>
      </c>
      <c r="B40331" t="str">
        <f t="shared" si="1314"/>
        <v>https://www.udobaer.de/out/media/public/cust/others/s0000891-2021-ch_it.pdf</v>
      </c>
    </row>
    <row r="40332" spans="1:2" x14ac:dyDescent="0.2">
      <c r="A40332" s="1" t="s">
        <v>24958</v>
      </c>
      <c r="B40332" t="str">
        <f t="shared" si="1314"/>
        <v>https://www.udobaer.de/out/media/public/cust/others/s0000891-2021-ch_it.pdf</v>
      </c>
    </row>
    <row r="40333" spans="1:2" x14ac:dyDescent="0.2">
      <c r="A40333" s="1" t="s">
        <v>25378</v>
      </c>
      <c r="B40333" t="str">
        <f t="shared" si="1314"/>
        <v>https://www.udobaer.de/out/media/public/cust/others/s0000891-2021-ch_it.pdf</v>
      </c>
    </row>
    <row r="40334" spans="1:2" x14ac:dyDescent="0.2">
      <c r="A40334" s="1" t="s">
        <v>25379</v>
      </c>
      <c r="B40334" t="str">
        <f t="shared" si="1314"/>
        <v>https://www.udobaer.de/out/media/public/cust/others/s0000891-2021-ch_it.pdf</v>
      </c>
    </row>
    <row r="40335" spans="1:2" x14ac:dyDescent="0.2">
      <c r="A40335" s="1" t="s">
        <v>25380</v>
      </c>
      <c r="B40335" t="str">
        <f t="shared" si="1314"/>
        <v>https://www.udobaer.de/out/media/public/cust/others/s0000891-2021-ch_it.pdf</v>
      </c>
    </row>
    <row r="40336" spans="1:2" x14ac:dyDescent="0.2">
      <c r="A40336" s="1" t="s">
        <v>25382</v>
      </c>
      <c r="B40336" t="str">
        <f t="shared" si="1314"/>
        <v>https://www.udobaer.de/out/media/public/cust/others/s0000891-2021-ch_it.pdf</v>
      </c>
    </row>
    <row r="40337" spans="1:2" x14ac:dyDescent="0.2">
      <c r="A40337" s="1" t="s">
        <v>25383</v>
      </c>
      <c r="B40337" t="str">
        <f t="shared" si="1314"/>
        <v>https://www.udobaer.de/out/media/public/cust/others/s0000891-2021-ch_it.pdf</v>
      </c>
    </row>
    <row r="40338" spans="1:2" x14ac:dyDescent="0.2">
      <c r="A40338" s="1" t="s">
        <v>25384</v>
      </c>
      <c r="B40338" t="str">
        <f t="shared" si="1314"/>
        <v>https://www.udobaer.de/out/media/public/cust/others/s0000891-2021-ch_it.pdf</v>
      </c>
    </row>
    <row r="40339" spans="1:2" x14ac:dyDescent="0.2">
      <c r="A40339" s="1" t="s">
        <v>25386</v>
      </c>
      <c r="B40339" t="str">
        <f t="shared" si="1314"/>
        <v>https://www.udobaer.de/out/media/public/cust/others/s0000891-2021-ch_it.pdf</v>
      </c>
    </row>
    <row r="40340" spans="1:2" x14ac:dyDescent="0.2">
      <c r="A40340" s="1" t="s">
        <v>25387</v>
      </c>
      <c r="B40340" t="str">
        <f t="shared" si="1314"/>
        <v>https://www.udobaer.de/out/media/public/cust/others/s0000891-2021-ch_it.pdf</v>
      </c>
    </row>
    <row r="40341" spans="1:2" x14ac:dyDescent="0.2">
      <c r="A40341" s="1" t="s">
        <v>25388</v>
      </c>
      <c r="B40341" t="str">
        <f t="shared" si="1314"/>
        <v>https://www.udobaer.de/out/media/public/cust/others/s0000891-2021-ch_it.pdf</v>
      </c>
    </row>
    <row r="40342" spans="1:2" x14ac:dyDescent="0.2">
      <c r="A40342" s="1" t="s">
        <v>25461</v>
      </c>
      <c r="B40342" t="str">
        <f t="shared" si="1314"/>
        <v>https://www.udobaer.de/out/media/public/cust/others/s0000891-2021-ch_it.pdf</v>
      </c>
    </row>
    <row r="40343" spans="1:2" x14ac:dyDescent="0.2">
      <c r="A40343" s="1" t="s">
        <v>25462</v>
      </c>
      <c r="B40343" t="str">
        <f t="shared" si="1314"/>
        <v>https://www.udobaer.de/out/media/public/cust/others/s0000891-2021-ch_it.pdf</v>
      </c>
    </row>
    <row r="40344" spans="1:2" x14ac:dyDescent="0.2">
      <c r="A40344" s="1" t="s">
        <v>25463</v>
      </c>
      <c r="B40344" t="str">
        <f t="shared" si="1314"/>
        <v>https://www.udobaer.de/out/media/public/cust/others/s0000891-2021-ch_it.pdf</v>
      </c>
    </row>
    <row r="40345" spans="1:2" x14ac:dyDescent="0.2">
      <c r="A40345" s="1" t="s">
        <v>25464</v>
      </c>
      <c r="B40345" t="str">
        <f t="shared" si="1314"/>
        <v>https://www.udobaer.de/out/media/public/cust/others/s0000891-2021-ch_it.pdf</v>
      </c>
    </row>
    <row r="40346" spans="1:2" x14ac:dyDescent="0.2">
      <c r="A40346" s="1" t="s">
        <v>25465</v>
      </c>
      <c r="B40346" t="str">
        <f t="shared" si="1314"/>
        <v>https://www.udobaer.de/out/media/public/cust/others/s0000891-2021-ch_it.pdf</v>
      </c>
    </row>
    <row r="40347" spans="1:2" x14ac:dyDescent="0.2">
      <c r="A40347" s="1" t="s">
        <v>25466</v>
      </c>
      <c r="B40347" t="str">
        <f t="shared" si="1314"/>
        <v>https://www.udobaer.de/out/media/public/cust/others/s0000891-2021-ch_it.pdf</v>
      </c>
    </row>
    <row r="40348" spans="1:2" x14ac:dyDescent="0.2">
      <c r="A40348" s="1" t="s">
        <v>25467</v>
      </c>
      <c r="B40348" t="str">
        <f t="shared" ref="B40348:B40368" si="1315">HYPERLINK("https://www.udobaer.de/out/media/public/cust/others/s0000891-2021-ch_it.pdf")</f>
        <v>https://www.udobaer.de/out/media/public/cust/others/s0000891-2021-ch_it.pdf</v>
      </c>
    </row>
    <row r="40349" spans="1:2" x14ac:dyDescent="0.2">
      <c r="A40349" s="1" t="s">
        <v>25468</v>
      </c>
      <c r="B40349" t="str">
        <f t="shared" si="1315"/>
        <v>https://www.udobaer.de/out/media/public/cust/others/s0000891-2021-ch_it.pdf</v>
      </c>
    </row>
    <row r="40350" spans="1:2" x14ac:dyDescent="0.2">
      <c r="A40350" s="1" t="s">
        <v>25469</v>
      </c>
      <c r="B40350" t="str">
        <f t="shared" si="1315"/>
        <v>https://www.udobaer.de/out/media/public/cust/others/s0000891-2021-ch_it.pdf</v>
      </c>
    </row>
    <row r="40351" spans="1:2" x14ac:dyDescent="0.2">
      <c r="A40351" s="1" t="s">
        <v>25470</v>
      </c>
      <c r="B40351" t="str">
        <f t="shared" si="1315"/>
        <v>https://www.udobaer.de/out/media/public/cust/others/s0000891-2021-ch_it.pdf</v>
      </c>
    </row>
    <row r="40352" spans="1:2" x14ac:dyDescent="0.2">
      <c r="A40352" s="1" t="s">
        <v>25471</v>
      </c>
      <c r="B40352" t="str">
        <f t="shared" si="1315"/>
        <v>https://www.udobaer.de/out/media/public/cust/others/s0000891-2021-ch_it.pdf</v>
      </c>
    </row>
    <row r="40353" spans="1:2" x14ac:dyDescent="0.2">
      <c r="A40353" s="1" t="s">
        <v>25472</v>
      </c>
      <c r="B40353" t="str">
        <f t="shared" si="1315"/>
        <v>https://www.udobaer.de/out/media/public/cust/others/s0000891-2021-ch_it.pdf</v>
      </c>
    </row>
    <row r="40354" spans="1:2" x14ac:dyDescent="0.2">
      <c r="A40354" s="1" t="s">
        <v>25473</v>
      </c>
      <c r="B40354" t="str">
        <f t="shared" si="1315"/>
        <v>https://www.udobaer.de/out/media/public/cust/others/s0000891-2021-ch_it.pdf</v>
      </c>
    </row>
    <row r="40355" spans="1:2" x14ac:dyDescent="0.2">
      <c r="A40355" s="1" t="s">
        <v>25474</v>
      </c>
      <c r="B40355" t="str">
        <f t="shared" si="1315"/>
        <v>https://www.udobaer.de/out/media/public/cust/others/s0000891-2021-ch_it.pdf</v>
      </c>
    </row>
    <row r="40356" spans="1:2" x14ac:dyDescent="0.2">
      <c r="A40356" s="1" t="s">
        <v>25475</v>
      </c>
      <c r="B40356" t="str">
        <f t="shared" si="1315"/>
        <v>https://www.udobaer.de/out/media/public/cust/others/s0000891-2021-ch_it.pdf</v>
      </c>
    </row>
    <row r="40357" spans="1:2" x14ac:dyDescent="0.2">
      <c r="A40357" s="1" t="s">
        <v>25476</v>
      </c>
      <c r="B40357" t="str">
        <f t="shared" si="1315"/>
        <v>https://www.udobaer.de/out/media/public/cust/others/s0000891-2021-ch_it.pdf</v>
      </c>
    </row>
    <row r="40358" spans="1:2" x14ac:dyDescent="0.2">
      <c r="A40358" s="1" t="s">
        <v>25477</v>
      </c>
      <c r="B40358" t="str">
        <f t="shared" si="1315"/>
        <v>https://www.udobaer.de/out/media/public/cust/others/s0000891-2021-ch_it.pdf</v>
      </c>
    </row>
    <row r="40359" spans="1:2" x14ac:dyDescent="0.2">
      <c r="A40359" s="1" t="s">
        <v>25478</v>
      </c>
      <c r="B40359" t="str">
        <f t="shared" si="1315"/>
        <v>https://www.udobaer.de/out/media/public/cust/others/s0000891-2021-ch_it.pdf</v>
      </c>
    </row>
    <row r="40360" spans="1:2" x14ac:dyDescent="0.2">
      <c r="A40360" s="1" t="s">
        <v>25479</v>
      </c>
      <c r="B40360" t="str">
        <f t="shared" si="1315"/>
        <v>https://www.udobaer.de/out/media/public/cust/others/s0000891-2021-ch_it.pdf</v>
      </c>
    </row>
    <row r="40361" spans="1:2" x14ac:dyDescent="0.2">
      <c r="A40361" s="1" t="s">
        <v>25480</v>
      </c>
      <c r="B40361" t="str">
        <f t="shared" si="1315"/>
        <v>https://www.udobaer.de/out/media/public/cust/others/s0000891-2021-ch_it.pdf</v>
      </c>
    </row>
    <row r="40362" spans="1:2" x14ac:dyDescent="0.2">
      <c r="A40362" s="1" t="s">
        <v>25481</v>
      </c>
      <c r="B40362" t="str">
        <f t="shared" si="1315"/>
        <v>https://www.udobaer.de/out/media/public/cust/others/s0000891-2021-ch_it.pdf</v>
      </c>
    </row>
    <row r="40363" spans="1:2" x14ac:dyDescent="0.2">
      <c r="A40363" s="1" t="s">
        <v>25482</v>
      </c>
      <c r="B40363" t="str">
        <f t="shared" si="1315"/>
        <v>https://www.udobaer.de/out/media/public/cust/others/s0000891-2021-ch_it.pdf</v>
      </c>
    </row>
    <row r="40364" spans="1:2" x14ac:dyDescent="0.2">
      <c r="A40364" s="1" t="s">
        <v>25483</v>
      </c>
      <c r="B40364" t="str">
        <f t="shared" si="1315"/>
        <v>https://www.udobaer.de/out/media/public/cust/others/s0000891-2021-ch_it.pdf</v>
      </c>
    </row>
    <row r="40365" spans="1:2" x14ac:dyDescent="0.2">
      <c r="A40365" s="1" t="s">
        <v>25484</v>
      </c>
      <c r="B40365" t="str">
        <f t="shared" si="1315"/>
        <v>https://www.udobaer.de/out/media/public/cust/others/s0000891-2021-ch_it.pdf</v>
      </c>
    </row>
    <row r="40366" spans="1:2" x14ac:dyDescent="0.2">
      <c r="A40366" s="1" t="s">
        <v>25486</v>
      </c>
      <c r="B40366" t="str">
        <f t="shared" si="1315"/>
        <v>https://www.udobaer.de/out/media/public/cust/others/s0000891-2021-ch_it.pdf</v>
      </c>
    </row>
    <row r="40367" spans="1:2" x14ac:dyDescent="0.2">
      <c r="A40367" s="1" t="s">
        <v>25487</v>
      </c>
      <c r="B40367" t="str">
        <f t="shared" si="1315"/>
        <v>https://www.udobaer.de/out/media/public/cust/others/s0000891-2021-ch_it.pdf</v>
      </c>
    </row>
    <row r="40368" spans="1:2" x14ac:dyDescent="0.2">
      <c r="A40368" s="1" t="s">
        <v>25488</v>
      </c>
      <c r="B40368" t="str">
        <f t="shared" si="1315"/>
        <v>https://www.udobaer.de/out/media/public/cust/others/s0000891-2021-ch_it.pdf</v>
      </c>
    </row>
    <row r="40369" spans="1:2" x14ac:dyDescent="0.2">
      <c r="A40369" s="1" t="s">
        <v>26428</v>
      </c>
      <c r="B40369" t="str">
        <f t="shared" ref="B40369:B40400" si="1316">HYPERLINK("https://www.udobaer.de/out/media/public/cust/others/s0000893-2021-ch_it.pdf")</f>
        <v>https://www.udobaer.de/out/media/public/cust/others/s0000893-2021-ch_it.pdf</v>
      </c>
    </row>
    <row r="40370" spans="1:2" x14ac:dyDescent="0.2">
      <c r="A40370" s="1" t="s">
        <v>26429</v>
      </c>
      <c r="B40370" t="str">
        <f t="shared" si="1316"/>
        <v>https://www.udobaer.de/out/media/public/cust/others/s0000893-2021-ch_it.pdf</v>
      </c>
    </row>
    <row r="40371" spans="1:2" x14ac:dyDescent="0.2">
      <c r="A40371" s="1" t="s">
        <v>26555</v>
      </c>
      <c r="B40371" t="str">
        <f t="shared" si="1316"/>
        <v>https://www.udobaer.de/out/media/public/cust/others/s0000893-2021-ch_it.pdf</v>
      </c>
    </row>
    <row r="40372" spans="1:2" x14ac:dyDescent="0.2">
      <c r="A40372" s="1" t="s">
        <v>26556</v>
      </c>
      <c r="B40372" t="str">
        <f t="shared" si="1316"/>
        <v>https://www.udobaer.de/out/media/public/cust/others/s0000893-2021-ch_it.pdf</v>
      </c>
    </row>
    <row r="40373" spans="1:2" x14ac:dyDescent="0.2">
      <c r="A40373" s="1" t="s">
        <v>26557</v>
      </c>
      <c r="B40373" t="str">
        <f t="shared" si="1316"/>
        <v>https://www.udobaer.de/out/media/public/cust/others/s0000893-2021-ch_it.pdf</v>
      </c>
    </row>
    <row r="40374" spans="1:2" x14ac:dyDescent="0.2">
      <c r="A40374" s="1" t="s">
        <v>26558</v>
      </c>
      <c r="B40374" t="str">
        <f t="shared" si="1316"/>
        <v>https://www.udobaer.de/out/media/public/cust/others/s0000893-2021-ch_it.pdf</v>
      </c>
    </row>
    <row r="40375" spans="1:2" x14ac:dyDescent="0.2">
      <c r="A40375" s="1" t="s">
        <v>26559</v>
      </c>
      <c r="B40375" t="str">
        <f t="shared" si="1316"/>
        <v>https://www.udobaer.de/out/media/public/cust/others/s0000893-2021-ch_it.pdf</v>
      </c>
    </row>
    <row r="40376" spans="1:2" x14ac:dyDescent="0.2">
      <c r="A40376" s="1" t="s">
        <v>26560</v>
      </c>
      <c r="B40376" t="str">
        <f t="shared" si="1316"/>
        <v>https://www.udobaer.de/out/media/public/cust/others/s0000893-2021-ch_it.pdf</v>
      </c>
    </row>
    <row r="40377" spans="1:2" x14ac:dyDescent="0.2">
      <c r="A40377" s="1" t="s">
        <v>39278</v>
      </c>
      <c r="B40377" t="str">
        <f t="shared" si="1316"/>
        <v>https://www.udobaer.de/out/media/public/cust/others/s0000893-2021-ch_it.pdf</v>
      </c>
    </row>
    <row r="40378" spans="1:2" x14ac:dyDescent="0.2">
      <c r="A40378" s="1" t="s">
        <v>39279</v>
      </c>
      <c r="B40378" t="str">
        <f t="shared" si="1316"/>
        <v>https://www.udobaer.de/out/media/public/cust/others/s0000893-2021-ch_it.pdf</v>
      </c>
    </row>
    <row r="40379" spans="1:2" x14ac:dyDescent="0.2">
      <c r="A40379" s="1" t="s">
        <v>39280</v>
      </c>
      <c r="B40379" t="str">
        <f t="shared" si="1316"/>
        <v>https://www.udobaer.de/out/media/public/cust/others/s0000893-2021-ch_it.pdf</v>
      </c>
    </row>
    <row r="40380" spans="1:2" x14ac:dyDescent="0.2">
      <c r="A40380" s="1" t="s">
        <v>39281</v>
      </c>
      <c r="B40380" t="str">
        <f t="shared" si="1316"/>
        <v>https://www.udobaer.de/out/media/public/cust/others/s0000893-2021-ch_it.pdf</v>
      </c>
    </row>
    <row r="40381" spans="1:2" x14ac:dyDescent="0.2">
      <c r="A40381" s="1" t="s">
        <v>39282</v>
      </c>
      <c r="B40381" t="str">
        <f t="shared" si="1316"/>
        <v>https://www.udobaer.de/out/media/public/cust/others/s0000893-2021-ch_it.pdf</v>
      </c>
    </row>
    <row r="40382" spans="1:2" x14ac:dyDescent="0.2">
      <c r="A40382" s="1" t="s">
        <v>39283</v>
      </c>
      <c r="B40382" t="str">
        <f t="shared" si="1316"/>
        <v>https://www.udobaer.de/out/media/public/cust/others/s0000893-2021-ch_it.pdf</v>
      </c>
    </row>
    <row r="40383" spans="1:2" x14ac:dyDescent="0.2">
      <c r="A40383" s="1" t="s">
        <v>39284</v>
      </c>
      <c r="B40383" t="str">
        <f t="shared" si="1316"/>
        <v>https://www.udobaer.de/out/media/public/cust/others/s0000893-2021-ch_it.pdf</v>
      </c>
    </row>
    <row r="40384" spans="1:2" x14ac:dyDescent="0.2">
      <c r="A40384" s="1" t="s">
        <v>39285</v>
      </c>
      <c r="B40384" t="str">
        <f t="shared" si="1316"/>
        <v>https://www.udobaer.de/out/media/public/cust/others/s0000893-2021-ch_it.pdf</v>
      </c>
    </row>
    <row r="40385" spans="1:2" x14ac:dyDescent="0.2">
      <c r="A40385" s="1" t="s">
        <v>39298</v>
      </c>
      <c r="B40385" t="str">
        <f t="shared" si="1316"/>
        <v>https://www.udobaer.de/out/media/public/cust/others/s0000893-2021-ch_it.pdf</v>
      </c>
    </row>
    <row r="40386" spans="1:2" x14ac:dyDescent="0.2">
      <c r="A40386" s="1" t="s">
        <v>39299</v>
      </c>
      <c r="B40386" t="str">
        <f t="shared" si="1316"/>
        <v>https://www.udobaer.de/out/media/public/cust/others/s0000893-2021-ch_it.pdf</v>
      </c>
    </row>
    <row r="40387" spans="1:2" x14ac:dyDescent="0.2">
      <c r="A40387" s="1" t="s">
        <v>39300</v>
      </c>
      <c r="B40387" t="str">
        <f t="shared" si="1316"/>
        <v>https://www.udobaer.de/out/media/public/cust/others/s0000893-2021-ch_it.pdf</v>
      </c>
    </row>
    <row r="40388" spans="1:2" x14ac:dyDescent="0.2">
      <c r="A40388" s="1" t="s">
        <v>39301</v>
      </c>
      <c r="B40388" t="str">
        <f t="shared" si="1316"/>
        <v>https://www.udobaer.de/out/media/public/cust/others/s0000893-2021-ch_it.pdf</v>
      </c>
    </row>
    <row r="40389" spans="1:2" x14ac:dyDescent="0.2">
      <c r="A40389" s="1" t="s">
        <v>39302</v>
      </c>
      <c r="B40389" t="str">
        <f t="shared" si="1316"/>
        <v>https://www.udobaer.de/out/media/public/cust/others/s0000893-2021-ch_it.pdf</v>
      </c>
    </row>
    <row r="40390" spans="1:2" x14ac:dyDescent="0.2">
      <c r="A40390" s="1" t="s">
        <v>39303</v>
      </c>
      <c r="B40390" t="str">
        <f t="shared" si="1316"/>
        <v>https://www.udobaer.de/out/media/public/cust/others/s0000893-2021-ch_it.pdf</v>
      </c>
    </row>
    <row r="40391" spans="1:2" x14ac:dyDescent="0.2">
      <c r="A40391" s="1" t="s">
        <v>39304</v>
      </c>
      <c r="B40391" t="str">
        <f t="shared" si="1316"/>
        <v>https://www.udobaer.de/out/media/public/cust/others/s0000893-2021-ch_it.pdf</v>
      </c>
    </row>
    <row r="40392" spans="1:2" x14ac:dyDescent="0.2">
      <c r="A40392" s="1" t="s">
        <v>39305</v>
      </c>
      <c r="B40392" t="str">
        <f t="shared" si="1316"/>
        <v>https://www.udobaer.de/out/media/public/cust/others/s0000893-2021-ch_it.pdf</v>
      </c>
    </row>
    <row r="40393" spans="1:2" x14ac:dyDescent="0.2">
      <c r="A40393" s="1" t="s">
        <v>39369</v>
      </c>
      <c r="B40393" t="str">
        <f t="shared" si="1316"/>
        <v>https://www.udobaer.de/out/media/public/cust/others/s0000893-2021-ch_it.pdf</v>
      </c>
    </row>
    <row r="40394" spans="1:2" x14ac:dyDescent="0.2">
      <c r="A40394" s="1" t="s">
        <v>39370</v>
      </c>
      <c r="B40394" t="str">
        <f t="shared" si="1316"/>
        <v>https://www.udobaer.de/out/media/public/cust/others/s0000893-2021-ch_it.pdf</v>
      </c>
    </row>
    <row r="40395" spans="1:2" x14ac:dyDescent="0.2">
      <c r="A40395" s="1" t="s">
        <v>39371</v>
      </c>
      <c r="B40395" t="str">
        <f t="shared" si="1316"/>
        <v>https://www.udobaer.de/out/media/public/cust/others/s0000893-2021-ch_it.pdf</v>
      </c>
    </row>
    <row r="40396" spans="1:2" x14ac:dyDescent="0.2">
      <c r="A40396" s="1" t="s">
        <v>39374</v>
      </c>
      <c r="B40396" t="str">
        <f t="shared" si="1316"/>
        <v>https://www.udobaer.de/out/media/public/cust/others/s0000893-2021-ch_it.pdf</v>
      </c>
    </row>
    <row r="40397" spans="1:2" x14ac:dyDescent="0.2">
      <c r="A40397" s="1" t="s">
        <v>39384</v>
      </c>
      <c r="B40397" t="str">
        <f t="shared" si="1316"/>
        <v>https://www.udobaer.de/out/media/public/cust/others/s0000893-2021-ch_it.pdf</v>
      </c>
    </row>
    <row r="40398" spans="1:2" x14ac:dyDescent="0.2">
      <c r="A40398" s="1" t="s">
        <v>39386</v>
      </c>
      <c r="B40398" t="str">
        <f t="shared" si="1316"/>
        <v>https://www.udobaer.de/out/media/public/cust/others/s0000893-2021-ch_it.pdf</v>
      </c>
    </row>
    <row r="40399" spans="1:2" x14ac:dyDescent="0.2">
      <c r="A40399" s="1" t="s">
        <v>39387</v>
      </c>
      <c r="B40399" t="str">
        <f t="shared" si="1316"/>
        <v>https://www.udobaer.de/out/media/public/cust/others/s0000893-2021-ch_it.pdf</v>
      </c>
    </row>
    <row r="40400" spans="1:2" x14ac:dyDescent="0.2">
      <c r="A40400" s="1" t="s">
        <v>39407</v>
      </c>
      <c r="B40400" t="str">
        <f t="shared" si="1316"/>
        <v>https://www.udobaer.de/out/media/public/cust/others/s0000893-2021-ch_it.pdf</v>
      </c>
    </row>
    <row r="40401" spans="1:2" x14ac:dyDescent="0.2">
      <c r="A40401" s="1" t="s">
        <v>39408</v>
      </c>
      <c r="B40401" t="str">
        <f t="shared" ref="B40401:B40432" si="1317">HYPERLINK("https://www.udobaer.de/out/media/public/cust/others/s0000893-2021-ch_it.pdf")</f>
        <v>https://www.udobaer.de/out/media/public/cust/others/s0000893-2021-ch_it.pdf</v>
      </c>
    </row>
    <row r="40402" spans="1:2" x14ac:dyDescent="0.2">
      <c r="A40402" s="1" t="s">
        <v>39409</v>
      </c>
      <c r="B40402" t="str">
        <f t="shared" si="1317"/>
        <v>https://www.udobaer.de/out/media/public/cust/others/s0000893-2021-ch_it.pdf</v>
      </c>
    </row>
    <row r="40403" spans="1:2" x14ac:dyDescent="0.2">
      <c r="A40403" s="1" t="s">
        <v>39410</v>
      </c>
      <c r="B40403" t="str">
        <f t="shared" si="1317"/>
        <v>https://www.udobaer.de/out/media/public/cust/others/s0000893-2021-ch_it.pdf</v>
      </c>
    </row>
    <row r="40404" spans="1:2" x14ac:dyDescent="0.2">
      <c r="A40404" s="1" t="s">
        <v>39411</v>
      </c>
      <c r="B40404" t="str">
        <f t="shared" si="1317"/>
        <v>https://www.udobaer.de/out/media/public/cust/others/s0000893-2021-ch_it.pdf</v>
      </c>
    </row>
    <row r="40405" spans="1:2" x14ac:dyDescent="0.2">
      <c r="A40405" s="1" t="s">
        <v>39412</v>
      </c>
      <c r="B40405" t="str">
        <f t="shared" si="1317"/>
        <v>https://www.udobaer.de/out/media/public/cust/others/s0000893-2021-ch_it.pdf</v>
      </c>
    </row>
    <row r="40406" spans="1:2" x14ac:dyDescent="0.2">
      <c r="A40406" s="1" t="s">
        <v>39414</v>
      </c>
      <c r="B40406" t="str">
        <f t="shared" si="1317"/>
        <v>https://www.udobaer.de/out/media/public/cust/others/s0000893-2021-ch_it.pdf</v>
      </c>
    </row>
    <row r="40407" spans="1:2" x14ac:dyDescent="0.2">
      <c r="A40407" s="1" t="s">
        <v>39415</v>
      </c>
      <c r="B40407" t="str">
        <f t="shared" si="1317"/>
        <v>https://www.udobaer.de/out/media/public/cust/others/s0000893-2021-ch_it.pdf</v>
      </c>
    </row>
    <row r="40408" spans="1:2" x14ac:dyDescent="0.2">
      <c r="A40408" s="1" t="s">
        <v>39416</v>
      </c>
      <c r="B40408" t="str">
        <f t="shared" si="1317"/>
        <v>https://www.udobaer.de/out/media/public/cust/others/s0000893-2021-ch_it.pdf</v>
      </c>
    </row>
    <row r="40409" spans="1:2" x14ac:dyDescent="0.2">
      <c r="A40409" s="1" t="s">
        <v>39818</v>
      </c>
      <c r="B40409" t="str">
        <f t="shared" si="1317"/>
        <v>https://www.udobaer.de/out/media/public/cust/others/s0000893-2021-ch_it.pdf</v>
      </c>
    </row>
    <row r="40410" spans="1:2" x14ac:dyDescent="0.2">
      <c r="A40410" s="1" t="s">
        <v>39819</v>
      </c>
      <c r="B40410" t="str">
        <f t="shared" si="1317"/>
        <v>https://www.udobaer.de/out/media/public/cust/others/s0000893-2021-ch_it.pdf</v>
      </c>
    </row>
    <row r="40411" spans="1:2" x14ac:dyDescent="0.2">
      <c r="A40411" s="1" t="s">
        <v>39829</v>
      </c>
      <c r="B40411" t="str">
        <f t="shared" si="1317"/>
        <v>https://www.udobaer.de/out/media/public/cust/others/s0000893-2021-ch_it.pdf</v>
      </c>
    </row>
    <row r="40412" spans="1:2" x14ac:dyDescent="0.2">
      <c r="A40412" s="1" t="s">
        <v>39830</v>
      </c>
      <c r="B40412" t="str">
        <f t="shared" si="1317"/>
        <v>https://www.udobaer.de/out/media/public/cust/others/s0000893-2021-ch_it.pdf</v>
      </c>
    </row>
    <row r="40413" spans="1:2" x14ac:dyDescent="0.2">
      <c r="A40413" s="1" t="s">
        <v>39831</v>
      </c>
      <c r="B40413" t="str">
        <f t="shared" si="1317"/>
        <v>https://www.udobaer.de/out/media/public/cust/others/s0000893-2021-ch_it.pdf</v>
      </c>
    </row>
    <row r="40414" spans="1:2" x14ac:dyDescent="0.2">
      <c r="A40414" s="1" t="s">
        <v>39832</v>
      </c>
      <c r="B40414" t="str">
        <f t="shared" si="1317"/>
        <v>https://www.udobaer.de/out/media/public/cust/others/s0000893-2021-ch_it.pdf</v>
      </c>
    </row>
    <row r="40415" spans="1:2" x14ac:dyDescent="0.2">
      <c r="A40415" s="1" t="s">
        <v>39833</v>
      </c>
      <c r="B40415" t="str">
        <f t="shared" si="1317"/>
        <v>https://www.udobaer.de/out/media/public/cust/others/s0000893-2021-ch_it.pdf</v>
      </c>
    </row>
    <row r="40416" spans="1:2" x14ac:dyDescent="0.2">
      <c r="A40416" s="1" t="s">
        <v>39834</v>
      </c>
      <c r="B40416" t="str">
        <f t="shared" si="1317"/>
        <v>https://www.udobaer.de/out/media/public/cust/others/s0000893-2021-ch_it.pdf</v>
      </c>
    </row>
    <row r="40417" spans="1:2" x14ac:dyDescent="0.2">
      <c r="A40417" s="1" t="s">
        <v>39852</v>
      </c>
      <c r="B40417" t="str">
        <f t="shared" si="1317"/>
        <v>https://www.udobaer.de/out/media/public/cust/others/s0000893-2021-ch_it.pdf</v>
      </c>
    </row>
    <row r="40418" spans="1:2" x14ac:dyDescent="0.2">
      <c r="A40418" s="1" t="s">
        <v>39854</v>
      </c>
      <c r="B40418" t="str">
        <f t="shared" si="1317"/>
        <v>https://www.udobaer.de/out/media/public/cust/others/s0000893-2021-ch_it.pdf</v>
      </c>
    </row>
    <row r="40419" spans="1:2" x14ac:dyDescent="0.2">
      <c r="A40419" s="1" t="s">
        <v>39857</v>
      </c>
      <c r="B40419" t="str">
        <f t="shared" si="1317"/>
        <v>https://www.udobaer.de/out/media/public/cust/others/s0000893-2021-ch_it.pdf</v>
      </c>
    </row>
    <row r="40420" spans="1:2" x14ac:dyDescent="0.2">
      <c r="A40420" s="1" t="s">
        <v>39858</v>
      </c>
      <c r="B40420" t="str">
        <f t="shared" si="1317"/>
        <v>https://www.udobaer.de/out/media/public/cust/others/s0000893-2021-ch_it.pdf</v>
      </c>
    </row>
    <row r="40421" spans="1:2" x14ac:dyDescent="0.2">
      <c r="A40421" s="1" t="s">
        <v>39861</v>
      </c>
      <c r="B40421" t="str">
        <f t="shared" si="1317"/>
        <v>https://www.udobaer.de/out/media/public/cust/others/s0000893-2021-ch_it.pdf</v>
      </c>
    </row>
    <row r="40422" spans="1:2" x14ac:dyDescent="0.2">
      <c r="A40422" s="1" t="s">
        <v>39877</v>
      </c>
      <c r="B40422" t="str">
        <f t="shared" si="1317"/>
        <v>https://www.udobaer.de/out/media/public/cust/others/s0000893-2021-ch_it.pdf</v>
      </c>
    </row>
    <row r="40423" spans="1:2" x14ac:dyDescent="0.2">
      <c r="A40423" s="1" t="s">
        <v>39878</v>
      </c>
      <c r="B40423" t="str">
        <f t="shared" si="1317"/>
        <v>https://www.udobaer.de/out/media/public/cust/others/s0000893-2021-ch_it.pdf</v>
      </c>
    </row>
    <row r="40424" spans="1:2" x14ac:dyDescent="0.2">
      <c r="A40424" s="1" t="s">
        <v>39879</v>
      </c>
      <c r="B40424" t="str">
        <f t="shared" si="1317"/>
        <v>https://www.udobaer.de/out/media/public/cust/others/s0000893-2021-ch_it.pdf</v>
      </c>
    </row>
    <row r="40425" spans="1:2" x14ac:dyDescent="0.2">
      <c r="A40425" s="1" t="s">
        <v>39886</v>
      </c>
      <c r="B40425" t="str">
        <f t="shared" si="1317"/>
        <v>https://www.udobaer.de/out/media/public/cust/others/s0000893-2021-ch_it.pdf</v>
      </c>
    </row>
    <row r="40426" spans="1:2" x14ac:dyDescent="0.2">
      <c r="A40426" s="1" t="s">
        <v>39887</v>
      </c>
      <c r="B40426" t="str">
        <f t="shared" si="1317"/>
        <v>https://www.udobaer.de/out/media/public/cust/others/s0000893-2021-ch_it.pdf</v>
      </c>
    </row>
    <row r="40427" spans="1:2" x14ac:dyDescent="0.2">
      <c r="A40427" s="1" t="s">
        <v>39888</v>
      </c>
      <c r="B40427" t="str">
        <f t="shared" si="1317"/>
        <v>https://www.udobaer.de/out/media/public/cust/others/s0000893-2021-ch_it.pdf</v>
      </c>
    </row>
    <row r="40428" spans="1:2" x14ac:dyDescent="0.2">
      <c r="A40428" s="1" t="s">
        <v>39889</v>
      </c>
      <c r="B40428" t="str">
        <f t="shared" si="1317"/>
        <v>https://www.udobaer.de/out/media/public/cust/others/s0000893-2021-ch_it.pdf</v>
      </c>
    </row>
    <row r="40429" spans="1:2" x14ac:dyDescent="0.2">
      <c r="A40429" s="1" t="s">
        <v>39890</v>
      </c>
      <c r="B40429" t="str">
        <f t="shared" si="1317"/>
        <v>https://www.udobaer.de/out/media/public/cust/others/s0000893-2021-ch_it.pdf</v>
      </c>
    </row>
    <row r="40430" spans="1:2" x14ac:dyDescent="0.2">
      <c r="A40430" s="1" t="s">
        <v>39891</v>
      </c>
      <c r="B40430" t="str">
        <f t="shared" si="1317"/>
        <v>https://www.udobaer.de/out/media/public/cust/others/s0000893-2021-ch_it.pdf</v>
      </c>
    </row>
    <row r="40431" spans="1:2" x14ac:dyDescent="0.2">
      <c r="A40431" s="1" t="s">
        <v>39892</v>
      </c>
      <c r="B40431" t="str">
        <f t="shared" si="1317"/>
        <v>https://www.udobaer.de/out/media/public/cust/others/s0000893-2021-ch_it.pdf</v>
      </c>
    </row>
    <row r="40432" spans="1:2" x14ac:dyDescent="0.2">
      <c r="A40432" s="1" t="s">
        <v>39893</v>
      </c>
      <c r="B40432" t="str">
        <f t="shared" si="1317"/>
        <v>https://www.udobaer.de/out/media/public/cust/others/s0000893-2021-ch_it.pdf</v>
      </c>
    </row>
    <row r="40433" spans="1:2" x14ac:dyDescent="0.2">
      <c r="A40433" s="1" t="s">
        <v>39894</v>
      </c>
      <c r="B40433" t="str">
        <f t="shared" ref="B40433:B40449" si="1318">HYPERLINK("https://www.udobaer.de/out/media/public/cust/others/s0000893-2021-ch_it.pdf")</f>
        <v>https://www.udobaer.de/out/media/public/cust/others/s0000893-2021-ch_it.pdf</v>
      </c>
    </row>
    <row r="40434" spans="1:2" x14ac:dyDescent="0.2">
      <c r="A40434" s="1" t="s">
        <v>39899</v>
      </c>
      <c r="B40434" t="str">
        <f t="shared" si="1318"/>
        <v>https://www.udobaer.de/out/media/public/cust/others/s0000893-2021-ch_it.pdf</v>
      </c>
    </row>
    <row r="40435" spans="1:2" x14ac:dyDescent="0.2">
      <c r="A40435" s="1" t="s">
        <v>39900</v>
      </c>
      <c r="B40435" t="str">
        <f t="shared" si="1318"/>
        <v>https://www.udobaer.de/out/media/public/cust/others/s0000893-2021-ch_it.pdf</v>
      </c>
    </row>
    <row r="40436" spans="1:2" x14ac:dyDescent="0.2">
      <c r="A40436" s="1" t="s">
        <v>39901</v>
      </c>
      <c r="B40436" t="str">
        <f t="shared" si="1318"/>
        <v>https://www.udobaer.de/out/media/public/cust/others/s0000893-2021-ch_it.pdf</v>
      </c>
    </row>
    <row r="40437" spans="1:2" x14ac:dyDescent="0.2">
      <c r="A40437" s="1" t="s">
        <v>39902</v>
      </c>
      <c r="B40437" t="str">
        <f t="shared" si="1318"/>
        <v>https://www.udobaer.de/out/media/public/cust/others/s0000893-2021-ch_it.pdf</v>
      </c>
    </row>
    <row r="40438" spans="1:2" x14ac:dyDescent="0.2">
      <c r="A40438" s="1" t="s">
        <v>39903</v>
      </c>
      <c r="B40438" t="str">
        <f t="shared" si="1318"/>
        <v>https://www.udobaer.de/out/media/public/cust/others/s0000893-2021-ch_it.pdf</v>
      </c>
    </row>
    <row r="40439" spans="1:2" x14ac:dyDescent="0.2">
      <c r="A40439" s="1" t="s">
        <v>39904</v>
      </c>
      <c r="B40439" t="str">
        <f t="shared" si="1318"/>
        <v>https://www.udobaer.de/out/media/public/cust/others/s0000893-2021-ch_it.pdf</v>
      </c>
    </row>
    <row r="40440" spans="1:2" x14ac:dyDescent="0.2">
      <c r="A40440" s="1" t="s">
        <v>39905</v>
      </c>
      <c r="B40440" t="str">
        <f t="shared" si="1318"/>
        <v>https://www.udobaer.de/out/media/public/cust/others/s0000893-2021-ch_it.pdf</v>
      </c>
    </row>
    <row r="40441" spans="1:2" x14ac:dyDescent="0.2">
      <c r="A40441" s="1" t="s">
        <v>39913</v>
      </c>
      <c r="B40441" t="str">
        <f t="shared" si="1318"/>
        <v>https://www.udobaer.de/out/media/public/cust/others/s0000893-2021-ch_it.pdf</v>
      </c>
    </row>
    <row r="40442" spans="1:2" x14ac:dyDescent="0.2">
      <c r="A40442" s="1" t="s">
        <v>39920</v>
      </c>
      <c r="B40442" t="str">
        <f t="shared" si="1318"/>
        <v>https://www.udobaer.de/out/media/public/cust/others/s0000893-2021-ch_it.pdf</v>
      </c>
    </row>
    <row r="40443" spans="1:2" x14ac:dyDescent="0.2">
      <c r="A40443" s="1" t="s">
        <v>39921</v>
      </c>
      <c r="B40443" t="str">
        <f t="shared" si="1318"/>
        <v>https://www.udobaer.de/out/media/public/cust/others/s0000893-2021-ch_it.pdf</v>
      </c>
    </row>
    <row r="40444" spans="1:2" x14ac:dyDescent="0.2">
      <c r="A40444" s="1" t="s">
        <v>39922</v>
      </c>
      <c r="B40444" t="str">
        <f t="shared" si="1318"/>
        <v>https://www.udobaer.de/out/media/public/cust/others/s0000893-2021-ch_it.pdf</v>
      </c>
    </row>
    <row r="40445" spans="1:2" x14ac:dyDescent="0.2">
      <c r="A40445" s="1" t="s">
        <v>39923</v>
      </c>
      <c r="B40445" t="str">
        <f t="shared" si="1318"/>
        <v>https://www.udobaer.de/out/media/public/cust/others/s0000893-2021-ch_it.pdf</v>
      </c>
    </row>
    <row r="40446" spans="1:2" x14ac:dyDescent="0.2">
      <c r="A40446" s="1" t="s">
        <v>39937</v>
      </c>
      <c r="B40446" t="str">
        <f t="shared" si="1318"/>
        <v>https://www.udobaer.de/out/media/public/cust/others/s0000893-2021-ch_it.pdf</v>
      </c>
    </row>
    <row r="40447" spans="1:2" x14ac:dyDescent="0.2">
      <c r="A40447" s="1" t="s">
        <v>39938</v>
      </c>
      <c r="B40447" t="str">
        <f t="shared" si="1318"/>
        <v>https://www.udobaer.de/out/media/public/cust/others/s0000893-2021-ch_it.pdf</v>
      </c>
    </row>
    <row r="40448" spans="1:2" x14ac:dyDescent="0.2">
      <c r="A40448" s="1" t="s">
        <v>39939</v>
      </c>
      <c r="B40448" t="str">
        <f t="shared" si="1318"/>
        <v>https://www.udobaer.de/out/media/public/cust/others/s0000893-2021-ch_it.pdf</v>
      </c>
    </row>
    <row r="40449" spans="1:2" x14ac:dyDescent="0.2">
      <c r="A40449" s="1" t="s">
        <v>39941</v>
      </c>
      <c r="B40449" t="str">
        <f t="shared" si="1318"/>
        <v>https://www.udobaer.de/out/media/public/cust/others/s0000893-2021-ch_it.pdf</v>
      </c>
    </row>
    <row r="40450" spans="1:2" x14ac:dyDescent="0.2">
      <c r="A40450" s="1" t="s">
        <v>25494</v>
      </c>
      <c r="B40450" t="str">
        <f t="shared" ref="B40450:B40476" si="1319">HYPERLINK("https://www.udobaer.de/out/media/public/cust/others/s0000894-2021-ch_it.pdf")</f>
        <v>https://www.udobaer.de/out/media/public/cust/others/s0000894-2021-ch_it.pdf</v>
      </c>
    </row>
    <row r="40451" spans="1:2" x14ac:dyDescent="0.2">
      <c r="A40451" s="1" t="s">
        <v>25495</v>
      </c>
      <c r="B40451" t="str">
        <f t="shared" si="1319"/>
        <v>https://www.udobaer.de/out/media/public/cust/others/s0000894-2021-ch_it.pdf</v>
      </c>
    </row>
    <row r="40452" spans="1:2" x14ac:dyDescent="0.2">
      <c r="A40452" s="1" t="s">
        <v>25523</v>
      </c>
      <c r="B40452" t="str">
        <f t="shared" si="1319"/>
        <v>https://www.udobaer.de/out/media/public/cust/others/s0000894-2021-ch_it.pdf</v>
      </c>
    </row>
    <row r="40453" spans="1:2" x14ac:dyDescent="0.2">
      <c r="A40453" s="1" t="s">
        <v>25524</v>
      </c>
      <c r="B40453" t="str">
        <f t="shared" si="1319"/>
        <v>https://www.udobaer.de/out/media/public/cust/others/s0000894-2021-ch_it.pdf</v>
      </c>
    </row>
    <row r="40454" spans="1:2" x14ac:dyDescent="0.2">
      <c r="A40454" s="1" t="s">
        <v>25525</v>
      </c>
      <c r="B40454" t="str">
        <f t="shared" si="1319"/>
        <v>https://www.udobaer.de/out/media/public/cust/others/s0000894-2021-ch_it.pdf</v>
      </c>
    </row>
    <row r="40455" spans="1:2" x14ac:dyDescent="0.2">
      <c r="A40455" s="1" t="s">
        <v>25526</v>
      </c>
      <c r="B40455" t="str">
        <f t="shared" si="1319"/>
        <v>https://www.udobaer.de/out/media/public/cust/others/s0000894-2021-ch_it.pdf</v>
      </c>
    </row>
    <row r="40456" spans="1:2" x14ac:dyDescent="0.2">
      <c r="A40456" s="1" t="s">
        <v>25527</v>
      </c>
      <c r="B40456" t="str">
        <f t="shared" si="1319"/>
        <v>https://www.udobaer.de/out/media/public/cust/others/s0000894-2021-ch_it.pdf</v>
      </c>
    </row>
    <row r="40457" spans="1:2" x14ac:dyDescent="0.2">
      <c r="A40457" s="1" t="s">
        <v>25531</v>
      </c>
      <c r="B40457" t="str">
        <f t="shared" si="1319"/>
        <v>https://www.udobaer.de/out/media/public/cust/others/s0000894-2021-ch_it.pdf</v>
      </c>
    </row>
    <row r="40458" spans="1:2" x14ac:dyDescent="0.2">
      <c r="A40458" s="1" t="s">
        <v>25537</v>
      </c>
      <c r="B40458" t="str">
        <f t="shared" si="1319"/>
        <v>https://www.udobaer.de/out/media/public/cust/others/s0000894-2021-ch_it.pdf</v>
      </c>
    </row>
    <row r="40459" spans="1:2" x14ac:dyDescent="0.2">
      <c r="A40459" s="1" t="s">
        <v>25912</v>
      </c>
      <c r="B40459" t="str">
        <f t="shared" si="1319"/>
        <v>https://www.udobaer.de/out/media/public/cust/others/s0000894-2021-ch_it.pdf</v>
      </c>
    </row>
    <row r="40460" spans="1:2" x14ac:dyDescent="0.2">
      <c r="A40460" s="1" t="s">
        <v>25919</v>
      </c>
      <c r="B40460" t="str">
        <f t="shared" si="1319"/>
        <v>https://www.udobaer.de/out/media/public/cust/others/s0000894-2021-ch_it.pdf</v>
      </c>
    </row>
    <row r="40461" spans="1:2" x14ac:dyDescent="0.2">
      <c r="A40461" s="1" t="s">
        <v>25920</v>
      </c>
      <c r="B40461" t="str">
        <f t="shared" si="1319"/>
        <v>https://www.udobaer.de/out/media/public/cust/others/s0000894-2021-ch_it.pdf</v>
      </c>
    </row>
    <row r="40462" spans="1:2" x14ac:dyDescent="0.2">
      <c r="A40462" s="1" t="s">
        <v>25954</v>
      </c>
      <c r="B40462" t="str">
        <f t="shared" si="1319"/>
        <v>https://www.udobaer.de/out/media/public/cust/others/s0000894-2021-ch_it.pdf</v>
      </c>
    </row>
    <row r="40463" spans="1:2" x14ac:dyDescent="0.2">
      <c r="A40463" s="1" t="s">
        <v>25973</v>
      </c>
      <c r="B40463" t="str">
        <f t="shared" si="1319"/>
        <v>https://www.udobaer.de/out/media/public/cust/others/s0000894-2021-ch_it.pdf</v>
      </c>
    </row>
    <row r="40464" spans="1:2" x14ac:dyDescent="0.2">
      <c r="A40464" s="1" t="s">
        <v>25974</v>
      </c>
      <c r="B40464" t="str">
        <f t="shared" si="1319"/>
        <v>https://www.udobaer.de/out/media/public/cust/others/s0000894-2021-ch_it.pdf</v>
      </c>
    </row>
    <row r="40465" spans="1:2" x14ac:dyDescent="0.2">
      <c r="A40465" s="1" t="s">
        <v>25975</v>
      </c>
      <c r="B40465" t="str">
        <f t="shared" si="1319"/>
        <v>https://www.udobaer.de/out/media/public/cust/others/s0000894-2021-ch_it.pdf</v>
      </c>
    </row>
    <row r="40466" spans="1:2" x14ac:dyDescent="0.2">
      <c r="A40466" s="1" t="s">
        <v>25985</v>
      </c>
      <c r="B40466" t="str">
        <f t="shared" si="1319"/>
        <v>https://www.udobaer.de/out/media/public/cust/others/s0000894-2021-ch_it.pdf</v>
      </c>
    </row>
    <row r="40467" spans="1:2" x14ac:dyDescent="0.2">
      <c r="A40467" s="1" t="s">
        <v>25986</v>
      </c>
      <c r="B40467" t="str">
        <f t="shared" si="1319"/>
        <v>https://www.udobaer.de/out/media/public/cust/others/s0000894-2021-ch_it.pdf</v>
      </c>
    </row>
    <row r="40468" spans="1:2" x14ac:dyDescent="0.2">
      <c r="A40468" s="1" t="s">
        <v>26005</v>
      </c>
      <c r="B40468" t="str">
        <f t="shared" si="1319"/>
        <v>https://www.udobaer.de/out/media/public/cust/others/s0000894-2021-ch_it.pdf</v>
      </c>
    </row>
    <row r="40469" spans="1:2" x14ac:dyDescent="0.2">
      <c r="A40469" s="1" t="s">
        <v>26006</v>
      </c>
      <c r="B40469" t="str">
        <f t="shared" si="1319"/>
        <v>https://www.udobaer.de/out/media/public/cust/others/s0000894-2021-ch_it.pdf</v>
      </c>
    </row>
    <row r="40470" spans="1:2" x14ac:dyDescent="0.2">
      <c r="A40470" s="1" t="s">
        <v>26007</v>
      </c>
      <c r="B40470" t="str">
        <f t="shared" si="1319"/>
        <v>https://www.udobaer.de/out/media/public/cust/others/s0000894-2021-ch_it.pdf</v>
      </c>
    </row>
    <row r="40471" spans="1:2" x14ac:dyDescent="0.2">
      <c r="A40471" s="1" t="s">
        <v>26008</v>
      </c>
      <c r="B40471" t="str">
        <f t="shared" si="1319"/>
        <v>https://www.udobaer.de/out/media/public/cust/others/s0000894-2021-ch_it.pdf</v>
      </c>
    </row>
    <row r="40472" spans="1:2" x14ac:dyDescent="0.2">
      <c r="A40472" s="1" t="s">
        <v>26009</v>
      </c>
      <c r="B40472" t="str">
        <f t="shared" si="1319"/>
        <v>https://www.udobaer.de/out/media/public/cust/others/s0000894-2021-ch_it.pdf</v>
      </c>
    </row>
    <row r="40473" spans="1:2" x14ac:dyDescent="0.2">
      <c r="A40473" s="1" t="s">
        <v>26010</v>
      </c>
      <c r="B40473" t="str">
        <f t="shared" si="1319"/>
        <v>https://www.udobaer.de/out/media/public/cust/others/s0000894-2021-ch_it.pdf</v>
      </c>
    </row>
    <row r="40474" spans="1:2" x14ac:dyDescent="0.2">
      <c r="A40474" s="1" t="s">
        <v>26067</v>
      </c>
      <c r="B40474" t="str">
        <f t="shared" si="1319"/>
        <v>https://www.udobaer.de/out/media/public/cust/others/s0000894-2021-ch_it.pdf</v>
      </c>
    </row>
    <row r="40475" spans="1:2" x14ac:dyDescent="0.2">
      <c r="A40475" s="1" t="s">
        <v>26068</v>
      </c>
      <c r="B40475" t="str">
        <f t="shared" si="1319"/>
        <v>https://www.udobaer.de/out/media/public/cust/others/s0000894-2021-ch_it.pdf</v>
      </c>
    </row>
    <row r="40476" spans="1:2" x14ac:dyDescent="0.2">
      <c r="A40476" s="1" t="s">
        <v>26069</v>
      </c>
      <c r="B40476" t="str">
        <f t="shared" si="1319"/>
        <v>https://www.udobaer.de/out/media/public/cust/others/s0000894-2021-ch_it.pdf</v>
      </c>
    </row>
    <row r="40477" spans="1:2" x14ac:dyDescent="0.2">
      <c r="A40477" s="1" t="s">
        <v>3578</v>
      </c>
      <c r="B40477" t="str">
        <f t="shared" ref="B40477:B40508" si="1320">HYPERLINK("https://www.udobaer.de/out/media/public/cust/others/s0000895-2021-ch_it.pdf")</f>
        <v>https://www.udobaer.de/out/media/public/cust/others/s0000895-2021-ch_it.pdf</v>
      </c>
    </row>
    <row r="40478" spans="1:2" x14ac:dyDescent="0.2">
      <c r="A40478" s="1" t="s">
        <v>3579</v>
      </c>
      <c r="B40478" t="str">
        <f t="shared" si="1320"/>
        <v>https://www.udobaer.de/out/media/public/cust/others/s0000895-2021-ch_it.pdf</v>
      </c>
    </row>
    <row r="40479" spans="1:2" x14ac:dyDescent="0.2">
      <c r="A40479" s="1" t="s">
        <v>3581</v>
      </c>
      <c r="B40479" t="str">
        <f t="shared" si="1320"/>
        <v>https://www.udobaer.de/out/media/public/cust/others/s0000895-2021-ch_it.pdf</v>
      </c>
    </row>
    <row r="40480" spans="1:2" x14ac:dyDescent="0.2">
      <c r="A40480" s="1" t="s">
        <v>3583</v>
      </c>
      <c r="B40480" t="str">
        <f t="shared" si="1320"/>
        <v>https://www.udobaer.de/out/media/public/cust/others/s0000895-2021-ch_it.pdf</v>
      </c>
    </row>
    <row r="40481" spans="1:2" x14ac:dyDescent="0.2">
      <c r="A40481" s="1" t="s">
        <v>3622</v>
      </c>
      <c r="B40481" t="str">
        <f t="shared" si="1320"/>
        <v>https://www.udobaer.de/out/media/public/cust/others/s0000895-2021-ch_it.pdf</v>
      </c>
    </row>
    <row r="40482" spans="1:2" x14ac:dyDescent="0.2">
      <c r="A40482" s="1" t="s">
        <v>3623</v>
      </c>
      <c r="B40482" t="str">
        <f t="shared" si="1320"/>
        <v>https://www.udobaer.de/out/media/public/cust/others/s0000895-2021-ch_it.pdf</v>
      </c>
    </row>
    <row r="40483" spans="1:2" x14ac:dyDescent="0.2">
      <c r="A40483" s="1" t="s">
        <v>3625</v>
      </c>
      <c r="B40483" t="str">
        <f t="shared" si="1320"/>
        <v>https://www.udobaer.de/out/media/public/cust/others/s0000895-2021-ch_it.pdf</v>
      </c>
    </row>
    <row r="40484" spans="1:2" x14ac:dyDescent="0.2">
      <c r="A40484" s="1" t="s">
        <v>3626</v>
      </c>
      <c r="B40484" t="str">
        <f t="shared" si="1320"/>
        <v>https://www.udobaer.de/out/media/public/cust/others/s0000895-2021-ch_it.pdf</v>
      </c>
    </row>
    <row r="40485" spans="1:2" x14ac:dyDescent="0.2">
      <c r="A40485" s="1" t="s">
        <v>3627</v>
      </c>
      <c r="B40485" t="str">
        <f t="shared" si="1320"/>
        <v>https://www.udobaer.de/out/media/public/cust/others/s0000895-2021-ch_it.pdf</v>
      </c>
    </row>
    <row r="40486" spans="1:2" x14ac:dyDescent="0.2">
      <c r="A40486" s="1" t="s">
        <v>3628</v>
      </c>
      <c r="B40486" t="str">
        <f t="shared" si="1320"/>
        <v>https://www.udobaer.de/out/media/public/cust/others/s0000895-2021-ch_it.pdf</v>
      </c>
    </row>
    <row r="40487" spans="1:2" x14ac:dyDescent="0.2">
      <c r="A40487" s="1" t="s">
        <v>3629</v>
      </c>
      <c r="B40487" t="str">
        <f t="shared" si="1320"/>
        <v>https://www.udobaer.de/out/media/public/cust/others/s0000895-2021-ch_it.pdf</v>
      </c>
    </row>
    <row r="40488" spans="1:2" x14ac:dyDescent="0.2">
      <c r="A40488" s="1" t="s">
        <v>3630</v>
      </c>
      <c r="B40488" t="str">
        <f t="shared" si="1320"/>
        <v>https://www.udobaer.de/out/media/public/cust/others/s0000895-2021-ch_it.pdf</v>
      </c>
    </row>
    <row r="40489" spans="1:2" x14ac:dyDescent="0.2">
      <c r="A40489" s="1" t="s">
        <v>3631</v>
      </c>
      <c r="B40489" t="str">
        <f t="shared" si="1320"/>
        <v>https://www.udobaer.de/out/media/public/cust/others/s0000895-2021-ch_it.pdf</v>
      </c>
    </row>
    <row r="40490" spans="1:2" x14ac:dyDescent="0.2">
      <c r="A40490" s="1" t="s">
        <v>3632</v>
      </c>
      <c r="B40490" t="str">
        <f t="shared" si="1320"/>
        <v>https://www.udobaer.de/out/media/public/cust/others/s0000895-2021-ch_it.pdf</v>
      </c>
    </row>
    <row r="40491" spans="1:2" x14ac:dyDescent="0.2">
      <c r="A40491" s="1" t="s">
        <v>3633</v>
      </c>
      <c r="B40491" t="str">
        <f t="shared" si="1320"/>
        <v>https://www.udobaer.de/out/media/public/cust/others/s0000895-2021-ch_it.pdf</v>
      </c>
    </row>
    <row r="40492" spans="1:2" x14ac:dyDescent="0.2">
      <c r="A40492" s="1" t="s">
        <v>3636</v>
      </c>
      <c r="B40492" t="str">
        <f t="shared" si="1320"/>
        <v>https://www.udobaer.de/out/media/public/cust/others/s0000895-2021-ch_it.pdf</v>
      </c>
    </row>
    <row r="40493" spans="1:2" x14ac:dyDescent="0.2">
      <c r="A40493" s="1" t="s">
        <v>3703</v>
      </c>
      <c r="B40493" t="str">
        <f t="shared" si="1320"/>
        <v>https://www.udobaer.de/out/media/public/cust/others/s0000895-2021-ch_it.pdf</v>
      </c>
    </row>
    <row r="40494" spans="1:2" x14ac:dyDescent="0.2">
      <c r="A40494" s="1" t="s">
        <v>3713</v>
      </c>
      <c r="B40494" t="str">
        <f t="shared" si="1320"/>
        <v>https://www.udobaer.de/out/media/public/cust/others/s0000895-2021-ch_it.pdf</v>
      </c>
    </row>
    <row r="40495" spans="1:2" x14ac:dyDescent="0.2">
      <c r="A40495" s="1" t="s">
        <v>3714</v>
      </c>
      <c r="B40495" t="str">
        <f t="shared" si="1320"/>
        <v>https://www.udobaer.de/out/media/public/cust/others/s0000895-2021-ch_it.pdf</v>
      </c>
    </row>
    <row r="40496" spans="1:2" x14ac:dyDescent="0.2">
      <c r="A40496" s="1" t="s">
        <v>3716</v>
      </c>
      <c r="B40496" t="str">
        <f t="shared" si="1320"/>
        <v>https://www.udobaer.de/out/media/public/cust/others/s0000895-2021-ch_it.pdf</v>
      </c>
    </row>
    <row r="40497" spans="1:2" x14ac:dyDescent="0.2">
      <c r="A40497" s="1" t="s">
        <v>3718</v>
      </c>
      <c r="B40497" t="str">
        <f t="shared" si="1320"/>
        <v>https://www.udobaer.de/out/media/public/cust/others/s0000895-2021-ch_it.pdf</v>
      </c>
    </row>
    <row r="40498" spans="1:2" x14ac:dyDescent="0.2">
      <c r="A40498" s="1" t="s">
        <v>3775</v>
      </c>
      <c r="B40498" t="str">
        <f t="shared" si="1320"/>
        <v>https://www.udobaer.de/out/media/public/cust/others/s0000895-2021-ch_it.pdf</v>
      </c>
    </row>
    <row r="40499" spans="1:2" x14ac:dyDescent="0.2">
      <c r="A40499" s="1" t="s">
        <v>3776</v>
      </c>
      <c r="B40499" t="str">
        <f t="shared" si="1320"/>
        <v>https://www.udobaer.de/out/media/public/cust/others/s0000895-2021-ch_it.pdf</v>
      </c>
    </row>
    <row r="40500" spans="1:2" x14ac:dyDescent="0.2">
      <c r="A40500" s="1" t="s">
        <v>3777</v>
      </c>
      <c r="B40500" t="str">
        <f t="shared" si="1320"/>
        <v>https://www.udobaer.de/out/media/public/cust/others/s0000895-2021-ch_it.pdf</v>
      </c>
    </row>
    <row r="40501" spans="1:2" x14ac:dyDescent="0.2">
      <c r="A40501" s="1" t="s">
        <v>3781</v>
      </c>
      <c r="B40501" t="str">
        <f t="shared" si="1320"/>
        <v>https://www.udobaer.de/out/media/public/cust/others/s0000895-2021-ch_it.pdf</v>
      </c>
    </row>
    <row r="40502" spans="1:2" x14ac:dyDescent="0.2">
      <c r="A40502" s="1" t="s">
        <v>3782</v>
      </c>
      <c r="B40502" t="str">
        <f t="shared" si="1320"/>
        <v>https://www.udobaer.de/out/media/public/cust/others/s0000895-2021-ch_it.pdf</v>
      </c>
    </row>
    <row r="40503" spans="1:2" x14ac:dyDescent="0.2">
      <c r="A40503" s="1" t="s">
        <v>3783</v>
      </c>
      <c r="B40503" t="str">
        <f t="shared" si="1320"/>
        <v>https://www.udobaer.de/out/media/public/cust/others/s0000895-2021-ch_it.pdf</v>
      </c>
    </row>
    <row r="40504" spans="1:2" x14ac:dyDescent="0.2">
      <c r="A40504" s="1" t="s">
        <v>3784</v>
      </c>
      <c r="B40504" t="str">
        <f t="shared" si="1320"/>
        <v>https://www.udobaer.de/out/media/public/cust/others/s0000895-2021-ch_it.pdf</v>
      </c>
    </row>
    <row r="40505" spans="1:2" x14ac:dyDescent="0.2">
      <c r="A40505" s="1" t="s">
        <v>3785</v>
      </c>
      <c r="B40505" t="str">
        <f t="shared" si="1320"/>
        <v>https://www.udobaer.de/out/media/public/cust/others/s0000895-2021-ch_it.pdf</v>
      </c>
    </row>
    <row r="40506" spans="1:2" x14ac:dyDescent="0.2">
      <c r="A40506" s="1" t="s">
        <v>3786</v>
      </c>
      <c r="B40506" t="str">
        <f t="shared" si="1320"/>
        <v>https://www.udobaer.de/out/media/public/cust/others/s0000895-2021-ch_it.pdf</v>
      </c>
    </row>
    <row r="40507" spans="1:2" x14ac:dyDescent="0.2">
      <c r="A40507" s="1" t="s">
        <v>3879</v>
      </c>
      <c r="B40507" t="str">
        <f t="shared" si="1320"/>
        <v>https://www.udobaer.de/out/media/public/cust/others/s0000895-2021-ch_it.pdf</v>
      </c>
    </row>
    <row r="40508" spans="1:2" x14ac:dyDescent="0.2">
      <c r="A40508" s="1" t="s">
        <v>3881</v>
      </c>
      <c r="B40508" t="str">
        <f t="shared" si="1320"/>
        <v>https://www.udobaer.de/out/media/public/cust/others/s0000895-2021-ch_it.pdf</v>
      </c>
    </row>
    <row r="40509" spans="1:2" x14ac:dyDescent="0.2">
      <c r="A40509" s="1" t="s">
        <v>3882</v>
      </c>
      <c r="B40509" t="str">
        <f t="shared" ref="B40509:B40540" si="1321">HYPERLINK("https://www.udobaer.de/out/media/public/cust/others/s0000895-2021-ch_it.pdf")</f>
        <v>https://www.udobaer.de/out/media/public/cust/others/s0000895-2021-ch_it.pdf</v>
      </c>
    </row>
    <row r="40510" spans="1:2" x14ac:dyDescent="0.2">
      <c r="A40510" s="1" t="s">
        <v>3948</v>
      </c>
      <c r="B40510" t="str">
        <f t="shared" si="1321"/>
        <v>https://www.udobaer.de/out/media/public/cust/others/s0000895-2021-ch_it.pdf</v>
      </c>
    </row>
    <row r="40511" spans="1:2" x14ac:dyDescent="0.2">
      <c r="A40511" s="1" t="s">
        <v>3949</v>
      </c>
      <c r="B40511" t="str">
        <f t="shared" si="1321"/>
        <v>https://www.udobaer.de/out/media/public/cust/others/s0000895-2021-ch_it.pdf</v>
      </c>
    </row>
    <row r="40512" spans="1:2" x14ac:dyDescent="0.2">
      <c r="A40512" s="1" t="s">
        <v>3950</v>
      </c>
      <c r="B40512" t="str">
        <f t="shared" si="1321"/>
        <v>https://www.udobaer.de/out/media/public/cust/others/s0000895-2021-ch_it.pdf</v>
      </c>
    </row>
    <row r="40513" spans="1:2" x14ac:dyDescent="0.2">
      <c r="A40513" s="1" t="s">
        <v>24889</v>
      </c>
      <c r="B40513" t="str">
        <f t="shared" si="1321"/>
        <v>https://www.udobaer.de/out/media/public/cust/others/s0000895-2021-ch_it.pdf</v>
      </c>
    </row>
    <row r="40514" spans="1:2" x14ac:dyDescent="0.2">
      <c r="A40514" s="1" t="s">
        <v>24890</v>
      </c>
      <c r="B40514" t="str">
        <f t="shared" si="1321"/>
        <v>https://www.udobaer.de/out/media/public/cust/others/s0000895-2021-ch_it.pdf</v>
      </c>
    </row>
    <row r="40515" spans="1:2" x14ac:dyDescent="0.2">
      <c r="A40515" s="1" t="s">
        <v>24900</v>
      </c>
      <c r="B40515" t="str">
        <f t="shared" si="1321"/>
        <v>https://www.udobaer.de/out/media/public/cust/others/s0000895-2021-ch_it.pdf</v>
      </c>
    </row>
    <row r="40516" spans="1:2" x14ac:dyDescent="0.2">
      <c r="A40516" s="1" t="s">
        <v>24902</v>
      </c>
      <c r="B40516" t="str">
        <f t="shared" si="1321"/>
        <v>https://www.udobaer.de/out/media/public/cust/others/s0000895-2021-ch_it.pdf</v>
      </c>
    </row>
    <row r="40517" spans="1:2" x14ac:dyDescent="0.2">
      <c r="A40517" s="1" t="s">
        <v>24904</v>
      </c>
      <c r="B40517" t="str">
        <f t="shared" si="1321"/>
        <v>https://www.udobaer.de/out/media/public/cust/others/s0000895-2021-ch_it.pdf</v>
      </c>
    </row>
    <row r="40518" spans="1:2" x14ac:dyDescent="0.2">
      <c r="A40518" s="1" t="s">
        <v>24905</v>
      </c>
      <c r="B40518" t="str">
        <f t="shared" si="1321"/>
        <v>https://www.udobaer.de/out/media/public/cust/others/s0000895-2021-ch_it.pdf</v>
      </c>
    </row>
    <row r="40519" spans="1:2" x14ac:dyDescent="0.2">
      <c r="A40519" s="1" t="s">
        <v>24906</v>
      </c>
      <c r="B40519" t="str">
        <f t="shared" si="1321"/>
        <v>https://www.udobaer.de/out/media/public/cust/others/s0000895-2021-ch_it.pdf</v>
      </c>
    </row>
    <row r="40520" spans="1:2" x14ac:dyDescent="0.2">
      <c r="A40520" s="1" t="s">
        <v>24983</v>
      </c>
      <c r="B40520" t="str">
        <f t="shared" si="1321"/>
        <v>https://www.udobaer.de/out/media/public/cust/others/s0000895-2021-ch_it.pdf</v>
      </c>
    </row>
    <row r="40521" spans="1:2" x14ac:dyDescent="0.2">
      <c r="A40521" s="1" t="s">
        <v>24984</v>
      </c>
      <c r="B40521" t="str">
        <f t="shared" si="1321"/>
        <v>https://www.udobaer.de/out/media/public/cust/others/s0000895-2021-ch_it.pdf</v>
      </c>
    </row>
    <row r="40522" spans="1:2" x14ac:dyDescent="0.2">
      <c r="A40522" s="1" t="s">
        <v>24985</v>
      </c>
      <c r="B40522" t="str">
        <f t="shared" si="1321"/>
        <v>https://www.udobaer.de/out/media/public/cust/others/s0000895-2021-ch_it.pdf</v>
      </c>
    </row>
    <row r="40523" spans="1:2" x14ac:dyDescent="0.2">
      <c r="A40523" s="1" t="s">
        <v>24989</v>
      </c>
      <c r="B40523" t="str">
        <f t="shared" si="1321"/>
        <v>https://www.udobaer.de/out/media/public/cust/others/s0000895-2021-ch_it.pdf</v>
      </c>
    </row>
    <row r="40524" spans="1:2" x14ac:dyDescent="0.2">
      <c r="A40524" s="1" t="s">
        <v>24990</v>
      </c>
      <c r="B40524" t="str">
        <f t="shared" si="1321"/>
        <v>https://www.udobaer.de/out/media/public/cust/others/s0000895-2021-ch_it.pdf</v>
      </c>
    </row>
    <row r="40525" spans="1:2" x14ac:dyDescent="0.2">
      <c r="A40525" s="1" t="s">
        <v>24991</v>
      </c>
      <c r="B40525" t="str">
        <f t="shared" si="1321"/>
        <v>https://www.udobaer.de/out/media/public/cust/others/s0000895-2021-ch_it.pdf</v>
      </c>
    </row>
    <row r="40526" spans="1:2" x14ac:dyDescent="0.2">
      <c r="A40526" s="1" t="s">
        <v>24992</v>
      </c>
      <c r="B40526" t="str">
        <f t="shared" si="1321"/>
        <v>https://www.udobaer.de/out/media/public/cust/others/s0000895-2021-ch_it.pdf</v>
      </c>
    </row>
    <row r="40527" spans="1:2" x14ac:dyDescent="0.2">
      <c r="A40527" s="1" t="s">
        <v>24994</v>
      </c>
      <c r="B40527" t="str">
        <f t="shared" si="1321"/>
        <v>https://www.udobaer.de/out/media/public/cust/others/s0000895-2021-ch_it.pdf</v>
      </c>
    </row>
    <row r="40528" spans="1:2" x14ac:dyDescent="0.2">
      <c r="A40528" s="1" t="s">
        <v>24999</v>
      </c>
      <c r="B40528" t="str">
        <f t="shared" si="1321"/>
        <v>https://www.udobaer.de/out/media/public/cust/others/s0000895-2021-ch_it.pdf</v>
      </c>
    </row>
    <row r="40529" spans="1:2" x14ac:dyDescent="0.2">
      <c r="A40529" s="1" t="s">
        <v>25005</v>
      </c>
      <c r="B40529" t="str">
        <f t="shared" si="1321"/>
        <v>https://www.udobaer.de/out/media/public/cust/others/s0000895-2021-ch_it.pdf</v>
      </c>
    </row>
    <row r="40530" spans="1:2" x14ac:dyDescent="0.2">
      <c r="A40530" s="1" t="s">
        <v>25007</v>
      </c>
      <c r="B40530" t="str">
        <f t="shared" si="1321"/>
        <v>https://www.udobaer.de/out/media/public/cust/others/s0000895-2021-ch_it.pdf</v>
      </c>
    </row>
    <row r="40531" spans="1:2" x14ac:dyDescent="0.2">
      <c r="A40531" s="1" t="s">
        <v>25009</v>
      </c>
      <c r="B40531" t="str">
        <f t="shared" si="1321"/>
        <v>https://www.udobaer.de/out/media/public/cust/others/s0000895-2021-ch_it.pdf</v>
      </c>
    </row>
    <row r="40532" spans="1:2" x14ac:dyDescent="0.2">
      <c r="A40532" s="1" t="s">
        <v>25010</v>
      </c>
      <c r="B40532" t="str">
        <f t="shared" si="1321"/>
        <v>https://www.udobaer.de/out/media/public/cust/others/s0000895-2021-ch_it.pdf</v>
      </c>
    </row>
    <row r="40533" spans="1:2" x14ac:dyDescent="0.2">
      <c r="A40533" s="1" t="s">
        <v>25011</v>
      </c>
      <c r="B40533" t="str">
        <f t="shared" si="1321"/>
        <v>https://www.udobaer.de/out/media/public/cust/others/s0000895-2021-ch_it.pdf</v>
      </c>
    </row>
    <row r="40534" spans="1:2" x14ac:dyDescent="0.2">
      <c r="A40534" s="1" t="s">
        <v>25012</v>
      </c>
      <c r="B40534" t="str">
        <f t="shared" si="1321"/>
        <v>https://www.udobaer.de/out/media/public/cust/others/s0000895-2021-ch_it.pdf</v>
      </c>
    </row>
    <row r="40535" spans="1:2" x14ac:dyDescent="0.2">
      <c r="A40535" s="1" t="s">
        <v>25013</v>
      </c>
      <c r="B40535" t="str">
        <f t="shared" si="1321"/>
        <v>https://www.udobaer.de/out/media/public/cust/others/s0000895-2021-ch_it.pdf</v>
      </c>
    </row>
    <row r="40536" spans="1:2" x14ac:dyDescent="0.2">
      <c r="A40536" s="1" t="s">
        <v>25014</v>
      </c>
      <c r="B40536" t="str">
        <f t="shared" si="1321"/>
        <v>https://www.udobaer.de/out/media/public/cust/others/s0000895-2021-ch_it.pdf</v>
      </c>
    </row>
    <row r="40537" spans="1:2" x14ac:dyDescent="0.2">
      <c r="A40537" s="1" t="s">
        <v>25015</v>
      </c>
      <c r="B40537" t="str">
        <f t="shared" si="1321"/>
        <v>https://www.udobaer.de/out/media/public/cust/others/s0000895-2021-ch_it.pdf</v>
      </c>
    </row>
    <row r="40538" spans="1:2" x14ac:dyDescent="0.2">
      <c r="A40538" s="1" t="s">
        <v>25485</v>
      </c>
      <c r="B40538" t="str">
        <f t="shared" si="1321"/>
        <v>https://www.udobaer.de/out/media/public/cust/others/s0000895-2021-ch_it.pdf</v>
      </c>
    </row>
    <row r="40539" spans="1:2" x14ac:dyDescent="0.2">
      <c r="A40539" s="1" t="s">
        <v>25490</v>
      </c>
      <c r="B40539" t="str">
        <f t="shared" si="1321"/>
        <v>https://www.udobaer.de/out/media/public/cust/others/s0000895-2021-ch_it.pdf</v>
      </c>
    </row>
    <row r="40540" spans="1:2" x14ac:dyDescent="0.2">
      <c r="A40540" s="1" t="s">
        <v>25493</v>
      </c>
      <c r="B40540" t="str">
        <f t="shared" si="1321"/>
        <v>https://www.udobaer.de/out/media/public/cust/others/s0000895-2021-ch_it.pdf</v>
      </c>
    </row>
    <row r="40541" spans="1:2" x14ac:dyDescent="0.2">
      <c r="A40541" s="1" t="s">
        <v>26097</v>
      </c>
      <c r="B40541" t="str">
        <f t="shared" ref="B40541:B40560" si="1322">HYPERLINK("https://www.udobaer.de/out/media/public/cust/others/s0000895-2021-ch_it.pdf")</f>
        <v>https://www.udobaer.de/out/media/public/cust/others/s0000895-2021-ch_it.pdf</v>
      </c>
    </row>
    <row r="40542" spans="1:2" x14ac:dyDescent="0.2">
      <c r="A40542" s="1" t="s">
        <v>26098</v>
      </c>
      <c r="B40542" t="str">
        <f t="shared" si="1322"/>
        <v>https://www.udobaer.de/out/media/public/cust/others/s0000895-2021-ch_it.pdf</v>
      </c>
    </row>
    <row r="40543" spans="1:2" x14ac:dyDescent="0.2">
      <c r="A40543" s="1" t="s">
        <v>26119</v>
      </c>
      <c r="B40543" t="str">
        <f t="shared" si="1322"/>
        <v>https://www.udobaer.de/out/media/public/cust/others/s0000895-2021-ch_it.pdf</v>
      </c>
    </row>
    <row r="40544" spans="1:2" x14ac:dyDescent="0.2">
      <c r="A40544" s="1" t="s">
        <v>26120</v>
      </c>
      <c r="B40544" t="str">
        <f t="shared" si="1322"/>
        <v>https://www.udobaer.de/out/media/public/cust/others/s0000895-2021-ch_it.pdf</v>
      </c>
    </row>
    <row r="40545" spans="1:2" x14ac:dyDescent="0.2">
      <c r="A40545" s="1" t="s">
        <v>26121</v>
      </c>
      <c r="B40545" t="str">
        <f t="shared" si="1322"/>
        <v>https://www.udobaer.de/out/media/public/cust/others/s0000895-2021-ch_it.pdf</v>
      </c>
    </row>
    <row r="40546" spans="1:2" x14ac:dyDescent="0.2">
      <c r="A40546" s="1" t="s">
        <v>26122</v>
      </c>
      <c r="B40546" t="str">
        <f t="shared" si="1322"/>
        <v>https://www.udobaer.de/out/media/public/cust/others/s0000895-2021-ch_it.pdf</v>
      </c>
    </row>
    <row r="40547" spans="1:2" x14ac:dyDescent="0.2">
      <c r="A40547" s="1" t="s">
        <v>26123</v>
      </c>
      <c r="B40547" t="str">
        <f t="shared" si="1322"/>
        <v>https://www.udobaer.de/out/media/public/cust/others/s0000895-2021-ch_it.pdf</v>
      </c>
    </row>
    <row r="40548" spans="1:2" x14ac:dyDescent="0.2">
      <c r="A40548" s="1" t="s">
        <v>26124</v>
      </c>
      <c r="B40548" t="str">
        <f t="shared" si="1322"/>
        <v>https://www.udobaer.de/out/media/public/cust/others/s0000895-2021-ch_it.pdf</v>
      </c>
    </row>
    <row r="40549" spans="1:2" x14ac:dyDescent="0.2">
      <c r="A40549" s="1" t="s">
        <v>26125</v>
      </c>
      <c r="B40549" t="str">
        <f t="shared" si="1322"/>
        <v>https://www.udobaer.de/out/media/public/cust/others/s0000895-2021-ch_it.pdf</v>
      </c>
    </row>
    <row r="40550" spans="1:2" x14ac:dyDescent="0.2">
      <c r="A40550" s="1" t="s">
        <v>26126</v>
      </c>
      <c r="B40550" t="str">
        <f t="shared" si="1322"/>
        <v>https://www.udobaer.de/out/media/public/cust/others/s0000895-2021-ch_it.pdf</v>
      </c>
    </row>
    <row r="40551" spans="1:2" x14ac:dyDescent="0.2">
      <c r="A40551" s="1" t="s">
        <v>26133</v>
      </c>
      <c r="B40551" t="str">
        <f t="shared" si="1322"/>
        <v>https://www.udobaer.de/out/media/public/cust/others/s0000895-2021-ch_it.pdf</v>
      </c>
    </row>
    <row r="40552" spans="1:2" x14ac:dyDescent="0.2">
      <c r="A40552" s="1" t="s">
        <v>26134</v>
      </c>
      <c r="B40552" t="str">
        <f t="shared" si="1322"/>
        <v>https://www.udobaer.de/out/media/public/cust/others/s0000895-2021-ch_it.pdf</v>
      </c>
    </row>
    <row r="40553" spans="1:2" x14ac:dyDescent="0.2">
      <c r="A40553" s="1" t="s">
        <v>26135</v>
      </c>
      <c r="B40553" t="str">
        <f t="shared" si="1322"/>
        <v>https://www.udobaer.de/out/media/public/cust/others/s0000895-2021-ch_it.pdf</v>
      </c>
    </row>
    <row r="40554" spans="1:2" x14ac:dyDescent="0.2">
      <c r="A40554" s="1" t="s">
        <v>26136</v>
      </c>
      <c r="B40554" t="str">
        <f t="shared" si="1322"/>
        <v>https://www.udobaer.de/out/media/public/cust/others/s0000895-2021-ch_it.pdf</v>
      </c>
    </row>
    <row r="40555" spans="1:2" x14ac:dyDescent="0.2">
      <c r="A40555" s="1" t="s">
        <v>26137</v>
      </c>
      <c r="B40555" t="str">
        <f t="shared" si="1322"/>
        <v>https://www.udobaer.de/out/media/public/cust/others/s0000895-2021-ch_it.pdf</v>
      </c>
    </row>
    <row r="40556" spans="1:2" x14ac:dyDescent="0.2">
      <c r="A40556" s="1" t="s">
        <v>26138</v>
      </c>
      <c r="B40556" t="str">
        <f t="shared" si="1322"/>
        <v>https://www.udobaer.de/out/media/public/cust/others/s0000895-2021-ch_it.pdf</v>
      </c>
    </row>
    <row r="40557" spans="1:2" x14ac:dyDescent="0.2">
      <c r="A40557" s="1" t="s">
        <v>26139</v>
      </c>
      <c r="B40557" t="str">
        <f t="shared" si="1322"/>
        <v>https://www.udobaer.de/out/media/public/cust/others/s0000895-2021-ch_it.pdf</v>
      </c>
    </row>
    <row r="40558" spans="1:2" x14ac:dyDescent="0.2">
      <c r="A40558" s="1" t="s">
        <v>26140</v>
      </c>
      <c r="B40558" t="str">
        <f t="shared" si="1322"/>
        <v>https://www.udobaer.de/out/media/public/cust/others/s0000895-2021-ch_it.pdf</v>
      </c>
    </row>
    <row r="40559" spans="1:2" x14ac:dyDescent="0.2">
      <c r="A40559" s="1" t="s">
        <v>26141</v>
      </c>
      <c r="B40559" t="str">
        <f t="shared" si="1322"/>
        <v>https://www.udobaer.de/out/media/public/cust/others/s0000895-2021-ch_it.pdf</v>
      </c>
    </row>
    <row r="40560" spans="1:2" x14ac:dyDescent="0.2">
      <c r="A40560" s="1" t="s">
        <v>26142</v>
      </c>
      <c r="B40560" t="str">
        <f t="shared" si="1322"/>
        <v>https://www.udobaer.de/out/media/public/cust/others/s0000895-2021-ch_it.pdf</v>
      </c>
    </row>
    <row r="40561" spans="1:2" x14ac:dyDescent="0.2">
      <c r="A40561" s="1" t="s">
        <v>26488</v>
      </c>
      <c r="B40561" t="str">
        <f t="shared" ref="B40561:B40606" si="1323">HYPERLINK("https://www.udobaer.de/out/media/public/cust/others/s0000896-2021-ch_it.pdf")</f>
        <v>https://www.udobaer.de/out/media/public/cust/others/s0000896-2021-ch_it.pdf</v>
      </c>
    </row>
    <row r="40562" spans="1:2" x14ac:dyDescent="0.2">
      <c r="A40562" s="1" t="s">
        <v>26489</v>
      </c>
      <c r="B40562" t="str">
        <f t="shared" si="1323"/>
        <v>https://www.udobaer.de/out/media/public/cust/others/s0000896-2021-ch_it.pdf</v>
      </c>
    </row>
    <row r="40563" spans="1:2" x14ac:dyDescent="0.2">
      <c r="A40563" s="1" t="s">
        <v>26490</v>
      </c>
      <c r="B40563" t="str">
        <f t="shared" si="1323"/>
        <v>https://www.udobaer.de/out/media/public/cust/others/s0000896-2021-ch_it.pdf</v>
      </c>
    </row>
    <row r="40564" spans="1:2" x14ac:dyDescent="0.2">
      <c r="A40564" s="1" t="s">
        <v>26491</v>
      </c>
      <c r="B40564" t="str">
        <f t="shared" si="1323"/>
        <v>https://www.udobaer.de/out/media/public/cust/others/s0000896-2021-ch_it.pdf</v>
      </c>
    </row>
    <row r="40565" spans="1:2" x14ac:dyDescent="0.2">
      <c r="A40565" s="1" t="s">
        <v>26492</v>
      </c>
      <c r="B40565" t="str">
        <f t="shared" si="1323"/>
        <v>https://www.udobaer.de/out/media/public/cust/others/s0000896-2021-ch_it.pdf</v>
      </c>
    </row>
    <row r="40566" spans="1:2" x14ac:dyDescent="0.2">
      <c r="A40566" s="1" t="s">
        <v>26493</v>
      </c>
      <c r="B40566" t="str">
        <f t="shared" si="1323"/>
        <v>https://www.udobaer.de/out/media/public/cust/others/s0000896-2021-ch_it.pdf</v>
      </c>
    </row>
    <row r="40567" spans="1:2" x14ac:dyDescent="0.2">
      <c r="A40567" s="1" t="s">
        <v>26494</v>
      </c>
      <c r="B40567" t="str">
        <f t="shared" si="1323"/>
        <v>https://www.udobaer.de/out/media/public/cust/others/s0000896-2021-ch_it.pdf</v>
      </c>
    </row>
    <row r="40568" spans="1:2" x14ac:dyDescent="0.2">
      <c r="A40568" s="1" t="s">
        <v>26495</v>
      </c>
      <c r="B40568" t="str">
        <f t="shared" si="1323"/>
        <v>https://www.udobaer.de/out/media/public/cust/others/s0000896-2021-ch_it.pdf</v>
      </c>
    </row>
    <row r="40569" spans="1:2" x14ac:dyDescent="0.2">
      <c r="A40569" s="1" t="s">
        <v>26496</v>
      </c>
      <c r="B40569" t="str">
        <f t="shared" si="1323"/>
        <v>https://www.udobaer.de/out/media/public/cust/others/s0000896-2021-ch_it.pdf</v>
      </c>
    </row>
    <row r="40570" spans="1:2" x14ac:dyDescent="0.2">
      <c r="A40570" s="1" t="s">
        <v>26497</v>
      </c>
      <c r="B40570" t="str">
        <f t="shared" si="1323"/>
        <v>https://www.udobaer.de/out/media/public/cust/others/s0000896-2021-ch_it.pdf</v>
      </c>
    </row>
    <row r="40571" spans="1:2" x14ac:dyDescent="0.2">
      <c r="A40571" s="1" t="s">
        <v>26498</v>
      </c>
      <c r="B40571" t="str">
        <f t="shared" si="1323"/>
        <v>https://www.udobaer.de/out/media/public/cust/others/s0000896-2021-ch_it.pdf</v>
      </c>
    </row>
    <row r="40572" spans="1:2" x14ac:dyDescent="0.2">
      <c r="A40572" s="1" t="s">
        <v>26499</v>
      </c>
      <c r="B40572" t="str">
        <f t="shared" si="1323"/>
        <v>https://www.udobaer.de/out/media/public/cust/others/s0000896-2021-ch_it.pdf</v>
      </c>
    </row>
    <row r="40573" spans="1:2" x14ac:dyDescent="0.2">
      <c r="A40573" s="1" t="s">
        <v>26519</v>
      </c>
      <c r="B40573" t="str">
        <f t="shared" si="1323"/>
        <v>https://www.udobaer.de/out/media/public/cust/others/s0000896-2021-ch_it.pdf</v>
      </c>
    </row>
    <row r="40574" spans="1:2" x14ac:dyDescent="0.2">
      <c r="A40574" s="1" t="s">
        <v>26520</v>
      </c>
      <c r="B40574" t="str">
        <f t="shared" si="1323"/>
        <v>https://www.udobaer.de/out/media/public/cust/others/s0000896-2021-ch_it.pdf</v>
      </c>
    </row>
    <row r="40575" spans="1:2" x14ac:dyDescent="0.2">
      <c r="A40575" s="1" t="s">
        <v>26521</v>
      </c>
      <c r="B40575" t="str">
        <f t="shared" si="1323"/>
        <v>https://www.udobaer.de/out/media/public/cust/others/s0000896-2021-ch_it.pdf</v>
      </c>
    </row>
    <row r="40576" spans="1:2" x14ac:dyDescent="0.2">
      <c r="A40576" s="1" t="s">
        <v>26522</v>
      </c>
      <c r="B40576" t="str">
        <f t="shared" si="1323"/>
        <v>https://www.udobaer.de/out/media/public/cust/others/s0000896-2021-ch_it.pdf</v>
      </c>
    </row>
    <row r="40577" spans="1:2" x14ac:dyDescent="0.2">
      <c r="A40577" s="1" t="s">
        <v>26523</v>
      </c>
      <c r="B40577" t="str">
        <f t="shared" si="1323"/>
        <v>https://www.udobaer.de/out/media/public/cust/others/s0000896-2021-ch_it.pdf</v>
      </c>
    </row>
    <row r="40578" spans="1:2" x14ac:dyDescent="0.2">
      <c r="A40578" s="1" t="s">
        <v>26524</v>
      </c>
      <c r="B40578" t="str">
        <f t="shared" si="1323"/>
        <v>https://www.udobaer.de/out/media/public/cust/others/s0000896-2021-ch_it.pdf</v>
      </c>
    </row>
    <row r="40579" spans="1:2" x14ac:dyDescent="0.2">
      <c r="A40579" s="1" t="s">
        <v>26644</v>
      </c>
      <c r="B40579" t="str">
        <f t="shared" si="1323"/>
        <v>https://www.udobaer.de/out/media/public/cust/others/s0000896-2021-ch_it.pdf</v>
      </c>
    </row>
    <row r="40580" spans="1:2" x14ac:dyDescent="0.2">
      <c r="A40580" s="1" t="s">
        <v>26645</v>
      </c>
      <c r="B40580" t="str">
        <f t="shared" si="1323"/>
        <v>https://www.udobaer.de/out/media/public/cust/others/s0000896-2021-ch_it.pdf</v>
      </c>
    </row>
    <row r="40581" spans="1:2" x14ac:dyDescent="0.2">
      <c r="A40581" s="1" t="s">
        <v>26646</v>
      </c>
      <c r="B40581" t="str">
        <f t="shared" si="1323"/>
        <v>https://www.udobaer.de/out/media/public/cust/others/s0000896-2021-ch_it.pdf</v>
      </c>
    </row>
    <row r="40582" spans="1:2" x14ac:dyDescent="0.2">
      <c r="A40582" s="1" t="s">
        <v>26647</v>
      </c>
      <c r="B40582" t="str">
        <f t="shared" si="1323"/>
        <v>https://www.udobaer.de/out/media/public/cust/others/s0000896-2021-ch_it.pdf</v>
      </c>
    </row>
    <row r="40583" spans="1:2" x14ac:dyDescent="0.2">
      <c r="A40583" s="1" t="s">
        <v>26648</v>
      </c>
      <c r="B40583" t="str">
        <f t="shared" si="1323"/>
        <v>https://www.udobaer.de/out/media/public/cust/others/s0000896-2021-ch_it.pdf</v>
      </c>
    </row>
    <row r="40584" spans="1:2" x14ac:dyDescent="0.2">
      <c r="A40584" s="1" t="s">
        <v>26649</v>
      </c>
      <c r="B40584" t="str">
        <f t="shared" si="1323"/>
        <v>https://www.udobaer.de/out/media/public/cust/others/s0000896-2021-ch_it.pdf</v>
      </c>
    </row>
    <row r="40585" spans="1:2" x14ac:dyDescent="0.2">
      <c r="A40585" s="1" t="s">
        <v>26653</v>
      </c>
      <c r="B40585" t="str">
        <f t="shared" si="1323"/>
        <v>https://www.udobaer.de/out/media/public/cust/others/s0000896-2021-ch_it.pdf</v>
      </c>
    </row>
    <row r="40586" spans="1:2" x14ac:dyDescent="0.2">
      <c r="A40586" s="1" t="s">
        <v>26654</v>
      </c>
      <c r="B40586" t="str">
        <f t="shared" si="1323"/>
        <v>https://www.udobaer.de/out/media/public/cust/others/s0000896-2021-ch_it.pdf</v>
      </c>
    </row>
    <row r="40587" spans="1:2" x14ac:dyDescent="0.2">
      <c r="A40587" s="1" t="s">
        <v>26655</v>
      </c>
      <c r="B40587" t="str">
        <f t="shared" si="1323"/>
        <v>https://www.udobaer.de/out/media/public/cust/others/s0000896-2021-ch_it.pdf</v>
      </c>
    </row>
    <row r="40588" spans="1:2" x14ac:dyDescent="0.2">
      <c r="A40588" s="1" t="s">
        <v>26656</v>
      </c>
      <c r="B40588" t="str">
        <f t="shared" si="1323"/>
        <v>https://www.udobaer.de/out/media/public/cust/others/s0000896-2021-ch_it.pdf</v>
      </c>
    </row>
    <row r="40589" spans="1:2" x14ac:dyDescent="0.2">
      <c r="A40589" s="1" t="s">
        <v>26657</v>
      </c>
      <c r="B40589" t="str">
        <f t="shared" si="1323"/>
        <v>https://www.udobaer.de/out/media/public/cust/others/s0000896-2021-ch_it.pdf</v>
      </c>
    </row>
    <row r="40590" spans="1:2" x14ac:dyDescent="0.2">
      <c r="A40590" s="1" t="s">
        <v>26658</v>
      </c>
      <c r="B40590" t="str">
        <f t="shared" si="1323"/>
        <v>https://www.udobaer.de/out/media/public/cust/others/s0000896-2021-ch_it.pdf</v>
      </c>
    </row>
    <row r="40591" spans="1:2" x14ac:dyDescent="0.2">
      <c r="A40591" s="1" t="s">
        <v>39388</v>
      </c>
      <c r="B40591" t="str">
        <f t="shared" si="1323"/>
        <v>https://www.udobaer.de/out/media/public/cust/others/s0000896-2021-ch_it.pdf</v>
      </c>
    </row>
    <row r="40592" spans="1:2" x14ac:dyDescent="0.2">
      <c r="A40592" s="1" t="s">
        <v>39389</v>
      </c>
      <c r="B40592" t="str">
        <f t="shared" si="1323"/>
        <v>https://www.udobaer.de/out/media/public/cust/others/s0000896-2021-ch_it.pdf</v>
      </c>
    </row>
    <row r="40593" spans="1:2" x14ac:dyDescent="0.2">
      <c r="A40593" s="1" t="s">
        <v>39390</v>
      </c>
      <c r="B40593" t="str">
        <f t="shared" si="1323"/>
        <v>https://www.udobaer.de/out/media/public/cust/others/s0000896-2021-ch_it.pdf</v>
      </c>
    </row>
    <row r="40594" spans="1:2" x14ac:dyDescent="0.2">
      <c r="A40594" s="1" t="s">
        <v>39391</v>
      </c>
      <c r="B40594" t="str">
        <f t="shared" si="1323"/>
        <v>https://www.udobaer.de/out/media/public/cust/others/s0000896-2021-ch_it.pdf</v>
      </c>
    </row>
    <row r="40595" spans="1:2" x14ac:dyDescent="0.2">
      <c r="A40595" s="1" t="s">
        <v>39393</v>
      </c>
      <c r="B40595" t="str">
        <f t="shared" si="1323"/>
        <v>https://www.udobaer.de/out/media/public/cust/others/s0000896-2021-ch_it.pdf</v>
      </c>
    </row>
    <row r="40596" spans="1:2" x14ac:dyDescent="0.2">
      <c r="A40596" s="1" t="s">
        <v>39394</v>
      </c>
      <c r="B40596" t="str">
        <f t="shared" si="1323"/>
        <v>https://www.udobaer.de/out/media/public/cust/others/s0000896-2021-ch_it.pdf</v>
      </c>
    </row>
    <row r="40597" spans="1:2" x14ac:dyDescent="0.2">
      <c r="A40597" s="1" t="s">
        <v>39395</v>
      </c>
      <c r="B40597" t="str">
        <f t="shared" si="1323"/>
        <v>https://www.udobaer.de/out/media/public/cust/others/s0000896-2021-ch_it.pdf</v>
      </c>
    </row>
    <row r="40598" spans="1:2" x14ac:dyDescent="0.2">
      <c r="A40598" s="1" t="s">
        <v>39396</v>
      </c>
      <c r="B40598" t="str">
        <f t="shared" si="1323"/>
        <v>https://www.udobaer.de/out/media/public/cust/others/s0000896-2021-ch_it.pdf</v>
      </c>
    </row>
    <row r="40599" spans="1:2" x14ac:dyDescent="0.2">
      <c r="A40599" s="1" t="s">
        <v>39403</v>
      </c>
      <c r="B40599" t="str">
        <f t="shared" si="1323"/>
        <v>https://www.udobaer.de/out/media/public/cust/others/s0000896-2021-ch_it.pdf</v>
      </c>
    </row>
    <row r="40600" spans="1:2" x14ac:dyDescent="0.2">
      <c r="A40600" s="1" t="s">
        <v>39404</v>
      </c>
      <c r="B40600" t="str">
        <f t="shared" si="1323"/>
        <v>https://www.udobaer.de/out/media/public/cust/others/s0000896-2021-ch_it.pdf</v>
      </c>
    </row>
    <row r="40601" spans="1:2" x14ac:dyDescent="0.2">
      <c r="A40601" s="1" t="s">
        <v>39405</v>
      </c>
      <c r="B40601" t="str">
        <f t="shared" si="1323"/>
        <v>https://www.udobaer.de/out/media/public/cust/others/s0000896-2021-ch_it.pdf</v>
      </c>
    </row>
    <row r="40602" spans="1:2" x14ac:dyDescent="0.2">
      <c r="A40602" s="1" t="s">
        <v>39406</v>
      </c>
      <c r="B40602" t="str">
        <f t="shared" si="1323"/>
        <v>https://www.udobaer.de/out/media/public/cust/others/s0000896-2021-ch_it.pdf</v>
      </c>
    </row>
    <row r="40603" spans="1:2" x14ac:dyDescent="0.2">
      <c r="A40603" s="1" t="s">
        <v>39940</v>
      </c>
      <c r="B40603" t="str">
        <f t="shared" si="1323"/>
        <v>https://www.udobaer.de/out/media/public/cust/others/s0000896-2021-ch_it.pdf</v>
      </c>
    </row>
    <row r="40604" spans="1:2" x14ac:dyDescent="0.2">
      <c r="A40604" s="1" t="s">
        <v>39944</v>
      </c>
      <c r="B40604" t="str">
        <f t="shared" si="1323"/>
        <v>https://www.udobaer.de/out/media/public/cust/others/s0000896-2021-ch_it.pdf</v>
      </c>
    </row>
    <row r="40605" spans="1:2" x14ac:dyDescent="0.2">
      <c r="A40605" s="1" t="s">
        <v>39945</v>
      </c>
      <c r="B40605" t="str">
        <f t="shared" si="1323"/>
        <v>https://www.udobaer.de/out/media/public/cust/others/s0000896-2021-ch_it.pdf</v>
      </c>
    </row>
    <row r="40606" spans="1:2" x14ac:dyDescent="0.2">
      <c r="A40606" s="1" t="s">
        <v>39946</v>
      </c>
      <c r="B40606" t="str">
        <f t="shared" si="1323"/>
        <v>https://www.udobaer.de/out/media/public/cust/others/s0000896-2021-ch_it.pdf</v>
      </c>
    </row>
    <row r="40607" spans="1:2" x14ac:dyDescent="0.2">
      <c r="A40607" s="1" t="s">
        <v>38953</v>
      </c>
      <c r="B40607" t="str">
        <f t="shared" ref="B40607:B40638" si="1324">HYPERLINK("https://www.udobaer.de/out/media/public/cust/others/s0000897-2021-ch_it.pdf")</f>
        <v>https://www.udobaer.de/out/media/public/cust/others/s0000897-2021-ch_it.pdf</v>
      </c>
    </row>
    <row r="40608" spans="1:2" x14ac:dyDescent="0.2">
      <c r="A40608" s="1" t="s">
        <v>38954</v>
      </c>
      <c r="B40608" t="str">
        <f t="shared" si="1324"/>
        <v>https://www.udobaer.de/out/media/public/cust/others/s0000897-2021-ch_it.pdf</v>
      </c>
    </row>
    <row r="40609" spans="1:2" x14ac:dyDescent="0.2">
      <c r="A40609" s="1" t="s">
        <v>38955</v>
      </c>
      <c r="B40609" t="str">
        <f t="shared" si="1324"/>
        <v>https://www.udobaer.de/out/media/public/cust/others/s0000897-2021-ch_it.pdf</v>
      </c>
    </row>
    <row r="40610" spans="1:2" x14ac:dyDescent="0.2">
      <c r="A40610" s="1" t="s">
        <v>38956</v>
      </c>
      <c r="B40610" t="str">
        <f t="shared" si="1324"/>
        <v>https://www.udobaer.de/out/media/public/cust/others/s0000897-2021-ch_it.pdf</v>
      </c>
    </row>
    <row r="40611" spans="1:2" x14ac:dyDescent="0.2">
      <c r="A40611" s="1" t="s">
        <v>38957</v>
      </c>
      <c r="B40611" t="str">
        <f t="shared" si="1324"/>
        <v>https://www.udobaer.de/out/media/public/cust/others/s0000897-2021-ch_it.pdf</v>
      </c>
    </row>
    <row r="40612" spans="1:2" x14ac:dyDescent="0.2">
      <c r="A40612" s="1" t="s">
        <v>38958</v>
      </c>
      <c r="B40612" t="str">
        <f t="shared" si="1324"/>
        <v>https://www.udobaer.de/out/media/public/cust/others/s0000897-2021-ch_it.pdf</v>
      </c>
    </row>
    <row r="40613" spans="1:2" x14ac:dyDescent="0.2">
      <c r="A40613" s="1" t="s">
        <v>38959</v>
      </c>
      <c r="B40613" t="str">
        <f t="shared" si="1324"/>
        <v>https://www.udobaer.de/out/media/public/cust/others/s0000897-2021-ch_it.pdf</v>
      </c>
    </row>
    <row r="40614" spans="1:2" x14ac:dyDescent="0.2">
      <c r="A40614" s="1" t="s">
        <v>38960</v>
      </c>
      <c r="B40614" t="str">
        <f t="shared" si="1324"/>
        <v>https://www.udobaer.de/out/media/public/cust/others/s0000897-2021-ch_it.pdf</v>
      </c>
    </row>
    <row r="40615" spans="1:2" x14ac:dyDescent="0.2">
      <c r="A40615" s="1" t="s">
        <v>38961</v>
      </c>
      <c r="B40615" t="str">
        <f t="shared" si="1324"/>
        <v>https://www.udobaer.de/out/media/public/cust/others/s0000897-2021-ch_it.pdf</v>
      </c>
    </row>
    <row r="40616" spans="1:2" x14ac:dyDescent="0.2">
      <c r="A40616" s="1" t="s">
        <v>38962</v>
      </c>
      <c r="B40616" t="str">
        <f t="shared" si="1324"/>
        <v>https://www.udobaer.de/out/media/public/cust/others/s0000897-2021-ch_it.pdf</v>
      </c>
    </row>
    <row r="40617" spans="1:2" x14ac:dyDescent="0.2">
      <c r="A40617" s="1" t="s">
        <v>38963</v>
      </c>
      <c r="B40617" t="str">
        <f t="shared" si="1324"/>
        <v>https://www.udobaer.de/out/media/public/cust/others/s0000897-2021-ch_it.pdf</v>
      </c>
    </row>
    <row r="40618" spans="1:2" x14ac:dyDescent="0.2">
      <c r="A40618" s="1" t="s">
        <v>38964</v>
      </c>
      <c r="B40618" t="str">
        <f t="shared" si="1324"/>
        <v>https://www.udobaer.de/out/media/public/cust/others/s0000897-2021-ch_it.pdf</v>
      </c>
    </row>
    <row r="40619" spans="1:2" x14ac:dyDescent="0.2">
      <c r="A40619" s="1" t="s">
        <v>38965</v>
      </c>
      <c r="B40619" t="str">
        <f t="shared" si="1324"/>
        <v>https://www.udobaer.de/out/media/public/cust/others/s0000897-2021-ch_it.pdf</v>
      </c>
    </row>
    <row r="40620" spans="1:2" x14ac:dyDescent="0.2">
      <c r="A40620" s="1" t="s">
        <v>38966</v>
      </c>
      <c r="B40620" t="str">
        <f t="shared" si="1324"/>
        <v>https://www.udobaer.de/out/media/public/cust/others/s0000897-2021-ch_it.pdf</v>
      </c>
    </row>
    <row r="40621" spans="1:2" x14ac:dyDescent="0.2">
      <c r="A40621" s="1" t="s">
        <v>38967</v>
      </c>
      <c r="B40621" t="str">
        <f t="shared" si="1324"/>
        <v>https://www.udobaer.de/out/media/public/cust/others/s0000897-2021-ch_it.pdf</v>
      </c>
    </row>
    <row r="40622" spans="1:2" x14ac:dyDescent="0.2">
      <c r="A40622" s="1" t="s">
        <v>38968</v>
      </c>
      <c r="B40622" t="str">
        <f t="shared" si="1324"/>
        <v>https://www.udobaer.de/out/media/public/cust/others/s0000897-2021-ch_it.pdf</v>
      </c>
    </row>
    <row r="40623" spans="1:2" x14ac:dyDescent="0.2">
      <c r="A40623" s="1" t="s">
        <v>38969</v>
      </c>
      <c r="B40623" t="str">
        <f t="shared" si="1324"/>
        <v>https://www.udobaer.de/out/media/public/cust/others/s0000897-2021-ch_it.pdf</v>
      </c>
    </row>
    <row r="40624" spans="1:2" x14ac:dyDescent="0.2">
      <c r="A40624" s="1" t="s">
        <v>38970</v>
      </c>
      <c r="B40624" t="str">
        <f t="shared" si="1324"/>
        <v>https://www.udobaer.de/out/media/public/cust/others/s0000897-2021-ch_it.pdf</v>
      </c>
    </row>
    <row r="40625" spans="1:2" x14ac:dyDescent="0.2">
      <c r="A40625" s="1" t="s">
        <v>38971</v>
      </c>
      <c r="B40625" t="str">
        <f t="shared" si="1324"/>
        <v>https://www.udobaer.de/out/media/public/cust/others/s0000897-2021-ch_it.pdf</v>
      </c>
    </row>
    <row r="40626" spans="1:2" x14ac:dyDescent="0.2">
      <c r="A40626" s="1" t="s">
        <v>38972</v>
      </c>
      <c r="B40626" t="str">
        <f t="shared" si="1324"/>
        <v>https://www.udobaer.de/out/media/public/cust/others/s0000897-2021-ch_it.pdf</v>
      </c>
    </row>
    <row r="40627" spans="1:2" x14ac:dyDescent="0.2">
      <c r="A40627" s="1" t="s">
        <v>38973</v>
      </c>
      <c r="B40627" t="str">
        <f t="shared" si="1324"/>
        <v>https://www.udobaer.de/out/media/public/cust/others/s0000897-2021-ch_it.pdf</v>
      </c>
    </row>
    <row r="40628" spans="1:2" x14ac:dyDescent="0.2">
      <c r="A40628" s="1" t="s">
        <v>38974</v>
      </c>
      <c r="B40628" t="str">
        <f t="shared" si="1324"/>
        <v>https://www.udobaer.de/out/media/public/cust/others/s0000897-2021-ch_it.pdf</v>
      </c>
    </row>
    <row r="40629" spans="1:2" x14ac:dyDescent="0.2">
      <c r="A40629" s="1" t="s">
        <v>38975</v>
      </c>
      <c r="B40629" t="str">
        <f t="shared" si="1324"/>
        <v>https://www.udobaer.de/out/media/public/cust/others/s0000897-2021-ch_it.pdf</v>
      </c>
    </row>
    <row r="40630" spans="1:2" x14ac:dyDescent="0.2">
      <c r="A40630" s="1" t="s">
        <v>38976</v>
      </c>
      <c r="B40630" t="str">
        <f t="shared" si="1324"/>
        <v>https://www.udobaer.de/out/media/public/cust/others/s0000897-2021-ch_it.pdf</v>
      </c>
    </row>
    <row r="40631" spans="1:2" x14ac:dyDescent="0.2">
      <c r="A40631" s="1" t="s">
        <v>38977</v>
      </c>
      <c r="B40631" t="str">
        <f t="shared" si="1324"/>
        <v>https://www.udobaer.de/out/media/public/cust/others/s0000897-2021-ch_it.pdf</v>
      </c>
    </row>
    <row r="40632" spans="1:2" x14ac:dyDescent="0.2">
      <c r="A40632" s="1" t="s">
        <v>38978</v>
      </c>
      <c r="B40632" t="str">
        <f t="shared" si="1324"/>
        <v>https://www.udobaer.de/out/media/public/cust/others/s0000897-2021-ch_it.pdf</v>
      </c>
    </row>
    <row r="40633" spans="1:2" x14ac:dyDescent="0.2">
      <c r="A40633" s="1" t="s">
        <v>38979</v>
      </c>
      <c r="B40633" t="str">
        <f t="shared" si="1324"/>
        <v>https://www.udobaer.de/out/media/public/cust/others/s0000897-2021-ch_it.pdf</v>
      </c>
    </row>
    <row r="40634" spans="1:2" x14ac:dyDescent="0.2">
      <c r="A40634" s="1" t="s">
        <v>38980</v>
      </c>
      <c r="B40634" t="str">
        <f t="shared" si="1324"/>
        <v>https://www.udobaer.de/out/media/public/cust/others/s0000897-2021-ch_it.pdf</v>
      </c>
    </row>
    <row r="40635" spans="1:2" x14ac:dyDescent="0.2">
      <c r="A40635" s="1" t="s">
        <v>38981</v>
      </c>
      <c r="B40635" t="str">
        <f t="shared" si="1324"/>
        <v>https://www.udobaer.de/out/media/public/cust/others/s0000897-2021-ch_it.pdf</v>
      </c>
    </row>
    <row r="40636" spans="1:2" x14ac:dyDescent="0.2">
      <c r="A40636" s="1" t="s">
        <v>38982</v>
      </c>
      <c r="B40636" t="str">
        <f t="shared" si="1324"/>
        <v>https://www.udobaer.de/out/media/public/cust/others/s0000897-2021-ch_it.pdf</v>
      </c>
    </row>
    <row r="40637" spans="1:2" x14ac:dyDescent="0.2">
      <c r="A40637" s="1" t="s">
        <v>38983</v>
      </c>
      <c r="B40637" t="str">
        <f t="shared" si="1324"/>
        <v>https://www.udobaer.de/out/media/public/cust/others/s0000897-2021-ch_it.pdf</v>
      </c>
    </row>
    <row r="40638" spans="1:2" x14ac:dyDescent="0.2">
      <c r="A40638" s="1" t="s">
        <v>38984</v>
      </c>
      <c r="B40638" t="str">
        <f t="shared" si="1324"/>
        <v>https://www.udobaer.de/out/media/public/cust/others/s0000897-2021-ch_it.pdf</v>
      </c>
    </row>
    <row r="40639" spans="1:2" x14ac:dyDescent="0.2">
      <c r="A40639" s="1" t="s">
        <v>38985</v>
      </c>
      <c r="B40639" t="str">
        <f t="shared" ref="B40639:B40670" si="1325">HYPERLINK("https://www.udobaer.de/out/media/public/cust/others/s0000897-2021-ch_it.pdf")</f>
        <v>https://www.udobaer.de/out/media/public/cust/others/s0000897-2021-ch_it.pdf</v>
      </c>
    </row>
    <row r="40640" spans="1:2" x14ac:dyDescent="0.2">
      <c r="A40640" s="1" t="s">
        <v>38986</v>
      </c>
      <c r="B40640" t="str">
        <f t="shared" si="1325"/>
        <v>https://www.udobaer.de/out/media/public/cust/others/s0000897-2021-ch_it.pdf</v>
      </c>
    </row>
    <row r="40641" spans="1:2" x14ac:dyDescent="0.2">
      <c r="A40641" s="1" t="s">
        <v>38987</v>
      </c>
      <c r="B40641" t="str">
        <f t="shared" si="1325"/>
        <v>https://www.udobaer.de/out/media/public/cust/others/s0000897-2021-ch_it.pdf</v>
      </c>
    </row>
    <row r="40642" spans="1:2" x14ac:dyDescent="0.2">
      <c r="A40642" s="1" t="s">
        <v>38988</v>
      </c>
      <c r="B40642" t="str">
        <f t="shared" si="1325"/>
        <v>https://www.udobaer.de/out/media/public/cust/others/s0000897-2021-ch_it.pdf</v>
      </c>
    </row>
    <row r="40643" spans="1:2" x14ac:dyDescent="0.2">
      <c r="A40643" s="1" t="s">
        <v>38989</v>
      </c>
      <c r="B40643" t="str">
        <f t="shared" si="1325"/>
        <v>https://www.udobaer.de/out/media/public/cust/others/s0000897-2021-ch_it.pdf</v>
      </c>
    </row>
    <row r="40644" spans="1:2" x14ac:dyDescent="0.2">
      <c r="A40644" s="1" t="s">
        <v>38990</v>
      </c>
      <c r="B40644" t="str">
        <f t="shared" si="1325"/>
        <v>https://www.udobaer.de/out/media/public/cust/others/s0000897-2021-ch_it.pdf</v>
      </c>
    </row>
    <row r="40645" spans="1:2" x14ac:dyDescent="0.2">
      <c r="A40645" s="1" t="s">
        <v>38991</v>
      </c>
      <c r="B40645" t="str">
        <f t="shared" si="1325"/>
        <v>https://www.udobaer.de/out/media/public/cust/others/s0000897-2021-ch_it.pdf</v>
      </c>
    </row>
    <row r="40646" spans="1:2" x14ac:dyDescent="0.2">
      <c r="A40646" s="1" t="s">
        <v>38992</v>
      </c>
      <c r="B40646" t="str">
        <f t="shared" si="1325"/>
        <v>https://www.udobaer.de/out/media/public/cust/others/s0000897-2021-ch_it.pdf</v>
      </c>
    </row>
    <row r="40647" spans="1:2" x14ac:dyDescent="0.2">
      <c r="A40647" s="1" t="s">
        <v>38993</v>
      </c>
      <c r="B40647" t="str">
        <f t="shared" si="1325"/>
        <v>https://www.udobaer.de/out/media/public/cust/others/s0000897-2021-ch_it.pdf</v>
      </c>
    </row>
    <row r="40648" spans="1:2" x14ac:dyDescent="0.2">
      <c r="A40648" s="1" t="s">
        <v>38994</v>
      </c>
      <c r="B40648" t="str">
        <f t="shared" si="1325"/>
        <v>https://www.udobaer.de/out/media/public/cust/others/s0000897-2021-ch_it.pdf</v>
      </c>
    </row>
    <row r="40649" spans="1:2" x14ac:dyDescent="0.2">
      <c r="A40649" s="1" t="s">
        <v>38995</v>
      </c>
      <c r="B40649" t="str">
        <f t="shared" si="1325"/>
        <v>https://www.udobaer.de/out/media/public/cust/others/s0000897-2021-ch_it.pdf</v>
      </c>
    </row>
    <row r="40650" spans="1:2" x14ac:dyDescent="0.2">
      <c r="A40650" s="1" t="s">
        <v>38996</v>
      </c>
      <c r="B40650" t="str">
        <f t="shared" si="1325"/>
        <v>https://www.udobaer.de/out/media/public/cust/others/s0000897-2021-ch_it.pdf</v>
      </c>
    </row>
    <row r="40651" spans="1:2" x14ac:dyDescent="0.2">
      <c r="A40651" s="1" t="s">
        <v>38997</v>
      </c>
      <c r="B40651" t="str">
        <f t="shared" si="1325"/>
        <v>https://www.udobaer.de/out/media/public/cust/others/s0000897-2021-ch_it.pdf</v>
      </c>
    </row>
    <row r="40652" spans="1:2" x14ac:dyDescent="0.2">
      <c r="A40652" s="1" t="s">
        <v>38998</v>
      </c>
      <c r="B40652" t="str">
        <f t="shared" si="1325"/>
        <v>https://www.udobaer.de/out/media/public/cust/others/s0000897-2021-ch_it.pdf</v>
      </c>
    </row>
    <row r="40653" spans="1:2" x14ac:dyDescent="0.2">
      <c r="A40653" s="1" t="s">
        <v>38999</v>
      </c>
      <c r="B40653" t="str">
        <f t="shared" si="1325"/>
        <v>https://www.udobaer.de/out/media/public/cust/others/s0000897-2021-ch_it.pdf</v>
      </c>
    </row>
    <row r="40654" spans="1:2" x14ac:dyDescent="0.2">
      <c r="A40654" s="1" t="s">
        <v>39000</v>
      </c>
      <c r="B40654" t="str">
        <f t="shared" si="1325"/>
        <v>https://www.udobaer.de/out/media/public/cust/others/s0000897-2021-ch_it.pdf</v>
      </c>
    </row>
    <row r="40655" spans="1:2" x14ac:dyDescent="0.2">
      <c r="A40655" s="1" t="s">
        <v>39001</v>
      </c>
      <c r="B40655" t="str">
        <f t="shared" si="1325"/>
        <v>https://www.udobaer.de/out/media/public/cust/others/s0000897-2021-ch_it.pdf</v>
      </c>
    </row>
    <row r="40656" spans="1:2" x14ac:dyDescent="0.2">
      <c r="A40656" s="1" t="s">
        <v>39002</v>
      </c>
      <c r="B40656" t="str">
        <f t="shared" si="1325"/>
        <v>https://www.udobaer.de/out/media/public/cust/others/s0000897-2021-ch_it.pdf</v>
      </c>
    </row>
    <row r="40657" spans="1:2" x14ac:dyDescent="0.2">
      <c r="A40657" s="1" t="s">
        <v>39003</v>
      </c>
      <c r="B40657" t="str">
        <f t="shared" si="1325"/>
        <v>https://www.udobaer.de/out/media/public/cust/others/s0000897-2021-ch_it.pdf</v>
      </c>
    </row>
    <row r="40658" spans="1:2" x14ac:dyDescent="0.2">
      <c r="A40658" s="1" t="s">
        <v>39004</v>
      </c>
      <c r="B40658" t="str">
        <f t="shared" si="1325"/>
        <v>https://www.udobaer.de/out/media/public/cust/others/s0000897-2021-ch_it.pdf</v>
      </c>
    </row>
    <row r="40659" spans="1:2" x14ac:dyDescent="0.2">
      <c r="A40659" s="1" t="s">
        <v>39005</v>
      </c>
      <c r="B40659" t="str">
        <f t="shared" si="1325"/>
        <v>https://www.udobaer.de/out/media/public/cust/others/s0000897-2021-ch_it.pdf</v>
      </c>
    </row>
    <row r="40660" spans="1:2" x14ac:dyDescent="0.2">
      <c r="A40660" s="1" t="s">
        <v>39006</v>
      </c>
      <c r="B40660" t="str">
        <f t="shared" si="1325"/>
        <v>https://www.udobaer.de/out/media/public/cust/others/s0000897-2021-ch_it.pdf</v>
      </c>
    </row>
    <row r="40661" spans="1:2" x14ac:dyDescent="0.2">
      <c r="A40661" s="1" t="s">
        <v>39007</v>
      </c>
      <c r="B40661" t="str">
        <f t="shared" si="1325"/>
        <v>https://www.udobaer.de/out/media/public/cust/others/s0000897-2021-ch_it.pdf</v>
      </c>
    </row>
    <row r="40662" spans="1:2" x14ac:dyDescent="0.2">
      <c r="A40662" s="1" t="s">
        <v>39008</v>
      </c>
      <c r="B40662" t="str">
        <f t="shared" si="1325"/>
        <v>https://www.udobaer.de/out/media/public/cust/others/s0000897-2021-ch_it.pdf</v>
      </c>
    </row>
    <row r="40663" spans="1:2" x14ac:dyDescent="0.2">
      <c r="A40663" s="1" t="s">
        <v>39009</v>
      </c>
      <c r="B40663" t="str">
        <f t="shared" si="1325"/>
        <v>https://www.udobaer.de/out/media/public/cust/others/s0000897-2021-ch_it.pdf</v>
      </c>
    </row>
    <row r="40664" spans="1:2" x14ac:dyDescent="0.2">
      <c r="A40664" s="1" t="s">
        <v>39010</v>
      </c>
      <c r="B40664" t="str">
        <f t="shared" si="1325"/>
        <v>https://www.udobaer.de/out/media/public/cust/others/s0000897-2021-ch_it.pdf</v>
      </c>
    </row>
    <row r="40665" spans="1:2" x14ac:dyDescent="0.2">
      <c r="A40665" s="1" t="s">
        <v>39011</v>
      </c>
      <c r="B40665" t="str">
        <f t="shared" si="1325"/>
        <v>https://www.udobaer.de/out/media/public/cust/others/s0000897-2021-ch_it.pdf</v>
      </c>
    </row>
    <row r="40666" spans="1:2" x14ac:dyDescent="0.2">
      <c r="A40666" s="1" t="s">
        <v>39012</v>
      </c>
      <c r="B40666" t="str">
        <f t="shared" si="1325"/>
        <v>https://www.udobaer.de/out/media/public/cust/others/s0000897-2021-ch_it.pdf</v>
      </c>
    </row>
    <row r="40667" spans="1:2" x14ac:dyDescent="0.2">
      <c r="A40667" s="1" t="s">
        <v>39013</v>
      </c>
      <c r="B40667" t="str">
        <f t="shared" si="1325"/>
        <v>https://www.udobaer.de/out/media/public/cust/others/s0000897-2021-ch_it.pdf</v>
      </c>
    </row>
    <row r="40668" spans="1:2" x14ac:dyDescent="0.2">
      <c r="A40668" s="1" t="s">
        <v>39014</v>
      </c>
      <c r="B40668" t="str">
        <f t="shared" si="1325"/>
        <v>https://www.udobaer.de/out/media/public/cust/others/s0000897-2021-ch_it.pdf</v>
      </c>
    </row>
    <row r="40669" spans="1:2" x14ac:dyDescent="0.2">
      <c r="A40669" s="1" t="s">
        <v>39015</v>
      </c>
      <c r="B40669" t="str">
        <f t="shared" si="1325"/>
        <v>https://www.udobaer.de/out/media/public/cust/others/s0000897-2021-ch_it.pdf</v>
      </c>
    </row>
    <row r="40670" spans="1:2" x14ac:dyDescent="0.2">
      <c r="A40670" s="1" t="s">
        <v>39016</v>
      </c>
      <c r="B40670" t="str">
        <f t="shared" si="1325"/>
        <v>https://www.udobaer.de/out/media/public/cust/others/s0000897-2021-ch_it.pdf</v>
      </c>
    </row>
    <row r="40671" spans="1:2" x14ac:dyDescent="0.2">
      <c r="A40671" s="1" t="s">
        <v>39017</v>
      </c>
      <c r="B40671" t="str">
        <f t="shared" ref="B40671:B40702" si="1326">HYPERLINK("https://www.udobaer.de/out/media/public/cust/others/s0000897-2021-ch_it.pdf")</f>
        <v>https://www.udobaer.de/out/media/public/cust/others/s0000897-2021-ch_it.pdf</v>
      </c>
    </row>
    <row r="40672" spans="1:2" x14ac:dyDescent="0.2">
      <c r="A40672" s="1" t="s">
        <v>39018</v>
      </c>
      <c r="B40672" t="str">
        <f t="shared" si="1326"/>
        <v>https://www.udobaer.de/out/media/public/cust/others/s0000897-2021-ch_it.pdf</v>
      </c>
    </row>
    <row r="40673" spans="1:2" x14ac:dyDescent="0.2">
      <c r="A40673" s="1" t="s">
        <v>39019</v>
      </c>
      <c r="B40673" t="str">
        <f t="shared" si="1326"/>
        <v>https://www.udobaer.de/out/media/public/cust/others/s0000897-2021-ch_it.pdf</v>
      </c>
    </row>
    <row r="40674" spans="1:2" x14ac:dyDescent="0.2">
      <c r="A40674" s="1" t="s">
        <v>39020</v>
      </c>
      <c r="B40674" t="str">
        <f t="shared" si="1326"/>
        <v>https://www.udobaer.de/out/media/public/cust/others/s0000897-2021-ch_it.pdf</v>
      </c>
    </row>
    <row r="40675" spans="1:2" x14ac:dyDescent="0.2">
      <c r="A40675" s="1" t="s">
        <v>39021</v>
      </c>
      <c r="B40675" t="str">
        <f t="shared" si="1326"/>
        <v>https://www.udobaer.de/out/media/public/cust/others/s0000897-2021-ch_it.pdf</v>
      </c>
    </row>
    <row r="40676" spans="1:2" x14ac:dyDescent="0.2">
      <c r="A40676" s="1" t="s">
        <v>39022</v>
      </c>
      <c r="B40676" t="str">
        <f t="shared" si="1326"/>
        <v>https://www.udobaer.de/out/media/public/cust/others/s0000897-2021-ch_it.pdf</v>
      </c>
    </row>
    <row r="40677" spans="1:2" x14ac:dyDescent="0.2">
      <c r="A40677" s="1" t="s">
        <v>39023</v>
      </c>
      <c r="B40677" t="str">
        <f t="shared" si="1326"/>
        <v>https://www.udobaer.de/out/media/public/cust/others/s0000897-2021-ch_it.pdf</v>
      </c>
    </row>
    <row r="40678" spans="1:2" x14ac:dyDescent="0.2">
      <c r="A40678" s="1" t="s">
        <v>39024</v>
      </c>
      <c r="B40678" t="str">
        <f t="shared" si="1326"/>
        <v>https://www.udobaer.de/out/media/public/cust/others/s0000897-2021-ch_it.pdf</v>
      </c>
    </row>
    <row r="40679" spans="1:2" x14ac:dyDescent="0.2">
      <c r="A40679" s="1" t="s">
        <v>39025</v>
      </c>
      <c r="B40679" t="str">
        <f t="shared" si="1326"/>
        <v>https://www.udobaer.de/out/media/public/cust/others/s0000897-2021-ch_it.pdf</v>
      </c>
    </row>
    <row r="40680" spans="1:2" x14ac:dyDescent="0.2">
      <c r="A40680" s="1" t="s">
        <v>39026</v>
      </c>
      <c r="B40680" t="str">
        <f t="shared" si="1326"/>
        <v>https://www.udobaer.de/out/media/public/cust/others/s0000897-2021-ch_it.pdf</v>
      </c>
    </row>
    <row r="40681" spans="1:2" x14ac:dyDescent="0.2">
      <c r="A40681" s="1" t="s">
        <v>39027</v>
      </c>
      <c r="B40681" t="str">
        <f t="shared" si="1326"/>
        <v>https://www.udobaer.de/out/media/public/cust/others/s0000897-2021-ch_it.pdf</v>
      </c>
    </row>
    <row r="40682" spans="1:2" x14ac:dyDescent="0.2">
      <c r="A40682" s="1" t="s">
        <v>39028</v>
      </c>
      <c r="B40682" t="str">
        <f t="shared" si="1326"/>
        <v>https://www.udobaer.de/out/media/public/cust/others/s0000897-2021-ch_it.pdf</v>
      </c>
    </row>
    <row r="40683" spans="1:2" x14ac:dyDescent="0.2">
      <c r="A40683" s="1" t="s">
        <v>39029</v>
      </c>
      <c r="B40683" t="str">
        <f t="shared" si="1326"/>
        <v>https://www.udobaer.de/out/media/public/cust/others/s0000897-2021-ch_it.pdf</v>
      </c>
    </row>
    <row r="40684" spans="1:2" x14ac:dyDescent="0.2">
      <c r="A40684" s="1" t="s">
        <v>39030</v>
      </c>
      <c r="B40684" t="str">
        <f t="shared" si="1326"/>
        <v>https://www.udobaer.de/out/media/public/cust/others/s0000897-2021-ch_it.pdf</v>
      </c>
    </row>
    <row r="40685" spans="1:2" x14ac:dyDescent="0.2">
      <c r="A40685" s="1" t="s">
        <v>39031</v>
      </c>
      <c r="B40685" t="str">
        <f t="shared" si="1326"/>
        <v>https://www.udobaer.de/out/media/public/cust/others/s0000897-2021-ch_it.pdf</v>
      </c>
    </row>
    <row r="40686" spans="1:2" x14ac:dyDescent="0.2">
      <c r="A40686" s="1" t="s">
        <v>39032</v>
      </c>
      <c r="B40686" t="str">
        <f t="shared" si="1326"/>
        <v>https://www.udobaer.de/out/media/public/cust/others/s0000897-2021-ch_it.pdf</v>
      </c>
    </row>
    <row r="40687" spans="1:2" x14ac:dyDescent="0.2">
      <c r="A40687" s="1" t="s">
        <v>39033</v>
      </c>
      <c r="B40687" t="str">
        <f t="shared" si="1326"/>
        <v>https://www.udobaer.de/out/media/public/cust/others/s0000897-2021-ch_it.pdf</v>
      </c>
    </row>
    <row r="40688" spans="1:2" x14ac:dyDescent="0.2">
      <c r="A40688" s="1" t="s">
        <v>39034</v>
      </c>
      <c r="B40688" t="str">
        <f t="shared" si="1326"/>
        <v>https://www.udobaer.de/out/media/public/cust/others/s0000897-2021-ch_it.pdf</v>
      </c>
    </row>
    <row r="40689" spans="1:2" x14ac:dyDescent="0.2">
      <c r="A40689" s="1" t="s">
        <v>39035</v>
      </c>
      <c r="B40689" t="str">
        <f t="shared" si="1326"/>
        <v>https://www.udobaer.de/out/media/public/cust/others/s0000897-2021-ch_it.pdf</v>
      </c>
    </row>
    <row r="40690" spans="1:2" x14ac:dyDescent="0.2">
      <c r="A40690" s="1" t="s">
        <v>39036</v>
      </c>
      <c r="B40690" t="str">
        <f t="shared" si="1326"/>
        <v>https://www.udobaer.de/out/media/public/cust/others/s0000897-2021-ch_it.pdf</v>
      </c>
    </row>
    <row r="40691" spans="1:2" x14ac:dyDescent="0.2">
      <c r="A40691" s="1" t="s">
        <v>39037</v>
      </c>
      <c r="B40691" t="str">
        <f t="shared" si="1326"/>
        <v>https://www.udobaer.de/out/media/public/cust/others/s0000897-2021-ch_it.pdf</v>
      </c>
    </row>
    <row r="40692" spans="1:2" x14ac:dyDescent="0.2">
      <c r="A40692" s="1" t="s">
        <v>39038</v>
      </c>
      <c r="B40692" t="str">
        <f t="shared" si="1326"/>
        <v>https://www.udobaer.de/out/media/public/cust/others/s0000897-2021-ch_it.pdf</v>
      </c>
    </row>
    <row r="40693" spans="1:2" x14ac:dyDescent="0.2">
      <c r="A40693" s="1" t="s">
        <v>39039</v>
      </c>
      <c r="B40693" t="str">
        <f t="shared" si="1326"/>
        <v>https://www.udobaer.de/out/media/public/cust/others/s0000897-2021-ch_it.pdf</v>
      </c>
    </row>
    <row r="40694" spans="1:2" x14ac:dyDescent="0.2">
      <c r="A40694" s="1" t="s">
        <v>39040</v>
      </c>
      <c r="B40694" t="str">
        <f t="shared" si="1326"/>
        <v>https://www.udobaer.de/out/media/public/cust/others/s0000897-2021-ch_it.pdf</v>
      </c>
    </row>
    <row r="40695" spans="1:2" x14ac:dyDescent="0.2">
      <c r="A40695" s="1" t="s">
        <v>39041</v>
      </c>
      <c r="B40695" t="str">
        <f t="shared" si="1326"/>
        <v>https://www.udobaer.de/out/media/public/cust/others/s0000897-2021-ch_it.pdf</v>
      </c>
    </row>
    <row r="40696" spans="1:2" x14ac:dyDescent="0.2">
      <c r="A40696" s="1" t="s">
        <v>39042</v>
      </c>
      <c r="B40696" t="str">
        <f t="shared" si="1326"/>
        <v>https://www.udobaer.de/out/media/public/cust/others/s0000897-2021-ch_it.pdf</v>
      </c>
    </row>
    <row r="40697" spans="1:2" x14ac:dyDescent="0.2">
      <c r="A40697" s="1" t="s">
        <v>39043</v>
      </c>
      <c r="B40697" t="str">
        <f t="shared" si="1326"/>
        <v>https://www.udobaer.de/out/media/public/cust/others/s0000897-2021-ch_it.pdf</v>
      </c>
    </row>
    <row r="40698" spans="1:2" x14ac:dyDescent="0.2">
      <c r="A40698" s="1" t="s">
        <v>39044</v>
      </c>
      <c r="B40698" t="str">
        <f t="shared" si="1326"/>
        <v>https://www.udobaer.de/out/media/public/cust/others/s0000897-2021-ch_it.pdf</v>
      </c>
    </row>
    <row r="40699" spans="1:2" x14ac:dyDescent="0.2">
      <c r="A40699" s="1" t="s">
        <v>39045</v>
      </c>
      <c r="B40699" t="str">
        <f t="shared" si="1326"/>
        <v>https://www.udobaer.de/out/media/public/cust/others/s0000897-2021-ch_it.pdf</v>
      </c>
    </row>
    <row r="40700" spans="1:2" x14ac:dyDescent="0.2">
      <c r="A40700" s="1" t="s">
        <v>39046</v>
      </c>
      <c r="B40700" t="str">
        <f t="shared" si="1326"/>
        <v>https://www.udobaer.de/out/media/public/cust/others/s0000897-2021-ch_it.pdf</v>
      </c>
    </row>
    <row r="40701" spans="1:2" x14ac:dyDescent="0.2">
      <c r="A40701" s="1" t="s">
        <v>39047</v>
      </c>
      <c r="B40701" t="str">
        <f t="shared" si="1326"/>
        <v>https://www.udobaer.de/out/media/public/cust/others/s0000897-2021-ch_it.pdf</v>
      </c>
    </row>
    <row r="40702" spans="1:2" x14ac:dyDescent="0.2">
      <c r="A40702" s="1" t="s">
        <v>39048</v>
      </c>
      <c r="B40702" t="str">
        <f t="shared" si="1326"/>
        <v>https://www.udobaer.de/out/media/public/cust/others/s0000897-2021-ch_it.pdf</v>
      </c>
    </row>
    <row r="40703" spans="1:2" x14ac:dyDescent="0.2">
      <c r="A40703" s="1" t="s">
        <v>39049</v>
      </c>
      <c r="B40703" t="str">
        <f t="shared" ref="B40703:B40721" si="1327">HYPERLINK("https://www.udobaer.de/out/media/public/cust/others/s0000897-2021-ch_it.pdf")</f>
        <v>https://www.udobaer.de/out/media/public/cust/others/s0000897-2021-ch_it.pdf</v>
      </c>
    </row>
    <row r="40704" spans="1:2" x14ac:dyDescent="0.2">
      <c r="A40704" s="1" t="s">
        <v>39050</v>
      </c>
      <c r="B40704" t="str">
        <f t="shared" si="1327"/>
        <v>https://www.udobaer.de/out/media/public/cust/others/s0000897-2021-ch_it.pdf</v>
      </c>
    </row>
    <row r="40705" spans="1:2" x14ac:dyDescent="0.2">
      <c r="A40705" s="1" t="s">
        <v>39051</v>
      </c>
      <c r="B40705" t="str">
        <f t="shared" si="1327"/>
        <v>https://www.udobaer.de/out/media/public/cust/others/s0000897-2021-ch_it.pdf</v>
      </c>
    </row>
    <row r="40706" spans="1:2" x14ac:dyDescent="0.2">
      <c r="A40706" s="1" t="s">
        <v>39052</v>
      </c>
      <c r="B40706" t="str">
        <f t="shared" si="1327"/>
        <v>https://www.udobaer.de/out/media/public/cust/others/s0000897-2021-ch_it.pdf</v>
      </c>
    </row>
    <row r="40707" spans="1:2" x14ac:dyDescent="0.2">
      <c r="A40707" s="1" t="s">
        <v>39778</v>
      </c>
      <c r="B40707" t="str">
        <f t="shared" si="1327"/>
        <v>https://www.udobaer.de/out/media/public/cust/others/s0000897-2021-ch_it.pdf</v>
      </c>
    </row>
    <row r="40708" spans="1:2" x14ac:dyDescent="0.2">
      <c r="A40708" s="1" t="s">
        <v>39779</v>
      </c>
      <c r="B40708" t="str">
        <f t="shared" si="1327"/>
        <v>https://www.udobaer.de/out/media/public/cust/others/s0000897-2021-ch_it.pdf</v>
      </c>
    </row>
    <row r="40709" spans="1:2" x14ac:dyDescent="0.2">
      <c r="A40709" s="1" t="s">
        <v>39780</v>
      </c>
      <c r="B40709" t="str">
        <f t="shared" si="1327"/>
        <v>https://www.udobaer.de/out/media/public/cust/others/s0000897-2021-ch_it.pdf</v>
      </c>
    </row>
    <row r="40710" spans="1:2" x14ac:dyDescent="0.2">
      <c r="A40710" s="1" t="s">
        <v>39781</v>
      </c>
      <c r="B40710" t="str">
        <f t="shared" si="1327"/>
        <v>https://www.udobaer.de/out/media/public/cust/others/s0000897-2021-ch_it.pdf</v>
      </c>
    </row>
    <row r="40711" spans="1:2" x14ac:dyDescent="0.2">
      <c r="A40711" s="1" t="s">
        <v>39786</v>
      </c>
      <c r="B40711" t="str">
        <f t="shared" si="1327"/>
        <v>https://www.udobaer.de/out/media/public/cust/others/s0000897-2021-ch_it.pdf</v>
      </c>
    </row>
    <row r="40712" spans="1:2" x14ac:dyDescent="0.2">
      <c r="A40712" s="1" t="s">
        <v>39787</v>
      </c>
      <c r="B40712" t="str">
        <f t="shared" si="1327"/>
        <v>https://www.udobaer.de/out/media/public/cust/others/s0000897-2021-ch_it.pdf</v>
      </c>
    </row>
    <row r="40713" spans="1:2" x14ac:dyDescent="0.2">
      <c r="A40713" s="1" t="s">
        <v>39788</v>
      </c>
      <c r="B40713" t="str">
        <f t="shared" si="1327"/>
        <v>https://www.udobaer.de/out/media/public/cust/others/s0000897-2021-ch_it.pdf</v>
      </c>
    </row>
    <row r="40714" spans="1:2" x14ac:dyDescent="0.2">
      <c r="A40714" s="1" t="s">
        <v>39789</v>
      </c>
      <c r="B40714" t="str">
        <f t="shared" si="1327"/>
        <v>https://www.udobaer.de/out/media/public/cust/others/s0000897-2021-ch_it.pdf</v>
      </c>
    </row>
    <row r="40715" spans="1:2" x14ac:dyDescent="0.2">
      <c r="A40715" s="1" t="s">
        <v>39880</v>
      </c>
      <c r="B40715" t="str">
        <f t="shared" si="1327"/>
        <v>https://www.udobaer.de/out/media/public/cust/others/s0000897-2021-ch_it.pdf</v>
      </c>
    </row>
    <row r="40716" spans="1:2" x14ac:dyDescent="0.2">
      <c r="A40716" s="1" t="s">
        <v>39881</v>
      </c>
      <c r="B40716" t="str">
        <f t="shared" si="1327"/>
        <v>https://www.udobaer.de/out/media/public/cust/others/s0000897-2021-ch_it.pdf</v>
      </c>
    </row>
    <row r="40717" spans="1:2" x14ac:dyDescent="0.2">
      <c r="A40717" s="1" t="s">
        <v>39882</v>
      </c>
      <c r="B40717" t="str">
        <f t="shared" si="1327"/>
        <v>https://www.udobaer.de/out/media/public/cust/others/s0000897-2021-ch_it.pdf</v>
      </c>
    </row>
    <row r="40718" spans="1:2" x14ac:dyDescent="0.2">
      <c r="A40718" s="1" t="s">
        <v>39883</v>
      </c>
      <c r="B40718" t="str">
        <f t="shared" si="1327"/>
        <v>https://www.udobaer.de/out/media/public/cust/others/s0000897-2021-ch_it.pdf</v>
      </c>
    </row>
    <row r="40719" spans="1:2" x14ac:dyDescent="0.2">
      <c r="A40719" s="1" t="s">
        <v>39884</v>
      </c>
      <c r="B40719" t="str">
        <f t="shared" si="1327"/>
        <v>https://www.udobaer.de/out/media/public/cust/others/s0000897-2021-ch_it.pdf</v>
      </c>
    </row>
    <row r="40720" spans="1:2" x14ac:dyDescent="0.2">
      <c r="A40720" s="1" t="s">
        <v>39885</v>
      </c>
      <c r="B40720" t="str">
        <f t="shared" si="1327"/>
        <v>https://www.udobaer.de/out/media/public/cust/others/s0000897-2021-ch_it.pdf</v>
      </c>
    </row>
    <row r="40721" spans="1:2" x14ac:dyDescent="0.2">
      <c r="A40721" s="1" t="s">
        <v>39908</v>
      </c>
      <c r="B40721" t="str">
        <f t="shared" si="1327"/>
        <v>https://www.udobaer.de/out/media/public/cust/others/s0000897-2021-ch_it.pdf</v>
      </c>
    </row>
    <row r="40722" spans="1:2" x14ac:dyDescent="0.2">
      <c r="A40722" s="1" t="s">
        <v>3883</v>
      </c>
      <c r="B40722" t="str">
        <f t="shared" ref="B40722:B40785" si="1328">HYPERLINK("https://www.udobaer.de/out/media/public/cust/others/s0000898-2021-ch_it.pdf")</f>
        <v>https://www.udobaer.de/out/media/public/cust/others/s0000898-2021-ch_it.pdf</v>
      </c>
    </row>
    <row r="40723" spans="1:2" x14ac:dyDescent="0.2">
      <c r="A40723" s="1" t="s">
        <v>3884</v>
      </c>
      <c r="B40723" t="str">
        <f t="shared" si="1328"/>
        <v>https://www.udobaer.de/out/media/public/cust/others/s0000898-2021-ch_it.pdf</v>
      </c>
    </row>
    <row r="40724" spans="1:2" x14ac:dyDescent="0.2">
      <c r="A40724" s="1" t="s">
        <v>3885</v>
      </c>
      <c r="B40724" t="str">
        <f t="shared" si="1328"/>
        <v>https://www.udobaer.de/out/media/public/cust/others/s0000898-2021-ch_it.pdf</v>
      </c>
    </row>
    <row r="40725" spans="1:2" x14ac:dyDescent="0.2">
      <c r="A40725" s="1" t="s">
        <v>3886</v>
      </c>
      <c r="B40725" t="str">
        <f t="shared" si="1328"/>
        <v>https://www.udobaer.de/out/media/public/cust/others/s0000898-2021-ch_it.pdf</v>
      </c>
    </row>
    <row r="40726" spans="1:2" x14ac:dyDescent="0.2">
      <c r="A40726" s="1" t="s">
        <v>3887</v>
      </c>
      <c r="B40726" t="str">
        <f t="shared" si="1328"/>
        <v>https://www.udobaer.de/out/media/public/cust/others/s0000898-2021-ch_it.pdf</v>
      </c>
    </row>
    <row r="40727" spans="1:2" x14ac:dyDescent="0.2">
      <c r="A40727" s="1" t="s">
        <v>3888</v>
      </c>
      <c r="B40727" t="str">
        <f t="shared" si="1328"/>
        <v>https://www.udobaer.de/out/media/public/cust/others/s0000898-2021-ch_it.pdf</v>
      </c>
    </row>
    <row r="40728" spans="1:2" x14ac:dyDescent="0.2">
      <c r="A40728" s="1" t="s">
        <v>3889</v>
      </c>
      <c r="B40728" t="str">
        <f t="shared" si="1328"/>
        <v>https://www.udobaer.de/out/media/public/cust/others/s0000898-2021-ch_it.pdf</v>
      </c>
    </row>
    <row r="40729" spans="1:2" x14ac:dyDescent="0.2">
      <c r="A40729" s="1" t="s">
        <v>3890</v>
      </c>
      <c r="B40729" t="str">
        <f t="shared" si="1328"/>
        <v>https://www.udobaer.de/out/media/public/cust/others/s0000898-2021-ch_it.pdf</v>
      </c>
    </row>
    <row r="40730" spans="1:2" x14ac:dyDescent="0.2">
      <c r="A40730" s="1" t="s">
        <v>3891</v>
      </c>
      <c r="B40730" t="str">
        <f t="shared" si="1328"/>
        <v>https://www.udobaer.de/out/media/public/cust/others/s0000898-2021-ch_it.pdf</v>
      </c>
    </row>
    <row r="40731" spans="1:2" x14ac:dyDescent="0.2">
      <c r="A40731" s="1" t="s">
        <v>3892</v>
      </c>
      <c r="B40731" t="str">
        <f t="shared" si="1328"/>
        <v>https://www.udobaer.de/out/media/public/cust/others/s0000898-2021-ch_it.pdf</v>
      </c>
    </row>
    <row r="40732" spans="1:2" x14ac:dyDescent="0.2">
      <c r="A40732" s="1" t="s">
        <v>3893</v>
      </c>
      <c r="B40732" t="str">
        <f t="shared" si="1328"/>
        <v>https://www.udobaer.de/out/media/public/cust/others/s0000898-2021-ch_it.pdf</v>
      </c>
    </row>
    <row r="40733" spans="1:2" x14ac:dyDescent="0.2">
      <c r="A40733" s="1" t="s">
        <v>3894</v>
      </c>
      <c r="B40733" t="str">
        <f t="shared" si="1328"/>
        <v>https://www.udobaer.de/out/media/public/cust/others/s0000898-2021-ch_it.pdf</v>
      </c>
    </row>
    <row r="40734" spans="1:2" x14ac:dyDescent="0.2">
      <c r="A40734" s="1" t="s">
        <v>3895</v>
      </c>
      <c r="B40734" t="str">
        <f t="shared" si="1328"/>
        <v>https://www.udobaer.de/out/media/public/cust/others/s0000898-2021-ch_it.pdf</v>
      </c>
    </row>
    <row r="40735" spans="1:2" x14ac:dyDescent="0.2">
      <c r="A40735" s="1" t="s">
        <v>3896</v>
      </c>
      <c r="B40735" t="str">
        <f t="shared" si="1328"/>
        <v>https://www.udobaer.de/out/media/public/cust/others/s0000898-2021-ch_it.pdf</v>
      </c>
    </row>
    <row r="40736" spans="1:2" x14ac:dyDescent="0.2">
      <c r="A40736" s="1" t="s">
        <v>3897</v>
      </c>
      <c r="B40736" t="str">
        <f t="shared" si="1328"/>
        <v>https://www.udobaer.de/out/media/public/cust/others/s0000898-2021-ch_it.pdf</v>
      </c>
    </row>
    <row r="40737" spans="1:2" x14ac:dyDescent="0.2">
      <c r="A40737" s="1" t="s">
        <v>3898</v>
      </c>
      <c r="B40737" t="str">
        <f t="shared" si="1328"/>
        <v>https://www.udobaer.de/out/media/public/cust/others/s0000898-2021-ch_it.pdf</v>
      </c>
    </row>
    <row r="40738" spans="1:2" x14ac:dyDescent="0.2">
      <c r="A40738" s="1" t="s">
        <v>3899</v>
      </c>
      <c r="B40738" t="str">
        <f t="shared" si="1328"/>
        <v>https://www.udobaer.de/out/media/public/cust/others/s0000898-2021-ch_it.pdf</v>
      </c>
    </row>
    <row r="40739" spans="1:2" x14ac:dyDescent="0.2">
      <c r="A40739" s="1" t="s">
        <v>3900</v>
      </c>
      <c r="B40739" t="str">
        <f t="shared" si="1328"/>
        <v>https://www.udobaer.de/out/media/public/cust/others/s0000898-2021-ch_it.pdf</v>
      </c>
    </row>
    <row r="40740" spans="1:2" x14ac:dyDescent="0.2">
      <c r="A40740" s="1" t="s">
        <v>3901</v>
      </c>
      <c r="B40740" t="str">
        <f t="shared" si="1328"/>
        <v>https://www.udobaer.de/out/media/public/cust/others/s0000898-2021-ch_it.pdf</v>
      </c>
    </row>
    <row r="40741" spans="1:2" x14ac:dyDescent="0.2">
      <c r="A40741" s="1" t="s">
        <v>3902</v>
      </c>
      <c r="B40741" t="str">
        <f t="shared" si="1328"/>
        <v>https://www.udobaer.de/out/media/public/cust/others/s0000898-2021-ch_it.pdf</v>
      </c>
    </row>
    <row r="40742" spans="1:2" x14ac:dyDescent="0.2">
      <c r="A40742" s="1" t="s">
        <v>3903</v>
      </c>
      <c r="B40742" t="str">
        <f t="shared" si="1328"/>
        <v>https://www.udobaer.de/out/media/public/cust/others/s0000898-2021-ch_it.pdf</v>
      </c>
    </row>
    <row r="40743" spans="1:2" x14ac:dyDescent="0.2">
      <c r="A40743" s="1" t="s">
        <v>3904</v>
      </c>
      <c r="B40743" t="str">
        <f t="shared" si="1328"/>
        <v>https://www.udobaer.de/out/media/public/cust/others/s0000898-2021-ch_it.pdf</v>
      </c>
    </row>
    <row r="40744" spans="1:2" x14ac:dyDescent="0.2">
      <c r="A40744" s="1" t="s">
        <v>3905</v>
      </c>
      <c r="B40744" t="str">
        <f t="shared" si="1328"/>
        <v>https://www.udobaer.de/out/media/public/cust/others/s0000898-2021-ch_it.pdf</v>
      </c>
    </row>
    <row r="40745" spans="1:2" x14ac:dyDescent="0.2">
      <c r="A40745" s="1" t="s">
        <v>3906</v>
      </c>
      <c r="B40745" t="str">
        <f t="shared" si="1328"/>
        <v>https://www.udobaer.de/out/media/public/cust/others/s0000898-2021-ch_it.pdf</v>
      </c>
    </row>
    <row r="40746" spans="1:2" x14ac:dyDescent="0.2">
      <c r="A40746" s="1" t="s">
        <v>3907</v>
      </c>
      <c r="B40746" t="str">
        <f t="shared" si="1328"/>
        <v>https://www.udobaer.de/out/media/public/cust/others/s0000898-2021-ch_it.pdf</v>
      </c>
    </row>
    <row r="40747" spans="1:2" x14ac:dyDescent="0.2">
      <c r="A40747" s="1" t="s">
        <v>3908</v>
      </c>
      <c r="B40747" t="str">
        <f t="shared" si="1328"/>
        <v>https://www.udobaer.de/out/media/public/cust/others/s0000898-2021-ch_it.pdf</v>
      </c>
    </row>
    <row r="40748" spans="1:2" x14ac:dyDescent="0.2">
      <c r="A40748" s="1" t="s">
        <v>3909</v>
      </c>
      <c r="B40748" t="str">
        <f t="shared" si="1328"/>
        <v>https://www.udobaer.de/out/media/public/cust/others/s0000898-2021-ch_it.pdf</v>
      </c>
    </row>
    <row r="40749" spans="1:2" x14ac:dyDescent="0.2">
      <c r="A40749" s="1" t="s">
        <v>3910</v>
      </c>
      <c r="B40749" t="str">
        <f t="shared" si="1328"/>
        <v>https://www.udobaer.de/out/media/public/cust/others/s0000898-2021-ch_it.pdf</v>
      </c>
    </row>
    <row r="40750" spans="1:2" x14ac:dyDescent="0.2">
      <c r="A40750" s="1" t="s">
        <v>3911</v>
      </c>
      <c r="B40750" t="str">
        <f t="shared" si="1328"/>
        <v>https://www.udobaer.de/out/media/public/cust/others/s0000898-2021-ch_it.pdf</v>
      </c>
    </row>
    <row r="40751" spans="1:2" x14ac:dyDescent="0.2">
      <c r="A40751" s="1" t="s">
        <v>3912</v>
      </c>
      <c r="B40751" t="str">
        <f t="shared" si="1328"/>
        <v>https://www.udobaer.de/out/media/public/cust/others/s0000898-2021-ch_it.pdf</v>
      </c>
    </row>
    <row r="40752" spans="1:2" x14ac:dyDescent="0.2">
      <c r="A40752" s="1" t="s">
        <v>3913</v>
      </c>
      <c r="B40752" t="str">
        <f t="shared" si="1328"/>
        <v>https://www.udobaer.de/out/media/public/cust/others/s0000898-2021-ch_it.pdf</v>
      </c>
    </row>
    <row r="40753" spans="1:2" x14ac:dyDescent="0.2">
      <c r="A40753" s="1" t="s">
        <v>3914</v>
      </c>
      <c r="B40753" t="str">
        <f t="shared" si="1328"/>
        <v>https://www.udobaer.de/out/media/public/cust/others/s0000898-2021-ch_it.pdf</v>
      </c>
    </row>
    <row r="40754" spans="1:2" x14ac:dyDescent="0.2">
      <c r="A40754" s="1" t="s">
        <v>3915</v>
      </c>
      <c r="B40754" t="str">
        <f t="shared" si="1328"/>
        <v>https://www.udobaer.de/out/media/public/cust/others/s0000898-2021-ch_it.pdf</v>
      </c>
    </row>
    <row r="40755" spans="1:2" x14ac:dyDescent="0.2">
      <c r="A40755" s="1" t="s">
        <v>3916</v>
      </c>
      <c r="B40755" t="str">
        <f t="shared" si="1328"/>
        <v>https://www.udobaer.de/out/media/public/cust/others/s0000898-2021-ch_it.pdf</v>
      </c>
    </row>
    <row r="40756" spans="1:2" x14ac:dyDescent="0.2">
      <c r="A40756" s="1" t="s">
        <v>3917</v>
      </c>
      <c r="B40756" t="str">
        <f t="shared" si="1328"/>
        <v>https://www.udobaer.de/out/media/public/cust/others/s0000898-2021-ch_it.pdf</v>
      </c>
    </row>
    <row r="40757" spans="1:2" x14ac:dyDescent="0.2">
      <c r="A40757" s="1" t="s">
        <v>3918</v>
      </c>
      <c r="B40757" t="str">
        <f t="shared" si="1328"/>
        <v>https://www.udobaer.de/out/media/public/cust/others/s0000898-2021-ch_it.pdf</v>
      </c>
    </row>
    <row r="40758" spans="1:2" x14ac:dyDescent="0.2">
      <c r="A40758" s="1" t="s">
        <v>3919</v>
      </c>
      <c r="B40758" t="str">
        <f t="shared" si="1328"/>
        <v>https://www.udobaer.de/out/media/public/cust/others/s0000898-2021-ch_it.pdf</v>
      </c>
    </row>
    <row r="40759" spans="1:2" x14ac:dyDescent="0.2">
      <c r="A40759" s="1" t="s">
        <v>3920</v>
      </c>
      <c r="B40759" t="str">
        <f t="shared" si="1328"/>
        <v>https://www.udobaer.de/out/media/public/cust/others/s0000898-2021-ch_it.pdf</v>
      </c>
    </row>
    <row r="40760" spans="1:2" x14ac:dyDescent="0.2">
      <c r="A40760" s="1" t="s">
        <v>3921</v>
      </c>
      <c r="B40760" t="str">
        <f t="shared" si="1328"/>
        <v>https://www.udobaer.de/out/media/public/cust/others/s0000898-2021-ch_it.pdf</v>
      </c>
    </row>
    <row r="40761" spans="1:2" x14ac:dyDescent="0.2">
      <c r="A40761" s="1" t="s">
        <v>3922</v>
      </c>
      <c r="B40761" t="str">
        <f t="shared" si="1328"/>
        <v>https://www.udobaer.de/out/media/public/cust/others/s0000898-2021-ch_it.pdf</v>
      </c>
    </row>
    <row r="40762" spans="1:2" x14ac:dyDescent="0.2">
      <c r="A40762" s="1" t="s">
        <v>3923</v>
      </c>
      <c r="B40762" t="str">
        <f t="shared" si="1328"/>
        <v>https://www.udobaer.de/out/media/public/cust/others/s0000898-2021-ch_it.pdf</v>
      </c>
    </row>
    <row r="40763" spans="1:2" x14ac:dyDescent="0.2">
      <c r="A40763" s="1" t="s">
        <v>3924</v>
      </c>
      <c r="B40763" t="str">
        <f t="shared" si="1328"/>
        <v>https://www.udobaer.de/out/media/public/cust/others/s0000898-2021-ch_it.pdf</v>
      </c>
    </row>
    <row r="40764" spans="1:2" x14ac:dyDescent="0.2">
      <c r="A40764" s="1" t="s">
        <v>3925</v>
      </c>
      <c r="B40764" t="str">
        <f t="shared" si="1328"/>
        <v>https://www.udobaer.de/out/media/public/cust/others/s0000898-2021-ch_it.pdf</v>
      </c>
    </row>
    <row r="40765" spans="1:2" x14ac:dyDescent="0.2">
      <c r="A40765" s="1" t="s">
        <v>3926</v>
      </c>
      <c r="B40765" t="str">
        <f t="shared" si="1328"/>
        <v>https://www.udobaer.de/out/media/public/cust/others/s0000898-2021-ch_it.pdf</v>
      </c>
    </row>
    <row r="40766" spans="1:2" x14ac:dyDescent="0.2">
      <c r="A40766" s="1" t="s">
        <v>3927</v>
      </c>
      <c r="B40766" t="str">
        <f t="shared" si="1328"/>
        <v>https://www.udobaer.de/out/media/public/cust/others/s0000898-2021-ch_it.pdf</v>
      </c>
    </row>
    <row r="40767" spans="1:2" x14ac:dyDescent="0.2">
      <c r="A40767" s="1" t="s">
        <v>3928</v>
      </c>
      <c r="B40767" t="str">
        <f t="shared" si="1328"/>
        <v>https://www.udobaer.de/out/media/public/cust/others/s0000898-2021-ch_it.pdf</v>
      </c>
    </row>
    <row r="40768" spans="1:2" x14ac:dyDescent="0.2">
      <c r="A40768" s="1" t="s">
        <v>3929</v>
      </c>
      <c r="B40768" t="str">
        <f t="shared" si="1328"/>
        <v>https://www.udobaer.de/out/media/public/cust/others/s0000898-2021-ch_it.pdf</v>
      </c>
    </row>
    <row r="40769" spans="1:2" x14ac:dyDescent="0.2">
      <c r="A40769" s="1" t="s">
        <v>3930</v>
      </c>
      <c r="B40769" t="str">
        <f t="shared" si="1328"/>
        <v>https://www.udobaer.de/out/media/public/cust/others/s0000898-2021-ch_it.pdf</v>
      </c>
    </row>
    <row r="40770" spans="1:2" x14ac:dyDescent="0.2">
      <c r="A40770" s="1" t="s">
        <v>25016</v>
      </c>
      <c r="B40770" t="str">
        <f t="shared" si="1328"/>
        <v>https://www.udobaer.de/out/media/public/cust/others/s0000898-2021-ch_it.pdf</v>
      </c>
    </row>
    <row r="40771" spans="1:2" x14ac:dyDescent="0.2">
      <c r="A40771" s="1" t="s">
        <v>25017</v>
      </c>
      <c r="B40771" t="str">
        <f t="shared" si="1328"/>
        <v>https://www.udobaer.de/out/media/public/cust/others/s0000898-2021-ch_it.pdf</v>
      </c>
    </row>
    <row r="40772" spans="1:2" x14ac:dyDescent="0.2">
      <c r="A40772" s="1" t="s">
        <v>25018</v>
      </c>
      <c r="B40772" t="str">
        <f t="shared" si="1328"/>
        <v>https://www.udobaer.de/out/media/public/cust/others/s0000898-2021-ch_it.pdf</v>
      </c>
    </row>
    <row r="40773" spans="1:2" x14ac:dyDescent="0.2">
      <c r="A40773" s="1" t="s">
        <v>25019</v>
      </c>
      <c r="B40773" t="str">
        <f t="shared" si="1328"/>
        <v>https://www.udobaer.de/out/media/public/cust/others/s0000898-2021-ch_it.pdf</v>
      </c>
    </row>
    <row r="40774" spans="1:2" x14ac:dyDescent="0.2">
      <c r="A40774" s="1" t="s">
        <v>25020</v>
      </c>
      <c r="B40774" t="str">
        <f t="shared" si="1328"/>
        <v>https://www.udobaer.de/out/media/public/cust/others/s0000898-2021-ch_it.pdf</v>
      </c>
    </row>
    <row r="40775" spans="1:2" x14ac:dyDescent="0.2">
      <c r="A40775" s="1" t="s">
        <v>25021</v>
      </c>
      <c r="B40775" t="str">
        <f t="shared" si="1328"/>
        <v>https://www.udobaer.de/out/media/public/cust/others/s0000898-2021-ch_it.pdf</v>
      </c>
    </row>
    <row r="40776" spans="1:2" x14ac:dyDescent="0.2">
      <c r="A40776" s="1" t="s">
        <v>25022</v>
      </c>
      <c r="B40776" t="str">
        <f t="shared" si="1328"/>
        <v>https://www.udobaer.de/out/media/public/cust/others/s0000898-2021-ch_it.pdf</v>
      </c>
    </row>
    <row r="40777" spans="1:2" x14ac:dyDescent="0.2">
      <c r="A40777" s="1" t="s">
        <v>25023</v>
      </c>
      <c r="B40777" t="str">
        <f t="shared" si="1328"/>
        <v>https://www.udobaer.de/out/media/public/cust/others/s0000898-2021-ch_it.pdf</v>
      </c>
    </row>
    <row r="40778" spans="1:2" x14ac:dyDescent="0.2">
      <c r="A40778" s="1" t="s">
        <v>25024</v>
      </c>
      <c r="B40778" t="str">
        <f t="shared" si="1328"/>
        <v>https://www.udobaer.de/out/media/public/cust/others/s0000898-2021-ch_it.pdf</v>
      </c>
    </row>
    <row r="40779" spans="1:2" x14ac:dyDescent="0.2">
      <c r="A40779" s="1" t="s">
        <v>25025</v>
      </c>
      <c r="B40779" t="str">
        <f t="shared" si="1328"/>
        <v>https://www.udobaer.de/out/media/public/cust/others/s0000898-2021-ch_it.pdf</v>
      </c>
    </row>
    <row r="40780" spans="1:2" x14ac:dyDescent="0.2">
      <c r="A40780" s="1" t="s">
        <v>25026</v>
      </c>
      <c r="B40780" t="str">
        <f t="shared" si="1328"/>
        <v>https://www.udobaer.de/out/media/public/cust/others/s0000898-2021-ch_it.pdf</v>
      </c>
    </row>
    <row r="40781" spans="1:2" x14ac:dyDescent="0.2">
      <c r="A40781" s="1" t="s">
        <v>25027</v>
      </c>
      <c r="B40781" t="str">
        <f t="shared" si="1328"/>
        <v>https://www.udobaer.de/out/media/public/cust/others/s0000898-2021-ch_it.pdf</v>
      </c>
    </row>
    <row r="40782" spans="1:2" x14ac:dyDescent="0.2">
      <c r="A40782" s="1" t="s">
        <v>25028</v>
      </c>
      <c r="B40782" t="str">
        <f t="shared" si="1328"/>
        <v>https://www.udobaer.de/out/media/public/cust/others/s0000898-2021-ch_it.pdf</v>
      </c>
    </row>
    <row r="40783" spans="1:2" x14ac:dyDescent="0.2">
      <c r="A40783" s="1" t="s">
        <v>25029</v>
      </c>
      <c r="B40783" t="str">
        <f t="shared" si="1328"/>
        <v>https://www.udobaer.de/out/media/public/cust/others/s0000898-2021-ch_it.pdf</v>
      </c>
    </row>
    <row r="40784" spans="1:2" x14ac:dyDescent="0.2">
      <c r="A40784" s="1" t="s">
        <v>25030</v>
      </c>
      <c r="B40784" t="str">
        <f t="shared" si="1328"/>
        <v>https://www.udobaer.de/out/media/public/cust/others/s0000898-2021-ch_it.pdf</v>
      </c>
    </row>
    <row r="40785" spans="1:2" x14ac:dyDescent="0.2">
      <c r="A40785" s="1" t="s">
        <v>25031</v>
      </c>
      <c r="B40785" t="str">
        <f t="shared" si="1328"/>
        <v>https://www.udobaer.de/out/media/public/cust/others/s0000898-2021-ch_it.pdf</v>
      </c>
    </row>
    <row r="40786" spans="1:2" x14ac:dyDescent="0.2">
      <c r="A40786" s="1" t="s">
        <v>25032</v>
      </c>
      <c r="B40786" t="str">
        <f t="shared" ref="B40786:B40849" si="1329">HYPERLINK("https://www.udobaer.de/out/media/public/cust/others/s0000898-2021-ch_it.pdf")</f>
        <v>https://www.udobaer.de/out/media/public/cust/others/s0000898-2021-ch_it.pdf</v>
      </c>
    </row>
    <row r="40787" spans="1:2" x14ac:dyDescent="0.2">
      <c r="A40787" s="1" t="s">
        <v>25033</v>
      </c>
      <c r="B40787" t="str">
        <f t="shared" si="1329"/>
        <v>https://www.udobaer.de/out/media/public/cust/others/s0000898-2021-ch_it.pdf</v>
      </c>
    </row>
    <row r="40788" spans="1:2" x14ac:dyDescent="0.2">
      <c r="A40788" s="1" t="s">
        <v>25034</v>
      </c>
      <c r="B40788" t="str">
        <f t="shared" si="1329"/>
        <v>https://www.udobaer.de/out/media/public/cust/others/s0000898-2021-ch_it.pdf</v>
      </c>
    </row>
    <row r="40789" spans="1:2" x14ac:dyDescent="0.2">
      <c r="A40789" s="1" t="s">
        <v>25035</v>
      </c>
      <c r="B40789" t="str">
        <f t="shared" si="1329"/>
        <v>https://www.udobaer.de/out/media/public/cust/others/s0000898-2021-ch_it.pdf</v>
      </c>
    </row>
    <row r="40790" spans="1:2" x14ac:dyDescent="0.2">
      <c r="A40790" s="1" t="s">
        <v>25036</v>
      </c>
      <c r="B40790" t="str">
        <f t="shared" si="1329"/>
        <v>https://www.udobaer.de/out/media/public/cust/others/s0000898-2021-ch_it.pdf</v>
      </c>
    </row>
    <row r="40791" spans="1:2" x14ac:dyDescent="0.2">
      <c r="A40791" s="1" t="s">
        <v>25037</v>
      </c>
      <c r="B40791" t="str">
        <f t="shared" si="1329"/>
        <v>https://www.udobaer.de/out/media/public/cust/others/s0000898-2021-ch_it.pdf</v>
      </c>
    </row>
    <row r="40792" spans="1:2" x14ac:dyDescent="0.2">
      <c r="A40792" s="1" t="s">
        <v>25038</v>
      </c>
      <c r="B40792" t="str">
        <f t="shared" si="1329"/>
        <v>https://www.udobaer.de/out/media/public/cust/others/s0000898-2021-ch_it.pdf</v>
      </c>
    </row>
    <row r="40793" spans="1:2" x14ac:dyDescent="0.2">
      <c r="A40793" s="1" t="s">
        <v>25039</v>
      </c>
      <c r="B40793" t="str">
        <f t="shared" si="1329"/>
        <v>https://www.udobaer.de/out/media/public/cust/others/s0000898-2021-ch_it.pdf</v>
      </c>
    </row>
    <row r="40794" spans="1:2" x14ac:dyDescent="0.2">
      <c r="A40794" s="1" t="s">
        <v>25040</v>
      </c>
      <c r="B40794" t="str">
        <f t="shared" si="1329"/>
        <v>https://www.udobaer.de/out/media/public/cust/others/s0000898-2021-ch_it.pdf</v>
      </c>
    </row>
    <row r="40795" spans="1:2" x14ac:dyDescent="0.2">
      <c r="A40795" s="1" t="s">
        <v>25041</v>
      </c>
      <c r="B40795" t="str">
        <f t="shared" si="1329"/>
        <v>https://www.udobaer.de/out/media/public/cust/others/s0000898-2021-ch_it.pdf</v>
      </c>
    </row>
    <row r="40796" spans="1:2" x14ac:dyDescent="0.2">
      <c r="A40796" s="1" t="s">
        <v>25042</v>
      </c>
      <c r="B40796" t="str">
        <f t="shared" si="1329"/>
        <v>https://www.udobaer.de/out/media/public/cust/others/s0000898-2021-ch_it.pdf</v>
      </c>
    </row>
    <row r="40797" spans="1:2" x14ac:dyDescent="0.2">
      <c r="A40797" s="1" t="s">
        <v>25043</v>
      </c>
      <c r="B40797" t="str">
        <f t="shared" si="1329"/>
        <v>https://www.udobaer.de/out/media/public/cust/others/s0000898-2021-ch_it.pdf</v>
      </c>
    </row>
    <row r="40798" spans="1:2" x14ac:dyDescent="0.2">
      <c r="A40798" s="1" t="s">
        <v>25044</v>
      </c>
      <c r="B40798" t="str">
        <f t="shared" si="1329"/>
        <v>https://www.udobaer.de/out/media/public/cust/others/s0000898-2021-ch_it.pdf</v>
      </c>
    </row>
    <row r="40799" spans="1:2" x14ac:dyDescent="0.2">
      <c r="A40799" s="1" t="s">
        <v>25045</v>
      </c>
      <c r="B40799" t="str">
        <f t="shared" si="1329"/>
        <v>https://www.udobaer.de/out/media/public/cust/others/s0000898-2021-ch_it.pdf</v>
      </c>
    </row>
    <row r="40800" spans="1:2" x14ac:dyDescent="0.2">
      <c r="A40800" s="1" t="s">
        <v>25046</v>
      </c>
      <c r="B40800" t="str">
        <f t="shared" si="1329"/>
        <v>https://www.udobaer.de/out/media/public/cust/others/s0000898-2021-ch_it.pdf</v>
      </c>
    </row>
    <row r="40801" spans="1:2" x14ac:dyDescent="0.2">
      <c r="A40801" s="1" t="s">
        <v>25047</v>
      </c>
      <c r="B40801" t="str">
        <f t="shared" si="1329"/>
        <v>https://www.udobaer.de/out/media/public/cust/others/s0000898-2021-ch_it.pdf</v>
      </c>
    </row>
    <row r="40802" spans="1:2" x14ac:dyDescent="0.2">
      <c r="A40802" s="1" t="s">
        <v>25048</v>
      </c>
      <c r="B40802" t="str">
        <f t="shared" si="1329"/>
        <v>https://www.udobaer.de/out/media/public/cust/others/s0000898-2021-ch_it.pdf</v>
      </c>
    </row>
    <row r="40803" spans="1:2" x14ac:dyDescent="0.2">
      <c r="A40803" s="1" t="s">
        <v>25049</v>
      </c>
      <c r="B40803" t="str">
        <f t="shared" si="1329"/>
        <v>https://www.udobaer.de/out/media/public/cust/others/s0000898-2021-ch_it.pdf</v>
      </c>
    </row>
    <row r="40804" spans="1:2" x14ac:dyDescent="0.2">
      <c r="A40804" s="1" t="s">
        <v>25050</v>
      </c>
      <c r="B40804" t="str">
        <f t="shared" si="1329"/>
        <v>https://www.udobaer.de/out/media/public/cust/others/s0000898-2021-ch_it.pdf</v>
      </c>
    </row>
    <row r="40805" spans="1:2" x14ac:dyDescent="0.2">
      <c r="A40805" s="1" t="s">
        <v>25051</v>
      </c>
      <c r="B40805" t="str">
        <f t="shared" si="1329"/>
        <v>https://www.udobaer.de/out/media/public/cust/others/s0000898-2021-ch_it.pdf</v>
      </c>
    </row>
    <row r="40806" spans="1:2" x14ac:dyDescent="0.2">
      <c r="A40806" s="1" t="s">
        <v>25052</v>
      </c>
      <c r="B40806" t="str">
        <f t="shared" si="1329"/>
        <v>https://www.udobaer.de/out/media/public/cust/others/s0000898-2021-ch_it.pdf</v>
      </c>
    </row>
    <row r="40807" spans="1:2" x14ac:dyDescent="0.2">
      <c r="A40807" s="1" t="s">
        <v>25053</v>
      </c>
      <c r="B40807" t="str">
        <f t="shared" si="1329"/>
        <v>https://www.udobaer.de/out/media/public/cust/others/s0000898-2021-ch_it.pdf</v>
      </c>
    </row>
    <row r="40808" spans="1:2" x14ac:dyDescent="0.2">
      <c r="A40808" s="1" t="s">
        <v>25054</v>
      </c>
      <c r="B40808" t="str">
        <f t="shared" si="1329"/>
        <v>https://www.udobaer.de/out/media/public/cust/others/s0000898-2021-ch_it.pdf</v>
      </c>
    </row>
    <row r="40809" spans="1:2" x14ac:dyDescent="0.2">
      <c r="A40809" s="1" t="s">
        <v>25055</v>
      </c>
      <c r="B40809" t="str">
        <f t="shared" si="1329"/>
        <v>https://www.udobaer.de/out/media/public/cust/others/s0000898-2021-ch_it.pdf</v>
      </c>
    </row>
    <row r="40810" spans="1:2" x14ac:dyDescent="0.2">
      <c r="A40810" s="1" t="s">
        <v>25056</v>
      </c>
      <c r="B40810" t="str">
        <f t="shared" si="1329"/>
        <v>https://www.udobaer.de/out/media/public/cust/others/s0000898-2021-ch_it.pdf</v>
      </c>
    </row>
    <row r="40811" spans="1:2" x14ac:dyDescent="0.2">
      <c r="A40811" s="1" t="s">
        <v>25057</v>
      </c>
      <c r="B40811" t="str">
        <f t="shared" si="1329"/>
        <v>https://www.udobaer.de/out/media/public/cust/others/s0000898-2021-ch_it.pdf</v>
      </c>
    </row>
    <row r="40812" spans="1:2" x14ac:dyDescent="0.2">
      <c r="A40812" s="1" t="s">
        <v>25058</v>
      </c>
      <c r="B40812" t="str">
        <f t="shared" si="1329"/>
        <v>https://www.udobaer.de/out/media/public/cust/others/s0000898-2021-ch_it.pdf</v>
      </c>
    </row>
    <row r="40813" spans="1:2" x14ac:dyDescent="0.2">
      <c r="A40813" s="1" t="s">
        <v>25059</v>
      </c>
      <c r="B40813" t="str">
        <f t="shared" si="1329"/>
        <v>https://www.udobaer.de/out/media/public/cust/others/s0000898-2021-ch_it.pdf</v>
      </c>
    </row>
    <row r="40814" spans="1:2" x14ac:dyDescent="0.2">
      <c r="A40814" s="1" t="s">
        <v>25060</v>
      </c>
      <c r="B40814" t="str">
        <f t="shared" si="1329"/>
        <v>https://www.udobaer.de/out/media/public/cust/others/s0000898-2021-ch_it.pdf</v>
      </c>
    </row>
    <row r="40815" spans="1:2" x14ac:dyDescent="0.2">
      <c r="A40815" s="1" t="s">
        <v>25061</v>
      </c>
      <c r="B40815" t="str">
        <f t="shared" si="1329"/>
        <v>https://www.udobaer.de/out/media/public/cust/others/s0000898-2021-ch_it.pdf</v>
      </c>
    </row>
    <row r="40816" spans="1:2" x14ac:dyDescent="0.2">
      <c r="A40816" s="1" t="s">
        <v>25062</v>
      </c>
      <c r="B40816" t="str">
        <f t="shared" si="1329"/>
        <v>https://www.udobaer.de/out/media/public/cust/others/s0000898-2021-ch_it.pdf</v>
      </c>
    </row>
    <row r="40817" spans="1:2" x14ac:dyDescent="0.2">
      <c r="A40817" s="1" t="s">
        <v>25063</v>
      </c>
      <c r="B40817" t="str">
        <f t="shared" si="1329"/>
        <v>https://www.udobaer.de/out/media/public/cust/others/s0000898-2021-ch_it.pdf</v>
      </c>
    </row>
    <row r="40818" spans="1:2" x14ac:dyDescent="0.2">
      <c r="A40818" s="1" t="s">
        <v>25064</v>
      </c>
      <c r="B40818" t="str">
        <f t="shared" si="1329"/>
        <v>https://www.udobaer.de/out/media/public/cust/others/s0000898-2021-ch_it.pdf</v>
      </c>
    </row>
    <row r="40819" spans="1:2" x14ac:dyDescent="0.2">
      <c r="A40819" s="1" t="s">
        <v>25065</v>
      </c>
      <c r="B40819" t="str">
        <f t="shared" si="1329"/>
        <v>https://www.udobaer.de/out/media/public/cust/others/s0000898-2021-ch_it.pdf</v>
      </c>
    </row>
    <row r="40820" spans="1:2" x14ac:dyDescent="0.2">
      <c r="A40820" s="1" t="s">
        <v>25066</v>
      </c>
      <c r="B40820" t="str">
        <f t="shared" si="1329"/>
        <v>https://www.udobaer.de/out/media/public/cust/others/s0000898-2021-ch_it.pdf</v>
      </c>
    </row>
    <row r="40821" spans="1:2" x14ac:dyDescent="0.2">
      <c r="A40821" s="1" t="s">
        <v>25067</v>
      </c>
      <c r="B40821" t="str">
        <f t="shared" si="1329"/>
        <v>https://www.udobaer.de/out/media/public/cust/others/s0000898-2021-ch_it.pdf</v>
      </c>
    </row>
    <row r="40822" spans="1:2" x14ac:dyDescent="0.2">
      <c r="A40822" s="1" t="s">
        <v>25068</v>
      </c>
      <c r="B40822" t="str">
        <f t="shared" si="1329"/>
        <v>https://www.udobaer.de/out/media/public/cust/others/s0000898-2021-ch_it.pdf</v>
      </c>
    </row>
    <row r="40823" spans="1:2" x14ac:dyDescent="0.2">
      <c r="A40823" s="1" t="s">
        <v>25069</v>
      </c>
      <c r="B40823" t="str">
        <f t="shared" si="1329"/>
        <v>https://www.udobaer.de/out/media/public/cust/others/s0000898-2021-ch_it.pdf</v>
      </c>
    </row>
    <row r="40824" spans="1:2" x14ac:dyDescent="0.2">
      <c r="A40824" s="1" t="s">
        <v>25070</v>
      </c>
      <c r="B40824" t="str">
        <f t="shared" si="1329"/>
        <v>https://www.udobaer.de/out/media/public/cust/others/s0000898-2021-ch_it.pdf</v>
      </c>
    </row>
    <row r="40825" spans="1:2" x14ac:dyDescent="0.2">
      <c r="A40825" s="1" t="s">
        <v>25071</v>
      </c>
      <c r="B40825" t="str">
        <f t="shared" si="1329"/>
        <v>https://www.udobaer.de/out/media/public/cust/others/s0000898-2021-ch_it.pdf</v>
      </c>
    </row>
    <row r="40826" spans="1:2" x14ac:dyDescent="0.2">
      <c r="A40826" s="1" t="s">
        <v>25072</v>
      </c>
      <c r="B40826" t="str">
        <f t="shared" si="1329"/>
        <v>https://www.udobaer.de/out/media/public/cust/others/s0000898-2021-ch_it.pdf</v>
      </c>
    </row>
    <row r="40827" spans="1:2" x14ac:dyDescent="0.2">
      <c r="A40827" s="1" t="s">
        <v>25073</v>
      </c>
      <c r="B40827" t="str">
        <f t="shared" si="1329"/>
        <v>https://www.udobaer.de/out/media/public/cust/others/s0000898-2021-ch_it.pdf</v>
      </c>
    </row>
    <row r="40828" spans="1:2" x14ac:dyDescent="0.2">
      <c r="A40828" s="1" t="s">
        <v>25074</v>
      </c>
      <c r="B40828" t="str">
        <f t="shared" si="1329"/>
        <v>https://www.udobaer.de/out/media/public/cust/others/s0000898-2021-ch_it.pdf</v>
      </c>
    </row>
    <row r="40829" spans="1:2" x14ac:dyDescent="0.2">
      <c r="A40829" s="1" t="s">
        <v>25075</v>
      </c>
      <c r="B40829" t="str">
        <f t="shared" si="1329"/>
        <v>https://www.udobaer.de/out/media/public/cust/others/s0000898-2021-ch_it.pdf</v>
      </c>
    </row>
    <row r="40830" spans="1:2" x14ac:dyDescent="0.2">
      <c r="A40830" s="1" t="s">
        <v>25076</v>
      </c>
      <c r="B40830" t="str">
        <f t="shared" si="1329"/>
        <v>https://www.udobaer.de/out/media/public/cust/others/s0000898-2021-ch_it.pdf</v>
      </c>
    </row>
    <row r="40831" spans="1:2" x14ac:dyDescent="0.2">
      <c r="A40831" s="1" t="s">
        <v>25077</v>
      </c>
      <c r="B40831" t="str">
        <f t="shared" si="1329"/>
        <v>https://www.udobaer.de/out/media/public/cust/others/s0000898-2021-ch_it.pdf</v>
      </c>
    </row>
    <row r="40832" spans="1:2" x14ac:dyDescent="0.2">
      <c r="A40832" s="1" t="s">
        <v>25078</v>
      </c>
      <c r="B40832" t="str">
        <f t="shared" si="1329"/>
        <v>https://www.udobaer.de/out/media/public/cust/others/s0000898-2021-ch_it.pdf</v>
      </c>
    </row>
    <row r="40833" spans="1:2" x14ac:dyDescent="0.2">
      <c r="A40833" s="1" t="s">
        <v>25079</v>
      </c>
      <c r="B40833" t="str">
        <f t="shared" si="1329"/>
        <v>https://www.udobaer.de/out/media/public/cust/others/s0000898-2021-ch_it.pdf</v>
      </c>
    </row>
    <row r="40834" spans="1:2" x14ac:dyDescent="0.2">
      <c r="A40834" s="1" t="s">
        <v>25080</v>
      </c>
      <c r="B40834" t="str">
        <f t="shared" si="1329"/>
        <v>https://www.udobaer.de/out/media/public/cust/others/s0000898-2021-ch_it.pdf</v>
      </c>
    </row>
    <row r="40835" spans="1:2" x14ac:dyDescent="0.2">
      <c r="A40835" s="1" t="s">
        <v>25081</v>
      </c>
      <c r="B40835" t="str">
        <f t="shared" si="1329"/>
        <v>https://www.udobaer.de/out/media/public/cust/others/s0000898-2021-ch_it.pdf</v>
      </c>
    </row>
    <row r="40836" spans="1:2" x14ac:dyDescent="0.2">
      <c r="A40836" s="1" t="s">
        <v>25082</v>
      </c>
      <c r="B40836" t="str">
        <f t="shared" si="1329"/>
        <v>https://www.udobaer.de/out/media/public/cust/others/s0000898-2021-ch_it.pdf</v>
      </c>
    </row>
    <row r="40837" spans="1:2" x14ac:dyDescent="0.2">
      <c r="A40837" s="1" t="s">
        <v>25083</v>
      </c>
      <c r="B40837" t="str">
        <f t="shared" si="1329"/>
        <v>https://www.udobaer.de/out/media/public/cust/others/s0000898-2021-ch_it.pdf</v>
      </c>
    </row>
    <row r="40838" spans="1:2" x14ac:dyDescent="0.2">
      <c r="A40838" s="1" t="s">
        <v>25084</v>
      </c>
      <c r="B40838" t="str">
        <f t="shared" si="1329"/>
        <v>https://www.udobaer.de/out/media/public/cust/others/s0000898-2021-ch_it.pdf</v>
      </c>
    </row>
    <row r="40839" spans="1:2" x14ac:dyDescent="0.2">
      <c r="A40839" s="1" t="s">
        <v>25085</v>
      </c>
      <c r="B40839" t="str">
        <f t="shared" si="1329"/>
        <v>https://www.udobaer.de/out/media/public/cust/others/s0000898-2021-ch_it.pdf</v>
      </c>
    </row>
    <row r="40840" spans="1:2" x14ac:dyDescent="0.2">
      <c r="A40840" s="1" t="s">
        <v>25086</v>
      </c>
      <c r="B40840" t="str">
        <f t="shared" si="1329"/>
        <v>https://www.udobaer.de/out/media/public/cust/others/s0000898-2021-ch_it.pdf</v>
      </c>
    </row>
    <row r="40841" spans="1:2" x14ac:dyDescent="0.2">
      <c r="A40841" s="1" t="s">
        <v>25087</v>
      </c>
      <c r="B40841" t="str">
        <f t="shared" si="1329"/>
        <v>https://www.udobaer.de/out/media/public/cust/others/s0000898-2021-ch_it.pdf</v>
      </c>
    </row>
    <row r="40842" spans="1:2" x14ac:dyDescent="0.2">
      <c r="A40842" s="1" t="s">
        <v>25088</v>
      </c>
      <c r="B40842" t="str">
        <f t="shared" si="1329"/>
        <v>https://www.udobaer.de/out/media/public/cust/others/s0000898-2021-ch_it.pdf</v>
      </c>
    </row>
    <row r="40843" spans="1:2" x14ac:dyDescent="0.2">
      <c r="A40843" s="1" t="s">
        <v>25089</v>
      </c>
      <c r="B40843" t="str">
        <f t="shared" si="1329"/>
        <v>https://www.udobaer.de/out/media/public/cust/others/s0000898-2021-ch_it.pdf</v>
      </c>
    </row>
    <row r="40844" spans="1:2" x14ac:dyDescent="0.2">
      <c r="A40844" s="1" t="s">
        <v>25090</v>
      </c>
      <c r="B40844" t="str">
        <f t="shared" si="1329"/>
        <v>https://www.udobaer.de/out/media/public/cust/others/s0000898-2021-ch_it.pdf</v>
      </c>
    </row>
    <row r="40845" spans="1:2" x14ac:dyDescent="0.2">
      <c r="A40845" s="1" t="s">
        <v>25091</v>
      </c>
      <c r="B40845" t="str">
        <f t="shared" si="1329"/>
        <v>https://www.udobaer.de/out/media/public/cust/others/s0000898-2021-ch_it.pdf</v>
      </c>
    </row>
    <row r="40846" spans="1:2" x14ac:dyDescent="0.2">
      <c r="A40846" s="1" t="s">
        <v>25092</v>
      </c>
      <c r="B40846" t="str">
        <f t="shared" si="1329"/>
        <v>https://www.udobaer.de/out/media/public/cust/others/s0000898-2021-ch_it.pdf</v>
      </c>
    </row>
    <row r="40847" spans="1:2" x14ac:dyDescent="0.2">
      <c r="A40847" s="1" t="s">
        <v>25093</v>
      </c>
      <c r="B40847" t="str">
        <f t="shared" si="1329"/>
        <v>https://www.udobaer.de/out/media/public/cust/others/s0000898-2021-ch_it.pdf</v>
      </c>
    </row>
    <row r="40848" spans="1:2" x14ac:dyDescent="0.2">
      <c r="A40848" s="1" t="s">
        <v>25094</v>
      </c>
      <c r="B40848" t="str">
        <f t="shared" si="1329"/>
        <v>https://www.udobaer.de/out/media/public/cust/others/s0000898-2021-ch_it.pdf</v>
      </c>
    </row>
    <row r="40849" spans="1:2" x14ac:dyDescent="0.2">
      <c r="A40849" s="1" t="s">
        <v>25095</v>
      </c>
      <c r="B40849" t="str">
        <f t="shared" si="1329"/>
        <v>https://www.udobaer.de/out/media/public/cust/others/s0000898-2021-ch_it.pdf</v>
      </c>
    </row>
    <row r="40850" spans="1:2" x14ac:dyDescent="0.2">
      <c r="A40850" s="1" t="s">
        <v>25096</v>
      </c>
      <c r="B40850" t="str">
        <f t="shared" ref="B40850:B40913" si="1330">HYPERLINK("https://www.udobaer.de/out/media/public/cust/others/s0000898-2021-ch_it.pdf")</f>
        <v>https://www.udobaer.de/out/media/public/cust/others/s0000898-2021-ch_it.pdf</v>
      </c>
    </row>
    <row r="40851" spans="1:2" x14ac:dyDescent="0.2">
      <c r="A40851" s="1" t="s">
        <v>25097</v>
      </c>
      <c r="B40851" t="str">
        <f t="shared" si="1330"/>
        <v>https://www.udobaer.de/out/media/public/cust/others/s0000898-2021-ch_it.pdf</v>
      </c>
    </row>
    <row r="40852" spans="1:2" x14ac:dyDescent="0.2">
      <c r="A40852" s="1" t="s">
        <v>25098</v>
      </c>
      <c r="B40852" t="str">
        <f t="shared" si="1330"/>
        <v>https://www.udobaer.de/out/media/public/cust/others/s0000898-2021-ch_it.pdf</v>
      </c>
    </row>
    <row r="40853" spans="1:2" x14ac:dyDescent="0.2">
      <c r="A40853" s="1" t="s">
        <v>25099</v>
      </c>
      <c r="B40853" t="str">
        <f t="shared" si="1330"/>
        <v>https://www.udobaer.de/out/media/public/cust/others/s0000898-2021-ch_it.pdf</v>
      </c>
    </row>
    <row r="40854" spans="1:2" x14ac:dyDescent="0.2">
      <c r="A40854" s="1" t="s">
        <v>25100</v>
      </c>
      <c r="B40854" t="str">
        <f t="shared" si="1330"/>
        <v>https://www.udobaer.de/out/media/public/cust/others/s0000898-2021-ch_it.pdf</v>
      </c>
    </row>
    <row r="40855" spans="1:2" x14ac:dyDescent="0.2">
      <c r="A40855" s="1" t="s">
        <v>25101</v>
      </c>
      <c r="B40855" t="str">
        <f t="shared" si="1330"/>
        <v>https://www.udobaer.de/out/media/public/cust/others/s0000898-2021-ch_it.pdf</v>
      </c>
    </row>
    <row r="40856" spans="1:2" x14ac:dyDescent="0.2">
      <c r="A40856" s="1" t="s">
        <v>25102</v>
      </c>
      <c r="B40856" t="str">
        <f t="shared" si="1330"/>
        <v>https://www.udobaer.de/out/media/public/cust/others/s0000898-2021-ch_it.pdf</v>
      </c>
    </row>
    <row r="40857" spans="1:2" x14ac:dyDescent="0.2">
      <c r="A40857" s="1" t="s">
        <v>25103</v>
      </c>
      <c r="B40857" t="str">
        <f t="shared" si="1330"/>
        <v>https://www.udobaer.de/out/media/public/cust/others/s0000898-2021-ch_it.pdf</v>
      </c>
    </row>
    <row r="40858" spans="1:2" x14ac:dyDescent="0.2">
      <c r="A40858" s="1" t="s">
        <v>25104</v>
      </c>
      <c r="B40858" t="str">
        <f t="shared" si="1330"/>
        <v>https://www.udobaer.de/out/media/public/cust/others/s0000898-2021-ch_it.pdf</v>
      </c>
    </row>
    <row r="40859" spans="1:2" x14ac:dyDescent="0.2">
      <c r="A40859" s="1" t="s">
        <v>25105</v>
      </c>
      <c r="B40859" t="str">
        <f t="shared" si="1330"/>
        <v>https://www.udobaer.de/out/media/public/cust/others/s0000898-2021-ch_it.pdf</v>
      </c>
    </row>
    <row r="40860" spans="1:2" x14ac:dyDescent="0.2">
      <c r="A40860" s="1" t="s">
        <v>25106</v>
      </c>
      <c r="B40860" t="str">
        <f t="shared" si="1330"/>
        <v>https://www.udobaer.de/out/media/public/cust/others/s0000898-2021-ch_it.pdf</v>
      </c>
    </row>
    <row r="40861" spans="1:2" x14ac:dyDescent="0.2">
      <c r="A40861" s="1" t="s">
        <v>25107</v>
      </c>
      <c r="B40861" t="str">
        <f t="shared" si="1330"/>
        <v>https://www.udobaer.de/out/media/public/cust/others/s0000898-2021-ch_it.pdf</v>
      </c>
    </row>
    <row r="40862" spans="1:2" x14ac:dyDescent="0.2">
      <c r="A40862" s="1" t="s">
        <v>25108</v>
      </c>
      <c r="B40862" t="str">
        <f t="shared" si="1330"/>
        <v>https://www.udobaer.de/out/media/public/cust/others/s0000898-2021-ch_it.pdf</v>
      </c>
    </row>
    <row r="40863" spans="1:2" x14ac:dyDescent="0.2">
      <c r="A40863" s="1" t="s">
        <v>25109</v>
      </c>
      <c r="B40863" t="str">
        <f t="shared" si="1330"/>
        <v>https://www.udobaer.de/out/media/public/cust/others/s0000898-2021-ch_it.pdf</v>
      </c>
    </row>
    <row r="40864" spans="1:2" x14ac:dyDescent="0.2">
      <c r="A40864" s="1" t="s">
        <v>25110</v>
      </c>
      <c r="B40864" t="str">
        <f t="shared" si="1330"/>
        <v>https://www.udobaer.de/out/media/public/cust/others/s0000898-2021-ch_it.pdf</v>
      </c>
    </row>
    <row r="40865" spans="1:2" x14ac:dyDescent="0.2">
      <c r="A40865" s="1" t="s">
        <v>25111</v>
      </c>
      <c r="B40865" t="str">
        <f t="shared" si="1330"/>
        <v>https://www.udobaer.de/out/media/public/cust/others/s0000898-2021-ch_it.pdf</v>
      </c>
    </row>
    <row r="40866" spans="1:2" x14ac:dyDescent="0.2">
      <c r="A40866" s="1" t="s">
        <v>25112</v>
      </c>
      <c r="B40866" t="str">
        <f t="shared" si="1330"/>
        <v>https://www.udobaer.de/out/media/public/cust/others/s0000898-2021-ch_it.pdf</v>
      </c>
    </row>
    <row r="40867" spans="1:2" x14ac:dyDescent="0.2">
      <c r="A40867" s="1" t="s">
        <v>25113</v>
      </c>
      <c r="B40867" t="str">
        <f t="shared" si="1330"/>
        <v>https://www.udobaer.de/out/media/public/cust/others/s0000898-2021-ch_it.pdf</v>
      </c>
    </row>
    <row r="40868" spans="1:2" x14ac:dyDescent="0.2">
      <c r="A40868" s="1" t="s">
        <v>25114</v>
      </c>
      <c r="B40868" t="str">
        <f t="shared" si="1330"/>
        <v>https://www.udobaer.de/out/media/public/cust/others/s0000898-2021-ch_it.pdf</v>
      </c>
    </row>
    <row r="40869" spans="1:2" x14ac:dyDescent="0.2">
      <c r="A40869" s="1" t="s">
        <v>25115</v>
      </c>
      <c r="B40869" t="str">
        <f t="shared" si="1330"/>
        <v>https://www.udobaer.de/out/media/public/cust/others/s0000898-2021-ch_it.pdf</v>
      </c>
    </row>
    <row r="40870" spans="1:2" x14ac:dyDescent="0.2">
      <c r="A40870" s="1" t="s">
        <v>25116</v>
      </c>
      <c r="B40870" t="str">
        <f t="shared" si="1330"/>
        <v>https://www.udobaer.de/out/media/public/cust/others/s0000898-2021-ch_it.pdf</v>
      </c>
    </row>
    <row r="40871" spans="1:2" x14ac:dyDescent="0.2">
      <c r="A40871" s="1" t="s">
        <v>25117</v>
      </c>
      <c r="B40871" t="str">
        <f t="shared" si="1330"/>
        <v>https://www.udobaer.de/out/media/public/cust/others/s0000898-2021-ch_it.pdf</v>
      </c>
    </row>
    <row r="40872" spans="1:2" x14ac:dyDescent="0.2">
      <c r="A40872" s="1" t="s">
        <v>25118</v>
      </c>
      <c r="B40872" t="str">
        <f t="shared" si="1330"/>
        <v>https://www.udobaer.de/out/media/public/cust/others/s0000898-2021-ch_it.pdf</v>
      </c>
    </row>
    <row r="40873" spans="1:2" x14ac:dyDescent="0.2">
      <c r="A40873" s="1" t="s">
        <v>25119</v>
      </c>
      <c r="B40873" t="str">
        <f t="shared" si="1330"/>
        <v>https://www.udobaer.de/out/media/public/cust/others/s0000898-2021-ch_it.pdf</v>
      </c>
    </row>
    <row r="40874" spans="1:2" x14ac:dyDescent="0.2">
      <c r="A40874" s="1" t="s">
        <v>25120</v>
      </c>
      <c r="B40874" t="str">
        <f t="shared" si="1330"/>
        <v>https://www.udobaer.de/out/media/public/cust/others/s0000898-2021-ch_it.pdf</v>
      </c>
    </row>
    <row r="40875" spans="1:2" x14ac:dyDescent="0.2">
      <c r="A40875" s="1" t="s">
        <v>25121</v>
      </c>
      <c r="B40875" t="str">
        <f t="shared" si="1330"/>
        <v>https://www.udobaer.de/out/media/public/cust/others/s0000898-2021-ch_it.pdf</v>
      </c>
    </row>
    <row r="40876" spans="1:2" x14ac:dyDescent="0.2">
      <c r="A40876" s="1" t="s">
        <v>25122</v>
      </c>
      <c r="B40876" t="str">
        <f t="shared" si="1330"/>
        <v>https://www.udobaer.de/out/media/public/cust/others/s0000898-2021-ch_it.pdf</v>
      </c>
    </row>
    <row r="40877" spans="1:2" x14ac:dyDescent="0.2">
      <c r="A40877" s="1" t="s">
        <v>25123</v>
      </c>
      <c r="B40877" t="str">
        <f t="shared" si="1330"/>
        <v>https://www.udobaer.de/out/media/public/cust/others/s0000898-2021-ch_it.pdf</v>
      </c>
    </row>
    <row r="40878" spans="1:2" x14ac:dyDescent="0.2">
      <c r="A40878" s="1" t="s">
        <v>25124</v>
      </c>
      <c r="B40878" t="str">
        <f t="shared" si="1330"/>
        <v>https://www.udobaer.de/out/media/public/cust/others/s0000898-2021-ch_it.pdf</v>
      </c>
    </row>
    <row r="40879" spans="1:2" x14ac:dyDescent="0.2">
      <c r="A40879" s="1" t="s">
        <v>25125</v>
      </c>
      <c r="B40879" t="str">
        <f t="shared" si="1330"/>
        <v>https://www.udobaer.de/out/media/public/cust/others/s0000898-2021-ch_it.pdf</v>
      </c>
    </row>
    <row r="40880" spans="1:2" x14ac:dyDescent="0.2">
      <c r="A40880" s="1" t="s">
        <v>25126</v>
      </c>
      <c r="B40880" t="str">
        <f t="shared" si="1330"/>
        <v>https://www.udobaer.de/out/media/public/cust/others/s0000898-2021-ch_it.pdf</v>
      </c>
    </row>
    <row r="40881" spans="1:2" x14ac:dyDescent="0.2">
      <c r="A40881" s="1" t="s">
        <v>25127</v>
      </c>
      <c r="B40881" t="str">
        <f t="shared" si="1330"/>
        <v>https://www.udobaer.de/out/media/public/cust/others/s0000898-2021-ch_it.pdf</v>
      </c>
    </row>
    <row r="40882" spans="1:2" x14ac:dyDescent="0.2">
      <c r="A40882" s="1" t="s">
        <v>25128</v>
      </c>
      <c r="B40882" t="str">
        <f t="shared" si="1330"/>
        <v>https://www.udobaer.de/out/media/public/cust/others/s0000898-2021-ch_it.pdf</v>
      </c>
    </row>
    <row r="40883" spans="1:2" x14ac:dyDescent="0.2">
      <c r="A40883" s="1" t="s">
        <v>25129</v>
      </c>
      <c r="B40883" t="str">
        <f t="shared" si="1330"/>
        <v>https://www.udobaer.de/out/media/public/cust/others/s0000898-2021-ch_it.pdf</v>
      </c>
    </row>
    <row r="40884" spans="1:2" x14ac:dyDescent="0.2">
      <c r="A40884" s="1" t="s">
        <v>25130</v>
      </c>
      <c r="B40884" t="str">
        <f t="shared" si="1330"/>
        <v>https://www.udobaer.de/out/media/public/cust/others/s0000898-2021-ch_it.pdf</v>
      </c>
    </row>
    <row r="40885" spans="1:2" x14ac:dyDescent="0.2">
      <c r="A40885" s="1" t="s">
        <v>25131</v>
      </c>
      <c r="B40885" t="str">
        <f t="shared" si="1330"/>
        <v>https://www.udobaer.de/out/media/public/cust/others/s0000898-2021-ch_it.pdf</v>
      </c>
    </row>
    <row r="40886" spans="1:2" x14ac:dyDescent="0.2">
      <c r="A40886" s="1" t="s">
        <v>25132</v>
      </c>
      <c r="B40886" t="str">
        <f t="shared" si="1330"/>
        <v>https://www.udobaer.de/out/media/public/cust/others/s0000898-2021-ch_it.pdf</v>
      </c>
    </row>
    <row r="40887" spans="1:2" x14ac:dyDescent="0.2">
      <c r="A40887" s="1" t="s">
        <v>25133</v>
      </c>
      <c r="B40887" t="str">
        <f t="shared" si="1330"/>
        <v>https://www.udobaer.de/out/media/public/cust/others/s0000898-2021-ch_it.pdf</v>
      </c>
    </row>
    <row r="40888" spans="1:2" x14ac:dyDescent="0.2">
      <c r="A40888" s="1" t="s">
        <v>25134</v>
      </c>
      <c r="B40888" t="str">
        <f t="shared" si="1330"/>
        <v>https://www.udobaer.de/out/media/public/cust/others/s0000898-2021-ch_it.pdf</v>
      </c>
    </row>
    <row r="40889" spans="1:2" x14ac:dyDescent="0.2">
      <c r="A40889" s="1" t="s">
        <v>25135</v>
      </c>
      <c r="B40889" t="str">
        <f t="shared" si="1330"/>
        <v>https://www.udobaer.de/out/media/public/cust/others/s0000898-2021-ch_it.pdf</v>
      </c>
    </row>
    <row r="40890" spans="1:2" x14ac:dyDescent="0.2">
      <c r="A40890" s="1" t="s">
        <v>25136</v>
      </c>
      <c r="B40890" t="str">
        <f t="shared" si="1330"/>
        <v>https://www.udobaer.de/out/media/public/cust/others/s0000898-2021-ch_it.pdf</v>
      </c>
    </row>
    <row r="40891" spans="1:2" x14ac:dyDescent="0.2">
      <c r="A40891" s="1" t="s">
        <v>25137</v>
      </c>
      <c r="B40891" t="str">
        <f t="shared" si="1330"/>
        <v>https://www.udobaer.de/out/media/public/cust/others/s0000898-2021-ch_it.pdf</v>
      </c>
    </row>
    <row r="40892" spans="1:2" x14ac:dyDescent="0.2">
      <c r="A40892" s="1" t="s">
        <v>25138</v>
      </c>
      <c r="B40892" t="str">
        <f t="shared" si="1330"/>
        <v>https://www.udobaer.de/out/media/public/cust/others/s0000898-2021-ch_it.pdf</v>
      </c>
    </row>
    <row r="40893" spans="1:2" x14ac:dyDescent="0.2">
      <c r="A40893" s="1" t="s">
        <v>25139</v>
      </c>
      <c r="B40893" t="str">
        <f t="shared" si="1330"/>
        <v>https://www.udobaer.de/out/media/public/cust/others/s0000898-2021-ch_it.pdf</v>
      </c>
    </row>
    <row r="40894" spans="1:2" x14ac:dyDescent="0.2">
      <c r="A40894" s="1" t="s">
        <v>25140</v>
      </c>
      <c r="B40894" t="str">
        <f t="shared" si="1330"/>
        <v>https://www.udobaer.de/out/media/public/cust/others/s0000898-2021-ch_it.pdf</v>
      </c>
    </row>
    <row r="40895" spans="1:2" x14ac:dyDescent="0.2">
      <c r="A40895" s="1" t="s">
        <v>25141</v>
      </c>
      <c r="B40895" t="str">
        <f t="shared" si="1330"/>
        <v>https://www.udobaer.de/out/media/public/cust/others/s0000898-2021-ch_it.pdf</v>
      </c>
    </row>
    <row r="40896" spans="1:2" x14ac:dyDescent="0.2">
      <c r="A40896" s="1" t="s">
        <v>25142</v>
      </c>
      <c r="B40896" t="str">
        <f t="shared" si="1330"/>
        <v>https://www.udobaer.de/out/media/public/cust/others/s0000898-2021-ch_it.pdf</v>
      </c>
    </row>
    <row r="40897" spans="1:2" x14ac:dyDescent="0.2">
      <c r="A40897" s="1" t="s">
        <v>25143</v>
      </c>
      <c r="B40897" t="str">
        <f t="shared" si="1330"/>
        <v>https://www.udobaer.de/out/media/public/cust/others/s0000898-2021-ch_it.pdf</v>
      </c>
    </row>
    <row r="40898" spans="1:2" x14ac:dyDescent="0.2">
      <c r="A40898" s="1" t="s">
        <v>25144</v>
      </c>
      <c r="B40898" t="str">
        <f t="shared" si="1330"/>
        <v>https://www.udobaer.de/out/media/public/cust/others/s0000898-2021-ch_it.pdf</v>
      </c>
    </row>
    <row r="40899" spans="1:2" x14ac:dyDescent="0.2">
      <c r="A40899" s="1" t="s">
        <v>25145</v>
      </c>
      <c r="B40899" t="str">
        <f t="shared" si="1330"/>
        <v>https://www.udobaer.de/out/media/public/cust/others/s0000898-2021-ch_it.pdf</v>
      </c>
    </row>
    <row r="40900" spans="1:2" x14ac:dyDescent="0.2">
      <c r="A40900" s="1" t="s">
        <v>25146</v>
      </c>
      <c r="B40900" t="str">
        <f t="shared" si="1330"/>
        <v>https://www.udobaer.de/out/media/public/cust/others/s0000898-2021-ch_it.pdf</v>
      </c>
    </row>
    <row r="40901" spans="1:2" x14ac:dyDescent="0.2">
      <c r="A40901" s="1" t="s">
        <v>25147</v>
      </c>
      <c r="B40901" t="str">
        <f t="shared" si="1330"/>
        <v>https://www.udobaer.de/out/media/public/cust/others/s0000898-2021-ch_it.pdf</v>
      </c>
    </row>
    <row r="40902" spans="1:2" x14ac:dyDescent="0.2">
      <c r="A40902" s="1" t="s">
        <v>25148</v>
      </c>
      <c r="B40902" t="str">
        <f t="shared" si="1330"/>
        <v>https://www.udobaer.de/out/media/public/cust/others/s0000898-2021-ch_it.pdf</v>
      </c>
    </row>
    <row r="40903" spans="1:2" x14ac:dyDescent="0.2">
      <c r="A40903" s="1" t="s">
        <v>25149</v>
      </c>
      <c r="B40903" t="str">
        <f t="shared" si="1330"/>
        <v>https://www.udobaer.de/out/media/public/cust/others/s0000898-2021-ch_it.pdf</v>
      </c>
    </row>
    <row r="40904" spans="1:2" x14ac:dyDescent="0.2">
      <c r="A40904" s="1" t="s">
        <v>25150</v>
      </c>
      <c r="B40904" t="str">
        <f t="shared" si="1330"/>
        <v>https://www.udobaer.de/out/media/public/cust/others/s0000898-2021-ch_it.pdf</v>
      </c>
    </row>
    <row r="40905" spans="1:2" x14ac:dyDescent="0.2">
      <c r="A40905" s="1" t="s">
        <v>25151</v>
      </c>
      <c r="B40905" t="str">
        <f t="shared" si="1330"/>
        <v>https://www.udobaer.de/out/media/public/cust/others/s0000898-2021-ch_it.pdf</v>
      </c>
    </row>
    <row r="40906" spans="1:2" x14ac:dyDescent="0.2">
      <c r="A40906" s="1" t="s">
        <v>25152</v>
      </c>
      <c r="B40906" t="str">
        <f t="shared" si="1330"/>
        <v>https://www.udobaer.de/out/media/public/cust/others/s0000898-2021-ch_it.pdf</v>
      </c>
    </row>
    <row r="40907" spans="1:2" x14ac:dyDescent="0.2">
      <c r="A40907" s="1" t="s">
        <v>25153</v>
      </c>
      <c r="B40907" t="str">
        <f t="shared" si="1330"/>
        <v>https://www.udobaer.de/out/media/public/cust/others/s0000898-2021-ch_it.pdf</v>
      </c>
    </row>
    <row r="40908" spans="1:2" x14ac:dyDescent="0.2">
      <c r="A40908" s="1" t="s">
        <v>25154</v>
      </c>
      <c r="B40908" t="str">
        <f t="shared" si="1330"/>
        <v>https://www.udobaer.de/out/media/public/cust/others/s0000898-2021-ch_it.pdf</v>
      </c>
    </row>
    <row r="40909" spans="1:2" x14ac:dyDescent="0.2">
      <c r="A40909" s="1" t="s">
        <v>25155</v>
      </c>
      <c r="B40909" t="str">
        <f t="shared" si="1330"/>
        <v>https://www.udobaer.de/out/media/public/cust/others/s0000898-2021-ch_it.pdf</v>
      </c>
    </row>
    <row r="40910" spans="1:2" x14ac:dyDescent="0.2">
      <c r="A40910" s="1" t="s">
        <v>25156</v>
      </c>
      <c r="B40910" t="str">
        <f t="shared" si="1330"/>
        <v>https://www.udobaer.de/out/media/public/cust/others/s0000898-2021-ch_it.pdf</v>
      </c>
    </row>
    <row r="40911" spans="1:2" x14ac:dyDescent="0.2">
      <c r="A40911" s="1" t="s">
        <v>25157</v>
      </c>
      <c r="B40911" t="str">
        <f t="shared" si="1330"/>
        <v>https://www.udobaer.de/out/media/public/cust/others/s0000898-2021-ch_it.pdf</v>
      </c>
    </row>
    <row r="40912" spans="1:2" x14ac:dyDescent="0.2">
      <c r="A40912" s="1" t="s">
        <v>25158</v>
      </c>
      <c r="B40912" t="str">
        <f t="shared" si="1330"/>
        <v>https://www.udobaer.de/out/media/public/cust/others/s0000898-2021-ch_it.pdf</v>
      </c>
    </row>
    <row r="40913" spans="1:2" x14ac:dyDescent="0.2">
      <c r="A40913" s="1" t="s">
        <v>25159</v>
      </c>
      <c r="B40913" t="str">
        <f t="shared" si="1330"/>
        <v>https://www.udobaer.de/out/media/public/cust/others/s0000898-2021-ch_it.pdf</v>
      </c>
    </row>
    <row r="40914" spans="1:2" x14ac:dyDescent="0.2">
      <c r="A40914" s="1" t="s">
        <v>25160</v>
      </c>
      <c r="B40914" t="str">
        <f t="shared" ref="B40914:B40977" si="1331">HYPERLINK("https://www.udobaer.de/out/media/public/cust/others/s0000898-2021-ch_it.pdf")</f>
        <v>https://www.udobaer.de/out/media/public/cust/others/s0000898-2021-ch_it.pdf</v>
      </c>
    </row>
    <row r="40915" spans="1:2" x14ac:dyDescent="0.2">
      <c r="A40915" s="1" t="s">
        <v>25161</v>
      </c>
      <c r="B40915" t="str">
        <f t="shared" si="1331"/>
        <v>https://www.udobaer.de/out/media/public/cust/others/s0000898-2021-ch_it.pdf</v>
      </c>
    </row>
    <row r="40916" spans="1:2" x14ac:dyDescent="0.2">
      <c r="A40916" s="1" t="s">
        <v>25162</v>
      </c>
      <c r="B40916" t="str">
        <f t="shared" si="1331"/>
        <v>https://www.udobaer.de/out/media/public/cust/others/s0000898-2021-ch_it.pdf</v>
      </c>
    </row>
    <row r="40917" spans="1:2" x14ac:dyDescent="0.2">
      <c r="A40917" s="1" t="s">
        <v>25163</v>
      </c>
      <c r="B40917" t="str">
        <f t="shared" si="1331"/>
        <v>https://www.udobaer.de/out/media/public/cust/others/s0000898-2021-ch_it.pdf</v>
      </c>
    </row>
    <row r="40918" spans="1:2" x14ac:dyDescent="0.2">
      <c r="A40918" s="1" t="s">
        <v>25164</v>
      </c>
      <c r="B40918" t="str">
        <f t="shared" si="1331"/>
        <v>https://www.udobaer.de/out/media/public/cust/others/s0000898-2021-ch_it.pdf</v>
      </c>
    </row>
    <row r="40919" spans="1:2" x14ac:dyDescent="0.2">
      <c r="A40919" s="1" t="s">
        <v>25165</v>
      </c>
      <c r="B40919" t="str">
        <f t="shared" si="1331"/>
        <v>https://www.udobaer.de/out/media/public/cust/others/s0000898-2021-ch_it.pdf</v>
      </c>
    </row>
    <row r="40920" spans="1:2" x14ac:dyDescent="0.2">
      <c r="A40920" s="1" t="s">
        <v>25166</v>
      </c>
      <c r="B40920" t="str">
        <f t="shared" si="1331"/>
        <v>https://www.udobaer.de/out/media/public/cust/others/s0000898-2021-ch_it.pdf</v>
      </c>
    </row>
    <row r="40921" spans="1:2" x14ac:dyDescent="0.2">
      <c r="A40921" s="1" t="s">
        <v>25167</v>
      </c>
      <c r="B40921" t="str">
        <f t="shared" si="1331"/>
        <v>https://www.udobaer.de/out/media/public/cust/others/s0000898-2021-ch_it.pdf</v>
      </c>
    </row>
    <row r="40922" spans="1:2" x14ac:dyDescent="0.2">
      <c r="A40922" s="1" t="s">
        <v>25168</v>
      </c>
      <c r="B40922" t="str">
        <f t="shared" si="1331"/>
        <v>https://www.udobaer.de/out/media/public/cust/others/s0000898-2021-ch_it.pdf</v>
      </c>
    </row>
    <row r="40923" spans="1:2" x14ac:dyDescent="0.2">
      <c r="A40923" s="1" t="s">
        <v>25169</v>
      </c>
      <c r="B40923" t="str">
        <f t="shared" si="1331"/>
        <v>https://www.udobaer.de/out/media/public/cust/others/s0000898-2021-ch_it.pdf</v>
      </c>
    </row>
    <row r="40924" spans="1:2" x14ac:dyDescent="0.2">
      <c r="A40924" s="1" t="s">
        <v>25170</v>
      </c>
      <c r="B40924" t="str">
        <f t="shared" si="1331"/>
        <v>https://www.udobaer.de/out/media/public/cust/others/s0000898-2021-ch_it.pdf</v>
      </c>
    </row>
    <row r="40925" spans="1:2" x14ac:dyDescent="0.2">
      <c r="A40925" s="1" t="s">
        <v>25171</v>
      </c>
      <c r="B40925" t="str">
        <f t="shared" si="1331"/>
        <v>https://www.udobaer.de/out/media/public/cust/others/s0000898-2021-ch_it.pdf</v>
      </c>
    </row>
    <row r="40926" spans="1:2" x14ac:dyDescent="0.2">
      <c r="A40926" s="1" t="s">
        <v>25172</v>
      </c>
      <c r="B40926" t="str">
        <f t="shared" si="1331"/>
        <v>https://www.udobaer.de/out/media/public/cust/others/s0000898-2021-ch_it.pdf</v>
      </c>
    </row>
    <row r="40927" spans="1:2" x14ac:dyDescent="0.2">
      <c r="A40927" s="1" t="s">
        <v>25173</v>
      </c>
      <c r="B40927" t="str">
        <f t="shared" si="1331"/>
        <v>https://www.udobaer.de/out/media/public/cust/others/s0000898-2021-ch_it.pdf</v>
      </c>
    </row>
    <row r="40928" spans="1:2" x14ac:dyDescent="0.2">
      <c r="A40928" s="1" t="s">
        <v>25174</v>
      </c>
      <c r="B40928" t="str">
        <f t="shared" si="1331"/>
        <v>https://www.udobaer.de/out/media/public/cust/others/s0000898-2021-ch_it.pdf</v>
      </c>
    </row>
    <row r="40929" spans="1:2" x14ac:dyDescent="0.2">
      <c r="A40929" s="1" t="s">
        <v>25175</v>
      </c>
      <c r="B40929" t="str">
        <f t="shared" si="1331"/>
        <v>https://www.udobaer.de/out/media/public/cust/others/s0000898-2021-ch_it.pdf</v>
      </c>
    </row>
    <row r="40930" spans="1:2" x14ac:dyDescent="0.2">
      <c r="A40930" s="1" t="s">
        <v>25176</v>
      </c>
      <c r="B40930" t="str">
        <f t="shared" si="1331"/>
        <v>https://www.udobaer.de/out/media/public/cust/others/s0000898-2021-ch_it.pdf</v>
      </c>
    </row>
    <row r="40931" spans="1:2" x14ac:dyDescent="0.2">
      <c r="A40931" s="1" t="s">
        <v>25177</v>
      </c>
      <c r="B40931" t="str">
        <f t="shared" si="1331"/>
        <v>https://www.udobaer.de/out/media/public/cust/others/s0000898-2021-ch_it.pdf</v>
      </c>
    </row>
    <row r="40932" spans="1:2" x14ac:dyDescent="0.2">
      <c r="A40932" s="1" t="s">
        <v>25178</v>
      </c>
      <c r="B40932" t="str">
        <f t="shared" si="1331"/>
        <v>https://www.udobaer.de/out/media/public/cust/others/s0000898-2021-ch_it.pdf</v>
      </c>
    </row>
    <row r="40933" spans="1:2" x14ac:dyDescent="0.2">
      <c r="A40933" s="1" t="s">
        <v>25179</v>
      </c>
      <c r="B40933" t="str">
        <f t="shared" si="1331"/>
        <v>https://www.udobaer.de/out/media/public/cust/others/s0000898-2021-ch_it.pdf</v>
      </c>
    </row>
    <row r="40934" spans="1:2" x14ac:dyDescent="0.2">
      <c r="A40934" s="1" t="s">
        <v>25180</v>
      </c>
      <c r="B40934" t="str">
        <f t="shared" si="1331"/>
        <v>https://www.udobaer.de/out/media/public/cust/others/s0000898-2021-ch_it.pdf</v>
      </c>
    </row>
    <row r="40935" spans="1:2" x14ac:dyDescent="0.2">
      <c r="A40935" s="1" t="s">
        <v>25181</v>
      </c>
      <c r="B40935" t="str">
        <f t="shared" si="1331"/>
        <v>https://www.udobaer.de/out/media/public/cust/others/s0000898-2021-ch_it.pdf</v>
      </c>
    </row>
    <row r="40936" spans="1:2" x14ac:dyDescent="0.2">
      <c r="A40936" s="1" t="s">
        <v>25182</v>
      </c>
      <c r="B40936" t="str">
        <f t="shared" si="1331"/>
        <v>https://www.udobaer.de/out/media/public/cust/others/s0000898-2021-ch_it.pdf</v>
      </c>
    </row>
    <row r="40937" spans="1:2" x14ac:dyDescent="0.2">
      <c r="A40937" s="1" t="s">
        <v>25183</v>
      </c>
      <c r="B40937" t="str">
        <f t="shared" si="1331"/>
        <v>https://www.udobaer.de/out/media/public/cust/others/s0000898-2021-ch_it.pdf</v>
      </c>
    </row>
    <row r="40938" spans="1:2" x14ac:dyDescent="0.2">
      <c r="A40938" s="1" t="s">
        <v>25184</v>
      </c>
      <c r="B40938" t="str">
        <f t="shared" si="1331"/>
        <v>https://www.udobaer.de/out/media/public/cust/others/s0000898-2021-ch_it.pdf</v>
      </c>
    </row>
    <row r="40939" spans="1:2" x14ac:dyDescent="0.2">
      <c r="A40939" s="1" t="s">
        <v>25185</v>
      </c>
      <c r="B40939" t="str">
        <f t="shared" si="1331"/>
        <v>https://www.udobaer.de/out/media/public/cust/others/s0000898-2021-ch_it.pdf</v>
      </c>
    </row>
    <row r="40940" spans="1:2" x14ac:dyDescent="0.2">
      <c r="A40940" s="1" t="s">
        <v>25186</v>
      </c>
      <c r="B40940" t="str">
        <f t="shared" si="1331"/>
        <v>https://www.udobaer.de/out/media/public/cust/others/s0000898-2021-ch_it.pdf</v>
      </c>
    </row>
    <row r="40941" spans="1:2" x14ac:dyDescent="0.2">
      <c r="A40941" s="1" t="s">
        <v>25187</v>
      </c>
      <c r="B40941" t="str">
        <f t="shared" si="1331"/>
        <v>https://www.udobaer.de/out/media/public/cust/others/s0000898-2021-ch_it.pdf</v>
      </c>
    </row>
    <row r="40942" spans="1:2" x14ac:dyDescent="0.2">
      <c r="A40942" s="1" t="s">
        <v>25188</v>
      </c>
      <c r="B40942" t="str">
        <f t="shared" si="1331"/>
        <v>https://www.udobaer.de/out/media/public/cust/others/s0000898-2021-ch_it.pdf</v>
      </c>
    </row>
    <row r="40943" spans="1:2" x14ac:dyDescent="0.2">
      <c r="A40943" s="1" t="s">
        <v>25189</v>
      </c>
      <c r="B40943" t="str">
        <f t="shared" si="1331"/>
        <v>https://www.udobaer.de/out/media/public/cust/others/s0000898-2021-ch_it.pdf</v>
      </c>
    </row>
    <row r="40944" spans="1:2" x14ac:dyDescent="0.2">
      <c r="A40944" s="1" t="s">
        <v>25190</v>
      </c>
      <c r="B40944" t="str">
        <f t="shared" si="1331"/>
        <v>https://www.udobaer.de/out/media/public/cust/others/s0000898-2021-ch_it.pdf</v>
      </c>
    </row>
    <row r="40945" spans="1:2" x14ac:dyDescent="0.2">
      <c r="A40945" s="1" t="s">
        <v>25191</v>
      </c>
      <c r="B40945" t="str">
        <f t="shared" si="1331"/>
        <v>https://www.udobaer.de/out/media/public/cust/others/s0000898-2021-ch_it.pdf</v>
      </c>
    </row>
    <row r="40946" spans="1:2" x14ac:dyDescent="0.2">
      <c r="A40946" s="1" t="s">
        <v>25192</v>
      </c>
      <c r="B40946" t="str">
        <f t="shared" si="1331"/>
        <v>https://www.udobaer.de/out/media/public/cust/others/s0000898-2021-ch_it.pdf</v>
      </c>
    </row>
    <row r="40947" spans="1:2" x14ac:dyDescent="0.2">
      <c r="A40947" s="1" t="s">
        <v>25193</v>
      </c>
      <c r="B40947" t="str">
        <f t="shared" si="1331"/>
        <v>https://www.udobaer.de/out/media/public/cust/others/s0000898-2021-ch_it.pdf</v>
      </c>
    </row>
    <row r="40948" spans="1:2" x14ac:dyDescent="0.2">
      <c r="A40948" s="1" t="s">
        <v>25194</v>
      </c>
      <c r="B40948" t="str">
        <f t="shared" si="1331"/>
        <v>https://www.udobaer.de/out/media/public/cust/others/s0000898-2021-ch_it.pdf</v>
      </c>
    </row>
    <row r="40949" spans="1:2" x14ac:dyDescent="0.2">
      <c r="A40949" s="1" t="s">
        <v>25195</v>
      </c>
      <c r="B40949" t="str">
        <f t="shared" si="1331"/>
        <v>https://www.udobaer.de/out/media/public/cust/others/s0000898-2021-ch_it.pdf</v>
      </c>
    </row>
    <row r="40950" spans="1:2" x14ac:dyDescent="0.2">
      <c r="A40950" s="1" t="s">
        <v>25197</v>
      </c>
      <c r="B40950" t="str">
        <f t="shared" si="1331"/>
        <v>https://www.udobaer.de/out/media/public/cust/others/s0000898-2021-ch_it.pdf</v>
      </c>
    </row>
    <row r="40951" spans="1:2" x14ac:dyDescent="0.2">
      <c r="A40951" s="1" t="s">
        <v>25198</v>
      </c>
      <c r="B40951" t="str">
        <f t="shared" si="1331"/>
        <v>https://www.udobaer.de/out/media/public/cust/others/s0000898-2021-ch_it.pdf</v>
      </c>
    </row>
    <row r="40952" spans="1:2" x14ac:dyDescent="0.2">
      <c r="A40952" s="1" t="s">
        <v>25199</v>
      </c>
      <c r="B40952" t="str">
        <f t="shared" si="1331"/>
        <v>https://www.udobaer.de/out/media/public/cust/others/s0000898-2021-ch_it.pdf</v>
      </c>
    </row>
    <row r="40953" spans="1:2" x14ac:dyDescent="0.2">
      <c r="A40953" s="1" t="s">
        <v>25200</v>
      </c>
      <c r="B40953" t="str">
        <f t="shared" si="1331"/>
        <v>https://www.udobaer.de/out/media/public/cust/others/s0000898-2021-ch_it.pdf</v>
      </c>
    </row>
    <row r="40954" spans="1:2" x14ac:dyDescent="0.2">
      <c r="A40954" s="1" t="s">
        <v>25201</v>
      </c>
      <c r="B40954" t="str">
        <f t="shared" si="1331"/>
        <v>https://www.udobaer.de/out/media/public/cust/others/s0000898-2021-ch_it.pdf</v>
      </c>
    </row>
    <row r="40955" spans="1:2" x14ac:dyDescent="0.2">
      <c r="A40955" s="1" t="s">
        <v>25202</v>
      </c>
      <c r="B40955" t="str">
        <f t="shared" si="1331"/>
        <v>https://www.udobaer.de/out/media/public/cust/others/s0000898-2021-ch_it.pdf</v>
      </c>
    </row>
    <row r="40956" spans="1:2" x14ac:dyDescent="0.2">
      <c r="A40956" s="1" t="s">
        <v>25203</v>
      </c>
      <c r="B40956" t="str">
        <f t="shared" si="1331"/>
        <v>https://www.udobaer.de/out/media/public/cust/others/s0000898-2021-ch_it.pdf</v>
      </c>
    </row>
    <row r="40957" spans="1:2" x14ac:dyDescent="0.2">
      <c r="A40957" s="1" t="s">
        <v>25204</v>
      </c>
      <c r="B40957" t="str">
        <f t="shared" si="1331"/>
        <v>https://www.udobaer.de/out/media/public/cust/others/s0000898-2021-ch_it.pdf</v>
      </c>
    </row>
    <row r="40958" spans="1:2" x14ac:dyDescent="0.2">
      <c r="A40958" s="1" t="s">
        <v>25205</v>
      </c>
      <c r="B40958" t="str">
        <f t="shared" si="1331"/>
        <v>https://www.udobaer.de/out/media/public/cust/others/s0000898-2021-ch_it.pdf</v>
      </c>
    </row>
    <row r="40959" spans="1:2" x14ac:dyDescent="0.2">
      <c r="A40959" s="1" t="s">
        <v>25206</v>
      </c>
      <c r="B40959" t="str">
        <f t="shared" si="1331"/>
        <v>https://www.udobaer.de/out/media/public/cust/others/s0000898-2021-ch_it.pdf</v>
      </c>
    </row>
    <row r="40960" spans="1:2" x14ac:dyDescent="0.2">
      <c r="A40960" s="1" t="s">
        <v>25207</v>
      </c>
      <c r="B40960" t="str">
        <f t="shared" si="1331"/>
        <v>https://www.udobaer.de/out/media/public/cust/others/s0000898-2021-ch_it.pdf</v>
      </c>
    </row>
    <row r="40961" spans="1:2" x14ac:dyDescent="0.2">
      <c r="A40961" s="1" t="s">
        <v>25208</v>
      </c>
      <c r="B40961" t="str">
        <f t="shared" si="1331"/>
        <v>https://www.udobaer.de/out/media/public/cust/others/s0000898-2021-ch_it.pdf</v>
      </c>
    </row>
    <row r="40962" spans="1:2" x14ac:dyDescent="0.2">
      <c r="A40962" s="1" t="s">
        <v>25209</v>
      </c>
      <c r="B40962" t="str">
        <f t="shared" si="1331"/>
        <v>https://www.udobaer.de/out/media/public/cust/others/s0000898-2021-ch_it.pdf</v>
      </c>
    </row>
    <row r="40963" spans="1:2" x14ac:dyDescent="0.2">
      <c r="A40963" s="1" t="s">
        <v>25210</v>
      </c>
      <c r="B40963" t="str">
        <f t="shared" si="1331"/>
        <v>https://www.udobaer.de/out/media/public/cust/others/s0000898-2021-ch_it.pdf</v>
      </c>
    </row>
    <row r="40964" spans="1:2" x14ac:dyDescent="0.2">
      <c r="A40964" s="1" t="s">
        <v>25211</v>
      </c>
      <c r="B40964" t="str">
        <f t="shared" si="1331"/>
        <v>https://www.udobaer.de/out/media/public/cust/others/s0000898-2021-ch_it.pdf</v>
      </c>
    </row>
    <row r="40965" spans="1:2" x14ac:dyDescent="0.2">
      <c r="A40965" s="1" t="s">
        <v>25212</v>
      </c>
      <c r="B40965" t="str">
        <f t="shared" si="1331"/>
        <v>https://www.udobaer.de/out/media/public/cust/others/s0000898-2021-ch_it.pdf</v>
      </c>
    </row>
    <row r="40966" spans="1:2" x14ac:dyDescent="0.2">
      <c r="A40966" s="1" t="s">
        <v>25213</v>
      </c>
      <c r="B40966" t="str">
        <f t="shared" si="1331"/>
        <v>https://www.udobaer.de/out/media/public/cust/others/s0000898-2021-ch_it.pdf</v>
      </c>
    </row>
    <row r="40967" spans="1:2" x14ac:dyDescent="0.2">
      <c r="A40967" s="1" t="s">
        <v>25214</v>
      </c>
      <c r="B40967" t="str">
        <f t="shared" si="1331"/>
        <v>https://www.udobaer.de/out/media/public/cust/others/s0000898-2021-ch_it.pdf</v>
      </c>
    </row>
    <row r="40968" spans="1:2" x14ac:dyDescent="0.2">
      <c r="A40968" s="1" t="s">
        <v>25215</v>
      </c>
      <c r="B40968" t="str">
        <f t="shared" si="1331"/>
        <v>https://www.udobaer.de/out/media/public/cust/others/s0000898-2021-ch_it.pdf</v>
      </c>
    </row>
    <row r="40969" spans="1:2" x14ac:dyDescent="0.2">
      <c r="A40969" s="1" t="s">
        <v>25216</v>
      </c>
      <c r="B40969" t="str">
        <f t="shared" si="1331"/>
        <v>https://www.udobaer.de/out/media/public/cust/others/s0000898-2021-ch_it.pdf</v>
      </c>
    </row>
    <row r="40970" spans="1:2" x14ac:dyDescent="0.2">
      <c r="A40970" s="1" t="s">
        <v>25217</v>
      </c>
      <c r="B40970" t="str">
        <f t="shared" si="1331"/>
        <v>https://www.udobaer.de/out/media/public/cust/others/s0000898-2021-ch_it.pdf</v>
      </c>
    </row>
    <row r="40971" spans="1:2" x14ac:dyDescent="0.2">
      <c r="A40971" s="1" t="s">
        <v>25218</v>
      </c>
      <c r="B40971" t="str">
        <f t="shared" si="1331"/>
        <v>https://www.udobaer.de/out/media/public/cust/others/s0000898-2021-ch_it.pdf</v>
      </c>
    </row>
    <row r="40972" spans="1:2" x14ac:dyDescent="0.2">
      <c r="A40972" s="1" t="s">
        <v>25219</v>
      </c>
      <c r="B40972" t="str">
        <f t="shared" si="1331"/>
        <v>https://www.udobaer.de/out/media/public/cust/others/s0000898-2021-ch_it.pdf</v>
      </c>
    </row>
    <row r="40973" spans="1:2" x14ac:dyDescent="0.2">
      <c r="A40973" s="1" t="s">
        <v>25220</v>
      </c>
      <c r="B40973" t="str">
        <f t="shared" si="1331"/>
        <v>https://www.udobaer.de/out/media/public/cust/others/s0000898-2021-ch_it.pdf</v>
      </c>
    </row>
    <row r="40974" spans="1:2" x14ac:dyDescent="0.2">
      <c r="A40974" s="1" t="s">
        <v>25221</v>
      </c>
      <c r="B40974" t="str">
        <f t="shared" si="1331"/>
        <v>https://www.udobaer.de/out/media/public/cust/others/s0000898-2021-ch_it.pdf</v>
      </c>
    </row>
    <row r="40975" spans="1:2" x14ac:dyDescent="0.2">
      <c r="A40975" s="1" t="s">
        <v>25222</v>
      </c>
      <c r="B40975" t="str">
        <f t="shared" si="1331"/>
        <v>https://www.udobaer.de/out/media/public/cust/others/s0000898-2021-ch_it.pdf</v>
      </c>
    </row>
    <row r="40976" spans="1:2" x14ac:dyDescent="0.2">
      <c r="A40976" s="1" t="s">
        <v>25223</v>
      </c>
      <c r="B40976" t="str">
        <f t="shared" si="1331"/>
        <v>https://www.udobaer.de/out/media/public/cust/others/s0000898-2021-ch_it.pdf</v>
      </c>
    </row>
    <row r="40977" spans="1:2" x14ac:dyDescent="0.2">
      <c r="A40977" s="1" t="s">
        <v>25224</v>
      </c>
      <c r="B40977" t="str">
        <f t="shared" si="1331"/>
        <v>https://www.udobaer.de/out/media/public/cust/others/s0000898-2021-ch_it.pdf</v>
      </c>
    </row>
    <row r="40978" spans="1:2" x14ac:dyDescent="0.2">
      <c r="A40978" s="1" t="s">
        <v>25225</v>
      </c>
      <c r="B40978" t="str">
        <f t="shared" ref="B40978:B41041" si="1332">HYPERLINK("https://www.udobaer.de/out/media/public/cust/others/s0000898-2021-ch_it.pdf")</f>
        <v>https://www.udobaer.de/out/media/public/cust/others/s0000898-2021-ch_it.pdf</v>
      </c>
    </row>
    <row r="40979" spans="1:2" x14ac:dyDescent="0.2">
      <c r="A40979" s="1" t="s">
        <v>25226</v>
      </c>
      <c r="B40979" t="str">
        <f t="shared" si="1332"/>
        <v>https://www.udobaer.de/out/media/public/cust/others/s0000898-2021-ch_it.pdf</v>
      </c>
    </row>
    <row r="40980" spans="1:2" x14ac:dyDescent="0.2">
      <c r="A40980" s="1" t="s">
        <v>25227</v>
      </c>
      <c r="B40980" t="str">
        <f t="shared" si="1332"/>
        <v>https://www.udobaer.de/out/media/public/cust/others/s0000898-2021-ch_it.pdf</v>
      </c>
    </row>
    <row r="40981" spans="1:2" x14ac:dyDescent="0.2">
      <c r="A40981" s="1" t="s">
        <v>25228</v>
      </c>
      <c r="B40981" t="str">
        <f t="shared" si="1332"/>
        <v>https://www.udobaer.de/out/media/public/cust/others/s0000898-2021-ch_it.pdf</v>
      </c>
    </row>
    <row r="40982" spans="1:2" x14ac:dyDescent="0.2">
      <c r="A40982" s="1" t="s">
        <v>25229</v>
      </c>
      <c r="B40982" t="str">
        <f t="shared" si="1332"/>
        <v>https://www.udobaer.de/out/media/public/cust/others/s0000898-2021-ch_it.pdf</v>
      </c>
    </row>
    <row r="40983" spans="1:2" x14ac:dyDescent="0.2">
      <c r="A40983" s="1" t="s">
        <v>25230</v>
      </c>
      <c r="B40983" t="str">
        <f t="shared" si="1332"/>
        <v>https://www.udobaer.de/out/media/public/cust/others/s0000898-2021-ch_it.pdf</v>
      </c>
    </row>
    <row r="40984" spans="1:2" x14ac:dyDescent="0.2">
      <c r="A40984" s="1" t="s">
        <v>25231</v>
      </c>
      <c r="B40984" t="str">
        <f t="shared" si="1332"/>
        <v>https://www.udobaer.de/out/media/public/cust/others/s0000898-2021-ch_it.pdf</v>
      </c>
    </row>
    <row r="40985" spans="1:2" x14ac:dyDescent="0.2">
      <c r="A40985" s="1" t="s">
        <v>25232</v>
      </c>
      <c r="B40985" t="str">
        <f t="shared" si="1332"/>
        <v>https://www.udobaer.de/out/media/public/cust/others/s0000898-2021-ch_it.pdf</v>
      </c>
    </row>
    <row r="40986" spans="1:2" x14ac:dyDescent="0.2">
      <c r="A40986" s="1" t="s">
        <v>25233</v>
      </c>
      <c r="B40986" t="str">
        <f t="shared" si="1332"/>
        <v>https://www.udobaer.de/out/media/public/cust/others/s0000898-2021-ch_it.pdf</v>
      </c>
    </row>
    <row r="40987" spans="1:2" x14ac:dyDescent="0.2">
      <c r="A40987" s="1" t="s">
        <v>25234</v>
      </c>
      <c r="B40987" t="str">
        <f t="shared" si="1332"/>
        <v>https://www.udobaer.de/out/media/public/cust/others/s0000898-2021-ch_it.pdf</v>
      </c>
    </row>
    <row r="40988" spans="1:2" x14ac:dyDescent="0.2">
      <c r="A40988" s="1" t="s">
        <v>25235</v>
      </c>
      <c r="B40988" t="str">
        <f t="shared" si="1332"/>
        <v>https://www.udobaer.de/out/media/public/cust/others/s0000898-2021-ch_it.pdf</v>
      </c>
    </row>
    <row r="40989" spans="1:2" x14ac:dyDescent="0.2">
      <c r="A40989" s="1" t="s">
        <v>25236</v>
      </c>
      <c r="B40989" t="str">
        <f t="shared" si="1332"/>
        <v>https://www.udobaer.de/out/media/public/cust/others/s0000898-2021-ch_it.pdf</v>
      </c>
    </row>
    <row r="40990" spans="1:2" x14ac:dyDescent="0.2">
      <c r="A40990" s="1" t="s">
        <v>25237</v>
      </c>
      <c r="B40990" t="str">
        <f t="shared" si="1332"/>
        <v>https://www.udobaer.de/out/media/public/cust/others/s0000898-2021-ch_it.pdf</v>
      </c>
    </row>
    <row r="40991" spans="1:2" x14ac:dyDescent="0.2">
      <c r="A40991" s="1" t="s">
        <v>25238</v>
      </c>
      <c r="B40991" t="str">
        <f t="shared" si="1332"/>
        <v>https://www.udobaer.de/out/media/public/cust/others/s0000898-2021-ch_it.pdf</v>
      </c>
    </row>
    <row r="40992" spans="1:2" x14ac:dyDescent="0.2">
      <c r="A40992" s="1" t="s">
        <v>25239</v>
      </c>
      <c r="B40992" t="str">
        <f t="shared" si="1332"/>
        <v>https://www.udobaer.de/out/media/public/cust/others/s0000898-2021-ch_it.pdf</v>
      </c>
    </row>
    <row r="40993" spans="1:2" x14ac:dyDescent="0.2">
      <c r="A40993" s="1" t="s">
        <v>25240</v>
      </c>
      <c r="B40993" t="str">
        <f t="shared" si="1332"/>
        <v>https://www.udobaer.de/out/media/public/cust/others/s0000898-2021-ch_it.pdf</v>
      </c>
    </row>
    <row r="40994" spans="1:2" x14ac:dyDescent="0.2">
      <c r="A40994" s="1" t="s">
        <v>25241</v>
      </c>
      <c r="B40994" t="str">
        <f t="shared" si="1332"/>
        <v>https://www.udobaer.de/out/media/public/cust/others/s0000898-2021-ch_it.pdf</v>
      </c>
    </row>
    <row r="40995" spans="1:2" x14ac:dyDescent="0.2">
      <c r="A40995" s="1" t="s">
        <v>25242</v>
      </c>
      <c r="B40995" t="str">
        <f t="shared" si="1332"/>
        <v>https://www.udobaer.de/out/media/public/cust/others/s0000898-2021-ch_it.pdf</v>
      </c>
    </row>
    <row r="40996" spans="1:2" x14ac:dyDescent="0.2">
      <c r="A40996" s="1" t="s">
        <v>25243</v>
      </c>
      <c r="B40996" t="str">
        <f t="shared" si="1332"/>
        <v>https://www.udobaer.de/out/media/public/cust/others/s0000898-2021-ch_it.pdf</v>
      </c>
    </row>
    <row r="40997" spans="1:2" x14ac:dyDescent="0.2">
      <c r="A40997" s="1" t="s">
        <v>25244</v>
      </c>
      <c r="B40997" t="str">
        <f t="shared" si="1332"/>
        <v>https://www.udobaer.de/out/media/public/cust/others/s0000898-2021-ch_it.pdf</v>
      </c>
    </row>
    <row r="40998" spans="1:2" x14ac:dyDescent="0.2">
      <c r="A40998" s="1" t="s">
        <v>25245</v>
      </c>
      <c r="B40998" t="str">
        <f t="shared" si="1332"/>
        <v>https://www.udobaer.de/out/media/public/cust/others/s0000898-2021-ch_it.pdf</v>
      </c>
    </row>
    <row r="40999" spans="1:2" x14ac:dyDescent="0.2">
      <c r="A40999" s="1" t="s">
        <v>25246</v>
      </c>
      <c r="B40999" t="str">
        <f t="shared" si="1332"/>
        <v>https://www.udobaer.de/out/media/public/cust/others/s0000898-2021-ch_it.pdf</v>
      </c>
    </row>
    <row r="41000" spans="1:2" x14ac:dyDescent="0.2">
      <c r="A41000" s="1" t="s">
        <v>25247</v>
      </c>
      <c r="B41000" t="str">
        <f t="shared" si="1332"/>
        <v>https://www.udobaer.de/out/media/public/cust/others/s0000898-2021-ch_it.pdf</v>
      </c>
    </row>
    <row r="41001" spans="1:2" x14ac:dyDescent="0.2">
      <c r="A41001" s="1" t="s">
        <v>25248</v>
      </c>
      <c r="B41001" t="str">
        <f t="shared" si="1332"/>
        <v>https://www.udobaer.de/out/media/public/cust/others/s0000898-2021-ch_it.pdf</v>
      </c>
    </row>
    <row r="41002" spans="1:2" x14ac:dyDescent="0.2">
      <c r="A41002" s="1" t="s">
        <v>25249</v>
      </c>
      <c r="B41002" t="str">
        <f t="shared" si="1332"/>
        <v>https://www.udobaer.de/out/media/public/cust/others/s0000898-2021-ch_it.pdf</v>
      </c>
    </row>
    <row r="41003" spans="1:2" x14ac:dyDescent="0.2">
      <c r="A41003" s="1" t="s">
        <v>25250</v>
      </c>
      <c r="B41003" t="str">
        <f t="shared" si="1332"/>
        <v>https://www.udobaer.de/out/media/public/cust/others/s0000898-2021-ch_it.pdf</v>
      </c>
    </row>
    <row r="41004" spans="1:2" x14ac:dyDescent="0.2">
      <c r="A41004" s="1" t="s">
        <v>25251</v>
      </c>
      <c r="B41004" t="str">
        <f t="shared" si="1332"/>
        <v>https://www.udobaer.de/out/media/public/cust/others/s0000898-2021-ch_it.pdf</v>
      </c>
    </row>
    <row r="41005" spans="1:2" x14ac:dyDescent="0.2">
      <c r="A41005" s="1" t="s">
        <v>25252</v>
      </c>
      <c r="B41005" t="str">
        <f t="shared" si="1332"/>
        <v>https://www.udobaer.de/out/media/public/cust/others/s0000898-2021-ch_it.pdf</v>
      </c>
    </row>
    <row r="41006" spans="1:2" x14ac:dyDescent="0.2">
      <c r="A41006" s="1" t="s">
        <v>25253</v>
      </c>
      <c r="B41006" t="str">
        <f t="shared" si="1332"/>
        <v>https://www.udobaer.de/out/media/public/cust/others/s0000898-2021-ch_it.pdf</v>
      </c>
    </row>
    <row r="41007" spans="1:2" x14ac:dyDescent="0.2">
      <c r="A41007" s="1" t="s">
        <v>25254</v>
      </c>
      <c r="B41007" t="str">
        <f t="shared" si="1332"/>
        <v>https://www.udobaer.de/out/media/public/cust/others/s0000898-2021-ch_it.pdf</v>
      </c>
    </row>
    <row r="41008" spans="1:2" x14ac:dyDescent="0.2">
      <c r="A41008" s="1" t="s">
        <v>25255</v>
      </c>
      <c r="B41008" t="str">
        <f t="shared" si="1332"/>
        <v>https://www.udobaer.de/out/media/public/cust/others/s0000898-2021-ch_it.pdf</v>
      </c>
    </row>
    <row r="41009" spans="1:2" x14ac:dyDescent="0.2">
      <c r="A41009" s="1" t="s">
        <v>25256</v>
      </c>
      <c r="B41009" t="str">
        <f t="shared" si="1332"/>
        <v>https://www.udobaer.de/out/media/public/cust/others/s0000898-2021-ch_it.pdf</v>
      </c>
    </row>
    <row r="41010" spans="1:2" x14ac:dyDescent="0.2">
      <c r="A41010" s="1" t="s">
        <v>25257</v>
      </c>
      <c r="B41010" t="str">
        <f t="shared" si="1332"/>
        <v>https://www.udobaer.de/out/media/public/cust/others/s0000898-2021-ch_it.pdf</v>
      </c>
    </row>
    <row r="41011" spans="1:2" x14ac:dyDescent="0.2">
      <c r="A41011" s="1" t="s">
        <v>25258</v>
      </c>
      <c r="B41011" t="str">
        <f t="shared" si="1332"/>
        <v>https://www.udobaer.de/out/media/public/cust/others/s0000898-2021-ch_it.pdf</v>
      </c>
    </row>
    <row r="41012" spans="1:2" x14ac:dyDescent="0.2">
      <c r="A41012" s="1" t="s">
        <v>25259</v>
      </c>
      <c r="B41012" t="str">
        <f t="shared" si="1332"/>
        <v>https://www.udobaer.de/out/media/public/cust/others/s0000898-2021-ch_it.pdf</v>
      </c>
    </row>
    <row r="41013" spans="1:2" x14ac:dyDescent="0.2">
      <c r="A41013" s="1" t="s">
        <v>25260</v>
      </c>
      <c r="B41013" t="str">
        <f t="shared" si="1332"/>
        <v>https://www.udobaer.de/out/media/public/cust/others/s0000898-2021-ch_it.pdf</v>
      </c>
    </row>
    <row r="41014" spans="1:2" x14ac:dyDescent="0.2">
      <c r="A41014" s="1" t="s">
        <v>25261</v>
      </c>
      <c r="B41014" t="str">
        <f t="shared" si="1332"/>
        <v>https://www.udobaer.de/out/media/public/cust/others/s0000898-2021-ch_it.pdf</v>
      </c>
    </row>
    <row r="41015" spans="1:2" x14ac:dyDescent="0.2">
      <c r="A41015" s="1" t="s">
        <v>25262</v>
      </c>
      <c r="B41015" t="str">
        <f t="shared" si="1332"/>
        <v>https://www.udobaer.de/out/media/public/cust/others/s0000898-2021-ch_it.pdf</v>
      </c>
    </row>
    <row r="41016" spans="1:2" x14ac:dyDescent="0.2">
      <c r="A41016" s="1" t="s">
        <v>25263</v>
      </c>
      <c r="B41016" t="str">
        <f t="shared" si="1332"/>
        <v>https://www.udobaer.de/out/media/public/cust/others/s0000898-2021-ch_it.pdf</v>
      </c>
    </row>
    <row r="41017" spans="1:2" x14ac:dyDescent="0.2">
      <c r="A41017" s="1" t="s">
        <v>25264</v>
      </c>
      <c r="B41017" t="str">
        <f t="shared" si="1332"/>
        <v>https://www.udobaer.de/out/media/public/cust/others/s0000898-2021-ch_it.pdf</v>
      </c>
    </row>
    <row r="41018" spans="1:2" x14ac:dyDescent="0.2">
      <c r="A41018" s="1" t="s">
        <v>25265</v>
      </c>
      <c r="B41018" t="str">
        <f t="shared" si="1332"/>
        <v>https://www.udobaer.de/out/media/public/cust/others/s0000898-2021-ch_it.pdf</v>
      </c>
    </row>
    <row r="41019" spans="1:2" x14ac:dyDescent="0.2">
      <c r="A41019" s="1" t="s">
        <v>25266</v>
      </c>
      <c r="B41019" t="str">
        <f t="shared" si="1332"/>
        <v>https://www.udobaer.de/out/media/public/cust/others/s0000898-2021-ch_it.pdf</v>
      </c>
    </row>
    <row r="41020" spans="1:2" x14ac:dyDescent="0.2">
      <c r="A41020" s="1" t="s">
        <v>25267</v>
      </c>
      <c r="B41020" t="str">
        <f t="shared" si="1332"/>
        <v>https://www.udobaer.de/out/media/public/cust/others/s0000898-2021-ch_it.pdf</v>
      </c>
    </row>
    <row r="41021" spans="1:2" x14ac:dyDescent="0.2">
      <c r="A41021" s="1" t="s">
        <v>25268</v>
      </c>
      <c r="B41021" t="str">
        <f t="shared" si="1332"/>
        <v>https://www.udobaer.de/out/media/public/cust/others/s0000898-2021-ch_it.pdf</v>
      </c>
    </row>
    <row r="41022" spans="1:2" x14ac:dyDescent="0.2">
      <c r="A41022" s="1" t="s">
        <v>25305</v>
      </c>
      <c r="B41022" t="str">
        <f t="shared" si="1332"/>
        <v>https://www.udobaer.de/out/media/public/cust/others/s0000898-2021-ch_it.pdf</v>
      </c>
    </row>
    <row r="41023" spans="1:2" x14ac:dyDescent="0.2">
      <c r="A41023" s="1" t="s">
        <v>25306</v>
      </c>
      <c r="B41023" t="str">
        <f t="shared" si="1332"/>
        <v>https://www.udobaer.de/out/media/public/cust/others/s0000898-2021-ch_it.pdf</v>
      </c>
    </row>
    <row r="41024" spans="1:2" x14ac:dyDescent="0.2">
      <c r="A41024" s="1" t="s">
        <v>25307</v>
      </c>
      <c r="B41024" t="str">
        <f t="shared" si="1332"/>
        <v>https://www.udobaer.de/out/media/public/cust/others/s0000898-2021-ch_it.pdf</v>
      </c>
    </row>
    <row r="41025" spans="1:2" x14ac:dyDescent="0.2">
      <c r="A41025" s="1" t="s">
        <v>25308</v>
      </c>
      <c r="B41025" t="str">
        <f t="shared" si="1332"/>
        <v>https://www.udobaer.de/out/media/public/cust/others/s0000898-2021-ch_it.pdf</v>
      </c>
    </row>
    <row r="41026" spans="1:2" x14ac:dyDescent="0.2">
      <c r="A41026" s="1" t="s">
        <v>25309</v>
      </c>
      <c r="B41026" t="str">
        <f t="shared" si="1332"/>
        <v>https://www.udobaer.de/out/media/public/cust/others/s0000898-2021-ch_it.pdf</v>
      </c>
    </row>
    <row r="41027" spans="1:2" x14ac:dyDescent="0.2">
      <c r="A41027" s="1" t="s">
        <v>25310</v>
      </c>
      <c r="B41027" t="str">
        <f t="shared" si="1332"/>
        <v>https://www.udobaer.de/out/media/public/cust/others/s0000898-2021-ch_it.pdf</v>
      </c>
    </row>
    <row r="41028" spans="1:2" x14ac:dyDescent="0.2">
      <c r="A41028" s="1" t="s">
        <v>25311</v>
      </c>
      <c r="B41028" t="str">
        <f t="shared" si="1332"/>
        <v>https://www.udobaer.de/out/media/public/cust/others/s0000898-2021-ch_it.pdf</v>
      </c>
    </row>
    <row r="41029" spans="1:2" x14ac:dyDescent="0.2">
      <c r="A41029" s="1" t="s">
        <v>25312</v>
      </c>
      <c r="B41029" t="str">
        <f t="shared" si="1332"/>
        <v>https://www.udobaer.de/out/media/public/cust/others/s0000898-2021-ch_it.pdf</v>
      </c>
    </row>
    <row r="41030" spans="1:2" x14ac:dyDescent="0.2">
      <c r="A41030" s="1" t="s">
        <v>25313</v>
      </c>
      <c r="B41030" t="str">
        <f t="shared" si="1332"/>
        <v>https://www.udobaer.de/out/media/public/cust/others/s0000898-2021-ch_it.pdf</v>
      </c>
    </row>
    <row r="41031" spans="1:2" x14ac:dyDescent="0.2">
      <c r="A41031" s="1" t="s">
        <v>25314</v>
      </c>
      <c r="B41031" t="str">
        <f t="shared" si="1332"/>
        <v>https://www.udobaer.de/out/media/public/cust/others/s0000898-2021-ch_it.pdf</v>
      </c>
    </row>
    <row r="41032" spans="1:2" x14ac:dyDescent="0.2">
      <c r="A41032" s="1" t="s">
        <v>25315</v>
      </c>
      <c r="B41032" t="str">
        <f t="shared" si="1332"/>
        <v>https://www.udobaer.de/out/media/public/cust/others/s0000898-2021-ch_it.pdf</v>
      </c>
    </row>
    <row r="41033" spans="1:2" x14ac:dyDescent="0.2">
      <c r="A41033" s="1" t="s">
        <v>25316</v>
      </c>
      <c r="B41033" t="str">
        <f t="shared" si="1332"/>
        <v>https://www.udobaer.de/out/media/public/cust/others/s0000898-2021-ch_it.pdf</v>
      </c>
    </row>
    <row r="41034" spans="1:2" x14ac:dyDescent="0.2">
      <c r="A41034" s="1" t="s">
        <v>25317</v>
      </c>
      <c r="B41034" t="str">
        <f t="shared" si="1332"/>
        <v>https://www.udobaer.de/out/media/public/cust/others/s0000898-2021-ch_it.pdf</v>
      </c>
    </row>
    <row r="41035" spans="1:2" x14ac:dyDescent="0.2">
      <c r="A41035" s="1" t="s">
        <v>25318</v>
      </c>
      <c r="B41035" t="str">
        <f t="shared" si="1332"/>
        <v>https://www.udobaer.de/out/media/public/cust/others/s0000898-2021-ch_it.pdf</v>
      </c>
    </row>
    <row r="41036" spans="1:2" x14ac:dyDescent="0.2">
      <c r="A41036" s="1" t="s">
        <v>25319</v>
      </c>
      <c r="B41036" t="str">
        <f t="shared" si="1332"/>
        <v>https://www.udobaer.de/out/media/public/cust/others/s0000898-2021-ch_it.pdf</v>
      </c>
    </row>
    <row r="41037" spans="1:2" x14ac:dyDescent="0.2">
      <c r="A41037" s="1" t="s">
        <v>25320</v>
      </c>
      <c r="B41037" t="str">
        <f t="shared" si="1332"/>
        <v>https://www.udobaer.de/out/media/public/cust/others/s0000898-2021-ch_it.pdf</v>
      </c>
    </row>
    <row r="41038" spans="1:2" x14ac:dyDescent="0.2">
      <c r="A41038" s="1" t="s">
        <v>25321</v>
      </c>
      <c r="B41038" t="str">
        <f t="shared" si="1332"/>
        <v>https://www.udobaer.de/out/media/public/cust/others/s0000898-2021-ch_it.pdf</v>
      </c>
    </row>
    <row r="41039" spans="1:2" x14ac:dyDescent="0.2">
      <c r="A41039" s="1" t="s">
        <v>25322</v>
      </c>
      <c r="B41039" t="str">
        <f t="shared" si="1332"/>
        <v>https://www.udobaer.de/out/media/public/cust/others/s0000898-2021-ch_it.pdf</v>
      </c>
    </row>
    <row r="41040" spans="1:2" x14ac:dyDescent="0.2">
      <c r="A41040" s="1" t="s">
        <v>25323</v>
      </c>
      <c r="B41040" t="str">
        <f t="shared" si="1332"/>
        <v>https://www.udobaer.de/out/media/public/cust/others/s0000898-2021-ch_it.pdf</v>
      </c>
    </row>
    <row r="41041" spans="1:2" x14ac:dyDescent="0.2">
      <c r="A41041" s="1" t="s">
        <v>25324</v>
      </c>
      <c r="B41041" t="str">
        <f t="shared" si="1332"/>
        <v>https://www.udobaer.de/out/media/public/cust/others/s0000898-2021-ch_it.pdf</v>
      </c>
    </row>
    <row r="41042" spans="1:2" x14ac:dyDescent="0.2">
      <c r="A41042" s="1" t="s">
        <v>25325</v>
      </c>
      <c r="B41042" t="str">
        <f t="shared" ref="B41042:B41063" si="1333">HYPERLINK("https://www.udobaer.de/out/media/public/cust/others/s0000898-2021-ch_it.pdf")</f>
        <v>https://www.udobaer.de/out/media/public/cust/others/s0000898-2021-ch_it.pdf</v>
      </c>
    </row>
    <row r="41043" spans="1:2" x14ac:dyDescent="0.2">
      <c r="A41043" s="1" t="s">
        <v>25326</v>
      </c>
      <c r="B41043" t="str">
        <f t="shared" si="1333"/>
        <v>https://www.udobaer.de/out/media/public/cust/others/s0000898-2021-ch_it.pdf</v>
      </c>
    </row>
    <row r="41044" spans="1:2" x14ac:dyDescent="0.2">
      <c r="A41044" s="1" t="s">
        <v>25327</v>
      </c>
      <c r="B41044" t="str">
        <f t="shared" si="1333"/>
        <v>https://www.udobaer.de/out/media/public/cust/others/s0000898-2021-ch_it.pdf</v>
      </c>
    </row>
    <row r="41045" spans="1:2" x14ac:dyDescent="0.2">
      <c r="A41045" s="1" t="s">
        <v>25328</v>
      </c>
      <c r="B41045" t="str">
        <f t="shared" si="1333"/>
        <v>https://www.udobaer.de/out/media/public/cust/others/s0000898-2021-ch_it.pdf</v>
      </c>
    </row>
    <row r="41046" spans="1:2" x14ac:dyDescent="0.2">
      <c r="A41046" s="1" t="s">
        <v>25329</v>
      </c>
      <c r="B41046" t="str">
        <f t="shared" si="1333"/>
        <v>https://www.udobaer.de/out/media/public/cust/others/s0000898-2021-ch_it.pdf</v>
      </c>
    </row>
    <row r="41047" spans="1:2" x14ac:dyDescent="0.2">
      <c r="A41047" s="1" t="s">
        <v>25330</v>
      </c>
      <c r="B41047" t="str">
        <f t="shared" si="1333"/>
        <v>https://www.udobaer.de/out/media/public/cust/others/s0000898-2021-ch_it.pdf</v>
      </c>
    </row>
    <row r="41048" spans="1:2" x14ac:dyDescent="0.2">
      <c r="A41048" s="1" t="s">
        <v>25331</v>
      </c>
      <c r="B41048" t="str">
        <f t="shared" si="1333"/>
        <v>https://www.udobaer.de/out/media/public/cust/others/s0000898-2021-ch_it.pdf</v>
      </c>
    </row>
    <row r="41049" spans="1:2" x14ac:dyDescent="0.2">
      <c r="A41049" s="1" t="s">
        <v>25332</v>
      </c>
      <c r="B41049" t="str">
        <f t="shared" si="1333"/>
        <v>https://www.udobaer.de/out/media/public/cust/others/s0000898-2021-ch_it.pdf</v>
      </c>
    </row>
    <row r="41050" spans="1:2" x14ac:dyDescent="0.2">
      <c r="A41050" s="1" t="s">
        <v>25333</v>
      </c>
      <c r="B41050" t="str">
        <f t="shared" si="1333"/>
        <v>https://www.udobaer.de/out/media/public/cust/others/s0000898-2021-ch_it.pdf</v>
      </c>
    </row>
    <row r="41051" spans="1:2" x14ac:dyDescent="0.2">
      <c r="A41051" s="1" t="s">
        <v>25334</v>
      </c>
      <c r="B41051" t="str">
        <f t="shared" si="1333"/>
        <v>https://www.udobaer.de/out/media/public/cust/others/s0000898-2021-ch_it.pdf</v>
      </c>
    </row>
    <row r="41052" spans="1:2" x14ac:dyDescent="0.2">
      <c r="A41052" s="1" t="s">
        <v>25335</v>
      </c>
      <c r="B41052" t="str">
        <f t="shared" si="1333"/>
        <v>https://www.udobaer.de/out/media/public/cust/others/s0000898-2021-ch_it.pdf</v>
      </c>
    </row>
    <row r="41053" spans="1:2" x14ac:dyDescent="0.2">
      <c r="A41053" s="1" t="s">
        <v>25336</v>
      </c>
      <c r="B41053" t="str">
        <f t="shared" si="1333"/>
        <v>https://www.udobaer.de/out/media/public/cust/others/s0000898-2021-ch_it.pdf</v>
      </c>
    </row>
    <row r="41054" spans="1:2" x14ac:dyDescent="0.2">
      <c r="A41054" s="1" t="s">
        <v>25337</v>
      </c>
      <c r="B41054" t="str">
        <f t="shared" si="1333"/>
        <v>https://www.udobaer.de/out/media/public/cust/others/s0000898-2021-ch_it.pdf</v>
      </c>
    </row>
    <row r="41055" spans="1:2" x14ac:dyDescent="0.2">
      <c r="A41055" s="1" t="s">
        <v>25338</v>
      </c>
      <c r="B41055" t="str">
        <f t="shared" si="1333"/>
        <v>https://www.udobaer.de/out/media/public/cust/others/s0000898-2021-ch_it.pdf</v>
      </c>
    </row>
    <row r="41056" spans="1:2" x14ac:dyDescent="0.2">
      <c r="A41056" s="1" t="s">
        <v>25339</v>
      </c>
      <c r="B41056" t="str">
        <f t="shared" si="1333"/>
        <v>https://www.udobaer.de/out/media/public/cust/others/s0000898-2021-ch_it.pdf</v>
      </c>
    </row>
    <row r="41057" spans="1:2" x14ac:dyDescent="0.2">
      <c r="A41057" s="1" t="s">
        <v>25340</v>
      </c>
      <c r="B41057" t="str">
        <f t="shared" si="1333"/>
        <v>https://www.udobaer.de/out/media/public/cust/others/s0000898-2021-ch_it.pdf</v>
      </c>
    </row>
    <row r="41058" spans="1:2" x14ac:dyDescent="0.2">
      <c r="A41058" s="1" t="s">
        <v>26127</v>
      </c>
      <c r="B41058" t="str">
        <f t="shared" si="1333"/>
        <v>https://www.udobaer.de/out/media/public/cust/others/s0000898-2021-ch_it.pdf</v>
      </c>
    </row>
    <row r="41059" spans="1:2" x14ac:dyDescent="0.2">
      <c r="A41059" s="1" t="s">
        <v>26128</v>
      </c>
      <c r="B41059" t="str">
        <f t="shared" si="1333"/>
        <v>https://www.udobaer.de/out/media/public/cust/others/s0000898-2021-ch_it.pdf</v>
      </c>
    </row>
    <row r="41060" spans="1:2" x14ac:dyDescent="0.2">
      <c r="A41060" s="1" t="s">
        <v>26129</v>
      </c>
      <c r="B41060" t="str">
        <f t="shared" si="1333"/>
        <v>https://www.udobaer.de/out/media/public/cust/others/s0000898-2021-ch_it.pdf</v>
      </c>
    </row>
    <row r="41061" spans="1:2" x14ac:dyDescent="0.2">
      <c r="A41061" s="1" t="s">
        <v>26130</v>
      </c>
      <c r="B41061" t="str">
        <f t="shared" si="1333"/>
        <v>https://www.udobaer.de/out/media/public/cust/others/s0000898-2021-ch_it.pdf</v>
      </c>
    </row>
    <row r="41062" spans="1:2" x14ac:dyDescent="0.2">
      <c r="A41062" s="1" t="s">
        <v>26131</v>
      </c>
      <c r="B41062" t="str">
        <f t="shared" si="1333"/>
        <v>https://www.udobaer.de/out/media/public/cust/others/s0000898-2021-ch_it.pdf</v>
      </c>
    </row>
    <row r="41063" spans="1:2" x14ac:dyDescent="0.2">
      <c r="A41063" s="1" t="s">
        <v>26132</v>
      </c>
      <c r="B41063" t="str">
        <f t="shared" si="1333"/>
        <v>https://www.udobaer.de/out/media/public/cust/others/s0000898-2021-ch_it.pdf</v>
      </c>
    </row>
    <row r="41064" spans="1:2" x14ac:dyDescent="0.2">
      <c r="A41064" s="1" t="s">
        <v>8783</v>
      </c>
      <c r="B41064" t="str">
        <f t="shared" ref="B41064:B41127" si="1334">HYPERLINK("https://www.udobaer.de/out/media/public/cust/others/s0000899-2021-ch_it.pdf")</f>
        <v>https://www.udobaer.de/out/media/public/cust/others/s0000899-2021-ch_it.pdf</v>
      </c>
    </row>
    <row r="41065" spans="1:2" x14ac:dyDescent="0.2">
      <c r="A41065" s="1" t="s">
        <v>8784</v>
      </c>
      <c r="B41065" t="str">
        <f t="shared" si="1334"/>
        <v>https://www.udobaer.de/out/media/public/cust/others/s0000899-2021-ch_it.pdf</v>
      </c>
    </row>
    <row r="41066" spans="1:2" x14ac:dyDescent="0.2">
      <c r="A41066" s="1" t="s">
        <v>8785</v>
      </c>
      <c r="B41066" t="str">
        <f t="shared" si="1334"/>
        <v>https://www.udobaer.de/out/media/public/cust/others/s0000899-2021-ch_it.pdf</v>
      </c>
    </row>
    <row r="41067" spans="1:2" x14ac:dyDescent="0.2">
      <c r="A41067" s="1" t="s">
        <v>8786</v>
      </c>
      <c r="B41067" t="str">
        <f t="shared" si="1334"/>
        <v>https://www.udobaer.de/out/media/public/cust/others/s0000899-2021-ch_it.pdf</v>
      </c>
    </row>
    <row r="41068" spans="1:2" x14ac:dyDescent="0.2">
      <c r="A41068" s="1" t="s">
        <v>8787</v>
      </c>
      <c r="B41068" t="str">
        <f t="shared" si="1334"/>
        <v>https://www.udobaer.de/out/media/public/cust/others/s0000899-2021-ch_it.pdf</v>
      </c>
    </row>
    <row r="41069" spans="1:2" x14ac:dyDescent="0.2">
      <c r="A41069" s="1" t="s">
        <v>8788</v>
      </c>
      <c r="B41069" t="str">
        <f t="shared" si="1334"/>
        <v>https://www.udobaer.de/out/media/public/cust/others/s0000899-2021-ch_it.pdf</v>
      </c>
    </row>
    <row r="41070" spans="1:2" x14ac:dyDescent="0.2">
      <c r="A41070" s="1" t="s">
        <v>8790</v>
      </c>
      <c r="B41070" t="str">
        <f t="shared" si="1334"/>
        <v>https://www.udobaer.de/out/media/public/cust/others/s0000899-2021-ch_it.pdf</v>
      </c>
    </row>
    <row r="41071" spans="1:2" x14ac:dyDescent="0.2">
      <c r="A41071" s="1" t="s">
        <v>25269</v>
      </c>
      <c r="B41071" t="str">
        <f t="shared" si="1334"/>
        <v>https://www.udobaer.de/out/media/public/cust/others/s0000899-2021-ch_it.pdf</v>
      </c>
    </row>
    <row r="41072" spans="1:2" x14ac:dyDescent="0.2">
      <c r="A41072" s="1" t="s">
        <v>25270</v>
      </c>
      <c r="B41072" t="str">
        <f t="shared" si="1334"/>
        <v>https://www.udobaer.de/out/media/public/cust/others/s0000899-2021-ch_it.pdf</v>
      </c>
    </row>
    <row r="41073" spans="1:2" x14ac:dyDescent="0.2">
      <c r="A41073" s="1" t="s">
        <v>25271</v>
      </c>
      <c r="B41073" t="str">
        <f t="shared" si="1334"/>
        <v>https://www.udobaer.de/out/media/public/cust/others/s0000899-2021-ch_it.pdf</v>
      </c>
    </row>
    <row r="41074" spans="1:2" x14ac:dyDescent="0.2">
      <c r="A41074" s="1" t="s">
        <v>25272</v>
      </c>
      <c r="B41074" t="str">
        <f t="shared" si="1334"/>
        <v>https://www.udobaer.de/out/media/public/cust/others/s0000899-2021-ch_it.pdf</v>
      </c>
    </row>
    <row r="41075" spans="1:2" x14ac:dyDescent="0.2">
      <c r="A41075" s="1" t="s">
        <v>25273</v>
      </c>
      <c r="B41075" t="str">
        <f t="shared" si="1334"/>
        <v>https://www.udobaer.de/out/media/public/cust/others/s0000899-2021-ch_it.pdf</v>
      </c>
    </row>
    <row r="41076" spans="1:2" x14ac:dyDescent="0.2">
      <c r="A41076" s="1" t="s">
        <v>25274</v>
      </c>
      <c r="B41076" t="str">
        <f t="shared" si="1334"/>
        <v>https://www.udobaer.de/out/media/public/cust/others/s0000899-2021-ch_it.pdf</v>
      </c>
    </row>
    <row r="41077" spans="1:2" x14ac:dyDescent="0.2">
      <c r="A41077" s="1" t="s">
        <v>25275</v>
      </c>
      <c r="B41077" t="str">
        <f t="shared" si="1334"/>
        <v>https://www.udobaer.de/out/media/public/cust/others/s0000899-2021-ch_it.pdf</v>
      </c>
    </row>
    <row r="41078" spans="1:2" x14ac:dyDescent="0.2">
      <c r="A41078" s="1" t="s">
        <v>25276</v>
      </c>
      <c r="B41078" t="str">
        <f t="shared" si="1334"/>
        <v>https://www.udobaer.de/out/media/public/cust/others/s0000899-2021-ch_it.pdf</v>
      </c>
    </row>
    <row r="41079" spans="1:2" x14ac:dyDescent="0.2">
      <c r="A41079" s="1" t="s">
        <v>25277</v>
      </c>
      <c r="B41079" t="str">
        <f t="shared" si="1334"/>
        <v>https://www.udobaer.de/out/media/public/cust/others/s0000899-2021-ch_it.pdf</v>
      </c>
    </row>
    <row r="41080" spans="1:2" x14ac:dyDescent="0.2">
      <c r="A41080" s="1" t="s">
        <v>25278</v>
      </c>
      <c r="B41080" t="str">
        <f t="shared" si="1334"/>
        <v>https://www.udobaer.de/out/media/public/cust/others/s0000899-2021-ch_it.pdf</v>
      </c>
    </row>
    <row r="41081" spans="1:2" x14ac:dyDescent="0.2">
      <c r="A41081" s="1" t="s">
        <v>25279</v>
      </c>
      <c r="B41081" t="str">
        <f t="shared" si="1334"/>
        <v>https://www.udobaer.de/out/media/public/cust/others/s0000899-2021-ch_it.pdf</v>
      </c>
    </row>
    <row r="41082" spans="1:2" x14ac:dyDescent="0.2">
      <c r="A41082" s="1" t="s">
        <v>25280</v>
      </c>
      <c r="B41082" t="str">
        <f t="shared" si="1334"/>
        <v>https://www.udobaer.de/out/media/public/cust/others/s0000899-2021-ch_it.pdf</v>
      </c>
    </row>
    <row r="41083" spans="1:2" x14ac:dyDescent="0.2">
      <c r="A41083" s="1" t="s">
        <v>25281</v>
      </c>
      <c r="B41083" t="str">
        <f t="shared" si="1334"/>
        <v>https://www.udobaer.de/out/media/public/cust/others/s0000899-2021-ch_it.pdf</v>
      </c>
    </row>
    <row r="41084" spans="1:2" x14ac:dyDescent="0.2">
      <c r="A41084" s="1" t="s">
        <v>25282</v>
      </c>
      <c r="B41084" t="str">
        <f t="shared" si="1334"/>
        <v>https://www.udobaer.de/out/media/public/cust/others/s0000899-2021-ch_it.pdf</v>
      </c>
    </row>
    <row r="41085" spans="1:2" x14ac:dyDescent="0.2">
      <c r="A41085" s="1" t="s">
        <v>25283</v>
      </c>
      <c r="B41085" t="str">
        <f t="shared" si="1334"/>
        <v>https://www.udobaer.de/out/media/public/cust/others/s0000899-2021-ch_it.pdf</v>
      </c>
    </row>
    <row r="41086" spans="1:2" x14ac:dyDescent="0.2">
      <c r="A41086" s="1" t="s">
        <v>25284</v>
      </c>
      <c r="B41086" t="str">
        <f t="shared" si="1334"/>
        <v>https://www.udobaer.de/out/media/public/cust/others/s0000899-2021-ch_it.pdf</v>
      </c>
    </row>
    <row r="41087" spans="1:2" x14ac:dyDescent="0.2">
      <c r="A41087" s="1" t="s">
        <v>25285</v>
      </c>
      <c r="B41087" t="str">
        <f t="shared" si="1334"/>
        <v>https://www.udobaer.de/out/media/public/cust/others/s0000899-2021-ch_it.pdf</v>
      </c>
    </row>
    <row r="41088" spans="1:2" x14ac:dyDescent="0.2">
      <c r="A41088" s="1" t="s">
        <v>25286</v>
      </c>
      <c r="B41088" t="str">
        <f t="shared" si="1334"/>
        <v>https://www.udobaer.de/out/media/public/cust/others/s0000899-2021-ch_it.pdf</v>
      </c>
    </row>
    <row r="41089" spans="1:2" x14ac:dyDescent="0.2">
      <c r="A41089" s="1" t="s">
        <v>25287</v>
      </c>
      <c r="B41089" t="str">
        <f t="shared" si="1334"/>
        <v>https://www.udobaer.de/out/media/public/cust/others/s0000899-2021-ch_it.pdf</v>
      </c>
    </row>
    <row r="41090" spans="1:2" x14ac:dyDescent="0.2">
      <c r="A41090" s="1" t="s">
        <v>25288</v>
      </c>
      <c r="B41090" t="str">
        <f t="shared" si="1334"/>
        <v>https://www.udobaer.de/out/media/public/cust/others/s0000899-2021-ch_it.pdf</v>
      </c>
    </row>
    <row r="41091" spans="1:2" x14ac:dyDescent="0.2">
      <c r="A41091" s="1" t="s">
        <v>25289</v>
      </c>
      <c r="B41091" t="str">
        <f t="shared" si="1334"/>
        <v>https://www.udobaer.de/out/media/public/cust/others/s0000899-2021-ch_it.pdf</v>
      </c>
    </row>
    <row r="41092" spans="1:2" x14ac:dyDescent="0.2">
      <c r="A41092" s="1" t="s">
        <v>25290</v>
      </c>
      <c r="B41092" t="str">
        <f t="shared" si="1334"/>
        <v>https://www.udobaer.de/out/media/public/cust/others/s0000899-2021-ch_it.pdf</v>
      </c>
    </row>
    <row r="41093" spans="1:2" x14ac:dyDescent="0.2">
      <c r="A41093" s="1" t="s">
        <v>25291</v>
      </c>
      <c r="B41093" t="str">
        <f t="shared" si="1334"/>
        <v>https://www.udobaer.de/out/media/public/cust/others/s0000899-2021-ch_it.pdf</v>
      </c>
    </row>
    <row r="41094" spans="1:2" x14ac:dyDescent="0.2">
      <c r="A41094" s="1" t="s">
        <v>25292</v>
      </c>
      <c r="B41094" t="str">
        <f t="shared" si="1334"/>
        <v>https://www.udobaer.de/out/media/public/cust/others/s0000899-2021-ch_it.pdf</v>
      </c>
    </row>
    <row r="41095" spans="1:2" x14ac:dyDescent="0.2">
      <c r="A41095" s="1" t="s">
        <v>25293</v>
      </c>
      <c r="B41095" t="str">
        <f t="shared" si="1334"/>
        <v>https://www.udobaer.de/out/media/public/cust/others/s0000899-2021-ch_it.pdf</v>
      </c>
    </row>
    <row r="41096" spans="1:2" x14ac:dyDescent="0.2">
      <c r="A41096" s="1" t="s">
        <v>25294</v>
      </c>
      <c r="B41096" t="str">
        <f t="shared" si="1334"/>
        <v>https://www.udobaer.de/out/media/public/cust/others/s0000899-2021-ch_it.pdf</v>
      </c>
    </row>
    <row r="41097" spans="1:2" x14ac:dyDescent="0.2">
      <c r="A41097" s="1" t="s">
        <v>25295</v>
      </c>
      <c r="B41097" t="str">
        <f t="shared" si="1334"/>
        <v>https://www.udobaer.de/out/media/public/cust/others/s0000899-2021-ch_it.pdf</v>
      </c>
    </row>
    <row r="41098" spans="1:2" x14ac:dyDescent="0.2">
      <c r="A41098" s="1" t="s">
        <v>25296</v>
      </c>
      <c r="B41098" t="str">
        <f t="shared" si="1334"/>
        <v>https://www.udobaer.de/out/media/public/cust/others/s0000899-2021-ch_it.pdf</v>
      </c>
    </row>
    <row r="41099" spans="1:2" x14ac:dyDescent="0.2">
      <c r="A41099" s="1" t="s">
        <v>25297</v>
      </c>
      <c r="B41099" t="str">
        <f t="shared" si="1334"/>
        <v>https://www.udobaer.de/out/media/public/cust/others/s0000899-2021-ch_it.pdf</v>
      </c>
    </row>
    <row r="41100" spans="1:2" x14ac:dyDescent="0.2">
      <c r="A41100" s="1" t="s">
        <v>25298</v>
      </c>
      <c r="B41100" t="str">
        <f t="shared" si="1334"/>
        <v>https://www.udobaer.de/out/media/public/cust/others/s0000899-2021-ch_it.pdf</v>
      </c>
    </row>
    <row r="41101" spans="1:2" x14ac:dyDescent="0.2">
      <c r="A41101" s="1" t="s">
        <v>25299</v>
      </c>
      <c r="B41101" t="str">
        <f t="shared" si="1334"/>
        <v>https://www.udobaer.de/out/media/public/cust/others/s0000899-2021-ch_it.pdf</v>
      </c>
    </row>
    <row r="41102" spans="1:2" x14ac:dyDescent="0.2">
      <c r="A41102" s="1" t="s">
        <v>25300</v>
      </c>
      <c r="B41102" t="str">
        <f t="shared" si="1334"/>
        <v>https://www.udobaer.de/out/media/public/cust/others/s0000899-2021-ch_it.pdf</v>
      </c>
    </row>
    <row r="41103" spans="1:2" x14ac:dyDescent="0.2">
      <c r="A41103" s="1" t="s">
        <v>25301</v>
      </c>
      <c r="B41103" t="str">
        <f t="shared" si="1334"/>
        <v>https://www.udobaer.de/out/media/public/cust/others/s0000899-2021-ch_it.pdf</v>
      </c>
    </row>
    <row r="41104" spans="1:2" x14ac:dyDescent="0.2">
      <c r="A41104" s="1" t="s">
        <v>25302</v>
      </c>
      <c r="B41104" t="str">
        <f t="shared" si="1334"/>
        <v>https://www.udobaer.de/out/media/public/cust/others/s0000899-2021-ch_it.pdf</v>
      </c>
    </row>
    <row r="41105" spans="1:2" x14ac:dyDescent="0.2">
      <c r="A41105" s="1" t="s">
        <v>25303</v>
      </c>
      <c r="B41105" t="str">
        <f t="shared" si="1334"/>
        <v>https://www.udobaer.de/out/media/public/cust/others/s0000899-2021-ch_it.pdf</v>
      </c>
    </row>
    <row r="41106" spans="1:2" x14ac:dyDescent="0.2">
      <c r="A41106" s="1" t="s">
        <v>25304</v>
      </c>
      <c r="B41106" t="str">
        <f t="shared" si="1334"/>
        <v>https://www.udobaer.de/out/media/public/cust/others/s0000899-2021-ch_it.pdf</v>
      </c>
    </row>
    <row r="41107" spans="1:2" x14ac:dyDescent="0.2">
      <c r="A41107" s="1" t="s">
        <v>25341</v>
      </c>
      <c r="B41107" t="str">
        <f t="shared" si="1334"/>
        <v>https://www.udobaer.de/out/media/public/cust/others/s0000899-2021-ch_it.pdf</v>
      </c>
    </row>
    <row r="41108" spans="1:2" x14ac:dyDescent="0.2">
      <c r="A41108" s="1" t="s">
        <v>25342</v>
      </c>
      <c r="B41108" t="str">
        <f t="shared" si="1334"/>
        <v>https://www.udobaer.de/out/media/public/cust/others/s0000899-2021-ch_it.pdf</v>
      </c>
    </row>
    <row r="41109" spans="1:2" x14ac:dyDescent="0.2">
      <c r="A41109" s="1" t="s">
        <v>25343</v>
      </c>
      <c r="B41109" t="str">
        <f t="shared" si="1334"/>
        <v>https://www.udobaer.de/out/media/public/cust/others/s0000899-2021-ch_it.pdf</v>
      </c>
    </row>
    <row r="41110" spans="1:2" x14ac:dyDescent="0.2">
      <c r="A41110" s="1" t="s">
        <v>25344</v>
      </c>
      <c r="B41110" t="str">
        <f t="shared" si="1334"/>
        <v>https://www.udobaer.de/out/media/public/cust/others/s0000899-2021-ch_it.pdf</v>
      </c>
    </row>
    <row r="41111" spans="1:2" x14ac:dyDescent="0.2">
      <c r="A41111" s="1" t="s">
        <v>25345</v>
      </c>
      <c r="B41111" t="str">
        <f t="shared" si="1334"/>
        <v>https://www.udobaer.de/out/media/public/cust/others/s0000899-2021-ch_it.pdf</v>
      </c>
    </row>
    <row r="41112" spans="1:2" x14ac:dyDescent="0.2">
      <c r="A41112" s="1" t="s">
        <v>25346</v>
      </c>
      <c r="B41112" t="str">
        <f t="shared" si="1334"/>
        <v>https://www.udobaer.de/out/media/public/cust/others/s0000899-2021-ch_it.pdf</v>
      </c>
    </row>
    <row r="41113" spans="1:2" x14ac:dyDescent="0.2">
      <c r="A41113" s="1" t="s">
        <v>25347</v>
      </c>
      <c r="B41113" t="str">
        <f t="shared" si="1334"/>
        <v>https://www.udobaer.de/out/media/public/cust/others/s0000899-2021-ch_it.pdf</v>
      </c>
    </row>
    <row r="41114" spans="1:2" x14ac:dyDescent="0.2">
      <c r="A41114" s="1" t="s">
        <v>25348</v>
      </c>
      <c r="B41114" t="str">
        <f t="shared" si="1334"/>
        <v>https://www.udobaer.de/out/media/public/cust/others/s0000899-2021-ch_it.pdf</v>
      </c>
    </row>
    <row r="41115" spans="1:2" x14ac:dyDescent="0.2">
      <c r="A41115" s="1" t="s">
        <v>25349</v>
      </c>
      <c r="B41115" t="str">
        <f t="shared" si="1334"/>
        <v>https://www.udobaer.de/out/media/public/cust/others/s0000899-2021-ch_it.pdf</v>
      </c>
    </row>
    <row r="41116" spans="1:2" x14ac:dyDescent="0.2">
      <c r="A41116" s="1" t="s">
        <v>25350</v>
      </c>
      <c r="B41116" t="str">
        <f t="shared" si="1334"/>
        <v>https://www.udobaer.de/out/media/public/cust/others/s0000899-2021-ch_it.pdf</v>
      </c>
    </row>
    <row r="41117" spans="1:2" x14ac:dyDescent="0.2">
      <c r="A41117" s="1" t="s">
        <v>25351</v>
      </c>
      <c r="B41117" t="str">
        <f t="shared" si="1334"/>
        <v>https://www.udobaer.de/out/media/public/cust/others/s0000899-2021-ch_it.pdf</v>
      </c>
    </row>
    <row r="41118" spans="1:2" x14ac:dyDescent="0.2">
      <c r="A41118" s="1" t="s">
        <v>25352</v>
      </c>
      <c r="B41118" t="str">
        <f t="shared" si="1334"/>
        <v>https://www.udobaer.de/out/media/public/cust/others/s0000899-2021-ch_it.pdf</v>
      </c>
    </row>
    <row r="41119" spans="1:2" x14ac:dyDescent="0.2">
      <c r="A41119" s="1" t="s">
        <v>25353</v>
      </c>
      <c r="B41119" t="str">
        <f t="shared" si="1334"/>
        <v>https://www.udobaer.de/out/media/public/cust/others/s0000899-2021-ch_it.pdf</v>
      </c>
    </row>
    <row r="41120" spans="1:2" x14ac:dyDescent="0.2">
      <c r="A41120" s="1" t="s">
        <v>25354</v>
      </c>
      <c r="B41120" t="str">
        <f t="shared" si="1334"/>
        <v>https://www.udobaer.de/out/media/public/cust/others/s0000899-2021-ch_it.pdf</v>
      </c>
    </row>
    <row r="41121" spans="1:2" x14ac:dyDescent="0.2">
      <c r="A41121" s="1" t="s">
        <v>25355</v>
      </c>
      <c r="B41121" t="str">
        <f t="shared" si="1334"/>
        <v>https://www.udobaer.de/out/media/public/cust/others/s0000899-2021-ch_it.pdf</v>
      </c>
    </row>
    <row r="41122" spans="1:2" x14ac:dyDescent="0.2">
      <c r="A41122" s="1" t="s">
        <v>25356</v>
      </c>
      <c r="B41122" t="str">
        <f t="shared" si="1334"/>
        <v>https://www.udobaer.de/out/media/public/cust/others/s0000899-2021-ch_it.pdf</v>
      </c>
    </row>
    <row r="41123" spans="1:2" x14ac:dyDescent="0.2">
      <c r="A41123" s="1" t="s">
        <v>25357</v>
      </c>
      <c r="B41123" t="str">
        <f t="shared" si="1334"/>
        <v>https://www.udobaer.de/out/media/public/cust/others/s0000899-2021-ch_it.pdf</v>
      </c>
    </row>
    <row r="41124" spans="1:2" x14ac:dyDescent="0.2">
      <c r="A41124" s="1" t="s">
        <v>25358</v>
      </c>
      <c r="B41124" t="str">
        <f t="shared" si="1334"/>
        <v>https://www.udobaer.de/out/media/public/cust/others/s0000899-2021-ch_it.pdf</v>
      </c>
    </row>
    <row r="41125" spans="1:2" x14ac:dyDescent="0.2">
      <c r="A41125" s="1" t="s">
        <v>25359</v>
      </c>
      <c r="B41125" t="str">
        <f t="shared" si="1334"/>
        <v>https://www.udobaer.de/out/media/public/cust/others/s0000899-2021-ch_it.pdf</v>
      </c>
    </row>
    <row r="41126" spans="1:2" x14ac:dyDescent="0.2">
      <c r="A41126" s="1" t="s">
        <v>25360</v>
      </c>
      <c r="B41126" t="str">
        <f t="shared" si="1334"/>
        <v>https://www.udobaer.de/out/media/public/cust/others/s0000899-2021-ch_it.pdf</v>
      </c>
    </row>
    <row r="41127" spans="1:2" x14ac:dyDescent="0.2">
      <c r="A41127" s="1" t="s">
        <v>25361</v>
      </c>
      <c r="B41127" t="str">
        <f t="shared" si="1334"/>
        <v>https://www.udobaer.de/out/media/public/cust/others/s0000899-2021-ch_it.pdf</v>
      </c>
    </row>
    <row r="41128" spans="1:2" x14ac:dyDescent="0.2">
      <c r="A41128" s="1" t="s">
        <v>25362</v>
      </c>
      <c r="B41128" t="str">
        <f t="shared" ref="B41128:B41191" si="1335">HYPERLINK("https://www.udobaer.de/out/media/public/cust/others/s0000899-2021-ch_it.pdf")</f>
        <v>https://www.udobaer.de/out/media/public/cust/others/s0000899-2021-ch_it.pdf</v>
      </c>
    </row>
    <row r="41129" spans="1:2" x14ac:dyDescent="0.2">
      <c r="A41129" s="1" t="s">
        <v>25363</v>
      </c>
      <c r="B41129" t="str">
        <f t="shared" si="1335"/>
        <v>https://www.udobaer.de/out/media/public/cust/others/s0000899-2021-ch_it.pdf</v>
      </c>
    </row>
    <row r="41130" spans="1:2" x14ac:dyDescent="0.2">
      <c r="A41130" s="1" t="s">
        <v>25364</v>
      </c>
      <c r="B41130" t="str">
        <f t="shared" si="1335"/>
        <v>https://www.udobaer.de/out/media/public/cust/others/s0000899-2021-ch_it.pdf</v>
      </c>
    </row>
    <row r="41131" spans="1:2" x14ac:dyDescent="0.2">
      <c r="A41131" s="1" t="s">
        <v>25365</v>
      </c>
      <c r="B41131" t="str">
        <f t="shared" si="1335"/>
        <v>https://www.udobaer.de/out/media/public/cust/others/s0000899-2021-ch_it.pdf</v>
      </c>
    </row>
    <row r="41132" spans="1:2" x14ac:dyDescent="0.2">
      <c r="A41132" s="1" t="s">
        <v>25366</v>
      </c>
      <c r="B41132" t="str">
        <f t="shared" si="1335"/>
        <v>https://www.udobaer.de/out/media/public/cust/others/s0000899-2021-ch_it.pdf</v>
      </c>
    </row>
    <row r="41133" spans="1:2" x14ac:dyDescent="0.2">
      <c r="A41133" s="1" t="s">
        <v>25367</v>
      </c>
      <c r="B41133" t="str">
        <f t="shared" si="1335"/>
        <v>https://www.udobaer.de/out/media/public/cust/others/s0000899-2021-ch_it.pdf</v>
      </c>
    </row>
    <row r="41134" spans="1:2" x14ac:dyDescent="0.2">
      <c r="A41134" s="1" t="s">
        <v>25368</v>
      </c>
      <c r="B41134" t="str">
        <f t="shared" si="1335"/>
        <v>https://www.udobaer.de/out/media/public/cust/others/s0000899-2021-ch_it.pdf</v>
      </c>
    </row>
    <row r="41135" spans="1:2" x14ac:dyDescent="0.2">
      <c r="A41135" s="1" t="s">
        <v>25369</v>
      </c>
      <c r="B41135" t="str">
        <f t="shared" si="1335"/>
        <v>https://www.udobaer.de/out/media/public/cust/others/s0000899-2021-ch_it.pdf</v>
      </c>
    </row>
    <row r="41136" spans="1:2" x14ac:dyDescent="0.2">
      <c r="A41136" s="1" t="s">
        <v>25370</v>
      </c>
      <c r="B41136" t="str">
        <f t="shared" si="1335"/>
        <v>https://www.udobaer.de/out/media/public/cust/others/s0000899-2021-ch_it.pdf</v>
      </c>
    </row>
    <row r="41137" spans="1:2" x14ac:dyDescent="0.2">
      <c r="A41137" s="1" t="s">
        <v>25371</v>
      </c>
      <c r="B41137" t="str">
        <f t="shared" si="1335"/>
        <v>https://www.udobaer.de/out/media/public/cust/others/s0000899-2021-ch_it.pdf</v>
      </c>
    </row>
    <row r="41138" spans="1:2" x14ac:dyDescent="0.2">
      <c r="A41138" s="1" t="s">
        <v>25372</v>
      </c>
      <c r="B41138" t="str">
        <f t="shared" si="1335"/>
        <v>https://www.udobaer.de/out/media/public/cust/others/s0000899-2021-ch_it.pdf</v>
      </c>
    </row>
    <row r="41139" spans="1:2" x14ac:dyDescent="0.2">
      <c r="A41139" s="1" t="s">
        <v>25373</v>
      </c>
      <c r="B41139" t="str">
        <f t="shared" si="1335"/>
        <v>https://www.udobaer.de/out/media/public/cust/others/s0000899-2021-ch_it.pdf</v>
      </c>
    </row>
    <row r="41140" spans="1:2" x14ac:dyDescent="0.2">
      <c r="A41140" s="1" t="s">
        <v>25374</v>
      </c>
      <c r="B41140" t="str">
        <f t="shared" si="1335"/>
        <v>https://www.udobaer.de/out/media/public/cust/others/s0000899-2021-ch_it.pdf</v>
      </c>
    </row>
    <row r="41141" spans="1:2" x14ac:dyDescent="0.2">
      <c r="A41141" s="1" t="s">
        <v>25375</v>
      </c>
      <c r="B41141" t="str">
        <f t="shared" si="1335"/>
        <v>https://www.udobaer.de/out/media/public/cust/others/s0000899-2021-ch_it.pdf</v>
      </c>
    </row>
    <row r="41142" spans="1:2" x14ac:dyDescent="0.2">
      <c r="A41142" s="1" t="s">
        <v>25376</v>
      </c>
      <c r="B41142" t="str">
        <f t="shared" si="1335"/>
        <v>https://www.udobaer.de/out/media/public/cust/others/s0000899-2021-ch_it.pdf</v>
      </c>
    </row>
    <row r="41143" spans="1:2" x14ac:dyDescent="0.2">
      <c r="A41143" s="1" t="s">
        <v>25389</v>
      </c>
      <c r="B41143" t="str">
        <f t="shared" si="1335"/>
        <v>https://www.udobaer.de/out/media/public/cust/others/s0000899-2021-ch_it.pdf</v>
      </c>
    </row>
    <row r="41144" spans="1:2" x14ac:dyDescent="0.2">
      <c r="A41144" s="1" t="s">
        <v>25390</v>
      </c>
      <c r="B41144" t="str">
        <f t="shared" si="1335"/>
        <v>https://www.udobaer.de/out/media/public/cust/others/s0000899-2021-ch_it.pdf</v>
      </c>
    </row>
    <row r="41145" spans="1:2" x14ac:dyDescent="0.2">
      <c r="A41145" s="1" t="s">
        <v>25391</v>
      </c>
      <c r="B41145" t="str">
        <f t="shared" si="1335"/>
        <v>https://www.udobaer.de/out/media/public/cust/others/s0000899-2021-ch_it.pdf</v>
      </c>
    </row>
    <row r="41146" spans="1:2" x14ac:dyDescent="0.2">
      <c r="A41146" s="1" t="s">
        <v>25392</v>
      </c>
      <c r="B41146" t="str">
        <f t="shared" si="1335"/>
        <v>https://www.udobaer.de/out/media/public/cust/others/s0000899-2021-ch_it.pdf</v>
      </c>
    </row>
    <row r="41147" spans="1:2" x14ac:dyDescent="0.2">
      <c r="A41147" s="1" t="s">
        <v>25393</v>
      </c>
      <c r="B41147" t="str">
        <f t="shared" si="1335"/>
        <v>https://www.udobaer.de/out/media/public/cust/others/s0000899-2021-ch_it.pdf</v>
      </c>
    </row>
    <row r="41148" spans="1:2" x14ac:dyDescent="0.2">
      <c r="A41148" s="1" t="s">
        <v>25394</v>
      </c>
      <c r="B41148" t="str">
        <f t="shared" si="1335"/>
        <v>https://www.udobaer.de/out/media/public/cust/others/s0000899-2021-ch_it.pdf</v>
      </c>
    </row>
    <row r="41149" spans="1:2" x14ac:dyDescent="0.2">
      <c r="A41149" s="1" t="s">
        <v>25395</v>
      </c>
      <c r="B41149" t="str">
        <f t="shared" si="1335"/>
        <v>https://www.udobaer.de/out/media/public/cust/others/s0000899-2021-ch_it.pdf</v>
      </c>
    </row>
    <row r="41150" spans="1:2" x14ac:dyDescent="0.2">
      <c r="A41150" s="1" t="s">
        <v>25396</v>
      </c>
      <c r="B41150" t="str">
        <f t="shared" si="1335"/>
        <v>https://www.udobaer.de/out/media/public/cust/others/s0000899-2021-ch_it.pdf</v>
      </c>
    </row>
    <row r="41151" spans="1:2" x14ac:dyDescent="0.2">
      <c r="A41151" s="1" t="s">
        <v>25397</v>
      </c>
      <c r="B41151" t="str">
        <f t="shared" si="1335"/>
        <v>https://www.udobaer.de/out/media/public/cust/others/s0000899-2021-ch_it.pdf</v>
      </c>
    </row>
    <row r="41152" spans="1:2" x14ac:dyDescent="0.2">
      <c r="A41152" s="1" t="s">
        <v>25398</v>
      </c>
      <c r="B41152" t="str">
        <f t="shared" si="1335"/>
        <v>https://www.udobaer.de/out/media/public/cust/others/s0000899-2021-ch_it.pdf</v>
      </c>
    </row>
    <row r="41153" spans="1:2" x14ac:dyDescent="0.2">
      <c r="A41153" s="1" t="s">
        <v>25399</v>
      </c>
      <c r="B41153" t="str">
        <f t="shared" si="1335"/>
        <v>https://www.udobaer.de/out/media/public/cust/others/s0000899-2021-ch_it.pdf</v>
      </c>
    </row>
    <row r="41154" spans="1:2" x14ac:dyDescent="0.2">
      <c r="A41154" s="1" t="s">
        <v>25400</v>
      </c>
      <c r="B41154" t="str">
        <f t="shared" si="1335"/>
        <v>https://www.udobaer.de/out/media/public/cust/others/s0000899-2021-ch_it.pdf</v>
      </c>
    </row>
    <row r="41155" spans="1:2" x14ac:dyDescent="0.2">
      <c r="A41155" s="1" t="s">
        <v>25401</v>
      </c>
      <c r="B41155" t="str">
        <f t="shared" si="1335"/>
        <v>https://www.udobaer.de/out/media/public/cust/others/s0000899-2021-ch_it.pdf</v>
      </c>
    </row>
    <row r="41156" spans="1:2" x14ac:dyDescent="0.2">
      <c r="A41156" s="1" t="s">
        <v>25402</v>
      </c>
      <c r="B41156" t="str">
        <f t="shared" si="1335"/>
        <v>https://www.udobaer.de/out/media/public/cust/others/s0000899-2021-ch_it.pdf</v>
      </c>
    </row>
    <row r="41157" spans="1:2" x14ac:dyDescent="0.2">
      <c r="A41157" s="1" t="s">
        <v>25403</v>
      </c>
      <c r="B41157" t="str">
        <f t="shared" si="1335"/>
        <v>https://www.udobaer.de/out/media/public/cust/others/s0000899-2021-ch_it.pdf</v>
      </c>
    </row>
    <row r="41158" spans="1:2" x14ac:dyDescent="0.2">
      <c r="A41158" s="1" t="s">
        <v>25404</v>
      </c>
      <c r="B41158" t="str">
        <f t="shared" si="1335"/>
        <v>https://www.udobaer.de/out/media/public/cust/others/s0000899-2021-ch_it.pdf</v>
      </c>
    </row>
    <row r="41159" spans="1:2" x14ac:dyDescent="0.2">
      <c r="A41159" s="1" t="s">
        <v>25405</v>
      </c>
      <c r="B41159" t="str">
        <f t="shared" si="1335"/>
        <v>https://www.udobaer.de/out/media/public/cust/others/s0000899-2021-ch_it.pdf</v>
      </c>
    </row>
    <row r="41160" spans="1:2" x14ac:dyDescent="0.2">
      <c r="A41160" s="1" t="s">
        <v>25406</v>
      </c>
      <c r="B41160" t="str">
        <f t="shared" si="1335"/>
        <v>https://www.udobaer.de/out/media/public/cust/others/s0000899-2021-ch_it.pdf</v>
      </c>
    </row>
    <row r="41161" spans="1:2" x14ac:dyDescent="0.2">
      <c r="A41161" s="1" t="s">
        <v>25407</v>
      </c>
      <c r="B41161" t="str">
        <f t="shared" si="1335"/>
        <v>https://www.udobaer.de/out/media/public/cust/others/s0000899-2021-ch_it.pdf</v>
      </c>
    </row>
    <row r="41162" spans="1:2" x14ac:dyDescent="0.2">
      <c r="A41162" s="1" t="s">
        <v>25408</v>
      </c>
      <c r="B41162" t="str">
        <f t="shared" si="1335"/>
        <v>https://www.udobaer.de/out/media/public/cust/others/s0000899-2021-ch_it.pdf</v>
      </c>
    </row>
    <row r="41163" spans="1:2" x14ac:dyDescent="0.2">
      <c r="A41163" s="1" t="s">
        <v>25409</v>
      </c>
      <c r="B41163" t="str">
        <f t="shared" si="1335"/>
        <v>https://www.udobaer.de/out/media/public/cust/others/s0000899-2021-ch_it.pdf</v>
      </c>
    </row>
    <row r="41164" spans="1:2" x14ac:dyDescent="0.2">
      <c r="A41164" s="1" t="s">
        <v>25410</v>
      </c>
      <c r="B41164" t="str">
        <f t="shared" si="1335"/>
        <v>https://www.udobaer.de/out/media/public/cust/others/s0000899-2021-ch_it.pdf</v>
      </c>
    </row>
    <row r="41165" spans="1:2" x14ac:dyDescent="0.2">
      <c r="A41165" s="1" t="s">
        <v>25411</v>
      </c>
      <c r="B41165" t="str">
        <f t="shared" si="1335"/>
        <v>https://www.udobaer.de/out/media/public/cust/others/s0000899-2021-ch_it.pdf</v>
      </c>
    </row>
    <row r="41166" spans="1:2" x14ac:dyDescent="0.2">
      <c r="A41166" s="1" t="s">
        <v>25412</v>
      </c>
      <c r="B41166" t="str">
        <f t="shared" si="1335"/>
        <v>https://www.udobaer.de/out/media/public/cust/others/s0000899-2021-ch_it.pdf</v>
      </c>
    </row>
    <row r="41167" spans="1:2" x14ac:dyDescent="0.2">
      <c r="A41167" s="1" t="s">
        <v>25413</v>
      </c>
      <c r="B41167" t="str">
        <f t="shared" si="1335"/>
        <v>https://www.udobaer.de/out/media/public/cust/others/s0000899-2021-ch_it.pdf</v>
      </c>
    </row>
    <row r="41168" spans="1:2" x14ac:dyDescent="0.2">
      <c r="A41168" s="1" t="s">
        <v>25414</v>
      </c>
      <c r="B41168" t="str">
        <f t="shared" si="1335"/>
        <v>https://www.udobaer.de/out/media/public/cust/others/s0000899-2021-ch_it.pdf</v>
      </c>
    </row>
    <row r="41169" spans="1:2" x14ac:dyDescent="0.2">
      <c r="A41169" s="1" t="s">
        <v>25415</v>
      </c>
      <c r="B41169" t="str">
        <f t="shared" si="1335"/>
        <v>https://www.udobaer.de/out/media/public/cust/others/s0000899-2021-ch_it.pdf</v>
      </c>
    </row>
    <row r="41170" spans="1:2" x14ac:dyDescent="0.2">
      <c r="A41170" s="1" t="s">
        <v>25416</v>
      </c>
      <c r="B41170" t="str">
        <f t="shared" si="1335"/>
        <v>https://www.udobaer.de/out/media/public/cust/others/s0000899-2021-ch_it.pdf</v>
      </c>
    </row>
    <row r="41171" spans="1:2" x14ac:dyDescent="0.2">
      <c r="A41171" s="1" t="s">
        <v>25417</v>
      </c>
      <c r="B41171" t="str">
        <f t="shared" si="1335"/>
        <v>https://www.udobaer.de/out/media/public/cust/others/s0000899-2021-ch_it.pdf</v>
      </c>
    </row>
    <row r="41172" spans="1:2" x14ac:dyDescent="0.2">
      <c r="A41172" s="1" t="s">
        <v>25418</v>
      </c>
      <c r="B41172" t="str">
        <f t="shared" si="1335"/>
        <v>https://www.udobaer.de/out/media/public/cust/others/s0000899-2021-ch_it.pdf</v>
      </c>
    </row>
    <row r="41173" spans="1:2" x14ac:dyDescent="0.2">
      <c r="A41173" s="1" t="s">
        <v>25419</v>
      </c>
      <c r="B41173" t="str">
        <f t="shared" si="1335"/>
        <v>https://www.udobaer.de/out/media/public/cust/others/s0000899-2021-ch_it.pdf</v>
      </c>
    </row>
    <row r="41174" spans="1:2" x14ac:dyDescent="0.2">
      <c r="A41174" s="1" t="s">
        <v>25420</v>
      </c>
      <c r="B41174" t="str">
        <f t="shared" si="1335"/>
        <v>https://www.udobaer.de/out/media/public/cust/others/s0000899-2021-ch_it.pdf</v>
      </c>
    </row>
    <row r="41175" spans="1:2" x14ac:dyDescent="0.2">
      <c r="A41175" s="1" t="s">
        <v>25421</v>
      </c>
      <c r="B41175" t="str">
        <f t="shared" si="1335"/>
        <v>https://www.udobaer.de/out/media/public/cust/others/s0000899-2021-ch_it.pdf</v>
      </c>
    </row>
    <row r="41176" spans="1:2" x14ac:dyDescent="0.2">
      <c r="A41176" s="1" t="s">
        <v>25422</v>
      </c>
      <c r="B41176" t="str">
        <f t="shared" si="1335"/>
        <v>https://www.udobaer.de/out/media/public/cust/others/s0000899-2021-ch_it.pdf</v>
      </c>
    </row>
    <row r="41177" spans="1:2" x14ac:dyDescent="0.2">
      <c r="A41177" s="1" t="s">
        <v>25423</v>
      </c>
      <c r="B41177" t="str">
        <f t="shared" si="1335"/>
        <v>https://www.udobaer.de/out/media/public/cust/others/s0000899-2021-ch_it.pdf</v>
      </c>
    </row>
    <row r="41178" spans="1:2" x14ac:dyDescent="0.2">
      <c r="A41178" s="1" t="s">
        <v>25424</v>
      </c>
      <c r="B41178" t="str">
        <f t="shared" si="1335"/>
        <v>https://www.udobaer.de/out/media/public/cust/others/s0000899-2021-ch_it.pdf</v>
      </c>
    </row>
    <row r="41179" spans="1:2" x14ac:dyDescent="0.2">
      <c r="A41179" s="1" t="s">
        <v>25425</v>
      </c>
      <c r="B41179" t="str">
        <f t="shared" si="1335"/>
        <v>https://www.udobaer.de/out/media/public/cust/others/s0000899-2021-ch_it.pdf</v>
      </c>
    </row>
    <row r="41180" spans="1:2" x14ac:dyDescent="0.2">
      <c r="A41180" s="1" t="s">
        <v>25426</v>
      </c>
      <c r="B41180" t="str">
        <f t="shared" si="1335"/>
        <v>https://www.udobaer.de/out/media/public/cust/others/s0000899-2021-ch_it.pdf</v>
      </c>
    </row>
    <row r="41181" spans="1:2" x14ac:dyDescent="0.2">
      <c r="A41181" s="1" t="s">
        <v>25427</v>
      </c>
      <c r="B41181" t="str">
        <f t="shared" si="1335"/>
        <v>https://www.udobaer.de/out/media/public/cust/others/s0000899-2021-ch_it.pdf</v>
      </c>
    </row>
    <row r="41182" spans="1:2" x14ac:dyDescent="0.2">
      <c r="A41182" s="1" t="s">
        <v>25428</v>
      </c>
      <c r="B41182" t="str">
        <f t="shared" si="1335"/>
        <v>https://www.udobaer.de/out/media/public/cust/others/s0000899-2021-ch_it.pdf</v>
      </c>
    </row>
    <row r="41183" spans="1:2" x14ac:dyDescent="0.2">
      <c r="A41183" s="1" t="s">
        <v>25429</v>
      </c>
      <c r="B41183" t="str">
        <f t="shared" si="1335"/>
        <v>https://www.udobaer.de/out/media/public/cust/others/s0000899-2021-ch_it.pdf</v>
      </c>
    </row>
    <row r="41184" spans="1:2" x14ac:dyDescent="0.2">
      <c r="A41184" s="1" t="s">
        <v>25430</v>
      </c>
      <c r="B41184" t="str">
        <f t="shared" si="1335"/>
        <v>https://www.udobaer.de/out/media/public/cust/others/s0000899-2021-ch_it.pdf</v>
      </c>
    </row>
    <row r="41185" spans="1:2" x14ac:dyDescent="0.2">
      <c r="A41185" s="1" t="s">
        <v>25431</v>
      </c>
      <c r="B41185" t="str">
        <f t="shared" si="1335"/>
        <v>https://www.udobaer.de/out/media/public/cust/others/s0000899-2021-ch_it.pdf</v>
      </c>
    </row>
    <row r="41186" spans="1:2" x14ac:dyDescent="0.2">
      <c r="A41186" s="1" t="s">
        <v>25432</v>
      </c>
      <c r="B41186" t="str">
        <f t="shared" si="1335"/>
        <v>https://www.udobaer.de/out/media/public/cust/others/s0000899-2021-ch_it.pdf</v>
      </c>
    </row>
    <row r="41187" spans="1:2" x14ac:dyDescent="0.2">
      <c r="A41187" s="1" t="s">
        <v>25433</v>
      </c>
      <c r="B41187" t="str">
        <f t="shared" si="1335"/>
        <v>https://www.udobaer.de/out/media/public/cust/others/s0000899-2021-ch_it.pdf</v>
      </c>
    </row>
    <row r="41188" spans="1:2" x14ac:dyDescent="0.2">
      <c r="A41188" s="1" t="s">
        <v>25434</v>
      </c>
      <c r="B41188" t="str">
        <f t="shared" si="1335"/>
        <v>https://www.udobaer.de/out/media/public/cust/others/s0000899-2021-ch_it.pdf</v>
      </c>
    </row>
    <row r="41189" spans="1:2" x14ac:dyDescent="0.2">
      <c r="A41189" s="1" t="s">
        <v>25435</v>
      </c>
      <c r="B41189" t="str">
        <f t="shared" si="1335"/>
        <v>https://www.udobaer.de/out/media/public/cust/others/s0000899-2021-ch_it.pdf</v>
      </c>
    </row>
    <row r="41190" spans="1:2" x14ac:dyDescent="0.2">
      <c r="A41190" s="1" t="s">
        <v>25436</v>
      </c>
      <c r="B41190" t="str">
        <f t="shared" si="1335"/>
        <v>https://www.udobaer.de/out/media/public/cust/others/s0000899-2021-ch_it.pdf</v>
      </c>
    </row>
    <row r="41191" spans="1:2" x14ac:dyDescent="0.2">
      <c r="A41191" s="1" t="s">
        <v>25437</v>
      </c>
      <c r="B41191" t="str">
        <f t="shared" si="1335"/>
        <v>https://www.udobaer.de/out/media/public/cust/others/s0000899-2021-ch_it.pdf</v>
      </c>
    </row>
    <row r="41192" spans="1:2" x14ac:dyDescent="0.2">
      <c r="A41192" s="1" t="s">
        <v>25438</v>
      </c>
      <c r="B41192" t="str">
        <f t="shared" ref="B41192:B41255" si="1336">HYPERLINK("https://www.udobaer.de/out/media/public/cust/others/s0000899-2021-ch_it.pdf")</f>
        <v>https://www.udobaer.de/out/media/public/cust/others/s0000899-2021-ch_it.pdf</v>
      </c>
    </row>
    <row r="41193" spans="1:2" x14ac:dyDescent="0.2">
      <c r="A41193" s="1" t="s">
        <v>25439</v>
      </c>
      <c r="B41193" t="str">
        <f t="shared" si="1336"/>
        <v>https://www.udobaer.de/out/media/public/cust/others/s0000899-2021-ch_it.pdf</v>
      </c>
    </row>
    <row r="41194" spans="1:2" x14ac:dyDescent="0.2">
      <c r="A41194" s="1" t="s">
        <v>25440</v>
      </c>
      <c r="B41194" t="str">
        <f t="shared" si="1336"/>
        <v>https://www.udobaer.de/out/media/public/cust/others/s0000899-2021-ch_it.pdf</v>
      </c>
    </row>
    <row r="41195" spans="1:2" x14ac:dyDescent="0.2">
      <c r="A41195" s="1" t="s">
        <v>25441</v>
      </c>
      <c r="B41195" t="str">
        <f t="shared" si="1336"/>
        <v>https://www.udobaer.de/out/media/public/cust/others/s0000899-2021-ch_it.pdf</v>
      </c>
    </row>
    <row r="41196" spans="1:2" x14ac:dyDescent="0.2">
      <c r="A41196" s="1" t="s">
        <v>25442</v>
      </c>
      <c r="B41196" t="str">
        <f t="shared" si="1336"/>
        <v>https://www.udobaer.de/out/media/public/cust/others/s0000899-2021-ch_it.pdf</v>
      </c>
    </row>
    <row r="41197" spans="1:2" x14ac:dyDescent="0.2">
      <c r="A41197" s="1" t="s">
        <v>25443</v>
      </c>
      <c r="B41197" t="str">
        <f t="shared" si="1336"/>
        <v>https://www.udobaer.de/out/media/public/cust/others/s0000899-2021-ch_it.pdf</v>
      </c>
    </row>
    <row r="41198" spans="1:2" x14ac:dyDescent="0.2">
      <c r="A41198" s="1" t="s">
        <v>25444</v>
      </c>
      <c r="B41198" t="str">
        <f t="shared" si="1336"/>
        <v>https://www.udobaer.de/out/media/public/cust/others/s0000899-2021-ch_it.pdf</v>
      </c>
    </row>
    <row r="41199" spans="1:2" x14ac:dyDescent="0.2">
      <c r="A41199" s="1" t="s">
        <v>25445</v>
      </c>
      <c r="B41199" t="str">
        <f t="shared" si="1336"/>
        <v>https://www.udobaer.de/out/media/public/cust/others/s0000899-2021-ch_it.pdf</v>
      </c>
    </row>
    <row r="41200" spans="1:2" x14ac:dyDescent="0.2">
      <c r="A41200" s="1" t="s">
        <v>25446</v>
      </c>
      <c r="B41200" t="str">
        <f t="shared" si="1336"/>
        <v>https://www.udobaer.de/out/media/public/cust/others/s0000899-2021-ch_it.pdf</v>
      </c>
    </row>
    <row r="41201" spans="1:2" x14ac:dyDescent="0.2">
      <c r="A41201" s="1" t="s">
        <v>25447</v>
      </c>
      <c r="B41201" t="str">
        <f t="shared" si="1336"/>
        <v>https://www.udobaer.de/out/media/public/cust/others/s0000899-2021-ch_it.pdf</v>
      </c>
    </row>
    <row r="41202" spans="1:2" x14ac:dyDescent="0.2">
      <c r="A41202" s="1" t="s">
        <v>25448</v>
      </c>
      <c r="B41202" t="str">
        <f t="shared" si="1336"/>
        <v>https://www.udobaer.de/out/media/public/cust/others/s0000899-2021-ch_it.pdf</v>
      </c>
    </row>
    <row r="41203" spans="1:2" x14ac:dyDescent="0.2">
      <c r="A41203" s="1" t="s">
        <v>25449</v>
      </c>
      <c r="B41203" t="str">
        <f t="shared" si="1336"/>
        <v>https://www.udobaer.de/out/media/public/cust/others/s0000899-2021-ch_it.pdf</v>
      </c>
    </row>
    <row r="41204" spans="1:2" x14ac:dyDescent="0.2">
      <c r="A41204" s="1" t="s">
        <v>25450</v>
      </c>
      <c r="B41204" t="str">
        <f t="shared" si="1336"/>
        <v>https://www.udobaer.de/out/media/public/cust/others/s0000899-2021-ch_it.pdf</v>
      </c>
    </row>
    <row r="41205" spans="1:2" x14ac:dyDescent="0.2">
      <c r="A41205" s="1" t="s">
        <v>25451</v>
      </c>
      <c r="B41205" t="str">
        <f t="shared" si="1336"/>
        <v>https://www.udobaer.de/out/media/public/cust/others/s0000899-2021-ch_it.pdf</v>
      </c>
    </row>
    <row r="41206" spans="1:2" x14ac:dyDescent="0.2">
      <c r="A41206" s="1" t="s">
        <v>25452</v>
      </c>
      <c r="B41206" t="str">
        <f t="shared" si="1336"/>
        <v>https://www.udobaer.de/out/media/public/cust/others/s0000899-2021-ch_it.pdf</v>
      </c>
    </row>
    <row r="41207" spans="1:2" x14ac:dyDescent="0.2">
      <c r="A41207" s="1" t="s">
        <v>25453</v>
      </c>
      <c r="B41207" t="str">
        <f t="shared" si="1336"/>
        <v>https://www.udobaer.de/out/media/public/cust/others/s0000899-2021-ch_it.pdf</v>
      </c>
    </row>
    <row r="41208" spans="1:2" x14ac:dyDescent="0.2">
      <c r="A41208" s="1" t="s">
        <v>25454</v>
      </c>
      <c r="B41208" t="str">
        <f t="shared" si="1336"/>
        <v>https://www.udobaer.de/out/media/public/cust/others/s0000899-2021-ch_it.pdf</v>
      </c>
    </row>
    <row r="41209" spans="1:2" x14ac:dyDescent="0.2">
      <c r="A41209" s="1" t="s">
        <v>25455</v>
      </c>
      <c r="B41209" t="str">
        <f t="shared" si="1336"/>
        <v>https://www.udobaer.de/out/media/public/cust/others/s0000899-2021-ch_it.pdf</v>
      </c>
    </row>
    <row r="41210" spans="1:2" x14ac:dyDescent="0.2">
      <c r="A41210" s="1" t="s">
        <v>25456</v>
      </c>
      <c r="B41210" t="str">
        <f t="shared" si="1336"/>
        <v>https://www.udobaer.de/out/media/public/cust/others/s0000899-2021-ch_it.pdf</v>
      </c>
    </row>
    <row r="41211" spans="1:2" x14ac:dyDescent="0.2">
      <c r="A41211" s="1" t="s">
        <v>25457</v>
      </c>
      <c r="B41211" t="str">
        <f t="shared" si="1336"/>
        <v>https://www.udobaer.de/out/media/public/cust/others/s0000899-2021-ch_it.pdf</v>
      </c>
    </row>
    <row r="41212" spans="1:2" x14ac:dyDescent="0.2">
      <c r="A41212" s="1" t="s">
        <v>25458</v>
      </c>
      <c r="B41212" t="str">
        <f t="shared" si="1336"/>
        <v>https://www.udobaer.de/out/media/public/cust/others/s0000899-2021-ch_it.pdf</v>
      </c>
    </row>
    <row r="41213" spans="1:2" x14ac:dyDescent="0.2">
      <c r="A41213" s="1" t="s">
        <v>25459</v>
      </c>
      <c r="B41213" t="str">
        <f t="shared" si="1336"/>
        <v>https://www.udobaer.de/out/media/public/cust/others/s0000899-2021-ch_it.pdf</v>
      </c>
    </row>
    <row r="41214" spans="1:2" x14ac:dyDescent="0.2">
      <c r="A41214" s="1" t="s">
        <v>25460</v>
      </c>
      <c r="B41214" t="str">
        <f t="shared" si="1336"/>
        <v>https://www.udobaer.de/out/media/public/cust/others/s0000899-2021-ch_it.pdf</v>
      </c>
    </row>
    <row r="41215" spans="1:2" x14ac:dyDescent="0.2">
      <c r="A41215" s="1" t="s">
        <v>25564</v>
      </c>
      <c r="B41215" t="str">
        <f t="shared" si="1336"/>
        <v>https://www.udobaer.de/out/media/public/cust/others/s0000899-2021-ch_it.pdf</v>
      </c>
    </row>
    <row r="41216" spans="1:2" x14ac:dyDescent="0.2">
      <c r="A41216" s="1" t="s">
        <v>25565</v>
      </c>
      <c r="B41216" t="str">
        <f t="shared" si="1336"/>
        <v>https://www.udobaer.de/out/media/public/cust/others/s0000899-2021-ch_it.pdf</v>
      </c>
    </row>
    <row r="41217" spans="1:2" x14ac:dyDescent="0.2">
      <c r="A41217" s="1" t="s">
        <v>25566</v>
      </c>
      <c r="B41217" t="str">
        <f t="shared" si="1336"/>
        <v>https://www.udobaer.de/out/media/public/cust/others/s0000899-2021-ch_it.pdf</v>
      </c>
    </row>
    <row r="41218" spans="1:2" x14ac:dyDescent="0.2">
      <c r="A41218" s="1" t="s">
        <v>25567</v>
      </c>
      <c r="B41218" t="str">
        <f t="shared" si="1336"/>
        <v>https://www.udobaer.de/out/media/public/cust/others/s0000899-2021-ch_it.pdf</v>
      </c>
    </row>
    <row r="41219" spans="1:2" x14ac:dyDescent="0.2">
      <c r="A41219" s="1" t="s">
        <v>25568</v>
      </c>
      <c r="B41219" t="str">
        <f t="shared" si="1336"/>
        <v>https://www.udobaer.de/out/media/public/cust/others/s0000899-2021-ch_it.pdf</v>
      </c>
    </row>
    <row r="41220" spans="1:2" x14ac:dyDescent="0.2">
      <c r="A41220" s="1" t="s">
        <v>25569</v>
      </c>
      <c r="B41220" t="str">
        <f t="shared" si="1336"/>
        <v>https://www.udobaer.de/out/media/public/cust/others/s0000899-2021-ch_it.pdf</v>
      </c>
    </row>
    <row r="41221" spans="1:2" x14ac:dyDescent="0.2">
      <c r="A41221" s="1" t="s">
        <v>25570</v>
      </c>
      <c r="B41221" t="str">
        <f t="shared" si="1336"/>
        <v>https://www.udobaer.de/out/media/public/cust/others/s0000899-2021-ch_it.pdf</v>
      </c>
    </row>
    <row r="41222" spans="1:2" x14ac:dyDescent="0.2">
      <c r="A41222" s="1" t="s">
        <v>25571</v>
      </c>
      <c r="B41222" t="str">
        <f t="shared" si="1336"/>
        <v>https://www.udobaer.de/out/media/public/cust/others/s0000899-2021-ch_it.pdf</v>
      </c>
    </row>
    <row r="41223" spans="1:2" x14ac:dyDescent="0.2">
      <c r="A41223" s="1" t="s">
        <v>25572</v>
      </c>
      <c r="B41223" t="str">
        <f t="shared" si="1336"/>
        <v>https://www.udobaer.de/out/media/public/cust/others/s0000899-2021-ch_it.pdf</v>
      </c>
    </row>
    <row r="41224" spans="1:2" x14ac:dyDescent="0.2">
      <c r="A41224" s="1" t="s">
        <v>25573</v>
      </c>
      <c r="B41224" t="str">
        <f t="shared" si="1336"/>
        <v>https://www.udobaer.de/out/media/public/cust/others/s0000899-2021-ch_it.pdf</v>
      </c>
    </row>
    <row r="41225" spans="1:2" x14ac:dyDescent="0.2">
      <c r="A41225" s="1" t="s">
        <v>25574</v>
      </c>
      <c r="B41225" t="str">
        <f t="shared" si="1336"/>
        <v>https://www.udobaer.de/out/media/public/cust/others/s0000899-2021-ch_it.pdf</v>
      </c>
    </row>
    <row r="41226" spans="1:2" x14ac:dyDescent="0.2">
      <c r="A41226" s="1" t="s">
        <v>25575</v>
      </c>
      <c r="B41226" t="str">
        <f t="shared" si="1336"/>
        <v>https://www.udobaer.de/out/media/public/cust/others/s0000899-2021-ch_it.pdf</v>
      </c>
    </row>
    <row r="41227" spans="1:2" x14ac:dyDescent="0.2">
      <c r="A41227" s="1" t="s">
        <v>25576</v>
      </c>
      <c r="B41227" t="str">
        <f t="shared" si="1336"/>
        <v>https://www.udobaer.de/out/media/public/cust/others/s0000899-2021-ch_it.pdf</v>
      </c>
    </row>
    <row r="41228" spans="1:2" x14ac:dyDescent="0.2">
      <c r="A41228" s="1" t="s">
        <v>25577</v>
      </c>
      <c r="B41228" t="str">
        <f t="shared" si="1336"/>
        <v>https://www.udobaer.de/out/media/public/cust/others/s0000899-2021-ch_it.pdf</v>
      </c>
    </row>
    <row r="41229" spans="1:2" x14ac:dyDescent="0.2">
      <c r="A41229" s="1" t="s">
        <v>25578</v>
      </c>
      <c r="B41229" t="str">
        <f t="shared" si="1336"/>
        <v>https://www.udobaer.de/out/media/public/cust/others/s0000899-2021-ch_it.pdf</v>
      </c>
    </row>
    <row r="41230" spans="1:2" x14ac:dyDescent="0.2">
      <c r="A41230" s="1" t="s">
        <v>25579</v>
      </c>
      <c r="B41230" t="str">
        <f t="shared" si="1336"/>
        <v>https://www.udobaer.de/out/media/public/cust/others/s0000899-2021-ch_it.pdf</v>
      </c>
    </row>
    <row r="41231" spans="1:2" x14ac:dyDescent="0.2">
      <c r="A41231" s="1" t="s">
        <v>25580</v>
      </c>
      <c r="B41231" t="str">
        <f t="shared" si="1336"/>
        <v>https://www.udobaer.de/out/media/public/cust/others/s0000899-2021-ch_it.pdf</v>
      </c>
    </row>
    <row r="41232" spans="1:2" x14ac:dyDescent="0.2">
      <c r="A41232" s="1" t="s">
        <v>25581</v>
      </c>
      <c r="B41232" t="str">
        <f t="shared" si="1336"/>
        <v>https://www.udobaer.de/out/media/public/cust/others/s0000899-2021-ch_it.pdf</v>
      </c>
    </row>
    <row r="41233" spans="1:2" x14ac:dyDescent="0.2">
      <c r="A41233" s="1" t="s">
        <v>25582</v>
      </c>
      <c r="B41233" t="str">
        <f t="shared" si="1336"/>
        <v>https://www.udobaer.de/out/media/public/cust/others/s0000899-2021-ch_it.pdf</v>
      </c>
    </row>
    <row r="41234" spans="1:2" x14ac:dyDescent="0.2">
      <c r="A41234" s="1" t="s">
        <v>25583</v>
      </c>
      <c r="B41234" t="str">
        <f t="shared" si="1336"/>
        <v>https://www.udobaer.de/out/media/public/cust/others/s0000899-2021-ch_it.pdf</v>
      </c>
    </row>
    <row r="41235" spans="1:2" x14ac:dyDescent="0.2">
      <c r="A41235" s="1" t="s">
        <v>25584</v>
      </c>
      <c r="B41235" t="str">
        <f t="shared" si="1336"/>
        <v>https://www.udobaer.de/out/media/public/cust/others/s0000899-2021-ch_it.pdf</v>
      </c>
    </row>
    <row r="41236" spans="1:2" x14ac:dyDescent="0.2">
      <c r="A41236" s="1" t="s">
        <v>25585</v>
      </c>
      <c r="B41236" t="str">
        <f t="shared" si="1336"/>
        <v>https://www.udobaer.de/out/media/public/cust/others/s0000899-2021-ch_it.pdf</v>
      </c>
    </row>
    <row r="41237" spans="1:2" x14ac:dyDescent="0.2">
      <c r="A41237" s="1" t="s">
        <v>25586</v>
      </c>
      <c r="B41237" t="str">
        <f t="shared" si="1336"/>
        <v>https://www.udobaer.de/out/media/public/cust/others/s0000899-2021-ch_it.pdf</v>
      </c>
    </row>
    <row r="41238" spans="1:2" x14ac:dyDescent="0.2">
      <c r="A41238" s="1" t="s">
        <v>25587</v>
      </c>
      <c r="B41238" t="str">
        <f t="shared" si="1336"/>
        <v>https://www.udobaer.de/out/media/public/cust/others/s0000899-2021-ch_it.pdf</v>
      </c>
    </row>
    <row r="41239" spans="1:2" x14ac:dyDescent="0.2">
      <c r="A41239" s="1" t="s">
        <v>25588</v>
      </c>
      <c r="B41239" t="str">
        <f t="shared" si="1336"/>
        <v>https://www.udobaer.de/out/media/public/cust/others/s0000899-2021-ch_it.pdf</v>
      </c>
    </row>
    <row r="41240" spans="1:2" x14ac:dyDescent="0.2">
      <c r="A41240" s="1" t="s">
        <v>25589</v>
      </c>
      <c r="B41240" t="str">
        <f t="shared" si="1336"/>
        <v>https://www.udobaer.de/out/media/public/cust/others/s0000899-2021-ch_it.pdf</v>
      </c>
    </row>
    <row r="41241" spans="1:2" x14ac:dyDescent="0.2">
      <c r="A41241" s="1" t="s">
        <v>25590</v>
      </c>
      <c r="B41241" t="str">
        <f t="shared" si="1336"/>
        <v>https://www.udobaer.de/out/media/public/cust/others/s0000899-2021-ch_it.pdf</v>
      </c>
    </row>
    <row r="41242" spans="1:2" x14ac:dyDescent="0.2">
      <c r="A41242" s="1" t="s">
        <v>25591</v>
      </c>
      <c r="B41242" t="str">
        <f t="shared" si="1336"/>
        <v>https://www.udobaer.de/out/media/public/cust/others/s0000899-2021-ch_it.pdf</v>
      </c>
    </row>
    <row r="41243" spans="1:2" x14ac:dyDescent="0.2">
      <c r="A41243" s="1" t="s">
        <v>25592</v>
      </c>
      <c r="B41243" t="str">
        <f t="shared" si="1336"/>
        <v>https://www.udobaer.de/out/media/public/cust/others/s0000899-2021-ch_it.pdf</v>
      </c>
    </row>
    <row r="41244" spans="1:2" x14ac:dyDescent="0.2">
      <c r="A41244" s="1" t="s">
        <v>25593</v>
      </c>
      <c r="B41244" t="str">
        <f t="shared" si="1336"/>
        <v>https://www.udobaer.de/out/media/public/cust/others/s0000899-2021-ch_it.pdf</v>
      </c>
    </row>
    <row r="41245" spans="1:2" x14ac:dyDescent="0.2">
      <c r="A41245" s="1" t="s">
        <v>25594</v>
      </c>
      <c r="B41245" t="str">
        <f t="shared" si="1336"/>
        <v>https://www.udobaer.de/out/media/public/cust/others/s0000899-2021-ch_it.pdf</v>
      </c>
    </row>
    <row r="41246" spans="1:2" x14ac:dyDescent="0.2">
      <c r="A41246" s="1" t="s">
        <v>25595</v>
      </c>
      <c r="B41246" t="str">
        <f t="shared" si="1336"/>
        <v>https://www.udobaer.de/out/media/public/cust/others/s0000899-2021-ch_it.pdf</v>
      </c>
    </row>
    <row r="41247" spans="1:2" x14ac:dyDescent="0.2">
      <c r="A41247" s="1" t="s">
        <v>25596</v>
      </c>
      <c r="B41247" t="str">
        <f t="shared" si="1336"/>
        <v>https://www.udobaer.de/out/media/public/cust/others/s0000899-2021-ch_it.pdf</v>
      </c>
    </row>
    <row r="41248" spans="1:2" x14ac:dyDescent="0.2">
      <c r="A41248" s="1" t="s">
        <v>25597</v>
      </c>
      <c r="B41248" t="str">
        <f t="shared" si="1336"/>
        <v>https://www.udobaer.de/out/media/public/cust/others/s0000899-2021-ch_it.pdf</v>
      </c>
    </row>
    <row r="41249" spans="1:2" x14ac:dyDescent="0.2">
      <c r="A41249" s="1" t="s">
        <v>25598</v>
      </c>
      <c r="B41249" t="str">
        <f t="shared" si="1336"/>
        <v>https://www.udobaer.de/out/media/public/cust/others/s0000899-2021-ch_it.pdf</v>
      </c>
    </row>
    <row r="41250" spans="1:2" x14ac:dyDescent="0.2">
      <c r="A41250" s="1" t="s">
        <v>25599</v>
      </c>
      <c r="B41250" t="str">
        <f t="shared" si="1336"/>
        <v>https://www.udobaer.de/out/media/public/cust/others/s0000899-2021-ch_it.pdf</v>
      </c>
    </row>
    <row r="41251" spans="1:2" x14ac:dyDescent="0.2">
      <c r="A41251" s="1" t="s">
        <v>25600</v>
      </c>
      <c r="B41251" t="str">
        <f t="shared" si="1336"/>
        <v>https://www.udobaer.de/out/media/public/cust/others/s0000899-2021-ch_it.pdf</v>
      </c>
    </row>
    <row r="41252" spans="1:2" x14ac:dyDescent="0.2">
      <c r="A41252" s="1" t="s">
        <v>25601</v>
      </c>
      <c r="B41252" t="str">
        <f t="shared" si="1336"/>
        <v>https://www.udobaer.de/out/media/public/cust/others/s0000899-2021-ch_it.pdf</v>
      </c>
    </row>
    <row r="41253" spans="1:2" x14ac:dyDescent="0.2">
      <c r="A41253" s="1" t="s">
        <v>25602</v>
      </c>
      <c r="B41253" t="str">
        <f t="shared" si="1336"/>
        <v>https://www.udobaer.de/out/media/public/cust/others/s0000899-2021-ch_it.pdf</v>
      </c>
    </row>
    <row r="41254" spans="1:2" x14ac:dyDescent="0.2">
      <c r="A41254" s="1" t="s">
        <v>25603</v>
      </c>
      <c r="B41254" t="str">
        <f t="shared" si="1336"/>
        <v>https://www.udobaer.de/out/media/public/cust/others/s0000899-2021-ch_it.pdf</v>
      </c>
    </row>
    <row r="41255" spans="1:2" x14ac:dyDescent="0.2">
      <c r="A41255" s="1" t="s">
        <v>25604</v>
      </c>
      <c r="B41255" t="str">
        <f t="shared" si="1336"/>
        <v>https://www.udobaer.de/out/media/public/cust/others/s0000899-2021-ch_it.pdf</v>
      </c>
    </row>
    <row r="41256" spans="1:2" x14ac:dyDescent="0.2">
      <c r="A41256" s="1" t="s">
        <v>25605</v>
      </c>
      <c r="B41256" t="str">
        <f t="shared" ref="B41256:B41319" si="1337">HYPERLINK("https://www.udobaer.de/out/media/public/cust/others/s0000899-2021-ch_it.pdf")</f>
        <v>https://www.udobaer.de/out/media/public/cust/others/s0000899-2021-ch_it.pdf</v>
      </c>
    </row>
    <row r="41257" spans="1:2" x14ac:dyDescent="0.2">
      <c r="A41257" s="1" t="s">
        <v>25606</v>
      </c>
      <c r="B41257" t="str">
        <f t="shared" si="1337"/>
        <v>https://www.udobaer.de/out/media/public/cust/others/s0000899-2021-ch_it.pdf</v>
      </c>
    </row>
    <row r="41258" spans="1:2" x14ac:dyDescent="0.2">
      <c r="A41258" s="1" t="s">
        <v>25607</v>
      </c>
      <c r="B41258" t="str">
        <f t="shared" si="1337"/>
        <v>https://www.udobaer.de/out/media/public/cust/others/s0000899-2021-ch_it.pdf</v>
      </c>
    </row>
    <row r="41259" spans="1:2" x14ac:dyDescent="0.2">
      <c r="A41259" s="1" t="s">
        <v>25608</v>
      </c>
      <c r="B41259" t="str">
        <f t="shared" si="1337"/>
        <v>https://www.udobaer.de/out/media/public/cust/others/s0000899-2021-ch_it.pdf</v>
      </c>
    </row>
    <row r="41260" spans="1:2" x14ac:dyDescent="0.2">
      <c r="A41260" s="1" t="s">
        <v>25609</v>
      </c>
      <c r="B41260" t="str">
        <f t="shared" si="1337"/>
        <v>https://www.udobaer.de/out/media/public/cust/others/s0000899-2021-ch_it.pdf</v>
      </c>
    </row>
    <row r="41261" spans="1:2" x14ac:dyDescent="0.2">
      <c r="A41261" s="1" t="s">
        <v>25610</v>
      </c>
      <c r="B41261" t="str">
        <f t="shared" si="1337"/>
        <v>https://www.udobaer.de/out/media/public/cust/others/s0000899-2021-ch_it.pdf</v>
      </c>
    </row>
    <row r="41262" spans="1:2" x14ac:dyDescent="0.2">
      <c r="A41262" s="1" t="s">
        <v>25611</v>
      </c>
      <c r="B41262" t="str">
        <f t="shared" si="1337"/>
        <v>https://www.udobaer.de/out/media/public/cust/others/s0000899-2021-ch_it.pdf</v>
      </c>
    </row>
    <row r="41263" spans="1:2" x14ac:dyDescent="0.2">
      <c r="A41263" s="1" t="s">
        <v>25612</v>
      </c>
      <c r="B41263" t="str">
        <f t="shared" si="1337"/>
        <v>https://www.udobaer.de/out/media/public/cust/others/s0000899-2021-ch_it.pdf</v>
      </c>
    </row>
    <row r="41264" spans="1:2" x14ac:dyDescent="0.2">
      <c r="A41264" s="1" t="s">
        <v>25613</v>
      </c>
      <c r="B41264" t="str">
        <f t="shared" si="1337"/>
        <v>https://www.udobaer.de/out/media/public/cust/others/s0000899-2021-ch_it.pdf</v>
      </c>
    </row>
    <row r="41265" spans="1:2" x14ac:dyDescent="0.2">
      <c r="A41265" s="1" t="s">
        <v>25614</v>
      </c>
      <c r="B41265" t="str">
        <f t="shared" si="1337"/>
        <v>https://www.udobaer.de/out/media/public/cust/others/s0000899-2021-ch_it.pdf</v>
      </c>
    </row>
    <row r="41266" spans="1:2" x14ac:dyDescent="0.2">
      <c r="A41266" s="1" t="s">
        <v>25615</v>
      </c>
      <c r="B41266" t="str">
        <f t="shared" si="1337"/>
        <v>https://www.udobaer.de/out/media/public/cust/others/s0000899-2021-ch_it.pdf</v>
      </c>
    </row>
    <row r="41267" spans="1:2" x14ac:dyDescent="0.2">
      <c r="A41267" s="1" t="s">
        <v>25616</v>
      </c>
      <c r="B41267" t="str">
        <f t="shared" si="1337"/>
        <v>https://www.udobaer.de/out/media/public/cust/others/s0000899-2021-ch_it.pdf</v>
      </c>
    </row>
    <row r="41268" spans="1:2" x14ac:dyDescent="0.2">
      <c r="A41268" s="1" t="s">
        <v>25617</v>
      </c>
      <c r="B41268" t="str">
        <f t="shared" si="1337"/>
        <v>https://www.udobaer.de/out/media/public/cust/others/s0000899-2021-ch_it.pdf</v>
      </c>
    </row>
    <row r="41269" spans="1:2" x14ac:dyDescent="0.2">
      <c r="A41269" s="1" t="s">
        <v>25618</v>
      </c>
      <c r="B41269" t="str">
        <f t="shared" si="1337"/>
        <v>https://www.udobaer.de/out/media/public/cust/others/s0000899-2021-ch_it.pdf</v>
      </c>
    </row>
    <row r="41270" spans="1:2" x14ac:dyDescent="0.2">
      <c r="A41270" s="1" t="s">
        <v>25619</v>
      </c>
      <c r="B41270" t="str">
        <f t="shared" si="1337"/>
        <v>https://www.udobaer.de/out/media/public/cust/others/s0000899-2021-ch_it.pdf</v>
      </c>
    </row>
    <row r="41271" spans="1:2" x14ac:dyDescent="0.2">
      <c r="A41271" s="1" t="s">
        <v>25620</v>
      </c>
      <c r="B41271" t="str">
        <f t="shared" si="1337"/>
        <v>https://www.udobaer.de/out/media/public/cust/others/s0000899-2021-ch_it.pdf</v>
      </c>
    </row>
    <row r="41272" spans="1:2" x14ac:dyDescent="0.2">
      <c r="A41272" s="1" t="s">
        <v>25621</v>
      </c>
      <c r="B41272" t="str">
        <f t="shared" si="1337"/>
        <v>https://www.udobaer.de/out/media/public/cust/others/s0000899-2021-ch_it.pdf</v>
      </c>
    </row>
    <row r="41273" spans="1:2" x14ac:dyDescent="0.2">
      <c r="A41273" s="1" t="s">
        <v>25622</v>
      </c>
      <c r="B41273" t="str">
        <f t="shared" si="1337"/>
        <v>https://www.udobaer.de/out/media/public/cust/others/s0000899-2021-ch_it.pdf</v>
      </c>
    </row>
    <row r="41274" spans="1:2" x14ac:dyDescent="0.2">
      <c r="A41274" s="1" t="s">
        <v>25623</v>
      </c>
      <c r="B41274" t="str">
        <f t="shared" si="1337"/>
        <v>https://www.udobaer.de/out/media/public/cust/others/s0000899-2021-ch_it.pdf</v>
      </c>
    </row>
    <row r="41275" spans="1:2" x14ac:dyDescent="0.2">
      <c r="A41275" s="1" t="s">
        <v>25624</v>
      </c>
      <c r="B41275" t="str">
        <f t="shared" si="1337"/>
        <v>https://www.udobaer.de/out/media/public/cust/others/s0000899-2021-ch_it.pdf</v>
      </c>
    </row>
    <row r="41276" spans="1:2" x14ac:dyDescent="0.2">
      <c r="A41276" s="1" t="s">
        <v>25625</v>
      </c>
      <c r="B41276" t="str">
        <f t="shared" si="1337"/>
        <v>https://www.udobaer.de/out/media/public/cust/others/s0000899-2021-ch_it.pdf</v>
      </c>
    </row>
    <row r="41277" spans="1:2" x14ac:dyDescent="0.2">
      <c r="A41277" s="1" t="s">
        <v>25626</v>
      </c>
      <c r="B41277" t="str">
        <f t="shared" si="1337"/>
        <v>https://www.udobaer.de/out/media/public/cust/others/s0000899-2021-ch_it.pdf</v>
      </c>
    </row>
    <row r="41278" spans="1:2" x14ac:dyDescent="0.2">
      <c r="A41278" s="1" t="s">
        <v>25627</v>
      </c>
      <c r="B41278" t="str">
        <f t="shared" si="1337"/>
        <v>https://www.udobaer.de/out/media/public/cust/others/s0000899-2021-ch_it.pdf</v>
      </c>
    </row>
    <row r="41279" spans="1:2" x14ac:dyDescent="0.2">
      <c r="A41279" s="1" t="s">
        <v>25628</v>
      </c>
      <c r="B41279" t="str">
        <f t="shared" si="1337"/>
        <v>https://www.udobaer.de/out/media/public/cust/others/s0000899-2021-ch_it.pdf</v>
      </c>
    </row>
    <row r="41280" spans="1:2" x14ac:dyDescent="0.2">
      <c r="A41280" s="1" t="s">
        <v>25629</v>
      </c>
      <c r="B41280" t="str">
        <f t="shared" si="1337"/>
        <v>https://www.udobaer.de/out/media/public/cust/others/s0000899-2021-ch_it.pdf</v>
      </c>
    </row>
    <row r="41281" spans="1:2" x14ac:dyDescent="0.2">
      <c r="A41281" s="1" t="s">
        <v>25630</v>
      </c>
      <c r="B41281" t="str">
        <f t="shared" si="1337"/>
        <v>https://www.udobaer.de/out/media/public/cust/others/s0000899-2021-ch_it.pdf</v>
      </c>
    </row>
    <row r="41282" spans="1:2" x14ac:dyDescent="0.2">
      <c r="A41282" s="1" t="s">
        <v>25631</v>
      </c>
      <c r="B41282" t="str">
        <f t="shared" si="1337"/>
        <v>https://www.udobaer.de/out/media/public/cust/others/s0000899-2021-ch_it.pdf</v>
      </c>
    </row>
    <row r="41283" spans="1:2" x14ac:dyDescent="0.2">
      <c r="A41283" s="1" t="s">
        <v>25632</v>
      </c>
      <c r="B41283" t="str">
        <f t="shared" si="1337"/>
        <v>https://www.udobaer.de/out/media/public/cust/others/s0000899-2021-ch_it.pdf</v>
      </c>
    </row>
    <row r="41284" spans="1:2" x14ac:dyDescent="0.2">
      <c r="A41284" s="1" t="s">
        <v>25633</v>
      </c>
      <c r="B41284" t="str">
        <f t="shared" si="1337"/>
        <v>https://www.udobaer.de/out/media/public/cust/others/s0000899-2021-ch_it.pdf</v>
      </c>
    </row>
    <row r="41285" spans="1:2" x14ac:dyDescent="0.2">
      <c r="A41285" s="1" t="s">
        <v>25634</v>
      </c>
      <c r="B41285" t="str">
        <f t="shared" si="1337"/>
        <v>https://www.udobaer.de/out/media/public/cust/others/s0000899-2021-ch_it.pdf</v>
      </c>
    </row>
    <row r="41286" spans="1:2" x14ac:dyDescent="0.2">
      <c r="A41286" s="1" t="s">
        <v>25635</v>
      </c>
      <c r="B41286" t="str">
        <f t="shared" si="1337"/>
        <v>https://www.udobaer.de/out/media/public/cust/others/s0000899-2021-ch_it.pdf</v>
      </c>
    </row>
    <row r="41287" spans="1:2" x14ac:dyDescent="0.2">
      <c r="A41287" s="1" t="s">
        <v>25636</v>
      </c>
      <c r="B41287" t="str">
        <f t="shared" si="1337"/>
        <v>https://www.udobaer.de/out/media/public/cust/others/s0000899-2021-ch_it.pdf</v>
      </c>
    </row>
    <row r="41288" spans="1:2" x14ac:dyDescent="0.2">
      <c r="A41288" s="1" t="s">
        <v>25637</v>
      </c>
      <c r="B41288" t="str">
        <f t="shared" si="1337"/>
        <v>https://www.udobaer.de/out/media/public/cust/others/s0000899-2021-ch_it.pdf</v>
      </c>
    </row>
    <row r="41289" spans="1:2" x14ac:dyDescent="0.2">
      <c r="A41289" s="1" t="s">
        <v>25638</v>
      </c>
      <c r="B41289" t="str">
        <f t="shared" si="1337"/>
        <v>https://www.udobaer.de/out/media/public/cust/others/s0000899-2021-ch_it.pdf</v>
      </c>
    </row>
    <row r="41290" spans="1:2" x14ac:dyDescent="0.2">
      <c r="A41290" s="1" t="s">
        <v>25639</v>
      </c>
      <c r="B41290" t="str">
        <f t="shared" si="1337"/>
        <v>https://www.udobaer.de/out/media/public/cust/others/s0000899-2021-ch_it.pdf</v>
      </c>
    </row>
    <row r="41291" spans="1:2" x14ac:dyDescent="0.2">
      <c r="A41291" s="1" t="s">
        <v>25640</v>
      </c>
      <c r="B41291" t="str">
        <f t="shared" si="1337"/>
        <v>https://www.udobaer.de/out/media/public/cust/others/s0000899-2021-ch_it.pdf</v>
      </c>
    </row>
    <row r="41292" spans="1:2" x14ac:dyDescent="0.2">
      <c r="A41292" s="1" t="s">
        <v>25641</v>
      </c>
      <c r="B41292" t="str">
        <f t="shared" si="1337"/>
        <v>https://www.udobaer.de/out/media/public/cust/others/s0000899-2021-ch_it.pdf</v>
      </c>
    </row>
    <row r="41293" spans="1:2" x14ac:dyDescent="0.2">
      <c r="A41293" s="1" t="s">
        <v>25642</v>
      </c>
      <c r="B41293" t="str">
        <f t="shared" si="1337"/>
        <v>https://www.udobaer.de/out/media/public/cust/others/s0000899-2021-ch_it.pdf</v>
      </c>
    </row>
    <row r="41294" spans="1:2" x14ac:dyDescent="0.2">
      <c r="A41294" s="1" t="s">
        <v>25643</v>
      </c>
      <c r="B41294" t="str">
        <f t="shared" si="1337"/>
        <v>https://www.udobaer.de/out/media/public/cust/others/s0000899-2021-ch_it.pdf</v>
      </c>
    </row>
    <row r="41295" spans="1:2" x14ac:dyDescent="0.2">
      <c r="A41295" s="1" t="s">
        <v>25644</v>
      </c>
      <c r="B41295" t="str">
        <f t="shared" si="1337"/>
        <v>https://www.udobaer.de/out/media/public/cust/others/s0000899-2021-ch_it.pdf</v>
      </c>
    </row>
    <row r="41296" spans="1:2" x14ac:dyDescent="0.2">
      <c r="A41296" s="1" t="s">
        <v>25645</v>
      </c>
      <c r="B41296" t="str">
        <f t="shared" si="1337"/>
        <v>https://www.udobaer.de/out/media/public/cust/others/s0000899-2021-ch_it.pdf</v>
      </c>
    </row>
    <row r="41297" spans="1:2" x14ac:dyDescent="0.2">
      <c r="A41297" s="1" t="s">
        <v>25646</v>
      </c>
      <c r="B41297" t="str">
        <f t="shared" si="1337"/>
        <v>https://www.udobaer.de/out/media/public/cust/others/s0000899-2021-ch_it.pdf</v>
      </c>
    </row>
    <row r="41298" spans="1:2" x14ac:dyDescent="0.2">
      <c r="A41298" s="1" t="s">
        <v>25647</v>
      </c>
      <c r="B41298" t="str">
        <f t="shared" si="1337"/>
        <v>https://www.udobaer.de/out/media/public/cust/others/s0000899-2021-ch_it.pdf</v>
      </c>
    </row>
    <row r="41299" spans="1:2" x14ac:dyDescent="0.2">
      <c r="A41299" s="1" t="s">
        <v>25648</v>
      </c>
      <c r="B41299" t="str">
        <f t="shared" si="1337"/>
        <v>https://www.udobaer.de/out/media/public/cust/others/s0000899-2021-ch_it.pdf</v>
      </c>
    </row>
    <row r="41300" spans="1:2" x14ac:dyDescent="0.2">
      <c r="A41300" s="1" t="s">
        <v>25649</v>
      </c>
      <c r="B41300" t="str">
        <f t="shared" si="1337"/>
        <v>https://www.udobaer.de/out/media/public/cust/others/s0000899-2021-ch_it.pdf</v>
      </c>
    </row>
    <row r="41301" spans="1:2" x14ac:dyDescent="0.2">
      <c r="A41301" s="1" t="s">
        <v>25650</v>
      </c>
      <c r="B41301" t="str">
        <f t="shared" si="1337"/>
        <v>https://www.udobaer.de/out/media/public/cust/others/s0000899-2021-ch_it.pdf</v>
      </c>
    </row>
    <row r="41302" spans="1:2" x14ac:dyDescent="0.2">
      <c r="A41302" s="1" t="s">
        <v>25651</v>
      </c>
      <c r="B41302" t="str">
        <f t="shared" si="1337"/>
        <v>https://www.udobaer.de/out/media/public/cust/others/s0000899-2021-ch_it.pdf</v>
      </c>
    </row>
    <row r="41303" spans="1:2" x14ac:dyDescent="0.2">
      <c r="A41303" s="1" t="s">
        <v>25652</v>
      </c>
      <c r="B41303" t="str">
        <f t="shared" si="1337"/>
        <v>https://www.udobaer.de/out/media/public/cust/others/s0000899-2021-ch_it.pdf</v>
      </c>
    </row>
    <row r="41304" spans="1:2" x14ac:dyDescent="0.2">
      <c r="A41304" s="1" t="s">
        <v>25653</v>
      </c>
      <c r="B41304" t="str">
        <f t="shared" si="1337"/>
        <v>https://www.udobaer.de/out/media/public/cust/others/s0000899-2021-ch_it.pdf</v>
      </c>
    </row>
    <row r="41305" spans="1:2" x14ac:dyDescent="0.2">
      <c r="A41305" s="1" t="s">
        <v>25654</v>
      </c>
      <c r="B41305" t="str">
        <f t="shared" si="1337"/>
        <v>https://www.udobaer.de/out/media/public/cust/others/s0000899-2021-ch_it.pdf</v>
      </c>
    </row>
    <row r="41306" spans="1:2" x14ac:dyDescent="0.2">
      <c r="A41306" s="1" t="s">
        <v>25655</v>
      </c>
      <c r="B41306" t="str">
        <f t="shared" si="1337"/>
        <v>https://www.udobaer.de/out/media/public/cust/others/s0000899-2021-ch_it.pdf</v>
      </c>
    </row>
    <row r="41307" spans="1:2" x14ac:dyDescent="0.2">
      <c r="A41307" s="1" t="s">
        <v>25656</v>
      </c>
      <c r="B41307" t="str">
        <f t="shared" si="1337"/>
        <v>https://www.udobaer.de/out/media/public/cust/others/s0000899-2021-ch_it.pdf</v>
      </c>
    </row>
    <row r="41308" spans="1:2" x14ac:dyDescent="0.2">
      <c r="A41308" s="1" t="s">
        <v>25657</v>
      </c>
      <c r="B41308" t="str">
        <f t="shared" si="1337"/>
        <v>https://www.udobaer.de/out/media/public/cust/others/s0000899-2021-ch_it.pdf</v>
      </c>
    </row>
    <row r="41309" spans="1:2" x14ac:dyDescent="0.2">
      <c r="A41309" s="1" t="s">
        <v>25658</v>
      </c>
      <c r="B41309" t="str">
        <f t="shared" si="1337"/>
        <v>https://www.udobaer.de/out/media/public/cust/others/s0000899-2021-ch_it.pdf</v>
      </c>
    </row>
    <row r="41310" spans="1:2" x14ac:dyDescent="0.2">
      <c r="A41310" s="1" t="s">
        <v>25659</v>
      </c>
      <c r="B41310" t="str">
        <f t="shared" si="1337"/>
        <v>https://www.udobaer.de/out/media/public/cust/others/s0000899-2021-ch_it.pdf</v>
      </c>
    </row>
    <row r="41311" spans="1:2" x14ac:dyDescent="0.2">
      <c r="A41311" s="1" t="s">
        <v>25660</v>
      </c>
      <c r="B41311" t="str">
        <f t="shared" si="1337"/>
        <v>https://www.udobaer.de/out/media/public/cust/others/s0000899-2021-ch_it.pdf</v>
      </c>
    </row>
    <row r="41312" spans="1:2" x14ac:dyDescent="0.2">
      <c r="A41312" s="1" t="s">
        <v>25661</v>
      </c>
      <c r="B41312" t="str">
        <f t="shared" si="1337"/>
        <v>https://www.udobaer.de/out/media/public/cust/others/s0000899-2021-ch_it.pdf</v>
      </c>
    </row>
    <row r="41313" spans="1:2" x14ac:dyDescent="0.2">
      <c r="A41313" s="1" t="s">
        <v>25662</v>
      </c>
      <c r="B41313" t="str">
        <f t="shared" si="1337"/>
        <v>https://www.udobaer.de/out/media/public/cust/others/s0000899-2021-ch_it.pdf</v>
      </c>
    </row>
    <row r="41314" spans="1:2" x14ac:dyDescent="0.2">
      <c r="A41314" s="1" t="s">
        <v>25663</v>
      </c>
      <c r="B41314" t="str">
        <f t="shared" si="1337"/>
        <v>https://www.udobaer.de/out/media/public/cust/others/s0000899-2021-ch_it.pdf</v>
      </c>
    </row>
    <row r="41315" spans="1:2" x14ac:dyDescent="0.2">
      <c r="A41315" s="1" t="s">
        <v>25664</v>
      </c>
      <c r="B41315" t="str">
        <f t="shared" si="1337"/>
        <v>https://www.udobaer.de/out/media/public/cust/others/s0000899-2021-ch_it.pdf</v>
      </c>
    </row>
    <row r="41316" spans="1:2" x14ac:dyDescent="0.2">
      <c r="A41316" s="1" t="s">
        <v>25665</v>
      </c>
      <c r="B41316" t="str">
        <f t="shared" si="1337"/>
        <v>https://www.udobaer.de/out/media/public/cust/others/s0000899-2021-ch_it.pdf</v>
      </c>
    </row>
    <row r="41317" spans="1:2" x14ac:dyDescent="0.2">
      <c r="A41317" s="1" t="s">
        <v>25666</v>
      </c>
      <c r="B41317" t="str">
        <f t="shared" si="1337"/>
        <v>https://www.udobaer.de/out/media/public/cust/others/s0000899-2021-ch_it.pdf</v>
      </c>
    </row>
    <row r="41318" spans="1:2" x14ac:dyDescent="0.2">
      <c r="A41318" s="1" t="s">
        <v>25667</v>
      </c>
      <c r="B41318" t="str">
        <f t="shared" si="1337"/>
        <v>https://www.udobaer.de/out/media/public/cust/others/s0000899-2021-ch_it.pdf</v>
      </c>
    </row>
    <row r="41319" spans="1:2" x14ac:dyDescent="0.2">
      <c r="A41319" s="1" t="s">
        <v>25668</v>
      </c>
      <c r="B41319" t="str">
        <f t="shared" si="1337"/>
        <v>https://www.udobaer.de/out/media/public/cust/others/s0000899-2021-ch_it.pdf</v>
      </c>
    </row>
    <row r="41320" spans="1:2" x14ac:dyDescent="0.2">
      <c r="A41320" s="1" t="s">
        <v>25669</v>
      </c>
      <c r="B41320" t="str">
        <f t="shared" ref="B41320:B41383" si="1338">HYPERLINK("https://www.udobaer.de/out/media/public/cust/others/s0000899-2021-ch_it.pdf")</f>
        <v>https://www.udobaer.de/out/media/public/cust/others/s0000899-2021-ch_it.pdf</v>
      </c>
    </row>
    <row r="41321" spans="1:2" x14ac:dyDescent="0.2">
      <c r="A41321" s="1" t="s">
        <v>25670</v>
      </c>
      <c r="B41321" t="str">
        <f t="shared" si="1338"/>
        <v>https://www.udobaer.de/out/media/public/cust/others/s0000899-2021-ch_it.pdf</v>
      </c>
    </row>
    <row r="41322" spans="1:2" x14ac:dyDescent="0.2">
      <c r="A41322" s="1" t="s">
        <v>25671</v>
      </c>
      <c r="B41322" t="str">
        <f t="shared" si="1338"/>
        <v>https://www.udobaer.de/out/media/public/cust/others/s0000899-2021-ch_it.pdf</v>
      </c>
    </row>
    <row r="41323" spans="1:2" x14ac:dyDescent="0.2">
      <c r="A41323" s="1" t="s">
        <v>25672</v>
      </c>
      <c r="B41323" t="str">
        <f t="shared" si="1338"/>
        <v>https://www.udobaer.de/out/media/public/cust/others/s0000899-2021-ch_it.pdf</v>
      </c>
    </row>
    <row r="41324" spans="1:2" x14ac:dyDescent="0.2">
      <c r="A41324" s="1" t="s">
        <v>25673</v>
      </c>
      <c r="B41324" t="str">
        <f t="shared" si="1338"/>
        <v>https://www.udobaer.de/out/media/public/cust/others/s0000899-2021-ch_it.pdf</v>
      </c>
    </row>
    <row r="41325" spans="1:2" x14ac:dyDescent="0.2">
      <c r="A41325" s="1" t="s">
        <v>25674</v>
      </c>
      <c r="B41325" t="str">
        <f t="shared" si="1338"/>
        <v>https://www.udobaer.de/out/media/public/cust/others/s0000899-2021-ch_it.pdf</v>
      </c>
    </row>
    <row r="41326" spans="1:2" x14ac:dyDescent="0.2">
      <c r="A41326" s="1" t="s">
        <v>25675</v>
      </c>
      <c r="B41326" t="str">
        <f t="shared" si="1338"/>
        <v>https://www.udobaer.de/out/media/public/cust/others/s0000899-2021-ch_it.pdf</v>
      </c>
    </row>
    <row r="41327" spans="1:2" x14ac:dyDescent="0.2">
      <c r="A41327" s="1" t="s">
        <v>25676</v>
      </c>
      <c r="B41327" t="str">
        <f t="shared" si="1338"/>
        <v>https://www.udobaer.de/out/media/public/cust/others/s0000899-2021-ch_it.pdf</v>
      </c>
    </row>
    <row r="41328" spans="1:2" x14ac:dyDescent="0.2">
      <c r="A41328" s="1" t="s">
        <v>25677</v>
      </c>
      <c r="B41328" t="str">
        <f t="shared" si="1338"/>
        <v>https://www.udobaer.de/out/media/public/cust/others/s0000899-2021-ch_it.pdf</v>
      </c>
    </row>
    <row r="41329" spans="1:2" x14ac:dyDescent="0.2">
      <c r="A41329" s="1" t="s">
        <v>25678</v>
      </c>
      <c r="B41329" t="str">
        <f t="shared" si="1338"/>
        <v>https://www.udobaer.de/out/media/public/cust/others/s0000899-2021-ch_it.pdf</v>
      </c>
    </row>
    <row r="41330" spans="1:2" x14ac:dyDescent="0.2">
      <c r="A41330" s="1" t="s">
        <v>25679</v>
      </c>
      <c r="B41330" t="str">
        <f t="shared" si="1338"/>
        <v>https://www.udobaer.de/out/media/public/cust/others/s0000899-2021-ch_it.pdf</v>
      </c>
    </row>
    <row r="41331" spans="1:2" x14ac:dyDescent="0.2">
      <c r="A41331" s="1" t="s">
        <v>25680</v>
      </c>
      <c r="B41331" t="str">
        <f t="shared" si="1338"/>
        <v>https://www.udobaer.de/out/media/public/cust/others/s0000899-2021-ch_it.pdf</v>
      </c>
    </row>
    <row r="41332" spans="1:2" x14ac:dyDescent="0.2">
      <c r="A41332" s="1" t="s">
        <v>25681</v>
      </c>
      <c r="B41332" t="str">
        <f t="shared" si="1338"/>
        <v>https://www.udobaer.de/out/media/public/cust/others/s0000899-2021-ch_it.pdf</v>
      </c>
    </row>
    <row r="41333" spans="1:2" x14ac:dyDescent="0.2">
      <c r="A41333" s="1" t="s">
        <v>25682</v>
      </c>
      <c r="B41333" t="str">
        <f t="shared" si="1338"/>
        <v>https://www.udobaer.de/out/media/public/cust/others/s0000899-2021-ch_it.pdf</v>
      </c>
    </row>
    <row r="41334" spans="1:2" x14ac:dyDescent="0.2">
      <c r="A41334" s="1" t="s">
        <v>25683</v>
      </c>
      <c r="B41334" t="str">
        <f t="shared" si="1338"/>
        <v>https://www.udobaer.de/out/media/public/cust/others/s0000899-2021-ch_it.pdf</v>
      </c>
    </row>
    <row r="41335" spans="1:2" x14ac:dyDescent="0.2">
      <c r="A41335" s="1" t="s">
        <v>25684</v>
      </c>
      <c r="B41335" t="str">
        <f t="shared" si="1338"/>
        <v>https://www.udobaer.de/out/media/public/cust/others/s0000899-2021-ch_it.pdf</v>
      </c>
    </row>
    <row r="41336" spans="1:2" x14ac:dyDescent="0.2">
      <c r="A41336" s="1" t="s">
        <v>25685</v>
      </c>
      <c r="B41336" t="str">
        <f t="shared" si="1338"/>
        <v>https://www.udobaer.de/out/media/public/cust/others/s0000899-2021-ch_it.pdf</v>
      </c>
    </row>
    <row r="41337" spans="1:2" x14ac:dyDescent="0.2">
      <c r="A41337" s="1" t="s">
        <v>25686</v>
      </c>
      <c r="B41337" t="str">
        <f t="shared" si="1338"/>
        <v>https://www.udobaer.de/out/media/public/cust/others/s0000899-2021-ch_it.pdf</v>
      </c>
    </row>
    <row r="41338" spans="1:2" x14ac:dyDescent="0.2">
      <c r="A41338" s="1" t="s">
        <v>25687</v>
      </c>
      <c r="B41338" t="str">
        <f t="shared" si="1338"/>
        <v>https://www.udobaer.de/out/media/public/cust/others/s0000899-2021-ch_it.pdf</v>
      </c>
    </row>
    <row r="41339" spans="1:2" x14ac:dyDescent="0.2">
      <c r="A41339" s="1" t="s">
        <v>25688</v>
      </c>
      <c r="B41339" t="str">
        <f t="shared" si="1338"/>
        <v>https://www.udobaer.de/out/media/public/cust/others/s0000899-2021-ch_it.pdf</v>
      </c>
    </row>
    <row r="41340" spans="1:2" x14ac:dyDescent="0.2">
      <c r="A41340" s="1" t="s">
        <v>25689</v>
      </c>
      <c r="B41340" t="str">
        <f t="shared" si="1338"/>
        <v>https://www.udobaer.de/out/media/public/cust/others/s0000899-2021-ch_it.pdf</v>
      </c>
    </row>
    <row r="41341" spans="1:2" x14ac:dyDescent="0.2">
      <c r="A41341" s="1" t="s">
        <v>25690</v>
      </c>
      <c r="B41341" t="str">
        <f t="shared" si="1338"/>
        <v>https://www.udobaer.de/out/media/public/cust/others/s0000899-2021-ch_it.pdf</v>
      </c>
    </row>
    <row r="41342" spans="1:2" x14ac:dyDescent="0.2">
      <c r="A41342" s="1" t="s">
        <v>25691</v>
      </c>
      <c r="B41342" t="str">
        <f t="shared" si="1338"/>
        <v>https://www.udobaer.de/out/media/public/cust/others/s0000899-2021-ch_it.pdf</v>
      </c>
    </row>
    <row r="41343" spans="1:2" x14ac:dyDescent="0.2">
      <c r="A41343" s="1" t="s">
        <v>25692</v>
      </c>
      <c r="B41343" t="str">
        <f t="shared" si="1338"/>
        <v>https://www.udobaer.de/out/media/public/cust/others/s0000899-2021-ch_it.pdf</v>
      </c>
    </row>
    <row r="41344" spans="1:2" x14ac:dyDescent="0.2">
      <c r="A41344" s="1" t="s">
        <v>25693</v>
      </c>
      <c r="B41344" t="str">
        <f t="shared" si="1338"/>
        <v>https://www.udobaer.de/out/media/public/cust/others/s0000899-2021-ch_it.pdf</v>
      </c>
    </row>
    <row r="41345" spans="1:2" x14ac:dyDescent="0.2">
      <c r="A41345" s="1" t="s">
        <v>25694</v>
      </c>
      <c r="B41345" t="str">
        <f t="shared" si="1338"/>
        <v>https://www.udobaer.de/out/media/public/cust/others/s0000899-2021-ch_it.pdf</v>
      </c>
    </row>
    <row r="41346" spans="1:2" x14ac:dyDescent="0.2">
      <c r="A41346" s="1" t="s">
        <v>25695</v>
      </c>
      <c r="B41346" t="str">
        <f t="shared" si="1338"/>
        <v>https://www.udobaer.de/out/media/public/cust/others/s0000899-2021-ch_it.pdf</v>
      </c>
    </row>
    <row r="41347" spans="1:2" x14ac:dyDescent="0.2">
      <c r="A41347" s="1" t="s">
        <v>25696</v>
      </c>
      <c r="B41347" t="str">
        <f t="shared" si="1338"/>
        <v>https://www.udobaer.de/out/media/public/cust/others/s0000899-2021-ch_it.pdf</v>
      </c>
    </row>
    <row r="41348" spans="1:2" x14ac:dyDescent="0.2">
      <c r="A41348" s="1" t="s">
        <v>25697</v>
      </c>
      <c r="B41348" t="str">
        <f t="shared" si="1338"/>
        <v>https://www.udobaer.de/out/media/public/cust/others/s0000899-2021-ch_it.pdf</v>
      </c>
    </row>
    <row r="41349" spans="1:2" x14ac:dyDescent="0.2">
      <c r="A41349" s="1" t="s">
        <v>25698</v>
      </c>
      <c r="B41349" t="str">
        <f t="shared" si="1338"/>
        <v>https://www.udobaer.de/out/media/public/cust/others/s0000899-2021-ch_it.pdf</v>
      </c>
    </row>
    <row r="41350" spans="1:2" x14ac:dyDescent="0.2">
      <c r="A41350" s="1" t="s">
        <v>25699</v>
      </c>
      <c r="B41350" t="str">
        <f t="shared" si="1338"/>
        <v>https://www.udobaer.de/out/media/public/cust/others/s0000899-2021-ch_it.pdf</v>
      </c>
    </row>
    <row r="41351" spans="1:2" x14ac:dyDescent="0.2">
      <c r="A41351" s="1" t="s">
        <v>25700</v>
      </c>
      <c r="B41351" t="str">
        <f t="shared" si="1338"/>
        <v>https://www.udobaer.de/out/media/public/cust/others/s0000899-2021-ch_it.pdf</v>
      </c>
    </row>
    <row r="41352" spans="1:2" x14ac:dyDescent="0.2">
      <c r="A41352" s="1" t="s">
        <v>25701</v>
      </c>
      <c r="B41352" t="str">
        <f t="shared" si="1338"/>
        <v>https://www.udobaer.de/out/media/public/cust/others/s0000899-2021-ch_it.pdf</v>
      </c>
    </row>
    <row r="41353" spans="1:2" x14ac:dyDescent="0.2">
      <c r="A41353" s="1" t="s">
        <v>25702</v>
      </c>
      <c r="B41353" t="str">
        <f t="shared" si="1338"/>
        <v>https://www.udobaer.de/out/media/public/cust/others/s0000899-2021-ch_it.pdf</v>
      </c>
    </row>
    <row r="41354" spans="1:2" x14ac:dyDescent="0.2">
      <c r="A41354" s="1" t="s">
        <v>25703</v>
      </c>
      <c r="B41354" t="str">
        <f t="shared" si="1338"/>
        <v>https://www.udobaer.de/out/media/public/cust/others/s0000899-2021-ch_it.pdf</v>
      </c>
    </row>
    <row r="41355" spans="1:2" x14ac:dyDescent="0.2">
      <c r="A41355" s="1" t="s">
        <v>25704</v>
      </c>
      <c r="B41355" t="str">
        <f t="shared" si="1338"/>
        <v>https://www.udobaer.de/out/media/public/cust/others/s0000899-2021-ch_it.pdf</v>
      </c>
    </row>
    <row r="41356" spans="1:2" x14ac:dyDescent="0.2">
      <c r="A41356" s="1" t="s">
        <v>25705</v>
      </c>
      <c r="B41356" t="str">
        <f t="shared" si="1338"/>
        <v>https://www.udobaer.de/out/media/public/cust/others/s0000899-2021-ch_it.pdf</v>
      </c>
    </row>
    <row r="41357" spans="1:2" x14ac:dyDescent="0.2">
      <c r="A41357" s="1" t="s">
        <v>25706</v>
      </c>
      <c r="B41357" t="str">
        <f t="shared" si="1338"/>
        <v>https://www.udobaer.de/out/media/public/cust/others/s0000899-2021-ch_it.pdf</v>
      </c>
    </row>
    <row r="41358" spans="1:2" x14ac:dyDescent="0.2">
      <c r="A41358" s="1" t="s">
        <v>25707</v>
      </c>
      <c r="B41358" t="str">
        <f t="shared" si="1338"/>
        <v>https://www.udobaer.de/out/media/public/cust/others/s0000899-2021-ch_it.pdf</v>
      </c>
    </row>
    <row r="41359" spans="1:2" x14ac:dyDescent="0.2">
      <c r="A41359" s="1" t="s">
        <v>25708</v>
      </c>
      <c r="B41359" t="str">
        <f t="shared" si="1338"/>
        <v>https://www.udobaer.de/out/media/public/cust/others/s0000899-2021-ch_it.pdf</v>
      </c>
    </row>
    <row r="41360" spans="1:2" x14ac:dyDescent="0.2">
      <c r="A41360" s="1" t="s">
        <v>25709</v>
      </c>
      <c r="B41360" t="str">
        <f t="shared" si="1338"/>
        <v>https://www.udobaer.de/out/media/public/cust/others/s0000899-2021-ch_it.pdf</v>
      </c>
    </row>
    <row r="41361" spans="1:2" x14ac:dyDescent="0.2">
      <c r="A41361" s="1" t="s">
        <v>25710</v>
      </c>
      <c r="B41361" t="str">
        <f t="shared" si="1338"/>
        <v>https://www.udobaer.de/out/media/public/cust/others/s0000899-2021-ch_it.pdf</v>
      </c>
    </row>
    <row r="41362" spans="1:2" x14ac:dyDescent="0.2">
      <c r="A41362" s="1" t="s">
        <v>25711</v>
      </c>
      <c r="B41362" t="str">
        <f t="shared" si="1338"/>
        <v>https://www.udobaer.de/out/media/public/cust/others/s0000899-2021-ch_it.pdf</v>
      </c>
    </row>
    <row r="41363" spans="1:2" x14ac:dyDescent="0.2">
      <c r="A41363" s="1" t="s">
        <v>25712</v>
      </c>
      <c r="B41363" t="str">
        <f t="shared" si="1338"/>
        <v>https://www.udobaer.de/out/media/public/cust/others/s0000899-2021-ch_it.pdf</v>
      </c>
    </row>
    <row r="41364" spans="1:2" x14ac:dyDescent="0.2">
      <c r="A41364" s="1" t="s">
        <v>25713</v>
      </c>
      <c r="B41364" t="str">
        <f t="shared" si="1338"/>
        <v>https://www.udobaer.de/out/media/public/cust/others/s0000899-2021-ch_it.pdf</v>
      </c>
    </row>
    <row r="41365" spans="1:2" x14ac:dyDescent="0.2">
      <c r="A41365" s="1" t="s">
        <v>25714</v>
      </c>
      <c r="B41365" t="str">
        <f t="shared" si="1338"/>
        <v>https://www.udobaer.de/out/media/public/cust/others/s0000899-2021-ch_it.pdf</v>
      </c>
    </row>
    <row r="41366" spans="1:2" x14ac:dyDescent="0.2">
      <c r="A41366" s="1" t="s">
        <v>25715</v>
      </c>
      <c r="B41366" t="str">
        <f t="shared" si="1338"/>
        <v>https://www.udobaer.de/out/media/public/cust/others/s0000899-2021-ch_it.pdf</v>
      </c>
    </row>
    <row r="41367" spans="1:2" x14ac:dyDescent="0.2">
      <c r="A41367" s="1" t="s">
        <v>25716</v>
      </c>
      <c r="B41367" t="str">
        <f t="shared" si="1338"/>
        <v>https://www.udobaer.de/out/media/public/cust/others/s0000899-2021-ch_it.pdf</v>
      </c>
    </row>
    <row r="41368" spans="1:2" x14ac:dyDescent="0.2">
      <c r="A41368" s="1" t="s">
        <v>25717</v>
      </c>
      <c r="B41368" t="str">
        <f t="shared" si="1338"/>
        <v>https://www.udobaer.de/out/media/public/cust/others/s0000899-2021-ch_it.pdf</v>
      </c>
    </row>
    <row r="41369" spans="1:2" x14ac:dyDescent="0.2">
      <c r="A41369" s="1" t="s">
        <v>25718</v>
      </c>
      <c r="B41369" t="str">
        <f t="shared" si="1338"/>
        <v>https://www.udobaer.de/out/media/public/cust/others/s0000899-2021-ch_it.pdf</v>
      </c>
    </row>
    <row r="41370" spans="1:2" x14ac:dyDescent="0.2">
      <c r="A41370" s="1" t="s">
        <v>25719</v>
      </c>
      <c r="B41370" t="str">
        <f t="shared" si="1338"/>
        <v>https://www.udobaer.de/out/media/public/cust/others/s0000899-2021-ch_it.pdf</v>
      </c>
    </row>
    <row r="41371" spans="1:2" x14ac:dyDescent="0.2">
      <c r="A41371" s="1" t="s">
        <v>25720</v>
      </c>
      <c r="B41371" t="str">
        <f t="shared" si="1338"/>
        <v>https://www.udobaer.de/out/media/public/cust/others/s0000899-2021-ch_it.pdf</v>
      </c>
    </row>
    <row r="41372" spans="1:2" x14ac:dyDescent="0.2">
      <c r="A41372" s="1" t="s">
        <v>25721</v>
      </c>
      <c r="B41372" t="str">
        <f t="shared" si="1338"/>
        <v>https://www.udobaer.de/out/media/public/cust/others/s0000899-2021-ch_it.pdf</v>
      </c>
    </row>
    <row r="41373" spans="1:2" x14ac:dyDescent="0.2">
      <c r="A41373" s="1" t="s">
        <v>25722</v>
      </c>
      <c r="B41373" t="str">
        <f t="shared" si="1338"/>
        <v>https://www.udobaer.de/out/media/public/cust/others/s0000899-2021-ch_it.pdf</v>
      </c>
    </row>
    <row r="41374" spans="1:2" x14ac:dyDescent="0.2">
      <c r="A41374" s="1" t="s">
        <v>25723</v>
      </c>
      <c r="B41374" t="str">
        <f t="shared" si="1338"/>
        <v>https://www.udobaer.de/out/media/public/cust/others/s0000899-2021-ch_it.pdf</v>
      </c>
    </row>
    <row r="41375" spans="1:2" x14ac:dyDescent="0.2">
      <c r="A41375" s="1" t="s">
        <v>25724</v>
      </c>
      <c r="B41375" t="str">
        <f t="shared" si="1338"/>
        <v>https://www.udobaer.de/out/media/public/cust/others/s0000899-2021-ch_it.pdf</v>
      </c>
    </row>
    <row r="41376" spans="1:2" x14ac:dyDescent="0.2">
      <c r="A41376" s="1" t="s">
        <v>25725</v>
      </c>
      <c r="B41376" t="str">
        <f t="shared" si="1338"/>
        <v>https://www.udobaer.de/out/media/public/cust/others/s0000899-2021-ch_it.pdf</v>
      </c>
    </row>
    <row r="41377" spans="1:2" x14ac:dyDescent="0.2">
      <c r="A41377" s="1" t="s">
        <v>25726</v>
      </c>
      <c r="B41377" t="str">
        <f t="shared" si="1338"/>
        <v>https://www.udobaer.de/out/media/public/cust/others/s0000899-2021-ch_it.pdf</v>
      </c>
    </row>
    <row r="41378" spans="1:2" x14ac:dyDescent="0.2">
      <c r="A41378" s="1" t="s">
        <v>25727</v>
      </c>
      <c r="B41378" t="str">
        <f t="shared" si="1338"/>
        <v>https://www.udobaer.de/out/media/public/cust/others/s0000899-2021-ch_it.pdf</v>
      </c>
    </row>
    <row r="41379" spans="1:2" x14ac:dyDescent="0.2">
      <c r="A41379" s="1" t="s">
        <v>25728</v>
      </c>
      <c r="B41379" t="str">
        <f t="shared" si="1338"/>
        <v>https://www.udobaer.de/out/media/public/cust/others/s0000899-2021-ch_it.pdf</v>
      </c>
    </row>
    <row r="41380" spans="1:2" x14ac:dyDescent="0.2">
      <c r="A41380" s="1" t="s">
        <v>25729</v>
      </c>
      <c r="B41380" t="str">
        <f t="shared" si="1338"/>
        <v>https://www.udobaer.de/out/media/public/cust/others/s0000899-2021-ch_it.pdf</v>
      </c>
    </row>
    <row r="41381" spans="1:2" x14ac:dyDescent="0.2">
      <c r="A41381" s="1" t="s">
        <v>25730</v>
      </c>
      <c r="B41381" t="str">
        <f t="shared" si="1338"/>
        <v>https://www.udobaer.de/out/media/public/cust/others/s0000899-2021-ch_it.pdf</v>
      </c>
    </row>
    <row r="41382" spans="1:2" x14ac:dyDescent="0.2">
      <c r="A41382" s="1" t="s">
        <v>25731</v>
      </c>
      <c r="B41382" t="str">
        <f t="shared" si="1338"/>
        <v>https://www.udobaer.de/out/media/public/cust/others/s0000899-2021-ch_it.pdf</v>
      </c>
    </row>
    <row r="41383" spans="1:2" x14ac:dyDescent="0.2">
      <c r="A41383" s="1" t="s">
        <v>25732</v>
      </c>
      <c r="B41383" t="str">
        <f t="shared" si="1338"/>
        <v>https://www.udobaer.de/out/media/public/cust/others/s0000899-2021-ch_it.pdf</v>
      </c>
    </row>
    <row r="41384" spans="1:2" x14ac:dyDescent="0.2">
      <c r="A41384" s="1" t="s">
        <v>25733</v>
      </c>
      <c r="B41384" t="str">
        <f t="shared" ref="B41384:B41447" si="1339">HYPERLINK("https://www.udobaer.de/out/media/public/cust/others/s0000899-2021-ch_it.pdf")</f>
        <v>https://www.udobaer.de/out/media/public/cust/others/s0000899-2021-ch_it.pdf</v>
      </c>
    </row>
    <row r="41385" spans="1:2" x14ac:dyDescent="0.2">
      <c r="A41385" s="1" t="s">
        <v>25734</v>
      </c>
      <c r="B41385" t="str">
        <f t="shared" si="1339"/>
        <v>https://www.udobaer.de/out/media/public/cust/others/s0000899-2021-ch_it.pdf</v>
      </c>
    </row>
    <row r="41386" spans="1:2" x14ac:dyDescent="0.2">
      <c r="A41386" s="1" t="s">
        <v>25735</v>
      </c>
      <c r="B41386" t="str">
        <f t="shared" si="1339"/>
        <v>https://www.udobaer.de/out/media/public/cust/others/s0000899-2021-ch_it.pdf</v>
      </c>
    </row>
    <row r="41387" spans="1:2" x14ac:dyDescent="0.2">
      <c r="A41387" s="1" t="s">
        <v>25736</v>
      </c>
      <c r="B41387" t="str">
        <f t="shared" si="1339"/>
        <v>https://www.udobaer.de/out/media/public/cust/others/s0000899-2021-ch_it.pdf</v>
      </c>
    </row>
    <row r="41388" spans="1:2" x14ac:dyDescent="0.2">
      <c r="A41388" s="1" t="s">
        <v>25737</v>
      </c>
      <c r="B41388" t="str">
        <f t="shared" si="1339"/>
        <v>https://www.udobaer.de/out/media/public/cust/others/s0000899-2021-ch_it.pdf</v>
      </c>
    </row>
    <row r="41389" spans="1:2" x14ac:dyDescent="0.2">
      <c r="A41389" s="1" t="s">
        <v>25738</v>
      </c>
      <c r="B41389" t="str">
        <f t="shared" si="1339"/>
        <v>https://www.udobaer.de/out/media/public/cust/others/s0000899-2021-ch_it.pdf</v>
      </c>
    </row>
    <row r="41390" spans="1:2" x14ac:dyDescent="0.2">
      <c r="A41390" s="1" t="s">
        <v>25739</v>
      </c>
      <c r="B41390" t="str">
        <f t="shared" si="1339"/>
        <v>https://www.udobaer.de/out/media/public/cust/others/s0000899-2021-ch_it.pdf</v>
      </c>
    </row>
    <row r="41391" spans="1:2" x14ac:dyDescent="0.2">
      <c r="A41391" s="1" t="s">
        <v>25740</v>
      </c>
      <c r="B41391" t="str">
        <f t="shared" si="1339"/>
        <v>https://www.udobaer.de/out/media/public/cust/others/s0000899-2021-ch_it.pdf</v>
      </c>
    </row>
    <row r="41392" spans="1:2" x14ac:dyDescent="0.2">
      <c r="A41392" s="1" t="s">
        <v>25741</v>
      </c>
      <c r="B41392" t="str">
        <f t="shared" si="1339"/>
        <v>https://www.udobaer.de/out/media/public/cust/others/s0000899-2021-ch_it.pdf</v>
      </c>
    </row>
    <row r="41393" spans="1:2" x14ac:dyDescent="0.2">
      <c r="A41393" s="1" t="s">
        <v>25742</v>
      </c>
      <c r="B41393" t="str">
        <f t="shared" si="1339"/>
        <v>https://www.udobaer.de/out/media/public/cust/others/s0000899-2021-ch_it.pdf</v>
      </c>
    </row>
    <row r="41394" spans="1:2" x14ac:dyDescent="0.2">
      <c r="A41394" s="1" t="s">
        <v>25743</v>
      </c>
      <c r="B41394" t="str">
        <f t="shared" si="1339"/>
        <v>https://www.udobaer.de/out/media/public/cust/others/s0000899-2021-ch_it.pdf</v>
      </c>
    </row>
    <row r="41395" spans="1:2" x14ac:dyDescent="0.2">
      <c r="A41395" s="1" t="s">
        <v>25744</v>
      </c>
      <c r="B41395" t="str">
        <f t="shared" si="1339"/>
        <v>https://www.udobaer.de/out/media/public/cust/others/s0000899-2021-ch_it.pdf</v>
      </c>
    </row>
    <row r="41396" spans="1:2" x14ac:dyDescent="0.2">
      <c r="A41396" s="1" t="s">
        <v>25745</v>
      </c>
      <c r="B41396" t="str">
        <f t="shared" si="1339"/>
        <v>https://www.udobaer.de/out/media/public/cust/others/s0000899-2021-ch_it.pdf</v>
      </c>
    </row>
    <row r="41397" spans="1:2" x14ac:dyDescent="0.2">
      <c r="A41397" s="1" t="s">
        <v>25746</v>
      </c>
      <c r="B41397" t="str">
        <f t="shared" si="1339"/>
        <v>https://www.udobaer.de/out/media/public/cust/others/s0000899-2021-ch_it.pdf</v>
      </c>
    </row>
    <row r="41398" spans="1:2" x14ac:dyDescent="0.2">
      <c r="A41398" s="1" t="s">
        <v>25747</v>
      </c>
      <c r="B41398" t="str">
        <f t="shared" si="1339"/>
        <v>https://www.udobaer.de/out/media/public/cust/others/s0000899-2021-ch_it.pdf</v>
      </c>
    </row>
    <row r="41399" spans="1:2" x14ac:dyDescent="0.2">
      <c r="A41399" s="1" t="s">
        <v>25748</v>
      </c>
      <c r="B41399" t="str">
        <f t="shared" si="1339"/>
        <v>https://www.udobaer.de/out/media/public/cust/others/s0000899-2021-ch_it.pdf</v>
      </c>
    </row>
    <row r="41400" spans="1:2" x14ac:dyDescent="0.2">
      <c r="A41400" s="1" t="s">
        <v>25749</v>
      </c>
      <c r="B41400" t="str">
        <f t="shared" si="1339"/>
        <v>https://www.udobaer.de/out/media/public/cust/others/s0000899-2021-ch_it.pdf</v>
      </c>
    </row>
    <row r="41401" spans="1:2" x14ac:dyDescent="0.2">
      <c r="A41401" s="1" t="s">
        <v>25750</v>
      </c>
      <c r="B41401" t="str">
        <f t="shared" si="1339"/>
        <v>https://www.udobaer.de/out/media/public/cust/others/s0000899-2021-ch_it.pdf</v>
      </c>
    </row>
    <row r="41402" spans="1:2" x14ac:dyDescent="0.2">
      <c r="A41402" s="1" t="s">
        <v>25751</v>
      </c>
      <c r="B41402" t="str">
        <f t="shared" si="1339"/>
        <v>https://www.udobaer.de/out/media/public/cust/others/s0000899-2021-ch_it.pdf</v>
      </c>
    </row>
    <row r="41403" spans="1:2" x14ac:dyDescent="0.2">
      <c r="A41403" s="1" t="s">
        <v>25752</v>
      </c>
      <c r="B41403" t="str">
        <f t="shared" si="1339"/>
        <v>https://www.udobaer.de/out/media/public/cust/others/s0000899-2021-ch_it.pdf</v>
      </c>
    </row>
    <row r="41404" spans="1:2" x14ac:dyDescent="0.2">
      <c r="A41404" s="1" t="s">
        <v>25753</v>
      </c>
      <c r="B41404" t="str">
        <f t="shared" si="1339"/>
        <v>https://www.udobaer.de/out/media/public/cust/others/s0000899-2021-ch_it.pdf</v>
      </c>
    </row>
    <row r="41405" spans="1:2" x14ac:dyDescent="0.2">
      <c r="A41405" s="1" t="s">
        <v>25754</v>
      </c>
      <c r="B41405" t="str">
        <f t="shared" si="1339"/>
        <v>https://www.udobaer.de/out/media/public/cust/others/s0000899-2021-ch_it.pdf</v>
      </c>
    </row>
    <row r="41406" spans="1:2" x14ac:dyDescent="0.2">
      <c r="A41406" s="1" t="s">
        <v>25755</v>
      </c>
      <c r="B41406" t="str">
        <f t="shared" si="1339"/>
        <v>https://www.udobaer.de/out/media/public/cust/others/s0000899-2021-ch_it.pdf</v>
      </c>
    </row>
    <row r="41407" spans="1:2" x14ac:dyDescent="0.2">
      <c r="A41407" s="1" t="s">
        <v>25756</v>
      </c>
      <c r="B41407" t="str">
        <f t="shared" si="1339"/>
        <v>https://www.udobaer.de/out/media/public/cust/others/s0000899-2021-ch_it.pdf</v>
      </c>
    </row>
    <row r="41408" spans="1:2" x14ac:dyDescent="0.2">
      <c r="A41408" s="1" t="s">
        <v>25757</v>
      </c>
      <c r="B41408" t="str">
        <f t="shared" si="1339"/>
        <v>https://www.udobaer.de/out/media/public/cust/others/s0000899-2021-ch_it.pdf</v>
      </c>
    </row>
    <row r="41409" spans="1:2" x14ac:dyDescent="0.2">
      <c r="A41409" s="1" t="s">
        <v>25758</v>
      </c>
      <c r="B41409" t="str">
        <f t="shared" si="1339"/>
        <v>https://www.udobaer.de/out/media/public/cust/others/s0000899-2021-ch_it.pdf</v>
      </c>
    </row>
    <row r="41410" spans="1:2" x14ac:dyDescent="0.2">
      <c r="A41410" s="1" t="s">
        <v>25759</v>
      </c>
      <c r="B41410" t="str">
        <f t="shared" si="1339"/>
        <v>https://www.udobaer.de/out/media/public/cust/others/s0000899-2021-ch_it.pdf</v>
      </c>
    </row>
    <row r="41411" spans="1:2" x14ac:dyDescent="0.2">
      <c r="A41411" s="1" t="s">
        <v>25760</v>
      </c>
      <c r="B41411" t="str">
        <f t="shared" si="1339"/>
        <v>https://www.udobaer.de/out/media/public/cust/others/s0000899-2021-ch_it.pdf</v>
      </c>
    </row>
    <row r="41412" spans="1:2" x14ac:dyDescent="0.2">
      <c r="A41412" s="1" t="s">
        <v>25761</v>
      </c>
      <c r="B41412" t="str">
        <f t="shared" si="1339"/>
        <v>https://www.udobaer.de/out/media/public/cust/others/s0000899-2021-ch_it.pdf</v>
      </c>
    </row>
    <row r="41413" spans="1:2" x14ac:dyDescent="0.2">
      <c r="A41413" s="1" t="s">
        <v>25762</v>
      </c>
      <c r="B41413" t="str">
        <f t="shared" si="1339"/>
        <v>https://www.udobaer.de/out/media/public/cust/others/s0000899-2021-ch_it.pdf</v>
      </c>
    </row>
    <row r="41414" spans="1:2" x14ac:dyDescent="0.2">
      <c r="A41414" s="1" t="s">
        <v>25763</v>
      </c>
      <c r="B41414" t="str">
        <f t="shared" si="1339"/>
        <v>https://www.udobaer.de/out/media/public/cust/others/s0000899-2021-ch_it.pdf</v>
      </c>
    </row>
    <row r="41415" spans="1:2" x14ac:dyDescent="0.2">
      <c r="A41415" s="1" t="s">
        <v>25764</v>
      </c>
      <c r="B41415" t="str">
        <f t="shared" si="1339"/>
        <v>https://www.udobaer.de/out/media/public/cust/others/s0000899-2021-ch_it.pdf</v>
      </c>
    </row>
    <row r="41416" spans="1:2" x14ac:dyDescent="0.2">
      <c r="A41416" s="1" t="s">
        <v>25765</v>
      </c>
      <c r="B41416" t="str">
        <f t="shared" si="1339"/>
        <v>https://www.udobaer.de/out/media/public/cust/others/s0000899-2021-ch_it.pdf</v>
      </c>
    </row>
    <row r="41417" spans="1:2" x14ac:dyDescent="0.2">
      <c r="A41417" s="1" t="s">
        <v>25766</v>
      </c>
      <c r="B41417" t="str">
        <f t="shared" si="1339"/>
        <v>https://www.udobaer.de/out/media/public/cust/others/s0000899-2021-ch_it.pdf</v>
      </c>
    </row>
    <row r="41418" spans="1:2" x14ac:dyDescent="0.2">
      <c r="A41418" s="1" t="s">
        <v>25767</v>
      </c>
      <c r="B41418" t="str">
        <f t="shared" si="1339"/>
        <v>https://www.udobaer.de/out/media/public/cust/others/s0000899-2021-ch_it.pdf</v>
      </c>
    </row>
    <row r="41419" spans="1:2" x14ac:dyDescent="0.2">
      <c r="A41419" s="1" t="s">
        <v>25768</v>
      </c>
      <c r="B41419" t="str">
        <f t="shared" si="1339"/>
        <v>https://www.udobaer.de/out/media/public/cust/others/s0000899-2021-ch_it.pdf</v>
      </c>
    </row>
    <row r="41420" spans="1:2" x14ac:dyDescent="0.2">
      <c r="A41420" s="1" t="s">
        <v>25769</v>
      </c>
      <c r="B41420" t="str">
        <f t="shared" si="1339"/>
        <v>https://www.udobaer.de/out/media/public/cust/others/s0000899-2021-ch_it.pdf</v>
      </c>
    </row>
    <row r="41421" spans="1:2" x14ac:dyDescent="0.2">
      <c r="A41421" s="1" t="s">
        <v>25770</v>
      </c>
      <c r="B41421" t="str">
        <f t="shared" si="1339"/>
        <v>https://www.udobaer.de/out/media/public/cust/others/s0000899-2021-ch_it.pdf</v>
      </c>
    </row>
    <row r="41422" spans="1:2" x14ac:dyDescent="0.2">
      <c r="A41422" s="1" t="s">
        <v>25771</v>
      </c>
      <c r="B41422" t="str">
        <f t="shared" si="1339"/>
        <v>https://www.udobaer.de/out/media/public/cust/others/s0000899-2021-ch_it.pdf</v>
      </c>
    </row>
    <row r="41423" spans="1:2" x14ac:dyDescent="0.2">
      <c r="A41423" s="1" t="s">
        <v>25772</v>
      </c>
      <c r="B41423" t="str">
        <f t="shared" si="1339"/>
        <v>https://www.udobaer.de/out/media/public/cust/others/s0000899-2021-ch_it.pdf</v>
      </c>
    </row>
    <row r="41424" spans="1:2" x14ac:dyDescent="0.2">
      <c r="A41424" s="1" t="s">
        <v>25773</v>
      </c>
      <c r="B41424" t="str">
        <f t="shared" si="1339"/>
        <v>https://www.udobaer.de/out/media/public/cust/others/s0000899-2021-ch_it.pdf</v>
      </c>
    </row>
    <row r="41425" spans="1:2" x14ac:dyDescent="0.2">
      <c r="A41425" s="1" t="s">
        <v>25774</v>
      </c>
      <c r="B41425" t="str">
        <f t="shared" si="1339"/>
        <v>https://www.udobaer.de/out/media/public/cust/others/s0000899-2021-ch_it.pdf</v>
      </c>
    </row>
    <row r="41426" spans="1:2" x14ac:dyDescent="0.2">
      <c r="A41426" s="1" t="s">
        <v>25775</v>
      </c>
      <c r="B41426" t="str">
        <f t="shared" si="1339"/>
        <v>https://www.udobaer.de/out/media/public/cust/others/s0000899-2021-ch_it.pdf</v>
      </c>
    </row>
    <row r="41427" spans="1:2" x14ac:dyDescent="0.2">
      <c r="A41427" s="1" t="s">
        <v>25776</v>
      </c>
      <c r="B41427" t="str">
        <f t="shared" si="1339"/>
        <v>https://www.udobaer.de/out/media/public/cust/others/s0000899-2021-ch_it.pdf</v>
      </c>
    </row>
    <row r="41428" spans="1:2" x14ac:dyDescent="0.2">
      <c r="A41428" s="1" t="s">
        <v>25777</v>
      </c>
      <c r="B41428" t="str">
        <f t="shared" si="1339"/>
        <v>https://www.udobaer.de/out/media/public/cust/others/s0000899-2021-ch_it.pdf</v>
      </c>
    </row>
    <row r="41429" spans="1:2" x14ac:dyDescent="0.2">
      <c r="A41429" s="1" t="s">
        <v>25778</v>
      </c>
      <c r="B41429" t="str">
        <f t="shared" si="1339"/>
        <v>https://www.udobaer.de/out/media/public/cust/others/s0000899-2021-ch_it.pdf</v>
      </c>
    </row>
    <row r="41430" spans="1:2" x14ac:dyDescent="0.2">
      <c r="A41430" s="1" t="s">
        <v>25779</v>
      </c>
      <c r="B41430" t="str">
        <f t="shared" si="1339"/>
        <v>https://www.udobaer.de/out/media/public/cust/others/s0000899-2021-ch_it.pdf</v>
      </c>
    </row>
    <row r="41431" spans="1:2" x14ac:dyDescent="0.2">
      <c r="A41431" s="1" t="s">
        <v>25780</v>
      </c>
      <c r="B41431" t="str">
        <f t="shared" si="1339"/>
        <v>https://www.udobaer.de/out/media/public/cust/others/s0000899-2021-ch_it.pdf</v>
      </c>
    </row>
    <row r="41432" spans="1:2" x14ac:dyDescent="0.2">
      <c r="A41432" s="1" t="s">
        <v>25782</v>
      </c>
      <c r="B41432" t="str">
        <f t="shared" si="1339"/>
        <v>https://www.udobaer.de/out/media/public/cust/others/s0000899-2021-ch_it.pdf</v>
      </c>
    </row>
    <row r="41433" spans="1:2" x14ac:dyDescent="0.2">
      <c r="A41433" s="1" t="s">
        <v>25783</v>
      </c>
      <c r="B41433" t="str">
        <f t="shared" si="1339"/>
        <v>https://www.udobaer.de/out/media/public/cust/others/s0000899-2021-ch_it.pdf</v>
      </c>
    </row>
    <row r="41434" spans="1:2" x14ac:dyDescent="0.2">
      <c r="A41434" s="1" t="s">
        <v>25784</v>
      </c>
      <c r="B41434" t="str">
        <f t="shared" si="1339"/>
        <v>https://www.udobaer.de/out/media/public/cust/others/s0000899-2021-ch_it.pdf</v>
      </c>
    </row>
    <row r="41435" spans="1:2" x14ac:dyDescent="0.2">
      <c r="A41435" s="1" t="s">
        <v>25785</v>
      </c>
      <c r="B41435" t="str">
        <f t="shared" si="1339"/>
        <v>https://www.udobaer.de/out/media/public/cust/others/s0000899-2021-ch_it.pdf</v>
      </c>
    </row>
    <row r="41436" spans="1:2" x14ac:dyDescent="0.2">
      <c r="A41436" s="1" t="s">
        <v>25786</v>
      </c>
      <c r="B41436" t="str">
        <f t="shared" si="1339"/>
        <v>https://www.udobaer.de/out/media/public/cust/others/s0000899-2021-ch_it.pdf</v>
      </c>
    </row>
    <row r="41437" spans="1:2" x14ac:dyDescent="0.2">
      <c r="A41437" s="1" t="s">
        <v>25787</v>
      </c>
      <c r="B41437" t="str">
        <f t="shared" si="1339"/>
        <v>https://www.udobaer.de/out/media/public/cust/others/s0000899-2021-ch_it.pdf</v>
      </c>
    </row>
    <row r="41438" spans="1:2" x14ac:dyDescent="0.2">
      <c r="A41438" s="1" t="s">
        <v>25788</v>
      </c>
      <c r="B41438" t="str">
        <f t="shared" si="1339"/>
        <v>https://www.udobaer.de/out/media/public/cust/others/s0000899-2021-ch_it.pdf</v>
      </c>
    </row>
    <row r="41439" spans="1:2" x14ac:dyDescent="0.2">
      <c r="A41439" s="1" t="s">
        <v>25789</v>
      </c>
      <c r="B41439" t="str">
        <f t="shared" si="1339"/>
        <v>https://www.udobaer.de/out/media/public/cust/others/s0000899-2021-ch_it.pdf</v>
      </c>
    </row>
    <row r="41440" spans="1:2" x14ac:dyDescent="0.2">
      <c r="A41440" s="1" t="s">
        <v>25790</v>
      </c>
      <c r="B41440" t="str">
        <f t="shared" si="1339"/>
        <v>https://www.udobaer.de/out/media/public/cust/others/s0000899-2021-ch_it.pdf</v>
      </c>
    </row>
    <row r="41441" spans="1:2" x14ac:dyDescent="0.2">
      <c r="A41441" s="1" t="s">
        <v>25791</v>
      </c>
      <c r="B41441" t="str">
        <f t="shared" si="1339"/>
        <v>https://www.udobaer.de/out/media/public/cust/others/s0000899-2021-ch_it.pdf</v>
      </c>
    </row>
    <row r="41442" spans="1:2" x14ac:dyDescent="0.2">
      <c r="A41442" s="1" t="s">
        <v>25792</v>
      </c>
      <c r="B41442" t="str">
        <f t="shared" si="1339"/>
        <v>https://www.udobaer.de/out/media/public/cust/others/s0000899-2021-ch_it.pdf</v>
      </c>
    </row>
    <row r="41443" spans="1:2" x14ac:dyDescent="0.2">
      <c r="A41443" s="1" t="s">
        <v>25793</v>
      </c>
      <c r="B41443" t="str">
        <f t="shared" si="1339"/>
        <v>https://www.udobaer.de/out/media/public/cust/others/s0000899-2021-ch_it.pdf</v>
      </c>
    </row>
    <row r="41444" spans="1:2" x14ac:dyDescent="0.2">
      <c r="A41444" s="1" t="s">
        <v>25794</v>
      </c>
      <c r="B41444" t="str">
        <f t="shared" si="1339"/>
        <v>https://www.udobaer.de/out/media/public/cust/others/s0000899-2021-ch_it.pdf</v>
      </c>
    </row>
    <row r="41445" spans="1:2" x14ac:dyDescent="0.2">
      <c r="A41445" s="1" t="s">
        <v>25795</v>
      </c>
      <c r="B41445" t="str">
        <f t="shared" si="1339"/>
        <v>https://www.udobaer.de/out/media/public/cust/others/s0000899-2021-ch_it.pdf</v>
      </c>
    </row>
    <row r="41446" spans="1:2" x14ac:dyDescent="0.2">
      <c r="A41446" s="1" t="s">
        <v>25796</v>
      </c>
      <c r="B41446" t="str">
        <f t="shared" si="1339"/>
        <v>https://www.udobaer.de/out/media/public/cust/others/s0000899-2021-ch_it.pdf</v>
      </c>
    </row>
    <row r="41447" spans="1:2" x14ac:dyDescent="0.2">
      <c r="A41447" s="1" t="s">
        <v>25797</v>
      </c>
      <c r="B41447" t="str">
        <f t="shared" si="1339"/>
        <v>https://www.udobaer.de/out/media/public/cust/others/s0000899-2021-ch_it.pdf</v>
      </c>
    </row>
    <row r="41448" spans="1:2" x14ac:dyDescent="0.2">
      <c r="A41448" s="1" t="s">
        <v>25798</v>
      </c>
      <c r="B41448" t="str">
        <f t="shared" ref="B41448:B41511" si="1340">HYPERLINK("https://www.udobaer.de/out/media/public/cust/others/s0000899-2021-ch_it.pdf")</f>
        <v>https://www.udobaer.de/out/media/public/cust/others/s0000899-2021-ch_it.pdf</v>
      </c>
    </row>
    <row r="41449" spans="1:2" x14ac:dyDescent="0.2">
      <c r="A41449" s="1" t="s">
        <v>25799</v>
      </c>
      <c r="B41449" t="str">
        <f t="shared" si="1340"/>
        <v>https://www.udobaer.de/out/media/public/cust/others/s0000899-2021-ch_it.pdf</v>
      </c>
    </row>
    <row r="41450" spans="1:2" x14ac:dyDescent="0.2">
      <c r="A41450" s="1" t="s">
        <v>25800</v>
      </c>
      <c r="B41450" t="str">
        <f t="shared" si="1340"/>
        <v>https://www.udobaer.de/out/media/public/cust/others/s0000899-2021-ch_it.pdf</v>
      </c>
    </row>
    <row r="41451" spans="1:2" x14ac:dyDescent="0.2">
      <c r="A41451" s="1" t="s">
        <v>25801</v>
      </c>
      <c r="B41451" t="str">
        <f t="shared" si="1340"/>
        <v>https://www.udobaer.de/out/media/public/cust/others/s0000899-2021-ch_it.pdf</v>
      </c>
    </row>
    <row r="41452" spans="1:2" x14ac:dyDescent="0.2">
      <c r="A41452" s="1" t="s">
        <v>25802</v>
      </c>
      <c r="B41452" t="str">
        <f t="shared" si="1340"/>
        <v>https://www.udobaer.de/out/media/public/cust/others/s0000899-2021-ch_it.pdf</v>
      </c>
    </row>
    <row r="41453" spans="1:2" x14ac:dyDescent="0.2">
      <c r="A41453" s="1" t="s">
        <v>25803</v>
      </c>
      <c r="B41453" t="str">
        <f t="shared" si="1340"/>
        <v>https://www.udobaer.de/out/media/public/cust/others/s0000899-2021-ch_it.pdf</v>
      </c>
    </row>
    <row r="41454" spans="1:2" x14ac:dyDescent="0.2">
      <c r="A41454" s="1" t="s">
        <v>25804</v>
      </c>
      <c r="B41454" t="str">
        <f t="shared" si="1340"/>
        <v>https://www.udobaer.de/out/media/public/cust/others/s0000899-2021-ch_it.pdf</v>
      </c>
    </row>
    <row r="41455" spans="1:2" x14ac:dyDescent="0.2">
      <c r="A41455" s="1" t="s">
        <v>25805</v>
      </c>
      <c r="B41455" t="str">
        <f t="shared" si="1340"/>
        <v>https://www.udobaer.de/out/media/public/cust/others/s0000899-2021-ch_it.pdf</v>
      </c>
    </row>
    <row r="41456" spans="1:2" x14ac:dyDescent="0.2">
      <c r="A41456" s="1" t="s">
        <v>25806</v>
      </c>
      <c r="B41456" t="str">
        <f t="shared" si="1340"/>
        <v>https://www.udobaer.de/out/media/public/cust/others/s0000899-2021-ch_it.pdf</v>
      </c>
    </row>
    <row r="41457" spans="1:2" x14ac:dyDescent="0.2">
      <c r="A41457" s="1" t="s">
        <v>25807</v>
      </c>
      <c r="B41457" t="str">
        <f t="shared" si="1340"/>
        <v>https://www.udobaer.de/out/media/public/cust/others/s0000899-2021-ch_it.pdf</v>
      </c>
    </row>
    <row r="41458" spans="1:2" x14ac:dyDescent="0.2">
      <c r="A41458" s="1" t="s">
        <v>25808</v>
      </c>
      <c r="B41458" t="str">
        <f t="shared" si="1340"/>
        <v>https://www.udobaer.de/out/media/public/cust/others/s0000899-2021-ch_it.pdf</v>
      </c>
    </row>
    <row r="41459" spans="1:2" x14ac:dyDescent="0.2">
      <c r="A41459" s="1" t="s">
        <v>25809</v>
      </c>
      <c r="B41459" t="str">
        <f t="shared" si="1340"/>
        <v>https://www.udobaer.de/out/media/public/cust/others/s0000899-2021-ch_it.pdf</v>
      </c>
    </row>
    <row r="41460" spans="1:2" x14ac:dyDescent="0.2">
      <c r="A41460" s="1" t="s">
        <v>25810</v>
      </c>
      <c r="B41460" t="str">
        <f t="shared" si="1340"/>
        <v>https://www.udobaer.de/out/media/public/cust/others/s0000899-2021-ch_it.pdf</v>
      </c>
    </row>
    <row r="41461" spans="1:2" x14ac:dyDescent="0.2">
      <c r="A41461" s="1" t="s">
        <v>25811</v>
      </c>
      <c r="B41461" t="str">
        <f t="shared" si="1340"/>
        <v>https://www.udobaer.de/out/media/public/cust/others/s0000899-2021-ch_it.pdf</v>
      </c>
    </row>
    <row r="41462" spans="1:2" x14ac:dyDescent="0.2">
      <c r="A41462" s="1" t="s">
        <v>25812</v>
      </c>
      <c r="B41462" t="str">
        <f t="shared" si="1340"/>
        <v>https://www.udobaer.de/out/media/public/cust/others/s0000899-2021-ch_it.pdf</v>
      </c>
    </row>
    <row r="41463" spans="1:2" x14ac:dyDescent="0.2">
      <c r="A41463" s="1" t="s">
        <v>25813</v>
      </c>
      <c r="B41463" t="str">
        <f t="shared" si="1340"/>
        <v>https://www.udobaer.de/out/media/public/cust/others/s0000899-2021-ch_it.pdf</v>
      </c>
    </row>
    <row r="41464" spans="1:2" x14ac:dyDescent="0.2">
      <c r="A41464" s="1" t="s">
        <v>25814</v>
      </c>
      <c r="B41464" t="str">
        <f t="shared" si="1340"/>
        <v>https://www.udobaer.de/out/media/public/cust/others/s0000899-2021-ch_it.pdf</v>
      </c>
    </row>
    <row r="41465" spans="1:2" x14ac:dyDescent="0.2">
      <c r="A41465" s="1" t="s">
        <v>25815</v>
      </c>
      <c r="B41465" t="str">
        <f t="shared" si="1340"/>
        <v>https://www.udobaer.de/out/media/public/cust/others/s0000899-2021-ch_it.pdf</v>
      </c>
    </row>
    <row r="41466" spans="1:2" x14ac:dyDescent="0.2">
      <c r="A41466" s="1" t="s">
        <v>25816</v>
      </c>
      <c r="B41466" t="str">
        <f t="shared" si="1340"/>
        <v>https://www.udobaer.de/out/media/public/cust/others/s0000899-2021-ch_it.pdf</v>
      </c>
    </row>
    <row r="41467" spans="1:2" x14ac:dyDescent="0.2">
      <c r="A41467" s="1" t="s">
        <v>25817</v>
      </c>
      <c r="B41467" t="str">
        <f t="shared" si="1340"/>
        <v>https://www.udobaer.de/out/media/public/cust/others/s0000899-2021-ch_it.pdf</v>
      </c>
    </row>
    <row r="41468" spans="1:2" x14ac:dyDescent="0.2">
      <c r="A41468" s="1" t="s">
        <v>25818</v>
      </c>
      <c r="B41468" t="str">
        <f t="shared" si="1340"/>
        <v>https://www.udobaer.de/out/media/public/cust/others/s0000899-2021-ch_it.pdf</v>
      </c>
    </row>
    <row r="41469" spans="1:2" x14ac:dyDescent="0.2">
      <c r="A41469" s="1" t="s">
        <v>25819</v>
      </c>
      <c r="B41469" t="str">
        <f t="shared" si="1340"/>
        <v>https://www.udobaer.de/out/media/public/cust/others/s0000899-2021-ch_it.pdf</v>
      </c>
    </row>
    <row r="41470" spans="1:2" x14ac:dyDescent="0.2">
      <c r="A41470" s="1" t="s">
        <v>25820</v>
      </c>
      <c r="B41470" t="str">
        <f t="shared" si="1340"/>
        <v>https://www.udobaer.de/out/media/public/cust/others/s0000899-2021-ch_it.pdf</v>
      </c>
    </row>
    <row r="41471" spans="1:2" x14ac:dyDescent="0.2">
      <c r="A41471" s="1" t="s">
        <v>25821</v>
      </c>
      <c r="B41471" t="str">
        <f t="shared" si="1340"/>
        <v>https://www.udobaer.de/out/media/public/cust/others/s0000899-2021-ch_it.pdf</v>
      </c>
    </row>
    <row r="41472" spans="1:2" x14ac:dyDescent="0.2">
      <c r="A41472" s="1" t="s">
        <v>25822</v>
      </c>
      <c r="B41472" t="str">
        <f t="shared" si="1340"/>
        <v>https://www.udobaer.de/out/media/public/cust/others/s0000899-2021-ch_it.pdf</v>
      </c>
    </row>
    <row r="41473" spans="1:2" x14ac:dyDescent="0.2">
      <c r="A41473" s="1" t="s">
        <v>25823</v>
      </c>
      <c r="B41473" t="str">
        <f t="shared" si="1340"/>
        <v>https://www.udobaer.de/out/media/public/cust/others/s0000899-2021-ch_it.pdf</v>
      </c>
    </row>
    <row r="41474" spans="1:2" x14ac:dyDescent="0.2">
      <c r="A41474" s="1" t="s">
        <v>25824</v>
      </c>
      <c r="B41474" t="str">
        <f t="shared" si="1340"/>
        <v>https://www.udobaer.de/out/media/public/cust/others/s0000899-2021-ch_it.pdf</v>
      </c>
    </row>
    <row r="41475" spans="1:2" x14ac:dyDescent="0.2">
      <c r="A41475" s="1" t="s">
        <v>25825</v>
      </c>
      <c r="B41475" t="str">
        <f t="shared" si="1340"/>
        <v>https://www.udobaer.de/out/media/public/cust/others/s0000899-2021-ch_it.pdf</v>
      </c>
    </row>
    <row r="41476" spans="1:2" x14ac:dyDescent="0.2">
      <c r="A41476" s="1" t="s">
        <v>25826</v>
      </c>
      <c r="B41476" t="str">
        <f t="shared" si="1340"/>
        <v>https://www.udobaer.de/out/media/public/cust/others/s0000899-2021-ch_it.pdf</v>
      </c>
    </row>
    <row r="41477" spans="1:2" x14ac:dyDescent="0.2">
      <c r="A41477" s="1" t="s">
        <v>25827</v>
      </c>
      <c r="B41477" t="str">
        <f t="shared" si="1340"/>
        <v>https://www.udobaer.de/out/media/public/cust/others/s0000899-2021-ch_it.pdf</v>
      </c>
    </row>
    <row r="41478" spans="1:2" x14ac:dyDescent="0.2">
      <c r="A41478" s="1" t="s">
        <v>25828</v>
      </c>
      <c r="B41478" t="str">
        <f t="shared" si="1340"/>
        <v>https://www.udobaer.de/out/media/public/cust/others/s0000899-2021-ch_it.pdf</v>
      </c>
    </row>
    <row r="41479" spans="1:2" x14ac:dyDescent="0.2">
      <c r="A41479" s="1" t="s">
        <v>25829</v>
      </c>
      <c r="B41479" t="str">
        <f t="shared" si="1340"/>
        <v>https://www.udobaer.de/out/media/public/cust/others/s0000899-2021-ch_it.pdf</v>
      </c>
    </row>
    <row r="41480" spans="1:2" x14ac:dyDescent="0.2">
      <c r="A41480" s="1" t="s">
        <v>25830</v>
      </c>
      <c r="B41480" t="str">
        <f t="shared" si="1340"/>
        <v>https://www.udobaer.de/out/media/public/cust/others/s0000899-2021-ch_it.pdf</v>
      </c>
    </row>
    <row r="41481" spans="1:2" x14ac:dyDescent="0.2">
      <c r="A41481" s="1" t="s">
        <v>25831</v>
      </c>
      <c r="B41481" t="str">
        <f t="shared" si="1340"/>
        <v>https://www.udobaer.de/out/media/public/cust/others/s0000899-2021-ch_it.pdf</v>
      </c>
    </row>
    <row r="41482" spans="1:2" x14ac:dyDescent="0.2">
      <c r="A41482" s="1" t="s">
        <v>25832</v>
      </c>
      <c r="B41482" t="str">
        <f t="shared" si="1340"/>
        <v>https://www.udobaer.de/out/media/public/cust/others/s0000899-2021-ch_it.pdf</v>
      </c>
    </row>
    <row r="41483" spans="1:2" x14ac:dyDescent="0.2">
      <c r="A41483" s="1" t="s">
        <v>25833</v>
      </c>
      <c r="B41483" t="str">
        <f t="shared" si="1340"/>
        <v>https://www.udobaer.de/out/media/public/cust/others/s0000899-2021-ch_it.pdf</v>
      </c>
    </row>
    <row r="41484" spans="1:2" x14ac:dyDescent="0.2">
      <c r="A41484" s="1" t="s">
        <v>25834</v>
      </c>
      <c r="B41484" t="str">
        <f t="shared" si="1340"/>
        <v>https://www.udobaer.de/out/media/public/cust/others/s0000899-2021-ch_it.pdf</v>
      </c>
    </row>
    <row r="41485" spans="1:2" x14ac:dyDescent="0.2">
      <c r="A41485" s="1" t="s">
        <v>25835</v>
      </c>
      <c r="B41485" t="str">
        <f t="shared" si="1340"/>
        <v>https://www.udobaer.de/out/media/public/cust/others/s0000899-2021-ch_it.pdf</v>
      </c>
    </row>
    <row r="41486" spans="1:2" x14ac:dyDescent="0.2">
      <c r="A41486" s="1" t="s">
        <v>25836</v>
      </c>
      <c r="B41486" t="str">
        <f t="shared" si="1340"/>
        <v>https://www.udobaer.de/out/media/public/cust/others/s0000899-2021-ch_it.pdf</v>
      </c>
    </row>
    <row r="41487" spans="1:2" x14ac:dyDescent="0.2">
      <c r="A41487" s="1" t="s">
        <v>25837</v>
      </c>
      <c r="B41487" t="str">
        <f t="shared" si="1340"/>
        <v>https://www.udobaer.de/out/media/public/cust/others/s0000899-2021-ch_it.pdf</v>
      </c>
    </row>
    <row r="41488" spans="1:2" x14ac:dyDescent="0.2">
      <c r="A41488" s="1" t="s">
        <v>25838</v>
      </c>
      <c r="B41488" t="str">
        <f t="shared" si="1340"/>
        <v>https://www.udobaer.de/out/media/public/cust/others/s0000899-2021-ch_it.pdf</v>
      </c>
    </row>
    <row r="41489" spans="1:2" x14ac:dyDescent="0.2">
      <c r="A41489" s="1" t="s">
        <v>25839</v>
      </c>
      <c r="B41489" t="str">
        <f t="shared" si="1340"/>
        <v>https://www.udobaer.de/out/media/public/cust/others/s0000899-2021-ch_it.pdf</v>
      </c>
    </row>
    <row r="41490" spans="1:2" x14ac:dyDescent="0.2">
      <c r="A41490" s="1" t="s">
        <v>25840</v>
      </c>
      <c r="B41490" t="str">
        <f t="shared" si="1340"/>
        <v>https://www.udobaer.de/out/media/public/cust/others/s0000899-2021-ch_it.pdf</v>
      </c>
    </row>
    <row r="41491" spans="1:2" x14ac:dyDescent="0.2">
      <c r="A41491" s="1" t="s">
        <v>25841</v>
      </c>
      <c r="B41491" t="str">
        <f t="shared" si="1340"/>
        <v>https://www.udobaer.de/out/media/public/cust/others/s0000899-2021-ch_it.pdf</v>
      </c>
    </row>
    <row r="41492" spans="1:2" x14ac:dyDescent="0.2">
      <c r="A41492" s="1" t="s">
        <v>25842</v>
      </c>
      <c r="B41492" t="str">
        <f t="shared" si="1340"/>
        <v>https://www.udobaer.de/out/media/public/cust/others/s0000899-2021-ch_it.pdf</v>
      </c>
    </row>
    <row r="41493" spans="1:2" x14ac:dyDescent="0.2">
      <c r="A41493" s="1" t="s">
        <v>25843</v>
      </c>
      <c r="B41493" t="str">
        <f t="shared" si="1340"/>
        <v>https://www.udobaer.de/out/media/public/cust/others/s0000899-2021-ch_it.pdf</v>
      </c>
    </row>
    <row r="41494" spans="1:2" x14ac:dyDescent="0.2">
      <c r="A41494" s="1" t="s">
        <v>25844</v>
      </c>
      <c r="B41494" t="str">
        <f t="shared" si="1340"/>
        <v>https://www.udobaer.de/out/media/public/cust/others/s0000899-2021-ch_it.pdf</v>
      </c>
    </row>
    <row r="41495" spans="1:2" x14ac:dyDescent="0.2">
      <c r="A41495" s="1" t="s">
        <v>25845</v>
      </c>
      <c r="B41495" t="str">
        <f t="shared" si="1340"/>
        <v>https://www.udobaer.de/out/media/public/cust/others/s0000899-2021-ch_it.pdf</v>
      </c>
    </row>
    <row r="41496" spans="1:2" x14ac:dyDescent="0.2">
      <c r="A41496" s="1" t="s">
        <v>25846</v>
      </c>
      <c r="B41496" t="str">
        <f t="shared" si="1340"/>
        <v>https://www.udobaer.de/out/media/public/cust/others/s0000899-2021-ch_it.pdf</v>
      </c>
    </row>
    <row r="41497" spans="1:2" x14ac:dyDescent="0.2">
      <c r="A41497" s="1" t="s">
        <v>25847</v>
      </c>
      <c r="B41497" t="str">
        <f t="shared" si="1340"/>
        <v>https://www.udobaer.de/out/media/public/cust/others/s0000899-2021-ch_it.pdf</v>
      </c>
    </row>
    <row r="41498" spans="1:2" x14ac:dyDescent="0.2">
      <c r="A41498" s="1" t="s">
        <v>25848</v>
      </c>
      <c r="B41498" t="str">
        <f t="shared" si="1340"/>
        <v>https://www.udobaer.de/out/media/public/cust/others/s0000899-2021-ch_it.pdf</v>
      </c>
    </row>
    <row r="41499" spans="1:2" x14ac:dyDescent="0.2">
      <c r="A41499" s="1" t="s">
        <v>25849</v>
      </c>
      <c r="B41499" t="str">
        <f t="shared" si="1340"/>
        <v>https://www.udobaer.de/out/media/public/cust/others/s0000899-2021-ch_it.pdf</v>
      </c>
    </row>
    <row r="41500" spans="1:2" x14ac:dyDescent="0.2">
      <c r="A41500" s="1" t="s">
        <v>25850</v>
      </c>
      <c r="B41500" t="str">
        <f t="shared" si="1340"/>
        <v>https://www.udobaer.de/out/media/public/cust/others/s0000899-2021-ch_it.pdf</v>
      </c>
    </row>
    <row r="41501" spans="1:2" x14ac:dyDescent="0.2">
      <c r="A41501" s="1" t="s">
        <v>25851</v>
      </c>
      <c r="B41501" t="str">
        <f t="shared" si="1340"/>
        <v>https://www.udobaer.de/out/media/public/cust/others/s0000899-2021-ch_it.pdf</v>
      </c>
    </row>
    <row r="41502" spans="1:2" x14ac:dyDescent="0.2">
      <c r="A41502" s="1" t="s">
        <v>25852</v>
      </c>
      <c r="B41502" t="str">
        <f t="shared" si="1340"/>
        <v>https://www.udobaer.de/out/media/public/cust/others/s0000899-2021-ch_it.pdf</v>
      </c>
    </row>
    <row r="41503" spans="1:2" x14ac:dyDescent="0.2">
      <c r="A41503" s="1" t="s">
        <v>25853</v>
      </c>
      <c r="B41503" t="str">
        <f t="shared" si="1340"/>
        <v>https://www.udobaer.de/out/media/public/cust/others/s0000899-2021-ch_it.pdf</v>
      </c>
    </row>
    <row r="41504" spans="1:2" x14ac:dyDescent="0.2">
      <c r="A41504" s="1" t="s">
        <v>25855</v>
      </c>
      <c r="B41504" t="str">
        <f t="shared" si="1340"/>
        <v>https://www.udobaer.de/out/media/public/cust/others/s0000899-2021-ch_it.pdf</v>
      </c>
    </row>
    <row r="41505" spans="1:2" x14ac:dyDescent="0.2">
      <c r="A41505" s="1" t="s">
        <v>25856</v>
      </c>
      <c r="B41505" t="str">
        <f t="shared" si="1340"/>
        <v>https://www.udobaer.de/out/media/public/cust/others/s0000899-2021-ch_it.pdf</v>
      </c>
    </row>
    <row r="41506" spans="1:2" x14ac:dyDescent="0.2">
      <c r="A41506" s="1" t="s">
        <v>25857</v>
      </c>
      <c r="B41506" t="str">
        <f t="shared" si="1340"/>
        <v>https://www.udobaer.de/out/media/public/cust/others/s0000899-2021-ch_it.pdf</v>
      </c>
    </row>
    <row r="41507" spans="1:2" x14ac:dyDescent="0.2">
      <c r="A41507" s="1" t="s">
        <v>25858</v>
      </c>
      <c r="B41507" t="str">
        <f t="shared" si="1340"/>
        <v>https://www.udobaer.de/out/media/public/cust/others/s0000899-2021-ch_it.pdf</v>
      </c>
    </row>
    <row r="41508" spans="1:2" x14ac:dyDescent="0.2">
      <c r="A41508" s="1" t="s">
        <v>25859</v>
      </c>
      <c r="B41508" t="str">
        <f t="shared" si="1340"/>
        <v>https://www.udobaer.de/out/media/public/cust/others/s0000899-2021-ch_it.pdf</v>
      </c>
    </row>
    <row r="41509" spans="1:2" x14ac:dyDescent="0.2">
      <c r="A41509" s="1" t="s">
        <v>25860</v>
      </c>
      <c r="B41509" t="str">
        <f t="shared" si="1340"/>
        <v>https://www.udobaer.de/out/media/public/cust/others/s0000899-2021-ch_it.pdf</v>
      </c>
    </row>
    <row r="41510" spans="1:2" x14ac:dyDescent="0.2">
      <c r="A41510" s="1" t="s">
        <v>25861</v>
      </c>
      <c r="B41510" t="str">
        <f t="shared" si="1340"/>
        <v>https://www.udobaer.de/out/media/public/cust/others/s0000899-2021-ch_it.pdf</v>
      </c>
    </row>
    <row r="41511" spans="1:2" x14ac:dyDescent="0.2">
      <c r="A41511" s="1" t="s">
        <v>25862</v>
      </c>
      <c r="B41511" t="str">
        <f t="shared" si="1340"/>
        <v>https://www.udobaer.de/out/media/public/cust/others/s0000899-2021-ch_it.pdf</v>
      </c>
    </row>
    <row r="41512" spans="1:2" x14ac:dyDescent="0.2">
      <c r="A41512" s="1" t="s">
        <v>25863</v>
      </c>
      <c r="B41512" t="str">
        <f t="shared" ref="B41512:B41575" si="1341">HYPERLINK("https://www.udobaer.de/out/media/public/cust/others/s0000899-2021-ch_it.pdf")</f>
        <v>https://www.udobaer.de/out/media/public/cust/others/s0000899-2021-ch_it.pdf</v>
      </c>
    </row>
    <row r="41513" spans="1:2" x14ac:dyDescent="0.2">
      <c r="A41513" s="1" t="s">
        <v>25864</v>
      </c>
      <c r="B41513" t="str">
        <f t="shared" si="1341"/>
        <v>https://www.udobaer.de/out/media/public/cust/others/s0000899-2021-ch_it.pdf</v>
      </c>
    </row>
    <row r="41514" spans="1:2" x14ac:dyDescent="0.2">
      <c r="A41514" s="1" t="s">
        <v>25865</v>
      </c>
      <c r="B41514" t="str">
        <f t="shared" si="1341"/>
        <v>https://www.udobaer.de/out/media/public/cust/others/s0000899-2021-ch_it.pdf</v>
      </c>
    </row>
    <row r="41515" spans="1:2" x14ac:dyDescent="0.2">
      <c r="A41515" s="1" t="s">
        <v>25866</v>
      </c>
      <c r="B41515" t="str">
        <f t="shared" si="1341"/>
        <v>https://www.udobaer.de/out/media/public/cust/others/s0000899-2021-ch_it.pdf</v>
      </c>
    </row>
    <row r="41516" spans="1:2" x14ac:dyDescent="0.2">
      <c r="A41516" s="1" t="s">
        <v>25867</v>
      </c>
      <c r="B41516" t="str">
        <f t="shared" si="1341"/>
        <v>https://www.udobaer.de/out/media/public/cust/others/s0000899-2021-ch_it.pdf</v>
      </c>
    </row>
    <row r="41517" spans="1:2" x14ac:dyDescent="0.2">
      <c r="A41517" s="1" t="s">
        <v>25868</v>
      </c>
      <c r="B41517" t="str">
        <f t="shared" si="1341"/>
        <v>https://www.udobaer.de/out/media/public/cust/others/s0000899-2021-ch_it.pdf</v>
      </c>
    </row>
    <row r="41518" spans="1:2" x14ac:dyDescent="0.2">
      <c r="A41518" s="1" t="s">
        <v>25869</v>
      </c>
      <c r="B41518" t="str">
        <f t="shared" si="1341"/>
        <v>https://www.udobaer.de/out/media/public/cust/others/s0000899-2021-ch_it.pdf</v>
      </c>
    </row>
    <row r="41519" spans="1:2" x14ac:dyDescent="0.2">
      <c r="A41519" s="1" t="s">
        <v>25870</v>
      </c>
      <c r="B41519" t="str">
        <f t="shared" si="1341"/>
        <v>https://www.udobaer.de/out/media/public/cust/others/s0000899-2021-ch_it.pdf</v>
      </c>
    </row>
    <row r="41520" spans="1:2" x14ac:dyDescent="0.2">
      <c r="A41520" s="1" t="s">
        <v>25871</v>
      </c>
      <c r="B41520" t="str">
        <f t="shared" si="1341"/>
        <v>https://www.udobaer.de/out/media/public/cust/others/s0000899-2021-ch_it.pdf</v>
      </c>
    </row>
    <row r="41521" spans="1:2" x14ac:dyDescent="0.2">
      <c r="A41521" s="1" t="s">
        <v>25872</v>
      </c>
      <c r="B41521" t="str">
        <f t="shared" si="1341"/>
        <v>https://www.udobaer.de/out/media/public/cust/others/s0000899-2021-ch_it.pdf</v>
      </c>
    </row>
    <row r="41522" spans="1:2" x14ac:dyDescent="0.2">
      <c r="A41522" s="1" t="s">
        <v>25873</v>
      </c>
      <c r="B41522" t="str">
        <f t="shared" si="1341"/>
        <v>https://www.udobaer.de/out/media/public/cust/others/s0000899-2021-ch_it.pdf</v>
      </c>
    </row>
    <row r="41523" spans="1:2" x14ac:dyDescent="0.2">
      <c r="A41523" s="1" t="s">
        <v>25874</v>
      </c>
      <c r="B41523" t="str">
        <f t="shared" si="1341"/>
        <v>https://www.udobaer.de/out/media/public/cust/others/s0000899-2021-ch_it.pdf</v>
      </c>
    </row>
    <row r="41524" spans="1:2" x14ac:dyDescent="0.2">
      <c r="A41524" s="1" t="s">
        <v>25875</v>
      </c>
      <c r="B41524" t="str">
        <f t="shared" si="1341"/>
        <v>https://www.udobaer.de/out/media/public/cust/others/s0000899-2021-ch_it.pdf</v>
      </c>
    </row>
    <row r="41525" spans="1:2" x14ac:dyDescent="0.2">
      <c r="A41525" s="1" t="s">
        <v>25876</v>
      </c>
      <c r="B41525" t="str">
        <f t="shared" si="1341"/>
        <v>https://www.udobaer.de/out/media/public/cust/others/s0000899-2021-ch_it.pdf</v>
      </c>
    </row>
    <row r="41526" spans="1:2" x14ac:dyDescent="0.2">
      <c r="A41526" s="1" t="s">
        <v>25877</v>
      </c>
      <c r="B41526" t="str">
        <f t="shared" si="1341"/>
        <v>https://www.udobaer.de/out/media/public/cust/others/s0000899-2021-ch_it.pdf</v>
      </c>
    </row>
    <row r="41527" spans="1:2" x14ac:dyDescent="0.2">
      <c r="A41527" s="1" t="s">
        <v>25878</v>
      </c>
      <c r="B41527" t="str">
        <f t="shared" si="1341"/>
        <v>https://www.udobaer.de/out/media/public/cust/others/s0000899-2021-ch_it.pdf</v>
      </c>
    </row>
    <row r="41528" spans="1:2" x14ac:dyDescent="0.2">
      <c r="A41528" s="1" t="s">
        <v>25879</v>
      </c>
      <c r="B41528" t="str">
        <f t="shared" si="1341"/>
        <v>https://www.udobaer.de/out/media/public/cust/others/s0000899-2021-ch_it.pdf</v>
      </c>
    </row>
    <row r="41529" spans="1:2" x14ac:dyDescent="0.2">
      <c r="A41529" s="1" t="s">
        <v>25880</v>
      </c>
      <c r="B41529" t="str">
        <f t="shared" si="1341"/>
        <v>https://www.udobaer.de/out/media/public/cust/others/s0000899-2021-ch_it.pdf</v>
      </c>
    </row>
    <row r="41530" spans="1:2" x14ac:dyDescent="0.2">
      <c r="A41530" s="1" t="s">
        <v>25881</v>
      </c>
      <c r="B41530" t="str">
        <f t="shared" si="1341"/>
        <v>https://www.udobaer.de/out/media/public/cust/others/s0000899-2021-ch_it.pdf</v>
      </c>
    </row>
    <row r="41531" spans="1:2" x14ac:dyDescent="0.2">
      <c r="A41531" s="1" t="s">
        <v>25882</v>
      </c>
      <c r="B41531" t="str">
        <f t="shared" si="1341"/>
        <v>https://www.udobaer.de/out/media/public/cust/others/s0000899-2021-ch_it.pdf</v>
      </c>
    </row>
    <row r="41532" spans="1:2" x14ac:dyDescent="0.2">
      <c r="A41532" s="1" t="s">
        <v>25883</v>
      </c>
      <c r="B41532" t="str">
        <f t="shared" si="1341"/>
        <v>https://www.udobaer.de/out/media/public/cust/others/s0000899-2021-ch_it.pdf</v>
      </c>
    </row>
    <row r="41533" spans="1:2" x14ac:dyDescent="0.2">
      <c r="A41533" s="1" t="s">
        <v>25884</v>
      </c>
      <c r="B41533" t="str">
        <f t="shared" si="1341"/>
        <v>https://www.udobaer.de/out/media/public/cust/others/s0000899-2021-ch_it.pdf</v>
      </c>
    </row>
    <row r="41534" spans="1:2" x14ac:dyDescent="0.2">
      <c r="A41534" s="1" t="s">
        <v>25885</v>
      </c>
      <c r="B41534" t="str">
        <f t="shared" si="1341"/>
        <v>https://www.udobaer.de/out/media/public/cust/others/s0000899-2021-ch_it.pdf</v>
      </c>
    </row>
    <row r="41535" spans="1:2" x14ac:dyDescent="0.2">
      <c r="A41535" s="1" t="s">
        <v>25886</v>
      </c>
      <c r="B41535" t="str">
        <f t="shared" si="1341"/>
        <v>https://www.udobaer.de/out/media/public/cust/others/s0000899-2021-ch_it.pdf</v>
      </c>
    </row>
    <row r="41536" spans="1:2" x14ac:dyDescent="0.2">
      <c r="A41536" s="1" t="s">
        <v>25887</v>
      </c>
      <c r="B41536" t="str">
        <f t="shared" si="1341"/>
        <v>https://www.udobaer.de/out/media/public/cust/others/s0000899-2021-ch_it.pdf</v>
      </c>
    </row>
    <row r="41537" spans="1:2" x14ac:dyDescent="0.2">
      <c r="A41537" s="1" t="s">
        <v>25888</v>
      </c>
      <c r="B41537" t="str">
        <f t="shared" si="1341"/>
        <v>https://www.udobaer.de/out/media/public/cust/others/s0000899-2021-ch_it.pdf</v>
      </c>
    </row>
    <row r="41538" spans="1:2" x14ac:dyDescent="0.2">
      <c r="A41538" s="1" t="s">
        <v>25889</v>
      </c>
      <c r="B41538" t="str">
        <f t="shared" si="1341"/>
        <v>https://www.udobaer.de/out/media/public/cust/others/s0000899-2021-ch_it.pdf</v>
      </c>
    </row>
    <row r="41539" spans="1:2" x14ac:dyDescent="0.2">
      <c r="A41539" s="1" t="s">
        <v>25890</v>
      </c>
      <c r="B41539" t="str">
        <f t="shared" si="1341"/>
        <v>https://www.udobaer.de/out/media/public/cust/others/s0000899-2021-ch_it.pdf</v>
      </c>
    </row>
    <row r="41540" spans="1:2" x14ac:dyDescent="0.2">
      <c r="A41540" s="1" t="s">
        <v>26017</v>
      </c>
      <c r="B41540" t="str">
        <f t="shared" si="1341"/>
        <v>https://www.udobaer.de/out/media/public/cust/others/s0000899-2021-ch_it.pdf</v>
      </c>
    </row>
    <row r="41541" spans="1:2" x14ac:dyDescent="0.2">
      <c r="A41541" s="1" t="s">
        <v>26018</v>
      </c>
      <c r="B41541" t="str">
        <f t="shared" si="1341"/>
        <v>https://www.udobaer.de/out/media/public/cust/others/s0000899-2021-ch_it.pdf</v>
      </c>
    </row>
    <row r="41542" spans="1:2" x14ac:dyDescent="0.2">
      <c r="A41542" s="1" t="s">
        <v>26019</v>
      </c>
      <c r="B41542" t="str">
        <f t="shared" si="1341"/>
        <v>https://www.udobaer.de/out/media/public/cust/others/s0000899-2021-ch_it.pdf</v>
      </c>
    </row>
    <row r="41543" spans="1:2" x14ac:dyDescent="0.2">
      <c r="A41543" s="1" t="s">
        <v>26020</v>
      </c>
      <c r="B41543" t="str">
        <f t="shared" si="1341"/>
        <v>https://www.udobaer.de/out/media/public/cust/others/s0000899-2021-ch_it.pdf</v>
      </c>
    </row>
    <row r="41544" spans="1:2" x14ac:dyDescent="0.2">
      <c r="A41544" s="1" t="s">
        <v>26021</v>
      </c>
      <c r="B41544" t="str">
        <f t="shared" si="1341"/>
        <v>https://www.udobaer.de/out/media/public/cust/others/s0000899-2021-ch_it.pdf</v>
      </c>
    </row>
    <row r="41545" spans="1:2" x14ac:dyDescent="0.2">
      <c r="A41545" s="1" t="s">
        <v>26022</v>
      </c>
      <c r="B41545" t="str">
        <f t="shared" si="1341"/>
        <v>https://www.udobaer.de/out/media/public/cust/others/s0000899-2021-ch_it.pdf</v>
      </c>
    </row>
    <row r="41546" spans="1:2" x14ac:dyDescent="0.2">
      <c r="A41546" s="1" t="s">
        <v>26023</v>
      </c>
      <c r="B41546" t="str">
        <f t="shared" si="1341"/>
        <v>https://www.udobaer.de/out/media/public/cust/others/s0000899-2021-ch_it.pdf</v>
      </c>
    </row>
    <row r="41547" spans="1:2" x14ac:dyDescent="0.2">
      <c r="A41547" s="1" t="s">
        <v>26024</v>
      </c>
      <c r="B41547" t="str">
        <f t="shared" si="1341"/>
        <v>https://www.udobaer.de/out/media/public/cust/others/s0000899-2021-ch_it.pdf</v>
      </c>
    </row>
    <row r="41548" spans="1:2" x14ac:dyDescent="0.2">
      <c r="A41548" s="1" t="s">
        <v>26025</v>
      </c>
      <c r="B41548" t="str">
        <f t="shared" si="1341"/>
        <v>https://www.udobaer.de/out/media/public/cust/others/s0000899-2021-ch_it.pdf</v>
      </c>
    </row>
    <row r="41549" spans="1:2" x14ac:dyDescent="0.2">
      <c r="A41549" s="1" t="s">
        <v>26026</v>
      </c>
      <c r="B41549" t="str">
        <f t="shared" si="1341"/>
        <v>https://www.udobaer.de/out/media/public/cust/others/s0000899-2021-ch_it.pdf</v>
      </c>
    </row>
    <row r="41550" spans="1:2" x14ac:dyDescent="0.2">
      <c r="A41550" s="1" t="s">
        <v>26027</v>
      </c>
      <c r="B41550" t="str">
        <f t="shared" si="1341"/>
        <v>https://www.udobaer.de/out/media/public/cust/others/s0000899-2021-ch_it.pdf</v>
      </c>
    </row>
    <row r="41551" spans="1:2" x14ac:dyDescent="0.2">
      <c r="A41551" s="1" t="s">
        <v>26028</v>
      </c>
      <c r="B41551" t="str">
        <f t="shared" si="1341"/>
        <v>https://www.udobaer.de/out/media/public/cust/others/s0000899-2021-ch_it.pdf</v>
      </c>
    </row>
    <row r="41552" spans="1:2" x14ac:dyDescent="0.2">
      <c r="A41552" s="1" t="s">
        <v>26029</v>
      </c>
      <c r="B41552" t="str">
        <f t="shared" si="1341"/>
        <v>https://www.udobaer.de/out/media/public/cust/others/s0000899-2021-ch_it.pdf</v>
      </c>
    </row>
    <row r="41553" spans="1:2" x14ac:dyDescent="0.2">
      <c r="A41553" s="1" t="s">
        <v>26030</v>
      </c>
      <c r="B41553" t="str">
        <f t="shared" si="1341"/>
        <v>https://www.udobaer.de/out/media/public/cust/others/s0000899-2021-ch_it.pdf</v>
      </c>
    </row>
    <row r="41554" spans="1:2" x14ac:dyDescent="0.2">
      <c r="A41554" s="1" t="s">
        <v>26031</v>
      </c>
      <c r="B41554" t="str">
        <f t="shared" si="1341"/>
        <v>https://www.udobaer.de/out/media/public/cust/others/s0000899-2021-ch_it.pdf</v>
      </c>
    </row>
    <row r="41555" spans="1:2" x14ac:dyDescent="0.2">
      <c r="A41555" s="1" t="s">
        <v>26032</v>
      </c>
      <c r="B41555" t="str">
        <f t="shared" si="1341"/>
        <v>https://www.udobaer.de/out/media/public/cust/others/s0000899-2021-ch_it.pdf</v>
      </c>
    </row>
    <row r="41556" spans="1:2" x14ac:dyDescent="0.2">
      <c r="A41556" s="1" t="s">
        <v>26033</v>
      </c>
      <c r="B41556" t="str">
        <f t="shared" si="1341"/>
        <v>https://www.udobaer.de/out/media/public/cust/others/s0000899-2021-ch_it.pdf</v>
      </c>
    </row>
    <row r="41557" spans="1:2" x14ac:dyDescent="0.2">
      <c r="A41557" s="1" t="s">
        <v>26034</v>
      </c>
      <c r="B41557" t="str">
        <f t="shared" si="1341"/>
        <v>https://www.udobaer.de/out/media/public/cust/others/s0000899-2021-ch_it.pdf</v>
      </c>
    </row>
    <row r="41558" spans="1:2" x14ac:dyDescent="0.2">
      <c r="A41558" s="1" t="s">
        <v>26035</v>
      </c>
      <c r="B41558" t="str">
        <f t="shared" si="1341"/>
        <v>https://www.udobaer.de/out/media/public/cust/others/s0000899-2021-ch_it.pdf</v>
      </c>
    </row>
    <row r="41559" spans="1:2" x14ac:dyDescent="0.2">
      <c r="A41559" s="1" t="s">
        <v>26036</v>
      </c>
      <c r="B41559" t="str">
        <f t="shared" si="1341"/>
        <v>https://www.udobaer.de/out/media/public/cust/others/s0000899-2021-ch_it.pdf</v>
      </c>
    </row>
    <row r="41560" spans="1:2" x14ac:dyDescent="0.2">
      <c r="A41560" s="1" t="s">
        <v>26037</v>
      </c>
      <c r="B41560" t="str">
        <f t="shared" si="1341"/>
        <v>https://www.udobaer.de/out/media/public/cust/others/s0000899-2021-ch_it.pdf</v>
      </c>
    </row>
    <row r="41561" spans="1:2" x14ac:dyDescent="0.2">
      <c r="A41561" s="1" t="s">
        <v>26038</v>
      </c>
      <c r="B41561" t="str">
        <f t="shared" si="1341"/>
        <v>https://www.udobaer.de/out/media/public/cust/others/s0000899-2021-ch_it.pdf</v>
      </c>
    </row>
    <row r="41562" spans="1:2" x14ac:dyDescent="0.2">
      <c r="A41562" s="1" t="s">
        <v>26039</v>
      </c>
      <c r="B41562" t="str">
        <f t="shared" si="1341"/>
        <v>https://www.udobaer.de/out/media/public/cust/others/s0000899-2021-ch_it.pdf</v>
      </c>
    </row>
    <row r="41563" spans="1:2" x14ac:dyDescent="0.2">
      <c r="A41563" s="1" t="s">
        <v>26040</v>
      </c>
      <c r="B41563" t="str">
        <f t="shared" si="1341"/>
        <v>https://www.udobaer.de/out/media/public/cust/others/s0000899-2021-ch_it.pdf</v>
      </c>
    </row>
    <row r="41564" spans="1:2" x14ac:dyDescent="0.2">
      <c r="A41564" s="1" t="s">
        <v>26041</v>
      </c>
      <c r="B41564" t="str">
        <f t="shared" si="1341"/>
        <v>https://www.udobaer.de/out/media/public/cust/others/s0000899-2021-ch_it.pdf</v>
      </c>
    </row>
    <row r="41565" spans="1:2" x14ac:dyDescent="0.2">
      <c r="A41565" s="1" t="s">
        <v>26042</v>
      </c>
      <c r="B41565" t="str">
        <f t="shared" si="1341"/>
        <v>https://www.udobaer.de/out/media/public/cust/others/s0000899-2021-ch_it.pdf</v>
      </c>
    </row>
    <row r="41566" spans="1:2" x14ac:dyDescent="0.2">
      <c r="A41566" s="1" t="s">
        <v>26043</v>
      </c>
      <c r="B41566" t="str">
        <f t="shared" si="1341"/>
        <v>https://www.udobaer.de/out/media/public/cust/others/s0000899-2021-ch_it.pdf</v>
      </c>
    </row>
    <row r="41567" spans="1:2" x14ac:dyDescent="0.2">
      <c r="A41567" s="1" t="s">
        <v>26044</v>
      </c>
      <c r="B41567" t="str">
        <f t="shared" si="1341"/>
        <v>https://www.udobaer.de/out/media/public/cust/others/s0000899-2021-ch_it.pdf</v>
      </c>
    </row>
    <row r="41568" spans="1:2" x14ac:dyDescent="0.2">
      <c r="A41568" s="1" t="s">
        <v>26045</v>
      </c>
      <c r="B41568" t="str">
        <f t="shared" si="1341"/>
        <v>https://www.udobaer.de/out/media/public/cust/others/s0000899-2021-ch_it.pdf</v>
      </c>
    </row>
    <row r="41569" spans="1:2" x14ac:dyDescent="0.2">
      <c r="A41569" s="1" t="s">
        <v>26046</v>
      </c>
      <c r="B41569" t="str">
        <f t="shared" si="1341"/>
        <v>https://www.udobaer.de/out/media/public/cust/others/s0000899-2021-ch_it.pdf</v>
      </c>
    </row>
    <row r="41570" spans="1:2" x14ac:dyDescent="0.2">
      <c r="A41570" s="1" t="s">
        <v>26048</v>
      </c>
      <c r="B41570" t="str">
        <f t="shared" si="1341"/>
        <v>https://www.udobaer.de/out/media/public/cust/others/s0000899-2021-ch_it.pdf</v>
      </c>
    </row>
    <row r="41571" spans="1:2" x14ac:dyDescent="0.2">
      <c r="A41571" s="1" t="s">
        <v>26049</v>
      </c>
      <c r="B41571" t="str">
        <f t="shared" si="1341"/>
        <v>https://www.udobaer.de/out/media/public/cust/others/s0000899-2021-ch_it.pdf</v>
      </c>
    </row>
    <row r="41572" spans="1:2" x14ac:dyDescent="0.2">
      <c r="A41572" s="1" t="s">
        <v>26050</v>
      </c>
      <c r="B41572" t="str">
        <f t="shared" si="1341"/>
        <v>https://www.udobaer.de/out/media/public/cust/others/s0000899-2021-ch_it.pdf</v>
      </c>
    </row>
    <row r="41573" spans="1:2" x14ac:dyDescent="0.2">
      <c r="A41573" s="1" t="s">
        <v>26051</v>
      </c>
      <c r="B41573" t="str">
        <f t="shared" si="1341"/>
        <v>https://www.udobaer.de/out/media/public/cust/others/s0000899-2021-ch_it.pdf</v>
      </c>
    </row>
    <row r="41574" spans="1:2" x14ac:dyDescent="0.2">
      <c r="A41574" s="1" t="s">
        <v>26052</v>
      </c>
      <c r="B41574" t="str">
        <f t="shared" si="1341"/>
        <v>https://www.udobaer.de/out/media/public/cust/others/s0000899-2021-ch_it.pdf</v>
      </c>
    </row>
    <row r="41575" spans="1:2" x14ac:dyDescent="0.2">
      <c r="A41575" s="1" t="s">
        <v>26053</v>
      </c>
      <c r="B41575" t="str">
        <f t="shared" si="1341"/>
        <v>https://www.udobaer.de/out/media/public/cust/others/s0000899-2021-ch_it.pdf</v>
      </c>
    </row>
    <row r="41576" spans="1:2" x14ac:dyDescent="0.2">
      <c r="A41576" s="1" t="s">
        <v>26054</v>
      </c>
      <c r="B41576" t="str">
        <f t="shared" ref="B41576:B41639" si="1342">HYPERLINK("https://www.udobaer.de/out/media/public/cust/others/s0000899-2021-ch_it.pdf")</f>
        <v>https://www.udobaer.de/out/media/public/cust/others/s0000899-2021-ch_it.pdf</v>
      </c>
    </row>
    <row r="41577" spans="1:2" x14ac:dyDescent="0.2">
      <c r="A41577" s="1" t="s">
        <v>26055</v>
      </c>
      <c r="B41577" t="str">
        <f t="shared" si="1342"/>
        <v>https://www.udobaer.de/out/media/public/cust/others/s0000899-2021-ch_it.pdf</v>
      </c>
    </row>
    <row r="41578" spans="1:2" x14ac:dyDescent="0.2">
      <c r="A41578" s="1" t="s">
        <v>26056</v>
      </c>
      <c r="B41578" t="str">
        <f t="shared" si="1342"/>
        <v>https://www.udobaer.de/out/media/public/cust/others/s0000899-2021-ch_it.pdf</v>
      </c>
    </row>
    <row r="41579" spans="1:2" x14ac:dyDescent="0.2">
      <c r="A41579" s="1" t="s">
        <v>26057</v>
      </c>
      <c r="B41579" t="str">
        <f t="shared" si="1342"/>
        <v>https://www.udobaer.de/out/media/public/cust/others/s0000899-2021-ch_it.pdf</v>
      </c>
    </row>
    <row r="41580" spans="1:2" x14ac:dyDescent="0.2">
      <c r="A41580" s="1" t="s">
        <v>26058</v>
      </c>
      <c r="B41580" t="str">
        <f t="shared" si="1342"/>
        <v>https://www.udobaer.de/out/media/public/cust/others/s0000899-2021-ch_it.pdf</v>
      </c>
    </row>
    <row r="41581" spans="1:2" x14ac:dyDescent="0.2">
      <c r="A41581" s="1" t="s">
        <v>26059</v>
      </c>
      <c r="B41581" t="str">
        <f t="shared" si="1342"/>
        <v>https://www.udobaer.de/out/media/public/cust/others/s0000899-2021-ch_it.pdf</v>
      </c>
    </row>
    <row r="41582" spans="1:2" x14ac:dyDescent="0.2">
      <c r="A41582" s="1" t="s">
        <v>26060</v>
      </c>
      <c r="B41582" t="str">
        <f t="shared" si="1342"/>
        <v>https://www.udobaer.de/out/media/public/cust/others/s0000899-2021-ch_it.pdf</v>
      </c>
    </row>
    <row r="41583" spans="1:2" x14ac:dyDescent="0.2">
      <c r="A41583" s="1" t="s">
        <v>26061</v>
      </c>
      <c r="B41583" t="str">
        <f t="shared" si="1342"/>
        <v>https://www.udobaer.de/out/media/public/cust/others/s0000899-2021-ch_it.pdf</v>
      </c>
    </row>
    <row r="41584" spans="1:2" x14ac:dyDescent="0.2">
      <c r="A41584" s="1" t="s">
        <v>26062</v>
      </c>
      <c r="B41584" t="str">
        <f t="shared" si="1342"/>
        <v>https://www.udobaer.de/out/media/public/cust/others/s0000899-2021-ch_it.pdf</v>
      </c>
    </row>
    <row r="41585" spans="1:2" x14ac:dyDescent="0.2">
      <c r="A41585" s="1" t="s">
        <v>26063</v>
      </c>
      <c r="B41585" t="str">
        <f t="shared" si="1342"/>
        <v>https://www.udobaer.de/out/media/public/cust/others/s0000899-2021-ch_it.pdf</v>
      </c>
    </row>
    <row r="41586" spans="1:2" x14ac:dyDescent="0.2">
      <c r="A41586" s="1" t="s">
        <v>26064</v>
      </c>
      <c r="B41586" t="str">
        <f t="shared" si="1342"/>
        <v>https://www.udobaer.de/out/media/public/cust/others/s0000899-2021-ch_it.pdf</v>
      </c>
    </row>
    <row r="41587" spans="1:2" x14ac:dyDescent="0.2">
      <c r="A41587" s="1" t="s">
        <v>26065</v>
      </c>
      <c r="B41587" t="str">
        <f t="shared" si="1342"/>
        <v>https://www.udobaer.de/out/media/public/cust/others/s0000899-2021-ch_it.pdf</v>
      </c>
    </row>
    <row r="41588" spans="1:2" x14ac:dyDescent="0.2">
      <c r="A41588" s="1" t="s">
        <v>26284</v>
      </c>
      <c r="B41588" t="str">
        <f t="shared" si="1342"/>
        <v>https://www.udobaer.de/out/media/public/cust/others/s0000899-2021-ch_it.pdf</v>
      </c>
    </row>
    <row r="41589" spans="1:2" x14ac:dyDescent="0.2">
      <c r="A41589" s="1" t="s">
        <v>26285</v>
      </c>
      <c r="B41589" t="str">
        <f t="shared" si="1342"/>
        <v>https://www.udobaer.de/out/media/public/cust/others/s0000899-2021-ch_it.pdf</v>
      </c>
    </row>
    <row r="41590" spans="1:2" x14ac:dyDescent="0.2">
      <c r="A41590" s="1" t="s">
        <v>26286</v>
      </c>
      <c r="B41590" t="str">
        <f t="shared" si="1342"/>
        <v>https://www.udobaer.de/out/media/public/cust/others/s0000899-2021-ch_it.pdf</v>
      </c>
    </row>
    <row r="41591" spans="1:2" x14ac:dyDescent="0.2">
      <c r="A41591" s="1" t="s">
        <v>26287</v>
      </c>
      <c r="B41591" t="str">
        <f t="shared" si="1342"/>
        <v>https://www.udobaer.de/out/media/public/cust/others/s0000899-2021-ch_it.pdf</v>
      </c>
    </row>
    <row r="41592" spans="1:2" x14ac:dyDescent="0.2">
      <c r="A41592" s="1" t="s">
        <v>26288</v>
      </c>
      <c r="B41592" t="str">
        <f t="shared" si="1342"/>
        <v>https://www.udobaer.de/out/media/public/cust/others/s0000899-2021-ch_it.pdf</v>
      </c>
    </row>
    <row r="41593" spans="1:2" x14ac:dyDescent="0.2">
      <c r="A41593" s="1" t="s">
        <v>26289</v>
      </c>
      <c r="B41593" t="str">
        <f t="shared" si="1342"/>
        <v>https://www.udobaer.de/out/media/public/cust/others/s0000899-2021-ch_it.pdf</v>
      </c>
    </row>
    <row r="41594" spans="1:2" x14ac:dyDescent="0.2">
      <c r="A41594" s="1" t="s">
        <v>26290</v>
      </c>
      <c r="B41594" t="str">
        <f t="shared" si="1342"/>
        <v>https://www.udobaer.de/out/media/public/cust/others/s0000899-2021-ch_it.pdf</v>
      </c>
    </row>
    <row r="41595" spans="1:2" x14ac:dyDescent="0.2">
      <c r="A41595" s="1" t="s">
        <v>26291</v>
      </c>
      <c r="B41595" t="str">
        <f t="shared" si="1342"/>
        <v>https://www.udobaer.de/out/media/public/cust/others/s0000899-2021-ch_it.pdf</v>
      </c>
    </row>
    <row r="41596" spans="1:2" x14ac:dyDescent="0.2">
      <c r="A41596" s="1" t="s">
        <v>26292</v>
      </c>
      <c r="B41596" t="str">
        <f t="shared" si="1342"/>
        <v>https://www.udobaer.de/out/media/public/cust/others/s0000899-2021-ch_it.pdf</v>
      </c>
    </row>
    <row r="41597" spans="1:2" x14ac:dyDescent="0.2">
      <c r="A41597" s="1" t="s">
        <v>26293</v>
      </c>
      <c r="B41597" t="str">
        <f t="shared" si="1342"/>
        <v>https://www.udobaer.de/out/media/public/cust/others/s0000899-2021-ch_it.pdf</v>
      </c>
    </row>
    <row r="41598" spans="1:2" x14ac:dyDescent="0.2">
      <c r="A41598" s="1" t="s">
        <v>26294</v>
      </c>
      <c r="B41598" t="str">
        <f t="shared" si="1342"/>
        <v>https://www.udobaer.de/out/media/public/cust/others/s0000899-2021-ch_it.pdf</v>
      </c>
    </row>
    <row r="41599" spans="1:2" x14ac:dyDescent="0.2">
      <c r="A41599" s="1" t="s">
        <v>26295</v>
      </c>
      <c r="B41599" t="str">
        <f t="shared" si="1342"/>
        <v>https://www.udobaer.de/out/media/public/cust/others/s0000899-2021-ch_it.pdf</v>
      </c>
    </row>
    <row r="41600" spans="1:2" x14ac:dyDescent="0.2">
      <c r="A41600" s="1" t="s">
        <v>26296</v>
      </c>
      <c r="B41600" t="str">
        <f t="shared" si="1342"/>
        <v>https://www.udobaer.de/out/media/public/cust/others/s0000899-2021-ch_it.pdf</v>
      </c>
    </row>
    <row r="41601" spans="1:2" x14ac:dyDescent="0.2">
      <c r="A41601" s="1" t="s">
        <v>26297</v>
      </c>
      <c r="B41601" t="str">
        <f t="shared" si="1342"/>
        <v>https://www.udobaer.de/out/media/public/cust/others/s0000899-2021-ch_it.pdf</v>
      </c>
    </row>
    <row r="41602" spans="1:2" x14ac:dyDescent="0.2">
      <c r="A41602" s="1" t="s">
        <v>26298</v>
      </c>
      <c r="B41602" t="str">
        <f t="shared" si="1342"/>
        <v>https://www.udobaer.de/out/media/public/cust/others/s0000899-2021-ch_it.pdf</v>
      </c>
    </row>
    <row r="41603" spans="1:2" x14ac:dyDescent="0.2">
      <c r="A41603" s="1" t="s">
        <v>26299</v>
      </c>
      <c r="B41603" t="str">
        <f t="shared" si="1342"/>
        <v>https://www.udobaer.de/out/media/public/cust/others/s0000899-2021-ch_it.pdf</v>
      </c>
    </row>
    <row r="41604" spans="1:2" x14ac:dyDescent="0.2">
      <c r="A41604" s="1" t="s">
        <v>26300</v>
      </c>
      <c r="B41604" t="str">
        <f t="shared" si="1342"/>
        <v>https://www.udobaer.de/out/media/public/cust/others/s0000899-2021-ch_it.pdf</v>
      </c>
    </row>
    <row r="41605" spans="1:2" x14ac:dyDescent="0.2">
      <c r="A41605" s="1" t="s">
        <v>26301</v>
      </c>
      <c r="B41605" t="str">
        <f t="shared" si="1342"/>
        <v>https://www.udobaer.de/out/media/public/cust/others/s0000899-2021-ch_it.pdf</v>
      </c>
    </row>
    <row r="41606" spans="1:2" x14ac:dyDescent="0.2">
      <c r="A41606" s="1" t="s">
        <v>26302</v>
      </c>
      <c r="B41606" t="str">
        <f t="shared" si="1342"/>
        <v>https://www.udobaer.de/out/media/public/cust/others/s0000899-2021-ch_it.pdf</v>
      </c>
    </row>
    <row r="41607" spans="1:2" x14ac:dyDescent="0.2">
      <c r="A41607" s="1" t="s">
        <v>26303</v>
      </c>
      <c r="B41607" t="str">
        <f t="shared" si="1342"/>
        <v>https://www.udobaer.de/out/media/public/cust/others/s0000899-2021-ch_it.pdf</v>
      </c>
    </row>
    <row r="41608" spans="1:2" x14ac:dyDescent="0.2">
      <c r="A41608" s="1" t="s">
        <v>26304</v>
      </c>
      <c r="B41608" t="str">
        <f t="shared" si="1342"/>
        <v>https://www.udobaer.de/out/media/public/cust/others/s0000899-2021-ch_it.pdf</v>
      </c>
    </row>
    <row r="41609" spans="1:2" x14ac:dyDescent="0.2">
      <c r="A41609" s="1" t="s">
        <v>26305</v>
      </c>
      <c r="B41609" t="str">
        <f t="shared" si="1342"/>
        <v>https://www.udobaer.de/out/media/public/cust/others/s0000899-2021-ch_it.pdf</v>
      </c>
    </row>
    <row r="41610" spans="1:2" x14ac:dyDescent="0.2">
      <c r="A41610" s="1" t="s">
        <v>26306</v>
      </c>
      <c r="B41610" t="str">
        <f t="shared" si="1342"/>
        <v>https://www.udobaer.de/out/media/public/cust/others/s0000899-2021-ch_it.pdf</v>
      </c>
    </row>
    <row r="41611" spans="1:2" x14ac:dyDescent="0.2">
      <c r="A41611" s="1" t="s">
        <v>26307</v>
      </c>
      <c r="B41611" t="str">
        <f t="shared" si="1342"/>
        <v>https://www.udobaer.de/out/media/public/cust/others/s0000899-2021-ch_it.pdf</v>
      </c>
    </row>
    <row r="41612" spans="1:2" x14ac:dyDescent="0.2">
      <c r="A41612" s="1" t="s">
        <v>26308</v>
      </c>
      <c r="B41612" t="str">
        <f t="shared" si="1342"/>
        <v>https://www.udobaer.de/out/media/public/cust/others/s0000899-2021-ch_it.pdf</v>
      </c>
    </row>
    <row r="41613" spans="1:2" x14ac:dyDescent="0.2">
      <c r="A41613" s="1" t="s">
        <v>26309</v>
      </c>
      <c r="B41613" t="str">
        <f t="shared" si="1342"/>
        <v>https://www.udobaer.de/out/media/public/cust/others/s0000899-2021-ch_it.pdf</v>
      </c>
    </row>
    <row r="41614" spans="1:2" x14ac:dyDescent="0.2">
      <c r="A41614" s="1" t="s">
        <v>26310</v>
      </c>
      <c r="B41614" t="str">
        <f t="shared" si="1342"/>
        <v>https://www.udobaer.de/out/media/public/cust/others/s0000899-2021-ch_it.pdf</v>
      </c>
    </row>
    <row r="41615" spans="1:2" x14ac:dyDescent="0.2">
      <c r="A41615" s="1" t="s">
        <v>26311</v>
      </c>
      <c r="B41615" t="str">
        <f t="shared" si="1342"/>
        <v>https://www.udobaer.de/out/media/public/cust/others/s0000899-2021-ch_it.pdf</v>
      </c>
    </row>
    <row r="41616" spans="1:2" x14ac:dyDescent="0.2">
      <c r="A41616" s="1" t="s">
        <v>26312</v>
      </c>
      <c r="B41616" t="str">
        <f t="shared" si="1342"/>
        <v>https://www.udobaer.de/out/media/public/cust/others/s0000899-2021-ch_it.pdf</v>
      </c>
    </row>
    <row r="41617" spans="1:2" x14ac:dyDescent="0.2">
      <c r="A41617" s="1" t="s">
        <v>26313</v>
      </c>
      <c r="B41617" t="str">
        <f t="shared" si="1342"/>
        <v>https://www.udobaer.de/out/media/public/cust/others/s0000899-2021-ch_it.pdf</v>
      </c>
    </row>
    <row r="41618" spans="1:2" x14ac:dyDescent="0.2">
      <c r="A41618" s="1" t="s">
        <v>26314</v>
      </c>
      <c r="B41618" t="str">
        <f t="shared" si="1342"/>
        <v>https://www.udobaer.de/out/media/public/cust/others/s0000899-2021-ch_it.pdf</v>
      </c>
    </row>
    <row r="41619" spans="1:2" x14ac:dyDescent="0.2">
      <c r="A41619" s="1" t="s">
        <v>26315</v>
      </c>
      <c r="B41619" t="str">
        <f t="shared" si="1342"/>
        <v>https://www.udobaer.de/out/media/public/cust/others/s0000899-2021-ch_it.pdf</v>
      </c>
    </row>
    <row r="41620" spans="1:2" x14ac:dyDescent="0.2">
      <c r="A41620" s="1" t="s">
        <v>26316</v>
      </c>
      <c r="B41620" t="str">
        <f t="shared" si="1342"/>
        <v>https://www.udobaer.de/out/media/public/cust/others/s0000899-2021-ch_it.pdf</v>
      </c>
    </row>
    <row r="41621" spans="1:2" x14ac:dyDescent="0.2">
      <c r="A41621" s="1" t="s">
        <v>26317</v>
      </c>
      <c r="B41621" t="str">
        <f t="shared" si="1342"/>
        <v>https://www.udobaer.de/out/media/public/cust/others/s0000899-2021-ch_it.pdf</v>
      </c>
    </row>
    <row r="41622" spans="1:2" x14ac:dyDescent="0.2">
      <c r="A41622" s="1" t="s">
        <v>26318</v>
      </c>
      <c r="B41622" t="str">
        <f t="shared" si="1342"/>
        <v>https://www.udobaer.de/out/media/public/cust/others/s0000899-2021-ch_it.pdf</v>
      </c>
    </row>
    <row r="41623" spans="1:2" x14ac:dyDescent="0.2">
      <c r="A41623" s="1" t="s">
        <v>26319</v>
      </c>
      <c r="B41623" t="str">
        <f t="shared" si="1342"/>
        <v>https://www.udobaer.de/out/media/public/cust/others/s0000899-2021-ch_it.pdf</v>
      </c>
    </row>
    <row r="41624" spans="1:2" x14ac:dyDescent="0.2">
      <c r="A41624" s="1" t="s">
        <v>26325</v>
      </c>
      <c r="B41624" t="str">
        <f t="shared" si="1342"/>
        <v>https://www.udobaer.de/out/media/public/cust/others/s0000899-2021-ch_it.pdf</v>
      </c>
    </row>
    <row r="41625" spans="1:2" x14ac:dyDescent="0.2">
      <c r="A41625" s="1" t="s">
        <v>26326</v>
      </c>
      <c r="B41625" t="str">
        <f t="shared" si="1342"/>
        <v>https://www.udobaer.de/out/media/public/cust/others/s0000899-2021-ch_it.pdf</v>
      </c>
    </row>
    <row r="41626" spans="1:2" x14ac:dyDescent="0.2">
      <c r="A41626" s="1" t="s">
        <v>26327</v>
      </c>
      <c r="B41626" t="str">
        <f t="shared" si="1342"/>
        <v>https://www.udobaer.de/out/media/public/cust/others/s0000899-2021-ch_it.pdf</v>
      </c>
    </row>
    <row r="41627" spans="1:2" x14ac:dyDescent="0.2">
      <c r="A41627" s="1" t="s">
        <v>26328</v>
      </c>
      <c r="B41627" t="str">
        <f t="shared" si="1342"/>
        <v>https://www.udobaer.de/out/media/public/cust/others/s0000899-2021-ch_it.pdf</v>
      </c>
    </row>
    <row r="41628" spans="1:2" x14ac:dyDescent="0.2">
      <c r="A41628" s="1" t="s">
        <v>26329</v>
      </c>
      <c r="B41628" t="str">
        <f t="shared" si="1342"/>
        <v>https://www.udobaer.de/out/media/public/cust/others/s0000899-2021-ch_it.pdf</v>
      </c>
    </row>
    <row r="41629" spans="1:2" x14ac:dyDescent="0.2">
      <c r="A41629" s="1" t="s">
        <v>26330</v>
      </c>
      <c r="B41629" t="str">
        <f t="shared" si="1342"/>
        <v>https://www.udobaer.de/out/media/public/cust/others/s0000899-2021-ch_it.pdf</v>
      </c>
    </row>
    <row r="41630" spans="1:2" x14ac:dyDescent="0.2">
      <c r="A41630" s="1" t="s">
        <v>26331</v>
      </c>
      <c r="B41630" t="str">
        <f t="shared" si="1342"/>
        <v>https://www.udobaer.de/out/media/public/cust/others/s0000899-2021-ch_it.pdf</v>
      </c>
    </row>
    <row r="41631" spans="1:2" x14ac:dyDescent="0.2">
      <c r="A41631" s="1" t="s">
        <v>26332</v>
      </c>
      <c r="B41631" t="str">
        <f t="shared" si="1342"/>
        <v>https://www.udobaer.de/out/media/public/cust/others/s0000899-2021-ch_it.pdf</v>
      </c>
    </row>
    <row r="41632" spans="1:2" x14ac:dyDescent="0.2">
      <c r="A41632" s="1" t="s">
        <v>26333</v>
      </c>
      <c r="B41632" t="str">
        <f t="shared" si="1342"/>
        <v>https://www.udobaer.de/out/media/public/cust/others/s0000899-2021-ch_it.pdf</v>
      </c>
    </row>
    <row r="41633" spans="1:2" x14ac:dyDescent="0.2">
      <c r="A41633" s="1" t="s">
        <v>26334</v>
      </c>
      <c r="B41633" t="str">
        <f t="shared" si="1342"/>
        <v>https://www.udobaer.de/out/media/public/cust/others/s0000899-2021-ch_it.pdf</v>
      </c>
    </row>
    <row r="41634" spans="1:2" x14ac:dyDescent="0.2">
      <c r="A41634" s="1" t="s">
        <v>26335</v>
      </c>
      <c r="B41634" t="str">
        <f t="shared" si="1342"/>
        <v>https://www.udobaer.de/out/media/public/cust/others/s0000899-2021-ch_it.pdf</v>
      </c>
    </row>
    <row r="41635" spans="1:2" x14ac:dyDescent="0.2">
      <c r="A41635" s="1" t="s">
        <v>26336</v>
      </c>
      <c r="B41635" t="str">
        <f t="shared" si="1342"/>
        <v>https://www.udobaer.de/out/media/public/cust/others/s0000899-2021-ch_it.pdf</v>
      </c>
    </row>
    <row r="41636" spans="1:2" x14ac:dyDescent="0.2">
      <c r="A41636" s="1" t="s">
        <v>26337</v>
      </c>
      <c r="B41636" t="str">
        <f t="shared" si="1342"/>
        <v>https://www.udobaer.de/out/media/public/cust/others/s0000899-2021-ch_it.pdf</v>
      </c>
    </row>
    <row r="41637" spans="1:2" x14ac:dyDescent="0.2">
      <c r="A41637" s="1" t="s">
        <v>26338</v>
      </c>
      <c r="B41637" t="str">
        <f t="shared" si="1342"/>
        <v>https://www.udobaer.de/out/media/public/cust/others/s0000899-2021-ch_it.pdf</v>
      </c>
    </row>
    <row r="41638" spans="1:2" x14ac:dyDescent="0.2">
      <c r="A41638" s="1" t="s">
        <v>26339</v>
      </c>
      <c r="B41638" t="str">
        <f t="shared" si="1342"/>
        <v>https://www.udobaer.de/out/media/public/cust/others/s0000899-2021-ch_it.pdf</v>
      </c>
    </row>
    <row r="41639" spans="1:2" x14ac:dyDescent="0.2">
      <c r="A41639" s="1" t="s">
        <v>26340</v>
      </c>
      <c r="B41639" t="str">
        <f t="shared" si="1342"/>
        <v>https://www.udobaer.de/out/media/public/cust/others/s0000899-2021-ch_it.pdf</v>
      </c>
    </row>
    <row r="41640" spans="1:2" x14ac:dyDescent="0.2">
      <c r="A41640" s="1" t="s">
        <v>26341</v>
      </c>
      <c r="B41640" t="str">
        <f t="shared" ref="B41640:B41666" si="1343">HYPERLINK("https://www.udobaer.de/out/media/public/cust/others/s0000899-2021-ch_it.pdf")</f>
        <v>https://www.udobaer.de/out/media/public/cust/others/s0000899-2021-ch_it.pdf</v>
      </c>
    </row>
    <row r="41641" spans="1:2" x14ac:dyDescent="0.2">
      <c r="A41641" s="1" t="s">
        <v>26342</v>
      </c>
      <c r="B41641" t="str">
        <f t="shared" si="1343"/>
        <v>https://www.udobaer.de/out/media/public/cust/others/s0000899-2021-ch_it.pdf</v>
      </c>
    </row>
    <row r="41642" spans="1:2" x14ac:dyDescent="0.2">
      <c r="A41642" s="1" t="s">
        <v>26343</v>
      </c>
      <c r="B41642" t="str">
        <f t="shared" si="1343"/>
        <v>https://www.udobaer.de/out/media/public/cust/others/s0000899-2021-ch_it.pdf</v>
      </c>
    </row>
    <row r="41643" spans="1:2" x14ac:dyDescent="0.2">
      <c r="A41643" s="1" t="s">
        <v>26344</v>
      </c>
      <c r="B41643" t="str">
        <f t="shared" si="1343"/>
        <v>https://www.udobaer.de/out/media/public/cust/others/s0000899-2021-ch_it.pdf</v>
      </c>
    </row>
    <row r="41644" spans="1:2" x14ac:dyDescent="0.2">
      <c r="A41644" s="1" t="s">
        <v>26345</v>
      </c>
      <c r="B41644" t="str">
        <f t="shared" si="1343"/>
        <v>https://www.udobaer.de/out/media/public/cust/others/s0000899-2021-ch_it.pdf</v>
      </c>
    </row>
    <row r="41645" spans="1:2" x14ac:dyDescent="0.2">
      <c r="A41645" s="1" t="s">
        <v>26346</v>
      </c>
      <c r="B41645" t="str">
        <f t="shared" si="1343"/>
        <v>https://www.udobaer.de/out/media/public/cust/others/s0000899-2021-ch_it.pdf</v>
      </c>
    </row>
    <row r="41646" spans="1:2" x14ac:dyDescent="0.2">
      <c r="A41646" s="1" t="s">
        <v>26347</v>
      </c>
      <c r="B41646" t="str">
        <f t="shared" si="1343"/>
        <v>https://www.udobaer.de/out/media/public/cust/others/s0000899-2021-ch_it.pdf</v>
      </c>
    </row>
    <row r="41647" spans="1:2" x14ac:dyDescent="0.2">
      <c r="A41647" s="1" t="s">
        <v>26348</v>
      </c>
      <c r="B41647" t="str">
        <f t="shared" si="1343"/>
        <v>https://www.udobaer.de/out/media/public/cust/others/s0000899-2021-ch_it.pdf</v>
      </c>
    </row>
    <row r="41648" spans="1:2" x14ac:dyDescent="0.2">
      <c r="A41648" s="1" t="s">
        <v>26349</v>
      </c>
      <c r="B41648" t="str">
        <f t="shared" si="1343"/>
        <v>https://www.udobaer.de/out/media/public/cust/others/s0000899-2021-ch_it.pdf</v>
      </c>
    </row>
    <row r="41649" spans="1:2" x14ac:dyDescent="0.2">
      <c r="A41649" s="1" t="s">
        <v>26350</v>
      </c>
      <c r="B41649" t="str">
        <f t="shared" si="1343"/>
        <v>https://www.udobaer.de/out/media/public/cust/others/s0000899-2021-ch_it.pdf</v>
      </c>
    </row>
    <row r="41650" spans="1:2" x14ac:dyDescent="0.2">
      <c r="A41650" s="1" t="s">
        <v>26351</v>
      </c>
      <c r="B41650" t="str">
        <f t="shared" si="1343"/>
        <v>https://www.udobaer.de/out/media/public/cust/others/s0000899-2021-ch_it.pdf</v>
      </c>
    </row>
    <row r="41651" spans="1:2" x14ac:dyDescent="0.2">
      <c r="A41651" s="1" t="s">
        <v>26352</v>
      </c>
      <c r="B41651" t="str">
        <f t="shared" si="1343"/>
        <v>https://www.udobaer.de/out/media/public/cust/others/s0000899-2021-ch_it.pdf</v>
      </c>
    </row>
    <row r="41652" spans="1:2" x14ac:dyDescent="0.2">
      <c r="A41652" s="1" t="s">
        <v>26353</v>
      </c>
      <c r="B41652" t="str">
        <f t="shared" si="1343"/>
        <v>https://www.udobaer.de/out/media/public/cust/others/s0000899-2021-ch_it.pdf</v>
      </c>
    </row>
    <row r="41653" spans="1:2" x14ac:dyDescent="0.2">
      <c r="A41653" s="1" t="s">
        <v>26354</v>
      </c>
      <c r="B41653" t="str">
        <f t="shared" si="1343"/>
        <v>https://www.udobaer.de/out/media/public/cust/others/s0000899-2021-ch_it.pdf</v>
      </c>
    </row>
    <row r="41654" spans="1:2" x14ac:dyDescent="0.2">
      <c r="A41654" s="1" t="s">
        <v>26355</v>
      </c>
      <c r="B41654" t="str">
        <f t="shared" si="1343"/>
        <v>https://www.udobaer.de/out/media/public/cust/others/s0000899-2021-ch_it.pdf</v>
      </c>
    </row>
    <row r="41655" spans="1:2" x14ac:dyDescent="0.2">
      <c r="A41655" s="1" t="s">
        <v>26356</v>
      </c>
      <c r="B41655" t="str">
        <f t="shared" si="1343"/>
        <v>https://www.udobaer.de/out/media/public/cust/others/s0000899-2021-ch_it.pdf</v>
      </c>
    </row>
    <row r="41656" spans="1:2" x14ac:dyDescent="0.2">
      <c r="A41656" s="1" t="s">
        <v>26357</v>
      </c>
      <c r="B41656" t="str">
        <f t="shared" si="1343"/>
        <v>https://www.udobaer.de/out/media/public/cust/others/s0000899-2021-ch_it.pdf</v>
      </c>
    </row>
    <row r="41657" spans="1:2" x14ac:dyDescent="0.2">
      <c r="A41657" s="1" t="s">
        <v>26358</v>
      </c>
      <c r="B41657" t="str">
        <f t="shared" si="1343"/>
        <v>https://www.udobaer.de/out/media/public/cust/others/s0000899-2021-ch_it.pdf</v>
      </c>
    </row>
    <row r="41658" spans="1:2" x14ac:dyDescent="0.2">
      <c r="A41658" s="1" t="s">
        <v>26359</v>
      </c>
      <c r="B41658" t="str">
        <f t="shared" si="1343"/>
        <v>https://www.udobaer.de/out/media/public/cust/others/s0000899-2021-ch_it.pdf</v>
      </c>
    </row>
    <row r="41659" spans="1:2" x14ac:dyDescent="0.2">
      <c r="A41659" s="1" t="s">
        <v>26360</v>
      </c>
      <c r="B41659" t="str">
        <f t="shared" si="1343"/>
        <v>https://www.udobaer.de/out/media/public/cust/others/s0000899-2021-ch_it.pdf</v>
      </c>
    </row>
    <row r="41660" spans="1:2" x14ac:dyDescent="0.2">
      <c r="A41660" s="1" t="s">
        <v>28409</v>
      </c>
      <c r="B41660" t="str">
        <f t="shared" si="1343"/>
        <v>https://www.udobaer.de/out/media/public/cust/others/s0000899-2021-ch_it.pdf</v>
      </c>
    </row>
    <row r="41661" spans="1:2" x14ac:dyDescent="0.2">
      <c r="A41661" s="1" t="s">
        <v>28410</v>
      </c>
      <c r="B41661" t="str">
        <f t="shared" si="1343"/>
        <v>https://www.udobaer.de/out/media/public/cust/others/s0000899-2021-ch_it.pdf</v>
      </c>
    </row>
    <row r="41662" spans="1:2" x14ac:dyDescent="0.2">
      <c r="A41662" s="1" t="s">
        <v>28411</v>
      </c>
      <c r="B41662" t="str">
        <f t="shared" si="1343"/>
        <v>https://www.udobaer.de/out/media/public/cust/others/s0000899-2021-ch_it.pdf</v>
      </c>
    </row>
    <row r="41663" spans="1:2" x14ac:dyDescent="0.2">
      <c r="A41663" s="1" t="s">
        <v>28412</v>
      </c>
      <c r="B41663" t="str">
        <f t="shared" si="1343"/>
        <v>https://www.udobaer.de/out/media/public/cust/others/s0000899-2021-ch_it.pdf</v>
      </c>
    </row>
    <row r="41664" spans="1:2" x14ac:dyDescent="0.2">
      <c r="A41664" s="1" t="s">
        <v>28413</v>
      </c>
      <c r="B41664" t="str">
        <f t="shared" si="1343"/>
        <v>https://www.udobaer.de/out/media/public/cust/others/s0000899-2021-ch_it.pdf</v>
      </c>
    </row>
    <row r="41665" spans="1:2" x14ac:dyDescent="0.2">
      <c r="A41665" s="1" t="s">
        <v>28414</v>
      </c>
      <c r="B41665" t="str">
        <f t="shared" si="1343"/>
        <v>https://www.udobaer.de/out/media/public/cust/others/s0000899-2021-ch_it.pdf</v>
      </c>
    </row>
    <row r="41666" spans="1:2" x14ac:dyDescent="0.2">
      <c r="A41666" s="1" t="s">
        <v>28415</v>
      </c>
      <c r="B41666" t="str">
        <f t="shared" si="1343"/>
        <v>https://www.udobaer.de/out/media/public/cust/others/s0000899-2021-ch_it.pdf</v>
      </c>
    </row>
    <row r="41667" spans="1:2" x14ac:dyDescent="0.2">
      <c r="A41667" s="1" t="s">
        <v>21579</v>
      </c>
      <c r="B41667" t="str">
        <f t="shared" ref="B41667:B41710" si="1344">HYPERLINK("https://www.udobaer.de/out/media/public/cust/others/s0000900-2021-ch_it.pdf")</f>
        <v>https://www.udobaer.de/out/media/public/cust/others/s0000900-2021-ch_it.pdf</v>
      </c>
    </row>
    <row r="41668" spans="1:2" x14ac:dyDescent="0.2">
      <c r="A41668" s="1" t="s">
        <v>21580</v>
      </c>
      <c r="B41668" t="str">
        <f t="shared" si="1344"/>
        <v>https://www.udobaer.de/out/media/public/cust/others/s0000900-2021-ch_it.pdf</v>
      </c>
    </row>
    <row r="41669" spans="1:2" x14ac:dyDescent="0.2">
      <c r="A41669" s="1" t="s">
        <v>21581</v>
      </c>
      <c r="B41669" t="str">
        <f t="shared" si="1344"/>
        <v>https://www.udobaer.de/out/media/public/cust/others/s0000900-2021-ch_it.pdf</v>
      </c>
    </row>
    <row r="41670" spans="1:2" x14ac:dyDescent="0.2">
      <c r="A41670" s="1" t="s">
        <v>21582</v>
      </c>
      <c r="B41670" t="str">
        <f t="shared" si="1344"/>
        <v>https://www.udobaer.de/out/media/public/cust/others/s0000900-2021-ch_it.pdf</v>
      </c>
    </row>
    <row r="41671" spans="1:2" x14ac:dyDescent="0.2">
      <c r="A41671" s="1" t="s">
        <v>24450</v>
      </c>
      <c r="B41671" t="str">
        <f t="shared" si="1344"/>
        <v>https://www.udobaer.de/out/media/public/cust/others/s0000900-2021-ch_it.pdf</v>
      </c>
    </row>
    <row r="41672" spans="1:2" x14ac:dyDescent="0.2">
      <c r="A41672" s="1" t="s">
        <v>24451</v>
      </c>
      <c r="B41672" t="str">
        <f t="shared" si="1344"/>
        <v>https://www.udobaer.de/out/media/public/cust/others/s0000900-2021-ch_it.pdf</v>
      </c>
    </row>
    <row r="41673" spans="1:2" x14ac:dyDescent="0.2">
      <c r="A41673" s="1" t="s">
        <v>24452</v>
      </c>
      <c r="B41673" t="str">
        <f t="shared" si="1344"/>
        <v>https://www.udobaer.de/out/media/public/cust/others/s0000900-2021-ch_it.pdf</v>
      </c>
    </row>
    <row r="41674" spans="1:2" x14ac:dyDescent="0.2">
      <c r="A41674" s="1" t="s">
        <v>24452</v>
      </c>
      <c r="B41674" t="str">
        <f t="shared" si="1344"/>
        <v>https://www.udobaer.de/out/media/public/cust/others/s0000900-2021-ch_it.pdf</v>
      </c>
    </row>
    <row r="41675" spans="1:2" x14ac:dyDescent="0.2">
      <c r="A41675" s="1" t="s">
        <v>24453</v>
      </c>
      <c r="B41675" t="str">
        <f t="shared" si="1344"/>
        <v>https://www.udobaer.de/out/media/public/cust/others/s0000900-2021-ch_it.pdf</v>
      </c>
    </row>
    <row r="41676" spans="1:2" x14ac:dyDescent="0.2">
      <c r="A41676" s="1" t="s">
        <v>24454</v>
      </c>
      <c r="B41676" t="str">
        <f t="shared" si="1344"/>
        <v>https://www.udobaer.de/out/media/public/cust/others/s0000900-2021-ch_it.pdf</v>
      </c>
    </row>
    <row r="41677" spans="1:2" x14ac:dyDescent="0.2">
      <c r="A41677" s="1" t="s">
        <v>24454</v>
      </c>
      <c r="B41677" t="str">
        <f t="shared" si="1344"/>
        <v>https://www.udobaer.de/out/media/public/cust/others/s0000900-2021-ch_it.pdf</v>
      </c>
    </row>
    <row r="41678" spans="1:2" x14ac:dyDescent="0.2">
      <c r="A41678" s="1" t="s">
        <v>24455</v>
      </c>
      <c r="B41678" t="str">
        <f t="shared" si="1344"/>
        <v>https://www.udobaer.de/out/media/public/cust/others/s0000900-2021-ch_it.pdf</v>
      </c>
    </row>
    <row r="41679" spans="1:2" x14ac:dyDescent="0.2">
      <c r="A41679" s="1" t="s">
        <v>24453</v>
      </c>
      <c r="B41679" t="str">
        <f t="shared" si="1344"/>
        <v>https://www.udobaer.de/out/media/public/cust/others/s0000900-2021-ch_it.pdf</v>
      </c>
    </row>
    <row r="41680" spans="1:2" x14ac:dyDescent="0.2">
      <c r="A41680" s="1" t="s">
        <v>24455</v>
      </c>
      <c r="B41680" t="str">
        <f t="shared" si="1344"/>
        <v>https://www.udobaer.de/out/media/public/cust/others/s0000900-2021-ch_it.pdf</v>
      </c>
    </row>
    <row r="41681" spans="1:2" x14ac:dyDescent="0.2">
      <c r="A41681" s="1" t="s">
        <v>24456</v>
      </c>
      <c r="B41681" t="str">
        <f t="shared" si="1344"/>
        <v>https://www.udobaer.de/out/media/public/cust/others/s0000900-2021-ch_it.pdf</v>
      </c>
    </row>
    <row r="41682" spans="1:2" x14ac:dyDescent="0.2">
      <c r="A41682" s="1" t="s">
        <v>24458</v>
      </c>
      <c r="B41682" t="str">
        <f t="shared" si="1344"/>
        <v>https://www.udobaer.de/out/media/public/cust/others/s0000900-2021-ch_it.pdf</v>
      </c>
    </row>
    <row r="41683" spans="1:2" x14ac:dyDescent="0.2">
      <c r="A41683" s="1" t="s">
        <v>24537</v>
      </c>
      <c r="B41683" t="str">
        <f t="shared" si="1344"/>
        <v>https://www.udobaer.de/out/media/public/cust/others/s0000900-2021-ch_it.pdf</v>
      </c>
    </row>
    <row r="41684" spans="1:2" x14ac:dyDescent="0.2">
      <c r="A41684" s="1" t="s">
        <v>24538</v>
      </c>
      <c r="B41684" t="str">
        <f t="shared" si="1344"/>
        <v>https://www.udobaer.de/out/media/public/cust/others/s0000900-2021-ch_it.pdf</v>
      </c>
    </row>
    <row r="41685" spans="1:2" x14ac:dyDescent="0.2">
      <c r="A41685" s="1" t="s">
        <v>24539</v>
      </c>
      <c r="B41685" t="str">
        <f t="shared" si="1344"/>
        <v>https://www.udobaer.de/out/media/public/cust/others/s0000900-2021-ch_it.pdf</v>
      </c>
    </row>
    <row r="41686" spans="1:2" x14ac:dyDescent="0.2">
      <c r="A41686" s="1" t="s">
        <v>24540</v>
      </c>
      <c r="B41686" t="str">
        <f t="shared" si="1344"/>
        <v>https://www.udobaer.de/out/media/public/cust/others/s0000900-2021-ch_it.pdf</v>
      </c>
    </row>
    <row r="41687" spans="1:2" x14ac:dyDescent="0.2">
      <c r="A41687" s="1" t="s">
        <v>24540</v>
      </c>
      <c r="B41687" t="str">
        <f t="shared" si="1344"/>
        <v>https://www.udobaer.de/out/media/public/cust/others/s0000900-2021-ch_it.pdf</v>
      </c>
    </row>
    <row r="41688" spans="1:2" x14ac:dyDescent="0.2">
      <c r="A41688" s="1" t="s">
        <v>24541</v>
      </c>
      <c r="B41688" t="str">
        <f t="shared" si="1344"/>
        <v>https://www.udobaer.de/out/media/public/cust/others/s0000900-2021-ch_it.pdf</v>
      </c>
    </row>
    <row r="41689" spans="1:2" x14ac:dyDescent="0.2">
      <c r="A41689" s="1" t="s">
        <v>24541</v>
      </c>
      <c r="B41689" t="str">
        <f t="shared" si="1344"/>
        <v>https://www.udobaer.de/out/media/public/cust/others/s0000900-2021-ch_it.pdf</v>
      </c>
    </row>
    <row r="41690" spans="1:2" x14ac:dyDescent="0.2">
      <c r="A41690" s="1" t="s">
        <v>24542</v>
      </c>
      <c r="B41690" t="str">
        <f t="shared" si="1344"/>
        <v>https://www.udobaer.de/out/media/public/cust/others/s0000900-2021-ch_it.pdf</v>
      </c>
    </row>
    <row r="41691" spans="1:2" x14ac:dyDescent="0.2">
      <c r="A41691" s="1" t="s">
        <v>24542</v>
      </c>
      <c r="B41691" t="str">
        <f t="shared" si="1344"/>
        <v>https://www.udobaer.de/out/media/public/cust/others/s0000900-2021-ch_it.pdf</v>
      </c>
    </row>
    <row r="41692" spans="1:2" x14ac:dyDescent="0.2">
      <c r="A41692" s="1" t="s">
        <v>24543</v>
      </c>
      <c r="B41692" t="str">
        <f t="shared" si="1344"/>
        <v>https://www.udobaer.de/out/media/public/cust/others/s0000900-2021-ch_it.pdf</v>
      </c>
    </row>
    <row r="41693" spans="1:2" x14ac:dyDescent="0.2">
      <c r="A41693" s="1" t="s">
        <v>24543</v>
      </c>
      <c r="B41693" t="str">
        <f t="shared" si="1344"/>
        <v>https://www.udobaer.de/out/media/public/cust/others/s0000900-2021-ch_it.pdf</v>
      </c>
    </row>
    <row r="41694" spans="1:2" x14ac:dyDescent="0.2">
      <c r="A41694" s="1" t="s">
        <v>24745</v>
      </c>
      <c r="B41694" t="str">
        <f t="shared" si="1344"/>
        <v>https://www.udobaer.de/out/media/public/cust/others/s0000900-2021-ch_it.pdf</v>
      </c>
    </row>
    <row r="41695" spans="1:2" x14ac:dyDescent="0.2">
      <c r="A41695" s="1" t="s">
        <v>26236</v>
      </c>
      <c r="B41695" t="str">
        <f t="shared" si="1344"/>
        <v>https://www.udobaer.de/out/media/public/cust/others/s0000900-2021-ch_it.pdf</v>
      </c>
    </row>
    <row r="41696" spans="1:2" x14ac:dyDescent="0.2">
      <c r="A41696" s="1" t="s">
        <v>26237</v>
      </c>
      <c r="B41696" t="str">
        <f t="shared" si="1344"/>
        <v>https://www.udobaer.de/out/media/public/cust/others/s0000900-2021-ch_it.pdf</v>
      </c>
    </row>
    <row r="41697" spans="1:2" x14ac:dyDescent="0.2">
      <c r="A41697" s="1" t="s">
        <v>26238</v>
      </c>
      <c r="B41697" t="str">
        <f t="shared" si="1344"/>
        <v>https://www.udobaer.de/out/media/public/cust/others/s0000900-2021-ch_it.pdf</v>
      </c>
    </row>
    <row r="41698" spans="1:2" x14ac:dyDescent="0.2">
      <c r="A41698" s="1" t="s">
        <v>26239</v>
      </c>
      <c r="B41698" t="str">
        <f t="shared" si="1344"/>
        <v>https://www.udobaer.de/out/media/public/cust/others/s0000900-2021-ch_it.pdf</v>
      </c>
    </row>
    <row r="41699" spans="1:2" x14ac:dyDescent="0.2">
      <c r="A41699" s="1" t="s">
        <v>26240</v>
      </c>
      <c r="B41699" t="str">
        <f t="shared" si="1344"/>
        <v>https://www.udobaer.de/out/media/public/cust/others/s0000900-2021-ch_it.pdf</v>
      </c>
    </row>
    <row r="41700" spans="1:2" x14ac:dyDescent="0.2">
      <c r="A41700" s="1" t="s">
        <v>26241</v>
      </c>
      <c r="B41700" t="str">
        <f t="shared" si="1344"/>
        <v>https://www.udobaer.de/out/media/public/cust/others/s0000900-2021-ch_it.pdf</v>
      </c>
    </row>
    <row r="41701" spans="1:2" x14ac:dyDescent="0.2">
      <c r="A41701" s="1" t="s">
        <v>26242</v>
      </c>
      <c r="B41701" t="str">
        <f t="shared" si="1344"/>
        <v>https://www.udobaer.de/out/media/public/cust/others/s0000900-2021-ch_it.pdf</v>
      </c>
    </row>
    <row r="41702" spans="1:2" x14ac:dyDescent="0.2">
      <c r="A41702" s="1" t="s">
        <v>26243</v>
      </c>
      <c r="B41702" t="str">
        <f t="shared" si="1344"/>
        <v>https://www.udobaer.de/out/media/public/cust/others/s0000900-2021-ch_it.pdf</v>
      </c>
    </row>
    <row r="41703" spans="1:2" x14ac:dyDescent="0.2">
      <c r="A41703" s="1" t="s">
        <v>26244</v>
      </c>
      <c r="B41703" t="str">
        <f t="shared" si="1344"/>
        <v>https://www.udobaer.de/out/media/public/cust/others/s0000900-2021-ch_it.pdf</v>
      </c>
    </row>
    <row r="41704" spans="1:2" x14ac:dyDescent="0.2">
      <c r="A41704" s="1" t="s">
        <v>26244</v>
      </c>
      <c r="B41704" t="str">
        <f t="shared" si="1344"/>
        <v>https://www.udobaer.de/out/media/public/cust/others/s0000900-2021-ch_it.pdf</v>
      </c>
    </row>
    <row r="41705" spans="1:2" x14ac:dyDescent="0.2">
      <c r="A41705" s="1" t="s">
        <v>26245</v>
      </c>
      <c r="B41705" t="str">
        <f t="shared" si="1344"/>
        <v>https://www.udobaer.de/out/media/public/cust/others/s0000900-2021-ch_it.pdf</v>
      </c>
    </row>
    <row r="41706" spans="1:2" x14ac:dyDescent="0.2">
      <c r="A41706" s="1" t="s">
        <v>26245</v>
      </c>
      <c r="B41706" t="str">
        <f t="shared" si="1344"/>
        <v>https://www.udobaer.de/out/media/public/cust/others/s0000900-2021-ch_it.pdf</v>
      </c>
    </row>
    <row r="41707" spans="1:2" x14ac:dyDescent="0.2">
      <c r="A41707" s="1" t="s">
        <v>26246</v>
      </c>
      <c r="B41707" t="str">
        <f t="shared" si="1344"/>
        <v>https://www.udobaer.de/out/media/public/cust/others/s0000900-2021-ch_it.pdf</v>
      </c>
    </row>
    <row r="41708" spans="1:2" x14ac:dyDescent="0.2">
      <c r="A41708" s="1" t="s">
        <v>26246</v>
      </c>
      <c r="B41708" t="str">
        <f t="shared" si="1344"/>
        <v>https://www.udobaer.de/out/media/public/cust/others/s0000900-2021-ch_it.pdf</v>
      </c>
    </row>
    <row r="41709" spans="1:2" x14ac:dyDescent="0.2">
      <c r="A41709" s="1" t="s">
        <v>26247</v>
      </c>
      <c r="B41709" t="str">
        <f t="shared" si="1344"/>
        <v>https://www.udobaer.de/out/media/public/cust/others/s0000900-2021-ch_it.pdf</v>
      </c>
    </row>
    <row r="41710" spans="1:2" x14ac:dyDescent="0.2">
      <c r="A41710" s="1" t="s">
        <v>26247</v>
      </c>
      <c r="B41710" t="str">
        <f t="shared" si="1344"/>
        <v>https://www.udobaer.de/out/media/public/cust/others/s0000900-2021-ch_it.pdf</v>
      </c>
    </row>
    <row r="41711" spans="1:2" x14ac:dyDescent="0.2">
      <c r="A41711" s="1" t="s">
        <v>26545</v>
      </c>
      <c r="B41711" t="str">
        <f t="shared" ref="B41711:B41754" si="1345">HYPERLINK("https://www.udobaer.de/out/media/public/cust/others/s0000901-2021-ch_it.pdf")</f>
        <v>https://www.udobaer.de/out/media/public/cust/others/s0000901-2021-ch_it.pdf</v>
      </c>
    </row>
    <row r="41712" spans="1:2" x14ac:dyDescent="0.2">
      <c r="A41712" s="1" t="s">
        <v>26545</v>
      </c>
      <c r="B41712" t="str">
        <f t="shared" si="1345"/>
        <v>https://www.udobaer.de/out/media/public/cust/others/s0000901-2021-ch_it.pdf</v>
      </c>
    </row>
    <row r="41713" spans="1:2" x14ac:dyDescent="0.2">
      <c r="A41713" s="1" t="s">
        <v>26546</v>
      </c>
      <c r="B41713" t="str">
        <f t="shared" si="1345"/>
        <v>https://www.udobaer.de/out/media/public/cust/others/s0000901-2021-ch_it.pdf</v>
      </c>
    </row>
    <row r="41714" spans="1:2" x14ac:dyDescent="0.2">
      <c r="A41714" s="1" t="s">
        <v>26546</v>
      </c>
      <c r="B41714" t="str">
        <f t="shared" si="1345"/>
        <v>https://www.udobaer.de/out/media/public/cust/others/s0000901-2021-ch_it.pdf</v>
      </c>
    </row>
    <row r="41715" spans="1:2" x14ac:dyDescent="0.2">
      <c r="A41715" s="1" t="s">
        <v>26547</v>
      </c>
      <c r="B41715" t="str">
        <f t="shared" si="1345"/>
        <v>https://www.udobaer.de/out/media/public/cust/others/s0000901-2021-ch_it.pdf</v>
      </c>
    </row>
    <row r="41716" spans="1:2" x14ac:dyDescent="0.2">
      <c r="A41716" s="1" t="s">
        <v>26547</v>
      </c>
      <c r="B41716" t="str">
        <f t="shared" si="1345"/>
        <v>https://www.udobaer.de/out/media/public/cust/others/s0000901-2021-ch_it.pdf</v>
      </c>
    </row>
    <row r="41717" spans="1:2" x14ac:dyDescent="0.2">
      <c r="A41717" s="1" t="s">
        <v>26548</v>
      </c>
      <c r="B41717" t="str">
        <f t="shared" si="1345"/>
        <v>https://www.udobaer.de/out/media/public/cust/others/s0000901-2021-ch_it.pdf</v>
      </c>
    </row>
    <row r="41718" spans="1:2" x14ac:dyDescent="0.2">
      <c r="A41718" s="1" t="s">
        <v>26548</v>
      </c>
      <c r="B41718" t="str">
        <f t="shared" si="1345"/>
        <v>https://www.udobaer.de/out/media/public/cust/others/s0000901-2021-ch_it.pdf</v>
      </c>
    </row>
    <row r="41719" spans="1:2" x14ac:dyDescent="0.2">
      <c r="A41719" s="1" t="s">
        <v>26549</v>
      </c>
      <c r="B41719" t="str">
        <f t="shared" si="1345"/>
        <v>https://www.udobaer.de/out/media/public/cust/others/s0000901-2021-ch_it.pdf</v>
      </c>
    </row>
    <row r="41720" spans="1:2" x14ac:dyDescent="0.2">
      <c r="A41720" s="1" t="s">
        <v>26549</v>
      </c>
      <c r="B41720" t="str">
        <f t="shared" si="1345"/>
        <v>https://www.udobaer.de/out/media/public/cust/others/s0000901-2021-ch_it.pdf</v>
      </c>
    </row>
    <row r="41721" spans="1:2" x14ac:dyDescent="0.2">
      <c r="A41721" s="1" t="s">
        <v>26550</v>
      </c>
      <c r="B41721" t="str">
        <f t="shared" si="1345"/>
        <v>https://www.udobaer.de/out/media/public/cust/others/s0000901-2021-ch_it.pdf</v>
      </c>
    </row>
    <row r="41722" spans="1:2" x14ac:dyDescent="0.2">
      <c r="A41722" s="1" t="s">
        <v>26550</v>
      </c>
      <c r="B41722" t="str">
        <f t="shared" si="1345"/>
        <v>https://www.udobaer.de/out/media/public/cust/others/s0000901-2021-ch_it.pdf</v>
      </c>
    </row>
    <row r="41723" spans="1:2" x14ac:dyDescent="0.2">
      <c r="A41723" s="1" t="s">
        <v>38909</v>
      </c>
      <c r="B41723" t="str">
        <f t="shared" si="1345"/>
        <v>https://www.udobaer.de/out/media/public/cust/others/s0000901-2021-ch_it.pdf</v>
      </c>
    </row>
    <row r="41724" spans="1:2" x14ac:dyDescent="0.2">
      <c r="A41724" s="1" t="s">
        <v>38910</v>
      </c>
      <c r="B41724" t="str">
        <f t="shared" si="1345"/>
        <v>https://www.udobaer.de/out/media/public/cust/others/s0000901-2021-ch_it.pdf</v>
      </c>
    </row>
    <row r="41725" spans="1:2" x14ac:dyDescent="0.2">
      <c r="A41725" s="1" t="s">
        <v>38911</v>
      </c>
      <c r="B41725" t="str">
        <f t="shared" si="1345"/>
        <v>https://www.udobaer.de/out/media/public/cust/others/s0000901-2021-ch_it.pdf</v>
      </c>
    </row>
    <row r="41726" spans="1:2" x14ac:dyDescent="0.2">
      <c r="A41726" s="1" t="s">
        <v>38912</v>
      </c>
      <c r="B41726" t="str">
        <f t="shared" si="1345"/>
        <v>https://www.udobaer.de/out/media/public/cust/others/s0000901-2021-ch_it.pdf</v>
      </c>
    </row>
    <row r="41727" spans="1:2" x14ac:dyDescent="0.2">
      <c r="A41727" s="1" t="s">
        <v>38913</v>
      </c>
      <c r="B41727" t="str">
        <f t="shared" si="1345"/>
        <v>https://www.udobaer.de/out/media/public/cust/others/s0000901-2021-ch_it.pdf</v>
      </c>
    </row>
    <row r="41728" spans="1:2" x14ac:dyDescent="0.2">
      <c r="A41728" s="1" t="s">
        <v>38913</v>
      </c>
      <c r="B41728" t="str">
        <f t="shared" si="1345"/>
        <v>https://www.udobaer.de/out/media/public/cust/others/s0000901-2021-ch_it.pdf</v>
      </c>
    </row>
    <row r="41729" spans="1:2" x14ac:dyDescent="0.2">
      <c r="A41729" s="1" t="s">
        <v>38914</v>
      </c>
      <c r="B41729" t="str">
        <f t="shared" si="1345"/>
        <v>https://www.udobaer.de/out/media/public/cust/others/s0000901-2021-ch_it.pdf</v>
      </c>
    </row>
    <row r="41730" spans="1:2" x14ac:dyDescent="0.2">
      <c r="A41730" s="1" t="s">
        <v>38914</v>
      </c>
      <c r="B41730" t="str">
        <f t="shared" si="1345"/>
        <v>https://www.udobaer.de/out/media/public/cust/others/s0000901-2021-ch_it.pdf</v>
      </c>
    </row>
    <row r="41731" spans="1:2" x14ac:dyDescent="0.2">
      <c r="A41731" s="1" t="s">
        <v>38915</v>
      </c>
      <c r="B41731" t="str">
        <f t="shared" si="1345"/>
        <v>https://www.udobaer.de/out/media/public/cust/others/s0000901-2021-ch_it.pdf</v>
      </c>
    </row>
    <row r="41732" spans="1:2" x14ac:dyDescent="0.2">
      <c r="A41732" s="1" t="s">
        <v>38915</v>
      </c>
      <c r="B41732" t="str">
        <f t="shared" si="1345"/>
        <v>https://www.udobaer.de/out/media/public/cust/others/s0000901-2021-ch_it.pdf</v>
      </c>
    </row>
    <row r="41733" spans="1:2" x14ac:dyDescent="0.2">
      <c r="A41733" s="1" t="s">
        <v>38916</v>
      </c>
      <c r="B41733" t="str">
        <f t="shared" si="1345"/>
        <v>https://www.udobaer.de/out/media/public/cust/others/s0000901-2021-ch_it.pdf</v>
      </c>
    </row>
    <row r="41734" spans="1:2" x14ac:dyDescent="0.2">
      <c r="A41734" s="1" t="s">
        <v>38916</v>
      </c>
      <c r="B41734" t="str">
        <f t="shared" si="1345"/>
        <v>https://www.udobaer.de/out/media/public/cust/others/s0000901-2021-ch_it.pdf</v>
      </c>
    </row>
    <row r="41735" spans="1:2" x14ac:dyDescent="0.2">
      <c r="A41735" s="1" t="s">
        <v>38917</v>
      </c>
      <c r="B41735" t="str">
        <f t="shared" si="1345"/>
        <v>https://www.udobaer.de/out/media/public/cust/others/s0000901-2021-ch_it.pdf</v>
      </c>
    </row>
    <row r="41736" spans="1:2" x14ac:dyDescent="0.2">
      <c r="A41736" s="1" t="s">
        <v>38918</v>
      </c>
      <c r="B41736" t="str">
        <f t="shared" si="1345"/>
        <v>https://www.udobaer.de/out/media/public/cust/others/s0000901-2021-ch_it.pdf</v>
      </c>
    </row>
    <row r="41737" spans="1:2" x14ac:dyDescent="0.2">
      <c r="A41737" s="1" t="s">
        <v>38919</v>
      </c>
      <c r="B41737" t="str">
        <f t="shared" si="1345"/>
        <v>https://www.udobaer.de/out/media/public/cust/others/s0000901-2021-ch_it.pdf</v>
      </c>
    </row>
    <row r="41738" spans="1:2" x14ac:dyDescent="0.2">
      <c r="A41738" s="1" t="s">
        <v>38920</v>
      </c>
      <c r="B41738" t="str">
        <f t="shared" si="1345"/>
        <v>https://www.udobaer.de/out/media/public/cust/others/s0000901-2021-ch_it.pdf</v>
      </c>
    </row>
    <row r="41739" spans="1:2" x14ac:dyDescent="0.2">
      <c r="A41739" s="1" t="s">
        <v>39286</v>
      </c>
      <c r="B41739" t="str">
        <f t="shared" si="1345"/>
        <v>https://www.udobaer.de/out/media/public/cust/others/s0000901-2021-ch_it.pdf</v>
      </c>
    </row>
    <row r="41740" spans="1:2" x14ac:dyDescent="0.2">
      <c r="A41740" s="1" t="s">
        <v>39287</v>
      </c>
      <c r="B41740" t="str">
        <f t="shared" si="1345"/>
        <v>https://www.udobaer.de/out/media/public/cust/others/s0000901-2021-ch_it.pdf</v>
      </c>
    </row>
    <row r="41741" spans="1:2" x14ac:dyDescent="0.2">
      <c r="A41741" s="1" t="s">
        <v>39288</v>
      </c>
      <c r="B41741" t="str">
        <f t="shared" si="1345"/>
        <v>https://www.udobaer.de/out/media/public/cust/others/s0000901-2021-ch_it.pdf</v>
      </c>
    </row>
    <row r="41742" spans="1:2" x14ac:dyDescent="0.2">
      <c r="A41742" s="1" t="s">
        <v>39289</v>
      </c>
      <c r="B41742" t="str">
        <f t="shared" si="1345"/>
        <v>https://www.udobaer.de/out/media/public/cust/others/s0000901-2021-ch_it.pdf</v>
      </c>
    </row>
    <row r="41743" spans="1:2" x14ac:dyDescent="0.2">
      <c r="A41743" s="1" t="s">
        <v>39290</v>
      </c>
      <c r="B41743" t="str">
        <f t="shared" si="1345"/>
        <v>https://www.udobaer.de/out/media/public/cust/others/s0000901-2021-ch_it.pdf</v>
      </c>
    </row>
    <row r="41744" spans="1:2" x14ac:dyDescent="0.2">
      <c r="A41744" s="1" t="s">
        <v>39290</v>
      </c>
      <c r="B41744" t="str">
        <f t="shared" si="1345"/>
        <v>https://www.udobaer.de/out/media/public/cust/others/s0000901-2021-ch_it.pdf</v>
      </c>
    </row>
    <row r="41745" spans="1:2" x14ac:dyDescent="0.2">
      <c r="A41745" s="1" t="s">
        <v>39291</v>
      </c>
      <c r="B41745" t="str">
        <f t="shared" si="1345"/>
        <v>https://www.udobaer.de/out/media/public/cust/others/s0000901-2021-ch_it.pdf</v>
      </c>
    </row>
    <row r="41746" spans="1:2" x14ac:dyDescent="0.2">
      <c r="A41746" s="1" t="s">
        <v>39291</v>
      </c>
      <c r="B41746" t="str">
        <f t="shared" si="1345"/>
        <v>https://www.udobaer.de/out/media/public/cust/others/s0000901-2021-ch_it.pdf</v>
      </c>
    </row>
    <row r="41747" spans="1:2" x14ac:dyDescent="0.2">
      <c r="A41747" s="1" t="s">
        <v>39292</v>
      </c>
      <c r="B41747" t="str">
        <f t="shared" si="1345"/>
        <v>https://www.udobaer.de/out/media/public/cust/others/s0000901-2021-ch_it.pdf</v>
      </c>
    </row>
    <row r="41748" spans="1:2" x14ac:dyDescent="0.2">
      <c r="A41748" s="1" t="s">
        <v>39292</v>
      </c>
      <c r="B41748" t="str">
        <f t="shared" si="1345"/>
        <v>https://www.udobaer.de/out/media/public/cust/others/s0000901-2021-ch_it.pdf</v>
      </c>
    </row>
    <row r="41749" spans="1:2" x14ac:dyDescent="0.2">
      <c r="A41749" s="1" t="s">
        <v>39293</v>
      </c>
      <c r="B41749" t="str">
        <f t="shared" si="1345"/>
        <v>https://www.udobaer.de/out/media/public/cust/others/s0000901-2021-ch_it.pdf</v>
      </c>
    </row>
    <row r="41750" spans="1:2" x14ac:dyDescent="0.2">
      <c r="A41750" s="1" t="s">
        <v>39293</v>
      </c>
      <c r="B41750" t="str">
        <f t="shared" si="1345"/>
        <v>https://www.udobaer.de/out/media/public/cust/others/s0000901-2021-ch_it.pdf</v>
      </c>
    </row>
    <row r="41751" spans="1:2" x14ac:dyDescent="0.2">
      <c r="A41751" s="1" t="s">
        <v>39294</v>
      </c>
      <c r="B41751" t="str">
        <f t="shared" si="1345"/>
        <v>https://www.udobaer.de/out/media/public/cust/others/s0000901-2021-ch_it.pdf</v>
      </c>
    </row>
    <row r="41752" spans="1:2" x14ac:dyDescent="0.2">
      <c r="A41752" s="1" t="s">
        <v>39295</v>
      </c>
      <c r="B41752" t="str">
        <f t="shared" si="1345"/>
        <v>https://www.udobaer.de/out/media/public/cust/others/s0000901-2021-ch_it.pdf</v>
      </c>
    </row>
    <row r="41753" spans="1:2" x14ac:dyDescent="0.2">
      <c r="A41753" s="1" t="s">
        <v>39296</v>
      </c>
      <c r="B41753" t="str">
        <f t="shared" si="1345"/>
        <v>https://www.udobaer.de/out/media/public/cust/others/s0000901-2021-ch_it.pdf</v>
      </c>
    </row>
    <row r="41754" spans="1:2" x14ac:dyDescent="0.2">
      <c r="A41754" s="1" t="s">
        <v>39297</v>
      </c>
      <c r="B41754" t="str">
        <f t="shared" si="1345"/>
        <v>https://www.udobaer.de/out/media/public/cust/others/s0000901-2021-ch_it.pdf</v>
      </c>
    </row>
    <row r="41755" spans="1:2" x14ac:dyDescent="0.2">
      <c r="A41755" s="1" t="s">
        <v>42763</v>
      </c>
      <c r="B41755" t="str">
        <f t="shared" ref="B41755:B41786" si="1346">HYPERLINK("https://www.udobaer.de/out/media/public/cust/others/s0000902-2021-ch_it.pdf")</f>
        <v>https://www.udobaer.de/out/media/public/cust/others/s0000902-2021-ch_it.pdf</v>
      </c>
    </row>
    <row r="41756" spans="1:2" x14ac:dyDescent="0.2">
      <c r="A41756" s="1" t="s">
        <v>42764</v>
      </c>
      <c r="B41756" t="str">
        <f t="shared" si="1346"/>
        <v>https://www.udobaer.de/out/media/public/cust/others/s0000902-2021-ch_it.pdf</v>
      </c>
    </row>
    <row r="41757" spans="1:2" x14ac:dyDescent="0.2">
      <c r="A41757" s="1" t="s">
        <v>42765</v>
      </c>
      <c r="B41757" t="str">
        <f t="shared" si="1346"/>
        <v>https://www.udobaer.de/out/media/public/cust/others/s0000902-2021-ch_it.pdf</v>
      </c>
    </row>
    <row r="41758" spans="1:2" x14ac:dyDescent="0.2">
      <c r="A41758" s="1" t="s">
        <v>42766</v>
      </c>
      <c r="B41758" t="str">
        <f t="shared" si="1346"/>
        <v>https://www.udobaer.de/out/media/public/cust/others/s0000902-2021-ch_it.pdf</v>
      </c>
    </row>
    <row r="41759" spans="1:2" x14ac:dyDescent="0.2">
      <c r="A41759" s="1" t="s">
        <v>42767</v>
      </c>
      <c r="B41759" t="str">
        <f t="shared" si="1346"/>
        <v>https://www.udobaer.de/out/media/public/cust/others/s0000902-2021-ch_it.pdf</v>
      </c>
    </row>
    <row r="41760" spans="1:2" x14ac:dyDescent="0.2">
      <c r="A41760" s="1" t="s">
        <v>42768</v>
      </c>
      <c r="B41760" t="str">
        <f t="shared" si="1346"/>
        <v>https://www.udobaer.de/out/media/public/cust/others/s0000902-2021-ch_it.pdf</v>
      </c>
    </row>
    <row r="41761" spans="1:2" x14ac:dyDescent="0.2">
      <c r="A41761" s="1" t="s">
        <v>42769</v>
      </c>
      <c r="B41761" t="str">
        <f t="shared" si="1346"/>
        <v>https://www.udobaer.de/out/media/public/cust/others/s0000902-2021-ch_it.pdf</v>
      </c>
    </row>
    <row r="41762" spans="1:2" x14ac:dyDescent="0.2">
      <c r="A41762" s="1" t="s">
        <v>42770</v>
      </c>
      <c r="B41762" t="str">
        <f t="shared" si="1346"/>
        <v>https://www.udobaer.de/out/media/public/cust/others/s0000902-2021-ch_it.pdf</v>
      </c>
    </row>
    <row r="41763" spans="1:2" x14ac:dyDescent="0.2">
      <c r="A41763" s="1" t="s">
        <v>42771</v>
      </c>
      <c r="B41763" t="str">
        <f t="shared" si="1346"/>
        <v>https://www.udobaer.de/out/media/public/cust/others/s0000902-2021-ch_it.pdf</v>
      </c>
    </row>
    <row r="41764" spans="1:2" x14ac:dyDescent="0.2">
      <c r="A41764" s="1" t="s">
        <v>42772</v>
      </c>
      <c r="B41764" t="str">
        <f t="shared" si="1346"/>
        <v>https://www.udobaer.de/out/media/public/cust/others/s0000902-2021-ch_it.pdf</v>
      </c>
    </row>
    <row r="41765" spans="1:2" x14ac:dyDescent="0.2">
      <c r="A41765" s="1" t="s">
        <v>42773</v>
      </c>
      <c r="B41765" t="str">
        <f t="shared" si="1346"/>
        <v>https://www.udobaer.de/out/media/public/cust/others/s0000902-2021-ch_it.pdf</v>
      </c>
    </row>
    <row r="41766" spans="1:2" x14ac:dyDescent="0.2">
      <c r="A41766" s="1" t="s">
        <v>42774</v>
      </c>
      <c r="B41766" t="str">
        <f t="shared" si="1346"/>
        <v>https://www.udobaer.de/out/media/public/cust/others/s0000902-2021-ch_it.pdf</v>
      </c>
    </row>
    <row r="41767" spans="1:2" x14ac:dyDescent="0.2">
      <c r="A41767" s="1" t="s">
        <v>42775</v>
      </c>
      <c r="B41767" t="str">
        <f t="shared" si="1346"/>
        <v>https://www.udobaer.de/out/media/public/cust/others/s0000902-2021-ch_it.pdf</v>
      </c>
    </row>
    <row r="41768" spans="1:2" x14ac:dyDescent="0.2">
      <c r="A41768" s="1" t="s">
        <v>42776</v>
      </c>
      <c r="B41768" t="str">
        <f t="shared" si="1346"/>
        <v>https://www.udobaer.de/out/media/public/cust/others/s0000902-2021-ch_it.pdf</v>
      </c>
    </row>
    <row r="41769" spans="1:2" x14ac:dyDescent="0.2">
      <c r="A41769" s="1" t="s">
        <v>42777</v>
      </c>
      <c r="B41769" t="str">
        <f t="shared" si="1346"/>
        <v>https://www.udobaer.de/out/media/public/cust/others/s0000902-2021-ch_it.pdf</v>
      </c>
    </row>
    <row r="41770" spans="1:2" x14ac:dyDescent="0.2">
      <c r="A41770" s="1" t="s">
        <v>42778</v>
      </c>
      <c r="B41770" t="str">
        <f t="shared" si="1346"/>
        <v>https://www.udobaer.de/out/media/public/cust/others/s0000902-2021-ch_it.pdf</v>
      </c>
    </row>
    <row r="41771" spans="1:2" x14ac:dyDescent="0.2">
      <c r="A41771" s="1" t="s">
        <v>42779</v>
      </c>
      <c r="B41771" t="str">
        <f t="shared" si="1346"/>
        <v>https://www.udobaer.de/out/media/public/cust/others/s0000902-2021-ch_it.pdf</v>
      </c>
    </row>
    <row r="41772" spans="1:2" x14ac:dyDescent="0.2">
      <c r="A41772" s="1" t="s">
        <v>42780</v>
      </c>
      <c r="B41772" t="str">
        <f t="shared" si="1346"/>
        <v>https://www.udobaer.de/out/media/public/cust/others/s0000902-2021-ch_it.pdf</v>
      </c>
    </row>
    <row r="41773" spans="1:2" x14ac:dyDescent="0.2">
      <c r="A41773" s="1" t="s">
        <v>42781</v>
      </c>
      <c r="B41773" t="str">
        <f t="shared" si="1346"/>
        <v>https://www.udobaer.de/out/media/public/cust/others/s0000902-2021-ch_it.pdf</v>
      </c>
    </row>
    <row r="41774" spans="1:2" x14ac:dyDescent="0.2">
      <c r="A41774" s="1" t="s">
        <v>42782</v>
      </c>
      <c r="B41774" t="str">
        <f t="shared" si="1346"/>
        <v>https://www.udobaer.de/out/media/public/cust/others/s0000902-2021-ch_it.pdf</v>
      </c>
    </row>
    <row r="41775" spans="1:2" x14ac:dyDescent="0.2">
      <c r="A41775" s="1" t="s">
        <v>42783</v>
      </c>
      <c r="B41775" t="str">
        <f t="shared" si="1346"/>
        <v>https://www.udobaer.de/out/media/public/cust/others/s0000902-2021-ch_it.pdf</v>
      </c>
    </row>
    <row r="41776" spans="1:2" x14ac:dyDescent="0.2">
      <c r="A41776" s="1" t="s">
        <v>42784</v>
      </c>
      <c r="B41776" t="str">
        <f t="shared" si="1346"/>
        <v>https://www.udobaer.de/out/media/public/cust/others/s0000902-2021-ch_it.pdf</v>
      </c>
    </row>
    <row r="41777" spans="1:2" x14ac:dyDescent="0.2">
      <c r="A41777" s="1" t="s">
        <v>42785</v>
      </c>
      <c r="B41777" t="str">
        <f t="shared" si="1346"/>
        <v>https://www.udobaer.de/out/media/public/cust/others/s0000902-2021-ch_it.pdf</v>
      </c>
    </row>
    <row r="41778" spans="1:2" x14ac:dyDescent="0.2">
      <c r="A41778" s="1" t="s">
        <v>42786</v>
      </c>
      <c r="B41778" t="str">
        <f t="shared" si="1346"/>
        <v>https://www.udobaer.de/out/media/public/cust/others/s0000902-2021-ch_it.pdf</v>
      </c>
    </row>
    <row r="41779" spans="1:2" x14ac:dyDescent="0.2">
      <c r="A41779" s="1" t="s">
        <v>42815</v>
      </c>
      <c r="B41779" t="str">
        <f t="shared" si="1346"/>
        <v>https://www.udobaer.de/out/media/public/cust/others/s0000902-2021-ch_it.pdf</v>
      </c>
    </row>
    <row r="41780" spans="1:2" x14ac:dyDescent="0.2">
      <c r="A41780" s="1" t="s">
        <v>42816</v>
      </c>
      <c r="B41780" t="str">
        <f t="shared" si="1346"/>
        <v>https://www.udobaer.de/out/media/public/cust/others/s0000902-2021-ch_it.pdf</v>
      </c>
    </row>
    <row r="41781" spans="1:2" x14ac:dyDescent="0.2">
      <c r="A41781" s="1" t="s">
        <v>42817</v>
      </c>
      <c r="B41781" t="str">
        <f t="shared" si="1346"/>
        <v>https://www.udobaer.de/out/media/public/cust/others/s0000902-2021-ch_it.pdf</v>
      </c>
    </row>
    <row r="41782" spans="1:2" x14ac:dyDescent="0.2">
      <c r="A41782" s="1" t="s">
        <v>42818</v>
      </c>
      <c r="B41782" t="str">
        <f t="shared" si="1346"/>
        <v>https://www.udobaer.de/out/media/public/cust/others/s0000902-2021-ch_it.pdf</v>
      </c>
    </row>
    <row r="41783" spans="1:2" x14ac:dyDescent="0.2">
      <c r="A41783" s="1" t="s">
        <v>42819</v>
      </c>
      <c r="B41783" t="str">
        <f t="shared" si="1346"/>
        <v>https://www.udobaer.de/out/media/public/cust/others/s0000902-2021-ch_it.pdf</v>
      </c>
    </row>
    <row r="41784" spans="1:2" x14ac:dyDescent="0.2">
      <c r="A41784" s="1" t="s">
        <v>42820</v>
      </c>
      <c r="B41784" t="str">
        <f t="shared" si="1346"/>
        <v>https://www.udobaer.de/out/media/public/cust/others/s0000902-2021-ch_it.pdf</v>
      </c>
    </row>
    <row r="41785" spans="1:2" x14ac:dyDescent="0.2">
      <c r="A41785" s="1" t="s">
        <v>42821</v>
      </c>
      <c r="B41785" t="str">
        <f t="shared" si="1346"/>
        <v>https://www.udobaer.de/out/media/public/cust/others/s0000902-2021-ch_it.pdf</v>
      </c>
    </row>
    <row r="41786" spans="1:2" x14ac:dyDescent="0.2">
      <c r="A41786" s="1" t="s">
        <v>42822</v>
      </c>
      <c r="B41786" t="str">
        <f t="shared" si="1346"/>
        <v>https://www.udobaer.de/out/media/public/cust/others/s0000902-2021-ch_it.pdf</v>
      </c>
    </row>
    <row r="41787" spans="1:2" x14ac:dyDescent="0.2">
      <c r="A41787" s="1" t="s">
        <v>42823</v>
      </c>
      <c r="B41787" t="str">
        <f t="shared" ref="B41787:B41814" si="1347">HYPERLINK("https://www.udobaer.de/out/media/public/cust/others/s0000902-2021-ch_it.pdf")</f>
        <v>https://www.udobaer.de/out/media/public/cust/others/s0000902-2021-ch_it.pdf</v>
      </c>
    </row>
    <row r="41788" spans="1:2" x14ac:dyDescent="0.2">
      <c r="A41788" s="1" t="s">
        <v>42824</v>
      </c>
      <c r="B41788" t="str">
        <f t="shared" si="1347"/>
        <v>https://www.udobaer.de/out/media/public/cust/others/s0000902-2021-ch_it.pdf</v>
      </c>
    </row>
    <row r="41789" spans="1:2" x14ac:dyDescent="0.2">
      <c r="A41789" s="1" t="s">
        <v>42825</v>
      </c>
      <c r="B41789" t="str">
        <f t="shared" si="1347"/>
        <v>https://www.udobaer.de/out/media/public/cust/others/s0000902-2021-ch_it.pdf</v>
      </c>
    </row>
    <row r="41790" spans="1:2" x14ac:dyDescent="0.2">
      <c r="A41790" s="1" t="s">
        <v>42826</v>
      </c>
      <c r="B41790" t="str">
        <f t="shared" si="1347"/>
        <v>https://www.udobaer.de/out/media/public/cust/others/s0000902-2021-ch_it.pdf</v>
      </c>
    </row>
    <row r="41791" spans="1:2" x14ac:dyDescent="0.2">
      <c r="A41791" s="1" t="s">
        <v>42827</v>
      </c>
      <c r="B41791" t="str">
        <f t="shared" si="1347"/>
        <v>https://www.udobaer.de/out/media/public/cust/others/s0000902-2021-ch_it.pdf</v>
      </c>
    </row>
    <row r="41792" spans="1:2" x14ac:dyDescent="0.2">
      <c r="A41792" s="1" t="s">
        <v>42828</v>
      </c>
      <c r="B41792" t="str">
        <f t="shared" si="1347"/>
        <v>https://www.udobaer.de/out/media/public/cust/others/s0000902-2021-ch_it.pdf</v>
      </c>
    </row>
    <row r="41793" spans="1:2" x14ac:dyDescent="0.2">
      <c r="A41793" s="1" t="s">
        <v>42829</v>
      </c>
      <c r="B41793" t="str">
        <f t="shared" si="1347"/>
        <v>https://www.udobaer.de/out/media/public/cust/others/s0000902-2021-ch_it.pdf</v>
      </c>
    </row>
    <row r="41794" spans="1:2" x14ac:dyDescent="0.2">
      <c r="A41794" s="1" t="s">
        <v>42830</v>
      </c>
      <c r="B41794" t="str">
        <f t="shared" si="1347"/>
        <v>https://www.udobaer.de/out/media/public/cust/others/s0000902-2021-ch_it.pdf</v>
      </c>
    </row>
    <row r="41795" spans="1:2" x14ac:dyDescent="0.2">
      <c r="A41795" s="1" t="s">
        <v>42831</v>
      </c>
      <c r="B41795" t="str">
        <f t="shared" si="1347"/>
        <v>https://www.udobaer.de/out/media/public/cust/others/s0000902-2021-ch_it.pdf</v>
      </c>
    </row>
    <row r="41796" spans="1:2" x14ac:dyDescent="0.2">
      <c r="A41796" s="1" t="s">
        <v>42832</v>
      </c>
      <c r="B41796" t="str">
        <f t="shared" si="1347"/>
        <v>https://www.udobaer.de/out/media/public/cust/others/s0000902-2021-ch_it.pdf</v>
      </c>
    </row>
    <row r="41797" spans="1:2" x14ac:dyDescent="0.2">
      <c r="A41797" s="1" t="s">
        <v>42833</v>
      </c>
      <c r="B41797" t="str">
        <f t="shared" si="1347"/>
        <v>https://www.udobaer.de/out/media/public/cust/others/s0000902-2021-ch_it.pdf</v>
      </c>
    </row>
    <row r="41798" spans="1:2" x14ac:dyDescent="0.2">
      <c r="A41798" s="1" t="s">
        <v>42834</v>
      </c>
      <c r="B41798" t="str">
        <f t="shared" si="1347"/>
        <v>https://www.udobaer.de/out/media/public/cust/others/s0000902-2021-ch_it.pdf</v>
      </c>
    </row>
    <row r="41799" spans="1:2" x14ac:dyDescent="0.2">
      <c r="A41799" s="1" t="s">
        <v>42835</v>
      </c>
      <c r="B41799" t="str">
        <f t="shared" si="1347"/>
        <v>https://www.udobaer.de/out/media/public/cust/others/s0000902-2021-ch_it.pdf</v>
      </c>
    </row>
    <row r="41800" spans="1:2" x14ac:dyDescent="0.2">
      <c r="A41800" s="1" t="s">
        <v>42836</v>
      </c>
      <c r="B41800" t="str">
        <f t="shared" si="1347"/>
        <v>https://www.udobaer.de/out/media/public/cust/others/s0000902-2021-ch_it.pdf</v>
      </c>
    </row>
    <row r="41801" spans="1:2" x14ac:dyDescent="0.2">
      <c r="A41801" s="1" t="s">
        <v>42837</v>
      </c>
      <c r="B41801" t="str">
        <f t="shared" si="1347"/>
        <v>https://www.udobaer.de/out/media/public/cust/others/s0000902-2021-ch_it.pdf</v>
      </c>
    </row>
    <row r="41802" spans="1:2" x14ac:dyDescent="0.2">
      <c r="A41802" s="1" t="s">
        <v>42838</v>
      </c>
      <c r="B41802" t="str">
        <f t="shared" si="1347"/>
        <v>https://www.udobaer.de/out/media/public/cust/others/s0000902-2021-ch_it.pdf</v>
      </c>
    </row>
    <row r="41803" spans="1:2" x14ac:dyDescent="0.2">
      <c r="A41803" s="1" t="s">
        <v>42839</v>
      </c>
      <c r="B41803" t="str">
        <f t="shared" si="1347"/>
        <v>https://www.udobaer.de/out/media/public/cust/others/s0000902-2021-ch_it.pdf</v>
      </c>
    </row>
    <row r="41804" spans="1:2" x14ac:dyDescent="0.2">
      <c r="A41804" s="1" t="s">
        <v>42840</v>
      </c>
      <c r="B41804" t="str">
        <f t="shared" si="1347"/>
        <v>https://www.udobaer.de/out/media/public/cust/others/s0000902-2021-ch_it.pdf</v>
      </c>
    </row>
    <row r="41805" spans="1:2" x14ac:dyDescent="0.2">
      <c r="A41805" s="1" t="s">
        <v>42841</v>
      </c>
      <c r="B41805" t="str">
        <f t="shared" si="1347"/>
        <v>https://www.udobaer.de/out/media/public/cust/others/s0000902-2021-ch_it.pdf</v>
      </c>
    </row>
    <row r="41806" spans="1:2" x14ac:dyDescent="0.2">
      <c r="A41806" s="1" t="s">
        <v>42842</v>
      </c>
      <c r="B41806" t="str">
        <f t="shared" si="1347"/>
        <v>https://www.udobaer.de/out/media/public/cust/others/s0000902-2021-ch_it.pdf</v>
      </c>
    </row>
    <row r="41807" spans="1:2" x14ac:dyDescent="0.2">
      <c r="A41807" s="1" t="s">
        <v>42843</v>
      </c>
      <c r="B41807" t="str">
        <f t="shared" si="1347"/>
        <v>https://www.udobaer.de/out/media/public/cust/others/s0000902-2021-ch_it.pdf</v>
      </c>
    </row>
    <row r="41808" spans="1:2" x14ac:dyDescent="0.2">
      <c r="A41808" s="1" t="s">
        <v>42844</v>
      </c>
      <c r="B41808" t="str">
        <f t="shared" si="1347"/>
        <v>https://www.udobaer.de/out/media/public/cust/others/s0000902-2021-ch_it.pdf</v>
      </c>
    </row>
    <row r="41809" spans="1:2" x14ac:dyDescent="0.2">
      <c r="A41809" s="1" t="s">
        <v>42845</v>
      </c>
      <c r="B41809" t="str">
        <f t="shared" si="1347"/>
        <v>https://www.udobaer.de/out/media/public/cust/others/s0000902-2021-ch_it.pdf</v>
      </c>
    </row>
    <row r="41810" spans="1:2" x14ac:dyDescent="0.2">
      <c r="A41810" s="1" t="s">
        <v>42846</v>
      </c>
      <c r="B41810" t="str">
        <f t="shared" si="1347"/>
        <v>https://www.udobaer.de/out/media/public/cust/others/s0000902-2021-ch_it.pdf</v>
      </c>
    </row>
    <row r="41811" spans="1:2" x14ac:dyDescent="0.2">
      <c r="A41811" s="1" t="s">
        <v>42847</v>
      </c>
      <c r="B41811" t="str">
        <f t="shared" si="1347"/>
        <v>https://www.udobaer.de/out/media/public/cust/others/s0000902-2021-ch_it.pdf</v>
      </c>
    </row>
    <row r="41812" spans="1:2" x14ac:dyDescent="0.2">
      <c r="A41812" s="1" t="s">
        <v>42848</v>
      </c>
      <c r="B41812" t="str">
        <f t="shared" si="1347"/>
        <v>https://www.udobaer.de/out/media/public/cust/others/s0000902-2021-ch_it.pdf</v>
      </c>
    </row>
    <row r="41813" spans="1:2" x14ac:dyDescent="0.2">
      <c r="A41813" s="1" t="s">
        <v>42849</v>
      </c>
      <c r="B41813" t="str">
        <f t="shared" si="1347"/>
        <v>https://www.udobaer.de/out/media/public/cust/others/s0000902-2021-ch_it.pdf</v>
      </c>
    </row>
    <row r="41814" spans="1:2" x14ac:dyDescent="0.2">
      <c r="A41814" s="1" t="s">
        <v>42850</v>
      </c>
      <c r="B41814" t="str">
        <f t="shared" si="1347"/>
        <v>https://www.udobaer.de/out/media/public/cust/others/s0000902-2021-ch_it.pdf</v>
      </c>
    </row>
    <row r="41815" spans="1:2" x14ac:dyDescent="0.2">
      <c r="A41815" s="1" t="s">
        <v>2332</v>
      </c>
      <c r="B41815" t="str">
        <f t="shared" ref="B41815:B41837" si="1348">HYPERLINK("https://www.udobaer.de/out/media/public/cust/others/s0000903-2021-ch_it.pdf")</f>
        <v>https://www.udobaer.de/out/media/public/cust/others/s0000903-2021-ch_it.pdf</v>
      </c>
    </row>
    <row r="41816" spans="1:2" x14ac:dyDescent="0.2">
      <c r="A41816" s="1" t="s">
        <v>42793</v>
      </c>
      <c r="B41816" t="str">
        <f t="shared" si="1348"/>
        <v>https://www.udobaer.de/out/media/public/cust/others/s0000903-2021-ch_it.pdf</v>
      </c>
    </row>
    <row r="41817" spans="1:2" x14ac:dyDescent="0.2">
      <c r="A41817" s="1" t="s">
        <v>42794</v>
      </c>
      <c r="B41817" t="str">
        <f t="shared" si="1348"/>
        <v>https://www.udobaer.de/out/media/public/cust/others/s0000903-2021-ch_it.pdf</v>
      </c>
    </row>
    <row r="41818" spans="1:2" x14ac:dyDescent="0.2">
      <c r="A41818" s="1" t="s">
        <v>42795</v>
      </c>
      <c r="B41818" t="str">
        <f t="shared" si="1348"/>
        <v>https://www.udobaer.de/out/media/public/cust/others/s0000903-2021-ch_it.pdf</v>
      </c>
    </row>
    <row r="41819" spans="1:2" x14ac:dyDescent="0.2">
      <c r="A41819" s="1" t="s">
        <v>42796</v>
      </c>
      <c r="B41819" t="str">
        <f t="shared" si="1348"/>
        <v>https://www.udobaer.de/out/media/public/cust/others/s0000903-2021-ch_it.pdf</v>
      </c>
    </row>
    <row r="41820" spans="1:2" x14ac:dyDescent="0.2">
      <c r="A41820" s="1" t="s">
        <v>42797</v>
      </c>
      <c r="B41820" t="str">
        <f t="shared" si="1348"/>
        <v>https://www.udobaer.de/out/media/public/cust/others/s0000903-2021-ch_it.pdf</v>
      </c>
    </row>
    <row r="41821" spans="1:2" x14ac:dyDescent="0.2">
      <c r="A41821" s="1" t="s">
        <v>42798</v>
      </c>
      <c r="B41821" t="str">
        <f t="shared" si="1348"/>
        <v>https://www.udobaer.de/out/media/public/cust/others/s0000903-2021-ch_it.pdf</v>
      </c>
    </row>
    <row r="41822" spans="1:2" x14ac:dyDescent="0.2">
      <c r="A41822" s="1" t="s">
        <v>42799</v>
      </c>
      <c r="B41822" t="str">
        <f t="shared" si="1348"/>
        <v>https://www.udobaer.de/out/media/public/cust/others/s0000903-2021-ch_it.pdf</v>
      </c>
    </row>
    <row r="41823" spans="1:2" x14ac:dyDescent="0.2">
      <c r="A41823" s="1" t="s">
        <v>42800</v>
      </c>
      <c r="B41823" t="str">
        <f t="shared" si="1348"/>
        <v>https://www.udobaer.de/out/media/public/cust/others/s0000903-2021-ch_it.pdf</v>
      </c>
    </row>
    <row r="41824" spans="1:2" x14ac:dyDescent="0.2">
      <c r="A41824" s="1" t="s">
        <v>42801</v>
      </c>
      <c r="B41824" t="str">
        <f t="shared" si="1348"/>
        <v>https://www.udobaer.de/out/media/public/cust/others/s0000903-2021-ch_it.pdf</v>
      </c>
    </row>
    <row r="41825" spans="1:2" x14ac:dyDescent="0.2">
      <c r="A41825" s="1" t="s">
        <v>42802</v>
      </c>
      <c r="B41825" t="str">
        <f t="shared" si="1348"/>
        <v>https://www.udobaer.de/out/media/public/cust/others/s0000903-2021-ch_it.pdf</v>
      </c>
    </row>
    <row r="41826" spans="1:2" x14ac:dyDescent="0.2">
      <c r="A41826" s="1" t="s">
        <v>42803</v>
      </c>
      <c r="B41826" t="str">
        <f t="shared" si="1348"/>
        <v>https://www.udobaer.de/out/media/public/cust/others/s0000903-2021-ch_it.pdf</v>
      </c>
    </row>
    <row r="41827" spans="1:2" x14ac:dyDescent="0.2">
      <c r="A41827" s="1" t="s">
        <v>42804</v>
      </c>
      <c r="B41827" t="str">
        <f t="shared" si="1348"/>
        <v>https://www.udobaer.de/out/media/public/cust/others/s0000903-2021-ch_it.pdf</v>
      </c>
    </row>
    <row r="41828" spans="1:2" x14ac:dyDescent="0.2">
      <c r="A41828" s="1" t="s">
        <v>42805</v>
      </c>
      <c r="B41828" t="str">
        <f t="shared" si="1348"/>
        <v>https://www.udobaer.de/out/media/public/cust/others/s0000903-2021-ch_it.pdf</v>
      </c>
    </row>
    <row r="41829" spans="1:2" x14ac:dyDescent="0.2">
      <c r="A41829" s="1" t="s">
        <v>42806</v>
      </c>
      <c r="B41829" t="str">
        <f t="shared" si="1348"/>
        <v>https://www.udobaer.de/out/media/public/cust/others/s0000903-2021-ch_it.pdf</v>
      </c>
    </row>
    <row r="41830" spans="1:2" x14ac:dyDescent="0.2">
      <c r="A41830" s="1" t="s">
        <v>42807</v>
      </c>
      <c r="B41830" t="str">
        <f t="shared" si="1348"/>
        <v>https://www.udobaer.de/out/media/public/cust/others/s0000903-2021-ch_it.pdf</v>
      </c>
    </row>
    <row r="41831" spans="1:2" x14ac:dyDescent="0.2">
      <c r="A41831" s="1" t="s">
        <v>42808</v>
      </c>
      <c r="B41831" t="str">
        <f t="shared" si="1348"/>
        <v>https://www.udobaer.de/out/media/public/cust/others/s0000903-2021-ch_it.pdf</v>
      </c>
    </row>
    <row r="41832" spans="1:2" x14ac:dyDescent="0.2">
      <c r="A41832" s="1" t="s">
        <v>42809</v>
      </c>
      <c r="B41832" t="str">
        <f t="shared" si="1348"/>
        <v>https://www.udobaer.de/out/media/public/cust/others/s0000903-2021-ch_it.pdf</v>
      </c>
    </row>
    <row r="41833" spans="1:2" x14ac:dyDescent="0.2">
      <c r="A41833" s="1" t="s">
        <v>42810</v>
      </c>
      <c r="B41833" t="str">
        <f t="shared" si="1348"/>
        <v>https://www.udobaer.de/out/media/public/cust/others/s0000903-2021-ch_it.pdf</v>
      </c>
    </row>
    <row r="41834" spans="1:2" x14ac:dyDescent="0.2">
      <c r="A41834" s="1" t="s">
        <v>42811</v>
      </c>
      <c r="B41834" t="str">
        <f t="shared" si="1348"/>
        <v>https://www.udobaer.de/out/media/public/cust/others/s0000903-2021-ch_it.pdf</v>
      </c>
    </row>
    <row r="41835" spans="1:2" x14ac:dyDescent="0.2">
      <c r="A41835" s="1" t="s">
        <v>42812</v>
      </c>
      <c r="B41835" t="str">
        <f t="shared" si="1348"/>
        <v>https://www.udobaer.de/out/media/public/cust/others/s0000903-2021-ch_it.pdf</v>
      </c>
    </row>
    <row r="41836" spans="1:2" x14ac:dyDescent="0.2">
      <c r="A41836" s="1" t="s">
        <v>42813</v>
      </c>
      <c r="B41836" t="str">
        <f t="shared" si="1348"/>
        <v>https://www.udobaer.de/out/media/public/cust/others/s0000903-2021-ch_it.pdf</v>
      </c>
    </row>
    <row r="41837" spans="1:2" x14ac:dyDescent="0.2">
      <c r="A41837" s="1" t="s">
        <v>42814</v>
      </c>
      <c r="B41837" t="str">
        <f t="shared" si="1348"/>
        <v>https://www.udobaer.de/out/media/public/cust/others/s0000903-2021-ch_it.pdf</v>
      </c>
    </row>
    <row r="41838" spans="1:2" x14ac:dyDescent="0.2">
      <c r="A41838" s="1" t="s">
        <v>2282</v>
      </c>
      <c r="B41838" t="str">
        <f t="shared" ref="B41838:B41845" si="1349">HYPERLINK("https://www.udobaer.de/out/media/public/cust/others/s0000904-2021-ch_it.pdf")</f>
        <v>https://www.udobaer.de/out/media/public/cust/others/s0000904-2021-ch_it.pdf</v>
      </c>
    </row>
    <row r="41839" spans="1:2" x14ac:dyDescent="0.2">
      <c r="A41839" s="1" t="s">
        <v>2283</v>
      </c>
      <c r="B41839" t="str">
        <f t="shared" si="1349"/>
        <v>https://www.udobaer.de/out/media/public/cust/others/s0000904-2021-ch_it.pdf</v>
      </c>
    </row>
    <row r="41840" spans="1:2" x14ac:dyDescent="0.2">
      <c r="A41840" s="1" t="s">
        <v>42744</v>
      </c>
      <c r="B41840" t="str">
        <f t="shared" si="1349"/>
        <v>https://www.udobaer.de/out/media/public/cust/others/s0000904-2021-ch_it.pdf</v>
      </c>
    </row>
    <row r="41841" spans="1:2" x14ac:dyDescent="0.2">
      <c r="A41841" s="1" t="s">
        <v>42755</v>
      </c>
      <c r="B41841" t="str">
        <f t="shared" si="1349"/>
        <v>https://www.udobaer.de/out/media/public/cust/others/s0000904-2021-ch_it.pdf</v>
      </c>
    </row>
    <row r="41842" spans="1:2" x14ac:dyDescent="0.2">
      <c r="A41842" s="1" t="s">
        <v>42760</v>
      </c>
      <c r="B41842" t="str">
        <f t="shared" si="1349"/>
        <v>https://www.udobaer.de/out/media/public/cust/others/s0000904-2021-ch_it.pdf</v>
      </c>
    </row>
    <row r="41843" spans="1:2" x14ac:dyDescent="0.2">
      <c r="A41843" s="1" t="s">
        <v>42882</v>
      </c>
      <c r="B41843" t="str">
        <f t="shared" si="1349"/>
        <v>https://www.udobaer.de/out/media/public/cust/others/s0000904-2021-ch_it.pdf</v>
      </c>
    </row>
    <row r="41844" spans="1:2" x14ac:dyDescent="0.2">
      <c r="A41844" s="1" t="s">
        <v>42883</v>
      </c>
      <c r="B41844" t="str">
        <f t="shared" si="1349"/>
        <v>https://www.udobaer.de/out/media/public/cust/others/s0000904-2021-ch_it.pdf</v>
      </c>
    </row>
    <row r="41845" spans="1:2" x14ac:dyDescent="0.2">
      <c r="A41845" s="1" t="s">
        <v>42888</v>
      </c>
      <c r="B41845" t="str">
        <f t="shared" si="1349"/>
        <v>https://www.udobaer.de/out/media/public/cust/others/s0000904-2021-ch_it.pdf</v>
      </c>
    </row>
    <row r="41846" spans="1:2" x14ac:dyDescent="0.2">
      <c r="A41846" s="1" t="s">
        <v>42720</v>
      </c>
      <c r="B41846" t="str">
        <f t="shared" ref="B41846:B41877" si="1350">HYPERLINK("https://www.udobaer.de/out/media/public/cust/others/s0000905-2021-ch_it.pdf")</f>
        <v>https://www.udobaer.de/out/media/public/cust/others/s0000905-2021-ch_it.pdf</v>
      </c>
    </row>
    <row r="41847" spans="1:2" x14ac:dyDescent="0.2">
      <c r="A41847" s="1" t="s">
        <v>42721</v>
      </c>
      <c r="B41847" t="str">
        <f t="shared" si="1350"/>
        <v>https://www.udobaer.de/out/media/public/cust/others/s0000905-2021-ch_it.pdf</v>
      </c>
    </row>
    <row r="41848" spans="1:2" x14ac:dyDescent="0.2">
      <c r="A41848" s="1" t="s">
        <v>42722</v>
      </c>
      <c r="B41848" t="str">
        <f t="shared" si="1350"/>
        <v>https://www.udobaer.de/out/media/public/cust/others/s0000905-2021-ch_it.pdf</v>
      </c>
    </row>
    <row r="41849" spans="1:2" x14ac:dyDescent="0.2">
      <c r="A41849" s="1" t="s">
        <v>42723</v>
      </c>
      <c r="B41849" t="str">
        <f t="shared" si="1350"/>
        <v>https://www.udobaer.de/out/media/public/cust/others/s0000905-2021-ch_it.pdf</v>
      </c>
    </row>
    <row r="41850" spans="1:2" x14ac:dyDescent="0.2">
      <c r="A41850" s="1" t="s">
        <v>42724</v>
      </c>
      <c r="B41850" t="str">
        <f t="shared" si="1350"/>
        <v>https://www.udobaer.de/out/media/public/cust/others/s0000905-2021-ch_it.pdf</v>
      </c>
    </row>
    <row r="41851" spans="1:2" x14ac:dyDescent="0.2">
      <c r="A41851" s="1" t="s">
        <v>42725</v>
      </c>
      <c r="B41851" t="str">
        <f t="shared" si="1350"/>
        <v>https://www.udobaer.de/out/media/public/cust/others/s0000905-2021-ch_it.pdf</v>
      </c>
    </row>
    <row r="41852" spans="1:2" x14ac:dyDescent="0.2">
      <c r="A41852" s="1" t="s">
        <v>42726</v>
      </c>
      <c r="B41852" t="str">
        <f t="shared" si="1350"/>
        <v>https://www.udobaer.de/out/media/public/cust/others/s0000905-2021-ch_it.pdf</v>
      </c>
    </row>
    <row r="41853" spans="1:2" x14ac:dyDescent="0.2">
      <c r="A41853" s="1" t="s">
        <v>42727</v>
      </c>
      <c r="B41853" t="str">
        <f t="shared" si="1350"/>
        <v>https://www.udobaer.de/out/media/public/cust/others/s0000905-2021-ch_it.pdf</v>
      </c>
    </row>
    <row r="41854" spans="1:2" x14ac:dyDescent="0.2">
      <c r="A41854" s="1" t="s">
        <v>42728</v>
      </c>
      <c r="B41854" t="str">
        <f t="shared" si="1350"/>
        <v>https://www.udobaer.de/out/media/public/cust/others/s0000905-2021-ch_it.pdf</v>
      </c>
    </row>
    <row r="41855" spans="1:2" x14ac:dyDescent="0.2">
      <c r="A41855" s="1" t="s">
        <v>42729</v>
      </c>
      <c r="B41855" t="str">
        <f t="shared" si="1350"/>
        <v>https://www.udobaer.de/out/media/public/cust/others/s0000905-2021-ch_it.pdf</v>
      </c>
    </row>
    <row r="41856" spans="1:2" x14ac:dyDescent="0.2">
      <c r="A41856" s="1" t="s">
        <v>42730</v>
      </c>
      <c r="B41856" t="str">
        <f t="shared" si="1350"/>
        <v>https://www.udobaer.de/out/media/public/cust/others/s0000905-2021-ch_it.pdf</v>
      </c>
    </row>
    <row r="41857" spans="1:2" x14ac:dyDescent="0.2">
      <c r="A41857" s="1" t="s">
        <v>42731</v>
      </c>
      <c r="B41857" t="str">
        <f t="shared" si="1350"/>
        <v>https://www.udobaer.de/out/media/public/cust/others/s0000905-2021-ch_it.pdf</v>
      </c>
    </row>
    <row r="41858" spans="1:2" x14ac:dyDescent="0.2">
      <c r="A41858" s="1" t="s">
        <v>42732</v>
      </c>
      <c r="B41858" t="str">
        <f t="shared" si="1350"/>
        <v>https://www.udobaer.de/out/media/public/cust/others/s0000905-2021-ch_it.pdf</v>
      </c>
    </row>
    <row r="41859" spans="1:2" x14ac:dyDescent="0.2">
      <c r="A41859" s="1" t="s">
        <v>42733</v>
      </c>
      <c r="B41859" t="str">
        <f t="shared" si="1350"/>
        <v>https://www.udobaer.de/out/media/public/cust/others/s0000905-2021-ch_it.pdf</v>
      </c>
    </row>
    <row r="41860" spans="1:2" x14ac:dyDescent="0.2">
      <c r="A41860" s="1" t="s">
        <v>42734</v>
      </c>
      <c r="B41860" t="str">
        <f t="shared" si="1350"/>
        <v>https://www.udobaer.de/out/media/public/cust/others/s0000905-2021-ch_it.pdf</v>
      </c>
    </row>
    <row r="41861" spans="1:2" x14ac:dyDescent="0.2">
      <c r="A41861" s="1" t="s">
        <v>42735</v>
      </c>
      <c r="B41861" t="str">
        <f t="shared" si="1350"/>
        <v>https://www.udobaer.de/out/media/public/cust/others/s0000905-2021-ch_it.pdf</v>
      </c>
    </row>
    <row r="41862" spans="1:2" x14ac:dyDescent="0.2">
      <c r="A41862" s="1" t="s">
        <v>42736</v>
      </c>
      <c r="B41862" t="str">
        <f t="shared" si="1350"/>
        <v>https://www.udobaer.de/out/media/public/cust/others/s0000905-2021-ch_it.pdf</v>
      </c>
    </row>
    <row r="41863" spans="1:2" x14ac:dyDescent="0.2">
      <c r="A41863" s="1" t="s">
        <v>42737</v>
      </c>
      <c r="B41863" t="str">
        <f t="shared" si="1350"/>
        <v>https://www.udobaer.de/out/media/public/cust/others/s0000905-2021-ch_it.pdf</v>
      </c>
    </row>
    <row r="41864" spans="1:2" x14ac:dyDescent="0.2">
      <c r="A41864" s="1" t="s">
        <v>42738</v>
      </c>
      <c r="B41864" t="str">
        <f t="shared" si="1350"/>
        <v>https://www.udobaer.de/out/media/public/cust/others/s0000905-2021-ch_it.pdf</v>
      </c>
    </row>
    <row r="41865" spans="1:2" x14ac:dyDescent="0.2">
      <c r="A41865" s="1" t="s">
        <v>42739</v>
      </c>
      <c r="B41865" t="str">
        <f t="shared" si="1350"/>
        <v>https://www.udobaer.de/out/media/public/cust/others/s0000905-2021-ch_it.pdf</v>
      </c>
    </row>
    <row r="41866" spans="1:2" x14ac:dyDescent="0.2">
      <c r="A41866" s="1" t="s">
        <v>42740</v>
      </c>
      <c r="B41866" t="str">
        <f t="shared" si="1350"/>
        <v>https://www.udobaer.de/out/media/public/cust/others/s0000905-2021-ch_it.pdf</v>
      </c>
    </row>
    <row r="41867" spans="1:2" x14ac:dyDescent="0.2">
      <c r="A41867" s="1" t="s">
        <v>42741</v>
      </c>
      <c r="B41867" t="str">
        <f t="shared" si="1350"/>
        <v>https://www.udobaer.de/out/media/public/cust/others/s0000905-2021-ch_it.pdf</v>
      </c>
    </row>
    <row r="41868" spans="1:2" x14ac:dyDescent="0.2">
      <c r="A41868" s="1" t="s">
        <v>42742</v>
      </c>
      <c r="B41868" t="str">
        <f t="shared" si="1350"/>
        <v>https://www.udobaer.de/out/media/public/cust/others/s0000905-2021-ch_it.pdf</v>
      </c>
    </row>
    <row r="41869" spans="1:2" x14ac:dyDescent="0.2">
      <c r="A41869" s="1" t="s">
        <v>42743</v>
      </c>
      <c r="B41869" t="str">
        <f t="shared" si="1350"/>
        <v>https://www.udobaer.de/out/media/public/cust/others/s0000905-2021-ch_it.pdf</v>
      </c>
    </row>
    <row r="41870" spans="1:2" x14ac:dyDescent="0.2">
      <c r="A41870" s="1" t="s">
        <v>42745</v>
      </c>
      <c r="B41870" t="str">
        <f t="shared" si="1350"/>
        <v>https://www.udobaer.de/out/media/public/cust/others/s0000905-2021-ch_it.pdf</v>
      </c>
    </row>
    <row r="41871" spans="1:2" x14ac:dyDescent="0.2">
      <c r="A41871" s="1" t="s">
        <v>42746</v>
      </c>
      <c r="B41871" t="str">
        <f t="shared" si="1350"/>
        <v>https://www.udobaer.de/out/media/public/cust/others/s0000905-2021-ch_it.pdf</v>
      </c>
    </row>
    <row r="41872" spans="1:2" x14ac:dyDescent="0.2">
      <c r="A41872" s="1" t="s">
        <v>42747</v>
      </c>
      <c r="B41872" t="str">
        <f t="shared" si="1350"/>
        <v>https://www.udobaer.de/out/media/public/cust/others/s0000905-2021-ch_it.pdf</v>
      </c>
    </row>
    <row r="41873" spans="1:2" x14ac:dyDescent="0.2">
      <c r="A41873" s="1" t="s">
        <v>42748</v>
      </c>
      <c r="B41873" t="str">
        <f t="shared" si="1350"/>
        <v>https://www.udobaer.de/out/media/public/cust/others/s0000905-2021-ch_it.pdf</v>
      </c>
    </row>
    <row r="41874" spans="1:2" x14ac:dyDescent="0.2">
      <c r="A41874" s="1" t="s">
        <v>42749</v>
      </c>
      <c r="B41874" t="str">
        <f t="shared" si="1350"/>
        <v>https://www.udobaer.de/out/media/public/cust/others/s0000905-2021-ch_it.pdf</v>
      </c>
    </row>
    <row r="41875" spans="1:2" x14ac:dyDescent="0.2">
      <c r="A41875" s="1" t="s">
        <v>42750</v>
      </c>
      <c r="B41875" t="str">
        <f t="shared" si="1350"/>
        <v>https://www.udobaer.de/out/media/public/cust/others/s0000905-2021-ch_it.pdf</v>
      </c>
    </row>
    <row r="41876" spans="1:2" x14ac:dyDescent="0.2">
      <c r="A41876" s="1" t="s">
        <v>42751</v>
      </c>
      <c r="B41876" t="str">
        <f t="shared" si="1350"/>
        <v>https://www.udobaer.de/out/media/public/cust/others/s0000905-2021-ch_it.pdf</v>
      </c>
    </row>
    <row r="41877" spans="1:2" x14ac:dyDescent="0.2">
      <c r="A41877" s="1" t="s">
        <v>42752</v>
      </c>
      <c r="B41877" t="str">
        <f t="shared" si="1350"/>
        <v>https://www.udobaer.de/out/media/public/cust/others/s0000905-2021-ch_it.pdf</v>
      </c>
    </row>
    <row r="41878" spans="1:2" x14ac:dyDescent="0.2">
      <c r="A41878" s="1" t="s">
        <v>42753</v>
      </c>
      <c r="B41878" t="str">
        <f t="shared" ref="B41878:B41909" si="1351">HYPERLINK("https://www.udobaer.de/out/media/public/cust/others/s0000905-2021-ch_it.pdf")</f>
        <v>https://www.udobaer.de/out/media/public/cust/others/s0000905-2021-ch_it.pdf</v>
      </c>
    </row>
    <row r="41879" spans="1:2" x14ac:dyDescent="0.2">
      <c r="A41879" s="1" t="s">
        <v>42754</v>
      </c>
      <c r="B41879" t="str">
        <f t="shared" si="1351"/>
        <v>https://www.udobaer.de/out/media/public/cust/others/s0000905-2021-ch_it.pdf</v>
      </c>
    </row>
    <row r="41880" spans="1:2" x14ac:dyDescent="0.2">
      <c r="A41880" s="1" t="s">
        <v>42756</v>
      </c>
      <c r="B41880" t="str">
        <f t="shared" si="1351"/>
        <v>https://www.udobaer.de/out/media/public/cust/others/s0000905-2021-ch_it.pdf</v>
      </c>
    </row>
    <row r="41881" spans="1:2" x14ac:dyDescent="0.2">
      <c r="A41881" s="1" t="s">
        <v>42757</v>
      </c>
      <c r="B41881" t="str">
        <f t="shared" si="1351"/>
        <v>https://www.udobaer.de/out/media/public/cust/others/s0000905-2021-ch_it.pdf</v>
      </c>
    </row>
    <row r="41882" spans="1:2" x14ac:dyDescent="0.2">
      <c r="A41882" s="1" t="s">
        <v>42758</v>
      </c>
      <c r="B41882" t="str">
        <f t="shared" si="1351"/>
        <v>https://www.udobaer.de/out/media/public/cust/others/s0000905-2021-ch_it.pdf</v>
      </c>
    </row>
    <row r="41883" spans="1:2" x14ac:dyDescent="0.2">
      <c r="A41883" s="1" t="s">
        <v>42759</v>
      </c>
      <c r="B41883" t="str">
        <f t="shared" si="1351"/>
        <v>https://www.udobaer.de/out/media/public/cust/others/s0000905-2021-ch_it.pdf</v>
      </c>
    </row>
    <row r="41884" spans="1:2" x14ac:dyDescent="0.2">
      <c r="A41884" s="1" t="s">
        <v>42761</v>
      </c>
      <c r="B41884" t="str">
        <f t="shared" si="1351"/>
        <v>https://www.udobaer.de/out/media/public/cust/others/s0000905-2021-ch_it.pdf</v>
      </c>
    </row>
    <row r="41885" spans="1:2" x14ac:dyDescent="0.2">
      <c r="A41885" s="1" t="s">
        <v>42851</v>
      </c>
      <c r="B41885" t="str">
        <f t="shared" si="1351"/>
        <v>https://www.udobaer.de/out/media/public/cust/others/s0000905-2021-ch_it.pdf</v>
      </c>
    </row>
    <row r="41886" spans="1:2" x14ac:dyDescent="0.2">
      <c r="A41886" s="1" t="s">
        <v>42852</v>
      </c>
      <c r="B41886" t="str">
        <f t="shared" si="1351"/>
        <v>https://www.udobaer.de/out/media/public/cust/others/s0000905-2021-ch_it.pdf</v>
      </c>
    </row>
    <row r="41887" spans="1:2" x14ac:dyDescent="0.2">
      <c r="A41887" s="1" t="s">
        <v>42853</v>
      </c>
      <c r="B41887" t="str">
        <f t="shared" si="1351"/>
        <v>https://www.udobaer.de/out/media/public/cust/others/s0000905-2021-ch_it.pdf</v>
      </c>
    </row>
    <row r="41888" spans="1:2" x14ac:dyDescent="0.2">
      <c r="A41888" s="1" t="s">
        <v>42854</v>
      </c>
      <c r="B41888" t="str">
        <f t="shared" si="1351"/>
        <v>https://www.udobaer.de/out/media/public/cust/others/s0000905-2021-ch_it.pdf</v>
      </c>
    </row>
    <row r="41889" spans="1:2" x14ac:dyDescent="0.2">
      <c r="A41889" s="1" t="s">
        <v>42855</v>
      </c>
      <c r="B41889" t="str">
        <f t="shared" si="1351"/>
        <v>https://www.udobaer.de/out/media/public/cust/others/s0000905-2021-ch_it.pdf</v>
      </c>
    </row>
    <row r="41890" spans="1:2" x14ac:dyDescent="0.2">
      <c r="A41890" s="1" t="s">
        <v>42856</v>
      </c>
      <c r="B41890" t="str">
        <f t="shared" si="1351"/>
        <v>https://www.udobaer.de/out/media/public/cust/others/s0000905-2021-ch_it.pdf</v>
      </c>
    </row>
    <row r="41891" spans="1:2" x14ac:dyDescent="0.2">
      <c r="A41891" s="1" t="s">
        <v>42857</v>
      </c>
      <c r="B41891" t="str">
        <f t="shared" si="1351"/>
        <v>https://www.udobaer.de/out/media/public/cust/others/s0000905-2021-ch_it.pdf</v>
      </c>
    </row>
    <row r="41892" spans="1:2" x14ac:dyDescent="0.2">
      <c r="A41892" s="1" t="s">
        <v>42858</v>
      </c>
      <c r="B41892" t="str">
        <f t="shared" si="1351"/>
        <v>https://www.udobaer.de/out/media/public/cust/others/s0000905-2021-ch_it.pdf</v>
      </c>
    </row>
    <row r="41893" spans="1:2" x14ac:dyDescent="0.2">
      <c r="A41893" s="1" t="s">
        <v>42859</v>
      </c>
      <c r="B41893" t="str">
        <f t="shared" si="1351"/>
        <v>https://www.udobaer.de/out/media/public/cust/others/s0000905-2021-ch_it.pdf</v>
      </c>
    </row>
    <row r="41894" spans="1:2" x14ac:dyDescent="0.2">
      <c r="A41894" s="1" t="s">
        <v>42860</v>
      </c>
      <c r="B41894" t="str">
        <f t="shared" si="1351"/>
        <v>https://www.udobaer.de/out/media/public/cust/others/s0000905-2021-ch_it.pdf</v>
      </c>
    </row>
    <row r="41895" spans="1:2" x14ac:dyDescent="0.2">
      <c r="A41895" s="1" t="s">
        <v>42861</v>
      </c>
      <c r="B41895" t="str">
        <f t="shared" si="1351"/>
        <v>https://www.udobaer.de/out/media/public/cust/others/s0000905-2021-ch_it.pdf</v>
      </c>
    </row>
    <row r="41896" spans="1:2" x14ac:dyDescent="0.2">
      <c r="A41896" s="1" t="s">
        <v>42862</v>
      </c>
      <c r="B41896" t="str">
        <f t="shared" si="1351"/>
        <v>https://www.udobaer.de/out/media/public/cust/others/s0000905-2021-ch_it.pdf</v>
      </c>
    </row>
    <row r="41897" spans="1:2" x14ac:dyDescent="0.2">
      <c r="A41897" s="1" t="s">
        <v>42863</v>
      </c>
      <c r="B41897" t="str">
        <f t="shared" si="1351"/>
        <v>https://www.udobaer.de/out/media/public/cust/others/s0000905-2021-ch_it.pdf</v>
      </c>
    </row>
    <row r="41898" spans="1:2" x14ac:dyDescent="0.2">
      <c r="A41898" s="1" t="s">
        <v>42864</v>
      </c>
      <c r="B41898" t="str">
        <f t="shared" si="1351"/>
        <v>https://www.udobaer.de/out/media/public/cust/others/s0000905-2021-ch_it.pdf</v>
      </c>
    </row>
    <row r="41899" spans="1:2" x14ac:dyDescent="0.2">
      <c r="A41899" s="1" t="s">
        <v>42865</v>
      </c>
      <c r="B41899" t="str">
        <f t="shared" si="1351"/>
        <v>https://www.udobaer.de/out/media/public/cust/others/s0000905-2021-ch_it.pdf</v>
      </c>
    </row>
    <row r="41900" spans="1:2" x14ac:dyDescent="0.2">
      <c r="A41900" s="1" t="s">
        <v>42866</v>
      </c>
      <c r="B41900" t="str">
        <f t="shared" si="1351"/>
        <v>https://www.udobaer.de/out/media/public/cust/others/s0000905-2021-ch_it.pdf</v>
      </c>
    </row>
    <row r="41901" spans="1:2" x14ac:dyDescent="0.2">
      <c r="A41901" s="1" t="s">
        <v>42867</v>
      </c>
      <c r="B41901" t="str">
        <f t="shared" si="1351"/>
        <v>https://www.udobaer.de/out/media/public/cust/others/s0000905-2021-ch_it.pdf</v>
      </c>
    </row>
    <row r="41902" spans="1:2" x14ac:dyDescent="0.2">
      <c r="A41902" s="1" t="s">
        <v>42868</v>
      </c>
      <c r="B41902" t="str">
        <f t="shared" si="1351"/>
        <v>https://www.udobaer.de/out/media/public/cust/others/s0000905-2021-ch_it.pdf</v>
      </c>
    </row>
    <row r="41903" spans="1:2" x14ac:dyDescent="0.2">
      <c r="A41903" s="1" t="s">
        <v>42869</v>
      </c>
      <c r="B41903" t="str">
        <f t="shared" si="1351"/>
        <v>https://www.udobaer.de/out/media/public/cust/others/s0000905-2021-ch_it.pdf</v>
      </c>
    </row>
    <row r="41904" spans="1:2" x14ac:dyDescent="0.2">
      <c r="A41904" s="1" t="s">
        <v>42870</v>
      </c>
      <c r="B41904" t="str">
        <f t="shared" si="1351"/>
        <v>https://www.udobaer.de/out/media/public/cust/others/s0000905-2021-ch_it.pdf</v>
      </c>
    </row>
    <row r="41905" spans="1:2" x14ac:dyDescent="0.2">
      <c r="A41905" s="1" t="s">
        <v>42871</v>
      </c>
      <c r="B41905" t="str">
        <f t="shared" si="1351"/>
        <v>https://www.udobaer.de/out/media/public/cust/others/s0000905-2021-ch_it.pdf</v>
      </c>
    </row>
    <row r="41906" spans="1:2" x14ac:dyDescent="0.2">
      <c r="A41906" s="1" t="s">
        <v>42872</v>
      </c>
      <c r="B41906" t="str">
        <f t="shared" si="1351"/>
        <v>https://www.udobaer.de/out/media/public/cust/others/s0000905-2021-ch_it.pdf</v>
      </c>
    </row>
    <row r="41907" spans="1:2" x14ac:dyDescent="0.2">
      <c r="A41907" s="1" t="s">
        <v>42873</v>
      </c>
      <c r="B41907" t="str">
        <f t="shared" si="1351"/>
        <v>https://www.udobaer.de/out/media/public/cust/others/s0000905-2021-ch_it.pdf</v>
      </c>
    </row>
    <row r="41908" spans="1:2" x14ac:dyDescent="0.2">
      <c r="A41908" s="1" t="s">
        <v>42874</v>
      </c>
      <c r="B41908" t="str">
        <f t="shared" si="1351"/>
        <v>https://www.udobaer.de/out/media/public/cust/others/s0000905-2021-ch_it.pdf</v>
      </c>
    </row>
    <row r="41909" spans="1:2" x14ac:dyDescent="0.2">
      <c r="A41909" s="1" t="s">
        <v>42875</v>
      </c>
      <c r="B41909" t="str">
        <f t="shared" si="1351"/>
        <v>https://www.udobaer.de/out/media/public/cust/others/s0000905-2021-ch_it.pdf</v>
      </c>
    </row>
    <row r="41910" spans="1:2" x14ac:dyDescent="0.2">
      <c r="A41910" s="1" t="s">
        <v>42876</v>
      </c>
      <c r="B41910" t="str">
        <f t="shared" ref="B41910:B41941" si="1352">HYPERLINK("https://www.udobaer.de/out/media/public/cust/others/s0000905-2021-ch_it.pdf")</f>
        <v>https://www.udobaer.de/out/media/public/cust/others/s0000905-2021-ch_it.pdf</v>
      </c>
    </row>
    <row r="41911" spans="1:2" x14ac:dyDescent="0.2">
      <c r="A41911" s="1" t="s">
        <v>42877</v>
      </c>
      <c r="B41911" t="str">
        <f t="shared" si="1352"/>
        <v>https://www.udobaer.de/out/media/public/cust/others/s0000905-2021-ch_it.pdf</v>
      </c>
    </row>
    <row r="41912" spans="1:2" x14ac:dyDescent="0.2">
      <c r="A41912" s="1" t="s">
        <v>42878</v>
      </c>
      <c r="B41912" t="str">
        <f t="shared" si="1352"/>
        <v>https://www.udobaer.de/out/media/public/cust/others/s0000905-2021-ch_it.pdf</v>
      </c>
    </row>
    <row r="41913" spans="1:2" x14ac:dyDescent="0.2">
      <c r="A41913" s="1" t="s">
        <v>42879</v>
      </c>
      <c r="B41913" t="str">
        <f t="shared" si="1352"/>
        <v>https://www.udobaer.de/out/media/public/cust/others/s0000905-2021-ch_it.pdf</v>
      </c>
    </row>
    <row r="41914" spans="1:2" x14ac:dyDescent="0.2">
      <c r="A41914" s="1" t="s">
        <v>42880</v>
      </c>
      <c r="B41914" t="str">
        <f t="shared" si="1352"/>
        <v>https://www.udobaer.de/out/media/public/cust/others/s0000905-2021-ch_it.pdf</v>
      </c>
    </row>
    <row r="41915" spans="1:2" x14ac:dyDescent="0.2">
      <c r="A41915" s="1" t="s">
        <v>42881</v>
      </c>
      <c r="B41915" t="str">
        <f t="shared" si="1352"/>
        <v>https://www.udobaer.de/out/media/public/cust/others/s0000905-2021-ch_it.pdf</v>
      </c>
    </row>
    <row r="41916" spans="1:2" x14ac:dyDescent="0.2">
      <c r="A41916" s="1" t="s">
        <v>42884</v>
      </c>
      <c r="B41916" t="str">
        <f t="shared" si="1352"/>
        <v>https://www.udobaer.de/out/media/public/cust/others/s0000905-2021-ch_it.pdf</v>
      </c>
    </row>
    <row r="41917" spans="1:2" x14ac:dyDescent="0.2">
      <c r="A41917" s="1" t="s">
        <v>42885</v>
      </c>
      <c r="B41917" t="str">
        <f t="shared" si="1352"/>
        <v>https://www.udobaer.de/out/media/public/cust/others/s0000905-2021-ch_it.pdf</v>
      </c>
    </row>
    <row r="41918" spans="1:2" x14ac:dyDescent="0.2">
      <c r="A41918" s="1" t="s">
        <v>42886</v>
      </c>
      <c r="B41918" t="str">
        <f t="shared" si="1352"/>
        <v>https://www.udobaer.de/out/media/public/cust/others/s0000905-2021-ch_it.pdf</v>
      </c>
    </row>
    <row r="41919" spans="1:2" x14ac:dyDescent="0.2">
      <c r="A41919" s="1" t="s">
        <v>42887</v>
      </c>
      <c r="B41919" t="str">
        <f t="shared" si="1352"/>
        <v>https://www.udobaer.de/out/media/public/cust/others/s0000905-2021-ch_it.pdf</v>
      </c>
    </row>
    <row r="41920" spans="1:2" x14ac:dyDescent="0.2">
      <c r="A41920" s="1" t="s">
        <v>42889</v>
      </c>
      <c r="B41920" t="str">
        <f t="shared" si="1352"/>
        <v>https://www.udobaer.de/out/media/public/cust/others/s0000905-2021-ch_it.pdf</v>
      </c>
    </row>
    <row r="41921" spans="1:2" x14ac:dyDescent="0.2">
      <c r="A41921" s="1" t="s">
        <v>42890</v>
      </c>
      <c r="B41921" t="str">
        <f t="shared" si="1352"/>
        <v>https://www.udobaer.de/out/media/public/cust/others/s0000905-2021-ch_it.pdf</v>
      </c>
    </row>
    <row r="41922" spans="1:2" x14ac:dyDescent="0.2">
      <c r="A41922" s="1" t="s">
        <v>42891</v>
      </c>
      <c r="B41922" t="str">
        <f t="shared" si="1352"/>
        <v>https://www.udobaer.de/out/media/public/cust/others/s0000905-2021-ch_it.pdf</v>
      </c>
    </row>
    <row r="41923" spans="1:2" x14ac:dyDescent="0.2">
      <c r="A41923" s="1" t="s">
        <v>43024</v>
      </c>
      <c r="B41923" t="str">
        <f t="shared" si="1352"/>
        <v>https://www.udobaer.de/out/media/public/cust/others/s0000905-2021-ch_it.pdf</v>
      </c>
    </row>
    <row r="41924" spans="1:2" x14ac:dyDescent="0.2">
      <c r="A41924" s="1" t="s">
        <v>43025</v>
      </c>
      <c r="B41924" t="str">
        <f t="shared" si="1352"/>
        <v>https://www.udobaer.de/out/media/public/cust/others/s0000905-2021-ch_it.pdf</v>
      </c>
    </row>
    <row r="41925" spans="1:2" x14ac:dyDescent="0.2">
      <c r="A41925" s="1" t="s">
        <v>43026</v>
      </c>
      <c r="B41925" t="str">
        <f t="shared" si="1352"/>
        <v>https://www.udobaer.de/out/media/public/cust/others/s0000905-2021-ch_it.pdf</v>
      </c>
    </row>
    <row r="41926" spans="1:2" x14ac:dyDescent="0.2">
      <c r="A41926" s="1" t="s">
        <v>43027</v>
      </c>
      <c r="B41926" t="str">
        <f t="shared" si="1352"/>
        <v>https://www.udobaer.de/out/media/public/cust/others/s0000905-2021-ch_it.pdf</v>
      </c>
    </row>
    <row r="41927" spans="1:2" x14ac:dyDescent="0.2">
      <c r="A41927" s="1" t="s">
        <v>43028</v>
      </c>
      <c r="B41927" t="str">
        <f t="shared" si="1352"/>
        <v>https://www.udobaer.de/out/media/public/cust/others/s0000905-2021-ch_it.pdf</v>
      </c>
    </row>
    <row r="41928" spans="1:2" x14ac:dyDescent="0.2">
      <c r="A41928" s="1" t="s">
        <v>43029</v>
      </c>
      <c r="B41928" t="str">
        <f t="shared" si="1352"/>
        <v>https://www.udobaer.de/out/media/public/cust/others/s0000905-2021-ch_it.pdf</v>
      </c>
    </row>
    <row r="41929" spans="1:2" x14ac:dyDescent="0.2">
      <c r="A41929" s="1" t="s">
        <v>43030</v>
      </c>
      <c r="B41929" t="str">
        <f t="shared" si="1352"/>
        <v>https://www.udobaer.de/out/media/public/cust/others/s0000905-2021-ch_it.pdf</v>
      </c>
    </row>
    <row r="41930" spans="1:2" x14ac:dyDescent="0.2">
      <c r="A41930" s="1" t="s">
        <v>43031</v>
      </c>
      <c r="B41930" t="str">
        <f t="shared" si="1352"/>
        <v>https://www.udobaer.de/out/media/public/cust/others/s0000905-2021-ch_it.pdf</v>
      </c>
    </row>
    <row r="41931" spans="1:2" x14ac:dyDescent="0.2">
      <c r="A41931" s="1" t="s">
        <v>43032</v>
      </c>
      <c r="B41931" t="str">
        <f t="shared" si="1352"/>
        <v>https://www.udobaer.de/out/media/public/cust/others/s0000905-2021-ch_it.pdf</v>
      </c>
    </row>
    <row r="41932" spans="1:2" x14ac:dyDescent="0.2">
      <c r="A41932" s="1" t="s">
        <v>43033</v>
      </c>
      <c r="B41932" t="str">
        <f t="shared" si="1352"/>
        <v>https://www.udobaer.de/out/media/public/cust/others/s0000905-2021-ch_it.pdf</v>
      </c>
    </row>
    <row r="41933" spans="1:2" x14ac:dyDescent="0.2">
      <c r="A41933" s="1" t="s">
        <v>43034</v>
      </c>
      <c r="B41933" t="str">
        <f t="shared" si="1352"/>
        <v>https://www.udobaer.de/out/media/public/cust/others/s0000905-2021-ch_it.pdf</v>
      </c>
    </row>
    <row r="41934" spans="1:2" x14ac:dyDescent="0.2">
      <c r="A41934" s="1" t="s">
        <v>43035</v>
      </c>
      <c r="B41934" t="str">
        <f t="shared" si="1352"/>
        <v>https://www.udobaer.de/out/media/public/cust/others/s0000905-2021-ch_it.pdf</v>
      </c>
    </row>
    <row r="41935" spans="1:2" x14ac:dyDescent="0.2">
      <c r="A41935" s="1" t="s">
        <v>43036</v>
      </c>
      <c r="B41935" t="str">
        <f t="shared" si="1352"/>
        <v>https://www.udobaer.de/out/media/public/cust/others/s0000905-2021-ch_it.pdf</v>
      </c>
    </row>
    <row r="41936" spans="1:2" x14ac:dyDescent="0.2">
      <c r="A41936" s="1" t="s">
        <v>43037</v>
      </c>
      <c r="B41936" t="str">
        <f t="shared" si="1352"/>
        <v>https://www.udobaer.de/out/media/public/cust/others/s0000905-2021-ch_it.pdf</v>
      </c>
    </row>
    <row r="41937" spans="1:2" x14ac:dyDescent="0.2">
      <c r="A41937" s="1" t="s">
        <v>43038</v>
      </c>
      <c r="B41937" t="str">
        <f t="shared" si="1352"/>
        <v>https://www.udobaer.de/out/media/public/cust/others/s0000905-2021-ch_it.pdf</v>
      </c>
    </row>
    <row r="41938" spans="1:2" x14ac:dyDescent="0.2">
      <c r="A41938" s="1" t="s">
        <v>43039</v>
      </c>
      <c r="B41938" t="str">
        <f t="shared" si="1352"/>
        <v>https://www.udobaer.de/out/media/public/cust/others/s0000905-2021-ch_it.pdf</v>
      </c>
    </row>
    <row r="41939" spans="1:2" x14ac:dyDescent="0.2">
      <c r="A41939" s="1" t="s">
        <v>43040</v>
      </c>
      <c r="B41939" t="str">
        <f t="shared" si="1352"/>
        <v>https://www.udobaer.de/out/media/public/cust/others/s0000905-2021-ch_it.pdf</v>
      </c>
    </row>
    <row r="41940" spans="1:2" x14ac:dyDescent="0.2">
      <c r="A41940" s="1" t="s">
        <v>43041</v>
      </c>
      <c r="B41940" t="str">
        <f t="shared" si="1352"/>
        <v>https://www.udobaer.de/out/media/public/cust/others/s0000905-2021-ch_it.pdf</v>
      </c>
    </row>
    <row r="41941" spans="1:2" x14ac:dyDescent="0.2">
      <c r="A41941" s="1" t="s">
        <v>43042</v>
      </c>
      <c r="B41941" t="str">
        <f t="shared" si="1352"/>
        <v>https://www.udobaer.de/out/media/public/cust/others/s0000905-2021-ch_it.pdf</v>
      </c>
    </row>
    <row r="41942" spans="1:2" x14ac:dyDescent="0.2">
      <c r="A41942" s="1" t="s">
        <v>43043</v>
      </c>
      <c r="B41942" t="str">
        <f t="shared" ref="B41942:B41976" si="1353">HYPERLINK("https://www.udobaer.de/out/media/public/cust/others/s0000905-2021-ch_it.pdf")</f>
        <v>https://www.udobaer.de/out/media/public/cust/others/s0000905-2021-ch_it.pdf</v>
      </c>
    </row>
    <row r="41943" spans="1:2" x14ac:dyDescent="0.2">
      <c r="A41943" s="1" t="s">
        <v>43044</v>
      </c>
      <c r="B41943" t="str">
        <f t="shared" si="1353"/>
        <v>https://www.udobaer.de/out/media/public/cust/others/s0000905-2021-ch_it.pdf</v>
      </c>
    </row>
    <row r="41944" spans="1:2" x14ac:dyDescent="0.2">
      <c r="A41944" s="1" t="s">
        <v>43045</v>
      </c>
      <c r="B41944" t="str">
        <f t="shared" si="1353"/>
        <v>https://www.udobaer.de/out/media/public/cust/others/s0000905-2021-ch_it.pdf</v>
      </c>
    </row>
    <row r="41945" spans="1:2" x14ac:dyDescent="0.2">
      <c r="A41945" s="1" t="s">
        <v>43046</v>
      </c>
      <c r="B41945" t="str">
        <f t="shared" si="1353"/>
        <v>https://www.udobaer.de/out/media/public/cust/others/s0000905-2021-ch_it.pdf</v>
      </c>
    </row>
    <row r="41946" spans="1:2" x14ac:dyDescent="0.2">
      <c r="A41946" s="1" t="s">
        <v>43047</v>
      </c>
      <c r="B41946" t="str">
        <f t="shared" si="1353"/>
        <v>https://www.udobaer.de/out/media/public/cust/others/s0000905-2021-ch_it.pdf</v>
      </c>
    </row>
    <row r="41947" spans="1:2" x14ac:dyDescent="0.2">
      <c r="A41947" s="1" t="s">
        <v>43048</v>
      </c>
      <c r="B41947" t="str">
        <f t="shared" si="1353"/>
        <v>https://www.udobaer.de/out/media/public/cust/others/s0000905-2021-ch_it.pdf</v>
      </c>
    </row>
    <row r="41948" spans="1:2" x14ac:dyDescent="0.2">
      <c r="A41948" s="1" t="s">
        <v>43049</v>
      </c>
      <c r="B41948" t="str">
        <f t="shared" si="1353"/>
        <v>https://www.udobaer.de/out/media/public/cust/others/s0000905-2021-ch_it.pdf</v>
      </c>
    </row>
    <row r="41949" spans="1:2" x14ac:dyDescent="0.2">
      <c r="A41949" s="1" t="s">
        <v>43050</v>
      </c>
      <c r="B41949" t="str">
        <f t="shared" si="1353"/>
        <v>https://www.udobaer.de/out/media/public/cust/others/s0000905-2021-ch_it.pdf</v>
      </c>
    </row>
    <row r="41950" spans="1:2" x14ac:dyDescent="0.2">
      <c r="A41950" s="1" t="s">
        <v>43051</v>
      </c>
      <c r="B41950" t="str">
        <f t="shared" si="1353"/>
        <v>https://www.udobaer.de/out/media/public/cust/others/s0000905-2021-ch_it.pdf</v>
      </c>
    </row>
    <row r="41951" spans="1:2" x14ac:dyDescent="0.2">
      <c r="A41951" s="1" t="s">
        <v>43052</v>
      </c>
      <c r="B41951" t="str">
        <f t="shared" si="1353"/>
        <v>https://www.udobaer.de/out/media/public/cust/others/s0000905-2021-ch_it.pdf</v>
      </c>
    </row>
    <row r="41952" spans="1:2" x14ac:dyDescent="0.2">
      <c r="A41952" s="1" t="s">
        <v>43053</v>
      </c>
      <c r="B41952" t="str">
        <f t="shared" si="1353"/>
        <v>https://www.udobaer.de/out/media/public/cust/others/s0000905-2021-ch_it.pdf</v>
      </c>
    </row>
    <row r="41953" spans="1:2" x14ac:dyDescent="0.2">
      <c r="A41953" s="1" t="s">
        <v>43054</v>
      </c>
      <c r="B41953" t="str">
        <f t="shared" si="1353"/>
        <v>https://www.udobaer.de/out/media/public/cust/others/s0000905-2021-ch_it.pdf</v>
      </c>
    </row>
    <row r="41954" spans="1:2" x14ac:dyDescent="0.2">
      <c r="A41954" s="1" t="s">
        <v>43055</v>
      </c>
      <c r="B41954" t="str">
        <f t="shared" si="1353"/>
        <v>https://www.udobaer.de/out/media/public/cust/others/s0000905-2021-ch_it.pdf</v>
      </c>
    </row>
    <row r="41955" spans="1:2" x14ac:dyDescent="0.2">
      <c r="A41955" s="1" t="s">
        <v>43056</v>
      </c>
      <c r="B41955" t="str">
        <f t="shared" si="1353"/>
        <v>https://www.udobaer.de/out/media/public/cust/others/s0000905-2021-ch_it.pdf</v>
      </c>
    </row>
    <row r="41956" spans="1:2" x14ac:dyDescent="0.2">
      <c r="A41956" s="1" t="s">
        <v>43057</v>
      </c>
      <c r="B41956" t="str">
        <f t="shared" si="1353"/>
        <v>https://www.udobaer.de/out/media/public/cust/others/s0000905-2021-ch_it.pdf</v>
      </c>
    </row>
    <row r="41957" spans="1:2" x14ac:dyDescent="0.2">
      <c r="A41957" s="1" t="s">
        <v>43058</v>
      </c>
      <c r="B41957" t="str">
        <f t="shared" si="1353"/>
        <v>https://www.udobaer.de/out/media/public/cust/others/s0000905-2021-ch_it.pdf</v>
      </c>
    </row>
    <row r="41958" spans="1:2" x14ac:dyDescent="0.2">
      <c r="A41958" s="1" t="s">
        <v>43059</v>
      </c>
      <c r="B41958" t="str">
        <f t="shared" si="1353"/>
        <v>https://www.udobaer.de/out/media/public/cust/others/s0000905-2021-ch_it.pdf</v>
      </c>
    </row>
    <row r="41959" spans="1:2" x14ac:dyDescent="0.2">
      <c r="A41959" s="1" t="s">
        <v>43060</v>
      </c>
      <c r="B41959" t="str">
        <f t="shared" si="1353"/>
        <v>https://www.udobaer.de/out/media/public/cust/others/s0000905-2021-ch_it.pdf</v>
      </c>
    </row>
    <row r="41960" spans="1:2" x14ac:dyDescent="0.2">
      <c r="A41960" s="1" t="s">
        <v>43061</v>
      </c>
      <c r="B41960" t="str">
        <f t="shared" si="1353"/>
        <v>https://www.udobaer.de/out/media/public/cust/others/s0000905-2021-ch_it.pdf</v>
      </c>
    </row>
    <row r="41961" spans="1:2" x14ac:dyDescent="0.2">
      <c r="A41961" s="1" t="s">
        <v>43062</v>
      </c>
      <c r="B41961" t="str">
        <f t="shared" si="1353"/>
        <v>https://www.udobaer.de/out/media/public/cust/others/s0000905-2021-ch_it.pdf</v>
      </c>
    </row>
    <row r="41962" spans="1:2" x14ac:dyDescent="0.2">
      <c r="A41962" s="1" t="s">
        <v>43063</v>
      </c>
      <c r="B41962" t="str">
        <f t="shared" si="1353"/>
        <v>https://www.udobaer.de/out/media/public/cust/others/s0000905-2021-ch_it.pdf</v>
      </c>
    </row>
    <row r="41963" spans="1:2" x14ac:dyDescent="0.2">
      <c r="A41963" s="1" t="s">
        <v>43064</v>
      </c>
      <c r="B41963" t="str">
        <f t="shared" si="1353"/>
        <v>https://www.udobaer.de/out/media/public/cust/others/s0000905-2021-ch_it.pdf</v>
      </c>
    </row>
    <row r="41964" spans="1:2" x14ac:dyDescent="0.2">
      <c r="A41964" s="1" t="s">
        <v>43065</v>
      </c>
      <c r="B41964" t="str">
        <f t="shared" si="1353"/>
        <v>https://www.udobaer.de/out/media/public/cust/others/s0000905-2021-ch_it.pdf</v>
      </c>
    </row>
    <row r="41965" spans="1:2" x14ac:dyDescent="0.2">
      <c r="A41965" s="1" t="s">
        <v>43066</v>
      </c>
      <c r="B41965" t="str">
        <f t="shared" si="1353"/>
        <v>https://www.udobaer.de/out/media/public/cust/others/s0000905-2021-ch_it.pdf</v>
      </c>
    </row>
    <row r="41966" spans="1:2" x14ac:dyDescent="0.2">
      <c r="A41966" s="1" t="s">
        <v>43067</v>
      </c>
      <c r="B41966" t="str">
        <f t="shared" si="1353"/>
        <v>https://www.udobaer.de/out/media/public/cust/others/s0000905-2021-ch_it.pdf</v>
      </c>
    </row>
    <row r="41967" spans="1:2" x14ac:dyDescent="0.2">
      <c r="A41967" s="1" t="s">
        <v>43068</v>
      </c>
      <c r="B41967" t="str">
        <f t="shared" si="1353"/>
        <v>https://www.udobaer.de/out/media/public/cust/others/s0000905-2021-ch_it.pdf</v>
      </c>
    </row>
    <row r="41968" spans="1:2" x14ac:dyDescent="0.2">
      <c r="A41968" s="1" t="s">
        <v>43069</v>
      </c>
      <c r="B41968" t="str">
        <f t="shared" si="1353"/>
        <v>https://www.udobaer.de/out/media/public/cust/others/s0000905-2021-ch_it.pdf</v>
      </c>
    </row>
    <row r="41969" spans="1:2" x14ac:dyDescent="0.2">
      <c r="A41969" s="1" t="s">
        <v>43070</v>
      </c>
      <c r="B41969" t="str">
        <f t="shared" si="1353"/>
        <v>https://www.udobaer.de/out/media/public/cust/others/s0000905-2021-ch_it.pdf</v>
      </c>
    </row>
    <row r="41970" spans="1:2" x14ac:dyDescent="0.2">
      <c r="A41970" s="1" t="s">
        <v>43071</v>
      </c>
      <c r="B41970" t="str">
        <f t="shared" si="1353"/>
        <v>https://www.udobaer.de/out/media/public/cust/others/s0000905-2021-ch_it.pdf</v>
      </c>
    </row>
    <row r="41971" spans="1:2" x14ac:dyDescent="0.2">
      <c r="A41971" s="1" t="s">
        <v>43072</v>
      </c>
      <c r="B41971" t="str">
        <f t="shared" si="1353"/>
        <v>https://www.udobaer.de/out/media/public/cust/others/s0000905-2021-ch_it.pdf</v>
      </c>
    </row>
    <row r="41972" spans="1:2" x14ac:dyDescent="0.2">
      <c r="A41972" s="1" t="s">
        <v>43073</v>
      </c>
      <c r="B41972" t="str">
        <f t="shared" si="1353"/>
        <v>https://www.udobaer.de/out/media/public/cust/others/s0000905-2021-ch_it.pdf</v>
      </c>
    </row>
    <row r="41973" spans="1:2" x14ac:dyDescent="0.2">
      <c r="A41973" s="1" t="s">
        <v>43074</v>
      </c>
      <c r="B41973" t="str">
        <f t="shared" si="1353"/>
        <v>https://www.udobaer.de/out/media/public/cust/others/s0000905-2021-ch_it.pdf</v>
      </c>
    </row>
    <row r="41974" spans="1:2" x14ac:dyDescent="0.2">
      <c r="A41974" s="1" t="s">
        <v>43075</v>
      </c>
      <c r="B41974" t="str">
        <f t="shared" si="1353"/>
        <v>https://www.udobaer.de/out/media/public/cust/others/s0000905-2021-ch_it.pdf</v>
      </c>
    </row>
    <row r="41975" spans="1:2" x14ac:dyDescent="0.2">
      <c r="A41975" s="1" t="s">
        <v>43076</v>
      </c>
      <c r="B41975" t="str">
        <f t="shared" si="1353"/>
        <v>https://www.udobaer.de/out/media/public/cust/others/s0000905-2021-ch_it.pdf</v>
      </c>
    </row>
    <row r="41976" spans="1:2" x14ac:dyDescent="0.2">
      <c r="A41976" s="1" t="s">
        <v>43077</v>
      </c>
      <c r="B41976" t="str">
        <f t="shared" si="1353"/>
        <v>https://www.udobaer.de/out/media/public/cust/others/s0000905-2021-ch_it.pdf</v>
      </c>
    </row>
    <row r="41977" spans="1:2" x14ac:dyDescent="0.2">
      <c r="A41977" s="1" t="s">
        <v>43078</v>
      </c>
      <c r="B41977" t="str">
        <f t="shared" ref="B41977:B41989" si="1354">HYPERLINK("https://www.udobaer.de/out/media/public/cust/others/s0000906-2021-ch_it.pdf")</f>
        <v>https://www.udobaer.de/out/media/public/cust/others/s0000906-2021-ch_it.pdf</v>
      </c>
    </row>
    <row r="41978" spans="1:2" x14ac:dyDescent="0.2">
      <c r="A41978" s="1" t="s">
        <v>43079</v>
      </c>
      <c r="B41978" t="str">
        <f t="shared" si="1354"/>
        <v>https://www.udobaer.de/out/media/public/cust/others/s0000906-2021-ch_it.pdf</v>
      </c>
    </row>
    <row r="41979" spans="1:2" x14ac:dyDescent="0.2">
      <c r="A41979" s="1" t="s">
        <v>43080</v>
      </c>
      <c r="B41979" t="str">
        <f t="shared" si="1354"/>
        <v>https://www.udobaer.de/out/media/public/cust/others/s0000906-2021-ch_it.pdf</v>
      </c>
    </row>
    <row r="41980" spans="1:2" x14ac:dyDescent="0.2">
      <c r="A41980" s="1" t="s">
        <v>43081</v>
      </c>
      <c r="B41980" t="str">
        <f t="shared" si="1354"/>
        <v>https://www.udobaer.de/out/media/public/cust/others/s0000906-2021-ch_it.pdf</v>
      </c>
    </row>
    <row r="41981" spans="1:2" x14ac:dyDescent="0.2">
      <c r="A41981" s="1" t="s">
        <v>43082</v>
      </c>
      <c r="B41981" t="str">
        <f t="shared" si="1354"/>
        <v>https://www.udobaer.de/out/media/public/cust/others/s0000906-2021-ch_it.pdf</v>
      </c>
    </row>
    <row r="41982" spans="1:2" x14ac:dyDescent="0.2">
      <c r="A41982" s="1" t="s">
        <v>43083</v>
      </c>
      <c r="B41982" t="str">
        <f t="shared" si="1354"/>
        <v>https://www.udobaer.de/out/media/public/cust/others/s0000906-2021-ch_it.pdf</v>
      </c>
    </row>
    <row r="41983" spans="1:2" x14ac:dyDescent="0.2">
      <c r="A41983" s="1" t="s">
        <v>43084</v>
      </c>
      <c r="B41983" t="str">
        <f t="shared" si="1354"/>
        <v>https://www.udobaer.de/out/media/public/cust/others/s0000906-2021-ch_it.pdf</v>
      </c>
    </row>
    <row r="41984" spans="1:2" x14ac:dyDescent="0.2">
      <c r="A41984" s="1" t="s">
        <v>43085</v>
      </c>
      <c r="B41984" t="str">
        <f t="shared" si="1354"/>
        <v>https://www.udobaer.de/out/media/public/cust/others/s0000906-2021-ch_it.pdf</v>
      </c>
    </row>
    <row r="41985" spans="1:2" x14ac:dyDescent="0.2">
      <c r="A41985" s="1" t="s">
        <v>43086</v>
      </c>
      <c r="B41985" t="str">
        <f t="shared" si="1354"/>
        <v>https://www.udobaer.de/out/media/public/cust/others/s0000906-2021-ch_it.pdf</v>
      </c>
    </row>
    <row r="41986" spans="1:2" x14ac:dyDescent="0.2">
      <c r="A41986" s="1" t="s">
        <v>43087</v>
      </c>
      <c r="B41986" t="str">
        <f t="shared" si="1354"/>
        <v>https://www.udobaer.de/out/media/public/cust/others/s0000906-2021-ch_it.pdf</v>
      </c>
    </row>
    <row r="41987" spans="1:2" x14ac:dyDescent="0.2">
      <c r="A41987" s="1" t="s">
        <v>43088</v>
      </c>
      <c r="B41987" t="str">
        <f t="shared" si="1354"/>
        <v>https://www.udobaer.de/out/media/public/cust/others/s0000906-2021-ch_it.pdf</v>
      </c>
    </row>
    <row r="41988" spans="1:2" x14ac:dyDescent="0.2">
      <c r="A41988" s="1" t="s">
        <v>43089</v>
      </c>
      <c r="B41988" t="str">
        <f t="shared" si="1354"/>
        <v>https://www.udobaer.de/out/media/public/cust/others/s0000906-2021-ch_it.pdf</v>
      </c>
    </row>
    <row r="41989" spans="1:2" x14ac:dyDescent="0.2">
      <c r="A41989" s="1" t="s">
        <v>43090</v>
      </c>
      <c r="B41989" t="str">
        <f t="shared" si="1354"/>
        <v>https://www.udobaer.de/out/media/public/cust/others/s0000906-2021-ch_it.pdf</v>
      </c>
    </row>
    <row r="41990" spans="1:2" x14ac:dyDescent="0.2">
      <c r="A41990" s="1" t="s">
        <v>38348</v>
      </c>
      <c r="B41990" t="str">
        <f>HYPERLINK("https://www.udobaer.de/out/media/public/cust/others/s0000909-2021-ch_it.pdf")</f>
        <v>https://www.udobaer.de/out/media/public/cust/others/s0000909-2021-ch_it.pdf</v>
      </c>
    </row>
    <row r="41991" spans="1:2" x14ac:dyDescent="0.2">
      <c r="A41991" s="1" t="s">
        <v>41358</v>
      </c>
      <c r="B41991" t="str">
        <f>HYPERLINK("https://www.udobaer.de/out/media/public/cust/others/s0000911-2021-ch_it.pdf")</f>
        <v>https://www.udobaer.de/out/media/public/cust/others/s0000911-2021-ch_it.pdf</v>
      </c>
    </row>
    <row r="41992" spans="1:2" x14ac:dyDescent="0.2">
      <c r="A41992" s="1" t="s">
        <v>41358</v>
      </c>
      <c r="B41992" t="str">
        <f>HYPERLINK("https://www.udobaer.de/out/media/public/cust/others/s0000911-2021-ch_it.pdf")</f>
        <v>https://www.udobaer.de/out/media/public/cust/others/s0000911-2021-ch_it.pdf</v>
      </c>
    </row>
    <row r="41993" spans="1:2" x14ac:dyDescent="0.2">
      <c r="A41993" s="1" t="s">
        <v>41359</v>
      </c>
      <c r="B41993" t="str">
        <f t="shared" ref="B41993:B42000" si="1355">HYPERLINK("https://www.udobaer.de/out/media/public/cust/others/s0000912-2021-ch_it.pdf")</f>
        <v>https://www.udobaer.de/out/media/public/cust/others/s0000912-2021-ch_it.pdf</v>
      </c>
    </row>
    <row r="41994" spans="1:2" x14ac:dyDescent="0.2">
      <c r="A41994" s="1" t="s">
        <v>41396</v>
      </c>
      <c r="B41994" t="str">
        <f t="shared" si="1355"/>
        <v>https://www.udobaer.de/out/media/public/cust/others/s0000912-2021-ch_it.pdf</v>
      </c>
    </row>
    <row r="41995" spans="1:2" x14ac:dyDescent="0.2">
      <c r="A41995" s="1" t="s">
        <v>41397</v>
      </c>
      <c r="B41995" t="str">
        <f t="shared" si="1355"/>
        <v>https://www.udobaer.de/out/media/public/cust/others/s0000912-2021-ch_it.pdf</v>
      </c>
    </row>
    <row r="41996" spans="1:2" x14ac:dyDescent="0.2">
      <c r="A41996" s="1" t="s">
        <v>41397</v>
      </c>
      <c r="B41996" t="str">
        <f t="shared" si="1355"/>
        <v>https://www.udobaer.de/out/media/public/cust/others/s0000912-2021-ch_it.pdf</v>
      </c>
    </row>
    <row r="41997" spans="1:2" x14ac:dyDescent="0.2">
      <c r="A41997" s="1" t="s">
        <v>41396</v>
      </c>
      <c r="B41997" t="str">
        <f t="shared" si="1355"/>
        <v>https://www.udobaer.de/out/media/public/cust/others/s0000912-2021-ch_it.pdf</v>
      </c>
    </row>
    <row r="41998" spans="1:2" x14ac:dyDescent="0.2">
      <c r="A41998" s="1" t="s">
        <v>41399</v>
      </c>
      <c r="B41998" t="str">
        <f t="shared" si="1355"/>
        <v>https://www.udobaer.de/out/media/public/cust/others/s0000912-2021-ch_it.pdf</v>
      </c>
    </row>
    <row r="41999" spans="1:2" x14ac:dyDescent="0.2">
      <c r="A41999" s="1" t="s">
        <v>41399</v>
      </c>
      <c r="B41999" t="str">
        <f t="shared" si="1355"/>
        <v>https://www.udobaer.de/out/media/public/cust/others/s0000912-2021-ch_it.pdf</v>
      </c>
    </row>
    <row r="42000" spans="1:2" x14ac:dyDescent="0.2">
      <c r="A42000" s="1" t="s">
        <v>41789</v>
      </c>
      <c r="B42000" t="str">
        <f t="shared" si="1355"/>
        <v>https://www.udobaer.de/out/media/public/cust/others/s0000912-2021-ch_it.pdf</v>
      </c>
    </row>
    <row r="42001" spans="1:2" x14ac:dyDescent="0.2">
      <c r="A42001" s="1" t="s">
        <v>1866</v>
      </c>
      <c r="B42001" t="str">
        <f t="shared" ref="B42001:B42017" si="1356">HYPERLINK("https://www.udobaer.de/out/media/public/cust/others/s0000913-2021-ch_it.pdf")</f>
        <v>https://www.udobaer.de/out/media/public/cust/others/s0000913-2021-ch_it.pdf</v>
      </c>
    </row>
    <row r="42002" spans="1:2" x14ac:dyDescent="0.2">
      <c r="A42002" s="1" t="s">
        <v>41405</v>
      </c>
      <c r="B42002" t="str">
        <f t="shared" si="1356"/>
        <v>https://www.udobaer.de/out/media/public/cust/others/s0000913-2021-ch_it.pdf</v>
      </c>
    </row>
    <row r="42003" spans="1:2" x14ac:dyDescent="0.2">
      <c r="A42003" s="1" t="s">
        <v>41406</v>
      </c>
      <c r="B42003" t="str">
        <f t="shared" si="1356"/>
        <v>https://www.udobaer.de/out/media/public/cust/others/s0000913-2021-ch_it.pdf</v>
      </c>
    </row>
    <row r="42004" spans="1:2" x14ac:dyDescent="0.2">
      <c r="A42004" s="1" t="s">
        <v>41407</v>
      </c>
      <c r="B42004" t="str">
        <f t="shared" si="1356"/>
        <v>https://www.udobaer.de/out/media/public/cust/others/s0000913-2021-ch_it.pdf</v>
      </c>
    </row>
    <row r="42005" spans="1:2" x14ac:dyDescent="0.2">
      <c r="A42005" s="1" t="s">
        <v>41408</v>
      </c>
      <c r="B42005" t="str">
        <f t="shared" si="1356"/>
        <v>https://www.udobaer.de/out/media/public/cust/others/s0000913-2021-ch_it.pdf</v>
      </c>
    </row>
    <row r="42006" spans="1:2" x14ac:dyDescent="0.2">
      <c r="A42006" s="1" t="s">
        <v>41409</v>
      </c>
      <c r="B42006" t="str">
        <f t="shared" si="1356"/>
        <v>https://www.udobaer.de/out/media/public/cust/others/s0000913-2021-ch_it.pdf</v>
      </c>
    </row>
    <row r="42007" spans="1:2" x14ac:dyDescent="0.2">
      <c r="A42007" s="1" t="s">
        <v>41410</v>
      </c>
      <c r="B42007" t="str">
        <f t="shared" si="1356"/>
        <v>https://www.udobaer.de/out/media/public/cust/others/s0000913-2021-ch_it.pdf</v>
      </c>
    </row>
    <row r="42008" spans="1:2" x14ac:dyDescent="0.2">
      <c r="A42008" s="1" t="s">
        <v>41411</v>
      </c>
      <c r="B42008" t="str">
        <f t="shared" si="1356"/>
        <v>https://www.udobaer.de/out/media/public/cust/others/s0000913-2021-ch_it.pdf</v>
      </c>
    </row>
    <row r="42009" spans="1:2" x14ac:dyDescent="0.2">
      <c r="A42009" s="1" t="s">
        <v>41412</v>
      </c>
      <c r="B42009" t="str">
        <f t="shared" si="1356"/>
        <v>https://www.udobaer.de/out/media/public/cust/others/s0000913-2021-ch_it.pdf</v>
      </c>
    </row>
    <row r="42010" spans="1:2" x14ac:dyDescent="0.2">
      <c r="A42010" s="1" t="s">
        <v>41413</v>
      </c>
      <c r="B42010" t="str">
        <f t="shared" si="1356"/>
        <v>https://www.udobaer.de/out/media/public/cust/others/s0000913-2021-ch_it.pdf</v>
      </c>
    </row>
    <row r="42011" spans="1:2" x14ac:dyDescent="0.2">
      <c r="A42011" s="1" t="s">
        <v>41414</v>
      </c>
      <c r="B42011" t="str">
        <f t="shared" si="1356"/>
        <v>https://www.udobaer.de/out/media/public/cust/others/s0000913-2021-ch_it.pdf</v>
      </c>
    </row>
    <row r="42012" spans="1:2" x14ac:dyDescent="0.2">
      <c r="A42012" s="1" t="s">
        <v>41415</v>
      </c>
      <c r="B42012" t="str">
        <f t="shared" si="1356"/>
        <v>https://www.udobaer.de/out/media/public/cust/others/s0000913-2021-ch_it.pdf</v>
      </c>
    </row>
    <row r="42013" spans="1:2" x14ac:dyDescent="0.2">
      <c r="A42013" s="1" t="s">
        <v>41416</v>
      </c>
      <c r="B42013" t="str">
        <f t="shared" si="1356"/>
        <v>https://www.udobaer.de/out/media/public/cust/others/s0000913-2021-ch_it.pdf</v>
      </c>
    </row>
    <row r="42014" spans="1:2" x14ac:dyDescent="0.2">
      <c r="A42014" s="1" t="s">
        <v>41417</v>
      </c>
      <c r="B42014" t="str">
        <f t="shared" si="1356"/>
        <v>https://www.udobaer.de/out/media/public/cust/others/s0000913-2021-ch_it.pdf</v>
      </c>
    </row>
    <row r="42015" spans="1:2" x14ac:dyDescent="0.2">
      <c r="A42015" s="1" t="s">
        <v>41418</v>
      </c>
      <c r="B42015" t="str">
        <f t="shared" si="1356"/>
        <v>https://www.udobaer.de/out/media/public/cust/others/s0000913-2021-ch_it.pdf</v>
      </c>
    </row>
    <row r="42016" spans="1:2" x14ac:dyDescent="0.2">
      <c r="A42016" s="1" t="s">
        <v>41420</v>
      </c>
      <c r="B42016" t="str">
        <f t="shared" si="1356"/>
        <v>https://www.udobaer.de/out/media/public/cust/others/s0000913-2021-ch_it.pdf</v>
      </c>
    </row>
    <row r="42017" spans="1:2" x14ac:dyDescent="0.2">
      <c r="A42017" s="1" t="s">
        <v>41421</v>
      </c>
      <c r="B42017" t="str">
        <f t="shared" si="1356"/>
        <v>https://www.udobaer.de/out/media/public/cust/others/s0000913-2021-ch_it.pdf</v>
      </c>
    </row>
    <row r="42018" spans="1:2" x14ac:dyDescent="0.2">
      <c r="A42018" s="1" t="s">
        <v>1857</v>
      </c>
      <c r="B42018" t="str">
        <f>HYPERLINK("https://www.udobaer.de/out/media/public/cust/others/s0000914-2021-ch_it.pdf")</f>
        <v>https://www.udobaer.de/out/media/public/cust/others/s0000914-2021-ch_it.pdf</v>
      </c>
    </row>
    <row r="42019" spans="1:2" x14ac:dyDescent="0.2">
      <c r="A42019" s="1" t="s">
        <v>41360</v>
      </c>
      <c r="B42019" t="str">
        <f>HYPERLINK("https://www.udobaer.de/out/media/public/cust/others/s0000914-2021-ch_it.pdf")</f>
        <v>https://www.udobaer.de/out/media/public/cust/others/s0000914-2021-ch_it.pdf</v>
      </c>
    </row>
    <row r="42020" spans="1:2" x14ac:dyDescent="0.2">
      <c r="A42020" s="1" t="s">
        <v>41361</v>
      </c>
      <c r="B42020" t="str">
        <f>HYPERLINK("https://www.udobaer.de/out/media/public/cust/others/s0000914-2021-ch_it.pdf")</f>
        <v>https://www.udobaer.de/out/media/public/cust/others/s0000914-2021-ch_it.pdf</v>
      </c>
    </row>
    <row r="42021" spans="1:2" x14ac:dyDescent="0.2">
      <c r="A42021" s="1" t="s">
        <v>41362</v>
      </c>
      <c r="B42021" t="str">
        <f>HYPERLINK("https://www.udobaer.de/out/media/public/cust/others/s0000914-2021-ch_it.pdf")</f>
        <v>https://www.udobaer.de/out/media/public/cust/others/s0000914-2021-ch_it.pdf</v>
      </c>
    </row>
    <row r="42022" spans="1:2" x14ac:dyDescent="0.2">
      <c r="A42022" s="1" t="s">
        <v>41494</v>
      </c>
      <c r="B42022" t="str">
        <f t="shared" ref="B42022:B42032" si="1357">HYPERLINK("https://www.udobaer.de/out/media/public/cust/others/s0000916-2021-ch_it.pdf")</f>
        <v>https://www.udobaer.de/out/media/public/cust/others/s0000916-2021-ch_it.pdf</v>
      </c>
    </row>
    <row r="42023" spans="1:2" x14ac:dyDescent="0.2">
      <c r="A42023" s="1" t="s">
        <v>41497</v>
      </c>
      <c r="B42023" t="str">
        <f t="shared" si="1357"/>
        <v>https://www.udobaer.de/out/media/public/cust/others/s0000916-2021-ch_it.pdf</v>
      </c>
    </row>
    <row r="42024" spans="1:2" x14ac:dyDescent="0.2">
      <c r="A42024" s="1" t="s">
        <v>41498</v>
      </c>
      <c r="B42024" t="str">
        <f t="shared" si="1357"/>
        <v>https://www.udobaer.de/out/media/public/cust/others/s0000916-2021-ch_it.pdf</v>
      </c>
    </row>
    <row r="42025" spans="1:2" x14ac:dyDescent="0.2">
      <c r="A42025" s="1" t="s">
        <v>41499</v>
      </c>
      <c r="B42025" t="str">
        <f t="shared" si="1357"/>
        <v>https://www.udobaer.de/out/media/public/cust/others/s0000916-2021-ch_it.pdf</v>
      </c>
    </row>
    <row r="42026" spans="1:2" x14ac:dyDescent="0.2">
      <c r="A42026" s="1" t="s">
        <v>41500</v>
      </c>
      <c r="B42026" t="str">
        <f t="shared" si="1357"/>
        <v>https://www.udobaer.de/out/media/public/cust/others/s0000916-2021-ch_it.pdf</v>
      </c>
    </row>
    <row r="42027" spans="1:2" x14ac:dyDescent="0.2">
      <c r="A42027" s="1" t="s">
        <v>41501</v>
      </c>
      <c r="B42027" t="str">
        <f t="shared" si="1357"/>
        <v>https://www.udobaer.de/out/media/public/cust/others/s0000916-2021-ch_it.pdf</v>
      </c>
    </row>
    <row r="42028" spans="1:2" x14ac:dyDescent="0.2">
      <c r="A42028" s="1" t="s">
        <v>41502</v>
      </c>
      <c r="B42028" t="str">
        <f t="shared" si="1357"/>
        <v>https://www.udobaer.de/out/media/public/cust/others/s0000916-2021-ch_it.pdf</v>
      </c>
    </row>
    <row r="42029" spans="1:2" x14ac:dyDescent="0.2">
      <c r="A42029" s="1" t="s">
        <v>41503</v>
      </c>
      <c r="B42029" t="str">
        <f t="shared" si="1357"/>
        <v>https://www.udobaer.de/out/media/public/cust/others/s0000916-2021-ch_it.pdf</v>
      </c>
    </row>
    <row r="42030" spans="1:2" x14ac:dyDescent="0.2">
      <c r="A42030" s="1" t="s">
        <v>41504</v>
      </c>
      <c r="B42030" t="str">
        <f t="shared" si="1357"/>
        <v>https://www.udobaer.de/out/media/public/cust/others/s0000916-2021-ch_it.pdf</v>
      </c>
    </row>
    <row r="42031" spans="1:2" x14ac:dyDescent="0.2">
      <c r="A42031" s="1" t="s">
        <v>41535</v>
      </c>
      <c r="B42031" t="str">
        <f t="shared" si="1357"/>
        <v>https://www.udobaer.de/out/media/public/cust/others/s0000916-2021-ch_it.pdf</v>
      </c>
    </row>
    <row r="42032" spans="1:2" x14ac:dyDescent="0.2">
      <c r="A42032" s="1" t="s">
        <v>41536</v>
      </c>
      <c r="B42032" t="str">
        <f t="shared" si="1357"/>
        <v>https://www.udobaer.de/out/media/public/cust/others/s0000916-2021-ch_it.pdf</v>
      </c>
    </row>
    <row r="42033" spans="1:2" x14ac:dyDescent="0.2">
      <c r="A42033" s="1" t="s">
        <v>1859</v>
      </c>
      <c r="B42033" t="str">
        <f t="shared" ref="B42033:B42044" si="1358">HYPERLINK("https://www.udobaer.de/out/media/public/cust/others/s0000917-2021-ch_it.pdf")</f>
        <v>https://www.udobaer.de/out/media/public/cust/others/s0000917-2021-ch_it.pdf</v>
      </c>
    </row>
    <row r="42034" spans="1:2" x14ac:dyDescent="0.2">
      <c r="A42034" s="1" t="s">
        <v>1868</v>
      </c>
      <c r="B42034" t="str">
        <f t="shared" si="1358"/>
        <v>https://www.udobaer.de/out/media/public/cust/others/s0000917-2021-ch_it.pdf</v>
      </c>
    </row>
    <row r="42035" spans="1:2" x14ac:dyDescent="0.2">
      <c r="A42035" s="1" t="s">
        <v>41317</v>
      </c>
      <c r="B42035" t="str">
        <f t="shared" si="1358"/>
        <v>https://www.udobaer.de/out/media/public/cust/others/s0000917-2021-ch_it.pdf</v>
      </c>
    </row>
    <row r="42036" spans="1:2" x14ac:dyDescent="0.2">
      <c r="A42036" s="1" t="s">
        <v>41318</v>
      </c>
      <c r="B42036" t="str">
        <f t="shared" si="1358"/>
        <v>https://www.udobaer.de/out/media/public/cust/others/s0000917-2021-ch_it.pdf</v>
      </c>
    </row>
    <row r="42037" spans="1:2" x14ac:dyDescent="0.2">
      <c r="A42037" s="1" t="s">
        <v>41319</v>
      </c>
      <c r="B42037" t="str">
        <f t="shared" si="1358"/>
        <v>https://www.udobaer.de/out/media/public/cust/others/s0000917-2021-ch_it.pdf</v>
      </c>
    </row>
    <row r="42038" spans="1:2" x14ac:dyDescent="0.2">
      <c r="A42038" s="1" t="s">
        <v>41354</v>
      </c>
      <c r="B42038" t="str">
        <f t="shared" si="1358"/>
        <v>https://www.udobaer.de/out/media/public/cust/others/s0000917-2021-ch_it.pdf</v>
      </c>
    </row>
    <row r="42039" spans="1:2" x14ac:dyDescent="0.2">
      <c r="A42039" s="1" t="s">
        <v>41355</v>
      </c>
      <c r="B42039" t="str">
        <f t="shared" si="1358"/>
        <v>https://www.udobaer.de/out/media/public/cust/others/s0000917-2021-ch_it.pdf</v>
      </c>
    </row>
    <row r="42040" spans="1:2" x14ac:dyDescent="0.2">
      <c r="A42040" s="1" t="s">
        <v>41381</v>
      </c>
      <c r="B42040" t="str">
        <f t="shared" si="1358"/>
        <v>https://www.udobaer.de/out/media/public/cust/others/s0000917-2021-ch_it.pdf</v>
      </c>
    </row>
    <row r="42041" spans="1:2" x14ac:dyDescent="0.2">
      <c r="A42041" s="1" t="s">
        <v>41382</v>
      </c>
      <c r="B42041" t="str">
        <f t="shared" si="1358"/>
        <v>https://www.udobaer.de/out/media/public/cust/others/s0000917-2021-ch_it.pdf</v>
      </c>
    </row>
    <row r="42042" spans="1:2" x14ac:dyDescent="0.2">
      <c r="A42042" s="1" t="s">
        <v>41383</v>
      </c>
      <c r="B42042" t="str">
        <f t="shared" si="1358"/>
        <v>https://www.udobaer.de/out/media/public/cust/others/s0000917-2021-ch_it.pdf</v>
      </c>
    </row>
    <row r="42043" spans="1:2" x14ac:dyDescent="0.2">
      <c r="A42043" s="1" t="s">
        <v>41422</v>
      </c>
      <c r="B42043" t="str">
        <f t="shared" si="1358"/>
        <v>https://www.udobaer.de/out/media/public/cust/others/s0000917-2021-ch_it.pdf</v>
      </c>
    </row>
    <row r="42044" spans="1:2" x14ac:dyDescent="0.2">
      <c r="A42044" s="1" t="s">
        <v>41792</v>
      </c>
      <c r="B42044" t="str">
        <f t="shared" si="1358"/>
        <v>https://www.udobaer.de/out/media/public/cust/others/s0000917-2021-ch_it.pdf</v>
      </c>
    </row>
    <row r="42045" spans="1:2" x14ac:dyDescent="0.2">
      <c r="A42045" s="1" t="s">
        <v>1864</v>
      </c>
      <c r="B42045" t="str">
        <f t="shared" ref="B42045:B42067" si="1359">HYPERLINK("https://www.udobaer.de/out/media/public/cust/others/s0000918-2021-ch_it.pdf")</f>
        <v>https://www.udobaer.de/out/media/public/cust/others/s0000918-2021-ch_it.pdf</v>
      </c>
    </row>
    <row r="42046" spans="1:2" x14ac:dyDescent="0.2">
      <c r="A42046" s="1" t="s">
        <v>41349</v>
      </c>
      <c r="B42046" t="str">
        <f t="shared" si="1359"/>
        <v>https://www.udobaer.de/out/media/public/cust/others/s0000918-2021-ch_it.pdf</v>
      </c>
    </row>
    <row r="42047" spans="1:2" x14ac:dyDescent="0.2">
      <c r="A42047" s="1" t="s">
        <v>41350</v>
      </c>
      <c r="B42047" t="str">
        <f t="shared" si="1359"/>
        <v>https://www.udobaer.de/out/media/public/cust/others/s0000918-2021-ch_it.pdf</v>
      </c>
    </row>
    <row r="42048" spans="1:2" x14ac:dyDescent="0.2">
      <c r="A42048" s="1" t="s">
        <v>41351</v>
      </c>
      <c r="B42048" t="str">
        <f t="shared" si="1359"/>
        <v>https://www.udobaer.de/out/media/public/cust/others/s0000918-2021-ch_it.pdf</v>
      </c>
    </row>
    <row r="42049" spans="1:2" x14ac:dyDescent="0.2">
      <c r="A42049" s="1" t="s">
        <v>41352</v>
      </c>
      <c r="B42049" t="str">
        <f t="shared" si="1359"/>
        <v>https://www.udobaer.de/out/media/public/cust/others/s0000918-2021-ch_it.pdf</v>
      </c>
    </row>
    <row r="42050" spans="1:2" x14ac:dyDescent="0.2">
      <c r="A42050" s="1" t="s">
        <v>41523</v>
      </c>
      <c r="B42050" t="str">
        <f t="shared" si="1359"/>
        <v>https://www.udobaer.de/out/media/public/cust/others/s0000918-2021-ch_it.pdf</v>
      </c>
    </row>
    <row r="42051" spans="1:2" x14ac:dyDescent="0.2">
      <c r="A42051" s="1" t="s">
        <v>41524</v>
      </c>
      <c r="B42051" t="str">
        <f t="shared" si="1359"/>
        <v>https://www.udobaer.de/out/media/public/cust/others/s0000918-2021-ch_it.pdf</v>
      </c>
    </row>
    <row r="42052" spans="1:2" x14ac:dyDescent="0.2">
      <c r="A42052" s="1" t="s">
        <v>41525</v>
      </c>
      <c r="B42052" t="str">
        <f t="shared" si="1359"/>
        <v>https://www.udobaer.de/out/media/public/cust/others/s0000918-2021-ch_it.pdf</v>
      </c>
    </row>
    <row r="42053" spans="1:2" x14ac:dyDescent="0.2">
      <c r="A42053" s="1" t="s">
        <v>41526</v>
      </c>
      <c r="B42053" t="str">
        <f t="shared" si="1359"/>
        <v>https://www.udobaer.de/out/media/public/cust/others/s0000918-2021-ch_it.pdf</v>
      </c>
    </row>
    <row r="42054" spans="1:2" x14ac:dyDescent="0.2">
      <c r="A42054" s="1" t="s">
        <v>41527</v>
      </c>
      <c r="B42054" t="str">
        <f t="shared" si="1359"/>
        <v>https://www.udobaer.de/out/media/public/cust/others/s0000918-2021-ch_it.pdf</v>
      </c>
    </row>
    <row r="42055" spans="1:2" x14ac:dyDescent="0.2">
      <c r="A42055" s="1" t="s">
        <v>41528</v>
      </c>
      <c r="B42055" t="str">
        <f t="shared" si="1359"/>
        <v>https://www.udobaer.de/out/media/public/cust/others/s0000918-2021-ch_it.pdf</v>
      </c>
    </row>
    <row r="42056" spans="1:2" x14ac:dyDescent="0.2">
      <c r="A42056" s="1" t="s">
        <v>41529</v>
      </c>
      <c r="B42056" t="str">
        <f t="shared" si="1359"/>
        <v>https://www.udobaer.de/out/media/public/cust/others/s0000918-2021-ch_it.pdf</v>
      </c>
    </row>
    <row r="42057" spans="1:2" x14ac:dyDescent="0.2">
      <c r="A42057" s="1" t="s">
        <v>41530</v>
      </c>
      <c r="B42057" t="str">
        <f t="shared" si="1359"/>
        <v>https://www.udobaer.de/out/media/public/cust/others/s0000918-2021-ch_it.pdf</v>
      </c>
    </row>
    <row r="42058" spans="1:2" x14ac:dyDescent="0.2">
      <c r="A42058" s="1" t="s">
        <v>41531</v>
      </c>
      <c r="B42058" t="str">
        <f t="shared" si="1359"/>
        <v>https://www.udobaer.de/out/media/public/cust/others/s0000918-2021-ch_it.pdf</v>
      </c>
    </row>
    <row r="42059" spans="1:2" x14ac:dyDescent="0.2">
      <c r="A42059" s="1" t="s">
        <v>41532</v>
      </c>
      <c r="B42059" t="str">
        <f t="shared" si="1359"/>
        <v>https://www.udobaer.de/out/media/public/cust/others/s0000918-2021-ch_it.pdf</v>
      </c>
    </row>
    <row r="42060" spans="1:2" x14ac:dyDescent="0.2">
      <c r="A42060" s="1" t="s">
        <v>41533</v>
      </c>
      <c r="B42060" t="str">
        <f t="shared" si="1359"/>
        <v>https://www.udobaer.de/out/media/public/cust/others/s0000918-2021-ch_it.pdf</v>
      </c>
    </row>
    <row r="42061" spans="1:2" x14ac:dyDescent="0.2">
      <c r="A42061" s="1" t="s">
        <v>41534</v>
      </c>
      <c r="B42061" t="str">
        <f t="shared" si="1359"/>
        <v>https://www.udobaer.de/out/media/public/cust/others/s0000918-2021-ch_it.pdf</v>
      </c>
    </row>
    <row r="42062" spans="1:2" x14ac:dyDescent="0.2">
      <c r="A42062" s="1" t="s">
        <v>41537</v>
      </c>
      <c r="B42062" t="str">
        <f t="shared" si="1359"/>
        <v>https://www.udobaer.de/out/media/public/cust/others/s0000918-2021-ch_it.pdf</v>
      </c>
    </row>
    <row r="42063" spans="1:2" x14ac:dyDescent="0.2">
      <c r="A42063" s="1" t="s">
        <v>41538</v>
      </c>
      <c r="B42063" t="str">
        <f t="shared" si="1359"/>
        <v>https://www.udobaer.de/out/media/public/cust/others/s0000918-2021-ch_it.pdf</v>
      </c>
    </row>
    <row r="42064" spans="1:2" x14ac:dyDescent="0.2">
      <c r="A42064" s="1" t="s">
        <v>41539</v>
      </c>
      <c r="B42064" t="str">
        <f t="shared" si="1359"/>
        <v>https://www.udobaer.de/out/media/public/cust/others/s0000918-2021-ch_it.pdf</v>
      </c>
    </row>
    <row r="42065" spans="1:2" x14ac:dyDescent="0.2">
      <c r="A42065" s="1" t="s">
        <v>41540</v>
      </c>
      <c r="B42065" t="str">
        <f t="shared" si="1359"/>
        <v>https://www.udobaer.de/out/media/public/cust/others/s0000918-2021-ch_it.pdf</v>
      </c>
    </row>
    <row r="42066" spans="1:2" x14ac:dyDescent="0.2">
      <c r="A42066" s="1" t="s">
        <v>41541</v>
      </c>
      <c r="B42066" t="str">
        <f t="shared" si="1359"/>
        <v>https://www.udobaer.de/out/media/public/cust/others/s0000918-2021-ch_it.pdf</v>
      </c>
    </row>
    <row r="42067" spans="1:2" x14ac:dyDescent="0.2">
      <c r="A42067" s="1" t="s">
        <v>41542</v>
      </c>
      <c r="B42067" t="str">
        <f t="shared" si="1359"/>
        <v>https://www.udobaer.de/out/media/public/cust/others/s0000918-2021-ch_it.pdf</v>
      </c>
    </row>
    <row r="42068" spans="1:2" x14ac:dyDescent="0.2">
      <c r="A42068" s="1" t="s">
        <v>1863</v>
      </c>
      <c r="B42068" t="str">
        <f t="shared" ref="B42068:B42076" si="1360">HYPERLINK("https://www.udobaer.de/out/media/public/cust/others/s0000919-2021-ch_it.pdf")</f>
        <v>https://www.udobaer.de/out/media/public/cust/others/s0000919-2021-ch_it.pdf</v>
      </c>
    </row>
    <row r="42069" spans="1:2" x14ac:dyDescent="0.2">
      <c r="A42069" s="1" t="s">
        <v>41363</v>
      </c>
      <c r="B42069" t="str">
        <f t="shared" si="1360"/>
        <v>https://www.udobaer.de/out/media/public/cust/others/s0000919-2021-ch_it.pdf</v>
      </c>
    </row>
    <row r="42070" spans="1:2" x14ac:dyDescent="0.2">
      <c r="A42070" s="1" t="s">
        <v>41364</v>
      </c>
      <c r="B42070" t="str">
        <f t="shared" si="1360"/>
        <v>https://www.udobaer.de/out/media/public/cust/others/s0000919-2021-ch_it.pdf</v>
      </c>
    </row>
    <row r="42071" spans="1:2" x14ac:dyDescent="0.2">
      <c r="A42071" s="1" t="s">
        <v>41365</v>
      </c>
      <c r="B42071" t="str">
        <f t="shared" si="1360"/>
        <v>https://www.udobaer.de/out/media/public/cust/others/s0000919-2021-ch_it.pdf</v>
      </c>
    </row>
    <row r="42072" spans="1:2" x14ac:dyDescent="0.2">
      <c r="A42072" s="1" t="s">
        <v>41366</v>
      </c>
      <c r="B42072" t="str">
        <f t="shared" si="1360"/>
        <v>https://www.udobaer.de/out/media/public/cust/others/s0000919-2021-ch_it.pdf</v>
      </c>
    </row>
    <row r="42073" spans="1:2" x14ac:dyDescent="0.2">
      <c r="A42073" s="1" t="s">
        <v>41367</v>
      </c>
      <c r="B42073" t="str">
        <f t="shared" si="1360"/>
        <v>https://www.udobaer.de/out/media/public/cust/others/s0000919-2021-ch_it.pdf</v>
      </c>
    </row>
    <row r="42074" spans="1:2" x14ac:dyDescent="0.2">
      <c r="A42074" s="1" t="s">
        <v>41368</v>
      </c>
      <c r="B42074" t="str">
        <f t="shared" si="1360"/>
        <v>https://www.udobaer.de/out/media/public/cust/others/s0000919-2021-ch_it.pdf</v>
      </c>
    </row>
    <row r="42075" spans="1:2" x14ac:dyDescent="0.2">
      <c r="A42075" s="1" t="s">
        <v>41389</v>
      </c>
      <c r="B42075" t="str">
        <f t="shared" si="1360"/>
        <v>https://www.udobaer.de/out/media/public/cust/others/s0000919-2021-ch_it.pdf</v>
      </c>
    </row>
    <row r="42076" spans="1:2" x14ac:dyDescent="0.2">
      <c r="A42076" s="1" t="s">
        <v>41555</v>
      </c>
      <c r="B42076" t="str">
        <f t="shared" si="1360"/>
        <v>https://www.udobaer.de/out/media/public/cust/others/s0000919-2021-ch_it.pdf</v>
      </c>
    </row>
    <row r="42077" spans="1:2" x14ac:dyDescent="0.2">
      <c r="A42077" s="1" t="s">
        <v>41419</v>
      </c>
      <c r="B42077" t="str">
        <f t="shared" ref="B42077:B42084" si="1361">HYPERLINK("https://www.udobaer.de/out/media/public/cust/others/s0000920-2021-ch_it.pdf")</f>
        <v>https://www.udobaer.de/out/media/public/cust/others/s0000920-2021-ch_it.pdf</v>
      </c>
    </row>
    <row r="42078" spans="1:2" x14ac:dyDescent="0.2">
      <c r="A42078" s="1" t="s">
        <v>41490</v>
      </c>
      <c r="B42078" t="str">
        <f t="shared" si="1361"/>
        <v>https://www.udobaer.de/out/media/public/cust/others/s0000920-2021-ch_it.pdf</v>
      </c>
    </row>
    <row r="42079" spans="1:2" x14ac:dyDescent="0.2">
      <c r="A42079" s="1" t="s">
        <v>41491</v>
      </c>
      <c r="B42079" t="str">
        <f t="shared" si="1361"/>
        <v>https://www.udobaer.de/out/media/public/cust/others/s0000920-2021-ch_it.pdf</v>
      </c>
    </row>
    <row r="42080" spans="1:2" x14ac:dyDescent="0.2">
      <c r="A42080" s="1" t="s">
        <v>41492</v>
      </c>
      <c r="B42080" t="str">
        <f t="shared" si="1361"/>
        <v>https://www.udobaer.de/out/media/public/cust/others/s0000920-2021-ch_it.pdf</v>
      </c>
    </row>
    <row r="42081" spans="1:2" x14ac:dyDescent="0.2">
      <c r="A42081" s="1" t="s">
        <v>41493</v>
      </c>
      <c r="B42081" t="str">
        <f t="shared" si="1361"/>
        <v>https://www.udobaer.de/out/media/public/cust/others/s0000920-2021-ch_it.pdf</v>
      </c>
    </row>
    <row r="42082" spans="1:2" x14ac:dyDescent="0.2">
      <c r="A42082" s="1" t="s">
        <v>41495</v>
      </c>
      <c r="B42082" t="str">
        <f t="shared" si="1361"/>
        <v>https://www.udobaer.de/out/media/public/cust/others/s0000920-2021-ch_it.pdf</v>
      </c>
    </row>
    <row r="42083" spans="1:2" x14ac:dyDescent="0.2">
      <c r="A42083" s="1" t="s">
        <v>41496</v>
      </c>
      <c r="B42083" t="str">
        <f t="shared" si="1361"/>
        <v>https://www.udobaer.de/out/media/public/cust/others/s0000920-2021-ch_it.pdf</v>
      </c>
    </row>
    <row r="42084" spans="1:2" x14ac:dyDescent="0.2">
      <c r="A42084" s="1" t="s">
        <v>41564</v>
      </c>
      <c r="B42084" t="str">
        <f t="shared" si="1361"/>
        <v>https://www.udobaer.de/out/media/public/cust/others/s0000920-2021-ch_it.pdf</v>
      </c>
    </row>
    <row r="42085" spans="1:2" x14ac:dyDescent="0.2">
      <c r="A42085" s="1" t="s">
        <v>41398</v>
      </c>
      <c r="B42085" t="str">
        <f>HYPERLINK("https://www.udobaer.de/out/media/public/cust/others/s0000921-2021-ch_it.pdf")</f>
        <v>https://www.udobaer.de/out/media/public/cust/others/s0000921-2021-ch_it.pdf</v>
      </c>
    </row>
    <row r="42086" spans="1:2" x14ac:dyDescent="0.2">
      <c r="A42086" s="1" t="s">
        <v>1861</v>
      </c>
      <c r="B42086" t="str">
        <f t="shared" ref="B42086:B42095" si="1362">HYPERLINK("https://www.udobaer.de/out/media/public/cust/others/s0000922-2021-ch_it.pdf")</f>
        <v>https://www.udobaer.de/out/media/public/cust/others/s0000922-2021-ch_it.pdf</v>
      </c>
    </row>
    <row r="42087" spans="1:2" x14ac:dyDescent="0.2">
      <c r="A42087" s="1" t="s">
        <v>41400</v>
      </c>
      <c r="B42087" t="str">
        <f t="shared" si="1362"/>
        <v>https://www.udobaer.de/out/media/public/cust/others/s0000922-2021-ch_it.pdf</v>
      </c>
    </row>
    <row r="42088" spans="1:2" x14ac:dyDescent="0.2">
      <c r="A42088" s="1" t="s">
        <v>41401</v>
      </c>
      <c r="B42088" t="str">
        <f t="shared" si="1362"/>
        <v>https://www.udobaer.de/out/media/public/cust/others/s0000922-2021-ch_it.pdf</v>
      </c>
    </row>
    <row r="42089" spans="1:2" x14ac:dyDescent="0.2">
      <c r="A42089" s="1" t="s">
        <v>41505</v>
      </c>
      <c r="B42089" t="str">
        <f t="shared" si="1362"/>
        <v>https://www.udobaer.de/out/media/public/cust/others/s0000922-2021-ch_it.pdf</v>
      </c>
    </row>
    <row r="42090" spans="1:2" x14ac:dyDescent="0.2">
      <c r="A42090" s="1" t="s">
        <v>41506</v>
      </c>
      <c r="B42090" t="str">
        <f t="shared" si="1362"/>
        <v>https://www.udobaer.de/out/media/public/cust/others/s0000922-2021-ch_it.pdf</v>
      </c>
    </row>
    <row r="42091" spans="1:2" x14ac:dyDescent="0.2">
      <c r="A42091" s="1" t="s">
        <v>41507</v>
      </c>
      <c r="B42091" t="str">
        <f t="shared" si="1362"/>
        <v>https://www.udobaer.de/out/media/public/cust/others/s0000922-2021-ch_it.pdf</v>
      </c>
    </row>
    <row r="42092" spans="1:2" x14ac:dyDescent="0.2">
      <c r="A42092" s="1" t="s">
        <v>41508</v>
      </c>
      <c r="B42092" t="str">
        <f t="shared" si="1362"/>
        <v>https://www.udobaer.de/out/media/public/cust/others/s0000922-2021-ch_it.pdf</v>
      </c>
    </row>
    <row r="42093" spans="1:2" x14ac:dyDescent="0.2">
      <c r="A42093" s="1" t="s">
        <v>41509</v>
      </c>
      <c r="B42093" t="str">
        <f t="shared" si="1362"/>
        <v>https://www.udobaer.de/out/media/public/cust/others/s0000922-2021-ch_it.pdf</v>
      </c>
    </row>
    <row r="42094" spans="1:2" x14ac:dyDescent="0.2">
      <c r="A42094" s="1" t="s">
        <v>41510</v>
      </c>
      <c r="B42094" t="str">
        <f t="shared" si="1362"/>
        <v>https://www.udobaer.de/out/media/public/cust/others/s0000922-2021-ch_it.pdf</v>
      </c>
    </row>
    <row r="42095" spans="1:2" x14ac:dyDescent="0.2">
      <c r="A42095" s="1" t="s">
        <v>41797</v>
      </c>
      <c r="B42095" t="str">
        <f t="shared" si="1362"/>
        <v>https://www.udobaer.de/out/media/public/cust/others/s0000922-2021-ch_it.pdf</v>
      </c>
    </row>
    <row r="42096" spans="1:2" x14ac:dyDescent="0.2">
      <c r="A42096" s="1" t="s">
        <v>41390</v>
      </c>
      <c r="B42096" t="str">
        <f t="shared" ref="B42096:B42109" si="1363">HYPERLINK("https://www.udobaer.de/out/media/public/cust/others/s0000923-2021-ch_it.pdf")</f>
        <v>https://www.udobaer.de/out/media/public/cust/others/s0000923-2021-ch_it.pdf</v>
      </c>
    </row>
    <row r="42097" spans="1:2" x14ac:dyDescent="0.2">
      <c r="A42097" s="1" t="s">
        <v>41391</v>
      </c>
      <c r="B42097" t="str">
        <f t="shared" si="1363"/>
        <v>https://www.udobaer.de/out/media/public/cust/others/s0000923-2021-ch_it.pdf</v>
      </c>
    </row>
    <row r="42098" spans="1:2" x14ac:dyDescent="0.2">
      <c r="A42098" s="1" t="s">
        <v>41392</v>
      </c>
      <c r="B42098" t="str">
        <f t="shared" si="1363"/>
        <v>https://www.udobaer.de/out/media/public/cust/others/s0000923-2021-ch_it.pdf</v>
      </c>
    </row>
    <row r="42099" spans="1:2" x14ac:dyDescent="0.2">
      <c r="A42099" s="1" t="s">
        <v>41393</v>
      </c>
      <c r="B42099" t="str">
        <f t="shared" si="1363"/>
        <v>https://www.udobaer.de/out/media/public/cust/others/s0000923-2021-ch_it.pdf</v>
      </c>
    </row>
    <row r="42100" spans="1:2" x14ac:dyDescent="0.2">
      <c r="A42100" s="1" t="s">
        <v>41394</v>
      </c>
      <c r="B42100" t="str">
        <f t="shared" si="1363"/>
        <v>https://www.udobaer.de/out/media/public/cust/others/s0000923-2021-ch_it.pdf</v>
      </c>
    </row>
    <row r="42101" spans="1:2" x14ac:dyDescent="0.2">
      <c r="A42101" s="1" t="s">
        <v>41395</v>
      </c>
      <c r="B42101" t="str">
        <f t="shared" si="1363"/>
        <v>https://www.udobaer.de/out/media/public/cust/others/s0000923-2021-ch_it.pdf</v>
      </c>
    </row>
    <row r="42102" spans="1:2" x14ac:dyDescent="0.2">
      <c r="A42102" s="1" t="s">
        <v>41548</v>
      </c>
      <c r="B42102" t="str">
        <f t="shared" si="1363"/>
        <v>https://www.udobaer.de/out/media/public/cust/others/s0000923-2021-ch_it.pdf</v>
      </c>
    </row>
    <row r="42103" spans="1:2" x14ac:dyDescent="0.2">
      <c r="A42103" s="1" t="s">
        <v>41549</v>
      </c>
      <c r="B42103" t="str">
        <f t="shared" si="1363"/>
        <v>https://www.udobaer.de/out/media/public/cust/others/s0000923-2021-ch_it.pdf</v>
      </c>
    </row>
    <row r="42104" spans="1:2" x14ac:dyDescent="0.2">
      <c r="A42104" s="1" t="s">
        <v>41556</v>
      </c>
      <c r="B42104" t="str">
        <f t="shared" si="1363"/>
        <v>https://www.udobaer.de/out/media/public/cust/others/s0000923-2021-ch_it.pdf</v>
      </c>
    </row>
    <row r="42105" spans="1:2" x14ac:dyDescent="0.2">
      <c r="A42105" s="1" t="s">
        <v>41557</v>
      </c>
      <c r="B42105" t="str">
        <f t="shared" si="1363"/>
        <v>https://www.udobaer.de/out/media/public/cust/others/s0000923-2021-ch_it.pdf</v>
      </c>
    </row>
    <row r="42106" spans="1:2" x14ac:dyDescent="0.2">
      <c r="A42106" s="1" t="s">
        <v>41558</v>
      </c>
      <c r="B42106" t="str">
        <f t="shared" si="1363"/>
        <v>https://www.udobaer.de/out/media/public/cust/others/s0000923-2021-ch_it.pdf</v>
      </c>
    </row>
    <row r="42107" spans="1:2" x14ac:dyDescent="0.2">
      <c r="A42107" s="1" t="s">
        <v>41559</v>
      </c>
      <c r="B42107" t="str">
        <f t="shared" si="1363"/>
        <v>https://www.udobaer.de/out/media/public/cust/others/s0000923-2021-ch_it.pdf</v>
      </c>
    </row>
    <row r="42108" spans="1:2" x14ac:dyDescent="0.2">
      <c r="A42108" s="1" t="s">
        <v>41560</v>
      </c>
      <c r="B42108" t="str">
        <f t="shared" si="1363"/>
        <v>https://www.udobaer.de/out/media/public/cust/others/s0000923-2021-ch_it.pdf</v>
      </c>
    </row>
    <row r="42109" spans="1:2" x14ac:dyDescent="0.2">
      <c r="A42109" s="1" t="s">
        <v>41561</v>
      </c>
      <c r="B42109" t="str">
        <f t="shared" si="1363"/>
        <v>https://www.udobaer.de/out/media/public/cust/others/s0000923-2021-ch_it.pdf</v>
      </c>
    </row>
    <row r="42110" spans="1:2" x14ac:dyDescent="0.2">
      <c r="A42110" s="1" t="s">
        <v>1867</v>
      </c>
      <c r="B42110" t="str">
        <f t="shared" ref="B42110:B42123" si="1364">HYPERLINK("https://www.udobaer.de/out/media/public/cust/others/s0000924-2021-ch_it.pdf")</f>
        <v>https://www.udobaer.de/out/media/public/cust/others/s0000924-2021-ch_it.pdf</v>
      </c>
    </row>
    <row r="42111" spans="1:2" x14ac:dyDescent="0.2">
      <c r="A42111" s="1" t="s">
        <v>41384</v>
      </c>
      <c r="B42111" t="str">
        <f t="shared" si="1364"/>
        <v>https://www.udobaer.de/out/media/public/cust/others/s0000924-2021-ch_it.pdf</v>
      </c>
    </row>
    <row r="42112" spans="1:2" x14ac:dyDescent="0.2">
      <c r="A42112" s="1" t="s">
        <v>41385</v>
      </c>
      <c r="B42112" t="str">
        <f t="shared" si="1364"/>
        <v>https://www.udobaer.de/out/media/public/cust/others/s0000924-2021-ch_it.pdf</v>
      </c>
    </row>
    <row r="42113" spans="1:2" x14ac:dyDescent="0.2">
      <c r="A42113" s="1" t="s">
        <v>41386</v>
      </c>
      <c r="B42113" t="str">
        <f t="shared" si="1364"/>
        <v>https://www.udobaer.de/out/media/public/cust/others/s0000924-2021-ch_it.pdf</v>
      </c>
    </row>
    <row r="42114" spans="1:2" x14ac:dyDescent="0.2">
      <c r="A42114" s="1" t="s">
        <v>41387</v>
      </c>
      <c r="B42114" t="str">
        <f t="shared" si="1364"/>
        <v>https://www.udobaer.de/out/media/public/cust/others/s0000924-2021-ch_it.pdf</v>
      </c>
    </row>
    <row r="42115" spans="1:2" x14ac:dyDescent="0.2">
      <c r="A42115" s="1" t="s">
        <v>41388</v>
      </c>
      <c r="B42115" t="str">
        <f t="shared" si="1364"/>
        <v>https://www.udobaer.de/out/media/public/cust/others/s0000924-2021-ch_it.pdf</v>
      </c>
    </row>
    <row r="42116" spans="1:2" x14ac:dyDescent="0.2">
      <c r="A42116" s="1" t="s">
        <v>41511</v>
      </c>
      <c r="B42116" t="str">
        <f t="shared" si="1364"/>
        <v>https://www.udobaer.de/out/media/public/cust/others/s0000924-2021-ch_it.pdf</v>
      </c>
    </row>
    <row r="42117" spans="1:2" x14ac:dyDescent="0.2">
      <c r="A42117" s="1" t="s">
        <v>41512</v>
      </c>
      <c r="B42117" t="str">
        <f t="shared" si="1364"/>
        <v>https://www.udobaer.de/out/media/public/cust/others/s0000924-2021-ch_it.pdf</v>
      </c>
    </row>
    <row r="42118" spans="1:2" x14ac:dyDescent="0.2">
      <c r="A42118" s="1" t="s">
        <v>41513</v>
      </c>
      <c r="B42118" t="str">
        <f t="shared" si="1364"/>
        <v>https://www.udobaer.de/out/media/public/cust/others/s0000924-2021-ch_it.pdf</v>
      </c>
    </row>
    <row r="42119" spans="1:2" x14ac:dyDescent="0.2">
      <c r="A42119" s="1" t="s">
        <v>41550</v>
      </c>
      <c r="B42119" t="str">
        <f t="shared" si="1364"/>
        <v>https://www.udobaer.de/out/media/public/cust/others/s0000924-2021-ch_it.pdf</v>
      </c>
    </row>
    <row r="42120" spans="1:2" x14ac:dyDescent="0.2">
      <c r="A42120" s="1" t="s">
        <v>41551</v>
      </c>
      <c r="B42120" t="str">
        <f t="shared" si="1364"/>
        <v>https://www.udobaer.de/out/media/public/cust/others/s0000924-2021-ch_it.pdf</v>
      </c>
    </row>
    <row r="42121" spans="1:2" x14ac:dyDescent="0.2">
      <c r="A42121" s="1" t="s">
        <v>41552</v>
      </c>
      <c r="B42121" t="str">
        <f t="shared" si="1364"/>
        <v>https://www.udobaer.de/out/media/public/cust/others/s0000924-2021-ch_it.pdf</v>
      </c>
    </row>
    <row r="42122" spans="1:2" x14ac:dyDescent="0.2">
      <c r="A42122" s="1" t="s">
        <v>41553</v>
      </c>
      <c r="B42122" t="str">
        <f t="shared" si="1364"/>
        <v>https://www.udobaer.de/out/media/public/cust/others/s0000924-2021-ch_it.pdf</v>
      </c>
    </row>
    <row r="42123" spans="1:2" x14ac:dyDescent="0.2">
      <c r="A42123" s="1" t="s">
        <v>41554</v>
      </c>
      <c r="B42123" t="str">
        <f t="shared" si="1364"/>
        <v>https://www.udobaer.de/out/media/public/cust/others/s0000924-2021-ch_it.pdf</v>
      </c>
    </row>
    <row r="42124" spans="1:2" x14ac:dyDescent="0.2">
      <c r="A42124" s="1" t="s">
        <v>41334</v>
      </c>
      <c r="B42124" t="str">
        <f>HYPERLINK("https://www.udobaer.de/out/media/public/cust/others/s0000925-2021-ch_it.pdf")</f>
        <v>https://www.udobaer.de/out/media/public/cust/others/s0000925-2021-ch_it.pdf</v>
      </c>
    </row>
    <row r="42125" spans="1:2" x14ac:dyDescent="0.2">
      <c r="A42125" s="1" t="s">
        <v>1858</v>
      </c>
      <c r="B42125" t="str">
        <f t="shared" ref="B42125:B42137" si="1365">HYPERLINK("https://www.udobaer.de/out/media/public/cust/others/s0000926-2021-ch_it.pdf")</f>
        <v>https://www.udobaer.de/out/media/public/cust/others/s0000926-2021-ch_it.pdf</v>
      </c>
    </row>
    <row r="42126" spans="1:2" x14ac:dyDescent="0.2">
      <c r="A42126" s="1" t="s">
        <v>41335</v>
      </c>
      <c r="B42126" t="str">
        <f t="shared" si="1365"/>
        <v>https://www.udobaer.de/out/media/public/cust/others/s0000926-2021-ch_it.pdf</v>
      </c>
    </row>
    <row r="42127" spans="1:2" x14ac:dyDescent="0.2">
      <c r="A42127" s="1" t="s">
        <v>41336</v>
      </c>
      <c r="B42127" t="str">
        <f t="shared" si="1365"/>
        <v>https://www.udobaer.de/out/media/public/cust/others/s0000926-2021-ch_it.pdf</v>
      </c>
    </row>
    <row r="42128" spans="1:2" x14ac:dyDescent="0.2">
      <c r="A42128" s="1" t="s">
        <v>41337</v>
      </c>
      <c r="B42128" t="str">
        <f t="shared" si="1365"/>
        <v>https://www.udobaer.de/out/media/public/cust/others/s0000926-2021-ch_it.pdf</v>
      </c>
    </row>
    <row r="42129" spans="1:2" x14ac:dyDescent="0.2">
      <c r="A42129" s="1" t="s">
        <v>41340</v>
      </c>
      <c r="B42129" t="str">
        <f t="shared" si="1365"/>
        <v>https://www.udobaer.de/out/media/public/cust/others/s0000926-2021-ch_it.pdf</v>
      </c>
    </row>
    <row r="42130" spans="1:2" x14ac:dyDescent="0.2">
      <c r="A42130" s="1" t="s">
        <v>41341</v>
      </c>
      <c r="B42130" t="str">
        <f t="shared" si="1365"/>
        <v>https://www.udobaer.de/out/media/public/cust/others/s0000926-2021-ch_it.pdf</v>
      </c>
    </row>
    <row r="42131" spans="1:2" x14ac:dyDescent="0.2">
      <c r="A42131" s="1" t="s">
        <v>41342</v>
      </c>
      <c r="B42131" t="str">
        <f t="shared" si="1365"/>
        <v>https://www.udobaer.de/out/media/public/cust/others/s0000926-2021-ch_it.pdf</v>
      </c>
    </row>
    <row r="42132" spans="1:2" x14ac:dyDescent="0.2">
      <c r="A42132" s="1" t="s">
        <v>41343</v>
      </c>
      <c r="B42132" t="str">
        <f t="shared" si="1365"/>
        <v>https://www.udobaer.de/out/media/public/cust/others/s0000926-2021-ch_it.pdf</v>
      </c>
    </row>
    <row r="42133" spans="1:2" x14ac:dyDescent="0.2">
      <c r="A42133" s="1" t="s">
        <v>41344</v>
      </c>
      <c r="B42133" t="str">
        <f t="shared" si="1365"/>
        <v>https://www.udobaer.de/out/media/public/cust/others/s0000926-2021-ch_it.pdf</v>
      </c>
    </row>
    <row r="42134" spans="1:2" x14ac:dyDescent="0.2">
      <c r="A42134" s="1" t="s">
        <v>41345</v>
      </c>
      <c r="B42134" t="str">
        <f t="shared" si="1365"/>
        <v>https://www.udobaer.de/out/media/public/cust/others/s0000926-2021-ch_it.pdf</v>
      </c>
    </row>
    <row r="42135" spans="1:2" x14ac:dyDescent="0.2">
      <c r="A42135" s="1" t="s">
        <v>41346</v>
      </c>
      <c r="B42135" t="str">
        <f t="shared" si="1365"/>
        <v>https://www.udobaer.de/out/media/public/cust/others/s0000926-2021-ch_it.pdf</v>
      </c>
    </row>
    <row r="42136" spans="1:2" x14ac:dyDescent="0.2">
      <c r="A42136" s="1" t="s">
        <v>41347</v>
      </c>
      <c r="B42136" t="str">
        <f t="shared" si="1365"/>
        <v>https://www.udobaer.de/out/media/public/cust/others/s0000926-2021-ch_it.pdf</v>
      </c>
    </row>
    <row r="42137" spans="1:2" x14ac:dyDescent="0.2">
      <c r="A42137" s="1" t="s">
        <v>41348</v>
      </c>
      <c r="B42137" t="str">
        <f t="shared" si="1365"/>
        <v>https://www.udobaer.de/out/media/public/cust/others/s0000926-2021-ch_it.pdf</v>
      </c>
    </row>
    <row r="42138" spans="1:2" x14ac:dyDescent="0.2">
      <c r="A42138" s="1" t="s">
        <v>1856</v>
      </c>
      <c r="B42138" t="str">
        <f>HYPERLINK("https://www.udobaer.de/out/media/public/cust/others/s0000927-2021-ch_it.pdf")</f>
        <v>https://www.udobaer.de/out/media/public/cust/others/s0000927-2021-ch_it.pdf</v>
      </c>
    </row>
    <row r="42139" spans="1:2" x14ac:dyDescent="0.2">
      <c r="A42139" s="1" t="s">
        <v>41423</v>
      </c>
      <c r="B42139" t="str">
        <f>HYPERLINK("https://www.udobaer.de/out/media/public/cust/others/s0000927-2021-ch_it.pdf")</f>
        <v>https://www.udobaer.de/out/media/public/cust/others/s0000927-2021-ch_it.pdf</v>
      </c>
    </row>
    <row r="42140" spans="1:2" x14ac:dyDescent="0.2">
      <c r="A42140" s="1" t="s">
        <v>41424</v>
      </c>
      <c r="B42140" t="str">
        <f>HYPERLINK("https://www.udobaer.de/out/media/public/cust/others/s0000927-2021-ch_it.pdf")</f>
        <v>https://www.udobaer.de/out/media/public/cust/others/s0000927-2021-ch_it.pdf</v>
      </c>
    </row>
    <row r="42141" spans="1:2" x14ac:dyDescent="0.2">
      <c r="A42141" s="1" t="s">
        <v>1860</v>
      </c>
      <c r="B42141" t="str">
        <f>HYPERLINK("https://www.udobaer.de/out/media/public/cust/others/s0000928-2021-ch_it.pdf")</f>
        <v>https://www.udobaer.de/out/media/public/cust/others/s0000928-2021-ch_it.pdf</v>
      </c>
    </row>
    <row r="42142" spans="1:2" x14ac:dyDescent="0.2">
      <c r="A42142" s="1" t="s">
        <v>41353</v>
      </c>
      <c r="B42142" t="str">
        <f>HYPERLINK("https://www.udobaer.de/out/media/public/cust/others/s0000928-2021-ch_it.pdf")</f>
        <v>https://www.udobaer.de/out/media/public/cust/others/s0000928-2021-ch_it.pdf</v>
      </c>
    </row>
    <row r="42143" spans="1:2" x14ac:dyDescent="0.2">
      <c r="A42143" s="1" t="s">
        <v>41356</v>
      </c>
      <c r="B42143" t="str">
        <f>HYPERLINK("https://www.udobaer.de/out/media/public/cust/others/s0000928-2021-ch_it.pdf")</f>
        <v>https://www.udobaer.de/out/media/public/cust/others/s0000928-2021-ch_it.pdf</v>
      </c>
    </row>
    <row r="42144" spans="1:2" x14ac:dyDescent="0.2">
      <c r="A42144" s="1" t="s">
        <v>41357</v>
      </c>
      <c r="B42144" t="str">
        <f>HYPERLINK("https://www.udobaer.de/out/media/public/cust/others/s0000928-2021-ch_it.pdf")</f>
        <v>https://www.udobaer.de/out/media/public/cust/others/s0000928-2021-ch_it.pdf</v>
      </c>
    </row>
    <row r="42145" spans="1:2" x14ac:dyDescent="0.2">
      <c r="A42145" s="1" t="s">
        <v>1865</v>
      </c>
      <c r="B42145" t="str">
        <f t="shared" ref="B42145:B42155" si="1366">HYPERLINK("https://www.udobaer.de/out/media/public/cust/others/s0000929-2021-ch_it.pdf")</f>
        <v>https://www.udobaer.de/out/media/public/cust/others/s0000929-2021-ch_it.pdf</v>
      </c>
    </row>
    <row r="42146" spans="1:2" x14ac:dyDescent="0.2">
      <c r="A42146" s="1" t="s">
        <v>41320</v>
      </c>
      <c r="B42146" t="str">
        <f t="shared" si="1366"/>
        <v>https://www.udobaer.de/out/media/public/cust/others/s0000929-2021-ch_it.pdf</v>
      </c>
    </row>
    <row r="42147" spans="1:2" x14ac:dyDescent="0.2">
      <c r="A42147" s="1" t="s">
        <v>41321</v>
      </c>
      <c r="B42147" t="str">
        <f t="shared" si="1366"/>
        <v>https://www.udobaer.de/out/media/public/cust/others/s0000929-2021-ch_it.pdf</v>
      </c>
    </row>
    <row r="42148" spans="1:2" x14ac:dyDescent="0.2">
      <c r="A42148" s="1" t="s">
        <v>41322</v>
      </c>
      <c r="B42148" t="str">
        <f t="shared" si="1366"/>
        <v>https://www.udobaer.de/out/media/public/cust/others/s0000929-2021-ch_it.pdf</v>
      </c>
    </row>
    <row r="42149" spans="1:2" x14ac:dyDescent="0.2">
      <c r="A42149" s="1" t="s">
        <v>41323</v>
      </c>
      <c r="B42149" t="str">
        <f t="shared" si="1366"/>
        <v>https://www.udobaer.de/out/media/public/cust/others/s0000929-2021-ch_it.pdf</v>
      </c>
    </row>
    <row r="42150" spans="1:2" x14ac:dyDescent="0.2">
      <c r="A42150" s="1" t="s">
        <v>41324</v>
      </c>
      <c r="B42150" t="str">
        <f t="shared" si="1366"/>
        <v>https://www.udobaer.de/out/media/public/cust/others/s0000929-2021-ch_it.pdf</v>
      </c>
    </row>
    <row r="42151" spans="1:2" x14ac:dyDescent="0.2">
      <c r="A42151" s="1" t="s">
        <v>41325</v>
      </c>
      <c r="B42151" t="str">
        <f t="shared" si="1366"/>
        <v>https://www.udobaer.de/out/media/public/cust/others/s0000929-2021-ch_it.pdf</v>
      </c>
    </row>
    <row r="42152" spans="1:2" x14ac:dyDescent="0.2">
      <c r="A42152" s="1" t="s">
        <v>41425</v>
      </c>
      <c r="B42152" t="str">
        <f t="shared" si="1366"/>
        <v>https://www.udobaer.de/out/media/public/cust/others/s0000929-2021-ch_it.pdf</v>
      </c>
    </row>
    <row r="42153" spans="1:2" x14ac:dyDescent="0.2">
      <c r="A42153" s="1" t="s">
        <v>41426</v>
      </c>
      <c r="B42153" t="str">
        <f t="shared" si="1366"/>
        <v>https://www.udobaer.de/out/media/public/cust/others/s0000929-2021-ch_it.pdf</v>
      </c>
    </row>
    <row r="42154" spans="1:2" x14ac:dyDescent="0.2">
      <c r="A42154" s="1" t="s">
        <v>41427</v>
      </c>
      <c r="B42154" t="str">
        <f t="shared" si="1366"/>
        <v>https://www.udobaer.de/out/media/public/cust/others/s0000929-2021-ch_it.pdf</v>
      </c>
    </row>
    <row r="42155" spans="1:2" x14ac:dyDescent="0.2">
      <c r="A42155" s="1" t="s">
        <v>41428</v>
      </c>
      <c r="B42155" t="str">
        <f t="shared" si="1366"/>
        <v>https://www.udobaer.de/out/media/public/cust/others/s0000929-2021-ch_it.pdf</v>
      </c>
    </row>
    <row r="42156" spans="1:2" x14ac:dyDescent="0.2">
      <c r="A42156" s="1" t="s">
        <v>41569</v>
      </c>
      <c r="B42156" t="str">
        <f t="shared" ref="B42156:B42162" si="1367">HYPERLINK("https://www.udobaer.de/out/media/public/cust/others/s0000931-2021-ch_it.pdf")</f>
        <v>https://www.udobaer.de/out/media/public/cust/others/s0000931-2021-ch_it.pdf</v>
      </c>
    </row>
    <row r="42157" spans="1:2" x14ac:dyDescent="0.2">
      <c r="A42157" s="1" t="s">
        <v>41570</v>
      </c>
      <c r="B42157" t="str">
        <f t="shared" si="1367"/>
        <v>https://www.udobaer.de/out/media/public/cust/others/s0000931-2021-ch_it.pdf</v>
      </c>
    </row>
    <row r="42158" spans="1:2" x14ac:dyDescent="0.2">
      <c r="A42158" s="1" t="s">
        <v>41571</v>
      </c>
      <c r="B42158" t="str">
        <f t="shared" si="1367"/>
        <v>https://www.udobaer.de/out/media/public/cust/others/s0000931-2021-ch_it.pdf</v>
      </c>
    </row>
    <row r="42159" spans="1:2" x14ac:dyDescent="0.2">
      <c r="A42159" s="1" t="s">
        <v>41572</v>
      </c>
      <c r="B42159" t="str">
        <f t="shared" si="1367"/>
        <v>https://www.udobaer.de/out/media/public/cust/others/s0000931-2021-ch_it.pdf</v>
      </c>
    </row>
    <row r="42160" spans="1:2" x14ac:dyDescent="0.2">
      <c r="A42160" s="1" t="s">
        <v>41767</v>
      </c>
      <c r="B42160" t="str">
        <f t="shared" si="1367"/>
        <v>https://www.udobaer.de/out/media/public/cust/others/s0000931-2021-ch_it.pdf</v>
      </c>
    </row>
    <row r="42161" spans="1:2" x14ac:dyDescent="0.2">
      <c r="A42161" s="1" t="s">
        <v>41768</v>
      </c>
      <c r="B42161" t="str">
        <f t="shared" si="1367"/>
        <v>https://www.udobaer.de/out/media/public/cust/others/s0000931-2021-ch_it.pdf</v>
      </c>
    </row>
    <row r="42162" spans="1:2" x14ac:dyDescent="0.2">
      <c r="A42162" s="1" t="s">
        <v>41769</v>
      </c>
      <c r="B42162" t="str">
        <f t="shared" si="1367"/>
        <v>https://www.udobaer.de/out/media/public/cust/others/s0000931-2021-ch_it.pdf</v>
      </c>
    </row>
    <row r="42163" spans="1:2" x14ac:dyDescent="0.2">
      <c r="A42163" s="1" t="s">
        <v>41326</v>
      </c>
      <c r="B42163" t="str">
        <f t="shared" ref="B42163:B42174" si="1368">HYPERLINK("https://www.udobaer.de/out/media/public/cust/others/s0000932-2021-ch_it.pdf")</f>
        <v>https://www.udobaer.de/out/media/public/cust/others/s0000932-2021-ch_it.pdf</v>
      </c>
    </row>
    <row r="42164" spans="1:2" x14ac:dyDescent="0.2">
      <c r="A42164" s="1" t="s">
        <v>41327</v>
      </c>
      <c r="B42164" t="str">
        <f t="shared" si="1368"/>
        <v>https://www.udobaer.de/out/media/public/cust/others/s0000932-2021-ch_it.pdf</v>
      </c>
    </row>
    <row r="42165" spans="1:2" x14ac:dyDescent="0.2">
      <c r="A42165" s="1" t="s">
        <v>41328</v>
      </c>
      <c r="B42165" t="str">
        <f t="shared" si="1368"/>
        <v>https://www.udobaer.de/out/media/public/cust/others/s0000932-2021-ch_it.pdf</v>
      </c>
    </row>
    <row r="42166" spans="1:2" x14ac:dyDescent="0.2">
      <c r="A42166" s="1" t="s">
        <v>41329</v>
      </c>
      <c r="B42166" t="str">
        <f t="shared" si="1368"/>
        <v>https://www.udobaer.de/out/media/public/cust/others/s0000932-2021-ch_it.pdf</v>
      </c>
    </row>
    <row r="42167" spans="1:2" x14ac:dyDescent="0.2">
      <c r="A42167" s="1" t="s">
        <v>41330</v>
      </c>
      <c r="B42167" t="str">
        <f t="shared" si="1368"/>
        <v>https://www.udobaer.de/out/media/public/cust/others/s0000932-2021-ch_it.pdf</v>
      </c>
    </row>
    <row r="42168" spans="1:2" x14ac:dyDescent="0.2">
      <c r="A42168" s="1" t="s">
        <v>41331</v>
      </c>
      <c r="B42168" t="str">
        <f t="shared" si="1368"/>
        <v>https://www.udobaer.de/out/media/public/cust/others/s0000932-2021-ch_it.pdf</v>
      </c>
    </row>
    <row r="42169" spans="1:2" x14ac:dyDescent="0.2">
      <c r="A42169" s="1" t="s">
        <v>41332</v>
      </c>
      <c r="B42169" t="str">
        <f t="shared" si="1368"/>
        <v>https://www.udobaer.de/out/media/public/cust/others/s0000932-2021-ch_it.pdf</v>
      </c>
    </row>
    <row r="42170" spans="1:2" x14ac:dyDescent="0.2">
      <c r="A42170" s="1" t="s">
        <v>41333</v>
      </c>
      <c r="B42170" t="str">
        <f t="shared" si="1368"/>
        <v>https://www.udobaer.de/out/media/public/cust/others/s0000932-2021-ch_it.pdf</v>
      </c>
    </row>
    <row r="42171" spans="1:2" x14ac:dyDescent="0.2">
      <c r="A42171" s="1" t="s">
        <v>41514</v>
      </c>
      <c r="B42171" t="str">
        <f t="shared" si="1368"/>
        <v>https://www.udobaer.de/out/media/public/cust/others/s0000932-2021-ch_it.pdf</v>
      </c>
    </row>
    <row r="42172" spans="1:2" x14ac:dyDescent="0.2">
      <c r="A42172" s="1" t="s">
        <v>41515</v>
      </c>
      <c r="B42172" t="str">
        <f t="shared" si="1368"/>
        <v>https://www.udobaer.de/out/media/public/cust/others/s0000932-2021-ch_it.pdf</v>
      </c>
    </row>
    <row r="42173" spans="1:2" x14ac:dyDescent="0.2">
      <c r="A42173" s="1" t="s">
        <v>41516</v>
      </c>
      <c r="B42173" t="str">
        <f t="shared" si="1368"/>
        <v>https://www.udobaer.de/out/media/public/cust/others/s0000932-2021-ch_it.pdf</v>
      </c>
    </row>
    <row r="42174" spans="1:2" x14ac:dyDescent="0.2">
      <c r="A42174" s="1" t="s">
        <v>41519</v>
      </c>
      <c r="B42174" t="str">
        <f t="shared" si="1368"/>
        <v>https://www.udobaer.de/out/media/public/cust/others/s0000932-2021-ch_it.pdf</v>
      </c>
    </row>
    <row r="42175" spans="1:2" x14ac:dyDescent="0.2">
      <c r="A42175" s="1" t="s">
        <v>41517</v>
      </c>
      <c r="B42175" t="str">
        <f t="shared" ref="B42175:B42184" si="1369">HYPERLINK("https://www.udobaer.de/out/media/public/cust/others/s0000933-2021-ch_it.pdf")</f>
        <v>https://www.udobaer.de/out/media/public/cust/others/s0000933-2021-ch_it.pdf</v>
      </c>
    </row>
    <row r="42176" spans="1:2" x14ac:dyDescent="0.2">
      <c r="A42176" s="1" t="s">
        <v>41518</v>
      </c>
      <c r="B42176" t="str">
        <f t="shared" si="1369"/>
        <v>https://www.udobaer.de/out/media/public/cust/others/s0000933-2021-ch_it.pdf</v>
      </c>
    </row>
    <row r="42177" spans="1:2" x14ac:dyDescent="0.2">
      <c r="A42177" s="1" t="s">
        <v>41520</v>
      </c>
      <c r="B42177" t="str">
        <f t="shared" si="1369"/>
        <v>https://www.udobaer.de/out/media/public/cust/others/s0000933-2021-ch_it.pdf</v>
      </c>
    </row>
    <row r="42178" spans="1:2" x14ac:dyDescent="0.2">
      <c r="A42178" s="1" t="s">
        <v>41521</v>
      </c>
      <c r="B42178" t="str">
        <f t="shared" si="1369"/>
        <v>https://www.udobaer.de/out/media/public/cust/others/s0000933-2021-ch_it.pdf</v>
      </c>
    </row>
    <row r="42179" spans="1:2" x14ac:dyDescent="0.2">
      <c r="A42179" s="1" t="s">
        <v>41522</v>
      </c>
      <c r="B42179" t="str">
        <f t="shared" si="1369"/>
        <v>https://www.udobaer.de/out/media/public/cust/others/s0000933-2021-ch_it.pdf</v>
      </c>
    </row>
    <row r="42180" spans="1:2" x14ac:dyDescent="0.2">
      <c r="A42180" s="1" t="s">
        <v>41543</v>
      </c>
      <c r="B42180" t="str">
        <f t="shared" si="1369"/>
        <v>https://www.udobaer.de/out/media/public/cust/others/s0000933-2021-ch_it.pdf</v>
      </c>
    </row>
    <row r="42181" spans="1:2" x14ac:dyDescent="0.2">
      <c r="A42181" s="1" t="s">
        <v>41544</v>
      </c>
      <c r="B42181" t="str">
        <f t="shared" si="1369"/>
        <v>https://www.udobaer.de/out/media/public/cust/others/s0000933-2021-ch_it.pdf</v>
      </c>
    </row>
    <row r="42182" spans="1:2" x14ac:dyDescent="0.2">
      <c r="A42182" s="1" t="s">
        <v>41545</v>
      </c>
      <c r="B42182" t="str">
        <f t="shared" si="1369"/>
        <v>https://www.udobaer.de/out/media/public/cust/others/s0000933-2021-ch_it.pdf</v>
      </c>
    </row>
    <row r="42183" spans="1:2" x14ac:dyDescent="0.2">
      <c r="A42183" s="1" t="s">
        <v>41546</v>
      </c>
      <c r="B42183" t="str">
        <f t="shared" si="1369"/>
        <v>https://www.udobaer.de/out/media/public/cust/others/s0000933-2021-ch_it.pdf</v>
      </c>
    </row>
    <row r="42184" spans="1:2" x14ac:dyDescent="0.2">
      <c r="A42184" s="1" t="s">
        <v>41547</v>
      </c>
      <c r="B42184" t="str">
        <f t="shared" si="1369"/>
        <v>https://www.udobaer.de/out/media/public/cust/others/s0000933-2021-ch_it.pdf</v>
      </c>
    </row>
    <row r="42185" spans="1:2" x14ac:dyDescent="0.2">
      <c r="A42185" s="1" t="s">
        <v>41369</v>
      </c>
      <c r="B42185" t="str">
        <f t="shared" ref="B42185:B42196" si="1370">HYPERLINK("https://www.udobaer.de/out/media/public/cust/others/s0000934-2021-ch_it.pdf")</f>
        <v>https://www.udobaer.de/out/media/public/cust/others/s0000934-2021-ch_it.pdf</v>
      </c>
    </row>
    <row r="42186" spans="1:2" x14ac:dyDescent="0.2">
      <c r="A42186" s="1" t="s">
        <v>41370</v>
      </c>
      <c r="B42186" t="str">
        <f t="shared" si="1370"/>
        <v>https://www.udobaer.de/out/media/public/cust/others/s0000934-2021-ch_it.pdf</v>
      </c>
    </row>
    <row r="42187" spans="1:2" x14ac:dyDescent="0.2">
      <c r="A42187" s="1" t="s">
        <v>41371</v>
      </c>
      <c r="B42187" t="str">
        <f t="shared" si="1370"/>
        <v>https://www.udobaer.de/out/media/public/cust/others/s0000934-2021-ch_it.pdf</v>
      </c>
    </row>
    <row r="42188" spans="1:2" x14ac:dyDescent="0.2">
      <c r="A42188" s="1" t="s">
        <v>41372</v>
      </c>
      <c r="B42188" t="str">
        <f t="shared" si="1370"/>
        <v>https://www.udobaer.de/out/media/public/cust/others/s0000934-2021-ch_it.pdf</v>
      </c>
    </row>
    <row r="42189" spans="1:2" x14ac:dyDescent="0.2">
      <c r="A42189" s="1" t="s">
        <v>41373</v>
      </c>
      <c r="B42189" t="str">
        <f t="shared" si="1370"/>
        <v>https://www.udobaer.de/out/media/public/cust/others/s0000934-2021-ch_it.pdf</v>
      </c>
    </row>
    <row r="42190" spans="1:2" x14ac:dyDescent="0.2">
      <c r="A42190" s="1" t="s">
        <v>41374</v>
      </c>
      <c r="B42190" t="str">
        <f t="shared" si="1370"/>
        <v>https://www.udobaer.de/out/media/public/cust/others/s0000934-2021-ch_it.pdf</v>
      </c>
    </row>
    <row r="42191" spans="1:2" x14ac:dyDescent="0.2">
      <c r="A42191" s="1" t="s">
        <v>41375</v>
      </c>
      <c r="B42191" t="str">
        <f t="shared" si="1370"/>
        <v>https://www.udobaer.de/out/media/public/cust/others/s0000934-2021-ch_it.pdf</v>
      </c>
    </row>
    <row r="42192" spans="1:2" x14ac:dyDescent="0.2">
      <c r="A42192" s="1" t="s">
        <v>41376</v>
      </c>
      <c r="B42192" t="str">
        <f t="shared" si="1370"/>
        <v>https://www.udobaer.de/out/media/public/cust/others/s0000934-2021-ch_it.pdf</v>
      </c>
    </row>
    <row r="42193" spans="1:2" x14ac:dyDescent="0.2">
      <c r="A42193" s="1" t="s">
        <v>41377</v>
      </c>
      <c r="B42193" t="str">
        <f t="shared" si="1370"/>
        <v>https://www.udobaer.de/out/media/public/cust/others/s0000934-2021-ch_it.pdf</v>
      </c>
    </row>
    <row r="42194" spans="1:2" x14ac:dyDescent="0.2">
      <c r="A42194" s="1" t="s">
        <v>41378</v>
      </c>
      <c r="B42194" t="str">
        <f t="shared" si="1370"/>
        <v>https://www.udobaer.de/out/media/public/cust/others/s0000934-2021-ch_it.pdf</v>
      </c>
    </row>
    <row r="42195" spans="1:2" x14ac:dyDescent="0.2">
      <c r="A42195" s="1" t="s">
        <v>41379</v>
      </c>
      <c r="B42195" t="str">
        <f t="shared" si="1370"/>
        <v>https://www.udobaer.de/out/media/public/cust/others/s0000934-2021-ch_it.pdf</v>
      </c>
    </row>
    <row r="42196" spans="1:2" x14ac:dyDescent="0.2">
      <c r="A42196" s="1" t="s">
        <v>41380</v>
      </c>
      <c r="B42196" t="str">
        <f t="shared" si="1370"/>
        <v>https://www.udobaer.de/out/media/public/cust/others/s0000934-2021-ch_it.pdf</v>
      </c>
    </row>
    <row r="42197" spans="1:2" x14ac:dyDescent="0.2">
      <c r="A42197" s="1" t="s">
        <v>41484</v>
      </c>
      <c r="B42197" t="str">
        <f>HYPERLINK("https://www.udobaer.de/out/media/public/cust/others/s0000935-2021-ch_it.pdf")</f>
        <v>https://www.udobaer.de/out/media/public/cust/others/s0000935-2021-ch_it.pdf</v>
      </c>
    </row>
    <row r="42198" spans="1:2" x14ac:dyDescent="0.2">
      <c r="A42198" s="1" t="s">
        <v>41486</v>
      </c>
      <c r="B42198" t="str">
        <f>HYPERLINK("https://www.udobaer.de/out/media/public/cust/others/s0000935-2021-ch_it.pdf")</f>
        <v>https://www.udobaer.de/out/media/public/cust/others/s0000935-2021-ch_it.pdf</v>
      </c>
    </row>
    <row r="42199" spans="1:2" x14ac:dyDescent="0.2">
      <c r="A42199" s="1" t="s">
        <v>41487</v>
      </c>
      <c r="B42199" t="str">
        <f>HYPERLINK("https://www.udobaer.de/out/media/public/cust/others/s0000935-2021-ch_it.pdf")</f>
        <v>https://www.udobaer.de/out/media/public/cust/others/s0000935-2021-ch_it.pdf</v>
      </c>
    </row>
    <row r="42200" spans="1:2" x14ac:dyDescent="0.2">
      <c r="A42200" s="1" t="s">
        <v>41488</v>
      </c>
      <c r="B42200" t="str">
        <f>HYPERLINK("https://www.udobaer.de/out/media/public/cust/others/s0000935-2021-ch_it.pdf")</f>
        <v>https://www.udobaer.de/out/media/public/cust/others/s0000935-2021-ch_it.pdf</v>
      </c>
    </row>
    <row r="42201" spans="1:2" x14ac:dyDescent="0.2">
      <c r="A42201" s="1" t="s">
        <v>41489</v>
      </c>
      <c r="B42201" t="str">
        <f>HYPERLINK("https://www.udobaer.de/out/media/public/cust/others/s0000935-2021-ch_it.pdf")</f>
        <v>https://www.udobaer.de/out/media/public/cust/others/s0000935-2021-ch_it.pdf</v>
      </c>
    </row>
    <row r="42202" spans="1:2" x14ac:dyDescent="0.2">
      <c r="A42202" s="1" t="s">
        <v>41429</v>
      </c>
      <c r="B42202" t="str">
        <f t="shared" ref="B42202:B42233" si="1371">HYPERLINK("https://www.udobaer.de/out/media/public/cust/others/s0000936-2021-ch_it.pdf")</f>
        <v>https://www.udobaer.de/out/media/public/cust/others/s0000936-2021-ch_it.pdf</v>
      </c>
    </row>
    <row r="42203" spans="1:2" x14ac:dyDescent="0.2">
      <c r="A42203" s="1" t="s">
        <v>41430</v>
      </c>
      <c r="B42203" t="str">
        <f t="shared" si="1371"/>
        <v>https://www.udobaer.de/out/media/public/cust/others/s0000936-2021-ch_it.pdf</v>
      </c>
    </row>
    <row r="42204" spans="1:2" x14ac:dyDescent="0.2">
      <c r="A42204" s="1" t="s">
        <v>41432</v>
      </c>
      <c r="B42204" t="str">
        <f t="shared" si="1371"/>
        <v>https://www.udobaer.de/out/media/public/cust/others/s0000936-2021-ch_it.pdf</v>
      </c>
    </row>
    <row r="42205" spans="1:2" x14ac:dyDescent="0.2">
      <c r="A42205" s="1" t="s">
        <v>41433</v>
      </c>
      <c r="B42205" t="str">
        <f t="shared" si="1371"/>
        <v>https://www.udobaer.de/out/media/public/cust/others/s0000936-2021-ch_it.pdf</v>
      </c>
    </row>
    <row r="42206" spans="1:2" x14ac:dyDescent="0.2">
      <c r="A42206" s="1" t="s">
        <v>41434</v>
      </c>
      <c r="B42206" t="str">
        <f t="shared" si="1371"/>
        <v>https://www.udobaer.de/out/media/public/cust/others/s0000936-2021-ch_it.pdf</v>
      </c>
    </row>
    <row r="42207" spans="1:2" x14ac:dyDescent="0.2">
      <c r="A42207" s="1" t="s">
        <v>41435</v>
      </c>
      <c r="B42207" t="str">
        <f t="shared" si="1371"/>
        <v>https://www.udobaer.de/out/media/public/cust/others/s0000936-2021-ch_it.pdf</v>
      </c>
    </row>
    <row r="42208" spans="1:2" x14ac:dyDescent="0.2">
      <c r="A42208" s="1" t="s">
        <v>41436</v>
      </c>
      <c r="B42208" t="str">
        <f t="shared" si="1371"/>
        <v>https://www.udobaer.de/out/media/public/cust/others/s0000936-2021-ch_it.pdf</v>
      </c>
    </row>
    <row r="42209" spans="1:2" x14ac:dyDescent="0.2">
      <c r="A42209" s="1" t="s">
        <v>41437</v>
      </c>
      <c r="B42209" t="str">
        <f t="shared" si="1371"/>
        <v>https://www.udobaer.de/out/media/public/cust/others/s0000936-2021-ch_it.pdf</v>
      </c>
    </row>
    <row r="42210" spans="1:2" x14ac:dyDescent="0.2">
      <c r="A42210" s="1" t="s">
        <v>41438</v>
      </c>
      <c r="B42210" t="str">
        <f t="shared" si="1371"/>
        <v>https://www.udobaer.de/out/media/public/cust/others/s0000936-2021-ch_it.pdf</v>
      </c>
    </row>
    <row r="42211" spans="1:2" x14ac:dyDescent="0.2">
      <c r="A42211" s="1" t="s">
        <v>41439</v>
      </c>
      <c r="B42211" t="str">
        <f t="shared" si="1371"/>
        <v>https://www.udobaer.de/out/media/public/cust/others/s0000936-2021-ch_it.pdf</v>
      </c>
    </row>
    <row r="42212" spans="1:2" x14ac:dyDescent="0.2">
      <c r="A42212" s="1" t="s">
        <v>41440</v>
      </c>
      <c r="B42212" t="str">
        <f t="shared" si="1371"/>
        <v>https://www.udobaer.de/out/media/public/cust/others/s0000936-2021-ch_it.pdf</v>
      </c>
    </row>
    <row r="42213" spans="1:2" x14ac:dyDescent="0.2">
      <c r="A42213" s="1" t="s">
        <v>41441</v>
      </c>
      <c r="B42213" t="str">
        <f t="shared" si="1371"/>
        <v>https://www.udobaer.de/out/media/public/cust/others/s0000936-2021-ch_it.pdf</v>
      </c>
    </row>
    <row r="42214" spans="1:2" x14ac:dyDescent="0.2">
      <c r="A42214" s="1" t="s">
        <v>41442</v>
      </c>
      <c r="B42214" t="str">
        <f t="shared" si="1371"/>
        <v>https://www.udobaer.de/out/media/public/cust/others/s0000936-2021-ch_it.pdf</v>
      </c>
    </row>
    <row r="42215" spans="1:2" x14ac:dyDescent="0.2">
      <c r="A42215" s="1" t="s">
        <v>41443</v>
      </c>
      <c r="B42215" t="str">
        <f t="shared" si="1371"/>
        <v>https://www.udobaer.de/out/media/public/cust/others/s0000936-2021-ch_it.pdf</v>
      </c>
    </row>
    <row r="42216" spans="1:2" x14ac:dyDescent="0.2">
      <c r="A42216" s="1" t="s">
        <v>41444</v>
      </c>
      <c r="B42216" t="str">
        <f t="shared" si="1371"/>
        <v>https://www.udobaer.de/out/media/public/cust/others/s0000936-2021-ch_it.pdf</v>
      </c>
    </row>
    <row r="42217" spans="1:2" x14ac:dyDescent="0.2">
      <c r="A42217" s="1" t="s">
        <v>41445</v>
      </c>
      <c r="B42217" t="str">
        <f t="shared" si="1371"/>
        <v>https://www.udobaer.de/out/media/public/cust/others/s0000936-2021-ch_it.pdf</v>
      </c>
    </row>
    <row r="42218" spans="1:2" x14ac:dyDescent="0.2">
      <c r="A42218" s="1" t="s">
        <v>41446</v>
      </c>
      <c r="B42218" t="str">
        <f t="shared" si="1371"/>
        <v>https://www.udobaer.de/out/media/public/cust/others/s0000936-2021-ch_it.pdf</v>
      </c>
    </row>
    <row r="42219" spans="1:2" x14ac:dyDescent="0.2">
      <c r="A42219" s="1" t="s">
        <v>41447</v>
      </c>
      <c r="B42219" t="str">
        <f t="shared" si="1371"/>
        <v>https://www.udobaer.de/out/media/public/cust/others/s0000936-2021-ch_it.pdf</v>
      </c>
    </row>
    <row r="42220" spans="1:2" x14ac:dyDescent="0.2">
      <c r="A42220" s="1" t="s">
        <v>41448</v>
      </c>
      <c r="B42220" t="str">
        <f t="shared" si="1371"/>
        <v>https://www.udobaer.de/out/media/public/cust/others/s0000936-2021-ch_it.pdf</v>
      </c>
    </row>
    <row r="42221" spans="1:2" x14ac:dyDescent="0.2">
      <c r="A42221" s="1" t="s">
        <v>41449</v>
      </c>
      <c r="B42221" t="str">
        <f t="shared" si="1371"/>
        <v>https://www.udobaer.de/out/media/public/cust/others/s0000936-2021-ch_it.pdf</v>
      </c>
    </row>
    <row r="42222" spans="1:2" x14ac:dyDescent="0.2">
      <c r="A42222" s="1" t="s">
        <v>41450</v>
      </c>
      <c r="B42222" t="str">
        <f t="shared" si="1371"/>
        <v>https://www.udobaer.de/out/media/public/cust/others/s0000936-2021-ch_it.pdf</v>
      </c>
    </row>
    <row r="42223" spans="1:2" x14ac:dyDescent="0.2">
      <c r="A42223" s="1" t="s">
        <v>41451</v>
      </c>
      <c r="B42223" t="str">
        <f t="shared" si="1371"/>
        <v>https://www.udobaer.de/out/media/public/cust/others/s0000936-2021-ch_it.pdf</v>
      </c>
    </row>
    <row r="42224" spans="1:2" x14ac:dyDescent="0.2">
      <c r="A42224" s="1" t="s">
        <v>41452</v>
      </c>
      <c r="B42224" t="str">
        <f t="shared" si="1371"/>
        <v>https://www.udobaer.de/out/media/public/cust/others/s0000936-2021-ch_it.pdf</v>
      </c>
    </row>
    <row r="42225" spans="1:2" x14ac:dyDescent="0.2">
      <c r="A42225" s="1" t="s">
        <v>41453</v>
      </c>
      <c r="B42225" t="str">
        <f t="shared" si="1371"/>
        <v>https://www.udobaer.de/out/media/public/cust/others/s0000936-2021-ch_it.pdf</v>
      </c>
    </row>
    <row r="42226" spans="1:2" x14ac:dyDescent="0.2">
      <c r="A42226" s="1" t="s">
        <v>41454</v>
      </c>
      <c r="B42226" t="str">
        <f t="shared" si="1371"/>
        <v>https://www.udobaer.de/out/media/public/cust/others/s0000936-2021-ch_it.pdf</v>
      </c>
    </row>
    <row r="42227" spans="1:2" x14ac:dyDescent="0.2">
      <c r="A42227" s="1" t="s">
        <v>41455</v>
      </c>
      <c r="B42227" t="str">
        <f t="shared" si="1371"/>
        <v>https://www.udobaer.de/out/media/public/cust/others/s0000936-2021-ch_it.pdf</v>
      </c>
    </row>
    <row r="42228" spans="1:2" x14ac:dyDescent="0.2">
      <c r="A42228" s="1" t="s">
        <v>41456</v>
      </c>
      <c r="B42228" t="str">
        <f t="shared" si="1371"/>
        <v>https://www.udobaer.de/out/media/public/cust/others/s0000936-2021-ch_it.pdf</v>
      </c>
    </row>
    <row r="42229" spans="1:2" x14ac:dyDescent="0.2">
      <c r="A42229" s="1" t="s">
        <v>41457</v>
      </c>
      <c r="B42229" t="str">
        <f t="shared" si="1371"/>
        <v>https://www.udobaer.de/out/media/public/cust/others/s0000936-2021-ch_it.pdf</v>
      </c>
    </row>
    <row r="42230" spans="1:2" x14ac:dyDescent="0.2">
      <c r="A42230" s="1" t="s">
        <v>41458</v>
      </c>
      <c r="B42230" t="str">
        <f t="shared" si="1371"/>
        <v>https://www.udobaer.de/out/media/public/cust/others/s0000936-2021-ch_it.pdf</v>
      </c>
    </row>
    <row r="42231" spans="1:2" x14ac:dyDescent="0.2">
      <c r="A42231" s="1" t="s">
        <v>41459</v>
      </c>
      <c r="B42231" t="str">
        <f t="shared" si="1371"/>
        <v>https://www.udobaer.de/out/media/public/cust/others/s0000936-2021-ch_it.pdf</v>
      </c>
    </row>
    <row r="42232" spans="1:2" x14ac:dyDescent="0.2">
      <c r="A42232" s="1" t="s">
        <v>41460</v>
      </c>
      <c r="B42232" t="str">
        <f t="shared" si="1371"/>
        <v>https://www.udobaer.de/out/media/public/cust/others/s0000936-2021-ch_it.pdf</v>
      </c>
    </row>
    <row r="42233" spans="1:2" x14ac:dyDescent="0.2">
      <c r="A42233" s="1" t="s">
        <v>41461</v>
      </c>
      <c r="B42233" t="str">
        <f t="shared" si="1371"/>
        <v>https://www.udobaer.de/out/media/public/cust/others/s0000936-2021-ch_it.pdf</v>
      </c>
    </row>
    <row r="42234" spans="1:2" x14ac:dyDescent="0.2">
      <c r="A42234" s="1" t="s">
        <v>41462</v>
      </c>
      <c r="B42234" t="str">
        <f t="shared" ref="B42234:B42255" si="1372">HYPERLINK("https://www.udobaer.de/out/media/public/cust/others/s0000936-2021-ch_it.pdf")</f>
        <v>https://www.udobaer.de/out/media/public/cust/others/s0000936-2021-ch_it.pdf</v>
      </c>
    </row>
    <row r="42235" spans="1:2" x14ac:dyDescent="0.2">
      <c r="A42235" s="1" t="s">
        <v>41463</v>
      </c>
      <c r="B42235" t="str">
        <f t="shared" si="1372"/>
        <v>https://www.udobaer.de/out/media/public/cust/others/s0000936-2021-ch_it.pdf</v>
      </c>
    </row>
    <row r="42236" spans="1:2" x14ac:dyDescent="0.2">
      <c r="A42236" s="1" t="s">
        <v>41464</v>
      </c>
      <c r="B42236" t="str">
        <f t="shared" si="1372"/>
        <v>https://www.udobaer.de/out/media/public/cust/others/s0000936-2021-ch_it.pdf</v>
      </c>
    </row>
    <row r="42237" spans="1:2" x14ac:dyDescent="0.2">
      <c r="A42237" s="1" t="s">
        <v>41465</v>
      </c>
      <c r="B42237" t="str">
        <f t="shared" si="1372"/>
        <v>https://www.udobaer.de/out/media/public/cust/others/s0000936-2021-ch_it.pdf</v>
      </c>
    </row>
    <row r="42238" spans="1:2" x14ac:dyDescent="0.2">
      <c r="A42238" s="1" t="s">
        <v>41466</v>
      </c>
      <c r="B42238" t="str">
        <f t="shared" si="1372"/>
        <v>https://www.udobaer.de/out/media/public/cust/others/s0000936-2021-ch_it.pdf</v>
      </c>
    </row>
    <row r="42239" spans="1:2" x14ac:dyDescent="0.2">
      <c r="A42239" s="1" t="s">
        <v>41467</v>
      </c>
      <c r="B42239" t="str">
        <f t="shared" si="1372"/>
        <v>https://www.udobaer.de/out/media/public/cust/others/s0000936-2021-ch_it.pdf</v>
      </c>
    </row>
    <row r="42240" spans="1:2" x14ac:dyDescent="0.2">
      <c r="A42240" s="1" t="s">
        <v>41468</v>
      </c>
      <c r="B42240" t="str">
        <f t="shared" si="1372"/>
        <v>https://www.udobaer.de/out/media/public/cust/others/s0000936-2021-ch_it.pdf</v>
      </c>
    </row>
    <row r="42241" spans="1:2" x14ac:dyDescent="0.2">
      <c r="A42241" s="1" t="s">
        <v>41469</v>
      </c>
      <c r="B42241" t="str">
        <f t="shared" si="1372"/>
        <v>https://www.udobaer.de/out/media/public/cust/others/s0000936-2021-ch_it.pdf</v>
      </c>
    </row>
    <row r="42242" spans="1:2" x14ac:dyDescent="0.2">
      <c r="A42242" s="1" t="s">
        <v>41470</v>
      </c>
      <c r="B42242" t="str">
        <f t="shared" si="1372"/>
        <v>https://www.udobaer.de/out/media/public/cust/others/s0000936-2021-ch_it.pdf</v>
      </c>
    </row>
    <row r="42243" spans="1:2" x14ac:dyDescent="0.2">
      <c r="A42243" s="1" t="s">
        <v>41471</v>
      </c>
      <c r="B42243" t="str">
        <f t="shared" si="1372"/>
        <v>https://www.udobaer.de/out/media/public/cust/others/s0000936-2021-ch_it.pdf</v>
      </c>
    </row>
    <row r="42244" spans="1:2" x14ac:dyDescent="0.2">
      <c r="A42244" s="1" t="s">
        <v>41472</v>
      </c>
      <c r="B42244" t="str">
        <f t="shared" si="1372"/>
        <v>https://www.udobaer.de/out/media/public/cust/others/s0000936-2021-ch_it.pdf</v>
      </c>
    </row>
    <row r="42245" spans="1:2" x14ac:dyDescent="0.2">
      <c r="A42245" s="1" t="s">
        <v>41473</v>
      </c>
      <c r="B42245" t="str">
        <f t="shared" si="1372"/>
        <v>https://www.udobaer.de/out/media/public/cust/others/s0000936-2021-ch_it.pdf</v>
      </c>
    </row>
    <row r="42246" spans="1:2" x14ac:dyDescent="0.2">
      <c r="A42246" s="1" t="s">
        <v>41474</v>
      </c>
      <c r="B42246" t="str">
        <f t="shared" si="1372"/>
        <v>https://www.udobaer.de/out/media/public/cust/others/s0000936-2021-ch_it.pdf</v>
      </c>
    </row>
    <row r="42247" spans="1:2" x14ac:dyDescent="0.2">
      <c r="A42247" s="1" t="s">
        <v>41475</v>
      </c>
      <c r="B42247" t="str">
        <f t="shared" si="1372"/>
        <v>https://www.udobaer.de/out/media/public/cust/others/s0000936-2021-ch_it.pdf</v>
      </c>
    </row>
    <row r="42248" spans="1:2" x14ac:dyDescent="0.2">
      <c r="A42248" s="1" t="s">
        <v>41476</v>
      </c>
      <c r="B42248" t="str">
        <f t="shared" si="1372"/>
        <v>https://www.udobaer.de/out/media/public/cust/others/s0000936-2021-ch_it.pdf</v>
      </c>
    </row>
    <row r="42249" spans="1:2" x14ac:dyDescent="0.2">
      <c r="A42249" s="1" t="s">
        <v>41477</v>
      </c>
      <c r="B42249" t="str">
        <f t="shared" si="1372"/>
        <v>https://www.udobaer.de/out/media/public/cust/others/s0000936-2021-ch_it.pdf</v>
      </c>
    </row>
    <row r="42250" spans="1:2" x14ac:dyDescent="0.2">
      <c r="A42250" s="1" t="s">
        <v>41478</v>
      </c>
      <c r="B42250" t="str">
        <f t="shared" si="1372"/>
        <v>https://www.udobaer.de/out/media/public/cust/others/s0000936-2021-ch_it.pdf</v>
      </c>
    </row>
    <row r="42251" spans="1:2" x14ac:dyDescent="0.2">
      <c r="A42251" s="1" t="s">
        <v>41479</v>
      </c>
      <c r="B42251" t="str">
        <f t="shared" si="1372"/>
        <v>https://www.udobaer.de/out/media/public/cust/others/s0000936-2021-ch_it.pdf</v>
      </c>
    </row>
    <row r="42252" spans="1:2" x14ac:dyDescent="0.2">
      <c r="A42252" s="1" t="s">
        <v>41480</v>
      </c>
      <c r="B42252" t="str">
        <f t="shared" si="1372"/>
        <v>https://www.udobaer.de/out/media/public/cust/others/s0000936-2021-ch_it.pdf</v>
      </c>
    </row>
    <row r="42253" spans="1:2" x14ac:dyDescent="0.2">
      <c r="A42253" s="1" t="s">
        <v>41481</v>
      </c>
      <c r="B42253" t="str">
        <f t="shared" si="1372"/>
        <v>https://www.udobaer.de/out/media/public/cust/others/s0000936-2021-ch_it.pdf</v>
      </c>
    </row>
    <row r="42254" spans="1:2" x14ac:dyDescent="0.2">
      <c r="A42254" s="1" t="s">
        <v>41482</v>
      </c>
      <c r="B42254" t="str">
        <f t="shared" si="1372"/>
        <v>https://www.udobaer.de/out/media/public/cust/others/s0000936-2021-ch_it.pdf</v>
      </c>
    </row>
    <row r="42255" spans="1:2" x14ac:dyDescent="0.2">
      <c r="A42255" s="1" t="s">
        <v>41483</v>
      </c>
      <c r="B42255" t="str">
        <f t="shared" si="1372"/>
        <v>https://www.udobaer.de/out/media/public/cust/others/s0000936-2021-ch_it.pdf</v>
      </c>
    </row>
    <row r="42256" spans="1:2" x14ac:dyDescent="0.2">
      <c r="A42256" s="1" t="s">
        <v>41102</v>
      </c>
      <c r="B42256" t="str">
        <f t="shared" ref="B42256:B42287" si="1373">HYPERLINK("https://www.udobaer.de/out/media/public/cust/others/s0000937-2021-ch_it.pdf")</f>
        <v>https://www.udobaer.de/out/media/public/cust/others/s0000937-2021-ch_it.pdf</v>
      </c>
    </row>
    <row r="42257" spans="1:2" x14ac:dyDescent="0.2">
      <c r="A42257" s="1" t="s">
        <v>41104</v>
      </c>
      <c r="B42257" t="str">
        <f t="shared" si="1373"/>
        <v>https://www.udobaer.de/out/media/public/cust/others/s0000937-2021-ch_it.pdf</v>
      </c>
    </row>
    <row r="42258" spans="1:2" x14ac:dyDescent="0.2">
      <c r="A42258" s="1" t="s">
        <v>41105</v>
      </c>
      <c r="B42258" t="str">
        <f t="shared" si="1373"/>
        <v>https://www.udobaer.de/out/media/public/cust/others/s0000937-2021-ch_it.pdf</v>
      </c>
    </row>
    <row r="42259" spans="1:2" x14ac:dyDescent="0.2">
      <c r="A42259" s="1" t="s">
        <v>41106</v>
      </c>
      <c r="B42259" t="str">
        <f t="shared" si="1373"/>
        <v>https://www.udobaer.de/out/media/public/cust/others/s0000937-2021-ch_it.pdf</v>
      </c>
    </row>
    <row r="42260" spans="1:2" x14ac:dyDescent="0.2">
      <c r="A42260" s="1" t="s">
        <v>41107</v>
      </c>
      <c r="B42260" t="str">
        <f t="shared" si="1373"/>
        <v>https://www.udobaer.de/out/media/public/cust/others/s0000937-2021-ch_it.pdf</v>
      </c>
    </row>
    <row r="42261" spans="1:2" x14ac:dyDescent="0.2">
      <c r="A42261" s="1" t="s">
        <v>41108</v>
      </c>
      <c r="B42261" t="str">
        <f t="shared" si="1373"/>
        <v>https://www.udobaer.de/out/media/public/cust/others/s0000937-2021-ch_it.pdf</v>
      </c>
    </row>
    <row r="42262" spans="1:2" x14ac:dyDescent="0.2">
      <c r="A42262" s="1" t="s">
        <v>41109</v>
      </c>
      <c r="B42262" t="str">
        <f t="shared" si="1373"/>
        <v>https://www.udobaer.de/out/media/public/cust/others/s0000937-2021-ch_it.pdf</v>
      </c>
    </row>
    <row r="42263" spans="1:2" x14ac:dyDescent="0.2">
      <c r="A42263" s="1" t="s">
        <v>41110</v>
      </c>
      <c r="B42263" t="str">
        <f t="shared" si="1373"/>
        <v>https://www.udobaer.de/out/media/public/cust/others/s0000937-2021-ch_it.pdf</v>
      </c>
    </row>
    <row r="42264" spans="1:2" x14ac:dyDescent="0.2">
      <c r="A42264" s="1" t="s">
        <v>41111</v>
      </c>
      <c r="B42264" t="str">
        <f t="shared" si="1373"/>
        <v>https://www.udobaer.de/out/media/public/cust/others/s0000937-2021-ch_it.pdf</v>
      </c>
    </row>
    <row r="42265" spans="1:2" x14ac:dyDescent="0.2">
      <c r="A42265" s="1" t="s">
        <v>41115</v>
      </c>
      <c r="B42265" t="str">
        <f t="shared" si="1373"/>
        <v>https://www.udobaer.de/out/media/public/cust/others/s0000937-2021-ch_it.pdf</v>
      </c>
    </row>
    <row r="42266" spans="1:2" x14ac:dyDescent="0.2">
      <c r="A42266" s="1" t="s">
        <v>41122</v>
      </c>
      <c r="B42266" t="str">
        <f t="shared" si="1373"/>
        <v>https://www.udobaer.de/out/media/public/cust/others/s0000937-2021-ch_it.pdf</v>
      </c>
    </row>
    <row r="42267" spans="1:2" x14ac:dyDescent="0.2">
      <c r="A42267" s="1" t="s">
        <v>41123</v>
      </c>
      <c r="B42267" t="str">
        <f t="shared" si="1373"/>
        <v>https://www.udobaer.de/out/media/public/cust/others/s0000937-2021-ch_it.pdf</v>
      </c>
    </row>
    <row r="42268" spans="1:2" x14ac:dyDescent="0.2">
      <c r="A42268" s="1" t="s">
        <v>41126</v>
      </c>
      <c r="B42268" t="str">
        <f t="shared" si="1373"/>
        <v>https://www.udobaer.de/out/media/public/cust/others/s0000937-2021-ch_it.pdf</v>
      </c>
    </row>
    <row r="42269" spans="1:2" x14ac:dyDescent="0.2">
      <c r="A42269" s="1" t="s">
        <v>41128</v>
      </c>
      <c r="B42269" t="str">
        <f t="shared" si="1373"/>
        <v>https://www.udobaer.de/out/media/public/cust/others/s0000937-2021-ch_it.pdf</v>
      </c>
    </row>
    <row r="42270" spans="1:2" x14ac:dyDescent="0.2">
      <c r="A42270" s="1" t="s">
        <v>41129</v>
      </c>
      <c r="B42270" t="str">
        <f t="shared" si="1373"/>
        <v>https://www.udobaer.de/out/media/public/cust/others/s0000937-2021-ch_it.pdf</v>
      </c>
    </row>
    <row r="42271" spans="1:2" x14ac:dyDescent="0.2">
      <c r="A42271" s="1" t="s">
        <v>41130</v>
      </c>
      <c r="B42271" t="str">
        <f t="shared" si="1373"/>
        <v>https://www.udobaer.de/out/media/public/cust/others/s0000937-2021-ch_it.pdf</v>
      </c>
    </row>
    <row r="42272" spans="1:2" x14ac:dyDescent="0.2">
      <c r="A42272" s="1" t="s">
        <v>41131</v>
      </c>
      <c r="B42272" t="str">
        <f t="shared" si="1373"/>
        <v>https://www.udobaer.de/out/media/public/cust/others/s0000937-2021-ch_it.pdf</v>
      </c>
    </row>
    <row r="42273" spans="1:2" x14ac:dyDescent="0.2">
      <c r="A42273" s="1" t="s">
        <v>41132</v>
      </c>
      <c r="B42273" t="str">
        <f t="shared" si="1373"/>
        <v>https://www.udobaer.de/out/media/public/cust/others/s0000937-2021-ch_it.pdf</v>
      </c>
    </row>
    <row r="42274" spans="1:2" x14ac:dyDescent="0.2">
      <c r="A42274" s="1" t="s">
        <v>41133</v>
      </c>
      <c r="B42274" t="str">
        <f t="shared" si="1373"/>
        <v>https://www.udobaer.de/out/media/public/cust/others/s0000937-2021-ch_it.pdf</v>
      </c>
    </row>
    <row r="42275" spans="1:2" x14ac:dyDescent="0.2">
      <c r="A42275" s="1" t="s">
        <v>41134</v>
      </c>
      <c r="B42275" t="str">
        <f t="shared" si="1373"/>
        <v>https://www.udobaer.de/out/media/public/cust/others/s0000937-2021-ch_it.pdf</v>
      </c>
    </row>
    <row r="42276" spans="1:2" x14ac:dyDescent="0.2">
      <c r="A42276" s="1" t="s">
        <v>41135</v>
      </c>
      <c r="B42276" t="str">
        <f t="shared" si="1373"/>
        <v>https://www.udobaer.de/out/media/public/cust/others/s0000937-2021-ch_it.pdf</v>
      </c>
    </row>
    <row r="42277" spans="1:2" x14ac:dyDescent="0.2">
      <c r="A42277" s="1" t="s">
        <v>41137</v>
      </c>
      <c r="B42277" t="str">
        <f t="shared" si="1373"/>
        <v>https://www.udobaer.de/out/media/public/cust/others/s0000937-2021-ch_it.pdf</v>
      </c>
    </row>
    <row r="42278" spans="1:2" x14ac:dyDescent="0.2">
      <c r="A42278" s="1" t="s">
        <v>41203</v>
      </c>
      <c r="B42278" t="str">
        <f t="shared" si="1373"/>
        <v>https://www.udobaer.de/out/media/public/cust/others/s0000937-2021-ch_it.pdf</v>
      </c>
    </row>
    <row r="42279" spans="1:2" x14ac:dyDescent="0.2">
      <c r="A42279" s="1" t="s">
        <v>41204</v>
      </c>
      <c r="B42279" t="str">
        <f t="shared" si="1373"/>
        <v>https://www.udobaer.de/out/media/public/cust/others/s0000937-2021-ch_it.pdf</v>
      </c>
    </row>
    <row r="42280" spans="1:2" x14ac:dyDescent="0.2">
      <c r="A42280" s="1" t="s">
        <v>41206</v>
      </c>
      <c r="B42280" t="str">
        <f t="shared" si="1373"/>
        <v>https://www.udobaer.de/out/media/public/cust/others/s0000937-2021-ch_it.pdf</v>
      </c>
    </row>
    <row r="42281" spans="1:2" x14ac:dyDescent="0.2">
      <c r="A42281" s="1" t="s">
        <v>41207</v>
      </c>
      <c r="B42281" t="str">
        <f t="shared" si="1373"/>
        <v>https://www.udobaer.de/out/media/public/cust/others/s0000937-2021-ch_it.pdf</v>
      </c>
    </row>
    <row r="42282" spans="1:2" x14ac:dyDescent="0.2">
      <c r="A42282" s="1" t="s">
        <v>41208</v>
      </c>
      <c r="B42282" t="str">
        <f t="shared" si="1373"/>
        <v>https://www.udobaer.de/out/media/public/cust/others/s0000937-2021-ch_it.pdf</v>
      </c>
    </row>
    <row r="42283" spans="1:2" x14ac:dyDescent="0.2">
      <c r="A42283" s="1" t="s">
        <v>41209</v>
      </c>
      <c r="B42283" t="str">
        <f t="shared" si="1373"/>
        <v>https://www.udobaer.de/out/media/public/cust/others/s0000937-2021-ch_it.pdf</v>
      </c>
    </row>
    <row r="42284" spans="1:2" x14ac:dyDescent="0.2">
      <c r="A42284" s="1" t="s">
        <v>41210</v>
      </c>
      <c r="B42284" t="str">
        <f t="shared" si="1373"/>
        <v>https://www.udobaer.de/out/media/public/cust/others/s0000937-2021-ch_it.pdf</v>
      </c>
    </row>
    <row r="42285" spans="1:2" x14ac:dyDescent="0.2">
      <c r="A42285" s="1" t="s">
        <v>41211</v>
      </c>
      <c r="B42285" t="str">
        <f t="shared" si="1373"/>
        <v>https://www.udobaer.de/out/media/public/cust/others/s0000937-2021-ch_it.pdf</v>
      </c>
    </row>
    <row r="42286" spans="1:2" x14ac:dyDescent="0.2">
      <c r="A42286" s="1" t="s">
        <v>41212</v>
      </c>
      <c r="B42286" t="str">
        <f t="shared" si="1373"/>
        <v>https://www.udobaer.de/out/media/public/cust/others/s0000937-2021-ch_it.pdf</v>
      </c>
    </row>
    <row r="42287" spans="1:2" x14ac:dyDescent="0.2">
      <c r="A42287" s="1" t="s">
        <v>41213</v>
      </c>
      <c r="B42287" t="str">
        <f t="shared" si="1373"/>
        <v>https://www.udobaer.de/out/media/public/cust/others/s0000937-2021-ch_it.pdf</v>
      </c>
    </row>
    <row r="42288" spans="1:2" x14ac:dyDescent="0.2">
      <c r="A42288" s="1" t="s">
        <v>41214</v>
      </c>
      <c r="B42288" t="str">
        <f t="shared" ref="B42288:B42304" si="1374">HYPERLINK("https://www.udobaer.de/out/media/public/cust/others/s0000937-2021-ch_it.pdf")</f>
        <v>https://www.udobaer.de/out/media/public/cust/others/s0000937-2021-ch_it.pdf</v>
      </c>
    </row>
    <row r="42289" spans="1:2" x14ac:dyDescent="0.2">
      <c r="A42289" s="1" t="s">
        <v>41215</v>
      </c>
      <c r="B42289" t="str">
        <f t="shared" si="1374"/>
        <v>https://www.udobaer.de/out/media/public/cust/others/s0000937-2021-ch_it.pdf</v>
      </c>
    </row>
    <row r="42290" spans="1:2" x14ac:dyDescent="0.2">
      <c r="A42290" s="1" t="s">
        <v>41216</v>
      </c>
      <c r="B42290" t="str">
        <f t="shared" si="1374"/>
        <v>https://www.udobaer.de/out/media/public/cust/others/s0000937-2021-ch_it.pdf</v>
      </c>
    </row>
    <row r="42291" spans="1:2" x14ac:dyDescent="0.2">
      <c r="A42291" s="1" t="s">
        <v>41217</v>
      </c>
      <c r="B42291" t="str">
        <f t="shared" si="1374"/>
        <v>https://www.udobaer.de/out/media/public/cust/others/s0000937-2021-ch_it.pdf</v>
      </c>
    </row>
    <row r="42292" spans="1:2" x14ac:dyDescent="0.2">
      <c r="A42292" s="1" t="s">
        <v>41218</v>
      </c>
      <c r="B42292" t="str">
        <f t="shared" si="1374"/>
        <v>https://www.udobaer.de/out/media/public/cust/others/s0000937-2021-ch_it.pdf</v>
      </c>
    </row>
    <row r="42293" spans="1:2" x14ac:dyDescent="0.2">
      <c r="A42293" s="1" t="s">
        <v>41219</v>
      </c>
      <c r="B42293" t="str">
        <f t="shared" si="1374"/>
        <v>https://www.udobaer.de/out/media/public/cust/others/s0000937-2021-ch_it.pdf</v>
      </c>
    </row>
    <row r="42294" spans="1:2" x14ac:dyDescent="0.2">
      <c r="A42294" s="1" t="s">
        <v>41220</v>
      </c>
      <c r="B42294" t="str">
        <f t="shared" si="1374"/>
        <v>https://www.udobaer.de/out/media/public/cust/others/s0000937-2021-ch_it.pdf</v>
      </c>
    </row>
    <row r="42295" spans="1:2" x14ac:dyDescent="0.2">
      <c r="A42295" s="1" t="s">
        <v>41221</v>
      </c>
      <c r="B42295" t="str">
        <f t="shared" si="1374"/>
        <v>https://www.udobaer.de/out/media/public/cust/others/s0000937-2021-ch_it.pdf</v>
      </c>
    </row>
    <row r="42296" spans="1:2" x14ac:dyDescent="0.2">
      <c r="A42296" s="1" t="s">
        <v>41222</v>
      </c>
      <c r="B42296" t="str">
        <f t="shared" si="1374"/>
        <v>https://www.udobaer.de/out/media/public/cust/others/s0000937-2021-ch_it.pdf</v>
      </c>
    </row>
    <row r="42297" spans="1:2" x14ac:dyDescent="0.2">
      <c r="A42297" s="1" t="s">
        <v>41223</v>
      </c>
      <c r="B42297" t="str">
        <f t="shared" si="1374"/>
        <v>https://www.udobaer.de/out/media/public/cust/others/s0000937-2021-ch_it.pdf</v>
      </c>
    </row>
    <row r="42298" spans="1:2" x14ac:dyDescent="0.2">
      <c r="A42298" s="1" t="s">
        <v>41224</v>
      </c>
      <c r="B42298" t="str">
        <f t="shared" si="1374"/>
        <v>https://www.udobaer.de/out/media/public/cust/others/s0000937-2021-ch_it.pdf</v>
      </c>
    </row>
    <row r="42299" spans="1:2" x14ac:dyDescent="0.2">
      <c r="A42299" s="1" t="s">
        <v>41225</v>
      </c>
      <c r="B42299" t="str">
        <f t="shared" si="1374"/>
        <v>https://www.udobaer.de/out/media/public/cust/others/s0000937-2021-ch_it.pdf</v>
      </c>
    </row>
    <row r="42300" spans="1:2" x14ac:dyDescent="0.2">
      <c r="A42300" s="1" t="s">
        <v>41226</v>
      </c>
      <c r="B42300" t="str">
        <f t="shared" si="1374"/>
        <v>https://www.udobaer.de/out/media/public/cust/others/s0000937-2021-ch_it.pdf</v>
      </c>
    </row>
    <row r="42301" spans="1:2" x14ac:dyDescent="0.2">
      <c r="A42301" s="1" t="s">
        <v>41227</v>
      </c>
      <c r="B42301" t="str">
        <f t="shared" si="1374"/>
        <v>https://www.udobaer.de/out/media/public/cust/others/s0000937-2021-ch_it.pdf</v>
      </c>
    </row>
    <row r="42302" spans="1:2" x14ac:dyDescent="0.2">
      <c r="A42302" s="1" t="s">
        <v>41228</v>
      </c>
      <c r="B42302" t="str">
        <f t="shared" si="1374"/>
        <v>https://www.udobaer.de/out/media/public/cust/others/s0000937-2021-ch_it.pdf</v>
      </c>
    </row>
    <row r="42303" spans="1:2" x14ac:dyDescent="0.2">
      <c r="A42303" s="1" t="s">
        <v>41229</v>
      </c>
      <c r="B42303" t="str">
        <f t="shared" si="1374"/>
        <v>https://www.udobaer.de/out/media/public/cust/others/s0000937-2021-ch_it.pdf</v>
      </c>
    </row>
    <row r="42304" spans="1:2" x14ac:dyDescent="0.2">
      <c r="A42304" s="1" t="s">
        <v>41230</v>
      </c>
      <c r="B42304" t="str">
        <f t="shared" si="1374"/>
        <v>https://www.udobaer.de/out/media/public/cust/others/s0000937-2021-ch_it.pdf</v>
      </c>
    </row>
    <row r="42305" spans="1:2" x14ac:dyDescent="0.2">
      <c r="A42305" s="1" t="s">
        <v>41112</v>
      </c>
      <c r="B42305" t="str">
        <f t="shared" ref="B42305:B42332" si="1375">HYPERLINK("https://www.udobaer.de/out/media/public/cust/others/s0000938-2021-ch_it.pdf")</f>
        <v>https://www.udobaer.de/out/media/public/cust/others/s0000938-2021-ch_it.pdf</v>
      </c>
    </row>
    <row r="42306" spans="1:2" x14ac:dyDescent="0.2">
      <c r="A42306" s="1" t="s">
        <v>41113</v>
      </c>
      <c r="B42306" t="str">
        <f t="shared" si="1375"/>
        <v>https://www.udobaer.de/out/media/public/cust/others/s0000938-2021-ch_it.pdf</v>
      </c>
    </row>
    <row r="42307" spans="1:2" x14ac:dyDescent="0.2">
      <c r="A42307" s="1" t="s">
        <v>41114</v>
      </c>
      <c r="B42307" t="str">
        <f t="shared" si="1375"/>
        <v>https://www.udobaer.de/out/media/public/cust/others/s0000938-2021-ch_it.pdf</v>
      </c>
    </row>
    <row r="42308" spans="1:2" x14ac:dyDescent="0.2">
      <c r="A42308" s="1" t="s">
        <v>41116</v>
      </c>
      <c r="B42308" t="str">
        <f t="shared" si="1375"/>
        <v>https://www.udobaer.de/out/media/public/cust/others/s0000938-2021-ch_it.pdf</v>
      </c>
    </row>
    <row r="42309" spans="1:2" x14ac:dyDescent="0.2">
      <c r="A42309" s="1" t="s">
        <v>41117</v>
      </c>
      <c r="B42309" t="str">
        <f t="shared" si="1375"/>
        <v>https://www.udobaer.de/out/media/public/cust/others/s0000938-2021-ch_it.pdf</v>
      </c>
    </row>
    <row r="42310" spans="1:2" x14ac:dyDescent="0.2">
      <c r="A42310" s="1" t="s">
        <v>41118</v>
      </c>
      <c r="B42310" t="str">
        <f t="shared" si="1375"/>
        <v>https://www.udobaer.de/out/media/public/cust/others/s0000938-2021-ch_it.pdf</v>
      </c>
    </row>
    <row r="42311" spans="1:2" x14ac:dyDescent="0.2">
      <c r="A42311" s="1" t="s">
        <v>41119</v>
      </c>
      <c r="B42311" t="str">
        <f t="shared" si="1375"/>
        <v>https://www.udobaer.de/out/media/public/cust/others/s0000938-2021-ch_it.pdf</v>
      </c>
    </row>
    <row r="42312" spans="1:2" x14ac:dyDescent="0.2">
      <c r="A42312" s="1" t="s">
        <v>41120</v>
      </c>
      <c r="B42312" t="str">
        <f t="shared" si="1375"/>
        <v>https://www.udobaer.de/out/media/public/cust/others/s0000938-2021-ch_it.pdf</v>
      </c>
    </row>
    <row r="42313" spans="1:2" x14ac:dyDescent="0.2">
      <c r="A42313" s="1" t="s">
        <v>41121</v>
      </c>
      <c r="B42313" t="str">
        <f t="shared" si="1375"/>
        <v>https://www.udobaer.de/out/media/public/cust/others/s0000938-2021-ch_it.pdf</v>
      </c>
    </row>
    <row r="42314" spans="1:2" x14ac:dyDescent="0.2">
      <c r="A42314" s="1" t="s">
        <v>41124</v>
      </c>
      <c r="B42314" t="str">
        <f t="shared" si="1375"/>
        <v>https://www.udobaer.de/out/media/public/cust/others/s0000938-2021-ch_it.pdf</v>
      </c>
    </row>
    <row r="42315" spans="1:2" x14ac:dyDescent="0.2">
      <c r="A42315" s="1" t="s">
        <v>41125</v>
      </c>
      <c r="B42315" t="str">
        <f t="shared" si="1375"/>
        <v>https://www.udobaer.de/out/media/public/cust/others/s0000938-2021-ch_it.pdf</v>
      </c>
    </row>
    <row r="42316" spans="1:2" x14ac:dyDescent="0.2">
      <c r="A42316" s="1" t="s">
        <v>41127</v>
      </c>
      <c r="B42316" t="str">
        <f t="shared" si="1375"/>
        <v>https://www.udobaer.de/out/media/public/cust/others/s0000938-2021-ch_it.pdf</v>
      </c>
    </row>
    <row r="42317" spans="1:2" x14ac:dyDescent="0.2">
      <c r="A42317" s="1" t="s">
        <v>41185</v>
      </c>
      <c r="B42317" t="str">
        <f t="shared" si="1375"/>
        <v>https://www.udobaer.de/out/media/public/cust/others/s0000938-2021-ch_it.pdf</v>
      </c>
    </row>
    <row r="42318" spans="1:2" x14ac:dyDescent="0.2">
      <c r="A42318" s="1" t="s">
        <v>41186</v>
      </c>
      <c r="B42318" t="str">
        <f t="shared" si="1375"/>
        <v>https://www.udobaer.de/out/media/public/cust/others/s0000938-2021-ch_it.pdf</v>
      </c>
    </row>
    <row r="42319" spans="1:2" x14ac:dyDescent="0.2">
      <c r="A42319" s="1" t="s">
        <v>41187</v>
      </c>
      <c r="B42319" t="str">
        <f t="shared" si="1375"/>
        <v>https://www.udobaer.de/out/media/public/cust/others/s0000938-2021-ch_it.pdf</v>
      </c>
    </row>
    <row r="42320" spans="1:2" x14ac:dyDescent="0.2">
      <c r="A42320" s="1" t="s">
        <v>41188</v>
      </c>
      <c r="B42320" t="str">
        <f t="shared" si="1375"/>
        <v>https://www.udobaer.de/out/media/public/cust/others/s0000938-2021-ch_it.pdf</v>
      </c>
    </row>
    <row r="42321" spans="1:2" x14ac:dyDescent="0.2">
      <c r="A42321" s="1" t="s">
        <v>41192</v>
      </c>
      <c r="B42321" t="str">
        <f t="shared" si="1375"/>
        <v>https://www.udobaer.de/out/media/public/cust/others/s0000938-2021-ch_it.pdf</v>
      </c>
    </row>
    <row r="42322" spans="1:2" x14ac:dyDescent="0.2">
      <c r="A42322" s="1" t="s">
        <v>41193</v>
      </c>
      <c r="B42322" t="str">
        <f t="shared" si="1375"/>
        <v>https://www.udobaer.de/out/media/public/cust/others/s0000938-2021-ch_it.pdf</v>
      </c>
    </row>
    <row r="42323" spans="1:2" x14ac:dyDescent="0.2">
      <c r="A42323" s="1" t="s">
        <v>41194</v>
      </c>
      <c r="B42323" t="str">
        <f t="shared" si="1375"/>
        <v>https://www.udobaer.de/out/media/public/cust/others/s0000938-2021-ch_it.pdf</v>
      </c>
    </row>
    <row r="42324" spans="1:2" x14ac:dyDescent="0.2">
      <c r="A42324" s="1" t="s">
        <v>41195</v>
      </c>
      <c r="B42324" t="str">
        <f t="shared" si="1375"/>
        <v>https://www.udobaer.de/out/media/public/cust/others/s0000938-2021-ch_it.pdf</v>
      </c>
    </row>
    <row r="42325" spans="1:2" x14ac:dyDescent="0.2">
      <c r="A42325" s="1" t="s">
        <v>41196</v>
      </c>
      <c r="B42325" t="str">
        <f t="shared" si="1375"/>
        <v>https://www.udobaer.de/out/media/public/cust/others/s0000938-2021-ch_it.pdf</v>
      </c>
    </row>
    <row r="42326" spans="1:2" x14ac:dyDescent="0.2">
      <c r="A42326" s="1" t="s">
        <v>41197</v>
      </c>
      <c r="B42326" t="str">
        <f t="shared" si="1375"/>
        <v>https://www.udobaer.de/out/media/public/cust/others/s0000938-2021-ch_it.pdf</v>
      </c>
    </row>
    <row r="42327" spans="1:2" x14ac:dyDescent="0.2">
      <c r="A42327" s="1" t="s">
        <v>41198</v>
      </c>
      <c r="B42327" t="str">
        <f t="shared" si="1375"/>
        <v>https://www.udobaer.de/out/media/public/cust/others/s0000938-2021-ch_it.pdf</v>
      </c>
    </row>
    <row r="42328" spans="1:2" x14ac:dyDescent="0.2">
      <c r="A42328" s="1" t="s">
        <v>41199</v>
      </c>
      <c r="B42328" t="str">
        <f t="shared" si="1375"/>
        <v>https://www.udobaer.de/out/media/public/cust/others/s0000938-2021-ch_it.pdf</v>
      </c>
    </row>
    <row r="42329" spans="1:2" x14ac:dyDescent="0.2">
      <c r="A42329" s="1" t="s">
        <v>41200</v>
      </c>
      <c r="B42329" t="str">
        <f t="shared" si="1375"/>
        <v>https://www.udobaer.de/out/media/public/cust/others/s0000938-2021-ch_it.pdf</v>
      </c>
    </row>
    <row r="42330" spans="1:2" x14ac:dyDescent="0.2">
      <c r="A42330" s="1" t="s">
        <v>41201</v>
      </c>
      <c r="B42330" t="str">
        <f t="shared" si="1375"/>
        <v>https://www.udobaer.de/out/media/public/cust/others/s0000938-2021-ch_it.pdf</v>
      </c>
    </row>
    <row r="42331" spans="1:2" x14ac:dyDescent="0.2">
      <c r="A42331" s="1" t="s">
        <v>41202</v>
      </c>
      <c r="B42331" t="str">
        <f t="shared" si="1375"/>
        <v>https://www.udobaer.de/out/media/public/cust/others/s0000938-2021-ch_it.pdf</v>
      </c>
    </row>
    <row r="42332" spans="1:2" x14ac:dyDescent="0.2">
      <c r="A42332" s="1" t="s">
        <v>41205</v>
      </c>
      <c r="B42332" t="str">
        <f t="shared" si="1375"/>
        <v>https://www.udobaer.de/out/media/public/cust/others/s0000938-2021-ch_it.pdf</v>
      </c>
    </row>
    <row r="42333" spans="1:2" x14ac:dyDescent="0.2">
      <c r="A42333" s="1" t="s">
        <v>41136</v>
      </c>
      <c r="B42333" t="str">
        <f t="shared" ref="B42333:B42380" si="1376">HYPERLINK("https://www.udobaer.de/out/media/public/cust/others/s0000939-2021-ch_it.pdf")</f>
        <v>https://www.udobaer.de/out/media/public/cust/others/s0000939-2021-ch_it.pdf</v>
      </c>
    </row>
    <row r="42334" spans="1:2" x14ac:dyDescent="0.2">
      <c r="A42334" s="1" t="s">
        <v>41138</v>
      </c>
      <c r="B42334" t="str">
        <f t="shared" si="1376"/>
        <v>https://www.udobaer.de/out/media/public/cust/others/s0000939-2021-ch_it.pdf</v>
      </c>
    </row>
    <row r="42335" spans="1:2" x14ac:dyDescent="0.2">
      <c r="A42335" s="1" t="s">
        <v>41139</v>
      </c>
      <c r="B42335" t="str">
        <f t="shared" si="1376"/>
        <v>https://www.udobaer.de/out/media/public/cust/others/s0000939-2021-ch_it.pdf</v>
      </c>
    </row>
    <row r="42336" spans="1:2" x14ac:dyDescent="0.2">
      <c r="A42336" s="1" t="s">
        <v>41140</v>
      </c>
      <c r="B42336" t="str">
        <f t="shared" si="1376"/>
        <v>https://www.udobaer.de/out/media/public/cust/others/s0000939-2021-ch_it.pdf</v>
      </c>
    </row>
    <row r="42337" spans="1:2" x14ac:dyDescent="0.2">
      <c r="A42337" s="1" t="s">
        <v>41141</v>
      </c>
      <c r="B42337" t="str">
        <f t="shared" si="1376"/>
        <v>https://www.udobaer.de/out/media/public/cust/others/s0000939-2021-ch_it.pdf</v>
      </c>
    </row>
    <row r="42338" spans="1:2" x14ac:dyDescent="0.2">
      <c r="A42338" s="1" t="s">
        <v>41142</v>
      </c>
      <c r="B42338" t="str">
        <f t="shared" si="1376"/>
        <v>https://www.udobaer.de/out/media/public/cust/others/s0000939-2021-ch_it.pdf</v>
      </c>
    </row>
    <row r="42339" spans="1:2" x14ac:dyDescent="0.2">
      <c r="A42339" s="1" t="s">
        <v>41143</v>
      </c>
      <c r="B42339" t="str">
        <f t="shared" si="1376"/>
        <v>https://www.udobaer.de/out/media/public/cust/others/s0000939-2021-ch_it.pdf</v>
      </c>
    </row>
    <row r="42340" spans="1:2" x14ac:dyDescent="0.2">
      <c r="A42340" s="1" t="s">
        <v>41144</v>
      </c>
      <c r="B42340" t="str">
        <f t="shared" si="1376"/>
        <v>https://www.udobaer.de/out/media/public/cust/others/s0000939-2021-ch_it.pdf</v>
      </c>
    </row>
    <row r="42341" spans="1:2" x14ac:dyDescent="0.2">
      <c r="A42341" s="1" t="s">
        <v>41145</v>
      </c>
      <c r="B42341" t="str">
        <f t="shared" si="1376"/>
        <v>https://www.udobaer.de/out/media/public/cust/others/s0000939-2021-ch_it.pdf</v>
      </c>
    </row>
    <row r="42342" spans="1:2" x14ac:dyDescent="0.2">
      <c r="A42342" s="1" t="s">
        <v>41146</v>
      </c>
      <c r="B42342" t="str">
        <f t="shared" si="1376"/>
        <v>https://www.udobaer.de/out/media/public/cust/others/s0000939-2021-ch_it.pdf</v>
      </c>
    </row>
    <row r="42343" spans="1:2" x14ac:dyDescent="0.2">
      <c r="A42343" s="1" t="s">
        <v>41147</v>
      </c>
      <c r="B42343" t="str">
        <f t="shared" si="1376"/>
        <v>https://www.udobaer.de/out/media/public/cust/others/s0000939-2021-ch_it.pdf</v>
      </c>
    </row>
    <row r="42344" spans="1:2" x14ac:dyDescent="0.2">
      <c r="A42344" s="1" t="s">
        <v>41148</v>
      </c>
      <c r="B42344" t="str">
        <f t="shared" si="1376"/>
        <v>https://www.udobaer.de/out/media/public/cust/others/s0000939-2021-ch_it.pdf</v>
      </c>
    </row>
    <row r="42345" spans="1:2" x14ac:dyDescent="0.2">
      <c r="A42345" s="1" t="s">
        <v>41149</v>
      </c>
      <c r="B42345" t="str">
        <f t="shared" si="1376"/>
        <v>https://www.udobaer.de/out/media/public/cust/others/s0000939-2021-ch_it.pdf</v>
      </c>
    </row>
    <row r="42346" spans="1:2" x14ac:dyDescent="0.2">
      <c r="A42346" s="1" t="s">
        <v>41150</v>
      </c>
      <c r="B42346" t="str">
        <f t="shared" si="1376"/>
        <v>https://www.udobaer.de/out/media/public/cust/others/s0000939-2021-ch_it.pdf</v>
      </c>
    </row>
    <row r="42347" spans="1:2" x14ac:dyDescent="0.2">
      <c r="A42347" s="1" t="s">
        <v>41151</v>
      </c>
      <c r="B42347" t="str">
        <f t="shared" si="1376"/>
        <v>https://www.udobaer.de/out/media/public/cust/others/s0000939-2021-ch_it.pdf</v>
      </c>
    </row>
    <row r="42348" spans="1:2" x14ac:dyDescent="0.2">
      <c r="A42348" s="1" t="s">
        <v>41152</v>
      </c>
      <c r="B42348" t="str">
        <f t="shared" si="1376"/>
        <v>https://www.udobaer.de/out/media/public/cust/others/s0000939-2021-ch_it.pdf</v>
      </c>
    </row>
    <row r="42349" spans="1:2" x14ac:dyDescent="0.2">
      <c r="A42349" s="1" t="s">
        <v>41153</v>
      </c>
      <c r="B42349" t="str">
        <f t="shared" si="1376"/>
        <v>https://www.udobaer.de/out/media/public/cust/others/s0000939-2021-ch_it.pdf</v>
      </c>
    </row>
    <row r="42350" spans="1:2" x14ac:dyDescent="0.2">
      <c r="A42350" s="1" t="s">
        <v>41154</v>
      </c>
      <c r="B42350" t="str">
        <f t="shared" si="1376"/>
        <v>https://www.udobaer.de/out/media/public/cust/others/s0000939-2021-ch_it.pdf</v>
      </c>
    </row>
    <row r="42351" spans="1:2" x14ac:dyDescent="0.2">
      <c r="A42351" s="1" t="s">
        <v>41155</v>
      </c>
      <c r="B42351" t="str">
        <f t="shared" si="1376"/>
        <v>https://www.udobaer.de/out/media/public/cust/others/s0000939-2021-ch_it.pdf</v>
      </c>
    </row>
    <row r="42352" spans="1:2" x14ac:dyDescent="0.2">
      <c r="A42352" s="1" t="s">
        <v>41156</v>
      </c>
      <c r="B42352" t="str">
        <f t="shared" si="1376"/>
        <v>https://www.udobaer.de/out/media/public/cust/others/s0000939-2021-ch_it.pdf</v>
      </c>
    </row>
    <row r="42353" spans="1:2" x14ac:dyDescent="0.2">
      <c r="A42353" s="1" t="s">
        <v>41157</v>
      </c>
      <c r="B42353" t="str">
        <f t="shared" si="1376"/>
        <v>https://www.udobaer.de/out/media/public/cust/others/s0000939-2021-ch_it.pdf</v>
      </c>
    </row>
    <row r="42354" spans="1:2" x14ac:dyDescent="0.2">
      <c r="A42354" s="1" t="s">
        <v>41158</v>
      </c>
      <c r="B42354" t="str">
        <f t="shared" si="1376"/>
        <v>https://www.udobaer.de/out/media/public/cust/others/s0000939-2021-ch_it.pdf</v>
      </c>
    </row>
    <row r="42355" spans="1:2" x14ac:dyDescent="0.2">
      <c r="A42355" s="1" t="s">
        <v>41159</v>
      </c>
      <c r="B42355" t="str">
        <f t="shared" si="1376"/>
        <v>https://www.udobaer.de/out/media/public/cust/others/s0000939-2021-ch_it.pdf</v>
      </c>
    </row>
    <row r="42356" spans="1:2" x14ac:dyDescent="0.2">
      <c r="A42356" s="1" t="s">
        <v>41160</v>
      </c>
      <c r="B42356" t="str">
        <f t="shared" si="1376"/>
        <v>https://www.udobaer.de/out/media/public/cust/others/s0000939-2021-ch_it.pdf</v>
      </c>
    </row>
    <row r="42357" spans="1:2" x14ac:dyDescent="0.2">
      <c r="A42357" s="1" t="s">
        <v>41161</v>
      </c>
      <c r="B42357" t="str">
        <f t="shared" si="1376"/>
        <v>https://www.udobaer.de/out/media/public/cust/others/s0000939-2021-ch_it.pdf</v>
      </c>
    </row>
    <row r="42358" spans="1:2" x14ac:dyDescent="0.2">
      <c r="A42358" s="1" t="s">
        <v>41162</v>
      </c>
      <c r="B42358" t="str">
        <f t="shared" si="1376"/>
        <v>https://www.udobaer.de/out/media/public/cust/others/s0000939-2021-ch_it.pdf</v>
      </c>
    </row>
    <row r="42359" spans="1:2" x14ac:dyDescent="0.2">
      <c r="A42359" s="1" t="s">
        <v>41163</v>
      </c>
      <c r="B42359" t="str">
        <f t="shared" si="1376"/>
        <v>https://www.udobaer.de/out/media/public/cust/others/s0000939-2021-ch_it.pdf</v>
      </c>
    </row>
    <row r="42360" spans="1:2" x14ac:dyDescent="0.2">
      <c r="A42360" s="1" t="s">
        <v>41164</v>
      </c>
      <c r="B42360" t="str">
        <f t="shared" si="1376"/>
        <v>https://www.udobaer.de/out/media/public/cust/others/s0000939-2021-ch_it.pdf</v>
      </c>
    </row>
    <row r="42361" spans="1:2" x14ac:dyDescent="0.2">
      <c r="A42361" s="1" t="s">
        <v>41165</v>
      </c>
      <c r="B42361" t="str">
        <f t="shared" si="1376"/>
        <v>https://www.udobaer.de/out/media/public/cust/others/s0000939-2021-ch_it.pdf</v>
      </c>
    </row>
    <row r="42362" spans="1:2" x14ac:dyDescent="0.2">
      <c r="A42362" s="1" t="s">
        <v>41166</v>
      </c>
      <c r="B42362" t="str">
        <f t="shared" si="1376"/>
        <v>https://www.udobaer.de/out/media/public/cust/others/s0000939-2021-ch_it.pdf</v>
      </c>
    </row>
    <row r="42363" spans="1:2" x14ac:dyDescent="0.2">
      <c r="A42363" s="1" t="s">
        <v>41167</v>
      </c>
      <c r="B42363" t="str">
        <f t="shared" si="1376"/>
        <v>https://www.udobaer.de/out/media/public/cust/others/s0000939-2021-ch_it.pdf</v>
      </c>
    </row>
    <row r="42364" spans="1:2" x14ac:dyDescent="0.2">
      <c r="A42364" s="1" t="s">
        <v>41168</v>
      </c>
      <c r="B42364" t="str">
        <f t="shared" si="1376"/>
        <v>https://www.udobaer.de/out/media/public/cust/others/s0000939-2021-ch_it.pdf</v>
      </c>
    </row>
    <row r="42365" spans="1:2" x14ac:dyDescent="0.2">
      <c r="A42365" s="1" t="s">
        <v>41169</v>
      </c>
      <c r="B42365" t="str">
        <f t="shared" si="1376"/>
        <v>https://www.udobaer.de/out/media/public/cust/others/s0000939-2021-ch_it.pdf</v>
      </c>
    </row>
    <row r="42366" spans="1:2" x14ac:dyDescent="0.2">
      <c r="A42366" s="1" t="s">
        <v>41170</v>
      </c>
      <c r="B42366" t="str">
        <f t="shared" si="1376"/>
        <v>https://www.udobaer.de/out/media/public/cust/others/s0000939-2021-ch_it.pdf</v>
      </c>
    </row>
    <row r="42367" spans="1:2" x14ac:dyDescent="0.2">
      <c r="A42367" s="1" t="s">
        <v>41171</v>
      </c>
      <c r="B42367" t="str">
        <f t="shared" si="1376"/>
        <v>https://www.udobaer.de/out/media/public/cust/others/s0000939-2021-ch_it.pdf</v>
      </c>
    </row>
    <row r="42368" spans="1:2" x14ac:dyDescent="0.2">
      <c r="A42368" s="1" t="s">
        <v>41172</v>
      </c>
      <c r="B42368" t="str">
        <f t="shared" si="1376"/>
        <v>https://www.udobaer.de/out/media/public/cust/others/s0000939-2021-ch_it.pdf</v>
      </c>
    </row>
    <row r="42369" spans="1:2" x14ac:dyDescent="0.2">
      <c r="A42369" s="1" t="s">
        <v>41173</v>
      </c>
      <c r="B42369" t="str">
        <f t="shared" si="1376"/>
        <v>https://www.udobaer.de/out/media/public/cust/others/s0000939-2021-ch_it.pdf</v>
      </c>
    </row>
    <row r="42370" spans="1:2" x14ac:dyDescent="0.2">
      <c r="A42370" s="1" t="s">
        <v>41174</v>
      </c>
      <c r="B42370" t="str">
        <f t="shared" si="1376"/>
        <v>https://www.udobaer.de/out/media/public/cust/others/s0000939-2021-ch_it.pdf</v>
      </c>
    </row>
    <row r="42371" spans="1:2" x14ac:dyDescent="0.2">
      <c r="A42371" s="1" t="s">
        <v>41175</v>
      </c>
      <c r="B42371" t="str">
        <f t="shared" si="1376"/>
        <v>https://www.udobaer.de/out/media/public/cust/others/s0000939-2021-ch_it.pdf</v>
      </c>
    </row>
    <row r="42372" spans="1:2" x14ac:dyDescent="0.2">
      <c r="A42372" s="1" t="s">
        <v>41176</v>
      </c>
      <c r="B42372" t="str">
        <f t="shared" si="1376"/>
        <v>https://www.udobaer.de/out/media/public/cust/others/s0000939-2021-ch_it.pdf</v>
      </c>
    </row>
    <row r="42373" spans="1:2" x14ac:dyDescent="0.2">
      <c r="A42373" s="1" t="s">
        <v>41177</v>
      </c>
      <c r="B42373" t="str">
        <f t="shared" si="1376"/>
        <v>https://www.udobaer.de/out/media/public/cust/others/s0000939-2021-ch_it.pdf</v>
      </c>
    </row>
    <row r="42374" spans="1:2" x14ac:dyDescent="0.2">
      <c r="A42374" s="1" t="s">
        <v>41178</v>
      </c>
      <c r="B42374" t="str">
        <f t="shared" si="1376"/>
        <v>https://www.udobaer.de/out/media/public/cust/others/s0000939-2021-ch_it.pdf</v>
      </c>
    </row>
    <row r="42375" spans="1:2" x14ac:dyDescent="0.2">
      <c r="A42375" s="1" t="s">
        <v>41179</v>
      </c>
      <c r="B42375" t="str">
        <f t="shared" si="1376"/>
        <v>https://www.udobaer.de/out/media/public/cust/others/s0000939-2021-ch_it.pdf</v>
      </c>
    </row>
    <row r="42376" spans="1:2" x14ac:dyDescent="0.2">
      <c r="A42376" s="1" t="s">
        <v>41180</v>
      </c>
      <c r="B42376" t="str">
        <f t="shared" si="1376"/>
        <v>https://www.udobaer.de/out/media/public/cust/others/s0000939-2021-ch_it.pdf</v>
      </c>
    </row>
    <row r="42377" spans="1:2" x14ac:dyDescent="0.2">
      <c r="A42377" s="1" t="s">
        <v>41181</v>
      </c>
      <c r="B42377" t="str">
        <f t="shared" si="1376"/>
        <v>https://www.udobaer.de/out/media/public/cust/others/s0000939-2021-ch_it.pdf</v>
      </c>
    </row>
    <row r="42378" spans="1:2" x14ac:dyDescent="0.2">
      <c r="A42378" s="1" t="s">
        <v>41182</v>
      </c>
      <c r="B42378" t="str">
        <f t="shared" si="1376"/>
        <v>https://www.udobaer.de/out/media/public/cust/others/s0000939-2021-ch_it.pdf</v>
      </c>
    </row>
    <row r="42379" spans="1:2" x14ac:dyDescent="0.2">
      <c r="A42379" s="1" t="s">
        <v>41183</v>
      </c>
      <c r="B42379" t="str">
        <f t="shared" si="1376"/>
        <v>https://www.udobaer.de/out/media/public/cust/others/s0000939-2021-ch_it.pdf</v>
      </c>
    </row>
    <row r="42380" spans="1:2" x14ac:dyDescent="0.2">
      <c r="A42380" s="1" t="s">
        <v>41184</v>
      </c>
      <c r="B42380" t="str">
        <f t="shared" si="1376"/>
        <v>https://www.udobaer.de/out/media/public/cust/others/s0000939-2021-ch_it.pdf</v>
      </c>
    </row>
    <row r="42381" spans="1:2" x14ac:dyDescent="0.2">
      <c r="A42381" s="1" t="s">
        <v>41099</v>
      </c>
      <c r="B42381" t="str">
        <f t="shared" ref="B42381:B42387" si="1377">HYPERLINK("https://www.udobaer.de/out/media/public/cust/others/s0000940-2021-ch_it.pdf")</f>
        <v>https://www.udobaer.de/out/media/public/cust/others/s0000940-2021-ch_it.pdf</v>
      </c>
    </row>
    <row r="42382" spans="1:2" x14ac:dyDescent="0.2">
      <c r="A42382" s="1" t="s">
        <v>41100</v>
      </c>
      <c r="B42382" t="str">
        <f t="shared" si="1377"/>
        <v>https://www.udobaer.de/out/media/public/cust/others/s0000940-2021-ch_it.pdf</v>
      </c>
    </row>
    <row r="42383" spans="1:2" x14ac:dyDescent="0.2">
      <c r="A42383" s="1" t="s">
        <v>41101</v>
      </c>
      <c r="B42383" t="str">
        <f t="shared" si="1377"/>
        <v>https://www.udobaer.de/out/media/public/cust/others/s0000940-2021-ch_it.pdf</v>
      </c>
    </row>
    <row r="42384" spans="1:2" x14ac:dyDescent="0.2">
      <c r="A42384" s="1" t="s">
        <v>41103</v>
      </c>
      <c r="B42384" t="str">
        <f t="shared" si="1377"/>
        <v>https://www.udobaer.de/out/media/public/cust/others/s0000940-2021-ch_it.pdf</v>
      </c>
    </row>
    <row r="42385" spans="1:2" x14ac:dyDescent="0.2">
      <c r="A42385" s="1" t="s">
        <v>41189</v>
      </c>
      <c r="B42385" t="str">
        <f t="shared" si="1377"/>
        <v>https://www.udobaer.de/out/media/public/cust/others/s0000940-2021-ch_it.pdf</v>
      </c>
    </row>
    <row r="42386" spans="1:2" x14ac:dyDescent="0.2">
      <c r="A42386" s="1" t="s">
        <v>41190</v>
      </c>
      <c r="B42386" t="str">
        <f t="shared" si="1377"/>
        <v>https://www.udobaer.de/out/media/public/cust/others/s0000940-2021-ch_it.pdf</v>
      </c>
    </row>
    <row r="42387" spans="1:2" x14ac:dyDescent="0.2">
      <c r="A42387" s="1" t="s">
        <v>41191</v>
      </c>
      <c r="B42387" t="str">
        <f t="shared" si="1377"/>
        <v>https://www.udobaer.de/out/media/public/cust/others/s0000940-2021-ch_it.pdf</v>
      </c>
    </row>
    <row r="42388" spans="1:2" x14ac:dyDescent="0.2">
      <c r="A42388" s="1" t="s">
        <v>38119</v>
      </c>
      <c r="B42388" t="str">
        <f t="shared" ref="B42388:B42394" si="1378">HYPERLINK("https://www.udobaer.de/out/media/public/cust/others/s0000941-2021-ch_it.pdf")</f>
        <v>https://www.udobaer.de/out/media/public/cust/others/s0000941-2021-ch_it.pdf</v>
      </c>
    </row>
    <row r="42389" spans="1:2" x14ac:dyDescent="0.2">
      <c r="A42389" s="1" t="s">
        <v>41061</v>
      </c>
      <c r="B42389" t="str">
        <f t="shared" si="1378"/>
        <v>https://www.udobaer.de/out/media/public/cust/others/s0000941-2021-ch_it.pdf</v>
      </c>
    </row>
    <row r="42390" spans="1:2" x14ac:dyDescent="0.2">
      <c r="A42390" s="1" t="s">
        <v>41062</v>
      </c>
      <c r="B42390" t="str">
        <f t="shared" si="1378"/>
        <v>https://www.udobaer.de/out/media/public/cust/others/s0000941-2021-ch_it.pdf</v>
      </c>
    </row>
    <row r="42391" spans="1:2" x14ac:dyDescent="0.2">
      <c r="A42391" s="1" t="s">
        <v>41063</v>
      </c>
      <c r="B42391" t="str">
        <f t="shared" si="1378"/>
        <v>https://www.udobaer.de/out/media/public/cust/others/s0000941-2021-ch_it.pdf</v>
      </c>
    </row>
    <row r="42392" spans="1:2" x14ac:dyDescent="0.2">
      <c r="A42392" s="1" t="s">
        <v>41064</v>
      </c>
      <c r="B42392" t="str">
        <f t="shared" si="1378"/>
        <v>https://www.udobaer.de/out/media/public/cust/others/s0000941-2021-ch_it.pdf</v>
      </c>
    </row>
    <row r="42393" spans="1:2" x14ac:dyDescent="0.2">
      <c r="A42393" s="1" t="s">
        <v>41069</v>
      </c>
      <c r="B42393" t="str">
        <f t="shared" si="1378"/>
        <v>https://www.udobaer.de/out/media/public/cust/others/s0000941-2021-ch_it.pdf</v>
      </c>
    </row>
    <row r="42394" spans="1:2" x14ac:dyDescent="0.2">
      <c r="A42394" s="1" t="s">
        <v>41070</v>
      </c>
      <c r="B42394" t="str">
        <f t="shared" si="1378"/>
        <v>https://www.udobaer.de/out/media/public/cust/others/s0000941-2021-ch_it.pdf</v>
      </c>
    </row>
    <row r="42395" spans="1:2" x14ac:dyDescent="0.2">
      <c r="A42395" s="1" t="s">
        <v>41065</v>
      </c>
      <c r="B42395" t="str">
        <f t="shared" ref="B42395:B42401" si="1379">HYPERLINK("https://www.udobaer.de/out/media/public/cust/others/s0000942-2021-ch_it.pdf")</f>
        <v>https://www.udobaer.de/out/media/public/cust/others/s0000942-2021-ch_it.pdf</v>
      </c>
    </row>
    <row r="42396" spans="1:2" x14ac:dyDescent="0.2">
      <c r="A42396" s="1" t="s">
        <v>41066</v>
      </c>
      <c r="B42396" t="str">
        <f t="shared" si="1379"/>
        <v>https://www.udobaer.de/out/media/public/cust/others/s0000942-2021-ch_it.pdf</v>
      </c>
    </row>
    <row r="42397" spans="1:2" x14ac:dyDescent="0.2">
      <c r="A42397" s="1" t="s">
        <v>41067</v>
      </c>
      <c r="B42397" t="str">
        <f t="shared" si="1379"/>
        <v>https://www.udobaer.de/out/media/public/cust/others/s0000942-2021-ch_it.pdf</v>
      </c>
    </row>
    <row r="42398" spans="1:2" x14ac:dyDescent="0.2">
      <c r="A42398" s="1" t="s">
        <v>41068</v>
      </c>
      <c r="B42398" t="str">
        <f t="shared" si="1379"/>
        <v>https://www.udobaer.de/out/media/public/cust/others/s0000942-2021-ch_it.pdf</v>
      </c>
    </row>
    <row r="42399" spans="1:2" x14ac:dyDescent="0.2">
      <c r="A42399" s="1" t="s">
        <v>41071</v>
      </c>
      <c r="B42399" t="str">
        <f t="shared" si="1379"/>
        <v>https://www.udobaer.de/out/media/public/cust/others/s0000942-2021-ch_it.pdf</v>
      </c>
    </row>
    <row r="42400" spans="1:2" x14ac:dyDescent="0.2">
      <c r="A42400" s="1" t="s">
        <v>41072</v>
      </c>
      <c r="B42400" t="str">
        <f t="shared" si="1379"/>
        <v>https://www.udobaer.de/out/media/public/cust/others/s0000942-2021-ch_it.pdf</v>
      </c>
    </row>
    <row r="42401" spans="1:2" x14ac:dyDescent="0.2">
      <c r="A42401" s="1" t="s">
        <v>41089</v>
      </c>
      <c r="B42401" t="str">
        <f t="shared" si="1379"/>
        <v>https://www.udobaer.de/out/media/public/cust/others/s0000942-2021-ch_it.pdf</v>
      </c>
    </row>
    <row r="42402" spans="1:2" x14ac:dyDescent="0.2">
      <c r="A42402" s="1" t="s">
        <v>41090</v>
      </c>
      <c r="B42402" t="str">
        <f t="shared" ref="B42402:B42419" si="1380">HYPERLINK("https://www.udobaer.de/out/media/public/cust/others/s0000943-2021-ch_it.pdf")</f>
        <v>https://www.udobaer.de/out/media/public/cust/others/s0000943-2021-ch_it.pdf</v>
      </c>
    </row>
    <row r="42403" spans="1:2" x14ac:dyDescent="0.2">
      <c r="A42403" s="1" t="s">
        <v>41090</v>
      </c>
      <c r="B42403" t="str">
        <f t="shared" si="1380"/>
        <v>https://www.udobaer.de/out/media/public/cust/others/s0000943-2021-ch_it.pdf</v>
      </c>
    </row>
    <row r="42404" spans="1:2" x14ac:dyDescent="0.2">
      <c r="A42404" s="1" t="s">
        <v>41091</v>
      </c>
      <c r="B42404" t="str">
        <f t="shared" si="1380"/>
        <v>https://www.udobaer.de/out/media/public/cust/others/s0000943-2021-ch_it.pdf</v>
      </c>
    </row>
    <row r="42405" spans="1:2" x14ac:dyDescent="0.2">
      <c r="A42405" s="1" t="s">
        <v>41091</v>
      </c>
      <c r="B42405" t="str">
        <f t="shared" si="1380"/>
        <v>https://www.udobaer.de/out/media/public/cust/others/s0000943-2021-ch_it.pdf</v>
      </c>
    </row>
    <row r="42406" spans="1:2" x14ac:dyDescent="0.2">
      <c r="A42406" s="1" t="s">
        <v>41092</v>
      </c>
      <c r="B42406" t="str">
        <f t="shared" si="1380"/>
        <v>https://www.udobaer.de/out/media/public/cust/others/s0000943-2021-ch_it.pdf</v>
      </c>
    </row>
    <row r="42407" spans="1:2" x14ac:dyDescent="0.2">
      <c r="A42407" s="1" t="s">
        <v>41092</v>
      </c>
      <c r="B42407" t="str">
        <f t="shared" si="1380"/>
        <v>https://www.udobaer.de/out/media/public/cust/others/s0000943-2021-ch_it.pdf</v>
      </c>
    </row>
    <row r="42408" spans="1:2" x14ac:dyDescent="0.2">
      <c r="A42408" s="1" t="s">
        <v>41093</v>
      </c>
      <c r="B42408" t="str">
        <f t="shared" si="1380"/>
        <v>https://www.udobaer.de/out/media/public/cust/others/s0000943-2021-ch_it.pdf</v>
      </c>
    </row>
    <row r="42409" spans="1:2" x14ac:dyDescent="0.2">
      <c r="A42409" s="1" t="s">
        <v>41093</v>
      </c>
      <c r="B42409" t="str">
        <f t="shared" si="1380"/>
        <v>https://www.udobaer.de/out/media/public/cust/others/s0000943-2021-ch_it.pdf</v>
      </c>
    </row>
    <row r="42410" spans="1:2" x14ac:dyDescent="0.2">
      <c r="A42410" s="1" t="s">
        <v>41094</v>
      </c>
      <c r="B42410" t="str">
        <f t="shared" si="1380"/>
        <v>https://www.udobaer.de/out/media/public/cust/others/s0000943-2021-ch_it.pdf</v>
      </c>
    </row>
    <row r="42411" spans="1:2" x14ac:dyDescent="0.2">
      <c r="A42411" s="1" t="s">
        <v>41094</v>
      </c>
      <c r="B42411" t="str">
        <f t="shared" si="1380"/>
        <v>https://www.udobaer.de/out/media/public/cust/others/s0000943-2021-ch_it.pdf</v>
      </c>
    </row>
    <row r="42412" spans="1:2" x14ac:dyDescent="0.2">
      <c r="A42412" s="1" t="s">
        <v>41095</v>
      </c>
      <c r="B42412" t="str">
        <f t="shared" si="1380"/>
        <v>https://www.udobaer.de/out/media/public/cust/others/s0000943-2021-ch_it.pdf</v>
      </c>
    </row>
    <row r="42413" spans="1:2" x14ac:dyDescent="0.2">
      <c r="A42413" s="1" t="s">
        <v>41095</v>
      </c>
      <c r="B42413" t="str">
        <f t="shared" si="1380"/>
        <v>https://www.udobaer.de/out/media/public/cust/others/s0000943-2021-ch_it.pdf</v>
      </c>
    </row>
    <row r="42414" spans="1:2" x14ac:dyDescent="0.2">
      <c r="A42414" s="1" t="s">
        <v>41096</v>
      </c>
      <c r="B42414" t="str">
        <f t="shared" si="1380"/>
        <v>https://www.udobaer.de/out/media/public/cust/others/s0000943-2021-ch_it.pdf</v>
      </c>
    </row>
    <row r="42415" spans="1:2" x14ac:dyDescent="0.2">
      <c r="A42415" s="1" t="s">
        <v>41096</v>
      </c>
      <c r="B42415" t="str">
        <f t="shared" si="1380"/>
        <v>https://www.udobaer.de/out/media/public/cust/others/s0000943-2021-ch_it.pdf</v>
      </c>
    </row>
    <row r="42416" spans="1:2" x14ac:dyDescent="0.2">
      <c r="A42416" s="1" t="s">
        <v>41097</v>
      </c>
      <c r="B42416" t="str">
        <f t="shared" si="1380"/>
        <v>https://www.udobaer.de/out/media/public/cust/others/s0000943-2021-ch_it.pdf</v>
      </c>
    </row>
    <row r="42417" spans="1:2" x14ac:dyDescent="0.2">
      <c r="A42417" s="1" t="s">
        <v>41097</v>
      </c>
      <c r="B42417" t="str">
        <f t="shared" si="1380"/>
        <v>https://www.udobaer.de/out/media/public/cust/others/s0000943-2021-ch_it.pdf</v>
      </c>
    </row>
    <row r="42418" spans="1:2" x14ac:dyDescent="0.2">
      <c r="A42418" s="1" t="s">
        <v>41098</v>
      </c>
      <c r="B42418" t="str">
        <f t="shared" si="1380"/>
        <v>https://www.udobaer.de/out/media/public/cust/others/s0000943-2021-ch_it.pdf</v>
      </c>
    </row>
    <row r="42419" spans="1:2" x14ac:dyDescent="0.2">
      <c r="A42419" s="1" t="s">
        <v>41098</v>
      </c>
      <c r="B42419" t="str">
        <f t="shared" si="1380"/>
        <v>https://www.udobaer.de/out/media/public/cust/others/s0000943-2021-ch_it.pdf</v>
      </c>
    </row>
    <row r="42420" spans="1:2" x14ac:dyDescent="0.2">
      <c r="A42420" s="1" t="s">
        <v>41073</v>
      </c>
      <c r="B42420" t="str">
        <f t="shared" ref="B42420:B42467" si="1381">HYPERLINK("https://www.udobaer.de/out/media/public/cust/others/s0000944-2021-ch_it.pdf")</f>
        <v>https://www.udobaer.de/out/media/public/cust/others/s0000944-2021-ch_it.pdf</v>
      </c>
    </row>
    <row r="42421" spans="1:2" x14ac:dyDescent="0.2">
      <c r="A42421" s="1" t="s">
        <v>41074</v>
      </c>
      <c r="B42421" t="str">
        <f t="shared" si="1381"/>
        <v>https://www.udobaer.de/out/media/public/cust/others/s0000944-2021-ch_it.pdf</v>
      </c>
    </row>
    <row r="42422" spans="1:2" x14ac:dyDescent="0.2">
      <c r="A42422" s="1" t="s">
        <v>41075</v>
      </c>
      <c r="B42422" t="str">
        <f t="shared" si="1381"/>
        <v>https://www.udobaer.de/out/media/public/cust/others/s0000944-2021-ch_it.pdf</v>
      </c>
    </row>
    <row r="42423" spans="1:2" x14ac:dyDescent="0.2">
      <c r="A42423" s="1" t="s">
        <v>41076</v>
      </c>
      <c r="B42423" t="str">
        <f t="shared" si="1381"/>
        <v>https://www.udobaer.de/out/media/public/cust/others/s0000944-2021-ch_it.pdf</v>
      </c>
    </row>
    <row r="42424" spans="1:2" x14ac:dyDescent="0.2">
      <c r="A42424" s="1" t="s">
        <v>41077</v>
      </c>
      <c r="B42424" t="str">
        <f t="shared" si="1381"/>
        <v>https://www.udobaer.de/out/media/public/cust/others/s0000944-2021-ch_it.pdf</v>
      </c>
    </row>
    <row r="42425" spans="1:2" x14ac:dyDescent="0.2">
      <c r="A42425" s="1" t="s">
        <v>41078</v>
      </c>
      <c r="B42425" t="str">
        <f t="shared" si="1381"/>
        <v>https://www.udobaer.de/out/media/public/cust/others/s0000944-2021-ch_it.pdf</v>
      </c>
    </row>
    <row r="42426" spans="1:2" x14ac:dyDescent="0.2">
      <c r="A42426" s="1" t="s">
        <v>41079</v>
      </c>
      <c r="B42426" t="str">
        <f t="shared" si="1381"/>
        <v>https://www.udobaer.de/out/media/public/cust/others/s0000944-2021-ch_it.pdf</v>
      </c>
    </row>
    <row r="42427" spans="1:2" x14ac:dyDescent="0.2">
      <c r="A42427" s="1" t="s">
        <v>41080</v>
      </c>
      <c r="B42427" t="str">
        <f t="shared" si="1381"/>
        <v>https://www.udobaer.de/out/media/public/cust/others/s0000944-2021-ch_it.pdf</v>
      </c>
    </row>
    <row r="42428" spans="1:2" x14ac:dyDescent="0.2">
      <c r="A42428" s="1" t="s">
        <v>41081</v>
      </c>
      <c r="B42428" t="str">
        <f t="shared" si="1381"/>
        <v>https://www.udobaer.de/out/media/public/cust/others/s0000944-2021-ch_it.pdf</v>
      </c>
    </row>
    <row r="42429" spans="1:2" x14ac:dyDescent="0.2">
      <c r="A42429" s="1" t="s">
        <v>41082</v>
      </c>
      <c r="B42429" t="str">
        <f t="shared" si="1381"/>
        <v>https://www.udobaer.de/out/media/public/cust/others/s0000944-2021-ch_it.pdf</v>
      </c>
    </row>
    <row r="42430" spans="1:2" x14ac:dyDescent="0.2">
      <c r="A42430" s="1" t="s">
        <v>41083</v>
      </c>
      <c r="B42430" t="str">
        <f t="shared" si="1381"/>
        <v>https://www.udobaer.de/out/media/public/cust/others/s0000944-2021-ch_it.pdf</v>
      </c>
    </row>
    <row r="42431" spans="1:2" x14ac:dyDescent="0.2">
      <c r="A42431" s="1" t="s">
        <v>41084</v>
      </c>
      <c r="B42431" t="str">
        <f t="shared" si="1381"/>
        <v>https://www.udobaer.de/out/media/public/cust/others/s0000944-2021-ch_it.pdf</v>
      </c>
    </row>
    <row r="42432" spans="1:2" x14ac:dyDescent="0.2">
      <c r="A42432" s="1" t="s">
        <v>41085</v>
      </c>
      <c r="B42432" t="str">
        <f t="shared" si="1381"/>
        <v>https://www.udobaer.de/out/media/public/cust/others/s0000944-2021-ch_it.pdf</v>
      </c>
    </row>
    <row r="42433" spans="1:2" x14ac:dyDescent="0.2">
      <c r="A42433" s="1" t="s">
        <v>41086</v>
      </c>
      <c r="B42433" t="str">
        <f t="shared" si="1381"/>
        <v>https://www.udobaer.de/out/media/public/cust/others/s0000944-2021-ch_it.pdf</v>
      </c>
    </row>
    <row r="42434" spans="1:2" x14ac:dyDescent="0.2">
      <c r="A42434" s="1" t="s">
        <v>41087</v>
      </c>
      <c r="B42434" t="str">
        <f t="shared" si="1381"/>
        <v>https://www.udobaer.de/out/media/public/cust/others/s0000944-2021-ch_it.pdf</v>
      </c>
    </row>
    <row r="42435" spans="1:2" x14ac:dyDescent="0.2">
      <c r="A42435" s="1" t="s">
        <v>41088</v>
      </c>
      <c r="B42435" t="str">
        <f t="shared" si="1381"/>
        <v>https://www.udobaer.de/out/media/public/cust/others/s0000944-2021-ch_it.pdf</v>
      </c>
    </row>
    <row r="42436" spans="1:2" x14ac:dyDescent="0.2">
      <c r="A42436" s="1" t="s">
        <v>41800</v>
      </c>
      <c r="B42436" t="str">
        <f t="shared" si="1381"/>
        <v>https://www.udobaer.de/out/media/public/cust/others/s0000944-2021-ch_it.pdf</v>
      </c>
    </row>
    <row r="42437" spans="1:2" x14ac:dyDescent="0.2">
      <c r="A42437" s="1" t="s">
        <v>41801</v>
      </c>
      <c r="B42437" t="str">
        <f t="shared" si="1381"/>
        <v>https://www.udobaer.de/out/media/public/cust/others/s0000944-2021-ch_it.pdf</v>
      </c>
    </row>
    <row r="42438" spans="1:2" x14ac:dyDescent="0.2">
      <c r="A42438" s="1" t="s">
        <v>41802</v>
      </c>
      <c r="B42438" t="str">
        <f t="shared" si="1381"/>
        <v>https://www.udobaer.de/out/media/public/cust/others/s0000944-2021-ch_it.pdf</v>
      </c>
    </row>
    <row r="42439" spans="1:2" x14ac:dyDescent="0.2">
      <c r="A42439" s="1" t="s">
        <v>41803</v>
      </c>
      <c r="B42439" t="str">
        <f t="shared" si="1381"/>
        <v>https://www.udobaer.de/out/media/public/cust/others/s0000944-2021-ch_it.pdf</v>
      </c>
    </row>
    <row r="42440" spans="1:2" x14ac:dyDescent="0.2">
      <c r="A42440" s="1" t="s">
        <v>41804</v>
      </c>
      <c r="B42440" t="str">
        <f t="shared" si="1381"/>
        <v>https://www.udobaer.de/out/media/public/cust/others/s0000944-2021-ch_it.pdf</v>
      </c>
    </row>
    <row r="42441" spans="1:2" x14ac:dyDescent="0.2">
      <c r="A42441" s="1" t="s">
        <v>41805</v>
      </c>
      <c r="B42441" t="str">
        <f t="shared" si="1381"/>
        <v>https://www.udobaer.de/out/media/public/cust/others/s0000944-2021-ch_it.pdf</v>
      </c>
    </row>
    <row r="42442" spans="1:2" x14ac:dyDescent="0.2">
      <c r="A42442" s="1" t="s">
        <v>41806</v>
      </c>
      <c r="B42442" t="str">
        <f t="shared" si="1381"/>
        <v>https://www.udobaer.de/out/media/public/cust/others/s0000944-2021-ch_it.pdf</v>
      </c>
    </row>
    <row r="42443" spans="1:2" x14ac:dyDescent="0.2">
      <c r="A42443" s="1" t="s">
        <v>41807</v>
      </c>
      <c r="B42443" t="str">
        <f t="shared" si="1381"/>
        <v>https://www.udobaer.de/out/media/public/cust/others/s0000944-2021-ch_it.pdf</v>
      </c>
    </row>
    <row r="42444" spans="1:2" x14ac:dyDescent="0.2">
      <c r="A42444" s="1" t="s">
        <v>41808</v>
      </c>
      <c r="B42444" t="str">
        <f t="shared" si="1381"/>
        <v>https://www.udobaer.de/out/media/public/cust/others/s0000944-2021-ch_it.pdf</v>
      </c>
    </row>
    <row r="42445" spans="1:2" x14ac:dyDescent="0.2">
      <c r="A42445" s="1" t="s">
        <v>41809</v>
      </c>
      <c r="B42445" t="str">
        <f t="shared" si="1381"/>
        <v>https://www.udobaer.de/out/media/public/cust/others/s0000944-2021-ch_it.pdf</v>
      </c>
    </row>
    <row r="42446" spans="1:2" x14ac:dyDescent="0.2">
      <c r="A42446" s="1" t="s">
        <v>41810</v>
      </c>
      <c r="B42446" t="str">
        <f t="shared" si="1381"/>
        <v>https://www.udobaer.de/out/media/public/cust/others/s0000944-2021-ch_it.pdf</v>
      </c>
    </row>
    <row r="42447" spans="1:2" x14ac:dyDescent="0.2">
      <c r="A42447" s="1" t="s">
        <v>41811</v>
      </c>
      <c r="B42447" t="str">
        <f t="shared" si="1381"/>
        <v>https://www.udobaer.de/out/media/public/cust/others/s0000944-2021-ch_it.pdf</v>
      </c>
    </row>
    <row r="42448" spans="1:2" x14ac:dyDescent="0.2">
      <c r="A42448" s="1" t="s">
        <v>41812</v>
      </c>
      <c r="B42448" t="str">
        <f t="shared" si="1381"/>
        <v>https://www.udobaer.de/out/media/public/cust/others/s0000944-2021-ch_it.pdf</v>
      </c>
    </row>
    <row r="42449" spans="1:2" x14ac:dyDescent="0.2">
      <c r="A42449" s="1" t="s">
        <v>41813</v>
      </c>
      <c r="B42449" t="str">
        <f t="shared" si="1381"/>
        <v>https://www.udobaer.de/out/media/public/cust/others/s0000944-2021-ch_it.pdf</v>
      </c>
    </row>
    <row r="42450" spans="1:2" x14ac:dyDescent="0.2">
      <c r="A42450" s="1" t="s">
        <v>41814</v>
      </c>
      <c r="B42450" t="str">
        <f t="shared" si="1381"/>
        <v>https://www.udobaer.de/out/media/public/cust/others/s0000944-2021-ch_it.pdf</v>
      </c>
    </row>
    <row r="42451" spans="1:2" x14ac:dyDescent="0.2">
      <c r="A42451" s="1" t="s">
        <v>41815</v>
      </c>
      <c r="B42451" t="str">
        <f t="shared" si="1381"/>
        <v>https://www.udobaer.de/out/media/public/cust/others/s0000944-2021-ch_it.pdf</v>
      </c>
    </row>
    <row r="42452" spans="1:2" x14ac:dyDescent="0.2">
      <c r="A42452" s="1" t="s">
        <v>41816</v>
      </c>
      <c r="B42452" t="str">
        <f t="shared" si="1381"/>
        <v>https://www.udobaer.de/out/media/public/cust/others/s0000944-2021-ch_it.pdf</v>
      </c>
    </row>
    <row r="42453" spans="1:2" x14ac:dyDescent="0.2">
      <c r="A42453" s="1" t="s">
        <v>41817</v>
      </c>
      <c r="B42453" t="str">
        <f t="shared" si="1381"/>
        <v>https://www.udobaer.de/out/media/public/cust/others/s0000944-2021-ch_it.pdf</v>
      </c>
    </row>
    <row r="42454" spans="1:2" x14ac:dyDescent="0.2">
      <c r="A42454" s="1" t="s">
        <v>41818</v>
      </c>
      <c r="B42454" t="str">
        <f t="shared" si="1381"/>
        <v>https://www.udobaer.de/out/media/public/cust/others/s0000944-2021-ch_it.pdf</v>
      </c>
    </row>
    <row r="42455" spans="1:2" x14ac:dyDescent="0.2">
      <c r="A42455" s="1" t="s">
        <v>41819</v>
      </c>
      <c r="B42455" t="str">
        <f t="shared" si="1381"/>
        <v>https://www.udobaer.de/out/media/public/cust/others/s0000944-2021-ch_it.pdf</v>
      </c>
    </row>
    <row r="42456" spans="1:2" x14ac:dyDescent="0.2">
      <c r="A42456" s="1" t="s">
        <v>41820</v>
      </c>
      <c r="B42456" t="str">
        <f t="shared" si="1381"/>
        <v>https://www.udobaer.de/out/media/public/cust/others/s0000944-2021-ch_it.pdf</v>
      </c>
    </row>
    <row r="42457" spans="1:2" x14ac:dyDescent="0.2">
      <c r="A42457" s="1" t="s">
        <v>41821</v>
      </c>
      <c r="B42457" t="str">
        <f t="shared" si="1381"/>
        <v>https://www.udobaer.de/out/media/public/cust/others/s0000944-2021-ch_it.pdf</v>
      </c>
    </row>
    <row r="42458" spans="1:2" x14ac:dyDescent="0.2">
      <c r="A42458" s="1" t="s">
        <v>41822</v>
      </c>
      <c r="B42458" t="str">
        <f t="shared" si="1381"/>
        <v>https://www.udobaer.de/out/media/public/cust/others/s0000944-2021-ch_it.pdf</v>
      </c>
    </row>
    <row r="42459" spans="1:2" x14ac:dyDescent="0.2">
      <c r="A42459" s="1" t="s">
        <v>41823</v>
      </c>
      <c r="B42459" t="str">
        <f t="shared" si="1381"/>
        <v>https://www.udobaer.de/out/media/public/cust/others/s0000944-2021-ch_it.pdf</v>
      </c>
    </row>
    <row r="42460" spans="1:2" x14ac:dyDescent="0.2">
      <c r="A42460" s="1" t="s">
        <v>41824</v>
      </c>
      <c r="B42460" t="str">
        <f t="shared" si="1381"/>
        <v>https://www.udobaer.de/out/media/public/cust/others/s0000944-2021-ch_it.pdf</v>
      </c>
    </row>
    <row r="42461" spans="1:2" x14ac:dyDescent="0.2">
      <c r="A42461" s="1" t="s">
        <v>41825</v>
      </c>
      <c r="B42461" t="str">
        <f t="shared" si="1381"/>
        <v>https://www.udobaer.de/out/media/public/cust/others/s0000944-2021-ch_it.pdf</v>
      </c>
    </row>
    <row r="42462" spans="1:2" x14ac:dyDescent="0.2">
      <c r="A42462" s="1" t="s">
        <v>41826</v>
      </c>
      <c r="B42462" t="str">
        <f t="shared" si="1381"/>
        <v>https://www.udobaer.de/out/media/public/cust/others/s0000944-2021-ch_it.pdf</v>
      </c>
    </row>
    <row r="42463" spans="1:2" x14ac:dyDescent="0.2">
      <c r="A42463" s="1" t="s">
        <v>41827</v>
      </c>
      <c r="B42463" t="str">
        <f t="shared" si="1381"/>
        <v>https://www.udobaer.de/out/media/public/cust/others/s0000944-2021-ch_it.pdf</v>
      </c>
    </row>
    <row r="42464" spans="1:2" x14ac:dyDescent="0.2">
      <c r="A42464" s="1" t="s">
        <v>41828</v>
      </c>
      <c r="B42464" t="str">
        <f t="shared" si="1381"/>
        <v>https://www.udobaer.de/out/media/public/cust/others/s0000944-2021-ch_it.pdf</v>
      </c>
    </row>
    <row r="42465" spans="1:2" x14ac:dyDescent="0.2">
      <c r="A42465" s="1" t="s">
        <v>41829</v>
      </c>
      <c r="B42465" t="str">
        <f t="shared" si="1381"/>
        <v>https://www.udobaer.de/out/media/public/cust/others/s0000944-2021-ch_it.pdf</v>
      </c>
    </row>
    <row r="42466" spans="1:2" x14ac:dyDescent="0.2">
      <c r="A42466" s="1" t="s">
        <v>41830</v>
      </c>
      <c r="B42466" t="str">
        <f t="shared" si="1381"/>
        <v>https://www.udobaer.de/out/media/public/cust/others/s0000944-2021-ch_it.pdf</v>
      </c>
    </row>
    <row r="42467" spans="1:2" x14ac:dyDescent="0.2">
      <c r="A42467" s="1" t="s">
        <v>41831</v>
      </c>
      <c r="B42467" t="str">
        <f t="shared" si="1381"/>
        <v>https://www.udobaer.de/out/media/public/cust/others/s0000944-2021-ch_it.pdf</v>
      </c>
    </row>
    <row r="42468" spans="1:2" x14ac:dyDescent="0.2">
      <c r="A42468" s="1" t="s">
        <v>171</v>
      </c>
      <c r="B42468" t="str">
        <f t="shared" ref="B42468:B42490" si="1382">HYPERLINK("https://www.udobaer.de/out/media/public/cust/others/s0000945-2021-ch_it.pdf")</f>
        <v>https://www.udobaer.de/out/media/public/cust/others/s0000945-2021-ch_it.pdf</v>
      </c>
    </row>
    <row r="42469" spans="1:2" x14ac:dyDescent="0.2">
      <c r="A42469" s="1" t="s">
        <v>38163</v>
      </c>
      <c r="B42469" t="str">
        <f t="shared" si="1382"/>
        <v>https://www.udobaer.de/out/media/public/cust/others/s0000945-2021-ch_it.pdf</v>
      </c>
    </row>
    <row r="42470" spans="1:2" x14ac:dyDescent="0.2">
      <c r="A42470" s="1" t="s">
        <v>38165</v>
      </c>
      <c r="B42470" t="str">
        <f t="shared" si="1382"/>
        <v>https://www.udobaer.de/out/media/public/cust/others/s0000945-2021-ch_it.pdf</v>
      </c>
    </row>
    <row r="42471" spans="1:2" x14ac:dyDescent="0.2">
      <c r="A42471" s="1" t="s">
        <v>38284</v>
      </c>
      <c r="B42471" t="str">
        <f t="shared" si="1382"/>
        <v>https://www.udobaer.de/out/media/public/cust/others/s0000945-2021-ch_it.pdf</v>
      </c>
    </row>
    <row r="42472" spans="1:2" x14ac:dyDescent="0.2">
      <c r="A42472" s="1" t="s">
        <v>38285</v>
      </c>
      <c r="B42472" t="str">
        <f t="shared" si="1382"/>
        <v>https://www.udobaer.de/out/media/public/cust/others/s0000945-2021-ch_it.pdf</v>
      </c>
    </row>
    <row r="42473" spans="1:2" x14ac:dyDescent="0.2">
      <c r="A42473" s="1" t="s">
        <v>38286</v>
      </c>
      <c r="B42473" t="str">
        <f t="shared" si="1382"/>
        <v>https://www.udobaer.de/out/media/public/cust/others/s0000945-2021-ch_it.pdf</v>
      </c>
    </row>
    <row r="42474" spans="1:2" x14ac:dyDescent="0.2">
      <c r="A42474" s="1" t="s">
        <v>38287</v>
      </c>
      <c r="B42474" t="str">
        <f t="shared" si="1382"/>
        <v>https://www.udobaer.de/out/media/public/cust/others/s0000945-2021-ch_it.pdf</v>
      </c>
    </row>
    <row r="42475" spans="1:2" x14ac:dyDescent="0.2">
      <c r="A42475" s="1" t="s">
        <v>38288</v>
      </c>
      <c r="B42475" t="str">
        <f t="shared" si="1382"/>
        <v>https://www.udobaer.de/out/media/public/cust/others/s0000945-2021-ch_it.pdf</v>
      </c>
    </row>
    <row r="42476" spans="1:2" x14ac:dyDescent="0.2">
      <c r="A42476" s="1" t="s">
        <v>38289</v>
      </c>
      <c r="B42476" t="str">
        <f t="shared" si="1382"/>
        <v>https://www.udobaer.de/out/media/public/cust/others/s0000945-2021-ch_it.pdf</v>
      </c>
    </row>
    <row r="42477" spans="1:2" x14ac:dyDescent="0.2">
      <c r="A42477" s="1" t="s">
        <v>38290</v>
      </c>
      <c r="B42477" t="str">
        <f t="shared" si="1382"/>
        <v>https://www.udobaer.de/out/media/public/cust/others/s0000945-2021-ch_it.pdf</v>
      </c>
    </row>
    <row r="42478" spans="1:2" x14ac:dyDescent="0.2">
      <c r="A42478" s="1" t="s">
        <v>38291</v>
      </c>
      <c r="B42478" t="str">
        <f t="shared" si="1382"/>
        <v>https://www.udobaer.de/out/media/public/cust/others/s0000945-2021-ch_it.pdf</v>
      </c>
    </row>
    <row r="42479" spans="1:2" x14ac:dyDescent="0.2">
      <c r="A42479" s="1" t="s">
        <v>38292</v>
      </c>
      <c r="B42479" t="str">
        <f t="shared" si="1382"/>
        <v>https://www.udobaer.de/out/media/public/cust/others/s0000945-2021-ch_it.pdf</v>
      </c>
    </row>
    <row r="42480" spans="1:2" x14ac:dyDescent="0.2">
      <c r="A42480" s="1" t="s">
        <v>38293</v>
      </c>
      <c r="B42480" t="str">
        <f t="shared" si="1382"/>
        <v>https://www.udobaer.de/out/media/public/cust/others/s0000945-2021-ch_it.pdf</v>
      </c>
    </row>
    <row r="42481" spans="1:2" x14ac:dyDescent="0.2">
      <c r="A42481" s="1" t="s">
        <v>38294</v>
      </c>
      <c r="B42481" t="str">
        <f t="shared" si="1382"/>
        <v>https://www.udobaer.de/out/media/public/cust/others/s0000945-2021-ch_it.pdf</v>
      </c>
    </row>
    <row r="42482" spans="1:2" x14ac:dyDescent="0.2">
      <c r="A42482" s="1" t="s">
        <v>38295</v>
      </c>
      <c r="B42482" t="str">
        <f t="shared" si="1382"/>
        <v>https://www.udobaer.de/out/media/public/cust/others/s0000945-2021-ch_it.pdf</v>
      </c>
    </row>
    <row r="42483" spans="1:2" x14ac:dyDescent="0.2">
      <c r="A42483" s="1" t="s">
        <v>38296</v>
      </c>
      <c r="B42483" t="str">
        <f t="shared" si="1382"/>
        <v>https://www.udobaer.de/out/media/public/cust/others/s0000945-2021-ch_it.pdf</v>
      </c>
    </row>
    <row r="42484" spans="1:2" x14ac:dyDescent="0.2">
      <c r="A42484" s="1" t="s">
        <v>38297</v>
      </c>
      <c r="B42484" t="str">
        <f t="shared" si="1382"/>
        <v>https://www.udobaer.de/out/media/public/cust/others/s0000945-2021-ch_it.pdf</v>
      </c>
    </row>
    <row r="42485" spans="1:2" x14ac:dyDescent="0.2">
      <c r="A42485" s="1" t="s">
        <v>38298</v>
      </c>
      <c r="B42485" t="str">
        <f t="shared" si="1382"/>
        <v>https://www.udobaer.de/out/media/public/cust/others/s0000945-2021-ch_it.pdf</v>
      </c>
    </row>
    <row r="42486" spans="1:2" x14ac:dyDescent="0.2">
      <c r="A42486" s="1" t="s">
        <v>38299</v>
      </c>
      <c r="B42486" t="str">
        <f t="shared" si="1382"/>
        <v>https://www.udobaer.de/out/media/public/cust/others/s0000945-2021-ch_it.pdf</v>
      </c>
    </row>
    <row r="42487" spans="1:2" x14ac:dyDescent="0.2">
      <c r="A42487" s="1" t="s">
        <v>38300</v>
      </c>
      <c r="B42487" t="str">
        <f t="shared" si="1382"/>
        <v>https://www.udobaer.de/out/media/public/cust/others/s0000945-2021-ch_it.pdf</v>
      </c>
    </row>
    <row r="42488" spans="1:2" x14ac:dyDescent="0.2">
      <c r="A42488" s="1" t="s">
        <v>38301</v>
      </c>
      <c r="B42488" t="str">
        <f t="shared" si="1382"/>
        <v>https://www.udobaer.de/out/media/public/cust/others/s0000945-2021-ch_it.pdf</v>
      </c>
    </row>
    <row r="42489" spans="1:2" x14ac:dyDescent="0.2">
      <c r="A42489" s="1" t="s">
        <v>38302</v>
      </c>
      <c r="B42489" t="str">
        <f t="shared" si="1382"/>
        <v>https://www.udobaer.de/out/media/public/cust/others/s0000945-2021-ch_it.pdf</v>
      </c>
    </row>
    <row r="42490" spans="1:2" x14ac:dyDescent="0.2">
      <c r="A42490" s="1" t="s">
        <v>38303</v>
      </c>
      <c r="B42490" t="str">
        <f t="shared" si="1382"/>
        <v>https://www.udobaer.de/out/media/public/cust/others/s0000945-2021-ch_it.pdf</v>
      </c>
    </row>
    <row r="42491" spans="1:2" x14ac:dyDescent="0.2">
      <c r="A42491" s="1" t="s">
        <v>38321</v>
      </c>
      <c r="B42491" t="str">
        <f t="shared" ref="B42491:B42522" si="1383">HYPERLINK("https://www.udobaer.de/out/media/public/cust/others/s0000946-2021-ch_it.pdf")</f>
        <v>https://www.udobaer.de/out/media/public/cust/others/s0000946-2021-ch_it.pdf</v>
      </c>
    </row>
    <row r="42492" spans="1:2" x14ac:dyDescent="0.2">
      <c r="A42492" s="1" t="s">
        <v>38323</v>
      </c>
      <c r="B42492" t="str">
        <f t="shared" si="1383"/>
        <v>https://www.udobaer.de/out/media/public/cust/others/s0000946-2021-ch_it.pdf</v>
      </c>
    </row>
    <row r="42493" spans="1:2" x14ac:dyDescent="0.2">
      <c r="A42493" s="1" t="s">
        <v>38324</v>
      </c>
      <c r="B42493" t="str">
        <f t="shared" si="1383"/>
        <v>https://www.udobaer.de/out/media/public/cust/others/s0000946-2021-ch_it.pdf</v>
      </c>
    </row>
    <row r="42494" spans="1:2" x14ac:dyDescent="0.2">
      <c r="A42494" s="1" t="s">
        <v>38325</v>
      </c>
      <c r="B42494" t="str">
        <f t="shared" si="1383"/>
        <v>https://www.udobaer.de/out/media/public/cust/others/s0000946-2021-ch_it.pdf</v>
      </c>
    </row>
    <row r="42495" spans="1:2" x14ac:dyDescent="0.2">
      <c r="A42495" s="1" t="s">
        <v>38326</v>
      </c>
      <c r="B42495" t="str">
        <f t="shared" si="1383"/>
        <v>https://www.udobaer.de/out/media/public/cust/others/s0000946-2021-ch_it.pdf</v>
      </c>
    </row>
    <row r="42496" spans="1:2" x14ac:dyDescent="0.2">
      <c r="A42496" s="1" t="s">
        <v>38327</v>
      </c>
      <c r="B42496" t="str">
        <f t="shared" si="1383"/>
        <v>https://www.udobaer.de/out/media/public/cust/others/s0000946-2021-ch_it.pdf</v>
      </c>
    </row>
    <row r="42497" spans="1:2" x14ac:dyDescent="0.2">
      <c r="A42497" s="1" t="s">
        <v>38328</v>
      </c>
      <c r="B42497" t="str">
        <f t="shared" si="1383"/>
        <v>https://www.udobaer.de/out/media/public/cust/others/s0000946-2021-ch_it.pdf</v>
      </c>
    </row>
    <row r="42498" spans="1:2" x14ac:dyDescent="0.2">
      <c r="A42498" s="1" t="s">
        <v>38329</v>
      </c>
      <c r="B42498" t="str">
        <f t="shared" si="1383"/>
        <v>https://www.udobaer.de/out/media/public/cust/others/s0000946-2021-ch_it.pdf</v>
      </c>
    </row>
    <row r="42499" spans="1:2" x14ac:dyDescent="0.2">
      <c r="A42499" s="1" t="s">
        <v>38330</v>
      </c>
      <c r="B42499" t="str">
        <f t="shared" si="1383"/>
        <v>https://www.udobaer.de/out/media/public/cust/others/s0000946-2021-ch_it.pdf</v>
      </c>
    </row>
    <row r="42500" spans="1:2" x14ac:dyDescent="0.2">
      <c r="A42500" s="1" t="s">
        <v>38331</v>
      </c>
      <c r="B42500" t="str">
        <f t="shared" si="1383"/>
        <v>https://www.udobaer.de/out/media/public/cust/others/s0000946-2021-ch_it.pdf</v>
      </c>
    </row>
    <row r="42501" spans="1:2" x14ac:dyDescent="0.2">
      <c r="A42501" s="1" t="s">
        <v>38332</v>
      </c>
      <c r="B42501" t="str">
        <f t="shared" si="1383"/>
        <v>https://www.udobaer.de/out/media/public/cust/others/s0000946-2021-ch_it.pdf</v>
      </c>
    </row>
    <row r="42502" spans="1:2" x14ac:dyDescent="0.2">
      <c r="A42502" s="1" t="s">
        <v>38333</v>
      </c>
      <c r="B42502" t="str">
        <f t="shared" si="1383"/>
        <v>https://www.udobaer.de/out/media/public/cust/others/s0000946-2021-ch_it.pdf</v>
      </c>
    </row>
    <row r="42503" spans="1:2" x14ac:dyDescent="0.2">
      <c r="A42503" s="1" t="s">
        <v>38334</v>
      </c>
      <c r="B42503" t="str">
        <f t="shared" si="1383"/>
        <v>https://www.udobaer.de/out/media/public/cust/others/s0000946-2021-ch_it.pdf</v>
      </c>
    </row>
    <row r="42504" spans="1:2" x14ac:dyDescent="0.2">
      <c r="A42504" s="1" t="s">
        <v>38335</v>
      </c>
      <c r="B42504" t="str">
        <f t="shared" si="1383"/>
        <v>https://www.udobaer.de/out/media/public/cust/others/s0000946-2021-ch_it.pdf</v>
      </c>
    </row>
    <row r="42505" spans="1:2" x14ac:dyDescent="0.2">
      <c r="A42505" s="1" t="s">
        <v>38336</v>
      </c>
      <c r="B42505" t="str">
        <f t="shared" si="1383"/>
        <v>https://www.udobaer.de/out/media/public/cust/others/s0000946-2021-ch_it.pdf</v>
      </c>
    </row>
    <row r="42506" spans="1:2" x14ac:dyDescent="0.2">
      <c r="A42506" s="1" t="s">
        <v>38337</v>
      </c>
      <c r="B42506" t="str">
        <f t="shared" si="1383"/>
        <v>https://www.udobaer.de/out/media/public/cust/others/s0000946-2021-ch_it.pdf</v>
      </c>
    </row>
    <row r="42507" spans="1:2" x14ac:dyDescent="0.2">
      <c r="A42507" s="1" t="s">
        <v>38338</v>
      </c>
      <c r="B42507" t="str">
        <f t="shared" si="1383"/>
        <v>https://www.udobaer.de/out/media/public/cust/others/s0000946-2021-ch_it.pdf</v>
      </c>
    </row>
    <row r="42508" spans="1:2" x14ac:dyDescent="0.2">
      <c r="A42508" s="1" t="s">
        <v>38339</v>
      </c>
      <c r="B42508" t="str">
        <f t="shared" si="1383"/>
        <v>https://www.udobaer.de/out/media/public/cust/others/s0000946-2021-ch_it.pdf</v>
      </c>
    </row>
    <row r="42509" spans="1:2" x14ac:dyDescent="0.2">
      <c r="A42509" s="1" t="s">
        <v>38340</v>
      </c>
      <c r="B42509" t="str">
        <f t="shared" si="1383"/>
        <v>https://www.udobaer.de/out/media/public/cust/others/s0000946-2021-ch_it.pdf</v>
      </c>
    </row>
    <row r="42510" spans="1:2" x14ac:dyDescent="0.2">
      <c r="A42510" s="1" t="s">
        <v>38341</v>
      </c>
      <c r="B42510" t="str">
        <f t="shared" si="1383"/>
        <v>https://www.udobaer.de/out/media/public/cust/others/s0000946-2021-ch_it.pdf</v>
      </c>
    </row>
    <row r="42511" spans="1:2" x14ac:dyDescent="0.2">
      <c r="A42511" s="1" t="s">
        <v>38342</v>
      </c>
      <c r="B42511" t="str">
        <f t="shared" si="1383"/>
        <v>https://www.udobaer.de/out/media/public/cust/others/s0000946-2021-ch_it.pdf</v>
      </c>
    </row>
    <row r="42512" spans="1:2" x14ac:dyDescent="0.2">
      <c r="A42512" s="1" t="s">
        <v>38343</v>
      </c>
      <c r="B42512" t="str">
        <f t="shared" si="1383"/>
        <v>https://www.udobaer.de/out/media/public/cust/others/s0000946-2021-ch_it.pdf</v>
      </c>
    </row>
    <row r="42513" spans="1:2" x14ac:dyDescent="0.2">
      <c r="A42513" s="1" t="s">
        <v>38344</v>
      </c>
      <c r="B42513" t="str">
        <f t="shared" si="1383"/>
        <v>https://www.udobaer.de/out/media/public/cust/others/s0000946-2021-ch_it.pdf</v>
      </c>
    </row>
    <row r="42514" spans="1:2" x14ac:dyDescent="0.2">
      <c r="A42514" s="1" t="s">
        <v>38345</v>
      </c>
      <c r="B42514" t="str">
        <f t="shared" si="1383"/>
        <v>https://www.udobaer.de/out/media/public/cust/others/s0000946-2021-ch_it.pdf</v>
      </c>
    </row>
    <row r="42515" spans="1:2" x14ac:dyDescent="0.2">
      <c r="A42515" s="1" t="s">
        <v>38346</v>
      </c>
      <c r="B42515" t="str">
        <f t="shared" si="1383"/>
        <v>https://www.udobaer.de/out/media/public/cust/others/s0000946-2021-ch_it.pdf</v>
      </c>
    </row>
    <row r="42516" spans="1:2" x14ac:dyDescent="0.2">
      <c r="A42516" s="1" t="s">
        <v>38347</v>
      </c>
      <c r="B42516" t="str">
        <f t="shared" si="1383"/>
        <v>https://www.udobaer.de/out/media/public/cust/others/s0000946-2021-ch_it.pdf</v>
      </c>
    </row>
    <row r="42517" spans="1:2" x14ac:dyDescent="0.2">
      <c r="A42517" s="1" t="s">
        <v>38349</v>
      </c>
      <c r="B42517" t="str">
        <f t="shared" si="1383"/>
        <v>https://www.udobaer.de/out/media/public/cust/others/s0000946-2021-ch_it.pdf</v>
      </c>
    </row>
    <row r="42518" spans="1:2" x14ac:dyDescent="0.2">
      <c r="A42518" s="1" t="s">
        <v>38350</v>
      </c>
      <c r="B42518" t="str">
        <f t="shared" si="1383"/>
        <v>https://www.udobaer.de/out/media/public/cust/others/s0000946-2021-ch_it.pdf</v>
      </c>
    </row>
    <row r="42519" spans="1:2" x14ac:dyDescent="0.2">
      <c r="A42519" s="1" t="s">
        <v>38351</v>
      </c>
      <c r="B42519" t="str">
        <f t="shared" si="1383"/>
        <v>https://www.udobaer.de/out/media/public/cust/others/s0000946-2021-ch_it.pdf</v>
      </c>
    </row>
    <row r="42520" spans="1:2" x14ac:dyDescent="0.2">
      <c r="A42520" s="1" t="s">
        <v>38352</v>
      </c>
      <c r="B42520" t="str">
        <f t="shared" si="1383"/>
        <v>https://www.udobaer.de/out/media/public/cust/others/s0000946-2021-ch_it.pdf</v>
      </c>
    </row>
    <row r="42521" spans="1:2" x14ac:dyDescent="0.2">
      <c r="A42521" s="1" t="s">
        <v>38353</v>
      </c>
      <c r="B42521" t="str">
        <f t="shared" si="1383"/>
        <v>https://www.udobaer.de/out/media/public/cust/others/s0000946-2021-ch_it.pdf</v>
      </c>
    </row>
    <row r="42522" spans="1:2" x14ac:dyDescent="0.2">
      <c r="A42522" s="1" t="s">
        <v>38354</v>
      </c>
      <c r="B42522" t="str">
        <f t="shared" si="1383"/>
        <v>https://www.udobaer.de/out/media/public/cust/others/s0000946-2021-ch_it.pdf</v>
      </c>
    </row>
    <row r="42523" spans="1:2" x14ac:dyDescent="0.2">
      <c r="A42523" s="1" t="s">
        <v>38355</v>
      </c>
      <c r="B42523" t="str">
        <f t="shared" ref="B42523:B42554" si="1384">HYPERLINK("https://www.udobaer.de/out/media/public/cust/others/s0000946-2021-ch_it.pdf")</f>
        <v>https://www.udobaer.de/out/media/public/cust/others/s0000946-2021-ch_it.pdf</v>
      </c>
    </row>
    <row r="42524" spans="1:2" x14ac:dyDescent="0.2">
      <c r="A42524" s="1" t="s">
        <v>38356</v>
      </c>
      <c r="B42524" t="str">
        <f t="shared" si="1384"/>
        <v>https://www.udobaer.de/out/media/public/cust/others/s0000946-2021-ch_it.pdf</v>
      </c>
    </row>
    <row r="42525" spans="1:2" x14ac:dyDescent="0.2">
      <c r="A42525" s="1" t="s">
        <v>38357</v>
      </c>
      <c r="B42525" t="str">
        <f t="shared" si="1384"/>
        <v>https://www.udobaer.de/out/media/public/cust/others/s0000946-2021-ch_it.pdf</v>
      </c>
    </row>
    <row r="42526" spans="1:2" x14ac:dyDescent="0.2">
      <c r="A42526" s="1" t="s">
        <v>38358</v>
      </c>
      <c r="B42526" t="str">
        <f t="shared" si="1384"/>
        <v>https://www.udobaer.de/out/media/public/cust/others/s0000946-2021-ch_it.pdf</v>
      </c>
    </row>
    <row r="42527" spans="1:2" x14ac:dyDescent="0.2">
      <c r="A42527" s="1" t="s">
        <v>38359</v>
      </c>
      <c r="B42527" t="str">
        <f t="shared" si="1384"/>
        <v>https://www.udobaer.de/out/media/public/cust/others/s0000946-2021-ch_it.pdf</v>
      </c>
    </row>
    <row r="42528" spans="1:2" x14ac:dyDescent="0.2">
      <c r="A42528" s="1" t="s">
        <v>38360</v>
      </c>
      <c r="B42528" t="str">
        <f t="shared" si="1384"/>
        <v>https://www.udobaer.de/out/media/public/cust/others/s0000946-2021-ch_it.pdf</v>
      </c>
    </row>
    <row r="42529" spans="1:2" x14ac:dyDescent="0.2">
      <c r="A42529" s="1" t="s">
        <v>38361</v>
      </c>
      <c r="B42529" t="str">
        <f t="shared" si="1384"/>
        <v>https://www.udobaer.de/out/media/public/cust/others/s0000946-2021-ch_it.pdf</v>
      </c>
    </row>
    <row r="42530" spans="1:2" x14ac:dyDescent="0.2">
      <c r="A42530" s="1" t="s">
        <v>38362</v>
      </c>
      <c r="B42530" t="str">
        <f t="shared" si="1384"/>
        <v>https://www.udobaer.de/out/media/public/cust/others/s0000946-2021-ch_it.pdf</v>
      </c>
    </row>
    <row r="42531" spans="1:2" x14ac:dyDescent="0.2">
      <c r="A42531" s="1" t="s">
        <v>38363</v>
      </c>
      <c r="B42531" t="str">
        <f t="shared" si="1384"/>
        <v>https://www.udobaer.de/out/media/public/cust/others/s0000946-2021-ch_it.pdf</v>
      </c>
    </row>
    <row r="42532" spans="1:2" x14ac:dyDescent="0.2">
      <c r="A42532" s="1" t="s">
        <v>38364</v>
      </c>
      <c r="B42532" t="str">
        <f t="shared" si="1384"/>
        <v>https://www.udobaer.de/out/media/public/cust/others/s0000946-2021-ch_it.pdf</v>
      </c>
    </row>
    <row r="42533" spans="1:2" x14ac:dyDescent="0.2">
      <c r="A42533" s="1" t="s">
        <v>38365</v>
      </c>
      <c r="B42533" t="str">
        <f t="shared" si="1384"/>
        <v>https://www.udobaer.de/out/media/public/cust/others/s0000946-2021-ch_it.pdf</v>
      </c>
    </row>
    <row r="42534" spans="1:2" x14ac:dyDescent="0.2">
      <c r="A42534" s="1" t="s">
        <v>38366</v>
      </c>
      <c r="B42534" t="str">
        <f t="shared" si="1384"/>
        <v>https://www.udobaer.de/out/media/public/cust/others/s0000946-2021-ch_it.pdf</v>
      </c>
    </row>
    <row r="42535" spans="1:2" x14ac:dyDescent="0.2">
      <c r="A42535" s="1" t="s">
        <v>38367</v>
      </c>
      <c r="B42535" t="str">
        <f t="shared" si="1384"/>
        <v>https://www.udobaer.de/out/media/public/cust/others/s0000946-2021-ch_it.pdf</v>
      </c>
    </row>
    <row r="42536" spans="1:2" x14ac:dyDescent="0.2">
      <c r="A42536" s="1" t="s">
        <v>38368</v>
      </c>
      <c r="B42536" t="str">
        <f t="shared" si="1384"/>
        <v>https://www.udobaer.de/out/media/public/cust/others/s0000946-2021-ch_it.pdf</v>
      </c>
    </row>
    <row r="42537" spans="1:2" x14ac:dyDescent="0.2">
      <c r="A42537" s="1" t="s">
        <v>38369</v>
      </c>
      <c r="B42537" t="str">
        <f t="shared" si="1384"/>
        <v>https://www.udobaer.de/out/media/public/cust/others/s0000946-2021-ch_it.pdf</v>
      </c>
    </row>
    <row r="42538" spans="1:2" x14ac:dyDescent="0.2">
      <c r="A42538" s="1" t="s">
        <v>38370</v>
      </c>
      <c r="B42538" t="str">
        <f t="shared" si="1384"/>
        <v>https://www.udobaer.de/out/media/public/cust/others/s0000946-2021-ch_it.pdf</v>
      </c>
    </row>
    <row r="42539" spans="1:2" x14ac:dyDescent="0.2">
      <c r="A42539" s="1" t="s">
        <v>38371</v>
      </c>
      <c r="B42539" t="str">
        <f t="shared" si="1384"/>
        <v>https://www.udobaer.de/out/media/public/cust/others/s0000946-2021-ch_it.pdf</v>
      </c>
    </row>
    <row r="42540" spans="1:2" x14ac:dyDescent="0.2">
      <c r="A42540" s="1" t="s">
        <v>38372</v>
      </c>
      <c r="B42540" t="str">
        <f t="shared" si="1384"/>
        <v>https://www.udobaer.de/out/media/public/cust/others/s0000946-2021-ch_it.pdf</v>
      </c>
    </row>
    <row r="42541" spans="1:2" x14ac:dyDescent="0.2">
      <c r="A42541" s="1" t="s">
        <v>38373</v>
      </c>
      <c r="B42541" t="str">
        <f t="shared" si="1384"/>
        <v>https://www.udobaer.de/out/media/public/cust/others/s0000946-2021-ch_it.pdf</v>
      </c>
    </row>
    <row r="42542" spans="1:2" x14ac:dyDescent="0.2">
      <c r="A42542" s="1" t="s">
        <v>38374</v>
      </c>
      <c r="B42542" t="str">
        <f t="shared" si="1384"/>
        <v>https://www.udobaer.de/out/media/public/cust/others/s0000946-2021-ch_it.pdf</v>
      </c>
    </row>
    <row r="42543" spans="1:2" x14ac:dyDescent="0.2">
      <c r="A42543" s="1" t="s">
        <v>38375</v>
      </c>
      <c r="B42543" t="str">
        <f t="shared" si="1384"/>
        <v>https://www.udobaer.de/out/media/public/cust/others/s0000946-2021-ch_it.pdf</v>
      </c>
    </row>
    <row r="42544" spans="1:2" x14ac:dyDescent="0.2">
      <c r="A42544" s="1" t="s">
        <v>38376</v>
      </c>
      <c r="B42544" t="str">
        <f t="shared" si="1384"/>
        <v>https://www.udobaer.de/out/media/public/cust/others/s0000946-2021-ch_it.pdf</v>
      </c>
    </row>
    <row r="42545" spans="1:2" x14ac:dyDescent="0.2">
      <c r="A42545" s="1" t="s">
        <v>38377</v>
      </c>
      <c r="B42545" t="str">
        <f t="shared" si="1384"/>
        <v>https://www.udobaer.de/out/media/public/cust/others/s0000946-2021-ch_it.pdf</v>
      </c>
    </row>
    <row r="42546" spans="1:2" x14ac:dyDescent="0.2">
      <c r="A42546" s="1" t="s">
        <v>38378</v>
      </c>
      <c r="B42546" t="str">
        <f t="shared" si="1384"/>
        <v>https://www.udobaer.de/out/media/public/cust/others/s0000946-2021-ch_it.pdf</v>
      </c>
    </row>
    <row r="42547" spans="1:2" x14ac:dyDescent="0.2">
      <c r="A42547" s="1" t="s">
        <v>38379</v>
      </c>
      <c r="B42547" t="str">
        <f t="shared" si="1384"/>
        <v>https://www.udobaer.de/out/media/public/cust/others/s0000946-2021-ch_it.pdf</v>
      </c>
    </row>
    <row r="42548" spans="1:2" x14ac:dyDescent="0.2">
      <c r="A42548" s="1" t="s">
        <v>38380</v>
      </c>
      <c r="B42548" t="str">
        <f t="shared" si="1384"/>
        <v>https://www.udobaer.de/out/media/public/cust/others/s0000946-2021-ch_it.pdf</v>
      </c>
    </row>
    <row r="42549" spans="1:2" x14ac:dyDescent="0.2">
      <c r="A42549" s="1" t="s">
        <v>38381</v>
      </c>
      <c r="B42549" t="str">
        <f t="shared" si="1384"/>
        <v>https://www.udobaer.de/out/media/public/cust/others/s0000946-2021-ch_it.pdf</v>
      </c>
    </row>
    <row r="42550" spans="1:2" x14ac:dyDescent="0.2">
      <c r="A42550" s="1" t="s">
        <v>38382</v>
      </c>
      <c r="B42550" t="str">
        <f t="shared" si="1384"/>
        <v>https://www.udobaer.de/out/media/public/cust/others/s0000946-2021-ch_it.pdf</v>
      </c>
    </row>
    <row r="42551" spans="1:2" x14ac:dyDescent="0.2">
      <c r="A42551" s="1" t="s">
        <v>38383</v>
      </c>
      <c r="B42551" t="str">
        <f t="shared" si="1384"/>
        <v>https://www.udobaer.de/out/media/public/cust/others/s0000946-2021-ch_it.pdf</v>
      </c>
    </row>
    <row r="42552" spans="1:2" x14ac:dyDescent="0.2">
      <c r="A42552" s="1" t="s">
        <v>38384</v>
      </c>
      <c r="B42552" t="str">
        <f t="shared" si="1384"/>
        <v>https://www.udobaer.de/out/media/public/cust/others/s0000946-2021-ch_it.pdf</v>
      </c>
    </row>
    <row r="42553" spans="1:2" x14ac:dyDescent="0.2">
      <c r="A42553" s="1" t="s">
        <v>38385</v>
      </c>
      <c r="B42553" t="str">
        <f t="shared" si="1384"/>
        <v>https://www.udobaer.de/out/media/public/cust/others/s0000946-2021-ch_it.pdf</v>
      </c>
    </row>
    <row r="42554" spans="1:2" x14ac:dyDescent="0.2">
      <c r="A42554" s="1" t="s">
        <v>38386</v>
      </c>
      <c r="B42554" t="str">
        <f t="shared" si="1384"/>
        <v>https://www.udobaer.de/out/media/public/cust/others/s0000946-2021-ch_it.pdf</v>
      </c>
    </row>
    <row r="42555" spans="1:2" x14ac:dyDescent="0.2">
      <c r="A42555" s="1" t="s">
        <v>38304</v>
      </c>
      <c r="B42555" t="str">
        <f t="shared" ref="B42555:B42566" si="1385">HYPERLINK("https://www.udobaer.de/out/media/public/cust/others/s0000948-2021-ch_it.pdf")</f>
        <v>https://www.udobaer.de/out/media/public/cust/others/s0000948-2021-ch_it.pdf</v>
      </c>
    </row>
    <row r="42556" spans="1:2" x14ac:dyDescent="0.2">
      <c r="A42556" s="1" t="s">
        <v>38305</v>
      </c>
      <c r="B42556" t="str">
        <f t="shared" si="1385"/>
        <v>https://www.udobaer.de/out/media/public/cust/others/s0000948-2021-ch_it.pdf</v>
      </c>
    </row>
    <row r="42557" spans="1:2" x14ac:dyDescent="0.2">
      <c r="A42557" s="1" t="s">
        <v>38306</v>
      </c>
      <c r="B42557" t="str">
        <f t="shared" si="1385"/>
        <v>https://www.udobaer.de/out/media/public/cust/others/s0000948-2021-ch_it.pdf</v>
      </c>
    </row>
    <row r="42558" spans="1:2" x14ac:dyDescent="0.2">
      <c r="A42558" s="1" t="s">
        <v>38307</v>
      </c>
      <c r="B42558" t="str">
        <f t="shared" si="1385"/>
        <v>https://www.udobaer.de/out/media/public/cust/others/s0000948-2021-ch_it.pdf</v>
      </c>
    </row>
    <row r="42559" spans="1:2" x14ac:dyDescent="0.2">
      <c r="A42559" s="1" t="s">
        <v>38308</v>
      </c>
      <c r="B42559" t="str">
        <f t="shared" si="1385"/>
        <v>https://www.udobaer.de/out/media/public/cust/others/s0000948-2021-ch_it.pdf</v>
      </c>
    </row>
    <row r="42560" spans="1:2" x14ac:dyDescent="0.2">
      <c r="A42560" s="1" t="s">
        <v>38309</v>
      </c>
      <c r="B42560" t="str">
        <f t="shared" si="1385"/>
        <v>https://www.udobaer.de/out/media/public/cust/others/s0000948-2021-ch_it.pdf</v>
      </c>
    </row>
    <row r="42561" spans="1:2" x14ac:dyDescent="0.2">
      <c r="A42561" s="1" t="s">
        <v>38310</v>
      </c>
      <c r="B42561" t="str">
        <f t="shared" si="1385"/>
        <v>https://www.udobaer.de/out/media/public/cust/others/s0000948-2021-ch_it.pdf</v>
      </c>
    </row>
    <row r="42562" spans="1:2" x14ac:dyDescent="0.2">
      <c r="A42562" s="1" t="s">
        <v>38311</v>
      </c>
      <c r="B42562" t="str">
        <f t="shared" si="1385"/>
        <v>https://www.udobaer.de/out/media/public/cust/others/s0000948-2021-ch_it.pdf</v>
      </c>
    </row>
    <row r="42563" spans="1:2" x14ac:dyDescent="0.2">
      <c r="A42563" s="1" t="s">
        <v>38312</v>
      </c>
      <c r="B42563" t="str">
        <f t="shared" si="1385"/>
        <v>https://www.udobaer.de/out/media/public/cust/others/s0000948-2021-ch_it.pdf</v>
      </c>
    </row>
    <row r="42564" spans="1:2" x14ac:dyDescent="0.2">
      <c r="A42564" s="1" t="s">
        <v>38313</v>
      </c>
      <c r="B42564" t="str">
        <f t="shared" si="1385"/>
        <v>https://www.udobaer.de/out/media/public/cust/others/s0000948-2021-ch_it.pdf</v>
      </c>
    </row>
    <row r="42565" spans="1:2" x14ac:dyDescent="0.2">
      <c r="A42565" s="1" t="s">
        <v>38314</v>
      </c>
      <c r="B42565" t="str">
        <f t="shared" si="1385"/>
        <v>https://www.udobaer.de/out/media/public/cust/others/s0000948-2021-ch_it.pdf</v>
      </c>
    </row>
    <row r="42566" spans="1:2" x14ac:dyDescent="0.2">
      <c r="A42566" s="1" t="s">
        <v>38315</v>
      </c>
      <c r="B42566" t="str">
        <f t="shared" si="1385"/>
        <v>https://www.udobaer.de/out/media/public/cust/others/s0000948-2021-ch_it.pdf</v>
      </c>
    </row>
    <row r="42567" spans="1:2" x14ac:dyDescent="0.2">
      <c r="A42567" s="1" t="s">
        <v>38116</v>
      </c>
      <c r="B42567" t="str">
        <f t="shared" ref="B42567:B42612" si="1386">HYPERLINK("https://www.udobaer.de/out/media/public/cust/others/s0000949-2021-ch_it.pdf")</f>
        <v>https://www.udobaer.de/out/media/public/cust/others/s0000949-2021-ch_it.pdf</v>
      </c>
    </row>
    <row r="42568" spans="1:2" x14ac:dyDescent="0.2">
      <c r="A42568" s="1" t="s">
        <v>38117</v>
      </c>
      <c r="B42568" t="str">
        <f t="shared" si="1386"/>
        <v>https://www.udobaer.de/out/media/public/cust/others/s0000949-2021-ch_it.pdf</v>
      </c>
    </row>
    <row r="42569" spans="1:2" x14ac:dyDescent="0.2">
      <c r="A42569" s="1" t="s">
        <v>38118</v>
      </c>
      <c r="B42569" t="str">
        <f t="shared" si="1386"/>
        <v>https://www.udobaer.de/out/media/public/cust/others/s0000949-2021-ch_it.pdf</v>
      </c>
    </row>
    <row r="42570" spans="1:2" x14ac:dyDescent="0.2">
      <c r="A42570" s="1" t="s">
        <v>38120</v>
      </c>
      <c r="B42570" t="str">
        <f t="shared" si="1386"/>
        <v>https://www.udobaer.de/out/media/public/cust/others/s0000949-2021-ch_it.pdf</v>
      </c>
    </row>
    <row r="42571" spans="1:2" x14ac:dyDescent="0.2">
      <c r="A42571" s="1" t="s">
        <v>38121</v>
      </c>
      <c r="B42571" t="str">
        <f t="shared" si="1386"/>
        <v>https://www.udobaer.de/out/media/public/cust/others/s0000949-2021-ch_it.pdf</v>
      </c>
    </row>
    <row r="42572" spans="1:2" x14ac:dyDescent="0.2">
      <c r="A42572" s="1" t="s">
        <v>38122</v>
      </c>
      <c r="B42572" t="str">
        <f t="shared" si="1386"/>
        <v>https://www.udobaer.de/out/media/public/cust/others/s0000949-2021-ch_it.pdf</v>
      </c>
    </row>
    <row r="42573" spans="1:2" x14ac:dyDescent="0.2">
      <c r="A42573" s="1" t="s">
        <v>38123</v>
      </c>
      <c r="B42573" t="str">
        <f t="shared" si="1386"/>
        <v>https://www.udobaer.de/out/media/public/cust/others/s0000949-2021-ch_it.pdf</v>
      </c>
    </row>
    <row r="42574" spans="1:2" x14ac:dyDescent="0.2">
      <c r="A42574" s="1" t="s">
        <v>38124</v>
      </c>
      <c r="B42574" t="str">
        <f t="shared" si="1386"/>
        <v>https://www.udobaer.de/out/media/public/cust/others/s0000949-2021-ch_it.pdf</v>
      </c>
    </row>
    <row r="42575" spans="1:2" x14ac:dyDescent="0.2">
      <c r="A42575" s="1" t="s">
        <v>38125</v>
      </c>
      <c r="B42575" t="str">
        <f t="shared" si="1386"/>
        <v>https://www.udobaer.de/out/media/public/cust/others/s0000949-2021-ch_it.pdf</v>
      </c>
    </row>
    <row r="42576" spans="1:2" x14ac:dyDescent="0.2">
      <c r="A42576" s="1" t="s">
        <v>38126</v>
      </c>
      <c r="B42576" t="str">
        <f t="shared" si="1386"/>
        <v>https://www.udobaer.de/out/media/public/cust/others/s0000949-2021-ch_it.pdf</v>
      </c>
    </row>
    <row r="42577" spans="1:2" x14ac:dyDescent="0.2">
      <c r="A42577" s="1" t="s">
        <v>38127</v>
      </c>
      <c r="B42577" t="str">
        <f t="shared" si="1386"/>
        <v>https://www.udobaer.de/out/media/public/cust/others/s0000949-2021-ch_it.pdf</v>
      </c>
    </row>
    <row r="42578" spans="1:2" x14ac:dyDescent="0.2">
      <c r="A42578" s="1" t="s">
        <v>38128</v>
      </c>
      <c r="B42578" t="str">
        <f t="shared" si="1386"/>
        <v>https://www.udobaer.de/out/media/public/cust/others/s0000949-2021-ch_it.pdf</v>
      </c>
    </row>
    <row r="42579" spans="1:2" x14ac:dyDescent="0.2">
      <c r="A42579" s="1" t="s">
        <v>38129</v>
      </c>
      <c r="B42579" t="str">
        <f t="shared" si="1386"/>
        <v>https://www.udobaer.de/out/media/public/cust/others/s0000949-2021-ch_it.pdf</v>
      </c>
    </row>
    <row r="42580" spans="1:2" x14ac:dyDescent="0.2">
      <c r="A42580" s="1" t="s">
        <v>38130</v>
      </c>
      <c r="B42580" t="str">
        <f t="shared" si="1386"/>
        <v>https://www.udobaer.de/out/media/public/cust/others/s0000949-2021-ch_it.pdf</v>
      </c>
    </row>
    <row r="42581" spans="1:2" x14ac:dyDescent="0.2">
      <c r="A42581" s="1" t="s">
        <v>38131</v>
      </c>
      <c r="B42581" t="str">
        <f t="shared" si="1386"/>
        <v>https://www.udobaer.de/out/media/public/cust/others/s0000949-2021-ch_it.pdf</v>
      </c>
    </row>
    <row r="42582" spans="1:2" x14ac:dyDescent="0.2">
      <c r="A42582" s="1" t="s">
        <v>38132</v>
      </c>
      <c r="B42582" t="str">
        <f t="shared" si="1386"/>
        <v>https://www.udobaer.de/out/media/public/cust/others/s0000949-2021-ch_it.pdf</v>
      </c>
    </row>
    <row r="42583" spans="1:2" x14ac:dyDescent="0.2">
      <c r="A42583" s="1" t="s">
        <v>38133</v>
      </c>
      <c r="B42583" t="str">
        <f t="shared" si="1386"/>
        <v>https://www.udobaer.de/out/media/public/cust/others/s0000949-2021-ch_it.pdf</v>
      </c>
    </row>
    <row r="42584" spans="1:2" x14ac:dyDescent="0.2">
      <c r="A42584" s="1" t="s">
        <v>38134</v>
      </c>
      <c r="B42584" t="str">
        <f t="shared" si="1386"/>
        <v>https://www.udobaer.de/out/media/public/cust/others/s0000949-2021-ch_it.pdf</v>
      </c>
    </row>
    <row r="42585" spans="1:2" x14ac:dyDescent="0.2">
      <c r="A42585" s="1" t="s">
        <v>38135</v>
      </c>
      <c r="B42585" t="str">
        <f t="shared" si="1386"/>
        <v>https://www.udobaer.de/out/media/public/cust/others/s0000949-2021-ch_it.pdf</v>
      </c>
    </row>
    <row r="42586" spans="1:2" x14ac:dyDescent="0.2">
      <c r="A42586" s="1" t="s">
        <v>38136</v>
      </c>
      <c r="B42586" t="str">
        <f t="shared" si="1386"/>
        <v>https://www.udobaer.de/out/media/public/cust/others/s0000949-2021-ch_it.pdf</v>
      </c>
    </row>
    <row r="42587" spans="1:2" x14ac:dyDescent="0.2">
      <c r="A42587" s="1" t="s">
        <v>38137</v>
      </c>
      <c r="B42587" t="str">
        <f t="shared" si="1386"/>
        <v>https://www.udobaer.de/out/media/public/cust/others/s0000949-2021-ch_it.pdf</v>
      </c>
    </row>
    <row r="42588" spans="1:2" x14ac:dyDescent="0.2">
      <c r="A42588" s="1" t="s">
        <v>38138</v>
      </c>
      <c r="B42588" t="str">
        <f t="shared" si="1386"/>
        <v>https://www.udobaer.de/out/media/public/cust/others/s0000949-2021-ch_it.pdf</v>
      </c>
    </row>
    <row r="42589" spans="1:2" x14ac:dyDescent="0.2">
      <c r="A42589" s="1" t="s">
        <v>38139</v>
      </c>
      <c r="B42589" t="str">
        <f t="shared" si="1386"/>
        <v>https://www.udobaer.de/out/media/public/cust/others/s0000949-2021-ch_it.pdf</v>
      </c>
    </row>
    <row r="42590" spans="1:2" x14ac:dyDescent="0.2">
      <c r="A42590" s="1" t="s">
        <v>38140</v>
      </c>
      <c r="B42590" t="str">
        <f t="shared" si="1386"/>
        <v>https://www.udobaer.de/out/media/public/cust/others/s0000949-2021-ch_it.pdf</v>
      </c>
    </row>
    <row r="42591" spans="1:2" x14ac:dyDescent="0.2">
      <c r="A42591" s="1" t="s">
        <v>38141</v>
      </c>
      <c r="B42591" t="str">
        <f t="shared" si="1386"/>
        <v>https://www.udobaer.de/out/media/public/cust/others/s0000949-2021-ch_it.pdf</v>
      </c>
    </row>
    <row r="42592" spans="1:2" x14ac:dyDescent="0.2">
      <c r="A42592" s="1" t="s">
        <v>38142</v>
      </c>
      <c r="B42592" t="str">
        <f t="shared" si="1386"/>
        <v>https://www.udobaer.de/out/media/public/cust/others/s0000949-2021-ch_it.pdf</v>
      </c>
    </row>
    <row r="42593" spans="1:2" x14ac:dyDescent="0.2">
      <c r="A42593" s="1" t="s">
        <v>38143</v>
      </c>
      <c r="B42593" t="str">
        <f t="shared" si="1386"/>
        <v>https://www.udobaer.de/out/media/public/cust/others/s0000949-2021-ch_it.pdf</v>
      </c>
    </row>
    <row r="42594" spans="1:2" x14ac:dyDescent="0.2">
      <c r="A42594" s="1" t="s">
        <v>38144</v>
      </c>
      <c r="B42594" t="str">
        <f t="shared" si="1386"/>
        <v>https://www.udobaer.de/out/media/public/cust/others/s0000949-2021-ch_it.pdf</v>
      </c>
    </row>
    <row r="42595" spans="1:2" x14ac:dyDescent="0.2">
      <c r="A42595" s="1" t="s">
        <v>38145</v>
      </c>
      <c r="B42595" t="str">
        <f t="shared" si="1386"/>
        <v>https://www.udobaer.de/out/media/public/cust/others/s0000949-2021-ch_it.pdf</v>
      </c>
    </row>
    <row r="42596" spans="1:2" x14ac:dyDescent="0.2">
      <c r="A42596" s="1" t="s">
        <v>38146</v>
      </c>
      <c r="B42596" t="str">
        <f t="shared" si="1386"/>
        <v>https://www.udobaer.de/out/media/public/cust/others/s0000949-2021-ch_it.pdf</v>
      </c>
    </row>
    <row r="42597" spans="1:2" x14ac:dyDescent="0.2">
      <c r="A42597" s="1" t="s">
        <v>38147</v>
      </c>
      <c r="B42597" t="str">
        <f t="shared" si="1386"/>
        <v>https://www.udobaer.de/out/media/public/cust/others/s0000949-2021-ch_it.pdf</v>
      </c>
    </row>
    <row r="42598" spans="1:2" x14ac:dyDescent="0.2">
      <c r="A42598" s="1" t="s">
        <v>38148</v>
      </c>
      <c r="B42598" t="str">
        <f t="shared" si="1386"/>
        <v>https://www.udobaer.de/out/media/public/cust/others/s0000949-2021-ch_it.pdf</v>
      </c>
    </row>
    <row r="42599" spans="1:2" x14ac:dyDescent="0.2">
      <c r="A42599" s="1" t="s">
        <v>38149</v>
      </c>
      <c r="B42599" t="str">
        <f t="shared" si="1386"/>
        <v>https://www.udobaer.de/out/media/public/cust/others/s0000949-2021-ch_it.pdf</v>
      </c>
    </row>
    <row r="42600" spans="1:2" x14ac:dyDescent="0.2">
      <c r="A42600" s="1" t="s">
        <v>38150</v>
      </c>
      <c r="B42600" t="str">
        <f t="shared" si="1386"/>
        <v>https://www.udobaer.de/out/media/public/cust/others/s0000949-2021-ch_it.pdf</v>
      </c>
    </row>
    <row r="42601" spans="1:2" x14ac:dyDescent="0.2">
      <c r="A42601" s="1" t="s">
        <v>38151</v>
      </c>
      <c r="B42601" t="str">
        <f t="shared" si="1386"/>
        <v>https://www.udobaer.de/out/media/public/cust/others/s0000949-2021-ch_it.pdf</v>
      </c>
    </row>
    <row r="42602" spans="1:2" x14ac:dyDescent="0.2">
      <c r="A42602" s="1" t="s">
        <v>38152</v>
      </c>
      <c r="B42602" t="str">
        <f t="shared" si="1386"/>
        <v>https://www.udobaer.de/out/media/public/cust/others/s0000949-2021-ch_it.pdf</v>
      </c>
    </row>
    <row r="42603" spans="1:2" x14ac:dyDescent="0.2">
      <c r="A42603" s="1" t="s">
        <v>38153</v>
      </c>
      <c r="B42603" t="str">
        <f t="shared" si="1386"/>
        <v>https://www.udobaer.de/out/media/public/cust/others/s0000949-2021-ch_it.pdf</v>
      </c>
    </row>
    <row r="42604" spans="1:2" x14ac:dyDescent="0.2">
      <c r="A42604" s="1" t="s">
        <v>38154</v>
      </c>
      <c r="B42604" t="str">
        <f t="shared" si="1386"/>
        <v>https://www.udobaer.de/out/media/public/cust/others/s0000949-2021-ch_it.pdf</v>
      </c>
    </row>
    <row r="42605" spans="1:2" x14ac:dyDescent="0.2">
      <c r="A42605" s="1" t="s">
        <v>38155</v>
      </c>
      <c r="B42605" t="str">
        <f t="shared" si="1386"/>
        <v>https://www.udobaer.de/out/media/public/cust/others/s0000949-2021-ch_it.pdf</v>
      </c>
    </row>
    <row r="42606" spans="1:2" x14ac:dyDescent="0.2">
      <c r="A42606" s="1" t="s">
        <v>38156</v>
      </c>
      <c r="B42606" t="str">
        <f t="shared" si="1386"/>
        <v>https://www.udobaer.de/out/media/public/cust/others/s0000949-2021-ch_it.pdf</v>
      </c>
    </row>
    <row r="42607" spans="1:2" x14ac:dyDescent="0.2">
      <c r="A42607" s="1" t="s">
        <v>38157</v>
      </c>
      <c r="B42607" t="str">
        <f t="shared" si="1386"/>
        <v>https://www.udobaer.de/out/media/public/cust/others/s0000949-2021-ch_it.pdf</v>
      </c>
    </row>
    <row r="42608" spans="1:2" x14ac:dyDescent="0.2">
      <c r="A42608" s="1" t="s">
        <v>38158</v>
      </c>
      <c r="B42608" t="str">
        <f t="shared" si="1386"/>
        <v>https://www.udobaer.de/out/media/public/cust/others/s0000949-2021-ch_it.pdf</v>
      </c>
    </row>
    <row r="42609" spans="1:2" x14ac:dyDescent="0.2">
      <c r="A42609" s="1" t="s">
        <v>38159</v>
      </c>
      <c r="B42609" t="str">
        <f t="shared" si="1386"/>
        <v>https://www.udobaer.de/out/media/public/cust/others/s0000949-2021-ch_it.pdf</v>
      </c>
    </row>
    <row r="42610" spans="1:2" x14ac:dyDescent="0.2">
      <c r="A42610" s="1" t="s">
        <v>38160</v>
      </c>
      <c r="B42610" t="str">
        <f t="shared" si="1386"/>
        <v>https://www.udobaer.de/out/media/public/cust/others/s0000949-2021-ch_it.pdf</v>
      </c>
    </row>
    <row r="42611" spans="1:2" x14ac:dyDescent="0.2">
      <c r="A42611" s="1" t="s">
        <v>38161</v>
      </c>
      <c r="B42611" t="str">
        <f t="shared" si="1386"/>
        <v>https://www.udobaer.de/out/media/public/cust/others/s0000949-2021-ch_it.pdf</v>
      </c>
    </row>
    <row r="42612" spans="1:2" x14ac:dyDescent="0.2">
      <c r="A42612" s="1" t="s">
        <v>38162</v>
      </c>
      <c r="B42612" t="str">
        <f t="shared" si="1386"/>
        <v>https://www.udobaer.de/out/media/public/cust/others/s0000949-2021-ch_it.pdf</v>
      </c>
    </row>
    <row r="42613" spans="1:2" x14ac:dyDescent="0.2">
      <c r="A42613" s="1" t="s">
        <v>178</v>
      </c>
      <c r="B42613" t="str">
        <f t="shared" ref="B42613:B42644" si="1387">HYPERLINK("https://www.udobaer.de/out/media/public/cust/others/s0000950-2021-ch_it.pdf")</f>
        <v>https://www.udobaer.de/out/media/public/cust/others/s0000950-2021-ch_it.pdf</v>
      </c>
    </row>
    <row r="42614" spans="1:2" x14ac:dyDescent="0.2">
      <c r="A42614" s="1" t="s">
        <v>38390</v>
      </c>
      <c r="B42614" t="str">
        <f t="shared" si="1387"/>
        <v>https://www.udobaer.de/out/media/public/cust/others/s0000950-2021-ch_it.pdf</v>
      </c>
    </row>
    <row r="42615" spans="1:2" x14ac:dyDescent="0.2">
      <c r="A42615" s="1" t="s">
        <v>38391</v>
      </c>
      <c r="B42615" t="str">
        <f t="shared" si="1387"/>
        <v>https://www.udobaer.de/out/media/public/cust/others/s0000950-2021-ch_it.pdf</v>
      </c>
    </row>
    <row r="42616" spans="1:2" x14ac:dyDescent="0.2">
      <c r="A42616" s="1" t="s">
        <v>38392</v>
      </c>
      <c r="B42616" t="str">
        <f t="shared" si="1387"/>
        <v>https://www.udobaer.de/out/media/public/cust/others/s0000950-2021-ch_it.pdf</v>
      </c>
    </row>
    <row r="42617" spans="1:2" x14ac:dyDescent="0.2">
      <c r="A42617" s="1" t="s">
        <v>38393</v>
      </c>
      <c r="B42617" t="str">
        <f t="shared" si="1387"/>
        <v>https://www.udobaer.de/out/media/public/cust/others/s0000950-2021-ch_it.pdf</v>
      </c>
    </row>
    <row r="42618" spans="1:2" x14ac:dyDescent="0.2">
      <c r="A42618" s="1" t="s">
        <v>38394</v>
      </c>
      <c r="B42618" t="str">
        <f t="shared" si="1387"/>
        <v>https://www.udobaer.de/out/media/public/cust/others/s0000950-2021-ch_it.pdf</v>
      </c>
    </row>
    <row r="42619" spans="1:2" x14ac:dyDescent="0.2">
      <c r="A42619" s="1" t="s">
        <v>38395</v>
      </c>
      <c r="B42619" t="str">
        <f t="shared" si="1387"/>
        <v>https://www.udobaer.de/out/media/public/cust/others/s0000950-2021-ch_it.pdf</v>
      </c>
    </row>
    <row r="42620" spans="1:2" x14ac:dyDescent="0.2">
      <c r="A42620" s="1" t="s">
        <v>38396</v>
      </c>
      <c r="B42620" t="str">
        <f t="shared" si="1387"/>
        <v>https://www.udobaer.de/out/media/public/cust/others/s0000950-2021-ch_it.pdf</v>
      </c>
    </row>
    <row r="42621" spans="1:2" x14ac:dyDescent="0.2">
      <c r="A42621" s="1" t="s">
        <v>38397</v>
      </c>
      <c r="B42621" t="str">
        <f t="shared" si="1387"/>
        <v>https://www.udobaer.de/out/media/public/cust/others/s0000950-2021-ch_it.pdf</v>
      </c>
    </row>
    <row r="42622" spans="1:2" x14ac:dyDescent="0.2">
      <c r="A42622" s="1" t="s">
        <v>38398</v>
      </c>
      <c r="B42622" t="str">
        <f t="shared" si="1387"/>
        <v>https://www.udobaer.de/out/media/public/cust/others/s0000950-2021-ch_it.pdf</v>
      </c>
    </row>
    <row r="42623" spans="1:2" x14ac:dyDescent="0.2">
      <c r="A42623" s="1" t="s">
        <v>38399</v>
      </c>
      <c r="B42623" t="str">
        <f t="shared" si="1387"/>
        <v>https://www.udobaer.de/out/media/public/cust/others/s0000950-2021-ch_it.pdf</v>
      </c>
    </row>
    <row r="42624" spans="1:2" x14ac:dyDescent="0.2">
      <c r="A42624" s="1" t="s">
        <v>38400</v>
      </c>
      <c r="B42624" t="str">
        <f t="shared" si="1387"/>
        <v>https://www.udobaer.de/out/media/public/cust/others/s0000950-2021-ch_it.pdf</v>
      </c>
    </row>
    <row r="42625" spans="1:2" x14ac:dyDescent="0.2">
      <c r="A42625" s="1" t="s">
        <v>38401</v>
      </c>
      <c r="B42625" t="str">
        <f t="shared" si="1387"/>
        <v>https://www.udobaer.de/out/media/public/cust/others/s0000950-2021-ch_it.pdf</v>
      </c>
    </row>
    <row r="42626" spans="1:2" x14ac:dyDescent="0.2">
      <c r="A42626" s="1" t="s">
        <v>38402</v>
      </c>
      <c r="B42626" t="str">
        <f t="shared" si="1387"/>
        <v>https://www.udobaer.de/out/media/public/cust/others/s0000950-2021-ch_it.pdf</v>
      </c>
    </row>
    <row r="42627" spans="1:2" x14ac:dyDescent="0.2">
      <c r="A42627" s="1" t="s">
        <v>38403</v>
      </c>
      <c r="B42627" t="str">
        <f t="shared" si="1387"/>
        <v>https://www.udobaer.de/out/media/public/cust/others/s0000950-2021-ch_it.pdf</v>
      </c>
    </row>
    <row r="42628" spans="1:2" x14ac:dyDescent="0.2">
      <c r="A42628" s="1" t="s">
        <v>38404</v>
      </c>
      <c r="B42628" t="str">
        <f t="shared" si="1387"/>
        <v>https://www.udobaer.de/out/media/public/cust/others/s0000950-2021-ch_it.pdf</v>
      </c>
    </row>
    <row r="42629" spans="1:2" x14ac:dyDescent="0.2">
      <c r="A42629" s="1" t="s">
        <v>38405</v>
      </c>
      <c r="B42629" t="str">
        <f t="shared" si="1387"/>
        <v>https://www.udobaer.de/out/media/public/cust/others/s0000950-2021-ch_it.pdf</v>
      </c>
    </row>
    <row r="42630" spans="1:2" x14ac:dyDescent="0.2">
      <c r="A42630" s="1" t="s">
        <v>38406</v>
      </c>
      <c r="B42630" t="str">
        <f t="shared" si="1387"/>
        <v>https://www.udobaer.de/out/media/public/cust/others/s0000950-2021-ch_it.pdf</v>
      </c>
    </row>
    <row r="42631" spans="1:2" x14ac:dyDescent="0.2">
      <c r="A42631" s="1" t="s">
        <v>38407</v>
      </c>
      <c r="B42631" t="str">
        <f t="shared" si="1387"/>
        <v>https://www.udobaer.de/out/media/public/cust/others/s0000950-2021-ch_it.pdf</v>
      </c>
    </row>
    <row r="42632" spans="1:2" x14ac:dyDescent="0.2">
      <c r="A42632" s="1" t="s">
        <v>38408</v>
      </c>
      <c r="B42632" t="str">
        <f t="shared" si="1387"/>
        <v>https://www.udobaer.de/out/media/public/cust/others/s0000950-2021-ch_it.pdf</v>
      </c>
    </row>
    <row r="42633" spans="1:2" x14ac:dyDescent="0.2">
      <c r="A42633" s="1" t="s">
        <v>38409</v>
      </c>
      <c r="B42633" t="str">
        <f t="shared" si="1387"/>
        <v>https://www.udobaer.de/out/media/public/cust/others/s0000950-2021-ch_it.pdf</v>
      </c>
    </row>
    <row r="42634" spans="1:2" x14ac:dyDescent="0.2">
      <c r="A42634" s="1" t="s">
        <v>38410</v>
      </c>
      <c r="B42634" t="str">
        <f t="shared" si="1387"/>
        <v>https://www.udobaer.de/out/media/public/cust/others/s0000950-2021-ch_it.pdf</v>
      </c>
    </row>
    <row r="42635" spans="1:2" x14ac:dyDescent="0.2">
      <c r="A42635" s="1" t="s">
        <v>38411</v>
      </c>
      <c r="B42635" t="str">
        <f t="shared" si="1387"/>
        <v>https://www.udobaer.de/out/media/public/cust/others/s0000950-2021-ch_it.pdf</v>
      </c>
    </row>
    <row r="42636" spans="1:2" x14ac:dyDescent="0.2">
      <c r="A42636" s="1" t="s">
        <v>38412</v>
      </c>
      <c r="B42636" t="str">
        <f t="shared" si="1387"/>
        <v>https://www.udobaer.de/out/media/public/cust/others/s0000950-2021-ch_it.pdf</v>
      </c>
    </row>
    <row r="42637" spans="1:2" x14ac:dyDescent="0.2">
      <c r="A42637" s="1" t="s">
        <v>38413</v>
      </c>
      <c r="B42637" t="str">
        <f t="shared" si="1387"/>
        <v>https://www.udobaer.de/out/media/public/cust/others/s0000950-2021-ch_it.pdf</v>
      </c>
    </row>
    <row r="42638" spans="1:2" x14ac:dyDescent="0.2">
      <c r="A42638" s="1" t="s">
        <v>38414</v>
      </c>
      <c r="B42638" t="str">
        <f t="shared" si="1387"/>
        <v>https://www.udobaer.de/out/media/public/cust/others/s0000950-2021-ch_it.pdf</v>
      </c>
    </row>
    <row r="42639" spans="1:2" x14ac:dyDescent="0.2">
      <c r="A42639" s="1" t="s">
        <v>38415</v>
      </c>
      <c r="B42639" t="str">
        <f t="shared" si="1387"/>
        <v>https://www.udobaer.de/out/media/public/cust/others/s0000950-2021-ch_it.pdf</v>
      </c>
    </row>
    <row r="42640" spans="1:2" x14ac:dyDescent="0.2">
      <c r="A42640" s="1" t="s">
        <v>38416</v>
      </c>
      <c r="B42640" t="str">
        <f t="shared" si="1387"/>
        <v>https://www.udobaer.de/out/media/public/cust/others/s0000950-2021-ch_it.pdf</v>
      </c>
    </row>
    <row r="42641" spans="1:2" x14ac:dyDescent="0.2">
      <c r="A42641" s="1" t="s">
        <v>38417</v>
      </c>
      <c r="B42641" t="str">
        <f t="shared" si="1387"/>
        <v>https://www.udobaer.de/out/media/public/cust/others/s0000950-2021-ch_it.pdf</v>
      </c>
    </row>
    <row r="42642" spans="1:2" x14ac:dyDescent="0.2">
      <c r="A42642" s="1" t="s">
        <v>38418</v>
      </c>
      <c r="B42642" t="str">
        <f t="shared" si="1387"/>
        <v>https://www.udobaer.de/out/media/public/cust/others/s0000950-2021-ch_it.pdf</v>
      </c>
    </row>
    <row r="42643" spans="1:2" x14ac:dyDescent="0.2">
      <c r="A42643" s="1" t="s">
        <v>38419</v>
      </c>
      <c r="B42643" t="str">
        <f t="shared" si="1387"/>
        <v>https://www.udobaer.de/out/media/public/cust/others/s0000950-2021-ch_it.pdf</v>
      </c>
    </row>
    <row r="42644" spans="1:2" x14ac:dyDescent="0.2">
      <c r="A42644" s="1" t="s">
        <v>38420</v>
      </c>
      <c r="B42644" t="str">
        <f t="shared" si="1387"/>
        <v>https://www.udobaer.de/out/media/public/cust/others/s0000950-2021-ch_it.pdf</v>
      </c>
    </row>
    <row r="42645" spans="1:2" x14ac:dyDescent="0.2">
      <c r="A42645" s="1" t="s">
        <v>38421</v>
      </c>
      <c r="B42645" t="str">
        <f t="shared" ref="B42645:B42676" si="1388">HYPERLINK("https://www.udobaer.de/out/media/public/cust/others/s0000950-2021-ch_it.pdf")</f>
        <v>https://www.udobaer.de/out/media/public/cust/others/s0000950-2021-ch_it.pdf</v>
      </c>
    </row>
    <row r="42646" spans="1:2" x14ac:dyDescent="0.2">
      <c r="A42646" s="1" t="s">
        <v>38422</v>
      </c>
      <c r="B42646" t="str">
        <f t="shared" si="1388"/>
        <v>https://www.udobaer.de/out/media/public/cust/others/s0000950-2021-ch_it.pdf</v>
      </c>
    </row>
    <row r="42647" spans="1:2" x14ac:dyDescent="0.2">
      <c r="A42647" s="1" t="s">
        <v>38423</v>
      </c>
      <c r="B42647" t="str">
        <f t="shared" si="1388"/>
        <v>https://www.udobaer.de/out/media/public/cust/others/s0000950-2021-ch_it.pdf</v>
      </c>
    </row>
    <row r="42648" spans="1:2" x14ac:dyDescent="0.2">
      <c r="A42648" s="1" t="s">
        <v>38424</v>
      </c>
      <c r="B42648" t="str">
        <f t="shared" si="1388"/>
        <v>https://www.udobaer.de/out/media/public/cust/others/s0000950-2021-ch_it.pdf</v>
      </c>
    </row>
    <row r="42649" spans="1:2" x14ac:dyDescent="0.2">
      <c r="A42649" s="1" t="s">
        <v>38425</v>
      </c>
      <c r="B42649" t="str">
        <f t="shared" si="1388"/>
        <v>https://www.udobaer.de/out/media/public/cust/others/s0000950-2021-ch_it.pdf</v>
      </c>
    </row>
    <row r="42650" spans="1:2" x14ac:dyDescent="0.2">
      <c r="A42650" s="1" t="s">
        <v>38426</v>
      </c>
      <c r="B42650" t="str">
        <f t="shared" si="1388"/>
        <v>https://www.udobaer.de/out/media/public/cust/others/s0000950-2021-ch_it.pdf</v>
      </c>
    </row>
    <row r="42651" spans="1:2" x14ac:dyDescent="0.2">
      <c r="A42651" s="1" t="s">
        <v>38427</v>
      </c>
      <c r="B42651" t="str">
        <f t="shared" si="1388"/>
        <v>https://www.udobaer.de/out/media/public/cust/others/s0000950-2021-ch_it.pdf</v>
      </c>
    </row>
    <row r="42652" spans="1:2" x14ac:dyDescent="0.2">
      <c r="A42652" s="1" t="s">
        <v>38428</v>
      </c>
      <c r="B42652" t="str">
        <f t="shared" si="1388"/>
        <v>https://www.udobaer.de/out/media/public/cust/others/s0000950-2021-ch_it.pdf</v>
      </c>
    </row>
    <row r="42653" spans="1:2" x14ac:dyDescent="0.2">
      <c r="A42653" s="1" t="s">
        <v>38429</v>
      </c>
      <c r="B42653" t="str">
        <f t="shared" si="1388"/>
        <v>https://www.udobaer.de/out/media/public/cust/others/s0000950-2021-ch_it.pdf</v>
      </c>
    </row>
    <row r="42654" spans="1:2" x14ac:dyDescent="0.2">
      <c r="A42654" s="1" t="s">
        <v>38430</v>
      </c>
      <c r="B42654" t="str">
        <f t="shared" si="1388"/>
        <v>https://www.udobaer.de/out/media/public/cust/others/s0000950-2021-ch_it.pdf</v>
      </c>
    </row>
    <row r="42655" spans="1:2" x14ac:dyDescent="0.2">
      <c r="A42655" s="1" t="s">
        <v>38431</v>
      </c>
      <c r="B42655" t="str">
        <f t="shared" si="1388"/>
        <v>https://www.udobaer.de/out/media/public/cust/others/s0000950-2021-ch_it.pdf</v>
      </c>
    </row>
    <row r="42656" spans="1:2" x14ac:dyDescent="0.2">
      <c r="A42656" s="1" t="s">
        <v>38432</v>
      </c>
      <c r="B42656" t="str">
        <f t="shared" si="1388"/>
        <v>https://www.udobaer.de/out/media/public/cust/others/s0000950-2021-ch_it.pdf</v>
      </c>
    </row>
    <row r="42657" spans="1:2" x14ac:dyDescent="0.2">
      <c r="A42657" s="1" t="s">
        <v>38433</v>
      </c>
      <c r="B42657" t="str">
        <f t="shared" si="1388"/>
        <v>https://www.udobaer.de/out/media/public/cust/others/s0000950-2021-ch_it.pdf</v>
      </c>
    </row>
    <row r="42658" spans="1:2" x14ac:dyDescent="0.2">
      <c r="A42658" s="1" t="s">
        <v>38434</v>
      </c>
      <c r="B42658" t="str">
        <f t="shared" si="1388"/>
        <v>https://www.udobaer.de/out/media/public/cust/others/s0000950-2021-ch_it.pdf</v>
      </c>
    </row>
    <row r="42659" spans="1:2" x14ac:dyDescent="0.2">
      <c r="A42659" s="1" t="s">
        <v>38435</v>
      </c>
      <c r="B42659" t="str">
        <f t="shared" si="1388"/>
        <v>https://www.udobaer.de/out/media/public/cust/others/s0000950-2021-ch_it.pdf</v>
      </c>
    </row>
    <row r="42660" spans="1:2" x14ac:dyDescent="0.2">
      <c r="A42660" s="1" t="s">
        <v>38436</v>
      </c>
      <c r="B42660" t="str">
        <f t="shared" si="1388"/>
        <v>https://www.udobaer.de/out/media/public/cust/others/s0000950-2021-ch_it.pdf</v>
      </c>
    </row>
    <row r="42661" spans="1:2" x14ac:dyDescent="0.2">
      <c r="A42661" s="1" t="s">
        <v>38437</v>
      </c>
      <c r="B42661" t="str">
        <f t="shared" si="1388"/>
        <v>https://www.udobaer.de/out/media/public/cust/others/s0000950-2021-ch_it.pdf</v>
      </c>
    </row>
    <row r="42662" spans="1:2" x14ac:dyDescent="0.2">
      <c r="A42662" s="1" t="s">
        <v>38438</v>
      </c>
      <c r="B42662" t="str">
        <f t="shared" si="1388"/>
        <v>https://www.udobaer.de/out/media/public/cust/others/s0000950-2021-ch_it.pdf</v>
      </c>
    </row>
    <row r="42663" spans="1:2" x14ac:dyDescent="0.2">
      <c r="A42663" s="1" t="s">
        <v>38439</v>
      </c>
      <c r="B42663" t="str">
        <f t="shared" si="1388"/>
        <v>https://www.udobaer.de/out/media/public/cust/others/s0000950-2021-ch_it.pdf</v>
      </c>
    </row>
    <row r="42664" spans="1:2" x14ac:dyDescent="0.2">
      <c r="A42664" s="1" t="s">
        <v>38440</v>
      </c>
      <c r="B42664" t="str">
        <f t="shared" si="1388"/>
        <v>https://www.udobaer.de/out/media/public/cust/others/s0000950-2021-ch_it.pdf</v>
      </c>
    </row>
    <row r="42665" spans="1:2" x14ac:dyDescent="0.2">
      <c r="A42665" s="1" t="s">
        <v>38441</v>
      </c>
      <c r="B42665" t="str">
        <f t="shared" si="1388"/>
        <v>https://www.udobaer.de/out/media/public/cust/others/s0000950-2021-ch_it.pdf</v>
      </c>
    </row>
    <row r="42666" spans="1:2" x14ac:dyDescent="0.2">
      <c r="A42666" s="1" t="s">
        <v>38442</v>
      </c>
      <c r="B42666" t="str">
        <f t="shared" si="1388"/>
        <v>https://www.udobaer.de/out/media/public/cust/others/s0000950-2021-ch_it.pdf</v>
      </c>
    </row>
    <row r="42667" spans="1:2" x14ac:dyDescent="0.2">
      <c r="A42667" s="1" t="s">
        <v>38443</v>
      </c>
      <c r="B42667" t="str">
        <f t="shared" si="1388"/>
        <v>https://www.udobaer.de/out/media/public/cust/others/s0000950-2021-ch_it.pdf</v>
      </c>
    </row>
    <row r="42668" spans="1:2" x14ac:dyDescent="0.2">
      <c r="A42668" s="1" t="s">
        <v>38444</v>
      </c>
      <c r="B42668" t="str">
        <f t="shared" si="1388"/>
        <v>https://www.udobaer.de/out/media/public/cust/others/s0000950-2021-ch_it.pdf</v>
      </c>
    </row>
    <row r="42669" spans="1:2" x14ac:dyDescent="0.2">
      <c r="A42669" s="1" t="s">
        <v>38445</v>
      </c>
      <c r="B42669" t="str">
        <f t="shared" si="1388"/>
        <v>https://www.udobaer.de/out/media/public/cust/others/s0000950-2021-ch_it.pdf</v>
      </c>
    </row>
    <row r="42670" spans="1:2" x14ac:dyDescent="0.2">
      <c r="A42670" s="1" t="s">
        <v>38446</v>
      </c>
      <c r="B42670" t="str">
        <f t="shared" si="1388"/>
        <v>https://www.udobaer.de/out/media/public/cust/others/s0000950-2021-ch_it.pdf</v>
      </c>
    </row>
    <row r="42671" spans="1:2" x14ac:dyDescent="0.2">
      <c r="A42671" s="1" t="s">
        <v>38447</v>
      </c>
      <c r="B42671" t="str">
        <f t="shared" si="1388"/>
        <v>https://www.udobaer.de/out/media/public/cust/others/s0000950-2021-ch_it.pdf</v>
      </c>
    </row>
    <row r="42672" spans="1:2" x14ac:dyDescent="0.2">
      <c r="A42672" s="1" t="s">
        <v>38448</v>
      </c>
      <c r="B42672" t="str">
        <f t="shared" si="1388"/>
        <v>https://www.udobaer.de/out/media/public/cust/others/s0000950-2021-ch_it.pdf</v>
      </c>
    </row>
    <row r="42673" spans="1:2" x14ac:dyDescent="0.2">
      <c r="A42673" s="1" t="s">
        <v>38449</v>
      </c>
      <c r="B42673" t="str">
        <f t="shared" si="1388"/>
        <v>https://www.udobaer.de/out/media/public/cust/others/s0000950-2021-ch_it.pdf</v>
      </c>
    </row>
    <row r="42674" spans="1:2" x14ac:dyDescent="0.2">
      <c r="A42674" s="1" t="s">
        <v>38450</v>
      </c>
      <c r="B42674" t="str">
        <f t="shared" si="1388"/>
        <v>https://www.udobaer.de/out/media/public/cust/others/s0000950-2021-ch_it.pdf</v>
      </c>
    </row>
    <row r="42675" spans="1:2" x14ac:dyDescent="0.2">
      <c r="A42675" s="1" t="s">
        <v>38451</v>
      </c>
      <c r="B42675" t="str">
        <f t="shared" si="1388"/>
        <v>https://www.udobaer.de/out/media/public/cust/others/s0000950-2021-ch_it.pdf</v>
      </c>
    </row>
    <row r="42676" spans="1:2" x14ac:dyDescent="0.2">
      <c r="A42676" s="1" t="s">
        <v>38452</v>
      </c>
      <c r="B42676" t="str">
        <f t="shared" si="1388"/>
        <v>https://www.udobaer.de/out/media/public/cust/others/s0000950-2021-ch_it.pdf</v>
      </c>
    </row>
    <row r="42677" spans="1:2" x14ac:dyDescent="0.2">
      <c r="A42677" s="1" t="s">
        <v>38453</v>
      </c>
      <c r="B42677" t="str">
        <f t="shared" ref="B42677:B42701" si="1389">HYPERLINK("https://www.udobaer.de/out/media/public/cust/others/s0000950-2021-ch_it.pdf")</f>
        <v>https://www.udobaer.de/out/media/public/cust/others/s0000950-2021-ch_it.pdf</v>
      </c>
    </row>
    <row r="42678" spans="1:2" x14ac:dyDescent="0.2">
      <c r="A42678" s="1" t="s">
        <v>38454</v>
      </c>
      <c r="B42678" t="str">
        <f t="shared" si="1389"/>
        <v>https://www.udobaer.de/out/media/public/cust/others/s0000950-2021-ch_it.pdf</v>
      </c>
    </row>
    <row r="42679" spans="1:2" x14ac:dyDescent="0.2">
      <c r="A42679" s="1" t="s">
        <v>38455</v>
      </c>
      <c r="B42679" t="str">
        <f t="shared" si="1389"/>
        <v>https://www.udobaer.de/out/media/public/cust/others/s0000950-2021-ch_it.pdf</v>
      </c>
    </row>
    <row r="42680" spans="1:2" x14ac:dyDescent="0.2">
      <c r="A42680" s="1" t="s">
        <v>38456</v>
      </c>
      <c r="B42680" t="str">
        <f t="shared" si="1389"/>
        <v>https://www.udobaer.de/out/media/public/cust/others/s0000950-2021-ch_it.pdf</v>
      </c>
    </row>
    <row r="42681" spans="1:2" x14ac:dyDescent="0.2">
      <c r="A42681" s="1" t="s">
        <v>38457</v>
      </c>
      <c r="B42681" t="str">
        <f t="shared" si="1389"/>
        <v>https://www.udobaer.de/out/media/public/cust/others/s0000950-2021-ch_it.pdf</v>
      </c>
    </row>
    <row r="42682" spans="1:2" x14ac:dyDescent="0.2">
      <c r="A42682" s="1" t="s">
        <v>38458</v>
      </c>
      <c r="B42682" t="str">
        <f t="shared" si="1389"/>
        <v>https://www.udobaer.de/out/media/public/cust/others/s0000950-2021-ch_it.pdf</v>
      </c>
    </row>
    <row r="42683" spans="1:2" x14ac:dyDescent="0.2">
      <c r="A42683" s="1" t="s">
        <v>38459</v>
      </c>
      <c r="B42683" t="str">
        <f t="shared" si="1389"/>
        <v>https://www.udobaer.de/out/media/public/cust/others/s0000950-2021-ch_it.pdf</v>
      </c>
    </row>
    <row r="42684" spans="1:2" x14ac:dyDescent="0.2">
      <c r="A42684" s="1" t="s">
        <v>38460</v>
      </c>
      <c r="B42684" t="str">
        <f t="shared" si="1389"/>
        <v>https://www.udobaer.de/out/media/public/cust/others/s0000950-2021-ch_it.pdf</v>
      </c>
    </row>
    <row r="42685" spans="1:2" x14ac:dyDescent="0.2">
      <c r="A42685" s="1" t="s">
        <v>38461</v>
      </c>
      <c r="B42685" t="str">
        <f t="shared" si="1389"/>
        <v>https://www.udobaer.de/out/media/public/cust/others/s0000950-2021-ch_it.pdf</v>
      </c>
    </row>
    <row r="42686" spans="1:2" x14ac:dyDescent="0.2">
      <c r="A42686" s="1" t="s">
        <v>38462</v>
      </c>
      <c r="B42686" t="str">
        <f t="shared" si="1389"/>
        <v>https://www.udobaer.de/out/media/public/cust/others/s0000950-2021-ch_it.pdf</v>
      </c>
    </row>
    <row r="42687" spans="1:2" x14ac:dyDescent="0.2">
      <c r="A42687" s="1" t="s">
        <v>38463</v>
      </c>
      <c r="B42687" t="str">
        <f t="shared" si="1389"/>
        <v>https://www.udobaer.de/out/media/public/cust/others/s0000950-2021-ch_it.pdf</v>
      </c>
    </row>
    <row r="42688" spans="1:2" x14ac:dyDescent="0.2">
      <c r="A42688" s="1" t="s">
        <v>38464</v>
      </c>
      <c r="B42688" t="str">
        <f t="shared" si="1389"/>
        <v>https://www.udobaer.de/out/media/public/cust/others/s0000950-2021-ch_it.pdf</v>
      </c>
    </row>
    <row r="42689" spans="1:2" x14ac:dyDescent="0.2">
      <c r="A42689" s="1" t="s">
        <v>38465</v>
      </c>
      <c r="B42689" t="str">
        <f t="shared" si="1389"/>
        <v>https://www.udobaer.de/out/media/public/cust/others/s0000950-2021-ch_it.pdf</v>
      </c>
    </row>
    <row r="42690" spans="1:2" x14ac:dyDescent="0.2">
      <c r="A42690" s="1" t="s">
        <v>38466</v>
      </c>
      <c r="B42690" t="str">
        <f t="shared" si="1389"/>
        <v>https://www.udobaer.de/out/media/public/cust/others/s0000950-2021-ch_it.pdf</v>
      </c>
    </row>
    <row r="42691" spans="1:2" x14ac:dyDescent="0.2">
      <c r="A42691" s="1" t="s">
        <v>38467</v>
      </c>
      <c r="B42691" t="str">
        <f t="shared" si="1389"/>
        <v>https://www.udobaer.de/out/media/public/cust/others/s0000950-2021-ch_it.pdf</v>
      </c>
    </row>
    <row r="42692" spans="1:2" x14ac:dyDescent="0.2">
      <c r="A42692" s="1" t="s">
        <v>38468</v>
      </c>
      <c r="B42692" t="str">
        <f t="shared" si="1389"/>
        <v>https://www.udobaer.de/out/media/public/cust/others/s0000950-2021-ch_it.pdf</v>
      </c>
    </row>
    <row r="42693" spans="1:2" x14ac:dyDescent="0.2">
      <c r="A42693" s="1" t="s">
        <v>38469</v>
      </c>
      <c r="B42693" t="str">
        <f t="shared" si="1389"/>
        <v>https://www.udobaer.de/out/media/public/cust/others/s0000950-2021-ch_it.pdf</v>
      </c>
    </row>
    <row r="42694" spans="1:2" x14ac:dyDescent="0.2">
      <c r="A42694" s="1" t="s">
        <v>38470</v>
      </c>
      <c r="B42694" t="str">
        <f t="shared" si="1389"/>
        <v>https://www.udobaer.de/out/media/public/cust/others/s0000950-2021-ch_it.pdf</v>
      </c>
    </row>
    <row r="42695" spans="1:2" x14ac:dyDescent="0.2">
      <c r="A42695" s="1" t="s">
        <v>38471</v>
      </c>
      <c r="B42695" t="str">
        <f t="shared" si="1389"/>
        <v>https://www.udobaer.de/out/media/public/cust/others/s0000950-2021-ch_it.pdf</v>
      </c>
    </row>
    <row r="42696" spans="1:2" x14ac:dyDescent="0.2">
      <c r="A42696" s="1" t="s">
        <v>38472</v>
      </c>
      <c r="B42696" t="str">
        <f t="shared" si="1389"/>
        <v>https://www.udobaer.de/out/media/public/cust/others/s0000950-2021-ch_it.pdf</v>
      </c>
    </row>
    <row r="42697" spans="1:2" x14ac:dyDescent="0.2">
      <c r="A42697" s="1" t="s">
        <v>38473</v>
      </c>
      <c r="B42697" t="str">
        <f t="shared" si="1389"/>
        <v>https://www.udobaer.de/out/media/public/cust/others/s0000950-2021-ch_it.pdf</v>
      </c>
    </row>
    <row r="42698" spans="1:2" x14ac:dyDescent="0.2">
      <c r="A42698" s="1" t="s">
        <v>38474</v>
      </c>
      <c r="B42698" t="str">
        <f t="shared" si="1389"/>
        <v>https://www.udobaer.de/out/media/public/cust/others/s0000950-2021-ch_it.pdf</v>
      </c>
    </row>
    <row r="42699" spans="1:2" x14ac:dyDescent="0.2">
      <c r="A42699" s="1" t="s">
        <v>38475</v>
      </c>
      <c r="B42699" t="str">
        <f t="shared" si="1389"/>
        <v>https://www.udobaer.de/out/media/public/cust/others/s0000950-2021-ch_it.pdf</v>
      </c>
    </row>
    <row r="42700" spans="1:2" x14ac:dyDescent="0.2">
      <c r="A42700" s="1" t="s">
        <v>38477</v>
      </c>
      <c r="B42700" t="str">
        <f t="shared" si="1389"/>
        <v>https://www.udobaer.de/out/media/public/cust/others/s0000950-2021-ch_it.pdf</v>
      </c>
    </row>
    <row r="42701" spans="1:2" x14ac:dyDescent="0.2">
      <c r="A42701" s="1" t="s">
        <v>38495</v>
      </c>
      <c r="B42701" t="str">
        <f t="shared" si="1389"/>
        <v>https://www.udobaer.de/out/media/public/cust/others/s0000950-2021-ch_it.pdf</v>
      </c>
    </row>
    <row r="42702" spans="1:2" x14ac:dyDescent="0.2">
      <c r="A42702" s="1" t="s">
        <v>38103</v>
      </c>
      <c r="B42702" t="str">
        <f t="shared" ref="B42702:B42721" si="1390">HYPERLINK("https://www.udobaer.de/out/media/public/cust/others/s0000951-2021-ch_it.pdf")</f>
        <v>https://www.udobaer.de/out/media/public/cust/others/s0000951-2021-ch_it.pdf</v>
      </c>
    </row>
    <row r="42703" spans="1:2" x14ac:dyDescent="0.2">
      <c r="A42703" s="1" t="s">
        <v>38104</v>
      </c>
      <c r="B42703" t="str">
        <f t="shared" si="1390"/>
        <v>https://www.udobaer.de/out/media/public/cust/others/s0000951-2021-ch_it.pdf</v>
      </c>
    </row>
    <row r="42704" spans="1:2" x14ac:dyDescent="0.2">
      <c r="A42704" s="1" t="s">
        <v>38476</v>
      </c>
      <c r="B42704" t="str">
        <f t="shared" si="1390"/>
        <v>https://www.udobaer.de/out/media/public/cust/others/s0000951-2021-ch_it.pdf</v>
      </c>
    </row>
    <row r="42705" spans="1:2" x14ac:dyDescent="0.2">
      <c r="A42705" s="1" t="s">
        <v>38478</v>
      </c>
      <c r="B42705" t="str">
        <f t="shared" si="1390"/>
        <v>https://www.udobaer.de/out/media/public/cust/others/s0000951-2021-ch_it.pdf</v>
      </c>
    </row>
    <row r="42706" spans="1:2" x14ac:dyDescent="0.2">
      <c r="A42706" s="1" t="s">
        <v>38479</v>
      </c>
      <c r="B42706" t="str">
        <f t="shared" si="1390"/>
        <v>https://www.udobaer.de/out/media/public/cust/others/s0000951-2021-ch_it.pdf</v>
      </c>
    </row>
    <row r="42707" spans="1:2" x14ac:dyDescent="0.2">
      <c r="A42707" s="1" t="s">
        <v>38480</v>
      </c>
      <c r="B42707" t="str">
        <f t="shared" si="1390"/>
        <v>https://www.udobaer.de/out/media/public/cust/others/s0000951-2021-ch_it.pdf</v>
      </c>
    </row>
    <row r="42708" spans="1:2" x14ac:dyDescent="0.2">
      <c r="A42708" s="1" t="s">
        <v>38481</v>
      </c>
      <c r="B42708" t="str">
        <f t="shared" si="1390"/>
        <v>https://www.udobaer.de/out/media/public/cust/others/s0000951-2021-ch_it.pdf</v>
      </c>
    </row>
    <row r="42709" spans="1:2" x14ac:dyDescent="0.2">
      <c r="A42709" s="1" t="s">
        <v>38482</v>
      </c>
      <c r="B42709" t="str">
        <f t="shared" si="1390"/>
        <v>https://www.udobaer.de/out/media/public/cust/others/s0000951-2021-ch_it.pdf</v>
      </c>
    </row>
    <row r="42710" spans="1:2" x14ac:dyDescent="0.2">
      <c r="A42710" s="1" t="s">
        <v>38483</v>
      </c>
      <c r="B42710" t="str">
        <f t="shared" si="1390"/>
        <v>https://www.udobaer.de/out/media/public/cust/others/s0000951-2021-ch_it.pdf</v>
      </c>
    </row>
    <row r="42711" spans="1:2" x14ac:dyDescent="0.2">
      <c r="A42711" s="1" t="s">
        <v>38484</v>
      </c>
      <c r="B42711" t="str">
        <f t="shared" si="1390"/>
        <v>https://www.udobaer.de/out/media/public/cust/others/s0000951-2021-ch_it.pdf</v>
      </c>
    </row>
    <row r="42712" spans="1:2" x14ac:dyDescent="0.2">
      <c r="A42712" s="1" t="s">
        <v>38485</v>
      </c>
      <c r="B42712" t="str">
        <f t="shared" si="1390"/>
        <v>https://www.udobaer.de/out/media/public/cust/others/s0000951-2021-ch_it.pdf</v>
      </c>
    </row>
    <row r="42713" spans="1:2" x14ac:dyDescent="0.2">
      <c r="A42713" s="1" t="s">
        <v>38486</v>
      </c>
      <c r="B42713" t="str">
        <f t="shared" si="1390"/>
        <v>https://www.udobaer.de/out/media/public/cust/others/s0000951-2021-ch_it.pdf</v>
      </c>
    </row>
    <row r="42714" spans="1:2" x14ac:dyDescent="0.2">
      <c r="A42714" s="1" t="s">
        <v>38487</v>
      </c>
      <c r="B42714" t="str">
        <f t="shared" si="1390"/>
        <v>https://www.udobaer.de/out/media/public/cust/others/s0000951-2021-ch_it.pdf</v>
      </c>
    </row>
    <row r="42715" spans="1:2" x14ac:dyDescent="0.2">
      <c r="A42715" s="1" t="s">
        <v>38488</v>
      </c>
      <c r="B42715" t="str">
        <f t="shared" si="1390"/>
        <v>https://www.udobaer.de/out/media/public/cust/others/s0000951-2021-ch_it.pdf</v>
      </c>
    </row>
    <row r="42716" spans="1:2" x14ac:dyDescent="0.2">
      <c r="A42716" s="1" t="s">
        <v>38489</v>
      </c>
      <c r="B42716" t="str">
        <f t="shared" si="1390"/>
        <v>https://www.udobaer.de/out/media/public/cust/others/s0000951-2021-ch_it.pdf</v>
      </c>
    </row>
    <row r="42717" spans="1:2" x14ac:dyDescent="0.2">
      <c r="A42717" s="1" t="s">
        <v>38490</v>
      </c>
      <c r="B42717" t="str">
        <f t="shared" si="1390"/>
        <v>https://www.udobaer.de/out/media/public/cust/others/s0000951-2021-ch_it.pdf</v>
      </c>
    </row>
    <row r="42718" spans="1:2" x14ac:dyDescent="0.2">
      <c r="A42718" s="1" t="s">
        <v>38491</v>
      </c>
      <c r="B42718" t="str">
        <f t="shared" si="1390"/>
        <v>https://www.udobaer.de/out/media/public/cust/others/s0000951-2021-ch_it.pdf</v>
      </c>
    </row>
    <row r="42719" spans="1:2" x14ac:dyDescent="0.2">
      <c r="A42719" s="1" t="s">
        <v>38492</v>
      </c>
      <c r="B42719" t="str">
        <f t="shared" si="1390"/>
        <v>https://www.udobaer.de/out/media/public/cust/others/s0000951-2021-ch_it.pdf</v>
      </c>
    </row>
    <row r="42720" spans="1:2" x14ac:dyDescent="0.2">
      <c r="A42720" s="1" t="s">
        <v>38493</v>
      </c>
      <c r="B42720" t="str">
        <f t="shared" si="1390"/>
        <v>https://www.udobaer.de/out/media/public/cust/others/s0000951-2021-ch_it.pdf</v>
      </c>
    </row>
    <row r="42721" spans="1:2" x14ac:dyDescent="0.2">
      <c r="A42721" s="1" t="s">
        <v>38494</v>
      </c>
      <c r="B42721" t="str">
        <f t="shared" si="1390"/>
        <v>https://www.udobaer.de/out/media/public/cust/others/s0000951-2021-ch_it.pdf</v>
      </c>
    </row>
    <row r="42722" spans="1:2" x14ac:dyDescent="0.2">
      <c r="A42722" s="1" t="s">
        <v>35152</v>
      </c>
      <c r="B42722" t="str">
        <f>HYPERLINK("https://www.udobaer.de/out/media/public/cust/others/s0000953-2021-ch_it.pdf")</f>
        <v>https://www.udobaer.de/out/media/public/cust/others/s0000953-2021-ch_it.pdf</v>
      </c>
    </row>
    <row r="42723" spans="1:2" x14ac:dyDescent="0.2">
      <c r="A42723" s="1" t="s">
        <v>13418</v>
      </c>
      <c r="B42723" t="str">
        <f t="shared" ref="B42723:B42730" si="1391">HYPERLINK("https://www.udobaer.de/out/media/public/cust/others/s0000954-2021-ch_it.pdf")</f>
        <v>https://www.udobaer.de/out/media/public/cust/others/s0000954-2021-ch_it.pdf</v>
      </c>
    </row>
    <row r="42724" spans="1:2" x14ac:dyDescent="0.2">
      <c r="A42724" s="1" t="s">
        <v>13419</v>
      </c>
      <c r="B42724" t="str">
        <f t="shared" si="1391"/>
        <v>https://www.udobaer.de/out/media/public/cust/others/s0000954-2021-ch_it.pdf</v>
      </c>
    </row>
    <row r="42725" spans="1:2" x14ac:dyDescent="0.2">
      <c r="A42725" s="1" t="s">
        <v>13420</v>
      </c>
      <c r="B42725" t="str">
        <f t="shared" si="1391"/>
        <v>https://www.udobaer.de/out/media/public/cust/others/s0000954-2021-ch_it.pdf</v>
      </c>
    </row>
    <row r="42726" spans="1:2" x14ac:dyDescent="0.2">
      <c r="A42726" s="1" t="s">
        <v>13421</v>
      </c>
      <c r="B42726" t="str">
        <f t="shared" si="1391"/>
        <v>https://www.udobaer.de/out/media/public/cust/others/s0000954-2021-ch_it.pdf</v>
      </c>
    </row>
    <row r="42727" spans="1:2" x14ac:dyDescent="0.2">
      <c r="A42727" s="1" t="s">
        <v>13422</v>
      </c>
      <c r="B42727" t="str">
        <f t="shared" si="1391"/>
        <v>https://www.udobaer.de/out/media/public/cust/others/s0000954-2021-ch_it.pdf</v>
      </c>
    </row>
    <row r="42728" spans="1:2" x14ac:dyDescent="0.2">
      <c r="A42728" s="1" t="s">
        <v>13423</v>
      </c>
      <c r="B42728" t="str">
        <f t="shared" si="1391"/>
        <v>https://www.udobaer.de/out/media/public/cust/others/s0000954-2021-ch_it.pdf</v>
      </c>
    </row>
    <row r="42729" spans="1:2" x14ac:dyDescent="0.2">
      <c r="A42729" s="1" t="s">
        <v>13425</v>
      </c>
      <c r="B42729" t="str">
        <f t="shared" si="1391"/>
        <v>https://www.udobaer.de/out/media/public/cust/others/s0000954-2021-ch_it.pdf</v>
      </c>
    </row>
    <row r="42730" spans="1:2" x14ac:dyDescent="0.2">
      <c r="A42730" s="1" t="s">
        <v>13426</v>
      </c>
      <c r="B42730" t="str">
        <f t="shared" si="1391"/>
        <v>https://www.udobaer.de/out/media/public/cust/others/s0000954-2021-ch_it.pdf</v>
      </c>
    </row>
    <row r="42731" spans="1:2" x14ac:dyDescent="0.2">
      <c r="A42731" s="1" t="s">
        <v>26400</v>
      </c>
      <c r="B42731" t="str">
        <f t="shared" ref="B42731:B42753" si="1392">HYPERLINK("https://www.udobaer.de/out/media/public/cust/others/s0000956-2021-ch_it.pdf")</f>
        <v>https://www.udobaer.de/out/media/public/cust/others/s0000956-2021-ch_it.pdf</v>
      </c>
    </row>
    <row r="42732" spans="1:2" x14ac:dyDescent="0.2">
      <c r="A42732" s="1" t="s">
        <v>26525</v>
      </c>
      <c r="B42732" t="str">
        <f t="shared" si="1392"/>
        <v>https://www.udobaer.de/out/media/public/cust/others/s0000956-2021-ch_it.pdf</v>
      </c>
    </row>
    <row r="42733" spans="1:2" x14ac:dyDescent="0.2">
      <c r="A42733" s="1" t="s">
        <v>39943</v>
      </c>
      <c r="B42733" t="str">
        <f t="shared" si="1392"/>
        <v>https://www.udobaer.de/out/media/public/cust/others/s0000956-2021-ch_it.pdf</v>
      </c>
    </row>
    <row r="42734" spans="1:2" x14ac:dyDescent="0.2">
      <c r="A42734" s="1" t="s">
        <v>41036</v>
      </c>
      <c r="B42734" t="str">
        <f t="shared" si="1392"/>
        <v>https://www.udobaer.de/out/media/public/cust/others/s0000956-2021-ch_it.pdf</v>
      </c>
    </row>
    <row r="42735" spans="1:2" x14ac:dyDescent="0.2">
      <c r="A42735" s="1" t="s">
        <v>41037</v>
      </c>
      <c r="B42735" t="str">
        <f t="shared" si="1392"/>
        <v>https://www.udobaer.de/out/media/public/cust/others/s0000956-2021-ch_it.pdf</v>
      </c>
    </row>
    <row r="42736" spans="1:2" x14ac:dyDescent="0.2">
      <c r="A42736" s="1" t="s">
        <v>41038</v>
      </c>
      <c r="B42736" t="str">
        <f t="shared" si="1392"/>
        <v>https://www.udobaer.de/out/media/public/cust/others/s0000956-2021-ch_it.pdf</v>
      </c>
    </row>
    <row r="42737" spans="1:2" x14ac:dyDescent="0.2">
      <c r="A42737" s="1" t="s">
        <v>41039</v>
      </c>
      <c r="B42737" t="str">
        <f t="shared" si="1392"/>
        <v>https://www.udobaer.de/out/media/public/cust/others/s0000956-2021-ch_it.pdf</v>
      </c>
    </row>
    <row r="42738" spans="1:2" x14ac:dyDescent="0.2">
      <c r="A42738" s="1" t="s">
        <v>41040</v>
      </c>
      <c r="B42738" t="str">
        <f t="shared" si="1392"/>
        <v>https://www.udobaer.de/out/media/public/cust/others/s0000956-2021-ch_it.pdf</v>
      </c>
    </row>
    <row r="42739" spans="1:2" x14ac:dyDescent="0.2">
      <c r="A42739" s="1" t="s">
        <v>41041</v>
      </c>
      <c r="B42739" t="str">
        <f t="shared" si="1392"/>
        <v>https://www.udobaer.de/out/media/public/cust/others/s0000956-2021-ch_it.pdf</v>
      </c>
    </row>
    <row r="42740" spans="1:2" x14ac:dyDescent="0.2">
      <c r="A42740" s="1" t="s">
        <v>41042</v>
      </c>
      <c r="B42740" t="str">
        <f t="shared" si="1392"/>
        <v>https://www.udobaer.de/out/media/public/cust/others/s0000956-2021-ch_it.pdf</v>
      </c>
    </row>
    <row r="42741" spans="1:2" x14ac:dyDescent="0.2">
      <c r="A42741" s="1" t="s">
        <v>41043</v>
      </c>
      <c r="B42741" t="str">
        <f t="shared" si="1392"/>
        <v>https://www.udobaer.de/out/media/public/cust/others/s0000956-2021-ch_it.pdf</v>
      </c>
    </row>
    <row r="42742" spans="1:2" x14ac:dyDescent="0.2">
      <c r="A42742" s="1" t="s">
        <v>41044</v>
      </c>
      <c r="B42742" t="str">
        <f t="shared" si="1392"/>
        <v>https://www.udobaer.de/out/media/public/cust/others/s0000956-2021-ch_it.pdf</v>
      </c>
    </row>
    <row r="42743" spans="1:2" x14ac:dyDescent="0.2">
      <c r="A42743" s="1" t="s">
        <v>41045</v>
      </c>
      <c r="B42743" t="str">
        <f t="shared" si="1392"/>
        <v>https://www.udobaer.de/out/media/public/cust/others/s0000956-2021-ch_it.pdf</v>
      </c>
    </row>
    <row r="42744" spans="1:2" x14ac:dyDescent="0.2">
      <c r="A42744" s="1" t="s">
        <v>41046</v>
      </c>
      <c r="B42744" t="str">
        <f t="shared" si="1392"/>
        <v>https://www.udobaer.de/out/media/public/cust/others/s0000956-2021-ch_it.pdf</v>
      </c>
    </row>
    <row r="42745" spans="1:2" x14ac:dyDescent="0.2">
      <c r="A42745" s="1" t="s">
        <v>41047</v>
      </c>
      <c r="B42745" t="str">
        <f t="shared" si="1392"/>
        <v>https://www.udobaer.de/out/media/public/cust/others/s0000956-2021-ch_it.pdf</v>
      </c>
    </row>
    <row r="42746" spans="1:2" x14ac:dyDescent="0.2">
      <c r="A42746" s="1" t="s">
        <v>41048</v>
      </c>
      <c r="B42746" t="str">
        <f t="shared" si="1392"/>
        <v>https://www.udobaer.de/out/media/public/cust/others/s0000956-2021-ch_it.pdf</v>
      </c>
    </row>
    <row r="42747" spans="1:2" x14ac:dyDescent="0.2">
      <c r="A42747" s="1" t="s">
        <v>41049</v>
      </c>
      <c r="B42747" t="str">
        <f t="shared" si="1392"/>
        <v>https://www.udobaer.de/out/media/public/cust/others/s0000956-2021-ch_it.pdf</v>
      </c>
    </row>
    <row r="42748" spans="1:2" x14ac:dyDescent="0.2">
      <c r="A42748" s="1" t="s">
        <v>41050</v>
      </c>
      <c r="B42748" t="str">
        <f t="shared" si="1392"/>
        <v>https://www.udobaer.de/out/media/public/cust/others/s0000956-2021-ch_it.pdf</v>
      </c>
    </row>
    <row r="42749" spans="1:2" x14ac:dyDescent="0.2">
      <c r="A42749" s="1" t="s">
        <v>41052</v>
      </c>
      <c r="B42749" t="str">
        <f t="shared" si="1392"/>
        <v>https://www.udobaer.de/out/media/public/cust/others/s0000956-2021-ch_it.pdf</v>
      </c>
    </row>
    <row r="42750" spans="1:2" x14ac:dyDescent="0.2">
      <c r="A42750" s="1" t="s">
        <v>41053</v>
      </c>
      <c r="B42750" t="str">
        <f t="shared" si="1392"/>
        <v>https://www.udobaer.de/out/media/public/cust/others/s0000956-2021-ch_it.pdf</v>
      </c>
    </row>
    <row r="42751" spans="1:2" x14ac:dyDescent="0.2">
      <c r="A42751" s="1" t="s">
        <v>41054</v>
      </c>
      <c r="B42751" t="str">
        <f t="shared" si="1392"/>
        <v>https://www.udobaer.de/out/media/public/cust/others/s0000956-2021-ch_it.pdf</v>
      </c>
    </row>
    <row r="42752" spans="1:2" x14ac:dyDescent="0.2">
      <c r="A42752" s="1" t="s">
        <v>42894</v>
      </c>
      <c r="B42752" t="str">
        <f t="shared" si="1392"/>
        <v>https://www.udobaer.de/out/media/public/cust/others/s0000956-2021-ch_it.pdf</v>
      </c>
    </row>
    <row r="42753" spans="1:2" x14ac:dyDescent="0.2">
      <c r="A42753" s="1" t="s">
        <v>42897</v>
      </c>
      <c r="B42753" t="str">
        <f t="shared" si="1392"/>
        <v>https://www.udobaer.de/out/media/public/cust/others/s0000956-2021-ch_it.pdf</v>
      </c>
    </row>
    <row r="42754" spans="1:2" x14ac:dyDescent="0.2">
      <c r="A42754" s="1" t="s">
        <v>2335</v>
      </c>
      <c r="B42754" t="str">
        <f>HYPERLINK("https://www.udobaer.de/out/media/public/cust/others/s0000957-2021-ch_it.pdf")</f>
        <v>https://www.udobaer.de/out/media/public/cust/others/s0000957-2021-ch_it.pdf</v>
      </c>
    </row>
    <row r="42755" spans="1:2" x14ac:dyDescent="0.2">
      <c r="A42755" s="1" t="s">
        <v>41916</v>
      </c>
      <c r="B42755" t="str">
        <f>HYPERLINK("https://www.udobaer.de/out/media/public/cust/others/s0000957-2021-ch_it.pdf")</f>
        <v>https://www.udobaer.de/out/media/public/cust/others/s0000957-2021-ch_it.pdf</v>
      </c>
    </row>
    <row r="42756" spans="1:2" x14ac:dyDescent="0.2">
      <c r="A42756" s="1" t="s">
        <v>41917</v>
      </c>
      <c r="B42756" t="str">
        <f>HYPERLINK("https://www.udobaer.de/out/media/public/cust/others/s0000957-2021-ch_it.pdf")</f>
        <v>https://www.udobaer.de/out/media/public/cust/others/s0000957-2021-ch_it.pdf</v>
      </c>
    </row>
    <row r="42757" spans="1:2" x14ac:dyDescent="0.2">
      <c r="A42757" s="1" t="s">
        <v>41918</v>
      </c>
      <c r="B42757" t="str">
        <f>HYPERLINK("https://www.udobaer.de/out/media/public/cust/others/s0000957-2021-ch_it.pdf")</f>
        <v>https://www.udobaer.de/out/media/public/cust/others/s0000957-2021-ch_it.pdf</v>
      </c>
    </row>
    <row r="42758" spans="1:2" x14ac:dyDescent="0.2">
      <c r="A42758" s="1" t="s">
        <v>42271</v>
      </c>
      <c r="B42758" t="str">
        <f>HYPERLINK("https://www.udobaer.de/out/media/public/cust/others/s0000957-2021-ch_it.pdf")</f>
        <v>https://www.udobaer.de/out/media/public/cust/others/s0000957-2021-ch_it.pdf</v>
      </c>
    </row>
    <row r="42759" spans="1:2" x14ac:dyDescent="0.2">
      <c r="A42759" s="1" t="s">
        <v>41833</v>
      </c>
      <c r="B42759" t="str">
        <f t="shared" ref="B42759:B42790" si="1393">HYPERLINK("https://www.udobaer.de/out/media/public/cust/others/s0000959-2021-ch_it.pdf")</f>
        <v>https://www.udobaer.de/out/media/public/cust/others/s0000959-2021-ch_it.pdf</v>
      </c>
    </row>
    <row r="42760" spans="1:2" x14ac:dyDescent="0.2">
      <c r="A42760" s="1" t="s">
        <v>41834</v>
      </c>
      <c r="B42760" t="str">
        <f t="shared" si="1393"/>
        <v>https://www.udobaer.de/out/media/public/cust/others/s0000959-2021-ch_it.pdf</v>
      </c>
    </row>
    <row r="42761" spans="1:2" x14ac:dyDescent="0.2">
      <c r="A42761" s="1" t="s">
        <v>41835</v>
      </c>
      <c r="B42761" t="str">
        <f t="shared" si="1393"/>
        <v>https://www.udobaer.de/out/media/public/cust/others/s0000959-2021-ch_it.pdf</v>
      </c>
    </row>
    <row r="42762" spans="1:2" x14ac:dyDescent="0.2">
      <c r="A42762" s="1" t="s">
        <v>41836</v>
      </c>
      <c r="B42762" t="str">
        <f t="shared" si="1393"/>
        <v>https://www.udobaer.de/out/media/public/cust/others/s0000959-2021-ch_it.pdf</v>
      </c>
    </row>
    <row r="42763" spans="1:2" x14ac:dyDescent="0.2">
      <c r="A42763" s="1" t="s">
        <v>41837</v>
      </c>
      <c r="B42763" t="str">
        <f t="shared" si="1393"/>
        <v>https://www.udobaer.de/out/media/public/cust/others/s0000959-2021-ch_it.pdf</v>
      </c>
    </row>
    <row r="42764" spans="1:2" x14ac:dyDescent="0.2">
      <c r="A42764" s="1" t="s">
        <v>41838</v>
      </c>
      <c r="B42764" t="str">
        <f t="shared" si="1393"/>
        <v>https://www.udobaer.de/out/media/public/cust/others/s0000959-2021-ch_it.pdf</v>
      </c>
    </row>
    <row r="42765" spans="1:2" x14ac:dyDescent="0.2">
      <c r="A42765" s="1" t="s">
        <v>41839</v>
      </c>
      <c r="B42765" t="str">
        <f t="shared" si="1393"/>
        <v>https://www.udobaer.de/out/media/public/cust/others/s0000959-2021-ch_it.pdf</v>
      </c>
    </row>
    <row r="42766" spans="1:2" x14ac:dyDescent="0.2">
      <c r="A42766" s="1" t="s">
        <v>41840</v>
      </c>
      <c r="B42766" t="str">
        <f t="shared" si="1393"/>
        <v>https://www.udobaer.de/out/media/public/cust/others/s0000959-2021-ch_it.pdf</v>
      </c>
    </row>
    <row r="42767" spans="1:2" x14ac:dyDescent="0.2">
      <c r="A42767" s="1" t="s">
        <v>41841</v>
      </c>
      <c r="B42767" t="str">
        <f t="shared" si="1393"/>
        <v>https://www.udobaer.de/out/media/public/cust/others/s0000959-2021-ch_it.pdf</v>
      </c>
    </row>
    <row r="42768" spans="1:2" x14ac:dyDescent="0.2">
      <c r="A42768" s="1" t="s">
        <v>41842</v>
      </c>
      <c r="B42768" t="str">
        <f t="shared" si="1393"/>
        <v>https://www.udobaer.de/out/media/public/cust/others/s0000959-2021-ch_it.pdf</v>
      </c>
    </row>
    <row r="42769" spans="1:2" x14ac:dyDescent="0.2">
      <c r="A42769" s="1" t="s">
        <v>41843</v>
      </c>
      <c r="B42769" t="str">
        <f t="shared" si="1393"/>
        <v>https://www.udobaer.de/out/media/public/cust/others/s0000959-2021-ch_it.pdf</v>
      </c>
    </row>
    <row r="42770" spans="1:2" x14ac:dyDescent="0.2">
      <c r="A42770" s="1" t="s">
        <v>41844</v>
      </c>
      <c r="B42770" t="str">
        <f t="shared" si="1393"/>
        <v>https://www.udobaer.de/out/media/public/cust/others/s0000959-2021-ch_it.pdf</v>
      </c>
    </row>
    <row r="42771" spans="1:2" x14ac:dyDescent="0.2">
      <c r="A42771" s="1" t="s">
        <v>41845</v>
      </c>
      <c r="B42771" t="str">
        <f t="shared" si="1393"/>
        <v>https://www.udobaer.de/out/media/public/cust/others/s0000959-2021-ch_it.pdf</v>
      </c>
    </row>
    <row r="42772" spans="1:2" x14ac:dyDescent="0.2">
      <c r="A42772" s="1" t="s">
        <v>41846</v>
      </c>
      <c r="B42772" t="str">
        <f t="shared" si="1393"/>
        <v>https://www.udobaer.de/out/media/public/cust/others/s0000959-2021-ch_it.pdf</v>
      </c>
    </row>
    <row r="42773" spans="1:2" x14ac:dyDescent="0.2">
      <c r="A42773" s="1" t="s">
        <v>41847</v>
      </c>
      <c r="B42773" t="str">
        <f t="shared" si="1393"/>
        <v>https://www.udobaer.de/out/media/public/cust/others/s0000959-2021-ch_it.pdf</v>
      </c>
    </row>
    <row r="42774" spans="1:2" x14ac:dyDescent="0.2">
      <c r="A42774" s="1" t="s">
        <v>41848</v>
      </c>
      <c r="B42774" t="str">
        <f t="shared" si="1393"/>
        <v>https://www.udobaer.de/out/media/public/cust/others/s0000959-2021-ch_it.pdf</v>
      </c>
    </row>
    <row r="42775" spans="1:2" x14ac:dyDescent="0.2">
      <c r="A42775" s="1" t="s">
        <v>41849</v>
      </c>
      <c r="B42775" t="str">
        <f t="shared" si="1393"/>
        <v>https://www.udobaer.de/out/media/public/cust/others/s0000959-2021-ch_it.pdf</v>
      </c>
    </row>
    <row r="42776" spans="1:2" x14ac:dyDescent="0.2">
      <c r="A42776" s="1" t="s">
        <v>41850</v>
      </c>
      <c r="B42776" t="str">
        <f t="shared" si="1393"/>
        <v>https://www.udobaer.de/out/media/public/cust/others/s0000959-2021-ch_it.pdf</v>
      </c>
    </row>
    <row r="42777" spans="1:2" x14ac:dyDescent="0.2">
      <c r="A42777" s="1" t="s">
        <v>41851</v>
      </c>
      <c r="B42777" t="str">
        <f t="shared" si="1393"/>
        <v>https://www.udobaer.de/out/media/public/cust/others/s0000959-2021-ch_it.pdf</v>
      </c>
    </row>
    <row r="42778" spans="1:2" x14ac:dyDescent="0.2">
      <c r="A42778" s="1" t="s">
        <v>41852</v>
      </c>
      <c r="B42778" t="str">
        <f t="shared" si="1393"/>
        <v>https://www.udobaer.de/out/media/public/cust/others/s0000959-2021-ch_it.pdf</v>
      </c>
    </row>
    <row r="42779" spans="1:2" x14ac:dyDescent="0.2">
      <c r="A42779" s="1" t="s">
        <v>41853</v>
      </c>
      <c r="B42779" t="str">
        <f t="shared" si="1393"/>
        <v>https://www.udobaer.de/out/media/public/cust/others/s0000959-2021-ch_it.pdf</v>
      </c>
    </row>
    <row r="42780" spans="1:2" x14ac:dyDescent="0.2">
      <c r="A42780" s="1" t="s">
        <v>41854</v>
      </c>
      <c r="B42780" t="str">
        <f t="shared" si="1393"/>
        <v>https://www.udobaer.de/out/media/public/cust/others/s0000959-2021-ch_it.pdf</v>
      </c>
    </row>
    <row r="42781" spans="1:2" x14ac:dyDescent="0.2">
      <c r="A42781" s="1" t="s">
        <v>41855</v>
      </c>
      <c r="B42781" t="str">
        <f t="shared" si="1393"/>
        <v>https://www.udobaer.de/out/media/public/cust/others/s0000959-2021-ch_it.pdf</v>
      </c>
    </row>
    <row r="42782" spans="1:2" x14ac:dyDescent="0.2">
      <c r="A42782" s="1" t="s">
        <v>41856</v>
      </c>
      <c r="B42782" t="str">
        <f t="shared" si="1393"/>
        <v>https://www.udobaer.de/out/media/public/cust/others/s0000959-2021-ch_it.pdf</v>
      </c>
    </row>
    <row r="42783" spans="1:2" x14ac:dyDescent="0.2">
      <c r="A42783" s="1" t="s">
        <v>41857</v>
      </c>
      <c r="B42783" t="str">
        <f t="shared" si="1393"/>
        <v>https://www.udobaer.de/out/media/public/cust/others/s0000959-2021-ch_it.pdf</v>
      </c>
    </row>
    <row r="42784" spans="1:2" x14ac:dyDescent="0.2">
      <c r="A42784" s="1" t="s">
        <v>41858</v>
      </c>
      <c r="B42784" t="str">
        <f t="shared" si="1393"/>
        <v>https://www.udobaer.de/out/media/public/cust/others/s0000959-2021-ch_it.pdf</v>
      </c>
    </row>
    <row r="42785" spans="1:2" x14ac:dyDescent="0.2">
      <c r="A42785" s="1" t="s">
        <v>41859</v>
      </c>
      <c r="B42785" t="str">
        <f t="shared" si="1393"/>
        <v>https://www.udobaer.de/out/media/public/cust/others/s0000959-2021-ch_it.pdf</v>
      </c>
    </row>
    <row r="42786" spans="1:2" x14ac:dyDescent="0.2">
      <c r="A42786" s="1" t="s">
        <v>41860</v>
      </c>
      <c r="B42786" t="str">
        <f t="shared" si="1393"/>
        <v>https://www.udobaer.de/out/media/public/cust/others/s0000959-2021-ch_it.pdf</v>
      </c>
    </row>
    <row r="42787" spans="1:2" x14ac:dyDescent="0.2">
      <c r="A42787" s="1" t="s">
        <v>41861</v>
      </c>
      <c r="B42787" t="str">
        <f t="shared" si="1393"/>
        <v>https://www.udobaer.de/out/media/public/cust/others/s0000959-2021-ch_it.pdf</v>
      </c>
    </row>
    <row r="42788" spans="1:2" x14ac:dyDescent="0.2">
      <c r="A42788" s="1" t="s">
        <v>41862</v>
      </c>
      <c r="B42788" t="str">
        <f t="shared" si="1393"/>
        <v>https://www.udobaer.de/out/media/public/cust/others/s0000959-2021-ch_it.pdf</v>
      </c>
    </row>
    <row r="42789" spans="1:2" x14ac:dyDescent="0.2">
      <c r="A42789" s="1" t="s">
        <v>41863</v>
      </c>
      <c r="B42789" t="str">
        <f t="shared" si="1393"/>
        <v>https://www.udobaer.de/out/media/public/cust/others/s0000959-2021-ch_it.pdf</v>
      </c>
    </row>
    <row r="42790" spans="1:2" x14ac:dyDescent="0.2">
      <c r="A42790" s="1" t="s">
        <v>41864</v>
      </c>
      <c r="B42790" t="str">
        <f t="shared" si="1393"/>
        <v>https://www.udobaer.de/out/media/public/cust/others/s0000959-2021-ch_it.pdf</v>
      </c>
    </row>
    <row r="42791" spans="1:2" x14ac:dyDescent="0.2">
      <c r="A42791" s="1" t="s">
        <v>41865</v>
      </c>
      <c r="B42791" t="str">
        <f t="shared" ref="B42791:B42824" si="1394">HYPERLINK("https://www.udobaer.de/out/media/public/cust/others/s0000959-2021-ch_it.pdf")</f>
        <v>https://www.udobaer.de/out/media/public/cust/others/s0000959-2021-ch_it.pdf</v>
      </c>
    </row>
    <row r="42792" spans="1:2" x14ac:dyDescent="0.2">
      <c r="A42792" s="1" t="s">
        <v>41866</v>
      </c>
      <c r="B42792" t="str">
        <f t="shared" si="1394"/>
        <v>https://www.udobaer.de/out/media/public/cust/others/s0000959-2021-ch_it.pdf</v>
      </c>
    </row>
    <row r="42793" spans="1:2" x14ac:dyDescent="0.2">
      <c r="A42793" s="1" t="s">
        <v>41867</v>
      </c>
      <c r="B42793" t="str">
        <f t="shared" si="1394"/>
        <v>https://www.udobaer.de/out/media/public/cust/others/s0000959-2021-ch_it.pdf</v>
      </c>
    </row>
    <row r="42794" spans="1:2" x14ac:dyDescent="0.2">
      <c r="A42794" s="1" t="s">
        <v>41868</v>
      </c>
      <c r="B42794" t="str">
        <f t="shared" si="1394"/>
        <v>https://www.udobaer.de/out/media/public/cust/others/s0000959-2021-ch_it.pdf</v>
      </c>
    </row>
    <row r="42795" spans="1:2" x14ac:dyDescent="0.2">
      <c r="A42795" s="1" t="s">
        <v>41869</v>
      </c>
      <c r="B42795" t="str">
        <f t="shared" si="1394"/>
        <v>https://www.udobaer.de/out/media/public/cust/others/s0000959-2021-ch_it.pdf</v>
      </c>
    </row>
    <row r="42796" spans="1:2" x14ac:dyDescent="0.2">
      <c r="A42796" s="1" t="s">
        <v>41870</v>
      </c>
      <c r="B42796" t="str">
        <f t="shared" si="1394"/>
        <v>https://www.udobaer.de/out/media/public/cust/others/s0000959-2021-ch_it.pdf</v>
      </c>
    </row>
    <row r="42797" spans="1:2" x14ac:dyDescent="0.2">
      <c r="A42797" s="1" t="s">
        <v>41871</v>
      </c>
      <c r="B42797" t="str">
        <f t="shared" si="1394"/>
        <v>https://www.udobaer.de/out/media/public/cust/others/s0000959-2021-ch_it.pdf</v>
      </c>
    </row>
    <row r="42798" spans="1:2" x14ac:dyDescent="0.2">
      <c r="A42798" s="1" t="s">
        <v>41872</v>
      </c>
      <c r="B42798" t="str">
        <f t="shared" si="1394"/>
        <v>https://www.udobaer.de/out/media/public/cust/others/s0000959-2021-ch_it.pdf</v>
      </c>
    </row>
    <row r="42799" spans="1:2" x14ac:dyDescent="0.2">
      <c r="A42799" s="1" t="s">
        <v>41873</v>
      </c>
      <c r="B42799" t="str">
        <f t="shared" si="1394"/>
        <v>https://www.udobaer.de/out/media/public/cust/others/s0000959-2021-ch_it.pdf</v>
      </c>
    </row>
    <row r="42800" spans="1:2" x14ac:dyDescent="0.2">
      <c r="A42800" s="1" t="s">
        <v>41874</v>
      </c>
      <c r="B42800" t="str">
        <f t="shared" si="1394"/>
        <v>https://www.udobaer.de/out/media/public/cust/others/s0000959-2021-ch_it.pdf</v>
      </c>
    </row>
    <row r="42801" spans="1:2" x14ac:dyDescent="0.2">
      <c r="A42801" s="1" t="s">
        <v>41875</v>
      </c>
      <c r="B42801" t="str">
        <f t="shared" si="1394"/>
        <v>https://www.udobaer.de/out/media/public/cust/others/s0000959-2021-ch_it.pdf</v>
      </c>
    </row>
    <row r="42802" spans="1:2" x14ac:dyDescent="0.2">
      <c r="A42802" s="1" t="s">
        <v>41876</v>
      </c>
      <c r="B42802" t="str">
        <f t="shared" si="1394"/>
        <v>https://www.udobaer.de/out/media/public/cust/others/s0000959-2021-ch_it.pdf</v>
      </c>
    </row>
    <row r="42803" spans="1:2" x14ac:dyDescent="0.2">
      <c r="A42803" s="1" t="s">
        <v>41877</v>
      </c>
      <c r="B42803" t="str">
        <f t="shared" si="1394"/>
        <v>https://www.udobaer.de/out/media/public/cust/others/s0000959-2021-ch_it.pdf</v>
      </c>
    </row>
    <row r="42804" spans="1:2" x14ac:dyDescent="0.2">
      <c r="A42804" s="1" t="s">
        <v>41878</v>
      </c>
      <c r="B42804" t="str">
        <f t="shared" si="1394"/>
        <v>https://www.udobaer.de/out/media/public/cust/others/s0000959-2021-ch_it.pdf</v>
      </c>
    </row>
    <row r="42805" spans="1:2" x14ac:dyDescent="0.2">
      <c r="A42805" s="1" t="s">
        <v>41879</v>
      </c>
      <c r="B42805" t="str">
        <f t="shared" si="1394"/>
        <v>https://www.udobaer.de/out/media/public/cust/others/s0000959-2021-ch_it.pdf</v>
      </c>
    </row>
    <row r="42806" spans="1:2" x14ac:dyDescent="0.2">
      <c r="A42806" s="1" t="s">
        <v>41880</v>
      </c>
      <c r="B42806" t="str">
        <f t="shared" si="1394"/>
        <v>https://www.udobaer.de/out/media/public/cust/others/s0000959-2021-ch_it.pdf</v>
      </c>
    </row>
    <row r="42807" spans="1:2" x14ac:dyDescent="0.2">
      <c r="A42807" s="1" t="s">
        <v>41881</v>
      </c>
      <c r="B42807" t="str">
        <f t="shared" si="1394"/>
        <v>https://www.udobaer.de/out/media/public/cust/others/s0000959-2021-ch_it.pdf</v>
      </c>
    </row>
    <row r="42808" spans="1:2" x14ac:dyDescent="0.2">
      <c r="A42808" s="1" t="s">
        <v>41882</v>
      </c>
      <c r="B42808" t="str">
        <f t="shared" si="1394"/>
        <v>https://www.udobaer.de/out/media/public/cust/others/s0000959-2021-ch_it.pdf</v>
      </c>
    </row>
    <row r="42809" spans="1:2" x14ac:dyDescent="0.2">
      <c r="A42809" s="1" t="s">
        <v>41883</v>
      </c>
      <c r="B42809" t="str">
        <f t="shared" si="1394"/>
        <v>https://www.udobaer.de/out/media/public/cust/others/s0000959-2021-ch_it.pdf</v>
      </c>
    </row>
    <row r="42810" spans="1:2" x14ac:dyDescent="0.2">
      <c r="A42810" s="1" t="s">
        <v>41884</v>
      </c>
      <c r="B42810" t="str">
        <f t="shared" si="1394"/>
        <v>https://www.udobaer.de/out/media/public/cust/others/s0000959-2021-ch_it.pdf</v>
      </c>
    </row>
    <row r="42811" spans="1:2" x14ac:dyDescent="0.2">
      <c r="A42811" s="1" t="s">
        <v>41885</v>
      </c>
      <c r="B42811" t="str">
        <f t="shared" si="1394"/>
        <v>https://www.udobaer.de/out/media/public/cust/others/s0000959-2021-ch_it.pdf</v>
      </c>
    </row>
    <row r="42812" spans="1:2" x14ac:dyDescent="0.2">
      <c r="A42812" s="1" t="s">
        <v>41886</v>
      </c>
      <c r="B42812" t="str">
        <f t="shared" si="1394"/>
        <v>https://www.udobaer.de/out/media/public/cust/others/s0000959-2021-ch_it.pdf</v>
      </c>
    </row>
    <row r="42813" spans="1:2" x14ac:dyDescent="0.2">
      <c r="A42813" s="1" t="s">
        <v>41887</v>
      </c>
      <c r="B42813" t="str">
        <f t="shared" si="1394"/>
        <v>https://www.udobaer.de/out/media/public/cust/others/s0000959-2021-ch_it.pdf</v>
      </c>
    </row>
    <row r="42814" spans="1:2" x14ac:dyDescent="0.2">
      <c r="A42814" s="1" t="s">
        <v>41888</v>
      </c>
      <c r="B42814" t="str">
        <f t="shared" si="1394"/>
        <v>https://www.udobaer.de/out/media/public/cust/others/s0000959-2021-ch_it.pdf</v>
      </c>
    </row>
    <row r="42815" spans="1:2" x14ac:dyDescent="0.2">
      <c r="A42815" s="1" t="s">
        <v>41889</v>
      </c>
      <c r="B42815" t="str">
        <f t="shared" si="1394"/>
        <v>https://www.udobaer.de/out/media/public/cust/others/s0000959-2021-ch_it.pdf</v>
      </c>
    </row>
    <row r="42816" spans="1:2" x14ac:dyDescent="0.2">
      <c r="A42816" s="1" t="s">
        <v>41890</v>
      </c>
      <c r="B42816" t="str">
        <f t="shared" si="1394"/>
        <v>https://www.udobaer.de/out/media/public/cust/others/s0000959-2021-ch_it.pdf</v>
      </c>
    </row>
    <row r="42817" spans="1:2" x14ac:dyDescent="0.2">
      <c r="A42817" s="1" t="s">
        <v>41891</v>
      </c>
      <c r="B42817" t="str">
        <f t="shared" si="1394"/>
        <v>https://www.udobaer.de/out/media/public/cust/others/s0000959-2021-ch_it.pdf</v>
      </c>
    </row>
    <row r="42818" spans="1:2" x14ac:dyDescent="0.2">
      <c r="A42818" s="1" t="s">
        <v>41892</v>
      </c>
      <c r="B42818" t="str">
        <f t="shared" si="1394"/>
        <v>https://www.udobaer.de/out/media/public/cust/others/s0000959-2021-ch_it.pdf</v>
      </c>
    </row>
    <row r="42819" spans="1:2" x14ac:dyDescent="0.2">
      <c r="A42819" s="1" t="s">
        <v>41893</v>
      </c>
      <c r="B42819" t="str">
        <f t="shared" si="1394"/>
        <v>https://www.udobaer.de/out/media/public/cust/others/s0000959-2021-ch_it.pdf</v>
      </c>
    </row>
    <row r="42820" spans="1:2" x14ac:dyDescent="0.2">
      <c r="A42820" s="1" t="s">
        <v>41894</v>
      </c>
      <c r="B42820" t="str">
        <f t="shared" si="1394"/>
        <v>https://www.udobaer.de/out/media/public/cust/others/s0000959-2021-ch_it.pdf</v>
      </c>
    </row>
    <row r="42821" spans="1:2" x14ac:dyDescent="0.2">
      <c r="A42821" s="1" t="s">
        <v>41895</v>
      </c>
      <c r="B42821" t="str">
        <f t="shared" si="1394"/>
        <v>https://www.udobaer.de/out/media/public/cust/others/s0000959-2021-ch_it.pdf</v>
      </c>
    </row>
    <row r="42822" spans="1:2" x14ac:dyDescent="0.2">
      <c r="A42822" s="1" t="s">
        <v>41896</v>
      </c>
      <c r="B42822" t="str">
        <f t="shared" si="1394"/>
        <v>https://www.udobaer.de/out/media/public/cust/others/s0000959-2021-ch_it.pdf</v>
      </c>
    </row>
    <row r="42823" spans="1:2" x14ac:dyDescent="0.2">
      <c r="A42823" s="1" t="s">
        <v>41897</v>
      </c>
      <c r="B42823" t="str">
        <f t="shared" si="1394"/>
        <v>https://www.udobaer.de/out/media/public/cust/others/s0000959-2021-ch_it.pdf</v>
      </c>
    </row>
    <row r="42824" spans="1:2" x14ac:dyDescent="0.2">
      <c r="A42824" s="1" t="s">
        <v>41898</v>
      </c>
      <c r="B42824" t="str">
        <f t="shared" si="1394"/>
        <v>https://www.udobaer.de/out/media/public/cust/others/s0000959-2021-ch_it.pdf</v>
      </c>
    </row>
    <row r="42825" spans="1:2" x14ac:dyDescent="0.2">
      <c r="A42825" s="1" t="s">
        <v>38388</v>
      </c>
      <c r="B42825" t="str">
        <f t="shared" ref="B42825:B42832" si="1395">HYPERLINK("https://www.udobaer.de/out/media/public/cust/others/s0000960-2021-ch_it.pdf")</f>
        <v>https://www.udobaer.de/out/media/public/cust/others/s0000960-2021-ch_it.pdf</v>
      </c>
    </row>
    <row r="42826" spans="1:2" x14ac:dyDescent="0.2">
      <c r="A42826" s="1" t="s">
        <v>38389</v>
      </c>
      <c r="B42826" t="str">
        <f t="shared" si="1395"/>
        <v>https://www.udobaer.de/out/media/public/cust/others/s0000960-2021-ch_it.pdf</v>
      </c>
    </row>
    <row r="42827" spans="1:2" x14ac:dyDescent="0.2">
      <c r="A42827" s="1" t="s">
        <v>41899</v>
      </c>
      <c r="B42827" t="str">
        <f t="shared" si="1395"/>
        <v>https://www.udobaer.de/out/media/public/cust/others/s0000960-2021-ch_it.pdf</v>
      </c>
    </row>
    <row r="42828" spans="1:2" x14ac:dyDescent="0.2">
      <c r="A42828" s="1" t="s">
        <v>41900</v>
      </c>
      <c r="B42828" t="str">
        <f t="shared" si="1395"/>
        <v>https://www.udobaer.de/out/media/public/cust/others/s0000960-2021-ch_it.pdf</v>
      </c>
    </row>
    <row r="42829" spans="1:2" x14ac:dyDescent="0.2">
      <c r="A42829" s="1" t="s">
        <v>41901</v>
      </c>
      <c r="B42829" t="str">
        <f t="shared" si="1395"/>
        <v>https://www.udobaer.de/out/media/public/cust/others/s0000960-2021-ch_it.pdf</v>
      </c>
    </row>
    <row r="42830" spans="1:2" x14ac:dyDescent="0.2">
      <c r="A42830" s="1" t="s">
        <v>41902</v>
      </c>
      <c r="B42830" t="str">
        <f t="shared" si="1395"/>
        <v>https://www.udobaer.de/out/media/public/cust/others/s0000960-2021-ch_it.pdf</v>
      </c>
    </row>
    <row r="42831" spans="1:2" x14ac:dyDescent="0.2">
      <c r="A42831" s="1" t="s">
        <v>41903</v>
      </c>
      <c r="B42831" t="str">
        <f t="shared" si="1395"/>
        <v>https://www.udobaer.de/out/media/public/cust/others/s0000960-2021-ch_it.pdf</v>
      </c>
    </row>
    <row r="42832" spans="1:2" x14ac:dyDescent="0.2">
      <c r="A42832" s="1" t="s">
        <v>41904</v>
      </c>
      <c r="B42832" t="str">
        <f t="shared" si="1395"/>
        <v>https://www.udobaer.de/out/media/public/cust/others/s0000960-2021-ch_it.pdf</v>
      </c>
    </row>
    <row r="42833" spans="1:2" x14ac:dyDescent="0.2">
      <c r="A42833" s="1" t="s">
        <v>514</v>
      </c>
      <c r="B42833" t="str">
        <f>HYPERLINK("https://www.udobaer.de/out/media/public/cust/others/s0000961-2021-ch_it.pdf")</f>
        <v>https://www.udobaer.de/out/media/public/cust/others/s0000961-2021-ch_it.pdf</v>
      </c>
    </row>
    <row r="42834" spans="1:2" x14ac:dyDescent="0.2">
      <c r="A42834" s="1" t="s">
        <v>38316</v>
      </c>
      <c r="B42834" t="str">
        <f>HYPERLINK("https://www.udobaer.de/out/media/public/cust/others/s0000961-2021-ch_it.pdf")</f>
        <v>https://www.udobaer.de/out/media/public/cust/others/s0000961-2021-ch_it.pdf</v>
      </c>
    </row>
    <row r="42835" spans="1:2" x14ac:dyDescent="0.2">
      <c r="A42835" s="1" t="s">
        <v>38317</v>
      </c>
      <c r="B42835" t="str">
        <f>HYPERLINK("https://www.udobaer.de/out/media/public/cust/others/s0000961-2021-ch_it.pdf")</f>
        <v>https://www.udobaer.de/out/media/public/cust/others/s0000961-2021-ch_it.pdf</v>
      </c>
    </row>
    <row r="42836" spans="1:2" x14ac:dyDescent="0.2">
      <c r="A42836" s="1" t="s">
        <v>38318</v>
      </c>
      <c r="B42836" t="str">
        <f>HYPERLINK("https://www.udobaer.de/out/media/public/cust/others/s0000961-2021-ch_it.pdf")</f>
        <v>https://www.udobaer.de/out/media/public/cust/others/s0000961-2021-ch_it.pdf</v>
      </c>
    </row>
    <row r="42837" spans="1:2" x14ac:dyDescent="0.2">
      <c r="A42837" s="1" t="s">
        <v>42202</v>
      </c>
      <c r="B42837" t="str">
        <f t="shared" ref="B42837:B42843" si="1396">HYPERLINK("https://www.udobaer.de/out/media/public/cust/others/s0000962-2021-ch_it.pdf")</f>
        <v>https://www.udobaer.de/out/media/public/cust/others/s0000962-2021-ch_it.pdf</v>
      </c>
    </row>
    <row r="42838" spans="1:2" x14ac:dyDescent="0.2">
      <c r="A42838" s="1" t="s">
        <v>43099</v>
      </c>
      <c r="B42838" t="str">
        <f t="shared" si="1396"/>
        <v>https://www.udobaer.de/out/media/public/cust/others/s0000962-2021-ch_it.pdf</v>
      </c>
    </row>
    <row r="42839" spans="1:2" x14ac:dyDescent="0.2">
      <c r="A42839" s="1" t="s">
        <v>43102</v>
      </c>
      <c r="B42839" t="str">
        <f t="shared" si="1396"/>
        <v>https://www.udobaer.de/out/media/public/cust/others/s0000962-2021-ch_it.pdf</v>
      </c>
    </row>
    <row r="42840" spans="1:2" x14ac:dyDescent="0.2">
      <c r="A42840" s="1" t="s">
        <v>43112</v>
      </c>
      <c r="B42840" t="str">
        <f t="shared" si="1396"/>
        <v>https://www.udobaer.de/out/media/public/cust/others/s0000962-2021-ch_it.pdf</v>
      </c>
    </row>
    <row r="42841" spans="1:2" x14ac:dyDescent="0.2">
      <c r="A42841" s="1" t="s">
        <v>43113</v>
      </c>
      <c r="B42841" t="str">
        <f t="shared" si="1396"/>
        <v>https://www.udobaer.de/out/media/public/cust/others/s0000962-2021-ch_it.pdf</v>
      </c>
    </row>
    <row r="42842" spans="1:2" x14ac:dyDescent="0.2">
      <c r="A42842" s="1" t="s">
        <v>43114</v>
      </c>
      <c r="B42842" t="str">
        <f t="shared" si="1396"/>
        <v>https://www.udobaer.de/out/media/public/cust/others/s0000962-2021-ch_it.pdf</v>
      </c>
    </row>
    <row r="42843" spans="1:2" x14ac:dyDescent="0.2">
      <c r="A42843" s="1" t="s">
        <v>43115</v>
      </c>
      <c r="B42843" t="str">
        <f t="shared" si="1396"/>
        <v>https://www.udobaer.de/out/media/public/cust/others/s0000962-2021-ch_it.pdf</v>
      </c>
    </row>
    <row r="42844" spans="1:2" x14ac:dyDescent="0.2">
      <c r="A42844" s="1" t="s">
        <v>42212</v>
      </c>
      <c r="B42844" t="str">
        <f t="shared" ref="B42844:B42850" si="1397">HYPERLINK("https://www.udobaer.de/out/media/public/cust/others/s0000963-2021-ch_it.pdf")</f>
        <v>https://www.udobaer.de/out/media/public/cust/others/s0000963-2021-ch_it.pdf</v>
      </c>
    </row>
    <row r="42845" spans="1:2" x14ac:dyDescent="0.2">
      <c r="A42845" s="1" t="s">
        <v>42216</v>
      </c>
      <c r="B42845" t="str">
        <f t="shared" si="1397"/>
        <v>https://www.udobaer.de/out/media/public/cust/others/s0000963-2021-ch_it.pdf</v>
      </c>
    </row>
    <row r="42846" spans="1:2" x14ac:dyDescent="0.2">
      <c r="A42846" s="1" t="s">
        <v>42217</v>
      </c>
      <c r="B42846" t="str">
        <f t="shared" si="1397"/>
        <v>https://www.udobaer.de/out/media/public/cust/others/s0000963-2021-ch_it.pdf</v>
      </c>
    </row>
    <row r="42847" spans="1:2" x14ac:dyDescent="0.2">
      <c r="A42847" s="1" t="s">
        <v>42218</v>
      </c>
      <c r="B42847" t="str">
        <f t="shared" si="1397"/>
        <v>https://www.udobaer.de/out/media/public/cust/others/s0000963-2021-ch_it.pdf</v>
      </c>
    </row>
    <row r="42848" spans="1:2" x14ac:dyDescent="0.2">
      <c r="A42848" s="1" t="s">
        <v>42219</v>
      </c>
      <c r="B42848" t="str">
        <f t="shared" si="1397"/>
        <v>https://www.udobaer.de/out/media/public/cust/others/s0000963-2021-ch_it.pdf</v>
      </c>
    </row>
    <row r="42849" spans="1:2" x14ac:dyDescent="0.2">
      <c r="A42849" s="1" t="s">
        <v>42220</v>
      </c>
      <c r="B42849" t="str">
        <f t="shared" si="1397"/>
        <v>https://www.udobaer.de/out/media/public/cust/others/s0000963-2021-ch_it.pdf</v>
      </c>
    </row>
    <row r="42850" spans="1:2" x14ac:dyDescent="0.2">
      <c r="A42850" s="1" t="s">
        <v>42221</v>
      </c>
      <c r="B42850" t="str">
        <f t="shared" si="1397"/>
        <v>https://www.udobaer.de/out/media/public/cust/others/s0000963-2021-ch_it.pdf</v>
      </c>
    </row>
    <row r="42851" spans="1:2" x14ac:dyDescent="0.2">
      <c r="A42851" s="1" t="s">
        <v>35145</v>
      </c>
      <c r="B42851" t="str">
        <f t="shared" ref="B42851:B42861" si="1398">HYPERLINK("https://www.udobaer.de/out/media/public/cust/others/s0000964-2021-ch_it.pdf")</f>
        <v>https://www.udobaer.de/out/media/public/cust/others/s0000964-2021-ch_it.pdf</v>
      </c>
    </row>
    <row r="42852" spans="1:2" x14ac:dyDescent="0.2">
      <c r="A42852" s="1" t="s">
        <v>35146</v>
      </c>
      <c r="B42852" t="str">
        <f t="shared" si="1398"/>
        <v>https://www.udobaer.de/out/media/public/cust/others/s0000964-2021-ch_it.pdf</v>
      </c>
    </row>
    <row r="42853" spans="1:2" x14ac:dyDescent="0.2">
      <c r="A42853" s="1" t="s">
        <v>35147</v>
      </c>
      <c r="B42853" t="str">
        <f t="shared" si="1398"/>
        <v>https://www.udobaer.de/out/media/public/cust/others/s0000964-2021-ch_it.pdf</v>
      </c>
    </row>
    <row r="42854" spans="1:2" x14ac:dyDescent="0.2">
      <c r="A42854" s="1" t="s">
        <v>35148</v>
      </c>
      <c r="B42854" t="str">
        <f t="shared" si="1398"/>
        <v>https://www.udobaer.de/out/media/public/cust/others/s0000964-2021-ch_it.pdf</v>
      </c>
    </row>
    <row r="42855" spans="1:2" x14ac:dyDescent="0.2">
      <c r="A42855" s="1" t="s">
        <v>35154</v>
      </c>
      <c r="B42855" t="str">
        <f t="shared" si="1398"/>
        <v>https://www.udobaer.de/out/media/public/cust/others/s0000964-2021-ch_it.pdf</v>
      </c>
    </row>
    <row r="42856" spans="1:2" x14ac:dyDescent="0.2">
      <c r="A42856" s="1" t="s">
        <v>35155</v>
      </c>
      <c r="B42856" t="str">
        <f t="shared" si="1398"/>
        <v>https://www.udobaer.de/out/media/public/cust/others/s0000964-2021-ch_it.pdf</v>
      </c>
    </row>
    <row r="42857" spans="1:2" x14ac:dyDescent="0.2">
      <c r="A42857" s="1" t="s">
        <v>35156</v>
      </c>
      <c r="B42857" t="str">
        <f t="shared" si="1398"/>
        <v>https://www.udobaer.de/out/media/public/cust/others/s0000964-2021-ch_it.pdf</v>
      </c>
    </row>
    <row r="42858" spans="1:2" x14ac:dyDescent="0.2">
      <c r="A42858" s="1" t="s">
        <v>35160</v>
      </c>
      <c r="B42858" t="str">
        <f t="shared" si="1398"/>
        <v>https://www.udobaer.de/out/media/public/cust/others/s0000964-2021-ch_it.pdf</v>
      </c>
    </row>
    <row r="42859" spans="1:2" x14ac:dyDescent="0.2">
      <c r="A42859" s="1" t="s">
        <v>35172</v>
      </c>
      <c r="B42859" t="str">
        <f t="shared" si="1398"/>
        <v>https://www.udobaer.de/out/media/public/cust/others/s0000964-2021-ch_it.pdf</v>
      </c>
    </row>
    <row r="42860" spans="1:2" x14ac:dyDescent="0.2">
      <c r="A42860" s="1" t="s">
        <v>35173</v>
      </c>
      <c r="B42860" t="str">
        <f t="shared" si="1398"/>
        <v>https://www.udobaer.de/out/media/public/cust/others/s0000964-2021-ch_it.pdf</v>
      </c>
    </row>
    <row r="42861" spans="1:2" x14ac:dyDescent="0.2">
      <c r="A42861" s="1" t="s">
        <v>35177</v>
      </c>
      <c r="B42861" t="str">
        <f t="shared" si="1398"/>
        <v>https://www.udobaer.de/out/media/public/cust/others/s0000964-2021-ch_it.pdf</v>
      </c>
    </row>
    <row r="42862" spans="1:2" x14ac:dyDescent="0.2">
      <c r="A42862" s="1" t="s">
        <v>35141</v>
      </c>
      <c r="B42862" t="str">
        <f t="shared" ref="B42862:B42871" si="1399">HYPERLINK("https://www.udobaer.de/out/media/public/cust/others/s0000966-2021-ch_it.pdf")</f>
        <v>https://www.udobaer.de/out/media/public/cust/others/s0000966-2021-ch_it.pdf</v>
      </c>
    </row>
    <row r="42863" spans="1:2" x14ac:dyDescent="0.2">
      <c r="A42863" s="1" t="s">
        <v>35142</v>
      </c>
      <c r="B42863" t="str">
        <f t="shared" si="1399"/>
        <v>https://www.udobaer.de/out/media/public/cust/others/s0000966-2021-ch_it.pdf</v>
      </c>
    </row>
    <row r="42864" spans="1:2" x14ac:dyDescent="0.2">
      <c r="A42864" s="1" t="s">
        <v>35143</v>
      </c>
      <c r="B42864" t="str">
        <f t="shared" si="1399"/>
        <v>https://www.udobaer.de/out/media/public/cust/others/s0000966-2021-ch_it.pdf</v>
      </c>
    </row>
    <row r="42865" spans="1:2" x14ac:dyDescent="0.2">
      <c r="A42865" s="1" t="s">
        <v>35144</v>
      </c>
      <c r="B42865" t="str">
        <f t="shared" si="1399"/>
        <v>https://www.udobaer.de/out/media/public/cust/others/s0000966-2021-ch_it.pdf</v>
      </c>
    </row>
    <row r="42866" spans="1:2" x14ac:dyDescent="0.2">
      <c r="A42866" s="1" t="s">
        <v>35149</v>
      </c>
      <c r="B42866" t="str">
        <f t="shared" si="1399"/>
        <v>https://www.udobaer.de/out/media/public/cust/others/s0000966-2021-ch_it.pdf</v>
      </c>
    </row>
    <row r="42867" spans="1:2" x14ac:dyDescent="0.2">
      <c r="A42867" s="1" t="s">
        <v>35150</v>
      </c>
      <c r="B42867" t="str">
        <f t="shared" si="1399"/>
        <v>https://www.udobaer.de/out/media/public/cust/others/s0000966-2021-ch_it.pdf</v>
      </c>
    </row>
    <row r="42868" spans="1:2" x14ac:dyDescent="0.2">
      <c r="A42868" s="1" t="s">
        <v>35151</v>
      </c>
      <c r="B42868" t="str">
        <f t="shared" si="1399"/>
        <v>https://www.udobaer.de/out/media/public/cust/others/s0000966-2021-ch_it.pdf</v>
      </c>
    </row>
    <row r="42869" spans="1:2" x14ac:dyDescent="0.2">
      <c r="A42869" s="1" t="s">
        <v>35153</v>
      </c>
      <c r="B42869" t="str">
        <f t="shared" si="1399"/>
        <v>https://www.udobaer.de/out/media/public/cust/others/s0000966-2021-ch_it.pdf</v>
      </c>
    </row>
    <row r="42870" spans="1:2" x14ac:dyDescent="0.2">
      <c r="A42870" s="1" t="s">
        <v>35175</v>
      </c>
      <c r="B42870" t="str">
        <f t="shared" si="1399"/>
        <v>https://www.udobaer.de/out/media/public/cust/others/s0000966-2021-ch_it.pdf</v>
      </c>
    </row>
    <row r="42871" spans="1:2" x14ac:dyDescent="0.2">
      <c r="A42871" s="1" t="s">
        <v>35176</v>
      </c>
      <c r="B42871" t="str">
        <f t="shared" si="1399"/>
        <v>https://www.udobaer.de/out/media/public/cust/others/s0000966-2021-ch_it.pdf</v>
      </c>
    </row>
    <row r="42872" spans="1:2" x14ac:dyDescent="0.2">
      <c r="A42872" s="1" t="s">
        <v>2329</v>
      </c>
      <c r="B42872" t="str">
        <f t="shared" ref="B42872:B42895" si="1400">HYPERLINK("https://www.udobaer.de/out/media/public/cust/others/s0000967-2021-ch_it.pdf")</f>
        <v>https://www.udobaer.de/out/media/public/cust/others/s0000967-2021-ch_it.pdf</v>
      </c>
    </row>
    <row r="42873" spans="1:2" x14ac:dyDescent="0.2">
      <c r="A42873" s="1" t="s">
        <v>35124</v>
      </c>
      <c r="B42873" t="str">
        <f t="shared" si="1400"/>
        <v>https://www.udobaer.de/out/media/public/cust/others/s0000967-2021-ch_it.pdf</v>
      </c>
    </row>
    <row r="42874" spans="1:2" x14ac:dyDescent="0.2">
      <c r="A42874" s="1" t="s">
        <v>35125</v>
      </c>
      <c r="B42874" t="str">
        <f t="shared" si="1400"/>
        <v>https://www.udobaer.de/out/media/public/cust/others/s0000967-2021-ch_it.pdf</v>
      </c>
    </row>
    <row r="42875" spans="1:2" x14ac:dyDescent="0.2">
      <c r="A42875" s="1" t="s">
        <v>35126</v>
      </c>
      <c r="B42875" t="str">
        <f t="shared" si="1400"/>
        <v>https://www.udobaer.de/out/media/public/cust/others/s0000967-2021-ch_it.pdf</v>
      </c>
    </row>
    <row r="42876" spans="1:2" x14ac:dyDescent="0.2">
      <c r="A42876" s="1" t="s">
        <v>35127</v>
      </c>
      <c r="B42876" t="str">
        <f t="shared" si="1400"/>
        <v>https://www.udobaer.de/out/media/public/cust/others/s0000967-2021-ch_it.pdf</v>
      </c>
    </row>
    <row r="42877" spans="1:2" x14ac:dyDescent="0.2">
      <c r="A42877" s="1" t="s">
        <v>35128</v>
      </c>
      <c r="B42877" t="str">
        <f t="shared" si="1400"/>
        <v>https://www.udobaer.de/out/media/public/cust/others/s0000967-2021-ch_it.pdf</v>
      </c>
    </row>
    <row r="42878" spans="1:2" x14ac:dyDescent="0.2">
      <c r="A42878" s="1" t="s">
        <v>35129</v>
      </c>
      <c r="B42878" t="str">
        <f t="shared" si="1400"/>
        <v>https://www.udobaer.de/out/media/public/cust/others/s0000967-2021-ch_it.pdf</v>
      </c>
    </row>
    <row r="42879" spans="1:2" x14ac:dyDescent="0.2">
      <c r="A42879" s="1" t="s">
        <v>35130</v>
      </c>
      <c r="B42879" t="str">
        <f t="shared" si="1400"/>
        <v>https://www.udobaer.de/out/media/public/cust/others/s0000967-2021-ch_it.pdf</v>
      </c>
    </row>
    <row r="42880" spans="1:2" x14ac:dyDescent="0.2">
      <c r="A42880" s="1" t="s">
        <v>35131</v>
      </c>
      <c r="B42880" t="str">
        <f t="shared" si="1400"/>
        <v>https://www.udobaer.de/out/media/public/cust/others/s0000967-2021-ch_it.pdf</v>
      </c>
    </row>
    <row r="42881" spans="1:2" x14ac:dyDescent="0.2">
      <c r="A42881" s="1" t="s">
        <v>35132</v>
      </c>
      <c r="B42881" t="str">
        <f t="shared" si="1400"/>
        <v>https://www.udobaer.de/out/media/public/cust/others/s0000967-2021-ch_it.pdf</v>
      </c>
    </row>
    <row r="42882" spans="1:2" x14ac:dyDescent="0.2">
      <c r="A42882" s="1" t="s">
        <v>35133</v>
      </c>
      <c r="B42882" t="str">
        <f t="shared" si="1400"/>
        <v>https://www.udobaer.de/out/media/public/cust/others/s0000967-2021-ch_it.pdf</v>
      </c>
    </row>
    <row r="42883" spans="1:2" x14ac:dyDescent="0.2">
      <c r="A42883" s="1" t="s">
        <v>35134</v>
      </c>
      <c r="B42883" t="str">
        <f t="shared" si="1400"/>
        <v>https://www.udobaer.de/out/media/public/cust/others/s0000967-2021-ch_it.pdf</v>
      </c>
    </row>
    <row r="42884" spans="1:2" x14ac:dyDescent="0.2">
      <c r="A42884" s="1" t="s">
        <v>35135</v>
      </c>
      <c r="B42884" t="str">
        <f t="shared" si="1400"/>
        <v>https://www.udobaer.de/out/media/public/cust/others/s0000967-2021-ch_it.pdf</v>
      </c>
    </row>
    <row r="42885" spans="1:2" x14ac:dyDescent="0.2">
      <c r="A42885" s="1" t="s">
        <v>35139</v>
      </c>
      <c r="B42885" t="str">
        <f t="shared" si="1400"/>
        <v>https://www.udobaer.de/out/media/public/cust/others/s0000967-2021-ch_it.pdf</v>
      </c>
    </row>
    <row r="42886" spans="1:2" x14ac:dyDescent="0.2">
      <c r="A42886" s="1" t="s">
        <v>35157</v>
      </c>
      <c r="B42886" t="str">
        <f t="shared" si="1400"/>
        <v>https://www.udobaer.de/out/media/public/cust/others/s0000967-2021-ch_it.pdf</v>
      </c>
    </row>
    <row r="42887" spans="1:2" x14ac:dyDescent="0.2">
      <c r="A42887" s="1" t="s">
        <v>35158</v>
      </c>
      <c r="B42887" t="str">
        <f t="shared" si="1400"/>
        <v>https://www.udobaer.de/out/media/public/cust/others/s0000967-2021-ch_it.pdf</v>
      </c>
    </row>
    <row r="42888" spans="1:2" x14ac:dyDescent="0.2">
      <c r="A42888" s="1" t="s">
        <v>35159</v>
      </c>
      <c r="B42888" t="str">
        <f t="shared" si="1400"/>
        <v>https://www.udobaer.de/out/media/public/cust/others/s0000967-2021-ch_it.pdf</v>
      </c>
    </row>
    <row r="42889" spans="1:2" x14ac:dyDescent="0.2">
      <c r="A42889" s="1" t="s">
        <v>35161</v>
      </c>
      <c r="B42889" t="str">
        <f t="shared" si="1400"/>
        <v>https://www.udobaer.de/out/media/public/cust/others/s0000967-2021-ch_it.pdf</v>
      </c>
    </row>
    <row r="42890" spans="1:2" x14ac:dyDescent="0.2">
      <c r="A42890" s="1" t="s">
        <v>35162</v>
      </c>
      <c r="B42890" t="str">
        <f t="shared" si="1400"/>
        <v>https://www.udobaer.de/out/media/public/cust/others/s0000967-2021-ch_it.pdf</v>
      </c>
    </row>
    <row r="42891" spans="1:2" x14ac:dyDescent="0.2">
      <c r="A42891" s="1" t="s">
        <v>35163</v>
      </c>
      <c r="B42891" t="str">
        <f t="shared" si="1400"/>
        <v>https://www.udobaer.de/out/media/public/cust/others/s0000967-2021-ch_it.pdf</v>
      </c>
    </row>
    <row r="42892" spans="1:2" x14ac:dyDescent="0.2">
      <c r="A42892" s="1" t="s">
        <v>35164</v>
      </c>
      <c r="B42892" t="str">
        <f t="shared" si="1400"/>
        <v>https://www.udobaer.de/out/media/public/cust/others/s0000967-2021-ch_it.pdf</v>
      </c>
    </row>
    <row r="42893" spans="1:2" x14ac:dyDescent="0.2">
      <c r="A42893" s="1" t="s">
        <v>35165</v>
      </c>
      <c r="B42893" t="str">
        <f t="shared" si="1400"/>
        <v>https://www.udobaer.de/out/media/public/cust/others/s0000967-2021-ch_it.pdf</v>
      </c>
    </row>
    <row r="42894" spans="1:2" x14ac:dyDescent="0.2">
      <c r="A42894" s="1" t="s">
        <v>35170</v>
      </c>
      <c r="B42894" t="str">
        <f t="shared" si="1400"/>
        <v>https://www.udobaer.de/out/media/public/cust/others/s0000967-2021-ch_it.pdf</v>
      </c>
    </row>
    <row r="42895" spans="1:2" x14ac:dyDescent="0.2">
      <c r="A42895" s="1" t="s">
        <v>35171</v>
      </c>
      <c r="B42895" t="str">
        <f t="shared" si="1400"/>
        <v>https://www.udobaer.de/out/media/public/cust/others/s0000967-2021-ch_it.pdf</v>
      </c>
    </row>
    <row r="42896" spans="1:2" x14ac:dyDescent="0.2">
      <c r="A42896" s="1" t="s">
        <v>35122</v>
      </c>
      <c r="B42896" t="str">
        <f t="shared" ref="B42896:B42905" si="1401">HYPERLINK("https://www.udobaer.de/out/media/public/cust/others/s0000968-2021-ch_it.pdf")</f>
        <v>https://www.udobaer.de/out/media/public/cust/others/s0000968-2021-ch_it.pdf</v>
      </c>
    </row>
    <row r="42897" spans="1:2" x14ac:dyDescent="0.2">
      <c r="A42897" s="1" t="s">
        <v>35123</v>
      </c>
      <c r="B42897" t="str">
        <f t="shared" si="1401"/>
        <v>https://www.udobaer.de/out/media/public/cust/others/s0000968-2021-ch_it.pdf</v>
      </c>
    </row>
    <row r="42898" spans="1:2" x14ac:dyDescent="0.2">
      <c r="A42898" s="1" t="s">
        <v>35136</v>
      </c>
      <c r="B42898" t="str">
        <f t="shared" si="1401"/>
        <v>https://www.udobaer.de/out/media/public/cust/others/s0000968-2021-ch_it.pdf</v>
      </c>
    </row>
    <row r="42899" spans="1:2" x14ac:dyDescent="0.2">
      <c r="A42899" s="1" t="s">
        <v>35137</v>
      </c>
      <c r="B42899" t="str">
        <f t="shared" si="1401"/>
        <v>https://www.udobaer.de/out/media/public/cust/others/s0000968-2021-ch_it.pdf</v>
      </c>
    </row>
    <row r="42900" spans="1:2" x14ac:dyDescent="0.2">
      <c r="A42900" s="1" t="s">
        <v>35138</v>
      </c>
      <c r="B42900" t="str">
        <f t="shared" si="1401"/>
        <v>https://www.udobaer.de/out/media/public/cust/others/s0000968-2021-ch_it.pdf</v>
      </c>
    </row>
    <row r="42901" spans="1:2" x14ac:dyDescent="0.2">
      <c r="A42901" s="1" t="s">
        <v>35140</v>
      </c>
      <c r="B42901" t="str">
        <f t="shared" si="1401"/>
        <v>https://www.udobaer.de/out/media/public/cust/others/s0000968-2021-ch_it.pdf</v>
      </c>
    </row>
    <row r="42902" spans="1:2" x14ac:dyDescent="0.2">
      <c r="A42902" s="1" t="s">
        <v>35166</v>
      </c>
      <c r="B42902" t="str">
        <f t="shared" si="1401"/>
        <v>https://www.udobaer.de/out/media/public/cust/others/s0000968-2021-ch_it.pdf</v>
      </c>
    </row>
    <row r="42903" spans="1:2" x14ac:dyDescent="0.2">
      <c r="A42903" s="1" t="s">
        <v>35167</v>
      </c>
      <c r="B42903" t="str">
        <f t="shared" si="1401"/>
        <v>https://www.udobaer.de/out/media/public/cust/others/s0000968-2021-ch_it.pdf</v>
      </c>
    </row>
    <row r="42904" spans="1:2" x14ac:dyDescent="0.2">
      <c r="A42904" s="1" t="s">
        <v>35168</v>
      </c>
      <c r="B42904" t="str">
        <f t="shared" si="1401"/>
        <v>https://www.udobaer.de/out/media/public/cust/others/s0000968-2021-ch_it.pdf</v>
      </c>
    </row>
    <row r="42905" spans="1:2" x14ac:dyDescent="0.2">
      <c r="A42905" s="1" t="s">
        <v>35169</v>
      </c>
      <c r="B42905" t="str">
        <f t="shared" si="1401"/>
        <v>https://www.udobaer.de/out/media/public/cust/others/s0000968-2021-ch_it.pdf</v>
      </c>
    </row>
    <row r="42906" spans="1:2" x14ac:dyDescent="0.2">
      <c r="A42906" s="1" t="s">
        <v>41919</v>
      </c>
      <c r="B42906" t="str">
        <f t="shared" ref="B42906:B42969" si="1402">HYPERLINK("https://www.udobaer.de/out/media/public/cust/others/s0000969-2021-ch_it.pdf")</f>
        <v>https://www.udobaer.de/out/media/public/cust/others/s0000969-2021-ch_it.pdf</v>
      </c>
    </row>
    <row r="42907" spans="1:2" x14ac:dyDescent="0.2">
      <c r="A42907" s="1" t="s">
        <v>41920</v>
      </c>
      <c r="B42907" t="str">
        <f t="shared" si="1402"/>
        <v>https://www.udobaer.de/out/media/public/cust/others/s0000969-2021-ch_it.pdf</v>
      </c>
    </row>
    <row r="42908" spans="1:2" x14ac:dyDescent="0.2">
      <c r="A42908" s="1" t="s">
        <v>41921</v>
      </c>
      <c r="B42908" t="str">
        <f t="shared" si="1402"/>
        <v>https://www.udobaer.de/out/media/public/cust/others/s0000969-2021-ch_it.pdf</v>
      </c>
    </row>
    <row r="42909" spans="1:2" x14ac:dyDescent="0.2">
      <c r="A42909" s="1" t="s">
        <v>41922</v>
      </c>
      <c r="B42909" t="str">
        <f t="shared" si="1402"/>
        <v>https://www.udobaer.de/out/media/public/cust/others/s0000969-2021-ch_it.pdf</v>
      </c>
    </row>
    <row r="42910" spans="1:2" x14ac:dyDescent="0.2">
      <c r="A42910" s="1" t="s">
        <v>41923</v>
      </c>
      <c r="B42910" t="str">
        <f t="shared" si="1402"/>
        <v>https://www.udobaer.de/out/media/public/cust/others/s0000969-2021-ch_it.pdf</v>
      </c>
    </row>
    <row r="42911" spans="1:2" x14ac:dyDescent="0.2">
      <c r="A42911" s="1" t="s">
        <v>41924</v>
      </c>
      <c r="B42911" t="str">
        <f t="shared" si="1402"/>
        <v>https://www.udobaer.de/out/media/public/cust/others/s0000969-2021-ch_it.pdf</v>
      </c>
    </row>
    <row r="42912" spans="1:2" x14ac:dyDescent="0.2">
      <c r="A42912" s="1" t="s">
        <v>41925</v>
      </c>
      <c r="B42912" t="str">
        <f t="shared" si="1402"/>
        <v>https://www.udobaer.de/out/media/public/cust/others/s0000969-2021-ch_it.pdf</v>
      </c>
    </row>
    <row r="42913" spans="1:2" x14ac:dyDescent="0.2">
      <c r="A42913" s="1" t="s">
        <v>41926</v>
      </c>
      <c r="B42913" t="str">
        <f t="shared" si="1402"/>
        <v>https://www.udobaer.de/out/media/public/cust/others/s0000969-2021-ch_it.pdf</v>
      </c>
    </row>
    <row r="42914" spans="1:2" x14ac:dyDescent="0.2">
      <c r="A42914" s="1" t="s">
        <v>41927</v>
      </c>
      <c r="B42914" t="str">
        <f t="shared" si="1402"/>
        <v>https://www.udobaer.de/out/media/public/cust/others/s0000969-2021-ch_it.pdf</v>
      </c>
    </row>
    <row r="42915" spans="1:2" x14ac:dyDescent="0.2">
      <c r="A42915" s="1" t="s">
        <v>41928</v>
      </c>
      <c r="B42915" t="str">
        <f t="shared" si="1402"/>
        <v>https://www.udobaer.de/out/media/public/cust/others/s0000969-2021-ch_it.pdf</v>
      </c>
    </row>
    <row r="42916" spans="1:2" x14ac:dyDescent="0.2">
      <c r="A42916" s="1" t="s">
        <v>41929</v>
      </c>
      <c r="B42916" t="str">
        <f t="shared" si="1402"/>
        <v>https://www.udobaer.de/out/media/public/cust/others/s0000969-2021-ch_it.pdf</v>
      </c>
    </row>
    <row r="42917" spans="1:2" x14ac:dyDescent="0.2">
      <c r="A42917" s="1" t="s">
        <v>41930</v>
      </c>
      <c r="B42917" t="str">
        <f t="shared" si="1402"/>
        <v>https://www.udobaer.de/out/media/public/cust/others/s0000969-2021-ch_it.pdf</v>
      </c>
    </row>
    <row r="42918" spans="1:2" x14ac:dyDescent="0.2">
      <c r="A42918" s="1" t="s">
        <v>41931</v>
      </c>
      <c r="B42918" t="str">
        <f t="shared" si="1402"/>
        <v>https://www.udobaer.de/out/media/public/cust/others/s0000969-2021-ch_it.pdf</v>
      </c>
    </row>
    <row r="42919" spans="1:2" x14ac:dyDescent="0.2">
      <c r="A42919" s="1" t="s">
        <v>41932</v>
      </c>
      <c r="B42919" t="str">
        <f t="shared" si="1402"/>
        <v>https://www.udobaer.de/out/media/public/cust/others/s0000969-2021-ch_it.pdf</v>
      </c>
    </row>
    <row r="42920" spans="1:2" x14ac:dyDescent="0.2">
      <c r="A42920" s="1" t="s">
        <v>41933</v>
      </c>
      <c r="B42920" t="str">
        <f t="shared" si="1402"/>
        <v>https://www.udobaer.de/out/media/public/cust/others/s0000969-2021-ch_it.pdf</v>
      </c>
    </row>
    <row r="42921" spans="1:2" x14ac:dyDescent="0.2">
      <c r="A42921" s="1" t="s">
        <v>41934</v>
      </c>
      <c r="B42921" t="str">
        <f t="shared" si="1402"/>
        <v>https://www.udobaer.de/out/media/public/cust/others/s0000969-2021-ch_it.pdf</v>
      </c>
    </row>
    <row r="42922" spans="1:2" x14ac:dyDescent="0.2">
      <c r="A42922" s="1" t="s">
        <v>41935</v>
      </c>
      <c r="B42922" t="str">
        <f t="shared" si="1402"/>
        <v>https://www.udobaer.de/out/media/public/cust/others/s0000969-2021-ch_it.pdf</v>
      </c>
    </row>
    <row r="42923" spans="1:2" x14ac:dyDescent="0.2">
      <c r="A42923" s="1" t="s">
        <v>41936</v>
      </c>
      <c r="B42923" t="str">
        <f t="shared" si="1402"/>
        <v>https://www.udobaer.de/out/media/public/cust/others/s0000969-2021-ch_it.pdf</v>
      </c>
    </row>
    <row r="42924" spans="1:2" x14ac:dyDescent="0.2">
      <c r="A42924" s="1" t="s">
        <v>41937</v>
      </c>
      <c r="B42924" t="str">
        <f t="shared" si="1402"/>
        <v>https://www.udobaer.de/out/media/public/cust/others/s0000969-2021-ch_it.pdf</v>
      </c>
    </row>
    <row r="42925" spans="1:2" x14ac:dyDescent="0.2">
      <c r="A42925" s="1" t="s">
        <v>41938</v>
      </c>
      <c r="B42925" t="str">
        <f t="shared" si="1402"/>
        <v>https://www.udobaer.de/out/media/public/cust/others/s0000969-2021-ch_it.pdf</v>
      </c>
    </row>
    <row r="42926" spans="1:2" x14ac:dyDescent="0.2">
      <c r="A42926" s="1" t="s">
        <v>41939</v>
      </c>
      <c r="B42926" t="str">
        <f t="shared" si="1402"/>
        <v>https://www.udobaer.de/out/media/public/cust/others/s0000969-2021-ch_it.pdf</v>
      </c>
    </row>
    <row r="42927" spans="1:2" x14ac:dyDescent="0.2">
      <c r="A42927" s="1" t="s">
        <v>41940</v>
      </c>
      <c r="B42927" t="str">
        <f t="shared" si="1402"/>
        <v>https://www.udobaer.de/out/media/public/cust/others/s0000969-2021-ch_it.pdf</v>
      </c>
    </row>
    <row r="42928" spans="1:2" x14ac:dyDescent="0.2">
      <c r="A42928" s="1" t="s">
        <v>41941</v>
      </c>
      <c r="B42928" t="str">
        <f t="shared" si="1402"/>
        <v>https://www.udobaer.de/out/media/public/cust/others/s0000969-2021-ch_it.pdf</v>
      </c>
    </row>
    <row r="42929" spans="1:2" x14ac:dyDescent="0.2">
      <c r="A42929" s="1" t="s">
        <v>41942</v>
      </c>
      <c r="B42929" t="str">
        <f t="shared" si="1402"/>
        <v>https://www.udobaer.de/out/media/public/cust/others/s0000969-2021-ch_it.pdf</v>
      </c>
    </row>
    <row r="42930" spans="1:2" x14ac:dyDescent="0.2">
      <c r="A42930" s="1" t="s">
        <v>41943</v>
      </c>
      <c r="B42930" t="str">
        <f t="shared" si="1402"/>
        <v>https://www.udobaer.de/out/media/public/cust/others/s0000969-2021-ch_it.pdf</v>
      </c>
    </row>
    <row r="42931" spans="1:2" x14ac:dyDescent="0.2">
      <c r="A42931" s="1" t="s">
        <v>41944</v>
      </c>
      <c r="B42931" t="str">
        <f t="shared" si="1402"/>
        <v>https://www.udobaer.de/out/media/public/cust/others/s0000969-2021-ch_it.pdf</v>
      </c>
    </row>
    <row r="42932" spans="1:2" x14ac:dyDescent="0.2">
      <c r="A42932" s="1" t="s">
        <v>41945</v>
      </c>
      <c r="B42932" t="str">
        <f t="shared" si="1402"/>
        <v>https://www.udobaer.de/out/media/public/cust/others/s0000969-2021-ch_it.pdf</v>
      </c>
    </row>
    <row r="42933" spans="1:2" x14ac:dyDescent="0.2">
      <c r="A42933" s="1" t="s">
        <v>41946</v>
      </c>
      <c r="B42933" t="str">
        <f t="shared" si="1402"/>
        <v>https://www.udobaer.de/out/media/public/cust/others/s0000969-2021-ch_it.pdf</v>
      </c>
    </row>
    <row r="42934" spans="1:2" x14ac:dyDescent="0.2">
      <c r="A42934" s="1" t="s">
        <v>41947</v>
      </c>
      <c r="B42934" t="str">
        <f t="shared" si="1402"/>
        <v>https://www.udobaer.de/out/media/public/cust/others/s0000969-2021-ch_it.pdf</v>
      </c>
    </row>
    <row r="42935" spans="1:2" x14ac:dyDescent="0.2">
      <c r="A42935" s="1" t="s">
        <v>41948</v>
      </c>
      <c r="B42935" t="str">
        <f t="shared" si="1402"/>
        <v>https://www.udobaer.de/out/media/public/cust/others/s0000969-2021-ch_it.pdf</v>
      </c>
    </row>
    <row r="42936" spans="1:2" x14ac:dyDescent="0.2">
      <c r="A42936" s="1" t="s">
        <v>41949</v>
      </c>
      <c r="B42936" t="str">
        <f t="shared" si="1402"/>
        <v>https://www.udobaer.de/out/media/public/cust/others/s0000969-2021-ch_it.pdf</v>
      </c>
    </row>
    <row r="42937" spans="1:2" x14ac:dyDescent="0.2">
      <c r="A42937" s="1" t="s">
        <v>41950</v>
      </c>
      <c r="B42937" t="str">
        <f t="shared" si="1402"/>
        <v>https://www.udobaer.de/out/media/public/cust/others/s0000969-2021-ch_it.pdf</v>
      </c>
    </row>
    <row r="42938" spans="1:2" x14ac:dyDescent="0.2">
      <c r="A42938" s="1" t="s">
        <v>41951</v>
      </c>
      <c r="B42938" t="str">
        <f t="shared" si="1402"/>
        <v>https://www.udobaer.de/out/media/public/cust/others/s0000969-2021-ch_it.pdf</v>
      </c>
    </row>
    <row r="42939" spans="1:2" x14ac:dyDescent="0.2">
      <c r="A42939" s="1" t="s">
        <v>41952</v>
      </c>
      <c r="B42939" t="str">
        <f t="shared" si="1402"/>
        <v>https://www.udobaer.de/out/media/public/cust/others/s0000969-2021-ch_it.pdf</v>
      </c>
    </row>
    <row r="42940" spans="1:2" x14ac:dyDescent="0.2">
      <c r="A42940" s="1" t="s">
        <v>41953</v>
      </c>
      <c r="B42940" t="str">
        <f t="shared" si="1402"/>
        <v>https://www.udobaer.de/out/media/public/cust/others/s0000969-2021-ch_it.pdf</v>
      </c>
    </row>
    <row r="42941" spans="1:2" x14ac:dyDescent="0.2">
      <c r="A42941" s="1" t="s">
        <v>41954</v>
      </c>
      <c r="B42941" t="str">
        <f t="shared" si="1402"/>
        <v>https://www.udobaer.de/out/media/public/cust/others/s0000969-2021-ch_it.pdf</v>
      </c>
    </row>
    <row r="42942" spans="1:2" x14ac:dyDescent="0.2">
      <c r="A42942" s="1" t="s">
        <v>41955</v>
      </c>
      <c r="B42942" t="str">
        <f t="shared" si="1402"/>
        <v>https://www.udobaer.de/out/media/public/cust/others/s0000969-2021-ch_it.pdf</v>
      </c>
    </row>
    <row r="42943" spans="1:2" x14ac:dyDescent="0.2">
      <c r="A42943" s="1" t="s">
        <v>41956</v>
      </c>
      <c r="B42943" t="str">
        <f t="shared" si="1402"/>
        <v>https://www.udobaer.de/out/media/public/cust/others/s0000969-2021-ch_it.pdf</v>
      </c>
    </row>
    <row r="42944" spans="1:2" x14ac:dyDescent="0.2">
      <c r="A42944" s="1" t="s">
        <v>41957</v>
      </c>
      <c r="B42944" t="str">
        <f t="shared" si="1402"/>
        <v>https://www.udobaer.de/out/media/public/cust/others/s0000969-2021-ch_it.pdf</v>
      </c>
    </row>
    <row r="42945" spans="1:2" x14ac:dyDescent="0.2">
      <c r="A42945" s="1" t="s">
        <v>41958</v>
      </c>
      <c r="B42945" t="str">
        <f t="shared" si="1402"/>
        <v>https://www.udobaer.de/out/media/public/cust/others/s0000969-2021-ch_it.pdf</v>
      </c>
    </row>
    <row r="42946" spans="1:2" x14ac:dyDescent="0.2">
      <c r="A42946" s="1" t="s">
        <v>41959</v>
      </c>
      <c r="B42946" t="str">
        <f t="shared" si="1402"/>
        <v>https://www.udobaer.de/out/media/public/cust/others/s0000969-2021-ch_it.pdf</v>
      </c>
    </row>
    <row r="42947" spans="1:2" x14ac:dyDescent="0.2">
      <c r="A42947" s="1" t="s">
        <v>41960</v>
      </c>
      <c r="B42947" t="str">
        <f t="shared" si="1402"/>
        <v>https://www.udobaer.de/out/media/public/cust/others/s0000969-2021-ch_it.pdf</v>
      </c>
    </row>
    <row r="42948" spans="1:2" x14ac:dyDescent="0.2">
      <c r="A42948" s="1" t="s">
        <v>41961</v>
      </c>
      <c r="B42948" t="str">
        <f t="shared" si="1402"/>
        <v>https://www.udobaer.de/out/media/public/cust/others/s0000969-2021-ch_it.pdf</v>
      </c>
    </row>
    <row r="42949" spans="1:2" x14ac:dyDescent="0.2">
      <c r="A42949" s="1" t="s">
        <v>41962</v>
      </c>
      <c r="B42949" t="str">
        <f t="shared" si="1402"/>
        <v>https://www.udobaer.de/out/media/public/cust/others/s0000969-2021-ch_it.pdf</v>
      </c>
    </row>
    <row r="42950" spans="1:2" x14ac:dyDescent="0.2">
      <c r="A42950" s="1" t="s">
        <v>41963</v>
      </c>
      <c r="B42950" t="str">
        <f t="shared" si="1402"/>
        <v>https://www.udobaer.de/out/media/public/cust/others/s0000969-2021-ch_it.pdf</v>
      </c>
    </row>
    <row r="42951" spans="1:2" x14ac:dyDescent="0.2">
      <c r="A42951" s="1" t="s">
        <v>41964</v>
      </c>
      <c r="B42951" t="str">
        <f t="shared" si="1402"/>
        <v>https://www.udobaer.de/out/media/public/cust/others/s0000969-2021-ch_it.pdf</v>
      </c>
    </row>
    <row r="42952" spans="1:2" x14ac:dyDescent="0.2">
      <c r="A42952" s="1" t="s">
        <v>41965</v>
      </c>
      <c r="B42952" t="str">
        <f t="shared" si="1402"/>
        <v>https://www.udobaer.de/out/media/public/cust/others/s0000969-2021-ch_it.pdf</v>
      </c>
    </row>
    <row r="42953" spans="1:2" x14ac:dyDescent="0.2">
      <c r="A42953" s="1" t="s">
        <v>41966</v>
      </c>
      <c r="B42953" t="str">
        <f t="shared" si="1402"/>
        <v>https://www.udobaer.de/out/media/public/cust/others/s0000969-2021-ch_it.pdf</v>
      </c>
    </row>
    <row r="42954" spans="1:2" x14ac:dyDescent="0.2">
      <c r="A42954" s="1" t="s">
        <v>41967</v>
      </c>
      <c r="B42954" t="str">
        <f t="shared" si="1402"/>
        <v>https://www.udobaer.de/out/media/public/cust/others/s0000969-2021-ch_it.pdf</v>
      </c>
    </row>
    <row r="42955" spans="1:2" x14ac:dyDescent="0.2">
      <c r="A42955" s="1" t="s">
        <v>41968</v>
      </c>
      <c r="B42955" t="str">
        <f t="shared" si="1402"/>
        <v>https://www.udobaer.de/out/media/public/cust/others/s0000969-2021-ch_it.pdf</v>
      </c>
    </row>
    <row r="42956" spans="1:2" x14ac:dyDescent="0.2">
      <c r="A42956" s="1" t="s">
        <v>41969</v>
      </c>
      <c r="B42956" t="str">
        <f t="shared" si="1402"/>
        <v>https://www.udobaer.de/out/media/public/cust/others/s0000969-2021-ch_it.pdf</v>
      </c>
    </row>
    <row r="42957" spans="1:2" x14ac:dyDescent="0.2">
      <c r="A42957" s="1" t="s">
        <v>41970</v>
      </c>
      <c r="B42957" t="str">
        <f t="shared" si="1402"/>
        <v>https://www.udobaer.de/out/media/public/cust/others/s0000969-2021-ch_it.pdf</v>
      </c>
    </row>
    <row r="42958" spans="1:2" x14ac:dyDescent="0.2">
      <c r="A42958" s="1" t="s">
        <v>41971</v>
      </c>
      <c r="B42958" t="str">
        <f t="shared" si="1402"/>
        <v>https://www.udobaer.de/out/media/public/cust/others/s0000969-2021-ch_it.pdf</v>
      </c>
    </row>
    <row r="42959" spans="1:2" x14ac:dyDescent="0.2">
      <c r="A42959" s="1" t="s">
        <v>41972</v>
      </c>
      <c r="B42959" t="str">
        <f t="shared" si="1402"/>
        <v>https://www.udobaer.de/out/media/public/cust/others/s0000969-2021-ch_it.pdf</v>
      </c>
    </row>
    <row r="42960" spans="1:2" x14ac:dyDescent="0.2">
      <c r="A42960" s="1" t="s">
        <v>41973</v>
      </c>
      <c r="B42960" t="str">
        <f t="shared" si="1402"/>
        <v>https://www.udobaer.de/out/media/public/cust/others/s0000969-2021-ch_it.pdf</v>
      </c>
    </row>
    <row r="42961" spans="1:2" x14ac:dyDescent="0.2">
      <c r="A42961" s="1" t="s">
        <v>41974</v>
      </c>
      <c r="B42961" t="str">
        <f t="shared" si="1402"/>
        <v>https://www.udobaer.de/out/media/public/cust/others/s0000969-2021-ch_it.pdf</v>
      </c>
    </row>
    <row r="42962" spans="1:2" x14ac:dyDescent="0.2">
      <c r="A42962" s="1" t="s">
        <v>41975</v>
      </c>
      <c r="B42962" t="str">
        <f t="shared" si="1402"/>
        <v>https://www.udobaer.de/out/media/public/cust/others/s0000969-2021-ch_it.pdf</v>
      </c>
    </row>
    <row r="42963" spans="1:2" x14ac:dyDescent="0.2">
      <c r="A42963" s="1" t="s">
        <v>41976</v>
      </c>
      <c r="B42963" t="str">
        <f t="shared" si="1402"/>
        <v>https://www.udobaer.de/out/media/public/cust/others/s0000969-2021-ch_it.pdf</v>
      </c>
    </row>
    <row r="42964" spans="1:2" x14ac:dyDescent="0.2">
      <c r="A42964" s="1" t="s">
        <v>41977</v>
      </c>
      <c r="B42964" t="str">
        <f t="shared" si="1402"/>
        <v>https://www.udobaer.de/out/media/public/cust/others/s0000969-2021-ch_it.pdf</v>
      </c>
    </row>
    <row r="42965" spans="1:2" x14ac:dyDescent="0.2">
      <c r="A42965" s="1" t="s">
        <v>41978</v>
      </c>
      <c r="B42965" t="str">
        <f t="shared" si="1402"/>
        <v>https://www.udobaer.de/out/media/public/cust/others/s0000969-2021-ch_it.pdf</v>
      </c>
    </row>
    <row r="42966" spans="1:2" x14ac:dyDescent="0.2">
      <c r="A42966" s="1" t="s">
        <v>41979</v>
      </c>
      <c r="B42966" t="str">
        <f t="shared" si="1402"/>
        <v>https://www.udobaer.de/out/media/public/cust/others/s0000969-2021-ch_it.pdf</v>
      </c>
    </row>
    <row r="42967" spans="1:2" x14ac:dyDescent="0.2">
      <c r="A42967" s="1" t="s">
        <v>41980</v>
      </c>
      <c r="B42967" t="str">
        <f t="shared" si="1402"/>
        <v>https://www.udobaer.de/out/media/public/cust/others/s0000969-2021-ch_it.pdf</v>
      </c>
    </row>
    <row r="42968" spans="1:2" x14ac:dyDescent="0.2">
      <c r="A42968" s="1" t="s">
        <v>41981</v>
      </c>
      <c r="B42968" t="str">
        <f t="shared" si="1402"/>
        <v>https://www.udobaer.de/out/media/public/cust/others/s0000969-2021-ch_it.pdf</v>
      </c>
    </row>
    <row r="42969" spans="1:2" x14ac:dyDescent="0.2">
      <c r="A42969" s="1" t="s">
        <v>41982</v>
      </c>
      <c r="B42969" t="str">
        <f t="shared" si="1402"/>
        <v>https://www.udobaer.de/out/media/public/cust/others/s0000969-2021-ch_it.pdf</v>
      </c>
    </row>
    <row r="42970" spans="1:2" x14ac:dyDescent="0.2">
      <c r="A42970" s="1" t="s">
        <v>41983</v>
      </c>
      <c r="B42970" t="str">
        <f t="shared" ref="B42970:B43033" si="1403">HYPERLINK("https://www.udobaer.de/out/media/public/cust/others/s0000969-2021-ch_it.pdf")</f>
        <v>https://www.udobaer.de/out/media/public/cust/others/s0000969-2021-ch_it.pdf</v>
      </c>
    </row>
    <row r="42971" spans="1:2" x14ac:dyDescent="0.2">
      <c r="A42971" s="1" t="s">
        <v>41984</v>
      </c>
      <c r="B42971" t="str">
        <f t="shared" si="1403"/>
        <v>https://www.udobaer.de/out/media/public/cust/others/s0000969-2021-ch_it.pdf</v>
      </c>
    </row>
    <row r="42972" spans="1:2" x14ac:dyDescent="0.2">
      <c r="A42972" s="1" t="s">
        <v>41985</v>
      </c>
      <c r="B42972" t="str">
        <f t="shared" si="1403"/>
        <v>https://www.udobaer.de/out/media/public/cust/others/s0000969-2021-ch_it.pdf</v>
      </c>
    </row>
    <row r="42973" spans="1:2" x14ac:dyDescent="0.2">
      <c r="A42973" s="1" t="s">
        <v>41986</v>
      </c>
      <c r="B42973" t="str">
        <f t="shared" si="1403"/>
        <v>https://www.udobaer.de/out/media/public/cust/others/s0000969-2021-ch_it.pdf</v>
      </c>
    </row>
    <row r="42974" spans="1:2" x14ac:dyDescent="0.2">
      <c r="A42974" s="1" t="s">
        <v>41987</v>
      </c>
      <c r="B42974" t="str">
        <f t="shared" si="1403"/>
        <v>https://www.udobaer.de/out/media/public/cust/others/s0000969-2021-ch_it.pdf</v>
      </c>
    </row>
    <row r="42975" spans="1:2" x14ac:dyDescent="0.2">
      <c r="A42975" s="1" t="s">
        <v>41988</v>
      </c>
      <c r="B42975" t="str">
        <f t="shared" si="1403"/>
        <v>https://www.udobaer.de/out/media/public/cust/others/s0000969-2021-ch_it.pdf</v>
      </c>
    </row>
    <row r="42976" spans="1:2" x14ac:dyDescent="0.2">
      <c r="A42976" s="1" t="s">
        <v>41989</v>
      </c>
      <c r="B42976" t="str">
        <f t="shared" si="1403"/>
        <v>https://www.udobaer.de/out/media/public/cust/others/s0000969-2021-ch_it.pdf</v>
      </c>
    </row>
    <row r="42977" spans="1:2" x14ac:dyDescent="0.2">
      <c r="A42977" s="1" t="s">
        <v>41990</v>
      </c>
      <c r="B42977" t="str">
        <f t="shared" si="1403"/>
        <v>https://www.udobaer.de/out/media/public/cust/others/s0000969-2021-ch_it.pdf</v>
      </c>
    </row>
    <row r="42978" spans="1:2" x14ac:dyDescent="0.2">
      <c r="A42978" s="1" t="s">
        <v>41991</v>
      </c>
      <c r="B42978" t="str">
        <f t="shared" si="1403"/>
        <v>https://www.udobaer.de/out/media/public/cust/others/s0000969-2021-ch_it.pdf</v>
      </c>
    </row>
    <row r="42979" spans="1:2" x14ac:dyDescent="0.2">
      <c r="A42979" s="1" t="s">
        <v>41992</v>
      </c>
      <c r="B42979" t="str">
        <f t="shared" si="1403"/>
        <v>https://www.udobaer.de/out/media/public/cust/others/s0000969-2021-ch_it.pdf</v>
      </c>
    </row>
    <row r="42980" spans="1:2" x14ac:dyDescent="0.2">
      <c r="A42980" s="1" t="s">
        <v>41993</v>
      </c>
      <c r="B42980" t="str">
        <f t="shared" si="1403"/>
        <v>https://www.udobaer.de/out/media/public/cust/others/s0000969-2021-ch_it.pdf</v>
      </c>
    </row>
    <row r="42981" spans="1:2" x14ac:dyDescent="0.2">
      <c r="A42981" s="1" t="s">
        <v>41994</v>
      </c>
      <c r="B42981" t="str">
        <f t="shared" si="1403"/>
        <v>https://www.udobaer.de/out/media/public/cust/others/s0000969-2021-ch_it.pdf</v>
      </c>
    </row>
    <row r="42982" spans="1:2" x14ac:dyDescent="0.2">
      <c r="A42982" s="1" t="s">
        <v>41995</v>
      </c>
      <c r="B42982" t="str">
        <f t="shared" si="1403"/>
        <v>https://www.udobaer.de/out/media/public/cust/others/s0000969-2021-ch_it.pdf</v>
      </c>
    </row>
    <row r="42983" spans="1:2" x14ac:dyDescent="0.2">
      <c r="A42983" s="1" t="s">
        <v>41996</v>
      </c>
      <c r="B42983" t="str">
        <f t="shared" si="1403"/>
        <v>https://www.udobaer.de/out/media/public/cust/others/s0000969-2021-ch_it.pdf</v>
      </c>
    </row>
    <row r="42984" spans="1:2" x14ac:dyDescent="0.2">
      <c r="A42984" s="1" t="s">
        <v>41997</v>
      </c>
      <c r="B42984" t="str">
        <f t="shared" si="1403"/>
        <v>https://www.udobaer.de/out/media/public/cust/others/s0000969-2021-ch_it.pdf</v>
      </c>
    </row>
    <row r="42985" spans="1:2" x14ac:dyDescent="0.2">
      <c r="A42985" s="1" t="s">
        <v>41998</v>
      </c>
      <c r="B42985" t="str">
        <f t="shared" si="1403"/>
        <v>https://www.udobaer.de/out/media/public/cust/others/s0000969-2021-ch_it.pdf</v>
      </c>
    </row>
    <row r="42986" spans="1:2" x14ac:dyDescent="0.2">
      <c r="A42986" s="1" t="s">
        <v>41999</v>
      </c>
      <c r="B42986" t="str">
        <f t="shared" si="1403"/>
        <v>https://www.udobaer.de/out/media/public/cust/others/s0000969-2021-ch_it.pdf</v>
      </c>
    </row>
    <row r="42987" spans="1:2" x14ac:dyDescent="0.2">
      <c r="A42987" s="1" t="s">
        <v>42000</v>
      </c>
      <c r="B42987" t="str">
        <f t="shared" si="1403"/>
        <v>https://www.udobaer.de/out/media/public/cust/others/s0000969-2021-ch_it.pdf</v>
      </c>
    </row>
    <row r="42988" spans="1:2" x14ac:dyDescent="0.2">
      <c r="A42988" s="1" t="s">
        <v>42001</v>
      </c>
      <c r="B42988" t="str">
        <f t="shared" si="1403"/>
        <v>https://www.udobaer.de/out/media/public/cust/others/s0000969-2021-ch_it.pdf</v>
      </c>
    </row>
    <row r="42989" spans="1:2" x14ac:dyDescent="0.2">
      <c r="A42989" s="1" t="s">
        <v>42002</v>
      </c>
      <c r="B42989" t="str">
        <f t="shared" si="1403"/>
        <v>https://www.udobaer.de/out/media/public/cust/others/s0000969-2021-ch_it.pdf</v>
      </c>
    </row>
    <row r="42990" spans="1:2" x14ac:dyDescent="0.2">
      <c r="A42990" s="1" t="s">
        <v>42003</v>
      </c>
      <c r="B42990" t="str">
        <f t="shared" si="1403"/>
        <v>https://www.udobaer.de/out/media/public/cust/others/s0000969-2021-ch_it.pdf</v>
      </c>
    </row>
    <row r="42991" spans="1:2" x14ac:dyDescent="0.2">
      <c r="A42991" s="1" t="s">
        <v>42004</v>
      </c>
      <c r="B42991" t="str">
        <f t="shared" si="1403"/>
        <v>https://www.udobaer.de/out/media/public/cust/others/s0000969-2021-ch_it.pdf</v>
      </c>
    </row>
    <row r="42992" spans="1:2" x14ac:dyDescent="0.2">
      <c r="A42992" s="1" t="s">
        <v>42005</v>
      </c>
      <c r="B42992" t="str">
        <f t="shared" si="1403"/>
        <v>https://www.udobaer.de/out/media/public/cust/others/s0000969-2021-ch_it.pdf</v>
      </c>
    </row>
    <row r="42993" spans="1:2" x14ac:dyDescent="0.2">
      <c r="A42993" s="1" t="s">
        <v>42006</v>
      </c>
      <c r="B42993" t="str">
        <f t="shared" si="1403"/>
        <v>https://www.udobaer.de/out/media/public/cust/others/s0000969-2021-ch_it.pdf</v>
      </c>
    </row>
    <row r="42994" spans="1:2" x14ac:dyDescent="0.2">
      <c r="A42994" s="1" t="s">
        <v>42007</v>
      </c>
      <c r="B42994" t="str">
        <f t="shared" si="1403"/>
        <v>https://www.udobaer.de/out/media/public/cust/others/s0000969-2021-ch_it.pdf</v>
      </c>
    </row>
    <row r="42995" spans="1:2" x14ac:dyDescent="0.2">
      <c r="A42995" s="1" t="s">
        <v>42008</v>
      </c>
      <c r="B42995" t="str">
        <f t="shared" si="1403"/>
        <v>https://www.udobaer.de/out/media/public/cust/others/s0000969-2021-ch_it.pdf</v>
      </c>
    </row>
    <row r="42996" spans="1:2" x14ac:dyDescent="0.2">
      <c r="A42996" s="1" t="s">
        <v>42009</v>
      </c>
      <c r="B42996" t="str">
        <f t="shared" si="1403"/>
        <v>https://www.udobaer.de/out/media/public/cust/others/s0000969-2021-ch_it.pdf</v>
      </c>
    </row>
    <row r="42997" spans="1:2" x14ac:dyDescent="0.2">
      <c r="A42997" s="1" t="s">
        <v>42010</v>
      </c>
      <c r="B42997" t="str">
        <f t="shared" si="1403"/>
        <v>https://www.udobaer.de/out/media/public/cust/others/s0000969-2021-ch_it.pdf</v>
      </c>
    </row>
    <row r="42998" spans="1:2" x14ac:dyDescent="0.2">
      <c r="A42998" s="1" t="s">
        <v>42011</v>
      </c>
      <c r="B42998" t="str">
        <f t="shared" si="1403"/>
        <v>https://www.udobaer.de/out/media/public/cust/others/s0000969-2021-ch_it.pdf</v>
      </c>
    </row>
    <row r="42999" spans="1:2" x14ac:dyDescent="0.2">
      <c r="A42999" s="1" t="s">
        <v>42012</v>
      </c>
      <c r="B42999" t="str">
        <f t="shared" si="1403"/>
        <v>https://www.udobaer.de/out/media/public/cust/others/s0000969-2021-ch_it.pdf</v>
      </c>
    </row>
    <row r="43000" spans="1:2" x14ac:dyDescent="0.2">
      <c r="A43000" s="1" t="s">
        <v>42013</v>
      </c>
      <c r="B43000" t="str">
        <f t="shared" si="1403"/>
        <v>https://www.udobaer.de/out/media/public/cust/others/s0000969-2021-ch_it.pdf</v>
      </c>
    </row>
    <row r="43001" spans="1:2" x14ac:dyDescent="0.2">
      <c r="A43001" s="1" t="s">
        <v>42014</v>
      </c>
      <c r="B43001" t="str">
        <f t="shared" si="1403"/>
        <v>https://www.udobaer.de/out/media/public/cust/others/s0000969-2021-ch_it.pdf</v>
      </c>
    </row>
    <row r="43002" spans="1:2" x14ac:dyDescent="0.2">
      <c r="A43002" s="1" t="s">
        <v>42015</v>
      </c>
      <c r="B43002" t="str">
        <f t="shared" si="1403"/>
        <v>https://www.udobaer.de/out/media/public/cust/others/s0000969-2021-ch_it.pdf</v>
      </c>
    </row>
    <row r="43003" spans="1:2" x14ac:dyDescent="0.2">
      <c r="A43003" s="1" t="s">
        <v>42016</v>
      </c>
      <c r="B43003" t="str">
        <f t="shared" si="1403"/>
        <v>https://www.udobaer.de/out/media/public/cust/others/s0000969-2021-ch_it.pdf</v>
      </c>
    </row>
    <row r="43004" spans="1:2" x14ac:dyDescent="0.2">
      <c r="A43004" s="1" t="s">
        <v>42017</v>
      </c>
      <c r="B43004" t="str">
        <f t="shared" si="1403"/>
        <v>https://www.udobaer.de/out/media/public/cust/others/s0000969-2021-ch_it.pdf</v>
      </c>
    </row>
    <row r="43005" spans="1:2" x14ac:dyDescent="0.2">
      <c r="A43005" s="1" t="s">
        <v>42018</v>
      </c>
      <c r="B43005" t="str">
        <f t="shared" si="1403"/>
        <v>https://www.udobaer.de/out/media/public/cust/others/s0000969-2021-ch_it.pdf</v>
      </c>
    </row>
    <row r="43006" spans="1:2" x14ac:dyDescent="0.2">
      <c r="A43006" s="1" t="s">
        <v>42019</v>
      </c>
      <c r="B43006" t="str">
        <f t="shared" si="1403"/>
        <v>https://www.udobaer.de/out/media/public/cust/others/s0000969-2021-ch_it.pdf</v>
      </c>
    </row>
    <row r="43007" spans="1:2" x14ac:dyDescent="0.2">
      <c r="A43007" s="1" t="s">
        <v>42020</v>
      </c>
      <c r="B43007" t="str">
        <f t="shared" si="1403"/>
        <v>https://www.udobaer.de/out/media/public/cust/others/s0000969-2021-ch_it.pdf</v>
      </c>
    </row>
    <row r="43008" spans="1:2" x14ac:dyDescent="0.2">
      <c r="A43008" s="1" t="s">
        <v>42021</v>
      </c>
      <c r="B43008" t="str">
        <f t="shared" si="1403"/>
        <v>https://www.udobaer.de/out/media/public/cust/others/s0000969-2021-ch_it.pdf</v>
      </c>
    </row>
    <row r="43009" spans="1:2" x14ac:dyDescent="0.2">
      <c r="A43009" s="1" t="s">
        <v>42022</v>
      </c>
      <c r="B43009" t="str">
        <f t="shared" si="1403"/>
        <v>https://www.udobaer.de/out/media/public/cust/others/s0000969-2021-ch_it.pdf</v>
      </c>
    </row>
    <row r="43010" spans="1:2" x14ac:dyDescent="0.2">
      <c r="A43010" s="1" t="s">
        <v>42023</v>
      </c>
      <c r="B43010" t="str">
        <f t="shared" si="1403"/>
        <v>https://www.udobaer.de/out/media/public/cust/others/s0000969-2021-ch_it.pdf</v>
      </c>
    </row>
    <row r="43011" spans="1:2" x14ac:dyDescent="0.2">
      <c r="A43011" s="1" t="s">
        <v>42024</v>
      </c>
      <c r="B43011" t="str">
        <f t="shared" si="1403"/>
        <v>https://www.udobaer.de/out/media/public/cust/others/s0000969-2021-ch_it.pdf</v>
      </c>
    </row>
    <row r="43012" spans="1:2" x14ac:dyDescent="0.2">
      <c r="A43012" s="1" t="s">
        <v>42025</v>
      </c>
      <c r="B43012" t="str">
        <f t="shared" si="1403"/>
        <v>https://www.udobaer.de/out/media/public/cust/others/s0000969-2021-ch_it.pdf</v>
      </c>
    </row>
    <row r="43013" spans="1:2" x14ac:dyDescent="0.2">
      <c r="A43013" s="1" t="s">
        <v>42026</v>
      </c>
      <c r="B43013" t="str">
        <f t="shared" si="1403"/>
        <v>https://www.udobaer.de/out/media/public/cust/others/s0000969-2021-ch_it.pdf</v>
      </c>
    </row>
    <row r="43014" spans="1:2" x14ac:dyDescent="0.2">
      <c r="A43014" s="1" t="s">
        <v>42027</v>
      </c>
      <c r="B43014" t="str">
        <f t="shared" si="1403"/>
        <v>https://www.udobaer.de/out/media/public/cust/others/s0000969-2021-ch_it.pdf</v>
      </c>
    </row>
    <row r="43015" spans="1:2" x14ac:dyDescent="0.2">
      <c r="A43015" s="1" t="s">
        <v>42028</v>
      </c>
      <c r="B43015" t="str">
        <f t="shared" si="1403"/>
        <v>https://www.udobaer.de/out/media/public/cust/others/s0000969-2021-ch_it.pdf</v>
      </c>
    </row>
    <row r="43016" spans="1:2" x14ac:dyDescent="0.2">
      <c r="A43016" s="1" t="s">
        <v>42029</v>
      </c>
      <c r="B43016" t="str">
        <f t="shared" si="1403"/>
        <v>https://www.udobaer.de/out/media/public/cust/others/s0000969-2021-ch_it.pdf</v>
      </c>
    </row>
    <row r="43017" spans="1:2" x14ac:dyDescent="0.2">
      <c r="A43017" s="1" t="s">
        <v>42030</v>
      </c>
      <c r="B43017" t="str">
        <f t="shared" si="1403"/>
        <v>https://www.udobaer.de/out/media/public/cust/others/s0000969-2021-ch_it.pdf</v>
      </c>
    </row>
    <row r="43018" spans="1:2" x14ac:dyDescent="0.2">
      <c r="A43018" s="1" t="s">
        <v>42031</v>
      </c>
      <c r="B43018" t="str">
        <f t="shared" si="1403"/>
        <v>https://www.udobaer.de/out/media/public/cust/others/s0000969-2021-ch_it.pdf</v>
      </c>
    </row>
    <row r="43019" spans="1:2" x14ac:dyDescent="0.2">
      <c r="A43019" s="1" t="s">
        <v>42032</v>
      </c>
      <c r="B43019" t="str">
        <f t="shared" si="1403"/>
        <v>https://www.udobaer.de/out/media/public/cust/others/s0000969-2021-ch_it.pdf</v>
      </c>
    </row>
    <row r="43020" spans="1:2" x14ac:dyDescent="0.2">
      <c r="A43020" s="1" t="s">
        <v>42033</v>
      </c>
      <c r="B43020" t="str">
        <f t="shared" si="1403"/>
        <v>https://www.udobaer.de/out/media/public/cust/others/s0000969-2021-ch_it.pdf</v>
      </c>
    </row>
    <row r="43021" spans="1:2" x14ac:dyDescent="0.2">
      <c r="A43021" s="1" t="s">
        <v>42034</v>
      </c>
      <c r="B43021" t="str">
        <f t="shared" si="1403"/>
        <v>https://www.udobaer.de/out/media/public/cust/others/s0000969-2021-ch_it.pdf</v>
      </c>
    </row>
    <row r="43022" spans="1:2" x14ac:dyDescent="0.2">
      <c r="A43022" s="1" t="s">
        <v>42035</v>
      </c>
      <c r="B43022" t="str">
        <f t="shared" si="1403"/>
        <v>https://www.udobaer.de/out/media/public/cust/others/s0000969-2021-ch_it.pdf</v>
      </c>
    </row>
    <row r="43023" spans="1:2" x14ac:dyDescent="0.2">
      <c r="A43023" s="1" t="s">
        <v>42036</v>
      </c>
      <c r="B43023" t="str">
        <f t="shared" si="1403"/>
        <v>https://www.udobaer.de/out/media/public/cust/others/s0000969-2021-ch_it.pdf</v>
      </c>
    </row>
    <row r="43024" spans="1:2" x14ac:dyDescent="0.2">
      <c r="A43024" s="1" t="s">
        <v>42037</v>
      </c>
      <c r="B43024" t="str">
        <f t="shared" si="1403"/>
        <v>https://www.udobaer.de/out/media/public/cust/others/s0000969-2021-ch_it.pdf</v>
      </c>
    </row>
    <row r="43025" spans="1:2" x14ac:dyDescent="0.2">
      <c r="A43025" s="1" t="s">
        <v>42038</v>
      </c>
      <c r="B43025" t="str">
        <f t="shared" si="1403"/>
        <v>https://www.udobaer.de/out/media/public/cust/others/s0000969-2021-ch_it.pdf</v>
      </c>
    </row>
    <row r="43026" spans="1:2" x14ac:dyDescent="0.2">
      <c r="A43026" s="1" t="s">
        <v>42039</v>
      </c>
      <c r="B43026" t="str">
        <f t="shared" si="1403"/>
        <v>https://www.udobaer.de/out/media/public/cust/others/s0000969-2021-ch_it.pdf</v>
      </c>
    </row>
    <row r="43027" spans="1:2" x14ac:dyDescent="0.2">
      <c r="A43027" s="1" t="s">
        <v>42040</v>
      </c>
      <c r="B43027" t="str">
        <f t="shared" si="1403"/>
        <v>https://www.udobaer.de/out/media/public/cust/others/s0000969-2021-ch_it.pdf</v>
      </c>
    </row>
    <row r="43028" spans="1:2" x14ac:dyDescent="0.2">
      <c r="A43028" s="1" t="s">
        <v>42041</v>
      </c>
      <c r="B43028" t="str">
        <f t="shared" si="1403"/>
        <v>https://www.udobaer.de/out/media/public/cust/others/s0000969-2021-ch_it.pdf</v>
      </c>
    </row>
    <row r="43029" spans="1:2" x14ac:dyDescent="0.2">
      <c r="A43029" s="1" t="s">
        <v>42042</v>
      </c>
      <c r="B43029" t="str">
        <f t="shared" si="1403"/>
        <v>https://www.udobaer.de/out/media/public/cust/others/s0000969-2021-ch_it.pdf</v>
      </c>
    </row>
    <row r="43030" spans="1:2" x14ac:dyDescent="0.2">
      <c r="A43030" s="1" t="s">
        <v>42043</v>
      </c>
      <c r="B43030" t="str">
        <f t="shared" si="1403"/>
        <v>https://www.udobaer.de/out/media/public/cust/others/s0000969-2021-ch_it.pdf</v>
      </c>
    </row>
    <row r="43031" spans="1:2" x14ac:dyDescent="0.2">
      <c r="A43031" s="1" t="s">
        <v>42044</v>
      </c>
      <c r="B43031" t="str">
        <f t="shared" si="1403"/>
        <v>https://www.udobaer.de/out/media/public/cust/others/s0000969-2021-ch_it.pdf</v>
      </c>
    </row>
    <row r="43032" spans="1:2" x14ac:dyDescent="0.2">
      <c r="A43032" s="1" t="s">
        <v>42045</v>
      </c>
      <c r="B43032" t="str">
        <f t="shared" si="1403"/>
        <v>https://www.udobaer.de/out/media/public/cust/others/s0000969-2021-ch_it.pdf</v>
      </c>
    </row>
    <row r="43033" spans="1:2" x14ac:dyDescent="0.2">
      <c r="A43033" s="1" t="s">
        <v>42046</v>
      </c>
      <c r="B43033" t="str">
        <f t="shared" si="1403"/>
        <v>https://www.udobaer.de/out/media/public/cust/others/s0000969-2021-ch_it.pdf</v>
      </c>
    </row>
    <row r="43034" spans="1:2" x14ac:dyDescent="0.2">
      <c r="A43034" s="1" t="s">
        <v>42047</v>
      </c>
      <c r="B43034" t="str">
        <f t="shared" ref="B43034:B43097" si="1404">HYPERLINK("https://www.udobaer.de/out/media/public/cust/others/s0000969-2021-ch_it.pdf")</f>
        <v>https://www.udobaer.de/out/media/public/cust/others/s0000969-2021-ch_it.pdf</v>
      </c>
    </row>
    <row r="43035" spans="1:2" x14ac:dyDescent="0.2">
      <c r="A43035" s="1" t="s">
        <v>42048</v>
      </c>
      <c r="B43035" t="str">
        <f t="shared" si="1404"/>
        <v>https://www.udobaer.de/out/media/public/cust/others/s0000969-2021-ch_it.pdf</v>
      </c>
    </row>
    <row r="43036" spans="1:2" x14ac:dyDescent="0.2">
      <c r="A43036" s="1" t="s">
        <v>42049</v>
      </c>
      <c r="B43036" t="str">
        <f t="shared" si="1404"/>
        <v>https://www.udobaer.de/out/media/public/cust/others/s0000969-2021-ch_it.pdf</v>
      </c>
    </row>
    <row r="43037" spans="1:2" x14ac:dyDescent="0.2">
      <c r="A43037" s="1" t="s">
        <v>42050</v>
      </c>
      <c r="B43037" t="str">
        <f t="shared" si="1404"/>
        <v>https://www.udobaer.de/out/media/public/cust/others/s0000969-2021-ch_it.pdf</v>
      </c>
    </row>
    <row r="43038" spans="1:2" x14ac:dyDescent="0.2">
      <c r="A43038" s="1" t="s">
        <v>42051</v>
      </c>
      <c r="B43038" t="str">
        <f t="shared" si="1404"/>
        <v>https://www.udobaer.de/out/media/public/cust/others/s0000969-2021-ch_it.pdf</v>
      </c>
    </row>
    <row r="43039" spans="1:2" x14ac:dyDescent="0.2">
      <c r="A43039" s="1" t="s">
        <v>42052</v>
      </c>
      <c r="B43039" t="str">
        <f t="shared" si="1404"/>
        <v>https://www.udobaer.de/out/media/public/cust/others/s0000969-2021-ch_it.pdf</v>
      </c>
    </row>
    <row r="43040" spans="1:2" x14ac:dyDescent="0.2">
      <c r="A43040" s="1" t="s">
        <v>42053</v>
      </c>
      <c r="B43040" t="str">
        <f t="shared" si="1404"/>
        <v>https://www.udobaer.de/out/media/public/cust/others/s0000969-2021-ch_it.pdf</v>
      </c>
    </row>
    <row r="43041" spans="1:2" x14ac:dyDescent="0.2">
      <c r="A43041" s="1" t="s">
        <v>42054</v>
      </c>
      <c r="B43041" t="str">
        <f t="shared" si="1404"/>
        <v>https://www.udobaer.de/out/media/public/cust/others/s0000969-2021-ch_it.pdf</v>
      </c>
    </row>
    <row r="43042" spans="1:2" x14ac:dyDescent="0.2">
      <c r="A43042" s="1" t="s">
        <v>42055</v>
      </c>
      <c r="B43042" t="str">
        <f t="shared" si="1404"/>
        <v>https://www.udobaer.de/out/media/public/cust/others/s0000969-2021-ch_it.pdf</v>
      </c>
    </row>
    <row r="43043" spans="1:2" x14ac:dyDescent="0.2">
      <c r="A43043" s="1" t="s">
        <v>42056</v>
      </c>
      <c r="B43043" t="str">
        <f t="shared" si="1404"/>
        <v>https://www.udobaer.de/out/media/public/cust/others/s0000969-2021-ch_it.pdf</v>
      </c>
    </row>
    <row r="43044" spans="1:2" x14ac:dyDescent="0.2">
      <c r="A43044" s="1" t="s">
        <v>42057</v>
      </c>
      <c r="B43044" t="str">
        <f t="shared" si="1404"/>
        <v>https://www.udobaer.de/out/media/public/cust/others/s0000969-2021-ch_it.pdf</v>
      </c>
    </row>
    <row r="43045" spans="1:2" x14ac:dyDescent="0.2">
      <c r="A43045" s="1" t="s">
        <v>42058</v>
      </c>
      <c r="B43045" t="str">
        <f t="shared" si="1404"/>
        <v>https://www.udobaer.de/out/media/public/cust/others/s0000969-2021-ch_it.pdf</v>
      </c>
    </row>
    <row r="43046" spans="1:2" x14ac:dyDescent="0.2">
      <c r="A43046" s="1" t="s">
        <v>42059</v>
      </c>
      <c r="B43046" t="str">
        <f t="shared" si="1404"/>
        <v>https://www.udobaer.de/out/media/public/cust/others/s0000969-2021-ch_it.pdf</v>
      </c>
    </row>
    <row r="43047" spans="1:2" x14ac:dyDescent="0.2">
      <c r="A43047" s="1" t="s">
        <v>42060</v>
      </c>
      <c r="B43047" t="str">
        <f t="shared" si="1404"/>
        <v>https://www.udobaer.de/out/media/public/cust/others/s0000969-2021-ch_it.pdf</v>
      </c>
    </row>
    <row r="43048" spans="1:2" x14ac:dyDescent="0.2">
      <c r="A43048" s="1" t="s">
        <v>42061</v>
      </c>
      <c r="B43048" t="str">
        <f t="shared" si="1404"/>
        <v>https://www.udobaer.de/out/media/public/cust/others/s0000969-2021-ch_it.pdf</v>
      </c>
    </row>
    <row r="43049" spans="1:2" x14ac:dyDescent="0.2">
      <c r="A43049" s="1" t="s">
        <v>42062</v>
      </c>
      <c r="B43049" t="str">
        <f t="shared" si="1404"/>
        <v>https://www.udobaer.de/out/media/public/cust/others/s0000969-2021-ch_it.pdf</v>
      </c>
    </row>
    <row r="43050" spans="1:2" x14ac:dyDescent="0.2">
      <c r="A43050" s="1" t="s">
        <v>42063</v>
      </c>
      <c r="B43050" t="str">
        <f t="shared" si="1404"/>
        <v>https://www.udobaer.de/out/media/public/cust/others/s0000969-2021-ch_it.pdf</v>
      </c>
    </row>
    <row r="43051" spans="1:2" x14ac:dyDescent="0.2">
      <c r="A43051" s="1" t="s">
        <v>42064</v>
      </c>
      <c r="B43051" t="str">
        <f t="shared" si="1404"/>
        <v>https://www.udobaer.de/out/media/public/cust/others/s0000969-2021-ch_it.pdf</v>
      </c>
    </row>
    <row r="43052" spans="1:2" x14ac:dyDescent="0.2">
      <c r="A43052" s="1" t="s">
        <v>42065</v>
      </c>
      <c r="B43052" t="str">
        <f t="shared" si="1404"/>
        <v>https://www.udobaer.de/out/media/public/cust/others/s0000969-2021-ch_it.pdf</v>
      </c>
    </row>
    <row r="43053" spans="1:2" x14ac:dyDescent="0.2">
      <c r="A43053" s="1" t="s">
        <v>42066</v>
      </c>
      <c r="B43053" t="str">
        <f t="shared" si="1404"/>
        <v>https://www.udobaer.de/out/media/public/cust/others/s0000969-2021-ch_it.pdf</v>
      </c>
    </row>
    <row r="43054" spans="1:2" x14ac:dyDescent="0.2">
      <c r="A43054" s="1" t="s">
        <v>42067</v>
      </c>
      <c r="B43054" t="str">
        <f t="shared" si="1404"/>
        <v>https://www.udobaer.de/out/media/public/cust/others/s0000969-2021-ch_it.pdf</v>
      </c>
    </row>
    <row r="43055" spans="1:2" x14ac:dyDescent="0.2">
      <c r="A43055" s="1" t="s">
        <v>42068</v>
      </c>
      <c r="B43055" t="str">
        <f t="shared" si="1404"/>
        <v>https://www.udobaer.de/out/media/public/cust/others/s0000969-2021-ch_it.pdf</v>
      </c>
    </row>
    <row r="43056" spans="1:2" x14ac:dyDescent="0.2">
      <c r="A43056" s="1" t="s">
        <v>42069</v>
      </c>
      <c r="B43056" t="str">
        <f t="shared" si="1404"/>
        <v>https://www.udobaer.de/out/media/public/cust/others/s0000969-2021-ch_it.pdf</v>
      </c>
    </row>
    <row r="43057" spans="1:2" x14ac:dyDescent="0.2">
      <c r="A43057" s="1" t="s">
        <v>42070</v>
      </c>
      <c r="B43057" t="str">
        <f t="shared" si="1404"/>
        <v>https://www.udobaer.de/out/media/public/cust/others/s0000969-2021-ch_it.pdf</v>
      </c>
    </row>
    <row r="43058" spans="1:2" x14ac:dyDescent="0.2">
      <c r="A43058" s="1" t="s">
        <v>42071</v>
      </c>
      <c r="B43058" t="str">
        <f t="shared" si="1404"/>
        <v>https://www.udobaer.de/out/media/public/cust/others/s0000969-2021-ch_it.pdf</v>
      </c>
    </row>
    <row r="43059" spans="1:2" x14ac:dyDescent="0.2">
      <c r="A43059" s="1" t="s">
        <v>42072</v>
      </c>
      <c r="B43059" t="str">
        <f t="shared" si="1404"/>
        <v>https://www.udobaer.de/out/media/public/cust/others/s0000969-2021-ch_it.pdf</v>
      </c>
    </row>
    <row r="43060" spans="1:2" x14ac:dyDescent="0.2">
      <c r="A43060" s="1" t="s">
        <v>42073</v>
      </c>
      <c r="B43060" t="str">
        <f t="shared" si="1404"/>
        <v>https://www.udobaer.de/out/media/public/cust/others/s0000969-2021-ch_it.pdf</v>
      </c>
    </row>
    <row r="43061" spans="1:2" x14ac:dyDescent="0.2">
      <c r="A43061" s="1" t="s">
        <v>42074</v>
      </c>
      <c r="B43061" t="str">
        <f t="shared" si="1404"/>
        <v>https://www.udobaer.de/out/media/public/cust/others/s0000969-2021-ch_it.pdf</v>
      </c>
    </row>
    <row r="43062" spans="1:2" x14ac:dyDescent="0.2">
      <c r="A43062" s="1" t="s">
        <v>42075</v>
      </c>
      <c r="B43062" t="str">
        <f t="shared" si="1404"/>
        <v>https://www.udobaer.de/out/media/public/cust/others/s0000969-2021-ch_it.pdf</v>
      </c>
    </row>
    <row r="43063" spans="1:2" x14ac:dyDescent="0.2">
      <c r="A43063" s="1" t="s">
        <v>42076</v>
      </c>
      <c r="B43063" t="str">
        <f t="shared" si="1404"/>
        <v>https://www.udobaer.de/out/media/public/cust/others/s0000969-2021-ch_it.pdf</v>
      </c>
    </row>
    <row r="43064" spans="1:2" x14ac:dyDescent="0.2">
      <c r="A43064" s="1" t="s">
        <v>42077</v>
      </c>
      <c r="B43064" t="str">
        <f t="shared" si="1404"/>
        <v>https://www.udobaer.de/out/media/public/cust/others/s0000969-2021-ch_it.pdf</v>
      </c>
    </row>
    <row r="43065" spans="1:2" x14ac:dyDescent="0.2">
      <c r="A43065" s="1" t="s">
        <v>42078</v>
      </c>
      <c r="B43065" t="str">
        <f t="shared" si="1404"/>
        <v>https://www.udobaer.de/out/media/public/cust/others/s0000969-2021-ch_it.pdf</v>
      </c>
    </row>
    <row r="43066" spans="1:2" x14ac:dyDescent="0.2">
      <c r="A43066" s="1" t="s">
        <v>42079</v>
      </c>
      <c r="B43066" t="str">
        <f t="shared" si="1404"/>
        <v>https://www.udobaer.de/out/media/public/cust/others/s0000969-2021-ch_it.pdf</v>
      </c>
    </row>
    <row r="43067" spans="1:2" x14ac:dyDescent="0.2">
      <c r="A43067" s="1" t="s">
        <v>42080</v>
      </c>
      <c r="B43067" t="str">
        <f t="shared" si="1404"/>
        <v>https://www.udobaer.de/out/media/public/cust/others/s0000969-2021-ch_it.pdf</v>
      </c>
    </row>
    <row r="43068" spans="1:2" x14ac:dyDescent="0.2">
      <c r="A43068" s="1" t="s">
        <v>42081</v>
      </c>
      <c r="B43068" t="str">
        <f t="shared" si="1404"/>
        <v>https://www.udobaer.de/out/media/public/cust/others/s0000969-2021-ch_it.pdf</v>
      </c>
    </row>
    <row r="43069" spans="1:2" x14ac:dyDescent="0.2">
      <c r="A43069" s="1" t="s">
        <v>42082</v>
      </c>
      <c r="B43069" t="str">
        <f t="shared" si="1404"/>
        <v>https://www.udobaer.de/out/media/public/cust/others/s0000969-2021-ch_it.pdf</v>
      </c>
    </row>
    <row r="43070" spans="1:2" x14ac:dyDescent="0.2">
      <c r="A43070" s="1" t="s">
        <v>42083</v>
      </c>
      <c r="B43070" t="str">
        <f t="shared" si="1404"/>
        <v>https://www.udobaer.de/out/media/public/cust/others/s0000969-2021-ch_it.pdf</v>
      </c>
    </row>
    <row r="43071" spans="1:2" x14ac:dyDescent="0.2">
      <c r="A43071" s="1" t="s">
        <v>42084</v>
      </c>
      <c r="B43071" t="str">
        <f t="shared" si="1404"/>
        <v>https://www.udobaer.de/out/media/public/cust/others/s0000969-2021-ch_it.pdf</v>
      </c>
    </row>
    <row r="43072" spans="1:2" x14ac:dyDescent="0.2">
      <c r="A43072" s="1" t="s">
        <v>42085</v>
      </c>
      <c r="B43072" t="str">
        <f t="shared" si="1404"/>
        <v>https://www.udobaer.de/out/media/public/cust/others/s0000969-2021-ch_it.pdf</v>
      </c>
    </row>
    <row r="43073" spans="1:2" x14ac:dyDescent="0.2">
      <c r="A43073" s="1" t="s">
        <v>42086</v>
      </c>
      <c r="B43073" t="str">
        <f t="shared" si="1404"/>
        <v>https://www.udobaer.de/out/media/public/cust/others/s0000969-2021-ch_it.pdf</v>
      </c>
    </row>
    <row r="43074" spans="1:2" x14ac:dyDescent="0.2">
      <c r="A43074" s="1" t="s">
        <v>42087</v>
      </c>
      <c r="B43074" t="str">
        <f t="shared" si="1404"/>
        <v>https://www.udobaer.de/out/media/public/cust/others/s0000969-2021-ch_it.pdf</v>
      </c>
    </row>
    <row r="43075" spans="1:2" x14ac:dyDescent="0.2">
      <c r="A43075" s="1" t="s">
        <v>42088</v>
      </c>
      <c r="B43075" t="str">
        <f t="shared" si="1404"/>
        <v>https://www.udobaer.de/out/media/public/cust/others/s0000969-2021-ch_it.pdf</v>
      </c>
    </row>
    <row r="43076" spans="1:2" x14ac:dyDescent="0.2">
      <c r="A43076" s="1" t="s">
        <v>42089</v>
      </c>
      <c r="B43076" t="str">
        <f t="shared" si="1404"/>
        <v>https://www.udobaer.de/out/media/public/cust/others/s0000969-2021-ch_it.pdf</v>
      </c>
    </row>
    <row r="43077" spans="1:2" x14ac:dyDescent="0.2">
      <c r="A43077" s="1" t="s">
        <v>42090</v>
      </c>
      <c r="B43077" t="str">
        <f t="shared" si="1404"/>
        <v>https://www.udobaer.de/out/media/public/cust/others/s0000969-2021-ch_it.pdf</v>
      </c>
    </row>
    <row r="43078" spans="1:2" x14ac:dyDescent="0.2">
      <c r="A43078" s="1" t="s">
        <v>42091</v>
      </c>
      <c r="B43078" t="str">
        <f t="shared" si="1404"/>
        <v>https://www.udobaer.de/out/media/public/cust/others/s0000969-2021-ch_it.pdf</v>
      </c>
    </row>
    <row r="43079" spans="1:2" x14ac:dyDescent="0.2">
      <c r="A43079" s="1" t="s">
        <v>42092</v>
      </c>
      <c r="B43079" t="str">
        <f t="shared" si="1404"/>
        <v>https://www.udobaer.de/out/media/public/cust/others/s0000969-2021-ch_it.pdf</v>
      </c>
    </row>
    <row r="43080" spans="1:2" x14ac:dyDescent="0.2">
      <c r="A43080" s="1" t="s">
        <v>42093</v>
      </c>
      <c r="B43080" t="str">
        <f t="shared" si="1404"/>
        <v>https://www.udobaer.de/out/media/public/cust/others/s0000969-2021-ch_it.pdf</v>
      </c>
    </row>
    <row r="43081" spans="1:2" x14ac:dyDescent="0.2">
      <c r="A43081" s="1" t="s">
        <v>42094</v>
      </c>
      <c r="B43081" t="str">
        <f t="shared" si="1404"/>
        <v>https://www.udobaer.de/out/media/public/cust/others/s0000969-2021-ch_it.pdf</v>
      </c>
    </row>
    <row r="43082" spans="1:2" x14ac:dyDescent="0.2">
      <c r="A43082" s="1" t="s">
        <v>42095</v>
      </c>
      <c r="B43082" t="str">
        <f t="shared" si="1404"/>
        <v>https://www.udobaer.de/out/media/public/cust/others/s0000969-2021-ch_it.pdf</v>
      </c>
    </row>
    <row r="43083" spans="1:2" x14ac:dyDescent="0.2">
      <c r="A43083" s="1" t="s">
        <v>42096</v>
      </c>
      <c r="B43083" t="str">
        <f t="shared" si="1404"/>
        <v>https://www.udobaer.de/out/media/public/cust/others/s0000969-2021-ch_it.pdf</v>
      </c>
    </row>
    <row r="43084" spans="1:2" x14ac:dyDescent="0.2">
      <c r="A43084" s="1" t="s">
        <v>42097</v>
      </c>
      <c r="B43084" t="str">
        <f t="shared" si="1404"/>
        <v>https://www.udobaer.de/out/media/public/cust/others/s0000969-2021-ch_it.pdf</v>
      </c>
    </row>
    <row r="43085" spans="1:2" x14ac:dyDescent="0.2">
      <c r="A43085" s="1" t="s">
        <v>42098</v>
      </c>
      <c r="B43085" t="str">
        <f t="shared" si="1404"/>
        <v>https://www.udobaer.de/out/media/public/cust/others/s0000969-2021-ch_it.pdf</v>
      </c>
    </row>
    <row r="43086" spans="1:2" x14ac:dyDescent="0.2">
      <c r="A43086" s="1" t="s">
        <v>42099</v>
      </c>
      <c r="B43086" t="str">
        <f t="shared" si="1404"/>
        <v>https://www.udobaer.de/out/media/public/cust/others/s0000969-2021-ch_it.pdf</v>
      </c>
    </row>
    <row r="43087" spans="1:2" x14ac:dyDescent="0.2">
      <c r="A43087" s="1" t="s">
        <v>42100</v>
      </c>
      <c r="B43087" t="str">
        <f t="shared" si="1404"/>
        <v>https://www.udobaer.de/out/media/public/cust/others/s0000969-2021-ch_it.pdf</v>
      </c>
    </row>
    <row r="43088" spans="1:2" x14ac:dyDescent="0.2">
      <c r="A43088" s="1" t="s">
        <v>42101</v>
      </c>
      <c r="B43088" t="str">
        <f t="shared" si="1404"/>
        <v>https://www.udobaer.de/out/media/public/cust/others/s0000969-2021-ch_it.pdf</v>
      </c>
    </row>
    <row r="43089" spans="1:2" x14ac:dyDescent="0.2">
      <c r="A43089" s="1" t="s">
        <v>42102</v>
      </c>
      <c r="B43089" t="str">
        <f t="shared" si="1404"/>
        <v>https://www.udobaer.de/out/media/public/cust/others/s0000969-2021-ch_it.pdf</v>
      </c>
    </row>
    <row r="43090" spans="1:2" x14ac:dyDescent="0.2">
      <c r="A43090" s="1" t="s">
        <v>42103</v>
      </c>
      <c r="B43090" t="str">
        <f t="shared" si="1404"/>
        <v>https://www.udobaer.de/out/media/public/cust/others/s0000969-2021-ch_it.pdf</v>
      </c>
    </row>
    <row r="43091" spans="1:2" x14ac:dyDescent="0.2">
      <c r="A43091" s="1" t="s">
        <v>42104</v>
      </c>
      <c r="B43091" t="str">
        <f t="shared" si="1404"/>
        <v>https://www.udobaer.de/out/media/public/cust/others/s0000969-2021-ch_it.pdf</v>
      </c>
    </row>
    <row r="43092" spans="1:2" x14ac:dyDescent="0.2">
      <c r="A43092" s="1" t="s">
        <v>42105</v>
      </c>
      <c r="B43092" t="str">
        <f t="shared" si="1404"/>
        <v>https://www.udobaer.de/out/media/public/cust/others/s0000969-2021-ch_it.pdf</v>
      </c>
    </row>
    <row r="43093" spans="1:2" x14ac:dyDescent="0.2">
      <c r="A43093" s="1" t="s">
        <v>42106</v>
      </c>
      <c r="B43093" t="str">
        <f t="shared" si="1404"/>
        <v>https://www.udobaer.de/out/media/public/cust/others/s0000969-2021-ch_it.pdf</v>
      </c>
    </row>
    <row r="43094" spans="1:2" x14ac:dyDescent="0.2">
      <c r="A43094" s="1" t="s">
        <v>42107</v>
      </c>
      <c r="B43094" t="str">
        <f t="shared" si="1404"/>
        <v>https://www.udobaer.de/out/media/public/cust/others/s0000969-2021-ch_it.pdf</v>
      </c>
    </row>
    <row r="43095" spans="1:2" x14ac:dyDescent="0.2">
      <c r="A43095" s="1" t="s">
        <v>42108</v>
      </c>
      <c r="B43095" t="str">
        <f t="shared" si="1404"/>
        <v>https://www.udobaer.de/out/media/public/cust/others/s0000969-2021-ch_it.pdf</v>
      </c>
    </row>
    <row r="43096" spans="1:2" x14ac:dyDescent="0.2">
      <c r="A43096" s="1" t="s">
        <v>42109</v>
      </c>
      <c r="B43096" t="str">
        <f t="shared" si="1404"/>
        <v>https://www.udobaer.de/out/media/public/cust/others/s0000969-2021-ch_it.pdf</v>
      </c>
    </row>
    <row r="43097" spans="1:2" x14ac:dyDescent="0.2">
      <c r="A43097" s="1" t="s">
        <v>42110</v>
      </c>
      <c r="B43097" t="str">
        <f t="shared" si="1404"/>
        <v>https://www.udobaer.de/out/media/public/cust/others/s0000969-2021-ch_it.pdf</v>
      </c>
    </row>
    <row r="43098" spans="1:2" x14ac:dyDescent="0.2">
      <c r="A43098" s="1" t="s">
        <v>42111</v>
      </c>
      <c r="B43098" t="str">
        <f t="shared" ref="B43098:B43161" si="1405">HYPERLINK("https://www.udobaer.de/out/media/public/cust/others/s0000969-2021-ch_it.pdf")</f>
        <v>https://www.udobaer.de/out/media/public/cust/others/s0000969-2021-ch_it.pdf</v>
      </c>
    </row>
    <row r="43099" spans="1:2" x14ac:dyDescent="0.2">
      <c r="A43099" s="1" t="s">
        <v>42112</v>
      </c>
      <c r="B43099" t="str">
        <f t="shared" si="1405"/>
        <v>https://www.udobaer.de/out/media/public/cust/others/s0000969-2021-ch_it.pdf</v>
      </c>
    </row>
    <row r="43100" spans="1:2" x14ac:dyDescent="0.2">
      <c r="A43100" s="1" t="s">
        <v>42113</v>
      </c>
      <c r="B43100" t="str">
        <f t="shared" si="1405"/>
        <v>https://www.udobaer.de/out/media/public/cust/others/s0000969-2021-ch_it.pdf</v>
      </c>
    </row>
    <row r="43101" spans="1:2" x14ac:dyDescent="0.2">
      <c r="A43101" s="1" t="s">
        <v>42114</v>
      </c>
      <c r="B43101" t="str">
        <f t="shared" si="1405"/>
        <v>https://www.udobaer.de/out/media/public/cust/others/s0000969-2021-ch_it.pdf</v>
      </c>
    </row>
    <row r="43102" spans="1:2" x14ac:dyDescent="0.2">
      <c r="A43102" s="1" t="s">
        <v>42115</v>
      </c>
      <c r="B43102" t="str">
        <f t="shared" si="1405"/>
        <v>https://www.udobaer.de/out/media/public/cust/others/s0000969-2021-ch_it.pdf</v>
      </c>
    </row>
    <row r="43103" spans="1:2" x14ac:dyDescent="0.2">
      <c r="A43103" s="1" t="s">
        <v>42116</v>
      </c>
      <c r="B43103" t="str">
        <f t="shared" si="1405"/>
        <v>https://www.udobaer.de/out/media/public/cust/others/s0000969-2021-ch_it.pdf</v>
      </c>
    </row>
    <row r="43104" spans="1:2" x14ac:dyDescent="0.2">
      <c r="A43104" s="1" t="s">
        <v>42117</v>
      </c>
      <c r="B43104" t="str">
        <f t="shared" si="1405"/>
        <v>https://www.udobaer.de/out/media/public/cust/others/s0000969-2021-ch_it.pdf</v>
      </c>
    </row>
    <row r="43105" spans="1:2" x14ac:dyDescent="0.2">
      <c r="A43105" s="1" t="s">
        <v>42118</v>
      </c>
      <c r="B43105" t="str">
        <f t="shared" si="1405"/>
        <v>https://www.udobaer.de/out/media/public/cust/others/s0000969-2021-ch_it.pdf</v>
      </c>
    </row>
    <row r="43106" spans="1:2" x14ac:dyDescent="0.2">
      <c r="A43106" s="1" t="s">
        <v>42119</v>
      </c>
      <c r="B43106" t="str">
        <f t="shared" si="1405"/>
        <v>https://www.udobaer.de/out/media/public/cust/others/s0000969-2021-ch_it.pdf</v>
      </c>
    </row>
    <row r="43107" spans="1:2" x14ac:dyDescent="0.2">
      <c r="A43107" s="1" t="s">
        <v>42120</v>
      </c>
      <c r="B43107" t="str">
        <f t="shared" si="1405"/>
        <v>https://www.udobaer.de/out/media/public/cust/others/s0000969-2021-ch_it.pdf</v>
      </c>
    </row>
    <row r="43108" spans="1:2" x14ac:dyDescent="0.2">
      <c r="A43108" s="1" t="s">
        <v>42121</v>
      </c>
      <c r="B43108" t="str">
        <f t="shared" si="1405"/>
        <v>https://www.udobaer.de/out/media/public/cust/others/s0000969-2021-ch_it.pdf</v>
      </c>
    </row>
    <row r="43109" spans="1:2" x14ac:dyDescent="0.2">
      <c r="A43109" s="1" t="s">
        <v>42122</v>
      </c>
      <c r="B43109" t="str">
        <f t="shared" si="1405"/>
        <v>https://www.udobaer.de/out/media/public/cust/others/s0000969-2021-ch_it.pdf</v>
      </c>
    </row>
    <row r="43110" spans="1:2" x14ac:dyDescent="0.2">
      <c r="A43110" s="1" t="s">
        <v>42123</v>
      </c>
      <c r="B43110" t="str">
        <f t="shared" si="1405"/>
        <v>https://www.udobaer.de/out/media/public/cust/others/s0000969-2021-ch_it.pdf</v>
      </c>
    </row>
    <row r="43111" spans="1:2" x14ac:dyDescent="0.2">
      <c r="A43111" s="1" t="s">
        <v>42124</v>
      </c>
      <c r="B43111" t="str">
        <f t="shared" si="1405"/>
        <v>https://www.udobaer.de/out/media/public/cust/others/s0000969-2021-ch_it.pdf</v>
      </c>
    </row>
    <row r="43112" spans="1:2" x14ac:dyDescent="0.2">
      <c r="A43112" s="1" t="s">
        <v>42125</v>
      </c>
      <c r="B43112" t="str">
        <f t="shared" si="1405"/>
        <v>https://www.udobaer.de/out/media/public/cust/others/s0000969-2021-ch_it.pdf</v>
      </c>
    </row>
    <row r="43113" spans="1:2" x14ac:dyDescent="0.2">
      <c r="A43113" s="1" t="s">
        <v>42126</v>
      </c>
      <c r="B43113" t="str">
        <f t="shared" si="1405"/>
        <v>https://www.udobaer.de/out/media/public/cust/others/s0000969-2021-ch_it.pdf</v>
      </c>
    </row>
    <row r="43114" spans="1:2" x14ac:dyDescent="0.2">
      <c r="A43114" s="1" t="s">
        <v>42127</v>
      </c>
      <c r="B43114" t="str">
        <f t="shared" si="1405"/>
        <v>https://www.udobaer.de/out/media/public/cust/others/s0000969-2021-ch_it.pdf</v>
      </c>
    </row>
    <row r="43115" spans="1:2" x14ac:dyDescent="0.2">
      <c r="A43115" s="1" t="s">
        <v>42128</v>
      </c>
      <c r="B43115" t="str">
        <f t="shared" si="1405"/>
        <v>https://www.udobaer.de/out/media/public/cust/others/s0000969-2021-ch_it.pdf</v>
      </c>
    </row>
    <row r="43116" spans="1:2" x14ac:dyDescent="0.2">
      <c r="A43116" s="1" t="s">
        <v>42129</v>
      </c>
      <c r="B43116" t="str">
        <f t="shared" si="1405"/>
        <v>https://www.udobaer.de/out/media/public/cust/others/s0000969-2021-ch_it.pdf</v>
      </c>
    </row>
    <row r="43117" spans="1:2" x14ac:dyDescent="0.2">
      <c r="A43117" s="1" t="s">
        <v>42130</v>
      </c>
      <c r="B43117" t="str">
        <f t="shared" si="1405"/>
        <v>https://www.udobaer.de/out/media/public/cust/others/s0000969-2021-ch_it.pdf</v>
      </c>
    </row>
    <row r="43118" spans="1:2" x14ac:dyDescent="0.2">
      <c r="A43118" s="1" t="s">
        <v>42131</v>
      </c>
      <c r="B43118" t="str">
        <f t="shared" si="1405"/>
        <v>https://www.udobaer.de/out/media/public/cust/others/s0000969-2021-ch_it.pdf</v>
      </c>
    </row>
    <row r="43119" spans="1:2" x14ac:dyDescent="0.2">
      <c r="A43119" s="1" t="s">
        <v>42132</v>
      </c>
      <c r="B43119" t="str">
        <f t="shared" si="1405"/>
        <v>https://www.udobaer.de/out/media/public/cust/others/s0000969-2021-ch_it.pdf</v>
      </c>
    </row>
    <row r="43120" spans="1:2" x14ac:dyDescent="0.2">
      <c r="A43120" s="1" t="s">
        <v>42133</v>
      </c>
      <c r="B43120" t="str">
        <f t="shared" si="1405"/>
        <v>https://www.udobaer.de/out/media/public/cust/others/s0000969-2021-ch_it.pdf</v>
      </c>
    </row>
    <row r="43121" spans="1:2" x14ac:dyDescent="0.2">
      <c r="A43121" s="1" t="s">
        <v>42134</v>
      </c>
      <c r="B43121" t="str">
        <f t="shared" si="1405"/>
        <v>https://www.udobaer.de/out/media/public/cust/others/s0000969-2021-ch_it.pdf</v>
      </c>
    </row>
    <row r="43122" spans="1:2" x14ac:dyDescent="0.2">
      <c r="A43122" s="1" t="s">
        <v>42135</v>
      </c>
      <c r="B43122" t="str">
        <f t="shared" si="1405"/>
        <v>https://www.udobaer.de/out/media/public/cust/others/s0000969-2021-ch_it.pdf</v>
      </c>
    </row>
    <row r="43123" spans="1:2" x14ac:dyDescent="0.2">
      <c r="A43123" s="1" t="s">
        <v>42136</v>
      </c>
      <c r="B43123" t="str">
        <f t="shared" si="1405"/>
        <v>https://www.udobaer.de/out/media/public/cust/others/s0000969-2021-ch_it.pdf</v>
      </c>
    </row>
    <row r="43124" spans="1:2" x14ac:dyDescent="0.2">
      <c r="A43124" s="1" t="s">
        <v>42137</v>
      </c>
      <c r="B43124" t="str">
        <f t="shared" si="1405"/>
        <v>https://www.udobaer.de/out/media/public/cust/others/s0000969-2021-ch_it.pdf</v>
      </c>
    </row>
    <row r="43125" spans="1:2" x14ac:dyDescent="0.2">
      <c r="A43125" s="1" t="s">
        <v>42138</v>
      </c>
      <c r="B43125" t="str">
        <f t="shared" si="1405"/>
        <v>https://www.udobaer.de/out/media/public/cust/others/s0000969-2021-ch_it.pdf</v>
      </c>
    </row>
    <row r="43126" spans="1:2" x14ac:dyDescent="0.2">
      <c r="A43126" s="1" t="s">
        <v>42139</v>
      </c>
      <c r="B43126" t="str">
        <f t="shared" si="1405"/>
        <v>https://www.udobaer.de/out/media/public/cust/others/s0000969-2021-ch_it.pdf</v>
      </c>
    </row>
    <row r="43127" spans="1:2" x14ac:dyDescent="0.2">
      <c r="A43127" s="1" t="s">
        <v>42140</v>
      </c>
      <c r="B43127" t="str">
        <f t="shared" si="1405"/>
        <v>https://www.udobaer.de/out/media/public/cust/others/s0000969-2021-ch_it.pdf</v>
      </c>
    </row>
    <row r="43128" spans="1:2" x14ac:dyDescent="0.2">
      <c r="A43128" s="1" t="s">
        <v>42141</v>
      </c>
      <c r="B43128" t="str">
        <f t="shared" si="1405"/>
        <v>https://www.udobaer.de/out/media/public/cust/others/s0000969-2021-ch_it.pdf</v>
      </c>
    </row>
    <row r="43129" spans="1:2" x14ac:dyDescent="0.2">
      <c r="A43129" s="1" t="s">
        <v>42142</v>
      </c>
      <c r="B43129" t="str">
        <f t="shared" si="1405"/>
        <v>https://www.udobaer.de/out/media/public/cust/others/s0000969-2021-ch_it.pdf</v>
      </c>
    </row>
    <row r="43130" spans="1:2" x14ac:dyDescent="0.2">
      <c r="A43130" s="1" t="s">
        <v>42143</v>
      </c>
      <c r="B43130" t="str">
        <f t="shared" si="1405"/>
        <v>https://www.udobaer.de/out/media/public/cust/others/s0000969-2021-ch_it.pdf</v>
      </c>
    </row>
    <row r="43131" spans="1:2" x14ac:dyDescent="0.2">
      <c r="A43131" s="1" t="s">
        <v>42144</v>
      </c>
      <c r="B43131" t="str">
        <f t="shared" si="1405"/>
        <v>https://www.udobaer.de/out/media/public/cust/others/s0000969-2021-ch_it.pdf</v>
      </c>
    </row>
    <row r="43132" spans="1:2" x14ac:dyDescent="0.2">
      <c r="A43132" s="1" t="s">
        <v>42145</v>
      </c>
      <c r="B43132" t="str">
        <f t="shared" si="1405"/>
        <v>https://www.udobaer.de/out/media/public/cust/others/s0000969-2021-ch_it.pdf</v>
      </c>
    </row>
    <row r="43133" spans="1:2" x14ac:dyDescent="0.2">
      <c r="A43133" s="1" t="s">
        <v>42146</v>
      </c>
      <c r="B43133" t="str">
        <f t="shared" si="1405"/>
        <v>https://www.udobaer.de/out/media/public/cust/others/s0000969-2021-ch_it.pdf</v>
      </c>
    </row>
    <row r="43134" spans="1:2" x14ac:dyDescent="0.2">
      <c r="A43134" s="1" t="s">
        <v>42147</v>
      </c>
      <c r="B43134" t="str">
        <f t="shared" si="1405"/>
        <v>https://www.udobaer.de/out/media/public/cust/others/s0000969-2021-ch_it.pdf</v>
      </c>
    </row>
    <row r="43135" spans="1:2" x14ac:dyDescent="0.2">
      <c r="A43135" s="1" t="s">
        <v>42148</v>
      </c>
      <c r="B43135" t="str">
        <f t="shared" si="1405"/>
        <v>https://www.udobaer.de/out/media/public/cust/others/s0000969-2021-ch_it.pdf</v>
      </c>
    </row>
    <row r="43136" spans="1:2" x14ac:dyDescent="0.2">
      <c r="A43136" s="1" t="s">
        <v>42149</v>
      </c>
      <c r="B43136" t="str">
        <f t="shared" si="1405"/>
        <v>https://www.udobaer.de/out/media/public/cust/others/s0000969-2021-ch_it.pdf</v>
      </c>
    </row>
    <row r="43137" spans="1:2" x14ac:dyDescent="0.2">
      <c r="A43137" s="1" t="s">
        <v>42150</v>
      </c>
      <c r="B43137" t="str">
        <f t="shared" si="1405"/>
        <v>https://www.udobaer.de/out/media/public/cust/others/s0000969-2021-ch_it.pdf</v>
      </c>
    </row>
    <row r="43138" spans="1:2" x14ac:dyDescent="0.2">
      <c r="A43138" s="1" t="s">
        <v>42151</v>
      </c>
      <c r="B43138" t="str">
        <f t="shared" si="1405"/>
        <v>https://www.udobaer.de/out/media/public/cust/others/s0000969-2021-ch_it.pdf</v>
      </c>
    </row>
    <row r="43139" spans="1:2" x14ac:dyDescent="0.2">
      <c r="A43139" s="1" t="s">
        <v>42152</v>
      </c>
      <c r="B43139" t="str">
        <f t="shared" si="1405"/>
        <v>https://www.udobaer.de/out/media/public/cust/others/s0000969-2021-ch_it.pdf</v>
      </c>
    </row>
    <row r="43140" spans="1:2" x14ac:dyDescent="0.2">
      <c r="A43140" s="1" t="s">
        <v>42153</v>
      </c>
      <c r="B43140" t="str">
        <f t="shared" si="1405"/>
        <v>https://www.udobaer.de/out/media/public/cust/others/s0000969-2021-ch_it.pdf</v>
      </c>
    </row>
    <row r="43141" spans="1:2" x14ac:dyDescent="0.2">
      <c r="A43141" s="1" t="s">
        <v>42154</v>
      </c>
      <c r="B43141" t="str">
        <f t="shared" si="1405"/>
        <v>https://www.udobaer.de/out/media/public/cust/others/s0000969-2021-ch_it.pdf</v>
      </c>
    </row>
    <row r="43142" spans="1:2" x14ac:dyDescent="0.2">
      <c r="A43142" s="1" t="s">
        <v>42155</v>
      </c>
      <c r="B43142" t="str">
        <f t="shared" si="1405"/>
        <v>https://www.udobaer.de/out/media/public/cust/others/s0000969-2021-ch_it.pdf</v>
      </c>
    </row>
    <row r="43143" spans="1:2" x14ac:dyDescent="0.2">
      <c r="A43143" s="1" t="s">
        <v>42156</v>
      </c>
      <c r="B43143" t="str">
        <f t="shared" si="1405"/>
        <v>https://www.udobaer.de/out/media/public/cust/others/s0000969-2021-ch_it.pdf</v>
      </c>
    </row>
    <row r="43144" spans="1:2" x14ac:dyDescent="0.2">
      <c r="A43144" s="1" t="s">
        <v>42157</v>
      </c>
      <c r="B43144" t="str">
        <f t="shared" si="1405"/>
        <v>https://www.udobaer.de/out/media/public/cust/others/s0000969-2021-ch_it.pdf</v>
      </c>
    </row>
    <row r="43145" spans="1:2" x14ac:dyDescent="0.2">
      <c r="A43145" s="1" t="s">
        <v>42158</v>
      </c>
      <c r="B43145" t="str">
        <f t="shared" si="1405"/>
        <v>https://www.udobaer.de/out/media/public/cust/others/s0000969-2021-ch_it.pdf</v>
      </c>
    </row>
    <row r="43146" spans="1:2" x14ac:dyDescent="0.2">
      <c r="A43146" s="1" t="s">
        <v>42159</v>
      </c>
      <c r="B43146" t="str">
        <f t="shared" si="1405"/>
        <v>https://www.udobaer.de/out/media/public/cust/others/s0000969-2021-ch_it.pdf</v>
      </c>
    </row>
    <row r="43147" spans="1:2" x14ac:dyDescent="0.2">
      <c r="A43147" s="1" t="s">
        <v>42160</v>
      </c>
      <c r="B43147" t="str">
        <f t="shared" si="1405"/>
        <v>https://www.udobaer.de/out/media/public/cust/others/s0000969-2021-ch_it.pdf</v>
      </c>
    </row>
    <row r="43148" spans="1:2" x14ac:dyDescent="0.2">
      <c r="A43148" s="1" t="s">
        <v>42161</v>
      </c>
      <c r="B43148" t="str">
        <f t="shared" si="1405"/>
        <v>https://www.udobaer.de/out/media/public/cust/others/s0000969-2021-ch_it.pdf</v>
      </c>
    </row>
    <row r="43149" spans="1:2" x14ac:dyDescent="0.2">
      <c r="A43149" s="1" t="s">
        <v>42162</v>
      </c>
      <c r="B43149" t="str">
        <f t="shared" si="1405"/>
        <v>https://www.udobaer.de/out/media/public/cust/others/s0000969-2021-ch_it.pdf</v>
      </c>
    </row>
    <row r="43150" spans="1:2" x14ac:dyDescent="0.2">
      <c r="A43150" s="1" t="s">
        <v>42163</v>
      </c>
      <c r="B43150" t="str">
        <f t="shared" si="1405"/>
        <v>https://www.udobaer.de/out/media/public/cust/others/s0000969-2021-ch_it.pdf</v>
      </c>
    </row>
    <row r="43151" spans="1:2" x14ac:dyDescent="0.2">
      <c r="A43151" s="1" t="s">
        <v>42164</v>
      </c>
      <c r="B43151" t="str">
        <f t="shared" si="1405"/>
        <v>https://www.udobaer.de/out/media/public/cust/others/s0000969-2021-ch_it.pdf</v>
      </c>
    </row>
    <row r="43152" spans="1:2" x14ac:dyDescent="0.2">
      <c r="A43152" s="1" t="s">
        <v>42165</v>
      </c>
      <c r="B43152" t="str">
        <f t="shared" si="1405"/>
        <v>https://www.udobaer.de/out/media/public/cust/others/s0000969-2021-ch_it.pdf</v>
      </c>
    </row>
    <row r="43153" spans="1:2" x14ac:dyDescent="0.2">
      <c r="A43153" s="1" t="s">
        <v>42166</v>
      </c>
      <c r="B43153" t="str">
        <f t="shared" si="1405"/>
        <v>https://www.udobaer.de/out/media/public/cust/others/s0000969-2021-ch_it.pdf</v>
      </c>
    </row>
    <row r="43154" spans="1:2" x14ac:dyDescent="0.2">
      <c r="A43154" s="1" t="s">
        <v>42167</v>
      </c>
      <c r="B43154" t="str">
        <f t="shared" si="1405"/>
        <v>https://www.udobaer.de/out/media/public/cust/others/s0000969-2021-ch_it.pdf</v>
      </c>
    </row>
    <row r="43155" spans="1:2" x14ac:dyDescent="0.2">
      <c r="A43155" s="1" t="s">
        <v>42168</v>
      </c>
      <c r="B43155" t="str">
        <f t="shared" si="1405"/>
        <v>https://www.udobaer.de/out/media/public/cust/others/s0000969-2021-ch_it.pdf</v>
      </c>
    </row>
    <row r="43156" spans="1:2" x14ac:dyDescent="0.2">
      <c r="A43156" s="1" t="s">
        <v>42169</v>
      </c>
      <c r="B43156" t="str">
        <f t="shared" si="1405"/>
        <v>https://www.udobaer.de/out/media/public/cust/others/s0000969-2021-ch_it.pdf</v>
      </c>
    </row>
    <row r="43157" spans="1:2" x14ac:dyDescent="0.2">
      <c r="A43157" s="1" t="s">
        <v>42170</v>
      </c>
      <c r="B43157" t="str">
        <f t="shared" si="1405"/>
        <v>https://www.udobaer.de/out/media/public/cust/others/s0000969-2021-ch_it.pdf</v>
      </c>
    </row>
    <row r="43158" spans="1:2" x14ac:dyDescent="0.2">
      <c r="A43158" s="1" t="s">
        <v>42171</v>
      </c>
      <c r="B43158" t="str">
        <f t="shared" si="1405"/>
        <v>https://www.udobaer.de/out/media/public/cust/others/s0000969-2021-ch_it.pdf</v>
      </c>
    </row>
    <row r="43159" spans="1:2" x14ac:dyDescent="0.2">
      <c r="A43159" s="1" t="s">
        <v>42172</v>
      </c>
      <c r="B43159" t="str">
        <f t="shared" si="1405"/>
        <v>https://www.udobaer.de/out/media/public/cust/others/s0000969-2021-ch_it.pdf</v>
      </c>
    </row>
    <row r="43160" spans="1:2" x14ac:dyDescent="0.2">
      <c r="A43160" s="1" t="s">
        <v>42173</v>
      </c>
      <c r="B43160" t="str">
        <f t="shared" si="1405"/>
        <v>https://www.udobaer.de/out/media/public/cust/others/s0000969-2021-ch_it.pdf</v>
      </c>
    </row>
    <row r="43161" spans="1:2" x14ac:dyDescent="0.2">
      <c r="A43161" s="1" t="s">
        <v>42174</v>
      </c>
      <c r="B43161" t="str">
        <f t="shared" si="1405"/>
        <v>https://www.udobaer.de/out/media/public/cust/others/s0000969-2021-ch_it.pdf</v>
      </c>
    </row>
    <row r="43162" spans="1:2" x14ac:dyDescent="0.2">
      <c r="A43162" s="1" t="s">
        <v>42175</v>
      </c>
      <c r="B43162" t="str">
        <f t="shared" ref="B43162:B43193" si="1406">HYPERLINK("https://www.udobaer.de/out/media/public/cust/others/s0000969-2021-ch_it.pdf")</f>
        <v>https://www.udobaer.de/out/media/public/cust/others/s0000969-2021-ch_it.pdf</v>
      </c>
    </row>
    <row r="43163" spans="1:2" x14ac:dyDescent="0.2">
      <c r="A43163" s="1" t="s">
        <v>42176</v>
      </c>
      <c r="B43163" t="str">
        <f t="shared" si="1406"/>
        <v>https://www.udobaer.de/out/media/public/cust/others/s0000969-2021-ch_it.pdf</v>
      </c>
    </row>
    <row r="43164" spans="1:2" x14ac:dyDescent="0.2">
      <c r="A43164" s="1" t="s">
        <v>42177</v>
      </c>
      <c r="B43164" t="str">
        <f t="shared" si="1406"/>
        <v>https://www.udobaer.de/out/media/public/cust/others/s0000969-2021-ch_it.pdf</v>
      </c>
    </row>
    <row r="43165" spans="1:2" x14ac:dyDescent="0.2">
      <c r="A43165" s="1" t="s">
        <v>42178</v>
      </c>
      <c r="B43165" t="str">
        <f t="shared" si="1406"/>
        <v>https://www.udobaer.de/out/media/public/cust/others/s0000969-2021-ch_it.pdf</v>
      </c>
    </row>
    <row r="43166" spans="1:2" x14ac:dyDescent="0.2">
      <c r="A43166" s="1" t="s">
        <v>42179</v>
      </c>
      <c r="B43166" t="str">
        <f t="shared" si="1406"/>
        <v>https://www.udobaer.de/out/media/public/cust/others/s0000969-2021-ch_it.pdf</v>
      </c>
    </row>
    <row r="43167" spans="1:2" x14ac:dyDescent="0.2">
      <c r="A43167" s="1" t="s">
        <v>42180</v>
      </c>
      <c r="B43167" t="str">
        <f t="shared" si="1406"/>
        <v>https://www.udobaer.de/out/media/public/cust/others/s0000969-2021-ch_it.pdf</v>
      </c>
    </row>
    <row r="43168" spans="1:2" x14ac:dyDescent="0.2">
      <c r="A43168" s="1" t="s">
        <v>42181</v>
      </c>
      <c r="B43168" t="str">
        <f t="shared" si="1406"/>
        <v>https://www.udobaer.de/out/media/public/cust/others/s0000969-2021-ch_it.pdf</v>
      </c>
    </row>
    <row r="43169" spans="1:2" x14ac:dyDescent="0.2">
      <c r="A43169" s="1" t="s">
        <v>42182</v>
      </c>
      <c r="B43169" t="str">
        <f t="shared" si="1406"/>
        <v>https://www.udobaer.de/out/media/public/cust/others/s0000969-2021-ch_it.pdf</v>
      </c>
    </row>
    <row r="43170" spans="1:2" x14ac:dyDescent="0.2">
      <c r="A43170" s="1" t="s">
        <v>42183</v>
      </c>
      <c r="B43170" t="str">
        <f t="shared" si="1406"/>
        <v>https://www.udobaer.de/out/media/public/cust/others/s0000969-2021-ch_it.pdf</v>
      </c>
    </row>
    <row r="43171" spans="1:2" x14ac:dyDescent="0.2">
      <c r="A43171" s="1" t="s">
        <v>42184</v>
      </c>
      <c r="B43171" t="str">
        <f t="shared" si="1406"/>
        <v>https://www.udobaer.de/out/media/public/cust/others/s0000969-2021-ch_it.pdf</v>
      </c>
    </row>
    <row r="43172" spans="1:2" x14ac:dyDescent="0.2">
      <c r="A43172" s="1" t="s">
        <v>42185</v>
      </c>
      <c r="B43172" t="str">
        <f t="shared" si="1406"/>
        <v>https://www.udobaer.de/out/media/public/cust/others/s0000969-2021-ch_it.pdf</v>
      </c>
    </row>
    <row r="43173" spans="1:2" x14ac:dyDescent="0.2">
      <c r="A43173" s="1" t="s">
        <v>42186</v>
      </c>
      <c r="B43173" t="str">
        <f t="shared" si="1406"/>
        <v>https://www.udobaer.de/out/media/public/cust/others/s0000969-2021-ch_it.pdf</v>
      </c>
    </row>
    <row r="43174" spans="1:2" x14ac:dyDescent="0.2">
      <c r="A43174" s="1" t="s">
        <v>42187</v>
      </c>
      <c r="B43174" t="str">
        <f t="shared" si="1406"/>
        <v>https://www.udobaer.de/out/media/public/cust/others/s0000969-2021-ch_it.pdf</v>
      </c>
    </row>
    <row r="43175" spans="1:2" x14ac:dyDescent="0.2">
      <c r="A43175" s="1" t="s">
        <v>42188</v>
      </c>
      <c r="B43175" t="str">
        <f t="shared" si="1406"/>
        <v>https://www.udobaer.de/out/media/public/cust/others/s0000969-2021-ch_it.pdf</v>
      </c>
    </row>
    <row r="43176" spans="1:2" x14ac:dyDescent="0.2">
      <c r="A43176" s="1" t="s">
        <v>42189</v>
      </c>
      <c r="B43176" t="str">
        <f t="shared" si="1406"/>
        <v>https://www.udobaer.de/out/media/public/cust/others/s0000969-2021-ch_it.pdf</v>
      </c>
    </row>
    <row r="43177" spans="1:2" x14ac:dyDescent="0.2">
      <c r="A43177" s="1" t="s">
        <v>42190</v>
      </c>
      <c r="B43177" t="str">
        <f t="shared" si="1406"/>
        <v>https://www.udobaer.de/out/media/public/cust/others/s0000969-2021-ch_it.pdf</v>
      </c>
    </row>
    <row r="43178" spans="1:2" x14ac:dyDescent="0.2">
      <c r="A43178" s="1" t="s">
        <v>42191</v>
      </c>
      <c r="B43178" t="str">
        <f t="shared" si="1406"/>
        <v>https://www.udobaer.de/out/media/public/cust/others/s0000969-2021-ch_it.pdf</v>
      </c>
    </row>
    <row r="43179" spans="1:2" x14ac:dyDescent="0.2">
      <c r="A43179" s="1" t="s">
        <v>42192</v>
      </c>
      <c r="B43179" t="str">
        <f t="shared" si="1406"/>
        <v>https://www.udobaer.de/out/media/public/cust/others/s0000969-2021-ch_it.pdf</v>
      </c>
    </row>
    <row r="43180" spans="1:2" x14ac:dyDescent="0.2">
      <c r="A43180" s="1" t="s">
        <v>42193</v>
      </c>
      <c r="B43180" t="str">
        <f t="shared" si="1406"/>
        <v>https://www.udobaer.de/out/media/public/cust/others/s0000969-2021-ch_it.pdf</v>
      </c>
    </row>
    <row r="43181" spans="1:2" x14ac:dyDescent="0.2">
      <c r="A43181" s="1" t="s">
        <v>42194</v>
      </c>
      <c r="B43181" t="str">
        <f t="shared" si="1406"/>
        <v>https://www.udobaer.de/out/media/public/cust/others/s0000969-2021-ch_it.pdf</v>
      </c>
    </row>
    <row r="43182" spans="1:2" x14ac:dyDescent="0.2">
      <c r="A43182" s="1" t="s">
        <v>42195</v>
      </c>
      <c r="B43182" t="str">
        <f t="shared" si="1406"/>
        <v>https://www.udobaer.de/out/media/public/cust/others/s0000969-2021-ch_it.pdf</v>
      </c>
    </row>
    <row r="43183" spans="1:2" x14ac:dyDescent="0.2">
      <c r="A43183" s="1" t="s">
        <v>42196</v>
      </c>
      <c r="B43183" t="str">
        <f t="shared" si="1406"/>
        <v>https://www.udobaer.de/out/media/public/cust/others/s0000969-2021-ch_it.pdf</v>
      </c>
    </row>
    <row r="43184" spans="1:2" x14ac:dyDescent="0.2">
      <c r="A43184" s="1" t="s">
        <v>42197</v>
      </c>
      <c r="B43184" t="str">
        <f t="shared" si="1406"/>
        <v>https://www.udobaer.de/out/media/public/cust/others/s0000969-2021-ch_it.pdf</v>
      </c>
    </row>
    <row r="43185" spans="1:2" x14ac:dyDescent="0.2">
      <c r="A43185" s="1" t="s">
        <v>42198</v>
      </c>
      <c r="B43185" t="str">
        <f t="shared" si="1406"/>
        <v>https://www.udobaer.de/out/media/public/cust/others/s0000969-2021-ch_it.pdf</v>
      </c>
    </row>
    <row r="43186" spans="1:2" x14ac:dyDescent="0.2">
      <c r="A43186" s="1" t="s">
        <v>42199</v>
      </c>
      <c r="B43186" t="str">
        <f t="shared" si="1406"/>
        <v>https://www.udobaer.de/out/media/public/cust/others/s0000969-2021-ch_it.pdf</v>
      </c>
    </row>
    <row r="43187" spans="1:2" x14ac:dyDescent="0.2">
      <c r="A43187" s="1" t="s">
        <v>42200</v>
      </c>
      <c r="B43187" t="str">
        <f t="shared" si="1406"/>
        <v>https://www.udobaer.de/out/media/public/cust/others/s0000969-2021-ch_it.pdf</v>
      </c>
    </row>
    <row r="43188" spans="1:2" x14ac:dyDescent="0.2">
      <c r="A43188" s="1" t="s">
        <v>42201</v>
      </c>
      <c r="B43188" t="str">
        <f t="shared" si="1406"/>
        <v>https://www.udobaer.de/out/media/public/cust/others/s0000969-2021-ch_it.pdf</v>
      </c>
    </row>
    <row r="43189" spans="1:2" x14ac:dyDescent="0.2">
      <c r="A43189" s="1" t="s">
        <v>42203</v>
      </c>
      <c r="B43189" t="str">
        <f t="shared" si="1406"/>
        <v>https://www.udobaer.de/out/media/public/cust/others/s0000969-2021-ch_it.pdf</v>
      </c>
    </row>
    <row r="43190" spans="1:2" x14ac:dyDescent="0.2">
      <c r="A43190" s="1" t="s">
        <v>42204</v>
      </c>
      <c r="B43190" t="str">
        <f t="shared" si="1406"/>
        <v>https://www.udobaer.de/out/media/public/cust/others/s0000969-2021-ch_it.pdf</v>
      </c>
    </row>
    <row r="43191" spans="1:2" x14ac:dyDescent="0.2">
      <c r="A43191" s="1" t="s">
        <v>42205</v>
      </c>
      <c r="B43191" t="str">
        <f t="shared" si="1406"/>
        <v>https://www.udobaer.de/out/media/public/cust/others/s0000969-2021-ch_it.pdf</v>
      </c>
    </row>
    <row r="43192" spans="1:2" x14ac:dyDescent="0.2">
      <c r="A43192" s="1" t="s">
        <v>42278</v>
      </c>
      <c r="B43192" t="str">
        <f t="shared" si="1406"/>
        <v>https://www.udobaer.de/out/media/public/cust/others/s0000969-2021-ch_it.pdf</v>
      </c>
    </row>
    <row r="43193" spans="1:2" x14ac:dyDescent="0.2">
      <c r="A43193" s="1" t="s">
        <v>42279</v>
      </c>
      <c r="B43193" t="str">
        <f t="shared" si="1406"/>
        <v>https://www.udobaer.de/out/media/public/cust/others/s0000969-2021-ch_it.pdf</v>
      </c>
    </row>
    <row r="43194" spans="1:2" x14ac:dyDescent="0.2">
      <c r="A43194" s="1" t="s">
        <v>35677</v>
      </c>
      <c r="B43194" t="str">
        <f t="shared" ref="B43194:B43238" si="1407">HYPERLINK("https://www.udobaer.de/out/media/public/cust/others/s0000970-2021-ch_it.pdf")</f>
        <v>https://www.udobaer.de/out/media/public/cust/others/s0000970-2021-ch_it.pdf</v>
      </c>
    </row>
    <row r="43195" spans="1:2" x14ac:dyDescent="0.2">
      <c r="A43195" s="1" t="s">
        <v>35678</v>
      </c>
      <c r="B43195" t="str">
        <f t="shared" si="1407"/>
        <v>https://www.udobaer.de/out/media/public/cust/others/s0000970-2021-ch_it.pdf</v>
      </c>
    </row>
    <row r="43196" spans="1:2" x14ac:dyDescent="0.2">
      <c r="A43196" s="1" t="s">
        <v>35679</v>
      </c>
      <c r="B43196" t="str">
        <f t="shared" si="1407"/>
        <v>https://www.udobaer.de/out/media/public/cust/others/s0000970-2021-ch_it.pdf</v>
      </c>
    </row>
    <row r="43197" spans="1:2" x14ac:dyDescent="0.2">
      <c r="A43197" s="1" t="s">
        <v>35680</v>
      </c>
      <c r="B43197" t="str">
        <f t="shared" si="1407"/>
        <v>https://www.udobaer.de/out/media/public/cust/others/s0000970-2021-ch_it.pdf</v>
      </c>
    </row>
    <row r="43198" spans="1:2" x14ac:dyDescent="0.2">
      <c r="A43198" s="1" t="s">
        <v>35681</v>
      </c>
      <c r="B43198" t="str">
        <f t="shared" si="1407"/>
        <v>https://www.udobaer.de/out/media/public/cust/others/s0000970-2021-ch_it.pdf</v>
      </c>
    </row>
    <row r="43199" spans="1:2" x14ac:dyDescent="0.2">
      <c r="A43199" s="1" t="s">
        <v>35682</v>
      </c>
      <c r="B43199" t="str">
        <f t="shared" si="1407"/>
        <v>https://www.udobaer.de/out/media/public/cust/others/s0000970-2021-ch_it.pdf</v>
      </c>
    </row>
    <row r="43200" spans="1:2" x14ac:dyDescent="0.2">
      <c r="A43200" s="1" t="s">
        <v>35683</v>
      </c>
      <c r="B43200" t="str">
        <f t="shared" si="1407"/>
        <v>https://www.udobaer.de/out/media/public/cust/others/s0000970-2021-ch_it.pdf</v>
      </c>
    </row>
    <row r="43201" spans="1:2" x14ac:dyDescent="0.2">
      <c r="A43201" s="1" t="s">
        <v>35684</v>
      </c>
      <c r="B43201" t="str">
        <f t="shared" si="1407"/>
        <v>https://www.udobaer.de/out/media/public/cust/others/s0000970-2021-ch_it.pdf</v>
      </c>
    </row>
    <row r="43202" spans="1:2" x14ac:dyDescent="0.2">
      <c r="A43202" s="1" t="s">
        <v>35685</v>
      </c>
      <c r="B43202" t="str">
        <f t="shared" si="1407"/>
        <v>https://www.udobaer.de/out/media/public/cust/others/s0000970-2021-ch_it.pdf</v>
      </c>
    </row>
    <row r="43203" spans="1:2" x14ac:dyDescent="0.2">
      <c r="A43203" s="1" t="s">
        <v>35686</v>
      </c>
      <c r="B43203" t="str">
        <f t="shared" si="1407"/>
        <v>https://www.udobaer.de/out/media/public/cust/others/s0000970-2021-ch_it.pdf</v>
      </c>
    </row>
    <row r="43204" spans="1:2" x14ac:dyDescent="0.2">
      <c r="A43204" s="1" t="s">
        <v>35687</v>
      </c>
      <c r="B43204" t="str">
        <f t="shared" si="1407"/>
        <v>https://www.udobaer.de/out/media/public/cust/others/s0000970-2021-ch_it.pdf</v>
      </c>
    </row>
    <row r="43205" spans="1:2" x14ac:dyDescent="0.2">
      <c r="A43205" s="1" t="s">
        <v>35688</v>
      </c>
      <c r="B43205" t="str">
        <f t="shared" si="1407"/>
        <v>https://www.udobaer.de/out/media/public/cust/others/s0000970-2021-ch_it.pdf</v>
      </c>
    </row>
    <row r="43206" spans="1:2" x14ac:dyDescent="0.2">
      <c r="A43206" s="1" t="s">
        <v>35689</v>
      </c>
      <c r="B43206" t="str">
        <f t="shared" si="1407"/>
        <v>https://www.udobaer.de/out/media/public/cust/others/s0000970-2021-ch_it.pdf</v>
      </c>
    </row>
    <row r="43207" spans="1:2" x14ac:dyDescent="0.2">
      <c r="A43207" s="1" t="s">
        <v>35690</v>
      </c>
      <c r="B43207" t="str">
        <f t="shared" si="1407"/>
        <v>https://www.udobaer.de/out/media/public/cust/others/s0000970-2021-ch_it.pdf</v>
      </c>
    </row>
    <row r="43208" spans="1:2" x14ac:dyDescent="0.2">
      <c r="A43208" s="1" t="s">
        <v>35691</v>
      </c>
      <c r="B43208" t="str">
        <f t="shared" si="1407"/>
        <v>https://www.udobaer.de/out/media/public/cust/others/s0000970-2021-ch_it.pdf</v>
      </c>
    </row>
    <row r="43209" spans="1:2" x14ac:dyDescent="0.2">
      <c r="A43209" s="1" t="s">
        <v>35692</v>
      </c>
      <c r="B43209" t="str">
        <f t="shared" si="1407"/>
        <v>https://www.udobaer.de/out/media/public/cust/others/s0000970-2021-ch_it.pdf</v>
      </c>
    </row>
    <row r="43210" spans="1:2" x14ac:dyDescent="0.2">
      <c r="A43210" s="1" t="s">
        <v>35693</v>
      </c>
      <c r="B43210" t="str">
        <f t="shared" si="1407"/>
        <v>https://www.udobaer.de/out/media/public/cust/others/s0000970-2021-ch_it.pdf</v>
      </c>
    </row>
    <row r="43211" spans="1:2" x14ac:dyDescent="0.2">
      <c r="A43211" s="1" t="s">
        <v>35694</v>
      </c>
      <c r="B43211" t="str">
        <f t="shared" si="1407"/>
        <v>https://www.udobaer.de/out/media/public/cust/others/s0000970-2021-ch_it.pdf</v>
      </c>
    </row>
    <row r="43212" spans="1:2" x14ac:dyDescent="0.2">
      <c r="A43212" s="1" t="s">
        <v>35695</v>
      </c>
      <c r="B43212" t="str">
        <f t="shared" si="1407"/>
        <v>https://www.udobaer.de/out/media/public/cust/others/s0000970-2021-ch_it.pdf</v>
      </c>
    </row>
    <row r="43213" spans="1:2" x14ac:dyDescent="0.2">
      <c r="A43213" s="1" t="s">
        <v>35696</v>
      </c>
      <c r="B43213" t="str">
        <f t="shared" si="1407"/>
        <v>https://www.udobaer.de/out/media/public/cust/others/s0000970-2021-ch_it.pdf</v>
      </c>
    </row>
    <row r="43214" spans="1:2" x14ac:dyDescent="0.2">
      <c r="A43214" s="1" t="s">
        <v>35697</v>
      </c>
      <c r="B43214" t="str">
        <f t="shared" si="1407"/>
        <v>https://www.udobaer.de/out/media/public/cust/others/s0000970-2021-ch_it.pdf</v>
      </c>
    </row>
    <row r="43215" spans="1:2" x14ac:dyDescent="0.2">
      <c r="A43215" s="1" t="s">
        <v>35698</v>
      </c>
      <c r="B43215" t="str">
        <f t="shared" si="1407"/>
        <v>https://www.udobaer.de/out/media/public/cust/others/s0000970-2021-ch_it.pdf</v>
      </c>
    </row>
    <row r="43216" spans="1:2" x14ac:dyDescent="0.2">
      <c r="A43216" s="1" t="s">
        <v>35699</v>
      </c>
      <c r="B43216" t="str">
        <f t="shared" si="1407"/>
        <v>https://www.udobaer.de/out/media/public/cust/others/s0000970-2021-ch_it.pdf</v>
      </c>
    </row>
    <row r="43217" spans="1:2" x14ac:dyDescent="0.2">
      <c r="A43217" s="1" t="s">
        <v>35700</v>
      </c>
      <c r="B43217" t="str">
        <f t="shared" si="1407"/>
        <v>https://www.udobaer.de/out/media/public/cust/others/s0000970-2021-ch_it.pdf</v>
      </c>
    </row>
    <row r="43218" spans="1:2" x14ac:dyDescent="0.2">
      <c r="A43218" s="1" t="s">
        <v>35704</v>
      </c>
      <c r="B43218" t="str">
        <f t="shared" si="1407"/>
        <v>https://www.udobaer.de/out/media/public/cust/others/s0000970-2021-ch_it.pdf</v>
      </c>
    </row>
    <row r="43219" spans="1:2" x14ac:dyDescent="0.2">
      <c r="A43219" s="1" t="s">
        <v>35721</v>
      </c>
      <c r="B43219" t="str">
        <f t="shared" si="1407"/>
        <v>https://www.udobaer.de/out/media/public/cust/others/s0000970-2021-ch_it.pdf</v>
      </c>
    </row>
    <row r="43220" spans="1:2" x14ac:dyDescent="0.2">
      <c r="A43220" s="1" t="s">
        <v>35722</v>
      </c>
      <c r="B43220" t="str">
        <f t="shared" si="1407"/>
        <v>https://www.udobaer.de/out/media/public/cust/others/s0000970-2021-ch_it.pdf</v>
      </c>
    </row>
    <row r="43221" spans="1:2" x14ac:dyDescent="0.2">
      <c r="A43221" s="1" t="s">
        <v>35723</v>
      </c>
      <c r="B43221" t="str">
        <f t="shared" si="1407"/>
        <v>https://www.udobaer.de/out/media/public/cust/others/s0000970-2021-ch_it.pdf</v>
      </c>
    </row>
    <row r="43222" spans="1:2" x14ac:dyDescent="0.2">
      <c r="A43222" s="1" t="s">
        <v>35724</v>
      </c>
      <c r="B43222" t="str">
        <f t="shared" si="1407"/>
        <v>https://www.udobaer.de/out/media/public/cust/others/s0000970-2021-ch_it.pdf</v>
      </c>
    </row>
    <row r="43223" spans="1:2" x14ac:dyDescent="0.2">
      <c r="A43223" s="1" t="s">
        <v>35725</v>
      </c>
      <c r="B43223" t="str">
        <f t="shared" si="1407"/>
        <v>https://www.udobaer.de/out/media/public/cust/others/s0000970-2021-ch_it.pdf</v>
      </c>
    </row>
    <row r="43224" spans="1:2" x14ac:dyDescent="0.2">
      <c r="A43224" s="1" t="s">
        <v>35726</v>
      </c>
      <c r="B43224" t="str">
        <f t="shared" si="1407"/>
        <v>https://www.udobaer.de/out/media/public/cust/others/s0000970-2021-ch_it.pdf</v>
      </c>
    </row>
    <row r="43225" spans="1:2" x14ac:dyDescent="0.2">
      <c r="A43225" s="1" t="s">
        <v>35727</v>
      </c>
      <c r="B43225" t="str">
        <f t="shared" si="1407"/>
        <v>https://www.udobaer.de/out/media/public/cust/others/s0000970-2021-ch_it.pdf</v>
      </c>
    </row>
    <row r="43226" spans="1:2" x14ac:dyDescent="0.2">
      <c r="A43226" s="1" t="s">
        <v>35728</v>
      </c>
      <c r="B43226" t="str">
        <f t="shared" si="1407"/>
        <v>https://www.udobaer.de/out/media/public/cust/others/s0000970-2021-ch_it.pdf</v>
      </c>
    </row>
    <row r="43227" spans="1:2" x14ac:dyDescent="0.2">
      <c r="A43227" s="1" t="s">
        <v>35729</v>
      </c>
      <c r="B43227" t="str">
        <f t="shared" si="1407"/>
        <v>https://www.udobaer.de/out/media/public/cust/others/s0000970-2021-ch_it.pdf</v>
      </c>
    </row>
    <row r="43228" spans="1:2" x14ac:dyDescent="0.2">
      <c r="A43228" s="1" t="s">
        <v>35730</v>
      </c>
      <c r="B43228" t="str">
        <f t="shared" si="1407"/>
        <v>https://www.udobaer.de/out/media/public/cust/others/s0000970-2021-ch_it.pdf</v>
      </c>
    </row>
    <row r="43229" spans="1:2" x14ac:dyDescent="0.2">
      <c r="A43229" s="1" t="s">
        <v>35731</v>
      </c>
      <c r="B43229" t="str">
        <f t="shared" si="1407"/>
        <v>https://www.udobaer.de/out/media/public/cust/others/s0000970-2021-ch_it.pdf</v>
      </c>
    </row>
    <row r="43230" spans="1:2" x14ac:dyDescent="0.2">
      <c r="A43230" s="1" t="s">
        <v>35732</v>
      </c>
      <c r="B43230" t="str">
        <f t="shared" si="1407"/>
        <v>https://www.udobaer.de/out/media/public/cust/others/s0000970-2021-ch_it.pdf</v>
      </c>
    </row>
    <row r="43231" spans="1:2" x14ac:dyDescent="0.2">
      <c r="A43231" s="1" t="s">
        <v>35733</v>
      </c>
      <c r="B43231" t="str">
        <f t="shared" si="1407"/>
        <v>https://www.udobaer.de/out/media/public/cust/others/s0000970-2021-ch_it.pdf</v>
      </c>
    </row>
    <row r="43232" spans="1:2" x14ac:dyDescent="0.2">
      <c r="A43232" s="1" t="s">
        <v>35734</v>
      </c>
      <c r="B43232" t="str">
        <f t="shared" si="1407"/>
        <v>https://www.udobaer.de/out/media/public/cust/others/s0000970-2021-ch_it.pdf</v>
      </c>
    </row>
    <row r="43233" spans="1:2" x14ac:dyDescent="0.2">
      <c r="A43233" s="1" t="s">
        <v>35735</v>
      </c>
      <c r="B43233" t="str">
        <f t="shared" si="1407"/>
        <v>https://www.udobaer.de/out/media/public/cust/others/s0000970-2021-ch_it.pdf</v>
      </c>
    </row>
    <row r="43234" spans="1:2" x14ac:dyDescent="0.2">
      <c r="A43234" s="1" t="s">
        <v>35736</v>
      </c>
      <c r="B43234" t="str">
        <f t="shared" si="1407"/>
        <v>https://www.udobaer.de/out/media/public/cust/others/s0000970-2021-ch_it.pdf</v>
      </c>
    </row>
    <row r="43235" spans="1:2" x14ac:dyDescent="0.2">
      <c r="A43235" s="1" t="s">
        <v>35737</v>
      </c>
      <c r="B43235" t="str">
        <f t="shared" si="1407"/>
        <v>https://www.udobaer.de/out/media/public/cust/others/s0000970-2021-ch_it.pdf</v>
      </c>
    </row>
    <row r="43236" spans="1:2" x14ac:dyDescent="0.2">
      <c r="A43236" s="1" t="s">
        <v>35738</v>
      </c>
      <c r="B43236" t="str">
        <f t="shared" si="1407"/>
        <v>https://www.udobaer.de/out/media/public/cust/others/s0000970-2021-ch_it.pdf</v>
      </c>
    </row>
    <row r="43237" spans="1:2" x14ac:dyDescent="0.2">
      <c r="A43237" s="1" t="s">
        <v>35745</v>
      </c>
      <c r="B43237" t="str">
        <f t="shared" si="1407"/>
        <v>https://www.udobaer.de/out/media/public/cust/others/s0000970-2021-ch_it.pdf</v>
      </c>
    </row>
    <row r="43238" spans="1:2" x14ac:dyDescent="0.2">
      <c r="A43238" s="1" t="s">
        <v>35748</v>
      </c>
      <c r="B43238" t="str">
        <f t="shared" si="1407"/>
        <v>https://www.udobaer.de/out/media/public/cust/others/s0000970-2021-ch_it.pdf</v>
      </c>
    </row>
    <row r="43239" spans="1:2" x14ac:dyDescent="0.2">
      <c r="A43239" s="1" t="s">
        <v>35701</v>
      </c>
      <c r="B43239" t="str">
        <f t="shared" ref="B43239:B43263" si="1408">HYPERLINK("https://www.udobaer.de/out/media/public/cust/others/s0000972-2021-ch_it.pdf")</f>
        <v>https://www.udobaer.de/out/media/public/cust/others/s0000972-2021-ch_it.pdf</v>
      </c>
    </row>
    <row r="43240" spans="1:2" x14ac:dyDescent="0.2">
      <c r="A43240" s="1" t="s">
        <v>35702</v>
      </c>
      <c r="B43240" t="str">
        <f t="shared" si="1408"/>
        <v>https://www.udobaer.de/out/media/public/cust/others/s0000972-2021-ch_it.pdf</v>
      </c>
    </row>
    <row r="43241" spans="1:2" x14ac:dyDescent="0.2">
      <c r="A43241" s="1" t="s">
        <v>35703</v>
      </c>
      <c r="B43241" t="str">
        <f t="shared" si="1408"/>
        <v>https://www.udobaer.de/out/media/public/cust/others/s0000972-2021-ch_it.pdf</v>
      </c>
    </row>
    <row r="43242" spans="1:2" x14ac:dyDescent="0.2">
      <c r="A43242" s="1" t="s">
        <v>35705</v>
      </c>
      <c r="B43242" t="str">
        <f t="shared" si="1408"/>
        <v>https://www.udobaer.de/out/media/public/cust/others/s0000972-2021-ch_it.pdf</v>
      </c>
    </row>
    <row r="43243" spans="1:2" x14ac:dyDescent="0.2">
      <c r="A43243" s="1" t="s">
        <v>35706</v>
      </c>
      <c r="B43243" t="str">
        <f t="shared" si="1408"/>
        <v>https://www.udobaer.de/out/media/public/cust/others/s0000972-2021-ch_it.pdf</v>
      </c>
    </row>
    <row r="43244" spans="1:2" x14ac:dyDescent="0.2">
      <c r="A43244" s="1" t="s">
        <v>35707</v>
      </c>
      <c r="B43244" t="str">
        <f t="shared" si="1408"/>
        <v>https://www.udobaer.de/out/media/public/cust/others/s0000972-2021-ch_it.pdf</v>
      </c>
    </row>
    <row r="43245" spans="1:2" x14ac:dyDescent="0.2">
      <c r="A43245" s="1" t="s">
        <v>35708</v>
      </c>
      <c r="B43245" t="str">
        <f t="shared" si="1408"/>
        <v>https://www.udobaer.de/out/media/public/cust/others/s0000972-2021-ch_it.pdf</v>
      </c>
    </row>
    <row r="43246" spans="1:2" x14ac:dyDescent="0.2">
      <c r="A43246" s="1" t="s">
        <v>35709</v>
      </c>
      <c r="B43246" t="str">
        <f t="shared" si="1408"/>
        <v>https://www.udobaer.de/out/media/public/cust/others/s0000972-2021-ch_it.pdf</v>
      </c>
    </row>
    <row r="43247" spans="1:2" x14ac:dyDescent="0.2">
      <c r="A43247" s="1" t="s">
        <v>35710</v>
      </c>
      <c r="B43247" t="str">
        <f t="shared" si="1408"/>
        <v>https://www.udobaer.de/out/media/public/cust/others/s0000972-2021-ch_it.pdf</v>
      </c>
    </row>
    <row r="43248" spans="1:2" x14ac:dyDescent="0.2">
      <c r="A43248" s="1" t="s">
        <v>35711</v>
      </c>
      <c r="B43248" t="str">
        <f t="shared" si="1408"/>
        <v>https://www.udobaer.de/out/media/public/cust/others/s0000972-2021-ch_it.pdf</v>
      </c>
    </row>
    <row r="43249" spans="1:2" x14ac:dyDescent="0.2">
      <c r="A43249" s="1" t="s">
        <v>35712</v>
      </c>
      <c r="B43249" t="str">
        <f t="shared" si="1408"/>
        <v>https://www.udobaer.de/out/media/public/cust/others/s0000972-2021-ch_it.pdf</v>
      </c>
    </row>
    <row r="43250" spans="1:2" x14ac:dyDescent="0.2">
      <c r="A43250" s="1" t="s">
        <v>35713</v>
      </c>
      <c r="B43250" t="str">
        <f t="shared" si="1408"/>
        <v>https://www.udobaer.de/out/media/public/cust/others/s0000972-2021-ch_it.pdf</v>
      </c>
    </row>
    <row r="43251" spans="1:2" x14ac:dyDescent="0.2">
      <c r="A43251" s="1" t="s">
        <v>35714</v>
      </c>
      <c r="B43251" t="str">
        <f t="shared" si="1408"/>
        <v>https://www.udobaer.de/out/media/public/cust/others/s0000972-2021-ch_it.pdf</v>
      </c>
    </row>
    <row r="43252" spans="1:2" x14ac:dyDescent="0.2">
      <c r="A43252" s="1" t="s">
        <v>35715</v>
      </c>
      <c r="B43252" t="str">
        <f t="shared" si="1408"/>
        <v>https://www.udobaer.de/out/media/public/cust/others/s0000972-2021-ch_it.pdf</v>
      </c>
    </row>
    <row r="43253" spans="1:2" x14ac:dyDescent="0.2">
      <c r="A43253" s="1" t="s">
        <v>35716</v>
      </c>
      <c r="B43253" t="str">
        <f t="shared" si="1408"/>
        <v>https://www.udobaer.de/out/media/public/cust/others/s0000972-2021-ch_it.pdf</v>
      </c>
    </row>
    <row r="43254" spans="1:2" x14ac:dyDescent="0.2">
      <c r="A43254" s="1" t="s">
        <v>35717</v>
      </c>
      <c r="B43254" t="str">
        <f t="shared" si="1408"/>
        <v>https://www.udobaer.de/out/media/public/cust/others/s0000972-2021-ch_it.pdf</v>
      </c>
    </row>
    <row r="43255" spans="1:2" x14ac:dyDescent="0.2">
      <c r="A43255" s="1" t="s">
        <v>35718</v>
      </c>
      <c r="B43255" t="str">
        <f t="shared" si="1408"/>
        <v>https://www.udobaer.de/out/media/public/cust/others/s0000972-2021-ch_it.pdf</v>
      </c>
    </row>
    <row r="43256" spans="1:2" x14ac:dyDescent="0.2">
      <c r="A43256" s="1" t="s">
        <v>35719</v>
      </c>
      <c r="B43256" t="str">
        <f t="shared" si="1408"/>
        <v>https://www.udobaer.de/out/media/public/cust/others/s0000972-2021-ch_it.pdf</v>
      </c>
    </row>
    <row r="43257" spans="1:2" x14ac:dyDescent="0.2">
      <c r="A43257" s="1" t="s">
        <v>35720</v>
      </c>
      <c r="B43257" t="str">
        <f t="shared" si="1408"/>
        <v>https://www.udobaer.de/out/media/public/cust/others/s0000972-2021-ch_it.pdf</v>
      </c>
    </row>
    <row r="43258" spans="1:2" x14ac:dyDescent="0.2">
      <c r="A43258" s="1" t="s">
        <v>35739</v>
      </c>
      <c r="B43258" t="str">
        <f t="shared" si="1408"/>
        <v>https://www.udobaer.de/out/media/public/cust/others/s0000972-2021-ch_it.pdf</v>
      </c>
    </row>
    <row r="43259" spans="1:2" x14ac:dyDescent="0.2">
      <c r="A43259" s="1" t="s">
        <v>35740</v>
      </c>
      <c r="B43259" t="str">
        <f t="shared" si="1408"/>
        <v>https://www.udobaer.de/out/media/public/cust/others/s0000972-2021-ch_it.pdf</v>
      </c>
    </row>
    <row r="43260" spans="1:2" x14ac:dyDescent="0.2">
      <c r="A43260" s="1" t="s">
        <v>35741</v>
      </c>
      <c r="B43260" t="str">
        <f t="shared" si="1408"/>
        <v>https://www.udobaer.de/out/media/public/cust/others/s0000972-2021-ch_it.pdf</v>
      </c>
    </row>
    <row r="43261" spans="1:2" x14ac:dyDescent="0.2">
      <c r="A43261" s="1" t="s">
        <v>35742</v>
      </c>
      <c r="B43261" t="str">
        <f t="shared" si="1408"/>
        <v>https://www.udobaer.de/out/media/public/cust/others/s0000972-2021-ch_it.pdf</v>
      </c>
    </row>
    <row r="43262" spans="1:2" x14ac:dyDescent="0.2">
      <c r="A43262" s="1" t="s">
        <v>35743</v>
      </c>
      <c r="B43262" t="str">
        <f t="shared" si="1408"/>
        <v>https://www.udobaer.de/out/media/public/cust/others/s0000972-2021-ch_it.pdf</v>
      </c>
    </row>
    <row r="43263" spans="1:2" x14ac:dyDescent="0.2">
      <c r="A43263" s="1" t="s">
        <v>35744</v>
      </c>
      <c r="B43263" t="str">
        <f t="shared" si="1408"/>
        <v>https://www.udobaer.de/out/media/public/cust/others/s0000972-2021-ch_it.pdf</v>
      </c>
    </row>
    <row r="43264" spans="1:2" x14ac:dyDescent="0.2">
      <c r="A43264" s="1" t="s">
        <v>35670</v>
      </c>
      <c r="B43264" t="str">
        <f t="shared" ref="B43264:B43269" si="1409">HYPERLINK("https://www.udobaer.de/out/media/public/cust/others/s0000973-2021-ch_it.pdf")</f>
        <v>https://www.udobaer.de/out/media/public/cust/others/s0000973-2021-ch_it.pdf</v>
      </c>
    </row>
    <row r="43265" spans="1:2" x14ac:dyDescent="0.2">
      <c r="A43265" s="1" t="s">
        <v>35672</v>
      </c>
      <c r="B43265" t="str">
        <f t="shared" si="1409"/>
        <v>https://www.udobaer.de/out/media/public/cust/others/s0000973-2021-ch_it.pdf</v>
      </c>
    </row>
    <row r="43266" spans="1:2" x14ac:dyDescent="0.2">
      <c r="A43266" s="1" t="s">
        <v>35673</v>
      </c>
      <c r="B43266" t="str">
        <f t="shared" si="1409"/>
        <v>https://www.udobaer.de/out/media/public/cust/others/s0000973-2021-ch_it.pdf</v>
      </c>
    </row>
    <row r="43267" spans="1:2" x14ac:dyDescent="0.2">
      <c r="A43267" s="1" t="s">
        <v>35674</v>
      </c>
      <c r="B43267" t="str">
        <f t="shared" si="1409"/>
        <v>https://www.udobaer.de/out/media/public/cust/others/s0000973-2021-ch_it.pdf</v>
      </c>
    </row>
    <row r="43268" spans="1:2" x14ac:dyDescent="0.2">
      <c r="A43268" s="1" t="s">
        <v>35675</v>
      </c>
      <c r="B43268" t="str">
        <f t="shared" si="1409"/>
        <v>https://www.udobaer.de/out/media/public/cust/others/s0000973-2021-ch_it.pdf</v>
      </c>
    </row>
    <row r="43269" spans="1:2" x14ac:dyDescent="0.2">
      <c r="A43269" s="1" t="s">
        <v>35676</v>
      </c>
      <c r="B43269" t="str">
        <f t="shared" si="1409"/>
        <v>https://www.udobaer.de/out/media/public/cust/others/s0000973-2021-ch_it.pdf</v>
      </c>
    </row>
    <row r="43270" spans="1:2" x14ac:dyDescent="0.2">
      <c r="A43270" s="1" t="s">
        <v>13764</v>
      </c>
      <c r="B43270" t="str">
        <f>HYPERLINK("https://www.udobaer.de/out/media/public/cust/others/s0000974-2021-ch_it.pdf")</f>
        <v>https://www.udobaer.de/out/media/public/cust/others/s0000974-2021-ch_it.pdf</v>
      </c>
    </row>
    <row r="43271" spans="1:2" x14ac:dyDescent="0.2">
      <c r="A43271" s="1" t="s">
        <v>13765</v>
      </c>
      <c r="B43271" t="str">
        <f>HYPERLINK("https://www.udobaer.de/out/media/public/cust/others/s0000974-2021-ch_it.pdf")</f>
        <v>https://www.udobaer.de/out/media/public/cust/others/s0000974-2021-ch_it.pdf</v>
      </c>
    </row>
    <row r="43272" spans="1:2" x14ac:dyDescent="0.2">
      <c r="A43272" s="1" t="s">
        <v>13766</v>
      </c>
      <c r="B43272" t="str">
        <f>HYPERLINK("https://www.udobaer.de/out/media/public/cust/others/s0000974-2021-ch_it.pdf")</f>
        <v>https://www.udobaer.de/out/media/public/cust/others/s0000974-2021-ch_it.pdf</v>
      </c>
    </row>
    <row r="43273" spans="1:2" x14ac:dyDescent="0.2">
      <c r="A43273" s="1" t="s">
        <v>13767</v>
      </c>
      <c r="B43273" t="str">
        <f>HYPERLINK("https://www.udobaer.de/out/media/public/cust/others/s0000974-2021-ch_it.pdf")</f>
        <v>https://www.udobaer.de/out/media/public/cust/others/s0000974-2021-ch_it.pdf</v>
      </c>
    </row>
    <row r="43274" spans="1:2" x14ac:dyDescent="0.2">
      <c r="A43274" s="1" t="s">
        <v>13768</v>
      </c>
      <c r="B43274" t="str">
        <f>HYPERLINK("https://www.udobaer.de/out/media/public/cust/others/s0000974-2021-ch_it.pdf")</f>
        <v>https://www.udobaer.de/out/media/public/cust/others/s0000974-2021-ch_it.pdf</v>
      </c>
    </row>
    <row r="43275" spans="1:2" x14ac:dyDescent="0.2">
      <c r="A43275" s="1" t="s">
        <v>42280</v>
      </c>
      <c r="B43275" t="str">
        <f t="shared" ref="B43275:B43283" si="1410">HYPERLINK("https://www.udobaer.de/out/media/public/cust/others/s0000975-2021-ch_it.pdf")</f>
        <v>https://www.udobaer.de/out/media/public/cust/others/s0000975-2021-ch_it.pdf</v>
      </c>
    </row>
    <row r="43276" spans="1:2" x14ac:dyDescent="0.2">
      <c r="A43276" s="1" t="s">
        <v>42287</v>
      </c>
      <c r="B43276" t="str">
        <f t="shared" si="1410"/>
        <v>https://www.udobaer.de/out/media/public/cust/others/s0000975-2021-ch_it.pdf</v>
      </c>
    </row>
    <row r="43277" spans="1:2" x14ac:dyDescent="0.2">
      <c r="A43277" s="1" t="s">
        <v>42288</v>
      </c>
      <c r="B43277" t="str">
        <f t="shared" si="1410"/>
        <v>https://www.udobaer.de/out/media/public/cust/others/s0000975-2021-ch_it.pdf</v>
      </c>
    </row>
    <row r="43278" spans="1:2" x14ac:dyDescent="0.2">
      <c r="A43278" s="1" t="s">
        <v>42289</v>
      </c>
      <c r="B43278" t="str">
        <f t="shared" si="1410"/>
        <v>https://www.udobaer.de/out/media/public/cust/others/s0000975-2021-ch_it.pdf</v>
      </c>
    </row>
    <row r="43279" spans="1:2" x14ac:dyDescent="0.2">
      <c r="A43279" s="1" t="s">
        <v>42290</v>
      </c>
      <c r="B43279" t="str">
        <f t="shared" si="1410"/>
        <v>https://www.udobaer.de/out/media/public/cust/others/s0000975-2021-ch_it.pdf</v>
      </c>
    </row>
    <row r="43280" spans="1:2" x14ac:dyDescent="0.2">
      <c r="A43280" s="1" t="s">
        <v>42291</v>
      </c>
      <c r="B43280" t="str">
        <f t="shared" si="1410"/>
        <v>https://www.udobaer.de/out/media/public/cust/others/s0000975-2021-ch_it.pdf</v>
      </c>
    </row>
    <row r="43281" spans="1:2" x14ac:dyDescent="0.2">
      <c r="A43281" s="1" t="s">
        <v>42292</v>
      </c>
      <c r="B43281" t="str">
        <f t="shared" si="1410"/>
        <v>https://www.udobaer.de/out/media/public/cust/others/s0000975-2021-ch_it.pdf</v>
      </c>
    </row>
    <row r="43282" spans="1:2" x14ac:dyDescent="0.2">
      <c r="A43282" s="1" t="s">
        <v>42293</v>
      </c>
      <c r="B43282" t="str">
        <f t="shared" si="1410"/>
        <v>https://www.udobaer.de/out/media/public/cust/others/s0000975-2021-ch_it.pdf</v>
      </c>
    </row>
    <row r="43283" spans="1:2" x14ac:dyDescent="0.2">
      <c r="A43283" s="1" t="s">
        <v>42297</v>
      </c>
      <c r="B43283" t="str">
        <f t="shared" si="1410"/>
        <v>https://www.udobaer.de/out/media/public/cust/others/s0000975-2021-ch_it.pdf</v>
      </c>
    </row>
    <row r="43284" spans="1:2" x14ac:dyDescent="0.2">
      <c r="A43284" s="1" t="s">
        <v>42214</v>
      </c>
      <c r="B43284" t="str">
        <f t="shared" ref="B43284:B43291" si="1411">HYPERLINK("https://www.udobaer.de/out/media/public/cust/others/s0000976-2021-ch_it.pdf")</f>
        <v>https://www.udobaer.de/out/media/public/cust/others/s0000976-2021-ch_it.pdf</v>
      </c>
    </row>
    <row r="43285" spans="1:2" x14ac:dyDescent="0.2">
      <c r="A43285" s="1" t="s">
        <v>42215</v>
      </c>
      <c r="B43285" t="str">
        <f t="shared" si="1411"/>
        <v>https://www.udobaer.de/out/media/public/cust/others/s0000976-2021-ch_it.pdf</v>
      </c>
    </row>
    <row r="43286" spans="1:2" x14ac:dyDescent="0.2">
      <c r="A43286" s="1" t="s">
        <v>42281</v>
      </c>
      <c r="B43286" t="str">
        <f t="shared" si="1411"/>
        <v>https://www.udobaer.de/out/media/public/cust/others/s0000976-2021-ch_it.pdf</v>
      </c>
    </row>
    <row r="43287" spans="1:2" x14ac:dyDescent="0.2">
      <c r="A43287" s="1" t="s">
        <v>42282</v>
      </c>
      <c r="B43287" t="str">
        <f t="shared" si="1411"/>
        <v>https://www.udobaer.de/out/media/public/cust/others/s0000976-2021-ch_it.pdf</v>
      </c>
    </row>
    <row r="43288" spans="1:2" x14ac:dyDescent="0.2">
      <c r="A43288" s="1" t="s">
        <v>42283</v>
      </c>
      <c r="B43288" t="str">
        <f t="shared" si="1411"/>
        <v>https://www.udobaer.de/out/media/public/cust/others/s0000976-2021-ch_it.pdf</v>
      </c>
    </row>
    <row r="43289" spans="1:2" x14ac:dyDescent="0.2">
      <c r="A43289" s="1" t="s">
        <v>42284</v>
      </c>
      <c r="B43289" t="str">
        <f t="shared" si="1411"/>
        <v>https://www.udobaer.de/out/media/public/cust/others/s0000976-2021-ch_it.pdf</v>
      </c>
    </row>
    <row r="43290" spans="1:2" x14ac:dyDescent="0.2">
      <c r="A43290" s="1" t="s">
        <v>42285</v>
      </c>
      <c r="B43290" t="str">
        <f t="shared" si="1411"/>
        <v>https://www.udobaer.de/out/media/public/cust/others/s0000976-2021-ch_it.pdf</v>
      </c>
    </row>
    <row r="43291" spans="1:2" x14ac:dyDescent="0.2">
      <c r="A43291" s="1" t="s">
        <v>42286</v>
      </c>
      <c r="B43291" t="str">
        <f t="shared" si="1411"/>
        <v>https://www.udobaer.de/out/media/public/cust/others/s0000976-2021-ch_it.pdf</v>
      </c>
    </row>
    <row r="43292" spans="1:2" x14ac:dyDescent="0.2">
      <c r="A43292" s="1" t="s">
        <v>42209</v>
      </c>
      <c r="B43292" t="str">
        <f t="shared" ref="B43292:B43300" si="1412">HYPERLINK("https://www.udobaer.de/out/media/public/cust/others/s0000977-2021-ch_it.pdf")</f>
        <v>https://www.udobaer.de/out/media/public/cust/others/s0000977-2021-ch_it.pdf</v>
      </c>
    </row>
    <row r="43293" spans="1:2" x14ac:dyDescent="0.2">
      <c r="A43293" s="1" t="s">
        <v>42210</v>
      </c>
      <c r="B43293" t="str">
        <f t="shared" si="1412"/>
        <v>https://www.udobaer.de/out/media/public/cust/others/s0000977-2021-ch_it.pdf</v>
      </c>
    </row>
    <row r="43294" spans="1:2" x14ac:dyDescent="0.2">
      <c r="A43294" s="1" t="s">
        <v>42211</v>
      </c>
      <c r="B43294" t="str">
        <f t="shared" si="1412"/>
        <v>https://www.udobaer.de/out/media/public/cust/others/s0000977-2021-ch_it.pdf</v>
      </c>
    </row>
    <row r="43295" spans="1:2" x14ac:dyDescent="0.2">
      <c r="A43295" s="1" t="s">
        <v>42213</v>
      </c>
      <c r="B43295" t="str">
        <f t="shared" si="1412"/>
        <v>https://www.udobaer.de/out/media/public/cust/others/s0000977-2021-ch_it.pdf</v>
      </c>
    </row>
    <row r="43296" spans="1:2" x14ac:dyDescent="0.2">
      <c r="A43296" s="1" t="s">
        <v>42272</v>
      </c>
      <c r="B43296" t="str">
        <f t="shared" si="1412"/>
        <v>https://www.udobaer.de/out/media/public/cust/others/s0000977-2021-ch_it.pdf</v>
      </c>
    </row>
    <row r="43297" spans="1:2" x14ac:dyDescent="0.2">
      <c r="A43297" s="1" t="s">
        <v>42893</v>
      </c>
      <c r="B43297" t="str">
        <f t="shared" si="1412"/>
        <v>https://www.udobaer.de/out/media/public/cust/others/s0000977-2021-ch_it.pdf</v>
      </c>
    </row>
    <row r="43298" spans="1:2" x14ac:dyDescent="0.2">
      <c r="A43298" s="1" t="s">
        <v>42895</v>
      </c>
      <c r="B43298" t="str">
        <f t="shared" si="1412"/>
        <v>https://www.udobaer.de/out/media/public/cust/others/s0000977-2021-ch_it.pdf</v>
      </c>
    </row>
    <row r="43299" spans="1:2" x14ac:dyDescent="0.2">
      <c r="A43299" s="1" t="s">
        <v>42896</v>
      </c>
      <c r="B43299" t="str">
        <f t="shared" si="1412"/>
        <v>https://www.udobaer.de/out/media/public/cust/others/s0000977-2021-ch_it.pdf</v>
      </c>
    </row>
    <row r="43300" spans="1:2" x14ac:dyDescent="0.2">
      <c r="A43300" s="1" t="s">
        <v>42899</v>
      </c>
      <c r="B43300" t="str">
        <f t="shared" si="1412"/>
        <v>https://www.udobaer.de/out/media/public/cust/others/s0000977-2021-ch_it.pdf</v>
      </c>
    </row>
    <row r="43301" spans="1:2" x14ac:dyDescent="0.2">
      <c r="A43301" s="1" t="s">
        <v>42294</v>
      </c>
      <c r="B43301" t="str">
        <f t="shared" ref="B43301:B43306" si="1413">HYPERLINK("https://www.udobaer.de/out/media/public/cust/others/s0000978-2021-ch_it.pdf")</f>
        <v>https://www.udobaer.de/out/media/public/cust/others/s0000978-2021-ch_it.pdf</v>
      </c>
    </row>
    <row r="43302" spans="1:2" x14ac:dyDescent="0.2">
      <c r="A43302" s="1" t="s">
        <v>42298</v>
      </c>
      <c r="B43302" t="str">
        <f t="shared" si="1413"/>
        <v>https://www.udobaer.de/out/media/public/cust/others/s0000978-2021-ch_it.pdf</v>
      </c>
    </row>
    <row r="43303" spans="1:2" x14ac:dyDescent="0.2">
      <c r="A43303" s="1" t="s">
        <v>42302</v>
      </c>
      <c r="B43303" t="str">
        <f t="shared" si="1413"/>
        <v>https://www.udobaer.de/out/media/public/cust/others/s0000978-2021-ch_it.pdf</v>
      </c>
    </row>
    <row r="43304" spans="1:2" x14ac:dyDescent="0.2">
      <c r="A43304" s="1" t="s">
        <v>42303</v>
      </c>
      <c r="B43304" t="str">
        <f t="shared" si="1413"/>
        <v>https://www.udobaer.de/out/media/public/cust/others/s0000978-2021-ch_it.pdf</v>
      </c>
    </row>
    <row r="43305" spans="1:2" x14ac:dyDescent="0.2">
      <c r="A43305" s="1" t="s">
        <v>42304</v>
      </c>
      <c r="B43305" t="str">
        <f t="shared" si="1413"/>
        <v>https://www.udobaer.de/out/media/public/cust/others/s0000978-2021-ch_it.pdf</v>
      </c>
    </row>
    <row r="43306" spans="1:2" x14ac:dyDescent="0.2">
      <c r="A43306" s="1" t="s">
        <v>42324</v>
      </c>
      <c r="B43306" t="str">
        <f t="shared" si="1413"/>
        <v>https://www.udobaer.de/out/media/public/cust/others/s0000978-2021-ch_it.pdf</v>
      </c>
    </row>
    <row r="43307" spans="1:2" x14ac:dyDescent="0.2">
      <c r="A43307" s="1" t="s">
        <v>42295</v>
      </c>
      <c r="B43307" t="str">
        <f t="shared" ref="B43307:B43314" si="1414">HYPERLINK("https://www.udobaer.de/out/media/public/cust/others/s0000979-2021-ch_it.pdf")</f>
        <v>https://www.udobaer.de/out/media/public/cust/others/s0000979-2021-ch_it.pdf</v>
      </c>
    </row>
    <row r="43308" spans="1:2" x14ac:dyDescent="0.2">
      <c r="A43308" s="1" t="s">
        <v>42296</v>
      </c>
      <c r="B43308" t="str">
        <f t="shared" si="1414"/>
        <v>https://www.udobaer.de/out/media/public/cust/others/s0000979-2021-ch_it.pdf</v>
      </c>
    </row>
    <row r="43309" spans="1:2" x14ac:dyDescent="0.2">
      <c r="A43309" s="1" t="s">
        <v>42299</v>
      </c>
      <c r="B43309" t="str">
        <f t="shared" si="1414"/>
        <v>https://www.udobaer.de/out/media/public/cust/others/s0000979-2021-ch_it.pdf</v>
      </c>
    </row>
    <row r="43310" spans="1:2" x14ac:dyDescent="0.2">
      <c r="A43310" s="1" t="s">
        <v>42300</v>
      </c>
      <c r="B43310" t="str">
        <f t="shared" si="1414"/>
        <v>https://www.udobaer.de/out/media/public/cust/others/s0000979-2021-ch_it.pdf</v>
      </c>
    </row>
    <row r="43311" spans="1:2" x14ac:dyDescent="0.2">
      <c r="A43311" s="1" t="s">
        <v>42301</v>
      </c>
      <c r="B43311" t="str">
        <f t="shared" si="1414"/>
        <v>https://www.udobaer.de/out/media/public/cust/others/s0000979-2021-ch_it.pdf</v>
      </c>
    </row>
    <row r="43312" spans="1:2" x14ac:dyDescent="0.2">
      <c r="A43312" s="1" t="s">
        <v>42305</v>
      </c>
      <c r="B43312" t="str">
        <f t="shared" si="1414"/>
        <v>https://www.udobaer.de/out/media/public/cust/others/s0000979-2021-ch_it.pdf</v>
      </c>
    </row>
    <row r="43313" spans="1:2" x14ac:dyDescent="0.2">
      <c r="A43313" s="1" t="s">
        <v>42327</v>
      </c>
      <c r="B43313" t="str">
        <f t="shared" si="1414"/>
        <v>https://www.udobaer.de/out/media/public/cust/others/s0000979-2021-ch_it.pdf</v>
      </c>
    </row>
    <row r="43314" spans="1:2" x14ac:dyDescent="0.2">
      <c r="A43314" s="1" t="s">
        <v>42329</v>
      </c>
      <c r="B43314" t="str">
        <f t="shared" si="1414"/>
        <v>https://www.udobaer.de/out/media/public/cust/others/s0000979-2021-ch_it.pdf</v>
      </c>
    </row>
    <row r="43315" spans="1:2" x14ac:dyDescent="0.2">
      <c r="A43315" s="1" t="s">
        <v>42306</v>
      </c>
      <c r="B43315" t="str">
        <f t="shared" ref="B43315:B43337" si="1415">HYPERLINK("https://www.udobaer.de/out/media/public/cust/others/s0000980-2021-ch_it.pdf")</f>
        <v>https://www.udobaer.de/out/media/public/cust/others/s0000980-2021-ch_it.pdf</v>
      </c>
    </row>
    <row r="43316" spans="1:2" x14ac:dyDescent="0.2">
      <c r="A43316" s="1" t="s">
        <v>42307</v>
      </c>
      <c r="B43316" t="str">
        <f t="shared" si="1415"/>
        <v>https://www.udobaer.de/out/media/public/cust/others/s0000980-2021-ch_it.pdf</v>
      </c>
    </row>
    <row r="43317" spans="1:2" x14ac:dyDescent="0.2">
      <c r="A43317" s="1" t="s">
        <v>42308</v>
      </c>
      <c r="B43317" t="str">
        <f t="shared" si="1415"/>
        <v>https://www.udobaer.de/out/media/public/cust/others/s0000980-2021-ch_it.pdf</v>
      </c>
    </row>
    <row r="43318" spans="1:2" x14ac:dyDescent="0.2">
      <c r="A43318" s="1" t="s">
        <v>42309</v>
      </c>
      <c r="B43318" t="str">
        <f t="shared" si="1415"/>
        <v>https://www.udobaer.de/out/media/public/cust/others/s0000980-2021-ch_it.pdf</v>
      </c>
    </row>
    <row r="43319" spans="1:2" x14ac:dyDescent="0.2">
      <c r="A43319" s="1" t="s">
        <v>42310</v>
      </c>
      <c r="B43319" t="str">
        <f t="shared" si="1415"/>
        <v>https://www.udobaer.de/out/media/public/cust/others/s0000980-2021-ch_it.pdf</v>
      </c>
    </row>
    <row r="43320" spans="1:2" x14ac:dyDescent="0.2">
      <c r="A43320" s="1" t="s">
        <v>42311</v>
      </c>
      <c r="B43320" t="str">
        <f t="shared" si="1415"/>
        <v>https://www.udobaer.de/out/media/public/cust/others/s0000980-2021-ch_it.pdf</v>
      </c>
    </row>
    <row r="43321" spans="1:2" x14ac:dyDescent="0.2">
      <c r="A43321" s="1" t="s">
        <v>42312</v>
      </c>
      <c r="B43321" t="str">
        <f t="shared" si="1415"/>
        <v>https://www.udobaer.de/out/media/public/cust/others/s0000980-2021-ch_it.pdf</v>
      </c>
    </row>
    <row r="43322" spans="1:2" x14ac:dyDescent="0.2">
      <c r="A43322" s="1" t="s">
        <v>42313</v>
      </c>
      <c r="B43322" t="str">
        <f t="shared" si="1415"/>
        <v>https://www.udobaer.de/out/media/public/cust/others/s0000980-2021-ch_it.pdf</v>
      </c>
    </row>
    <row r="43323" spans="1:2" x14ac:dyDescent="0.2">
      <c r="A43323" s="1" t="s">
        <v>42314</v>
      </c>
      <c r="B43323" t="str">
        <f t="shared" si="1415"/>
        <v>https://www.udobaer.de/out/media/public/cust/others/s0000980-2021-ch_it.pdf</v>
      </c>
    </row>
    <row r="43324" spans="1:2" x14ac:dyDescent="0.2">
      <c r="A43324" s="1" t="s">
        <v>42315</v>
      </c>
      <c r="B43324" t="str">
        <f t="shared" si="1415"/>
        <v>https://www.udobaer.de/out/media/public/cust/others/s0000980-2021-ch_it.pdf</v>
      </c>
    </row>
    <row r="43325" spans="1:2" x14ac:dyDescent="0.2">
      <c r="A43325" s="1" t="s">
        <v>42316</v>
      </c>
      <c r="B43325" t="str">
        <f t="shared" si="1415"/>
        <v>https://www.udobaer.de/out/media/public/cust/others/s0000980-2021-ch_it.pdf</v>
      </c>
    </row>
    <row r="43326" spans="1:2" x14ac:dyDescent="0.2">
      <c r="A43326" s="1" t="s">
        <v>42317</v>
      </c>
      <c r="B43326" t="str">
        <f t="shared" si="1415"/>
        <v>https://www.udobaer.de/out/media/public/cust/others/s0000980-2021-ch_it.pdf</v>
      </c>
    </row>
    <row r="43327" spans="1:2" x14ac:dyDescent="0.2">
      <c r="A43327" s="1" t="s">
        <v>42318</v>
      </c>
      <c r="B43327" t="str">
        <f t="shared" si="1415"/>
        <v>https://www.udobaer.de/out/media/public/cust/others/s0000980-2021-ch_it.pdf</v>
      </c>
    </row>
    <row r="43328" spans="1:2" x14ac:dyDescent="0.2">
      <c r="A43328" s="1" t="s">
        <v>42319</v>
      </c>
      <c r="B43328" t="str">
        <f t="shared" si="1415"/>
        <v>https://www.udobaer.de/out/media/public/cust/others/s0000980-2021-ch_it.pdf</v>
      </c>
    </row>
    <row r="43329" spans="1:2" x14ac:dyDescent="0.2">
      <c r="A43329" s="1" t="s">
        <v>42320</v>
      </c>
      <c r="B43329" t="str">
        <f t="shared" si="1415"/>
        <v>https://www.udobaer.de/out/media/public/cust/others/s0000980-2021-ch_it.pdf</v>
      </c>
    </row>
    <row r="43330" spans="1:2" x14ac:dyDescent="0.2">
      <c r="A43330" s="1" t="s">
        <v>42321</v>
      </c>
      <c r="B43330" t="str">
        <f t="shared" si="1415"/>
        <v>https://www.udobaer.de/out/media/public/cust/others/s0000980-2021-ch_it.pdf</v>
      </c>
    </row>
    <row r="43331" spans="1:2" x14ac:dyDescent="0.2">
      <c r="A43331" s="1" t="s">
        <v>42322</v>
      </c>
      <c r="B43331" t="str">
        <f t="shared" si="1415"/>
        <v>https://www.udobaer.de/out/media/public/cust/others/s0000980-2021-ch_it.pdf</v>
      </c>
    </row>
    <row r="43332" spans="1:2" x14ac:dyDescent="0.2">
      <c r="A43332" s="1" t="s">
        <v>42323</v>
      </c>
      <c r="B43332" t="str">
        <f t="shared" si="1415"/>
        <v>https://www.udobaer.de/out/media/public/cust/others/s0000980-2021-ch_it.pdf</v>
      </c>
    </row>
    <row r="43333" spans="1:2" x14ac:dyDescent="0.2">
      <c r="A43333" s="1" t="s">
        <v>42325</v>
      </c>
      <c r="B43333" t="str">
        <f t="shared" si="1415"/>
        <v>https://www.udobaer.de/out/media/public/cust/others/s0000980-2021-ch_it.pdf</v>
      </c>
    </row>
    <row r="43334" spans="1:2" x14ac:dyDescent="0.2">
      <c r="A43334" s="1" t="s">
        <v>42326</v>
      </c>
      <c r="B43334" t="str">
        <f t="shared" si="1415"/>
        <v>https://www.udobaer.de/out/media/public/cust/others/s0000980-2021-ch_it.pdf</v>
      </c>
    </row>
    <row r="43335" spans="1:2" x14ac:dyDescent="0.2">
      <c r="A43335" s="1" t="s">
        <v>42328</v>
      </c>
      <c r="B43335" t="str">
        <f t="shared" si="1415"/>
        <v>https://www.udobaer.de/out/media/public/cust/others/s0000980-2021-ch_it.pdf</v>
      </c>
    </row>
    <row r="43336" spans="1:2" x14ac:dyDescent="0.2">
      <c r="A43336" s="1" t="s">
        <v>42330</v>
      </c>
      <c r="B43336" t="str">
        <f t="shared" si="1415"/>
        <v>https://www.udobaer.de/out/media/public/cust/others/s0000980-2021-ch_it.pdf</v>
      </c>
    </row>
    <row r="43337" spans="1:2" x14ac:dyDescent="0.2">
      <c r="A43337" s="1" t="s">
        <v>42332</v>
      </c>
      <c r="B43337" t="str">
        <f t="shared" si="1415"/>
        <v>https://www.udobaer.de/out/media/public/cust/others/s0000980-2021-ch_it.pdf</v>
      </c>
    </row>
    <row r="43338" spans="1:2" x14ac:dyDescent="0.2">
      <c r="A43338" s="1" t="s">
        <v>2304</v>
      </c>
      <c r="B43338" t="str">
        <f t="shared" ref="B43338:B43348" si="1416">HYPERLINK("https://www.udobaer.de/out/media/public/cust/others/s0000981-2021-ch_it.pdf")</f>
        <v>https://www.udobaer.de/out/media/public/cust/others/s0000981-2021-ch_it.pdf</v>
      </c>
    </row>
    <row r="43339" spans="1:2" x14ac:dyDescent="0.2">
      <c r="A43339" s="1" t="s">
        <v>42762</v>
      </c>
      <c r="B43339" t="str">
        <f t="shared" si="1416"/>
        <v>https://www.udobaer.de/out/media/public/cust/others/s0000981-2021-ch_it.pdf</v>
      </c>
    </row>
    <row r="43340" spans="1:2" x14ac:dyDescent="0.2">
      <c r="A43340" s="1" t="s">
        <v>42787</v>
      </c>
      <c r="B43340" t="str">
        <f t="shared" si="1416"/>
        <v>https://www.udobaer.de/out/media/public/cust/others/s0000981-2021-ch_it.pdf</v>
      </c>
    </row>
    <row r="43341" spans="1:2" x14ac:dyDescent="0.2">
      <c r="A43341" s="1" t="s">
        <v>42788</v>
      </c>
      <c r="B43341" t="str">
        <f t="shared" si="1416"/>
        <v>https://www.udobaer.de/out/media/public/cust/others/s0000981-2021-ch_it.pdf</v>
      </c>
    </row>
    <row r="43342" spans="1:2" x14ac:dyDescent="0.2">
      <c r="A43342" s="1" t="s">
        <v>42789</v>
      </c>
      <c r="B43342" t="str">
        <f t="shared" si="1416"/>
        <v>https://www.udobaer.de/out/media/public/cust/others/s0000981-2021-ch_it.pdf</v>
      </c>
    </row>
    <row r="43343" spans="1:2" x14ac:dyDescent="0.2">
      <c r="A43343" s="1" t="s">
        <v>42790</v>
      </c>
      <c r="B43343" t="str">
        <f t="shared" si="1416"/>
        <v>https://www.udobaer.de/out/media/public/cust/others/s0000981-2021-ch_it.pdf</v>
      </c>
    </row>
    <row r="43344" spans="1:2" x14ac:dyDescent="0.2">
      <c r="A43344" s="1" t="s">
        <v>42791</v>
      </c>
      <c r="B43344" t="str">
        <f t="shared" si="1416"/>
        <v>https://www.udobaer.de/out/media/public/cust/others/s0000981-2021-ch_it.pdf</v>
      </c>
    </row>
    <row r="43345" spans="1:2" x14ac:dyDescent="0.2">
      <c r="A43345" s="1" t="s">
        <v>42792</v>
      </c>
      <c r="B43345" t="str">
        <f t="shared" si="1416"/>
        <v>https://www.udobaer.de/out/media/public/cust/others/s0000981-2021-ch_it.pdf</v>
      </c>
    </row>
    <row r="43346" spans="1:2" x14ac:dyDescent="0.2">
      <c r="A43346" s="1" t="s">
        <v>42898</v>
      </c>
      <c r="B43346" t="str">
        <f t="shared" si="1416"/>
        <v>https://www.udobaer.de/out/media/public/cust/others/s0000981-2021-ch_it.pdf</v>
      </c>
    </row>
    <row r="43347" spans="1:2" x14ac:dyDescent="0.2">
      <c r="A43347" s="1" t="s">
        <v>42900</v>
      </c>
      <c r="B43347" t="str">
        <f t="shared" si="1416"/>
        <v>https://www.udobaer.de/out/media/public/cust/others/s0000981-2021-ch_it.pdf</v>
      </c>
    </row>
    <row r="43348" spans="1:2" x14ac:dyDescent="0.2">
      <c r="A43348" s="1" t="s">
        <v>42901</v>
      </c>
      <c r="B43348" t="str">
        <f t="shared" si="1416"/>
        <v>https://www.udobaer.de/out/media/public/cust/others/s0000981-2021-ch_it.pdf</v>
      </c>
    </row>
    <row r="43349" spans="1:2" x14ac:dyDescent="0.2">
      <c r="A43349" s="1" t="s">
        <v>42206</v>
      </c>
      <c r="B43349" t="str">
        <f t="shared" ref="B43349:B43366" si="1417">HYPERLINK("https://www.udobaer.de/out/media/public/cust/others/s0000982-2021-ch_it.pdf")</f>
        <v>https://www.udobaer.de/out/media/public/cust/others/s0000982-2021-ch_it.pdf</v>
      </c>
    </row>
    <row r="43350" spans="1:2" x14ac:dyDescent="0.2">
      <c r="A43350" s="1" t="s">
        <v>42252</v>
      </c>
      <c r="B43350" t="str">
        <f t="shared" si="1417"/>
        <v>https://www.udobaer.de/out/media/public/cust/others/s0000982-2021-ch_it.pdf</v>
      </c>
    </row>
    <row r="43351" spans="1:2" x14ac:dyDescent="0.2">
      <c r="A43351" s="1" t="s">
        <v>42253</v>
      </c>
      <c r="B43351" t="str">
        <f t="shared" si="1417"/>
        <v>https://www.udobaer.de/out/media/public/cust/others/s0000982-2021-ch_it.pdf</v>
      </c>
    </row>
    <row r="43352" spans="1:2" x14ac:dyDescent="0.2">
      <c r="A43352" s="1" t="s">
        <v>42254</v>
      </c>
      <c r="B43352" t="str">
        <f t="shared" si="1417"/>
        <v>https://www.udobaer.de/out/media/public/cust/others/s0000982-2021-ch_it.pdf</v>
      </c>
    </row>
    <row r="43353" spans="1:2" x14ac:dyDescent="0.2">
      <c r="A43353" s="1" t="s">
        <v>42255</v>
      </c>
      <c r="B43353" t="str">
        <f t="shared" si="1417"/>
        <v>https://www.udobaer.de/out/media/public/cust/others/s0000982-2021-ch_it.pdf</v>
      </c>
    </row>
    <row r="43354" spans="1:2" x14ac:dyDescent="0.2">
      <c r="A43354" s="1" t="s">
        <v>42256</v>
      </c>
      <c r="B43354" t="str">
        <f t="shared" si="1417"/>
        <v>https://www.udobaer.de/out/media/public/cust/others/s0000982-2021-ch_it.pdf</v>
      </c>
    </row>
    <row r="43355" spans="1:2" x14ac:dyDescent="0.2">
      <c r="A43355" s="1" t="s">
        <v>42257</v>
      </c>
      <c r="B43355" t="str">
        <f t="shared" si="1417"/>
        <v>https://www.udobaer.de/out/media/public/cust/others/s0000982-2021-ch_it.pdf</v>
      </c>
    </row>
    <row r="43356" spans="1:2" x14ac:dyDescent="0.2">
      <c r="A43356" s="1" t="s">
        <v>42258</v>
      </c>
      <c r="B43356" t="str">
        <f t="shared" si="1417"/>
        <v>https://www.udobaer.de/out/media/public/cust/others/s0000982-2021-ch_it.pdf</v>
      </c>
    </row>
    <row r="43357" spans="1:2" x14ac:dyDescent="0.2">
      <c r="A43357" s="1" t="s">
        <v>42261</v>
      </c>
      <c r="B43357" t="str">
        <f t="shared" si="1417"/>
        <v>https://www.udobaer.de/out/media/public/cust/others/s0000982-2021-ch_it.pdf</v>
      </c>
    </row>
    <row r="43358" spans="1:2" x14ac:dyDescent="0.2">
      <c r="A43358" s="1" t="s">
        <v>42262</v>
      </c>
      <c r="B43358" t="str">
        <f t="shared" si="1417"/>
        <v>https://www.udobaer.de/out/media/public/cust/others/s0000982-2021-ch_it.pdf</v>
      </c>
    </row>
    <row r="43359" spans="1:2" x14ac:dyDescent="0.2">
      <c r="A43359" s="1" t="s">
        <v>42263</v>
      </c>
      <c r="B43359" t="str">
        <f t="shared" si="1417"/>
        <v>https://www.udobaer.de/out/media/public/cust/others/s0000982-2021-ch_it.pdf</v>
      </c>
    </row>
    <row r="43360" spans="1:2" x14ac:dyDescent="0.2">
      <c r="A43360" s="1" t="s">
        <v>42264</v>
      </c>
      <c r="B43360" t="str">
        <f t="shared" si="1417"/>
        <v>https://www.udobaer.de/out/media/public/cust/others/s0000982-2021-ch_it.pdf</v>
      </c>
    </row>
    <row r="43361" spans="1:2" x14ac:dyDescent="0.2">
      <c r="A43361" s="1" t="s">
        <v>42265</v>
      </c>
      <c r="B43361" t="str">
        <f t="shared" si="1417"/>
        <v>https://www.udobaer.de/out/media/public/cust/others/s0000982-2021-ch_it.pdf</v>
      </c>
    </row>
    <row r="43362" spans="1:2" x14ac:dyDescent="0.2">
      <c r="A43362" s="1" t="s">
        <v>42266</v>
      </c>
      <c r="B43362" t="str">
        <f t="shared" si="1417"/>
        <v>https://www.udobaer.de/out/media/public/cust/others/s0000982-2021-ch_it.pdf</v>
      </c>
    </row>
    <row r="43363" spans="1:2" x14ac:dyDescent="0.2">
      <c r="A43363" s="1" t="s">
        <v>42267</v>
      </c>
      <c r="B43363" t="str">
        <f t="shared" si="1417"/>
        <v>https://www.udobaer.de/out/media/public/cust/others/s0000982-2021-ch_it.pdf</v>
      </c>
    </row>
    <row r="43364" spans="1:2" x14ac:dyDescent="0.2">
      <c r="A43364" s="1" t="s">
        <v>42268</v>
      </c>
      <c r="B43364" t="str">
        <f t="shared" si="1417"/>
        <v>https://www.udobaer.de/out/media/public/cust/others/s0000982-2021-ch_it.pdf</v>
      </c>
    </row>
    <row r="43365" spans="1:2" x14ac:dyDescent="0.2">
      <c r="A43365" s="1" t="s">
        <v>42269</v>
      </c>
      <c r="B43365" t="str">
        <f t="shared" si="1417"/>
        <v>https://www.udobaer.de/out/media/public/cust/others/s0000982-2021-ch_it.pdf</v>
      </c>
    </row>
    <row r="43366" spans="1:2" x14ac:dyDescent="0.2">
      <c r="A43366" s="1" t="s">
        <v>42270</v>
      </c>
      <c r="B43366" t="str">
        <f t="shared" si="1417"/>
        <v>https://www.udobaer.de/out/media/public/cust/others/s0000982-2021-ch_it.pdf</v>
      </c>
    </row>
    <row r="43367" spans="1:2" x14ac:dyDescent="0.2">
      <c r="A43367" s="1" t="s">
        <v>42259</v>
      </c>
      <c r="B43367" t="str">
        <f>HYPERLINK("https://www.udobaer.de/out/media/public/cust/others/s0000983-2021-ch_it.pdf")</f>
        <v>https://www.udobaer.de/out/media/public/cust/others/s0000983-2021-ch_it.pdf</v>
      </c>
    </row>
    <row r="43368" spans="1:2" x14ac:dyDescent="0.2">
      <c r="A43368" s="1" t="s">
        <v>42260</v>
      </c>
      <c r="B43368" t="str">
        <f>HYPERLINK("https://www.udobaer.de/out/media/public/cust/others/s0000983-2021-ch_it.pdf")</f>
        <v>https://www.udobaer.de/out/media/public/cust/others/s0000983-2021-ch_it.pdf</v>
      </c>
    </row>
    <row r="43369" spans="1:2" x14ac:dyDescent="0.2">
      <c r="A43369" s="1" t="s">
        <v>35088</v>
      </c>
      <c r="B43369" t="str">
        <f t="shared" ref="B43369:B43382" si="1418">HYPERLINK("https://www.udobaer.de/out/media/public/cust/others/s0000984-2021-ch_it.pdf")</f>
        <v>https://www.udobaer.de/out/media/public/cust/others/s0000984-2021-ch_it.pdf</v>
      </c>
    </row>
    <row r="43370" spans="1:2" x14ac:dyDescent="0.2">
      <c r="A43370" s="1" t="s">
        <v>35089</v>
      </c>
      <c r="B43370" t="str">
        <f t="shared" si="1418"/>
        <v>https://www.udobaer.de/out/media/public/cust/others/s0000984-2021-ch_it.pdf</v>
      </c>
    </row>
    <row r="43371" spans="1:2" x14ac:dyDescent="0.2">
      <c r="A43371" s="1" t="s">
        <v>35090</v>
      </c>
      <c r="B43371" t="str">
        <f t="shared" si="1418"/>
        <v>https://www.udobaer.de/out/media/public/cust/others/s0000984-2021-ch_it.pdf</v>
      </c>
    </row>
    <row r="43372" spans="1:2" x14ac:dyDescent="0.2">
      <c r="A43372" s="1" t="s">
        <v>35091</v>
      </c>
      <c r="B43372" t="str">
        <f t="shared" si="1418"/>
        <v>https://www.udobaer.de/out/media/public/cust/others/s0000984-2021-ch_it.pdf</v>
      </c>
    </row>
    <row r="43373" spans="1:2" x14ac:dyDescent="0.2">
      <c r="A43373" s="1" t="s">
        <v>35092</v>
      </c>
      <c r="B43373" t="str">
        <f t="shared" si="1418"/>
        <v>https://www.udobaer.de/out/media/public/cust/others/s0000984-2021-ch_it.pdf</v>
      </c>
    </row>
    <row r="43374" spans="1:2" x14ac:dyDescent="0.2">
      <c r="A43374" s="1" t="s">
        <v>35093</v>
      </c>
      <c r="B43374" t="str">
        <f t="shared" si="1418"/>
        <v>https://www.udobaer.de/out/media/public/cust/others/s0000984-2021-ch_it.pdf</v>
      </c>
    </row>
    <row r="43375" spans="1:2" x14ac:dyDescent="0.2">
      <c r="A43375" s="1" t="s">
        <v>35094</v>
      </c>
      <c r="B43375" t="str">
        <f t="shared" si="1418"/>
        <v>https://www.udobaer.de/out/media/public/cust/others/s0000984-2021-ch_it.pdf</v>
      </c>
    </row>
    <row r="43376" spans="1:2" x14ac:dyDescent="0.2">
      <c r="A43376" s="1" t="s">
        <v>35095</v>
      </c>
      <c r="B43376" t="str">
        <f t="shared" si="1418"/>
        <v>https://www.udobaer.de/out/media/public/cust/others/s0000984-2021-ch_it.pdf</v>
      </c>
    </row>
    <row r="43377" spans="1:2" x14ac:dyDescent="0.2">
      <c r="A43377" s="1" t="s">
        <v>35096</v>
      </c>
      <c r="B43377" t="str">
        <f t="shared" si="1418"/>
        <v>https://www.udobaer.de/out/media/public/cust/others/s0000984-2021-ch_it.pdf</v>
      </c>
    </row>
    <row r="43378" spans="1:2" x14ac:dyDescent="0.2">
      <c r="A43378" s="1" t="s">
        <v>35097</v>
      </c>
      <c r="B43378" t="str">
        <f t="shared" si="1418"/>
        <v>https://www.udobaer.de/out/media/public/cust/others/s0000984-2021-ch_it.pdf</v>
      </c>
    </row>
    <row r="43379" spans="1:2" x14ac:dyDescent="0.2">
      <c r="A43379" s="1" t="s">
        <v>35098</v>
      </c>
      <c r="B43379" t="str">
        <f t="shared" si="1418"/>
        <v>https://www.udobaer.de/out/media/public/cust/others/s0000984-2021-ch_it.pdf</v>
      </c>
    </row>
    <row r="43380" spans="1:2" x14ac:dyDescent="0.2">
      <c r="A43380" s="1" t="s">
        <v>35099</v>
      </c>
      <c r="B43380" t="str">
        <f t="shared" si="1418"/>
        <v>https://www.udobaer.de/out/media/public/cust/others/s0000984-2021-ch_it.pdf</v>
      </c>
    </row>
    <row r="43381" spans="1:2" x14ac:dyDescent="0.2">
      <c r="A43381" s="1" t="s">
        <v>35100</v>
      </c>
      <c r="B43381" t="str">
        <f t="shared" si="1418"/>
        <v>https://www.udobaer.de/out/media/public/cust/others/s0000984-2021-ch_it.pdf</v>
      </c>
    </row>
    <row r="43382" spans="1:2" x14ac:dyDescent="0.2">
      <c r="A43382" s="1" t="s">
        <v>35101</v>
      </c>
      <c r="B43382" t="str">
        <f t="shared" si="1418"/>
        <v>https://www.udobaer.de/out/media/public/cust/others/s0000984-2021-ch_it.pdf</v>
      </c>
    </row>
    <row r="43383" spans="1:2" x14ac:dyDescent="0.2">
      <c r="A43383" s="1" t="s">
        <v>42222</v>
      </c>
      <c r="B43383" t="str">
        <f>HYPERLINK("https://www.udobaer.de/out/media/public/cust/others/s0000985-2021-ch_it.pdf")</f>
        <v>https://www.udobaer.de/out/media/public/cust/others/s0000985-2021-ch_it.pdf</v>
      </c>
    </row>
    <row r="43384" spans="1:2" x14ac:dyDescent="0.2">
      <c r="A43384" s="1" t="s">
        <v>42224</v>
      </c>
      <c r="B43384" t="str">
        <f>HYPERLINK("https://www.udobaer.de/out/media/public/cust/others/s0000985-2021-ch_it.pdf")</f>
        <v>https://www.udobaer.de/out/media/public/cust/others/s0000985-2021-ch_it.pdf</v>
      </c>
    </row>
    <row r="43385" spans="1:2" x14ac:dyDescent="0.2">
      <c r="A43385" s="1" t="s">
        <v>42225</v>
      </c>
      <c r="B43385" t="str">
        <f>HYPERLINK("https://www.udobaer.de/out/media/public/cust/others/s0000985-2021-ch_it.pdf")</f>
        <v>https://www.udobaer.de/out/media/public/cust/others/s0000985-2021-ch_it.pdf</v>
      </c>
    </row>
    <row r="43386" spans="1:2" x14ac:dyDescent="0.2">
      <c r="A43386" s="1" t="s">
        <v>42226</v>
      </c>
      <c r="B43386" t="str">
        <f>HYPERLINK("https://www.udobaer.de/out/media/public/cust/others/s0000985-2021-ch_it.pdf")</f>
        <v>https://www.udobaer.de/out/media/public/cust/others/s0000985-2021-ch_it.pdf</v>
      </c>
    </row>
    <row r="43387" spans="1:2" x14ac:dyDescent="0.2">
      <c r="A43387" s="1" t="s">
        <v>42227</v>
      </c>
      <c r="B43387" t="str">
        <f>HYPERLINK("https://www.udobaer.de/out/media/public/cust/others/s0000985-2021-ch_it.pdf")</f>
        <v>https://www.udobaer.de/out/media/public/cust/others/s0000985-2021-ch_it.pdf</v>
      </c>
    </row>
    <row r="43388" spans="1:2" x14ac:dyDescent="0.2">
      <c r="A43388" s="1" t="s">
        <v>42229</v>
      </c>
      <c r="B43388" t="str">
        <f t="shared" ref="B43388:B43405" si="1419">HYPERLINK("https://www.udobaer.de/out/media/public/cust/others/s0000986-2021-ch_it.pdf")</f>
        <v>https://www.udobaer.de/out/media/public/cust/others/s0000986-2021-ch_it.pdf</v>
      </c>
    </row>
    <row r="43389" spans="1:2" x14ac:dyDescent="0.2">
      <c r="A43389" s="1" t="s">
        <v>42236</v>
      </c>
      <c r="B43389" t="str">
        <f t="shared" si="1419"/>
        <v>https://www.udobaer.de/out/media/public/cust/others/s0000986-2021-ch_it.pdf</v>
      </c>
    </row>
    <row r="43390" spans="1:2" x14ac:dyDescent="0.2">
      <c r="A43390" s="1" t="s">
        <v>42238</v>
      </c>
      <c r="B43390" t="str">
        <f t="shared" si="1419"/>
        <v>https://www.udobaer.de/out/media/public/cust/others/s0000986-2021-ch_it.pdf</v>
      </c>
    </row>
    <row r="43391" spans="1:2" x14ac:dyDescent="0.2">
      <c r="A43391" s="1" t="s">
        <v>42240</v>
      </c>
      <c r="B43391" t="str">
        <f t="shared" si="1419"/>
        <v>https://www.udobaer.de/out/media/public/cust/others/s0000986-2021-ch_it.pdf</v>
      </c>
    </row>
    <row r="43392" spans="1:2" x14ac:dyDescent="0.2">
      <c r="A43392" s="1" t="s">
        <v>42241</v>
      </c>
      <c r="B43392" t="str">
        <f t="shared" si="1419"/>
        <v>https://www.udobaer.de/out/media/public/cust/others/s0000986-2021-ch_it.pdf</v>
      </c>
    </row>
    <row r="43393" spans="1:2" x14ac:dyDescent="0.2">
      <c r="A43393" s="1" t="s">
        <v>42242</v>
      </c>
      <c r="B43393" t="str">
        <f t="shared" si="1419"/>
        <v>https://www.udobaer.de/out/media/public/cust/others/s0000986-2021-ch_it.pdf</v>
      </c>
    </row>
    <row r="43394" spans="1:2" x14ac:dyDescent="0.2">
      <c r="A43394" s="1" t="s">
        <v>42243</v>
      </c>
      <c r="B43394" t="str">
        <f t="shared" si="1419"/>
        <v>https://www.udobaer.de/out/media/public/cust/others/s0000986-2021-ch_it.pdf</v>
      </c>
    </row>
    <row r="43395" spans="1:2" x14ac:dyDescent="0.2">
      <c r="A43395" s="1" t="s">
        <v>42244</v>
      </c>
      <c r="B43395" t="str">
        <f t="shared" si="1419"/>
        <v>https://www.udobaer.de/out/media/public/cust/others/s0000986-2021-ch_it.pdf</v>
      </c>
    </row>
    <row r="43396" spans="1:2" x14ac:dyDescent="0.2">
      <c r="A43396" s="1" t="s">
        <v>42245</v>
      </c>
      <c r="B43396" t="str">
        <f t="shared" si="1419"/>
        <v>https://www.udobaer.de/out/media/public/cust/others/s0000986-2021-ch_it.pdf</v>
      </c>
    </row>
    <row r="43397" spans="1:2" x14ac:dyDescent="0.2">
      <c r="A43397" s="1" t="s">
        <v>42246</v>
      </c>
      <c r="B43397" t="str">
        <f t="shared" si="1419"/>
        <v>https://www.udobaer.de/out/media/public/cust/others/s0000986-2021-ch_it.pdf</v>
      </c>
    </row>
    <row r="43398" spans="1:2" x14ac:dyDescent="0.2">
      <c r="A43398" s="1" t="s">
        <v>42247</v>
      </c>
      <c r="B43398" t="str">
        <f t="shared" si="1419"/>
        <v>https://www.udobaer.de/out/media/public/cust/others/s0000986-2021-ch_it.pdf</v>
      </c>
    </row>
    <row r="43399" spans="1:2" x14ac:dyDescent="0.2">
      <c r="A43399" s="1" t="s">
        <v>42248</v>
      </c>
      <c r="B43399" t="str">
        <f t="shared" si="1419"/>
        <v>https://www.udobaer.de/out/media/public/cust/others/s0000986-2021-ch_it.pdf</v>
      </c>
    </row>
    <row r="43400" spans="1:2" x14ac:dyDescent="0.2">
      <c r="A43400" s="1" t="s">
        <v>42249</v>
      </c>
      <c r="B43400" t="str">
        <f t="shared" si="1419"/>
        <v>https://www.udobaer.de/out/media/public/cust/others/s0000986-2021-ch_it.pdf</v>
      </c>
    </row>
    <row r="43401" spans="1:2" x14ac:dyDescent="0.2">
      <c r="A43401" s="1" t="s">
        <v>42250</v>
      </c>
      <c r="B43401" t="str">
        <f t="shared" si="1419"/>
        <v>https://www.udobaer.de/out/media/public/cust/others/s0000986-2021-ch_it.pdf</v>
      </c>
    </row>
    <row r="43402" spans="1:2" x14ac:dyDescent="0.2">
      <c r="A43402" s="1" t="s">
        <v>42251</v>
      </c>
      <c r="B43402" t="str">
        <f t="shared" si="1419"/>
        <v>https://www.udobaer.de/out/media/public/cust/others/s0000986-2021-ch_it.pdf</v>
      </c>
    </row>
    <row r="43403" spans="1:2" x14ac:dyDescent="0.2">
      <c r="A43403" s="1" t="s">
        <v>42273</v>
      </c>
      <c r="B43403" t="str">
        <f t="shared" si="1419"/>
        <v>https://www.udobaer.de/out/media/public/cust/others/s0000986-2021-ch_it.pdf</v>
      </c>
    </row>
    <row r="43404" spans="1:2" x14ac:dyDescent="0.2">
      <c r="A43404" s="1" t="s">
        <v>42274</v>
      </c>
      <c r="B43404" t="str">
        <f t="shared" si="1419"/>
        <v>https://www.udobaer.de/out/media/public/cust/others/s0000986-2021-ch_it.pdf</v>
      </c>
    </row>
    <row r="43405" spans="1:2" x14ac:dyDescent="0.2">
      <c r="A43405" s="1" t="s">
        <v>42275</v>
      </c>
      <c r="B43405" t="str">
        <f t="shared" si="1419"/>
        <v>https://www.udobaer.de/out/media/public/cust/others/s0000986-2021-ch_it.pdf</v>
      </c>
    </row>
    <row r="43406" spans="1:2" x14ac:dyDescent="0.2">
      <c r="A43406" s="1" t="s">
        <v>42223</v>
      </c>
      <c r="B43406" t="str">
        <f t="shared" ref="B43406:B43427" si="1420">HYPERLINK("https://www.udobaer.de/out/media/public/cust/others/s0000987-2021-ch_it.pdf")</f>
        <v>https://www.udobaer.de/out/media/public/cust/others/s0000987-2021-ch_it.pdf</v>
      </c>
    </row>
    <row r="43407" spans="1:2" x14ac:dyDescent="0.2">
      <c r="A43407" s="1" t="s">
        <v>42223</v>
      </c>
      <c r="B43407" t="str">
        <f t="shared" si="1420"/>
        <v>https://www.udobaer.de/out/media/public/cust/others/s0000987-2021-ch_it.pdf</v>
      </c>
    </row>
    <row r="43408" spans="1:2" x14ac:dyDescent="0.2">
      <c r="A43408" s="1" t="s">
        <v>42228</v>
      </c>
      <c r="B43408" t="str">
        <f t="shared" si="1420"/>
        <v>https://www.udobaer.de/out/media/public/cust/others/s0000987-2021-ch_it.pdf</v>
      </c>
    </row>
    <row r="43409" spans="1:2" x14ac:dyDescent="0.2">
      <c r="A43409" s="1" t="s">
        <v>42228</v>
      </c>
      <c r="B43409" t="str">
        <f t="shared" si="1420"/>
        <v>https://www.udobaer.de/out/media/public/cust/others/s0000987-2021-ch_it.pdf</v>
      </c>
    </row>
    <row r="43410" spans="1:2" x14ac:dyDescent="0.2">
      <c r="A43410" s="1" t="s">
        <v>42230</v>
      </c>
      <c r="B43410" t="str">
        <f t="shared" si="1420"/>
        <v>https://www.udobaer.de/out/media/public/cust/others/s0000987-2021-ch_it.pdf</v>
      </c>
    </row>
    <row r="43411" spans="1:2" x14ac:dyDescent="0.2">
      <c r="A43411" s="1" t="s">
        <v>42230</v>
      </c>
      <c r="B43411" t="str">
        <f t="shared" si="1420"/>
        <v>https://www.udobaer.de/out/media/public/cust/others/s0000987-2021-ch_it.pdf</v>
      </c>
    </row>
    <row r="43412" spans="1:2" x14ac:dyDescent="0.2">
      <c r="A43412" s="1" t="s">
        <v>42231</v>
      </c>
      <c r="B43412" t="str">
        <f t="shared" si="1420"/>
        <v>https://www.udobaer.de/out/media/public/cust/others/s0000987-2021-ch_it.pdf</v>
      </c>
    </row>
    <row r="43413" spans="1:2" x14ac:dyDescent="0.2">
      <c r="A43413" s="1" t="s">
        <v>42232</v>
      </c>
      <c r="B43413" t="str">
        <f t="shared" si="1420"/>
        <v>https://www.udobaer.de/out/media/public/cust/others/s0000987-2021-ch_it.pdf</v>
      </c>
    </row>
    <row r="43414" spans="1:2" x14ac:dyDescent="0.2">
      <c r="A43414" s="1" t="s">
        <v>42231</v>
      </c>
      <c r="B43414" t="str">
        <f t="shared" si="1420"/>
        <v>https://www.udobaer.de/out/media/public/cust/others/s0000987-2021-ch_it.pdf</v>
      </c>
    </row>
    <row r="43415" spans="1:2" x14ac:dyDescent="0.2">
      <c r="A43415" s="1" t="s">
        <v>42232</v>
      </c>
      <c r="B43415" t="str">
        <f t="shared" si="1420"/>
        <v>https://www.udobaer.de/out/media/public/cust/others/s0000987-2021-ch_it.pdf</v>
      </c>
    </row>
    <row r="43416" spans="1:2" x14ac:dyDescent="0.2">
      <c r="A43416" s="1" t="s">
        <v>42233</v>
      </c>
      <c r="B43416" t="str">
        <f t="shared" si="1420"/>
        <v>https://www.udobaer.de/out/media/public/cust/others/s0000987-2021-ch_it.pdf</v>
      </c>
    </row>
    <row r="43417" spans="1:2" x14ac:dyDescent="0.2">
      <c r="A43417" s="1" t="s">
        <v>42233</v>
      </c>
      <c r="B43417" t="str">
        <f t="shared" si="1420"/>
        <v>https://www.udobaer.de/out/media/public/cust/others/s0000987-2021-ch_it.pdf</v>
      </c>
    </row>
    <row r="43418" spans="1:2" x14ac:dyDescent="0.2">
      <c r="A43418" s="1" t="s">
        <v>42234</v>
      </c>
      <c r="B43418" t="str">
        <f t="shared" si="1420"/>
        <v>https://www.udobaer.de/out/media/public/cust/others/s0000987-2021-ch_it.pdf</v>
      </c>
    </row>
    <row r="43419" spans="1:2" x14ac:dyDescent="0.2">
      <c r="A43419" s="1" t="s">
        <v>42234</v>
      </c>
      <c r="B43419" t="str">
        <f t="shared" si="1420"/>
        <v>https://www.udobaer.de/out/media/public/cust/others/s0000987-2021-ch_it.pdf</v>
      </c>
    </row>
    <row r="43420" spans="1:2" x14ac:dyDescent="0.2">
      <c r="A43420" s="1" t="s">
        <v>42235</v>
      </c>
      <c r="B43420" t="str">
        <f t="shared" si="1420"/>
        <v>https://www.udobaer.de/out/media/public/cust/others/s0000987-2021-ch_it.pdf</v>
      </c>
    </row>
    <row r="43421" spans="1:2" x14ac:dyDescent="0.2">
      <c r="A43421" s="1" t="s">
        <v>42235</v>
      </c>
      <c r="B43421" t="str">
        <f t="shared" si="1420"/>
        <v>https://www.udobaer.de/out/media/public/cust/others/s0000987-2021-ch_it.pdf</v>
      </c>
    </row>
    <row r="43422" spans="1:2" x14ac:dyDescent="0.2">
      <c r="A43422" s="1" t="s">
        <v>42237</v>
      </c>
      <c r="B43422" t="str">
        <f t="shared" si="1420"/>
        <v>https://www.udobaer.de/out/media/public/cust/others/s0000987-2021-ch_it.pdf</v>
      </c>
    </row>
    <row r="43423" spans="1:2" x14ac:dyDescent="0.2">
      <c r="A43423" s="1" t="s">
        <v>42237</v>
      </c>
      <c r="B43423" t="str">
        <f t="shared" si="1420"/>
        <v>https://www.udobaer.de/out/media/public/cust/others/s0000987-2021-ch_it.pdf</v>
      </c>
    </row>
    <row r="43424" spans="1:2" x14ac:dyDescent="0.2">
      <c r="A43424" s="1" t="s">
        <v>42239</v>
      </c>
      <c r="B43424" t="str">
        <f t="shared" si="1420"/>
        <v>https://www.udobaer.de/out/media/public/cust/others/s0000987-2021-ch_it.pdf</v>
      </c>
    </row>
    <row r="43425" spans="1:2" x14ac:dyDescent="0.2">
      <c r="A43425" s="1" t="s">
        <v>42239</v>
      </c>
      <c r="B43425" t="str">
        <f t="shared" si="1420"/>
        <v>https://www.udobaer.de/out/media/public/cust/others/s0000987-2021-ch_it.pdf</v>
      </c>
    </row>
    <row r="43426" spans="1:2" x14ac:dyDescent="0.2">
      <c r="A43426" s="1" t="s">
        <v>42276</v>
      </c>
      <c r="B43426" t="str">
        <f t="shared" si="1420"/>
        <v>https://www.udobaer.de/out/media/public/cust/others/s0000987-2021-ch_it.pdf</v>
      </c>
    </row>
    <row r="43427" spans="1:2" x14ac:dyDescent="0.2">
      <c r="A43427" s="1" t="s">
        <v>42277</v>
      </c>
      <c r="B43427" t="str">
        <f t="shared" si="1420"/>
        <v>https://www.udobaer.de/out/media/public/cust/others/s0000987-2021-ch_it.pdf</v>
      </c>
    </row>
    <row r="43428" spans="1:2" x14ac:dyDescent="0.2">
      <c r="A43428" s="1" t="s">
        <v>42970</v>
      </c>
      <c r="B43428" t="str">
        <f>HYPERLINK("https://www.udobaer.de/out/media/public/cust/others/s0000988-2021-ch_it.pdf")</f>
        <v>https://www.udobaer.de/out/media/public/cust/others/s0000988-2021-ch_it.pdf</v>
      </c>
    </row>
    <row r="43429" spans="1:2" x14ac:dyDescent="0.2">
      <c r="A43429" s="1" t="s">
        <v>42971</v>
      </c>
      <c r="B43429" t="str">
        <f>HYPERLINK("https://www.udobaer.de/out/media/public/cust/others/s0000988-2021-ch_it.pdf")</f>
        <v>https://www.udobaer.de/out/media/public/cust/others/s0000988-2021-ch_it.pdf</v>
      </c>
    </row>
    <row r="43430" spans="1:2" x14ac:dyDescent="0.2">
      <c r="A43430" s="1" t="s">
        <v>42973</v>
      </c>
      <c r="B43430" t="str">
        <f>HYPERLINK("https://www.udobaer.de/out/media/public/cust/others/s0000988-2021-ch_it.pdf")</f>
        <v>https://www.udobaer.de/out/media/public/cust/others/s0000988-2021-ch_it.pdf</v>
      </c>
    </row>
    <row r="43431" spans="1:2" x14ac:dyDescent="0.2">
      <c r="A43431" s="1" t="s">
        <v>42974</v>
      </c>
      <c r="B43431" t="str">
        <f>HYPERLINK("https://www.udobaer.de/out/media/public/cust/others/s0000988-2021-ch_it.pdf")</f>
        <v>https://www.udobaer.de/out/media/public/cust/others/s0000988-2021-ch_it.pdf</v>
      </c>
    </row>
    <row r="43432" spans="1:2" x14ac:dyDescent="0.2">
      <c r="A43432" s="1" t="s">
        <v>42975</v>
      </c>
      <c r="B43432" t="str">
        <f>HYPERLINK("https://www.udobaer.de/out/media/public/cust/others/s0000988-2021-ch_it.pdf")</f>
        <v>https://www.udobaer.de/out/media/public/cust/others/s0000988-2021-ch_it.pdf</v>
      </c>
    </row>
    <row r="43433" spans="1:2" x14ac:dyDescent="0.2">
      <c r="A43433" s="1" t="s">
        <v>42207</v>
      </c>
      <c r="B43433" t="str">
        <f t="shared" ref="B43433:B43438" si="1421">HYPERLINK("https://www.udobaer.de/out/media/public/cust/others/s0000989-2021-ch_it.pdf")</f>
        <v>https://www.udobaer.de/out/media/public/cust/others/s0000989-2021-ch_it.pdf</v>
      </c>
    </row>
    <row r="43434" spans="1:2" x14ac:dyDescent="0.2">
      <c r="A43434" s="1" t="s">
        <v>42208</v>
      </c>
      <c r="B43434" t="str">
        <f t="shared" si="1421"/>
        <v>https://www.udobaer.de/out/media/public/cust/others/s0000989-2021-ch_it.pdf</v>
      </c>
    </row>
    <row r="43435" spans="1:2" x14ac:dyDescent="0.2">
      <c r="A43435" s="1" t="s">
        <v>42892</v>
      </c>
      <c r="B43435" t="str">
        <f t="shared" si="1421"/>
        <v>https://www.udobaer.de/out/media/public/cust/others/s0000989-2021-ch_it.pdf</v>
      </c>
    </row>
    <row r="43436" spans="1:2" x14ac:dyDescent="0.2">
      <c r="A43436" s="1" t="s">
        <v>42902</v>
      </c>
      <c r="B43436" t="str">
        <f t="shared" si="1421"/>
        <v>https://www.udobaer.de/out/media/public/cust/others/s0000989-2021-ch_it.pdf</v>
      </c>
    </row>
    <row r="43437" spans="1:2" x14ac:dyDescent="0.2">
      <c r="A43437" s="1" t="s">
        <v>42903</v>
      </c>
      <c r="B43437" t="str">
        <f t="shared" si="1421"/>
        <v>https://www.udobaer.de/out/media/public/cust/others/s0000989-2021-ch_it.pdf</v>
      </c>
    </row>
    <row r="43438" spans="1:2" x14ac:dyDescent="0.2">
      <c r="A43438" s="1" t="s">
        <v>42904</v>
      </c>
      <c r="B43438" t="str">
        <f t="shared" si="1421"/>
        <v>https://www.udobaer.de/out/media/public/cust/others/s0000989-2021-ch_it.pdf</v>
      </c>
    </row>
    <row r="43439" spans="1:2" x14ac:dyDescent="0.2">
      <c r="A43439" s="1" t="s">
        <v>34277</v>
      </c>
      <c r="B43439" t="str">
        <f>HYPERLINK("https://www.udobaer.de/out/media/public/cust/others/s0000992-2021-ch_it.pdf")</f>
        <v>https://www.udobaer.de/out/media/public/cust/others/s0000992-2021-ch_it.pdf</v>
      </c>
    </row>
    <row r="43440" spans="1:2" x14ac:dyDescent="0.2">
      <c r="A43440" s="1" t="s">
        <v>42461</v>
      </c>
      <c r="B43440" t="str">
        <f>HYPERLINK("https://www.udobaer.de/out/media/public/cust/others/s0000992-2021-ch_it.pdf")</f>
        <v>https://www.udobaer.de/out/media/public/cust/others/s0000992-2021-ch_it.pdf</v>
      </c>
    </row>
    <row r="43441" spans="1:2" x14ac:dyDescent="0.2">
      <c r="A43441" s="1" t="s">
        <v>42620</v>
      </c>
      <c r="B43441" t="str">
        <f>HYPERLINK("https://www.udobaer.de/out/media/public/cust/others/s0000992-2021-ch_it.pdf")</f>
        <v>https://www.udobaer.de/out/media/public/cust/others/s0000992-2021-ch_it.pdf</v>
      </c>
    </row>
    <row r="43442" spans="1:2" x14ac:dyDescent="0.2">
      <c r="A43442" s="1" t="s">
        <v>42430</v>
      </c>
      <c r="B43442" t="str">
        <f>HYPERLINK("https://www.udobaer.de/out/media/public/cust/others/s0000993-2021-ch_it.pdf")</f>
        <v>https://www.udobaer.de/out/media/public/cust/others/s0000993-2021-ch_it.pdf</v>
      </c>
    </row>
    <row r="43443" spans="1:2" x14ac:dyDescent="0.2">
      <c r="A43443" s="1" t="s">
        <v>42484</v>
      </c>
      <c r="B43443" t="str">
        <f>HYPERLINK("https://www.udobaer.de/out/media/public/cust/others/s0000993-2021-ch_it.pdf")</f>
        <v>https://www.udobaer.de/out/media/public/cust/others/s0000993-2021-ch_it.pdf</v>
      </c>
    </row>
    <row r="43444" spans="1:2" x14ac:dyDescent="0.2">
      <c r="A43444" s="1" t="s">
        <v>42486</v>
      </c>
      <c r="B43444" t="str">
        <f>HYPERLINK("https://www.udobaer.de/out/media/public/cust/others/s0000993-2021-ch_it.pdf")</f>
        <v>https://www.udobaer.de/out/media/public/cust/others/s0000993-2021-ch_it.pdf</v>
      </c>
    </row>
    <row r="43445" spans="1:2" x14ac:dyDescent="0.2">
      <c r="A43445" s="1" t="s">
        <v>42487</v>
      </c>
      <c r="B43445" t="str">
        <f>HYPERLINK("https://www.udobaer.de/out/media/public/cust/others/s0000993-2021-ch_it.pdf")</f>
        <v>https://www.udobaer.de/out/media/public/cust/others/s0000993-2021-ch_it.pdf</v>
      </c>
    </row>
    <row r="43446" spans="1:2" x14ac:dyDescent="0.2">
      <c r="A43446" s="1" t="s">
        <v>42505</v>
      </c>
      <c r="B43446" t="str">
        <f>HYPERLINK("https://www.udobaer.de/out/media/public/cust/others/s0000993-2021-ch_it.pdf")</f>
        <v>https://www.udobaer.de/out/media/public/cust/others/s0000993-2021-ch_it.pdf</v>
      </c>
    </row>
    <row r="43447" spans="1:2" x14ac:dyDescent="0.2">
      <c r="A43447" s="1" t="s">
        <v>34274</v>
      </c>
      <c r="B43447" t="str">
        <f t="shared" ref="B43447:B43472" si="1422">HYPERLINK("https://www.udobaer.de/out/media/public/cust/others/s0000994-2021-ch_it.pdf")</f>
        <v>https://www.udobaer.de/out/media/public/cust/others/s0000994-2021-ch_it.pdf</v>
      </c>
    </row>
    <row r="43448" spans="1:2" x14ac:dyDescent="0.2">
      <c r="A43448" s="1" t="s">
        <v>34275</v>
      </c>
      <c r="B43448" t="str">
        <f t="shared" si="1422"/>
        <v>https://www.udobaer.de/out/media/public/cust/others/s0000994-2021-ch_it.pdf</v>
      </c>
    </row>
    <row r="43449" spans="1:2" x14ac:dyDescent="0.2">
      <c r="A43449" s="1" t="s">
        <v>34276</v>
      </c>
      <c r="B43449" t="str">
        <f t="shared" si="1422"/>
        <v>https://www.udobaer.de/out/media/public/cust/others/s0000994-2021-ch_it.pdf</v>
      </c>
    </row>
    <row r="43450" spans="1:2" x14ac:dyDescent="0.2">
      <c r="A43450" s="1" t="s">
        <v>34278</v>
      </c>
      <c r="B43450" t="str">
        <f t="shared" si="1422"/>
        <v>https://www.udobaer.de/out/media/public/cust/others/s0000994-2021-ch_it.pdf</v>
      </c>
    </row>
    <row r="43451" spans="1:2" x14ac:dyDescent="0.2">
      <c r="A43451" s="1" t="s">
        <v>34279</v>
      </c>
      <c r="B43451" t="str">
        <f t="shared" si="1422"/>
        <v>https://www.udobaer.de/out/media/public/cust/others/s0000994-2021-ch_it.pdf</v>
      </c>
    </row>
    <row r="43452" spans="1:2" x14ac:dyDescent="0.2">
      <c r="A43452" s="1" t="s">
        <v>34280</v>
      </c>
      <c r="B43452" t="str">
        <f t="shared" si="1422"/>
        <v>https://www.udobaer.de/out/media/public/cust/others/s0000994-2021-ch_it.pdf</v>
      </c>
    </row>
    <row r="43453" spans="1:2" x14ac:dyDescent="0.2">
      <c r="A43453" s="1" t="s">
        <v>34281</v>
      </c>
      <c r="B43453" t="str">
        <f t="shared" si="1422"/>
        <v>https://www.udobaer.de/out/media/public/cust/others/s0000994-2021-ch_it.pdf</v>
      </c>
    </row>
    <row r="43454" spans="1:2" x14ac:dyDescent="0.2">
      <c r="A43454" s="1" t="s">
        <v>34282</v>
      </c>
      <c r="B43454" t="str">
        <f t="shared" si="1422"/>
        <v>https://www.udobaer.de/out/media/public/cust/others/s0000994-2021-ch_it.pdf</v>
      </c>
    </row>
    <row r="43455" spans="1:2" x14ac:dyDescent="0.2">
      <c r="A43455" s="1" t="s">
        <v>34283</v>
      </c>
      <c r="B43455" t="str">
        <f t="shared" si="1422"/>
        <v>https://www.udobaer.de/out/media/public/cust/others/s0000994-2021-ch_it.pdf</v>
      </c>
    </row>
    <row r="43456" spans="1:2" x14ac:dyDescent="0.2">
      <c r="A43456" s="1" t="s">
        <v>34284</v>
      </c>
      <c r="B43456" t="str">
        <f t="shared" si="1422"/>
        <v>https://www.udobaer.de/out/media/public/cust/others/s0000994-2021-ch_it.pdf</v>
      </c>
    </row>
    <row r="43457" spans="1:2" x14ac:dyDescent="0.2">
      <c r="A43457" s="1" t="s">
        <v>34285</v>
      </c>
      <c r="B43457" t="str">
        <f t="shared" si="1422"/>
        <v>https://www.udobaer.de/out/media/public/cust/others/s0000994-2021-ch_it.pdf</v>
      </c>
    </row>
    <row r="43458" spans="1:2" x14ac:dyDescent="0.2">
      <c r="A43458" s="1" t="s">
        <v>34286</v>
      </c>
      <c r="B43458" t="str">
        <f t="shared" si="1422"/>
        <v>https://www.udobaer.de/out/media/public/cust/others/s0000994-2021-ch_it.pdf</v>
      </c>
    </row>
    <row r="43459" spans="1:2" x14ac:dyDescent="0.2">
      <c r="A43459" s="1" t="s">
        <v>34287</v>
      </c>
      <c r="B43459" t="str">
        <f t="shared" si="1422"/>
        <v>https://www.udobaer.de/out/media/public/cust/others/s0000994-2021-ch_it.pdf</v>
      </c>
    </row>
    <row r="43460" spans="1:2" x14ac:dyDescent="0.2">
      <c r="A43460" s="1" t="s">
        <v>34288</v>
      </c>
      <c r="B43460" t="str">
        <f t="shared" si="1422"/>
        <v>https://www.udobaer.de/out/media/public/cust/others/s0000994-2021-ch_it.pdf</v>
      </c>
    </row>
    <row r="43461" spans="1:2" x14ac:dyDescent="0.2">
      <c r="A43461" s="1" t="s">
        <v>34289</v>
      </c>
      <c r="B43461" t="str">
        <f t="shared" si="1422"/>
        <v>https://www.udobaer.de/out/media/public/cust/others/s0000994-2021-ch_it.pdf</v>
      </c>
    </row>
    <row r="43462" spans="1:2" x14ac:dyDescent="0.2">
      <c r="A43462" s="1" t="s">
        <v>34290</v>
      </c>
      <c r="B43462" t="str">
        <f t="shared" si="1422"/>
        <v>https://www.udobaer.de/out/media/public/cust/others/s0000994-2021-ch_it.pdf</v>
      </c>
    </row>
    <row r="43463" spans="1:2" x14ac:dyDescent="0.2">
      <c r="A43463" s="1" t="s">
        <v>34291</v>
      </c>
      <c r="B43463" t="str">
        <f t="shared" si="1422"/>
        <v>https://www.udobaer.de/out/media/public/cust/others/s0000994-2021-ch_it.pdf</v>
      </c>
    </row>
    <row r="43464" spans="1:2" x14ac:dyDescent="0.2">
      <c r="A43464" s="1" t="s">
        <v>34292</v>
      </c>
      <c r="B43464" t="str">
        <f t="shared" si="1422"/>
        <v>https://www.udobaer.de/out/media/public/cust/others/s0000994-2021-ch_it.pdf</v>
      </c>
    </row>
    <row r="43465" spans="1:2" x14ac:dyDescent="0.2">
      <c r="A43465" s="1" t="s">
        <v>34293</v>
      </c>
      <c r="B43465" t="str">
        <f t="shared" si="1422"/>
        <v>https://www.udobaer.de/out/media/public/cust/others/s0000994-2021-ch_it.pdf</v>
      </c>
    </row>
    <row r="43466" spans="1:2" x14ac:dyDescent="0.2">
      <c r="A43466" s="1" t="s">
        <v>34294</v>
      </c>
      <c r="B43466" t="str">
        <f t="shared" si="1422"/>
        <v>https://www.udobaer.de/out/media/public/cust/others/s0000994-2021-ch_it.pdf</v>
      </c>
    </row>
    <row r="43467" spans="1:2" x14ac:dyDescent="0.2">
      <c r="A43467" s="1" t="s">
        <v>34372</v>
      </c>
      <c r="B43467" t="str">
        <f t="shared" si="1422"/>
        <v>https://www.udobaer.de/out/media/public/cust/others/s0000994-2021-ch_it.pdf</v>
      </c>
    </row>
    <row r="43468" spans="1:2" x14ac:dyDescent="0.2">
      <c r="A43468" s="1" t="s">
        <v>34393</v>
      </c>
      <c r="B43468" t="str">
        <f t="shared" si="1422"/>
        <v>https://www.udobaer.de/out/media/public/cust/others/s0000994-2021-ch_it.pdf</v>
      </c>
    </row>
    <row r="43469" spans="1:2" x14ac:dyDescent="0.2">
      <c r="A43469" s="1" t="s">
        <v>34394</v>
      </c>
      <c r="B43469" t="str">
        <f t="shared" si="1422"/>
        <v>https://www.udobaer.de/out/media/public/cust/others/s0000994-2021-ch_it.pdf</v>
      </c>
    </row>
    <row r="43470" spans="1:2" x14ac:dyDescent="0.2">
      <c r="A43470" s="1" t="s">
        <v>34395</v>
      </c>
      <c r="B43470" t="str">
        <f t="shared" si="1422"/>
        <v>https://www.udobaer.de/out/media/public/cust/others/s0000994-2021-ch_it.pdf</v>
      </c>
    </row>
    <row r="43471" spans="1:2" x14ac:dyDescent="0.2">
      <c r="A43471" s="1" t="s">
        <v>34396</v>
      </c>
      <c r="B43471" t="str">
        <f t="shared" si="1422"/>
        <v>https://www.udobaer.de/out/media/public/cust/others/s0000994-2021-ch_it.pdf</v>
      </c>
    </row>
    <row r="43472" spans="1:2" x14ac:dyDescent="0.2">
      <c r="A43472" s="1" t="s">
        <v>34398</v>
      </c>
      <c r="B43472" t="str">
        <f t="shared" si="1422"/>
        <v>https://www.udobaer.de/out/media/public/cust/others/s0000994-2021-ch_it.pdf</v>
      </c>
    </row>
    <row r="43473" spans="1:2" x14ac:dyDescent="0.2">
      <c r="A43473" s="1" t="s">
        <v>42460</v>
      </c>
      <c r="B43473" t="str">
        <f t="shared" ref="B43473:B43489" si="1423">HYPERLINK("https://www.udobaer.de/out/media/public/cust/others/s0000995-2021-ch_it.pdf")</f>
        <v>https://www.udobaer.de/out/media/public/cust/others/s0000995-2021-ch_it.pdf</v>
      </c>
    </row>
    <row r="43474" spans="1:2" x14ac:dyDescent="0.2">
      <c r="A43474" s="1" t="s">
        <v>42462</v>
      </c>
      <c r="B43474" t="str">
        <f t="shared" si="1423"/>
        <v>https://www.udobaer.de/out/media/public/cust/others/s0000995-2021-ch_it.pdf</v>
      </c>
    </row>
    <row r="43475" spans="1:2" x14ac:dyDescent="0.2">
      <c r="A43475" s="1" t="s">
        <v>42463</v>
      </c>
      <c r="B43475" t="str">
        <f t="shared" si="1423"/>
        <v>https://www.udobaer.de/out/media/public/cust/others/s0000995-2021-ch_it.pdf</v>
      </c>
    </row>
    <row r="43476" spans="1:2" x14ac:dyDescent="0.2">
      <c r="A43476" s="1" t="s">
        <v>42464</v>
      </c>
      <c r="B43476" t="str">
        <f t="shared" si="1423"/>
        <v>https://www.udobaer.de/out/media/public/cust/others/s0000995-2021-ch_it.pdf</v>
      </c>
    </row>
    <row r="43477" spans="1:2" x14ac:dyDescent="0.2">
      <c r="A43477" s="1" t="s">
        <v>42465</v>
      </c>
      <c r="B43477" t="str">
        <f t="shared" si="1423"/>
        <v>https://www.udobaer.de/out/media/public/cust/others/s0000995-2021-ch_it.pdf</v>
      </c>
    </row>
    <row r="43478" spans="1:2" x14ac:dyDescent="0.2">
      <c r="A43478" s="1" t="s">
        <v>42467</v>
      </c>
      <c r="B43478" t="str">
        <f t="shared" si="1423"/>
        <v>https://www.udobaer.de/out/media/public/cust/others/s0000995-2021-ch_it.pdf</v>
      </c>
    </row>
    <row r="43479" spans="1:2" x14ac:dyDescent="0.2">
      <c r="A43479" s="1" t="s">
        <v>42468</v>
      </c>
      <c r="B43479" t="str">
        <f t="shared" si="1423"/>
        <v>https://www.udobaer.de/out/media/public/cust/others/s0000995-2021-ch_it.pdf</v>
      </c>
    </row>
    <row r="43480" spans="1:2" x14ac:dyDescent="0.2">
      <c r="A43480" s="1" t="s">
        <v>42469</v>
      </c>
      <c r="B43480" t="str">
        <f t="shared" si="1423"/>
        <v>https://www.udobaer.de/out/media/public/cust/others/s0000995-2021-ch_it.pdf</v>
      </c>
    </row>
    <row r="43481" spans="1:2" x14ac:dyDescent="0.2">
      <c r="A43481" s="1" t="s">
        <v>42470</v>
      </c>
      <c r="B43481" t="str">
        <f t="shared" si="1423"/>
        <v>https://www.udobaer.de/out/media/public/cust/others/s0000995-2021-ch_it.pdf</v>
      </c>
    </row>
    <row r="43482" spans="1:2" x14ac:dyDescent="0.2">
      <c r="A43482" s="1" t="s">
        <v>42471</v>
      </c>
      <c r="B43482" t="str">
        <f t="shared" si="1423"/>
        <v>https://www.udobaer.de/out/media/public/cust/others/s0000995-2021-ch_it.pdf</v>
      </c>
    </row>
    <row r="43483" spans="1:2" x14ac:dyDescent="0.2">
      <c r="A43483" s="1" t="s">
        <v>42472</v>
      </c>
      <c r="B43483" t="str">
        <f t="shared" si="1423"/>
        <v>https://www.udobaer.de/out/media/public/cust/others/s0000995-2021-ch_it.pdf</v>
      </c>
    </row>
    <row r="43484" spans="1:2" x14ac:dyDescent="0.2">
      <c r="A43484" s="1" t="s">
        <v>42473</v>
      </c>
      <c r="B43484" t="str">
        <f t="shared" si="1423"/>
        <v>https://www.udobaer.de/out/media/public/cust/others/s0000995-2021-ch_it.pdf</v>
      </c>
    </row>
    <row r="43485" spans="1:2" x14ac:dyDescent="0.2">
      <c r="A43485" s="1" t="s">
        <v>42474</v>
      </c>
      <c r="B43485" t="str">
        <f t="shared" si="1423"/>
        <v>https://www.udobaer.de/out/media/public/cust/others/s0000995-2021-ch_it.pdf</v>
      </c>
    </row>
    <row r="43486" spans="1:2" x14ac:dyDescent="0.2">
      <c r="A43486" s="1" t="s">
        <v>42475</v>
      </c>
      <c r="B43486" t="str">
        <f t="shared" si="1423"/>
        <v>https://www.udobaer.de/out/media/public/cust/others/s0000995-2021-ch_it.pdf</v>
      </c>
    </row>
    <row r="43487" spans="1:2" x14ac:dyDescent="0.2">
      <c r="A43487" s="1" t="s">
        <v>42476</v>
      </c>
      <c r="B43487" t="str">
        <f t="shared" si="1423"/>
        <v>https://www.udobaer.de/out/media/public/cust/others/s0000995-2021-ch_it.pdf</v>
      </c>
    </row>
    <row r="43488" spans="1:2" x14ac:dyDescent="0.2">
      <c r="A43488" s="1" t="s">
        <v>42477</v>
      </c>
      <c r="B43488" t="str">
        <f t="shared" si="1423"/>
        <v>https://www.udobaer.de/out/media/public/cust/others/s0000995-2021-ch_it.pdf</v>
      </c>
    </row>
    <row r="43489" spans="1:2" x14ac:dyDescent="0.2">
      <c r="A43489" s="1" t="s">
        <v>42478</v>
      </c>
      <c r="B43489" t="str">
        <f t="shared" si="1423"/>
        <v>https://www.udobaer.de/out/media/public/cust/others/s0000995-2021-ch_it.pdf</v>
      </c>
    </row>
    <row r="43490" spans="1:2" x14ac:dyDescent="0.2">
      <c r="A43490" s="1" t="s">
        <v>42398</v>
      </c>
      <c r="B43490" t="str">
        <f t="shared" ref="B43490:B43504" si="1424">HYPERLINK("https://www.udobaer.de/out/media/public/cust/others/s0000996-2021-ch_it.pdf")</f>
        <v>https://www.udobaer.de/out/media/public/cust/others/s0000996-2021-ch_it.pdf</v>
      </c>
    </row>
    <row r="43491" spans="1:2" x14ac:dyDescent="0.2">
      <c r="A43491" s="1" t="s">
        <v>42399</v>
      </c>
      <c r="B43491" t="str">
        <f t="shared" si="1424"/>
        <v>https://www.udobaer.de/out/media/public/cust/others/s0000996-2021-ch_it.pdf</v>
      </c>
    </row>
    <row r="43492" spans="1:2" x14ac:dyDescent="0.2">
      <c r="A43492" s="1" t="s">
        <v>42400</v>
      </c>
      <c r="B43492" t="str">
        <f t="shared" si="1424"/>
        <v>https://www.udobaer.de/out/media/public/cust/others/s0000996-2021-ch_it.pdf</v>
      </c>
    </row>
    <row r="43493" spans="1:2" x14ac:dyDescent="0.2">
      <c r="A43493" s="1" t="s">
        <v>42401</v>
      </c>
      <c r="B43493" t="str">
        <f t="shared" si="1424"/>
        <v>https://www.udobaer.de/out/media/public/cust/others/s0000996-2021-ch_it.pdf</v>
      </c>
    </row>
    <row r="43494" spans="1:2" x14ac:dyDescent="0.2">
      <c r="A43494" s="1" t="s">
        <v>42402</v>
      </c>
      <c r="B43494" t="str">
        <f t="shared" si="1424"/>
        <v>https://www.udobaer.de/out/media/public/cust/others/s0000996-2021-ch_it.pdf</v>
      </c>
    </row>
    <row r="43495" spans="1:2" x14ac:dyDescent="0.2">
      <c r="A43495" s="1" t="s">
        <v>42403</v>
      </c>
      <c r="B43495" t="str">
        <f t="shared" si="1424"/>
        <v>https://www.udobaer.de/out/media/public/cust/others/s0000996-2021-ch_it.pdf</v>
      </c>
    </row>
    <row r="43496" spans="1:2" x14ac:dyDescent="0.2">
      <c r="A43496" s="1" t="s">
        <v>42404</v>
      </c>
      <c r="B43496" t="str">
        <f t="shared" si="1424"/>
        <v>https://www.udobaer.de/out/media/public/cust/others/s0000996-2021-ch_it.pdf</v>
      </c>
    </row>
    <row r="43497" spans="1:2" x14ac:dyDescent="0.2">
      <c r="A43497" s="1" t="s">
        <v>42405</v>
      </c>
      <c r="B43497" t="str">
        <f t="shared" si="1424"/>
        <v>https://www.udobaer.de/out/media/public/cust/others/s0000996-2021-ch_it.pdf</v>
      </c>
    </row>
    <row r="43498" spans="1:2" x14ac:dyDescent="0.2">
      <c r="A43498" s="1" t="s">
        <v>42406</v>
      </c>
      <c r="B43498" t="str">
        <f t="shared" si="1424"/>
        <v>https://www.udobaer.de/out/media/public/cust/others/s0000996-2021-ch_it.pdf</v>
      </c>
    </row>
    <row r="43499" spans="1:2" x14ac:dyDescent="0.2">
      <c r="A43499" s="1" t="s">
        <v>42407</v>
      </c>
      <c r="B43499" t="str">
        <f t="shared" si="1424"/>
        <v>https://www.udobaer.de/out/media/public/cust/others/s0000996-2021-ch_it.pdf</v>
      </c>
    </row>
    <row r="43500" spans="1:2" x14ac:dyDescent="0.2">
      <c r="A43500" s="1" t="s">
        <v>42408</v>
      </c>
      <c r="B43500" t="str">
        <f t="shared" si="1424"/>
        <v>https://www.udobaer.de/out/media/public/cust/others/s0000996-2021-ch_it.pdf</v>
      </c>
    </row>
    <row r="43501" spans="1:2" x14ac:dyDescent="0.2">
      <c r="A43501" s="1" t="s">
        <v>42458</v>
      </c>
      <c r="B43501" t="str">
        <f t="shared" si="1424"/>
        <v>https://www.udobaer.de/out/media/public/cust/others/s0000996-2021-ch_it.pdf</v>
      </c>
    </row>
    <row r="43502" spans="1:2" x14ac:dyDescent="0.2">
      <c r="A43502" s="1" t="s">
        <v>42459</v>
      </c>
      <c r="B43502" t="str">
        <f t="shared" si="1424"/>
        <v>https://www.udobaer.de/out/media/public/cust/others/s0000996-2021-ch_it.pdf</v>
      </c>
    </row>
    <row r="43503" spans="1:2" x14ac:dyDescent="0.2">
      <c r="A43503" s="1" t="s">
        <v>42466</v>
      </c>
      <c r="B43503" t="str">
        <f t="shared" si="1424"/>
        <v>https://www.udobaer.de/out/media/public/cust/others/s0000996-2021-ch_it.pdf</v>
      </c>
    </row>
    <row r="43504" spans="1:2" x14ac:dyDescent="0.2">
      <c r="A43504" s="1" t="s">
        <v>42617</v>
      </c>
      <c r="B43504" t="str">
        <f t="shared" si="1424"/>
        <v>https://www.udobaer.de/out/media/public/cust/others/s0000996-2021-ch_it.pdf</v>
      </c>
    </row>
    <row r="43505" spans="1:2" x14ac:dyDescent="0.2">
      <c r="A43505" s="1" t="s">
        <v>42425</v>
      </c>
      <c r="B43505" t="str">
        <f t="shared" ref="B43505:B43524" si="1425">HYPERLINK("https://www.udobaer.de/out/media/public/cust/others/s0000997-2021-ch_it.pdf")</f>
        <v>https://www.udobaer.de/out/media/public/cust/others/s0000997-2021-ch_it.pdf</v>
      </c>
    </row>
    <row r="43506" spans="1:2" x14ac:dyDescent="0.2">
      <c r="A43506" s="1" t="s">
        <v>42426</v>
      </c>
      <c r="B43506" t="str">
        <f t="shared" si="1425"/>
        <v>https://www.udobaer.de/out/media/public/cust/others/s0000997-2021-ch_it.pdf</v>
      </c>
    </row>
    <row r="43507" spans="1:2" x14ac:dyDescent="0.2">
      <c r="A43507" s="1" t="s">
        <v>42428</v>
      </c>
      <c r="B43507" t="str">
        <f t="shared" si="1425"/>
        <v>https://www.udobaer.de/out/media/public/cust/others/s0000997-2021-ch_it.pdf</v>
      </c>
    </row>
    <row r="43508" spans="1:2" x14ac:dyDescent="0.2">
      <c r="A43508" s="1" t="s">
        <v>42429</v>
      </c>
      <c r="B43508" t="str">
        <f t="shared" si="1425"/>
        <v>https://www.udobaer.de/out/media/public/cust/others/s0000997-2021-ch_it.pdf</v>
      </c>
    </row>
    <row r="43509" spans="1:2" x14ac:dyDescent="0.2">
      <c r="A43509" s="1" t="s">
        <v>42492</v>
      </c>
      <c r="B43509" t="str">
        <f t="shared" si="1425"/>
        <v>https://www.udobaer.de/out/media/public/cust/others/s0000997-2021-ch_it.pdf</v>
      </c>
    </row>
    <row r="43510" spans="1:2" x14ac:dyDescent="0.2">
      <c r="A43510" s="1" t="s">
        <v>42493</v>
      </c>
      <c r="B43510" t="str">
        <f t="shared" si="1425"/>
        <v>https://www.udobaer.de/out/media/public/cust/others/s0000997-2021-ch_it.pdf</v>
      </c>
    </row>
    <row r="43511" spans="1:2" x14ac:dyDescent="0.2">
      <c r="A43511" s="1" t="s">
        <v>42494</v>
      </c>
      <c r="B43511" t="str">
        <f t="shared" si="1425"/>
        <v>https://www.udobaer.de/out/media/public/cust/others/s0000997-2021-ch_it.pdf</v>
      </c>
    </row>
    <row r="43512" spans="1:2" x14ac:dyDescent="0.2">
      <c r="A43512" s="1" t="s">
        <v>42495</v>
      </c>
      <c r="B43512" t="str">
        <f t="shared" si="1425"/>
        <v>https://www.udobaer.de/out/media/public/cust/others/s0000997-2021-ch_it.pdf</v>
      </c>
    </row>
    <row r="43513" spans="1:2" x14ac:dyDescent="0.2">
      <c r="A43513" s="1" t="s">
        <v>42496</v>
      </c>
      <c r="B43513" t="str">
        <f t="shared" si="1425"/>
        <v>https://www.udobaer.de/out/media/public/cust/others/s0000997-2021-ch_it.pdf</v>
      </c>
    </row>
    <row r="43514" spans="1:2" x14ac:dyDescent="0.2">
      <c r="A43514" s="1" t="s">
        <v>42497</v>
      </c>
      <c r="B43514" t="str">
        <f t="shared" si="1425"/>
        <v>https://www.udobaer.de/out/media/public/cust/others/s0000997-2021-ch_it.pdf</v>
      </c>
    </row>
    <row r="43515" spans="1:2" x14ac:dyDescent="0.2">
      <c r="A43515" s="1" t="s">
        <v>42498</v>
      </c>
      <c r="B43515" t="str">
        <f t="shared" si="1425"/>
        <v>https://www.udobaer.de/out/media/public/cust/others/s0000997-2021-ch_it.pdf</v>
      </c>
    </row>
    <row r="43516" spans="1:2" x14ac:dyDescent="0.2">
      <c r="A43516" s="1" t="s">
        <v>42499</v>
      </c>
      <c r="B43516" t="str">
        <f t="shared" si="1425"/>
        <v>https://www.udobaer.de/out/media/public/cust/others/s0000997-2021-ch_it.pdf</v>
      </c>
    </row>
    <row r="43517" spans="1:2" x14ac:dyDescent="0.2">
      <c r="A43517" s="1" t="s">
        <v>42500</v>
      </c>
      <c r="B43517" t="str">
        <f t="shared" si="1425"/>
        <v>https://www.udobaer.de/out/media/public/cust/others/s0000997-2021-ch_it.pdf</v>
      </c>
    </row>
    <row r="43518" spans="1:2" x14ac:dyDescent="0.2">
      <c r="A43518" s="1" t="s">
        <v>42501</v>
      </c>
      <c r="B43518" t="str">
        <f t="shared" si="1425"/>
        <v>https://www.udobaer.de/out/media/public/cust/others/s0000997-2021-ch_it.pdf</v>
      </c>
    </row>
    <row r="43519" spans="1:2" x14ac:dyDescent="0.2">
      <c r="A43519" s="1" t="s">
        <v>42502</v>
      </c>
      <c r="B43519" t="str">
        <f t="shared" si="1425"/>
        <v>https://www.udobaer.de/out/media/public/cust/others/s0000997-2021-ch_it.pdf</v>
      </c>
    </row>
    <row r="43520" spans="1:2" x14ac:dyDescent="0.2">
      <c r="A43520" s="1" t="s">
        <v>42503</v>
      </c>
      <c r="B43520" t="str">
        <f t="shared" si="1425"/>
        <v>https://www.udobaer.de/out/media/public/cust/others/s0000997-2021-ch_it.pdf</v>
      </c>
    </row>
    <row r="43521" spans="1:2" x14ac:dyDescent="0.2">
      <c r="A43521" s="1" t="s">
        <v>42506</v>
      </c>
      <c r="B43521" t="str">
        <f t="shared" si="1425"/>
        <v>https://www.udobaer.de/out/media/public/cust/others/s0000997-2021-ch_it.pdf</v>
      </c>
    </row>
    <row r="43522" spans="1:2" x14ac:dyDescent="0.2">
      <c r="A43522" s="1" t="s">
        <v>42508</v>
      </c>
      <c r="B43522" t="str">
        <f t="shared" si="1425"/>
        <v>https://www.udobaer.de/out/media/public/cust/others/s0000997-2021-ch_it.pdf</v>
      </c>
    </row>
    <row r="43523" spans="1:2" x14ac:dyDescent="0.2">
      <c r="A43523" s="1" t="s">
        <v>42509</v>
      </c>
      <c r="B43523" t="str">
        <f t="shared" si="1425"/>
        <v>https://www.udobaer.de/out/media/public/cust/others/s0000997-2021-ch_it.pdf</v>
      </c>
    </row>
    <row r="43524" spans="1:2" x14ac:dyDescent="0.2">
      <c r="A43524" s="1" t="s">
        <v>42611</v>
      </c>
      <c r="B43524" t="str">
        <f t="shared" si="1425"/>
        <v>https://www.udobaer.de/out/media/public/cust/others/s0000997-2021-ch_it.pdf</v>
      </c>
    </row>
    <row r="43525" spans="1:2" x14ac:dyDescent="0.2">
      <c r="A43525" s="1" t="s">
        <v>42347</v>
      </c>
      <c r="B43525" t="str">
        <f t="shared" ref="B43525:B43531" si="1426">HYPERLINK("https://www.udobaer.de/out/media/public/cust/others/s0000998-2021-ch_it.pdf")</f>
        <v>https://www.udobaer.de/out/media/public/cust/others/s0000998-2021-ch_it.pdf</v>
      </c>
    </row>
    <row r="43526" spans="1:2" x14ac:dyDescent="0.2">
      <c r="A43526" s="1" t="s">
        <v>42409</v>
      </c>
      <c r="B43526" t="str">
        <f t="shared" si="1426"/>
        <v>https://www.udobaer.de/out/media/public/cust/others/s0000998-2021-ch_it.pdf</v>
      </c>
    </row>
    <row r="43527" spans="1:2" x14ac:dyDescent="0.2">
      <c r="A43527" s="1" t="s">
        <v>42410</v>
      </c>
      <c r="B43527" t="str">
        <f t="shared" si="1426"/>
        <v>https://www.udobaer.de/out/media/public/cust/others/s0000998-2021-ch_it.pdf</v>
      </c>
    </row>
    <row r="43528" spans="1:2" x14ac:dyDescent="0.2">
      <c r="A43528" s="1" t="s">
        <v>42411</v>
      </c>
      <c r="B43528" t="str">
        <f t="shared" si="1426"/>
        <v>https://www.udobaer.de/out/media/public/cust/others/s0000998-2021-ch_it.pdf</v>
      </c>
    </row>
    <row r="43529" spans="1:2" x14ac:dyDescent="0.2">
      <c r="A43529" s="1" t="s">
        <v>42479</v>
      </c>
      <c r="B43529" t="str">
        <f t="shared" si="1426"/>
        <v>https://www.udobaer.de/out/media/public/cust/others/s0000998-2021-ch_it.pdf</v>
      </c>
    </row>
    <row r="43530" spans="1:2" x14ac:dyDescent="0.2">
      <c r="A43530" s="1" t="s">
        <v>42480</v>
      </c>
      <c r="B43530" t="str">
        <f t="shared" si="1426"/>
        <v>https://www.udobaer.de/out/media/public/cust/others/s0000998-2021-ch_it.pdf</v>
      </c>
    </row>
    <row r="43531" spans="1:2" x14ac:dyDescent="0.2">
      <c r="A43531" s="1" t="s">
        <v>42481</v>
      </c>
      <c r="B43531" t="str">
        <f t="shared" si="1426"/>
        <v>https://www.udobaer.de/out/media/public/cust/others/s0000998-2021-ch_it.pdf</v>
      </c>
    </row>
    <row r="43532" spans="1:2" x14ac:dyDescent="0.2">
      <c r="A43532" s="1" t="s">
        <v>42482</v>
      </c>
      <c r="B43532" t="str">
        <f>HYPERLINK("https://www.udobaer.de/out/media/public/cust/others/s0000999-2021-ch_it.pdf")</f>
        <v>https://www.udobaer.de/out/media/public/cust/others/s0000999-2021-ch_it.pdf</v>
      </c>
    </row>
    <row r="43533" spans="1:2" x14ac:dyDescent="0.2">
      <c r="A43533" s="1" t="s">
        <v>42547</v>
      </c>
      <c r="B43533" t="str">
        <f>HYPERLINK("https://www.udobaer.de/out/media/public/cust/others/s0000999-2021-ch_it.pdf")</f>
        <v>https://www.udobaer.de/out/media/public/cust/others/s0000999-2021-ch_it.pdf</v>
      </c>
    </row>
    <row r="43534" spans="1:2" x14ac:dyDescent="0.2">
      <c r="A43534" s="1" t="s">
        <v>42437</v>
      </c>
      <c r="B43534" t="str">
        <f t="shared" ref="B43534:B43544" si="1427">HYPERLINK("https://www.udobaer.de/out/media/public/cust/others/s0001000-2021-ch_it.pdf")</f>
        <v>https://www.udobaer.de/out/media/public/cust/others/s0001000-2021-ch_it.pdf</v>
      </c>
    </row>
    <row r="43535" spans="1:2" x14ac:dyDescent="0.2">
      <c r="A43535" s="1" t="s">
        <v>42438</v>
      </c>
      <c r="B43535" t="str">
        <f t="shared" si="1427"/>
        <v>https://www.udobaer.de/out/media/public/cust/others/s0001000-2021-ch_it.pdf</v>
      </c>
    </row>
    <row r="43536" spans="1:2" x14ac:dyDescent="0.2">
      <c r="A43536" s="1" t="s">
        <v>42439</v>
      </c>
      <c r="B43536" t="str">
        <f t="shared" si="1427"/>
        <v>https://www.udobaer.de/out/media/public/cust/others/s0001000-2021-ch_it.pdf</v>
      </c>
    </row>
    <row r="43537" spans="1:2" x14ac:dyDescent="0.2">
      <c r="A43537" s="1" t="s">
        <v>42442</v>
      </c>
      <c r="B43537" t="str">
        <f t="shared" si="1427"/>
        <v>https://www.udobaer.de/out/media/public/cust/others/s0001000-2021-ch_it.pdf</v>
      </c>
    </row>
    <row r="43538" spans="1:2" x14ac:dyDescent="0.2">
      <c r="A43538" s="1" t="s">
        <v>42483</v>
      </c>
      <c r="B43538" t="str">
        <f t="shared" si="1427"/>
        <v>https://www.udobaer.de/out/media/public/cust/others/s0001000-2021-ch_it.pdf</v>
      </c>
    </row>
    <row r="43539" spans="1:2" x14ac:dyDescent="0.2">
      <c r="A43539" s="1" t="s">
        <v>42485</v>
      </c>
      <c r="B43539" t="str">
        <f t="shared" si="1427"/>
        <v>https://www.udobaer.de/out/media/public/cust/others/s0001000-2021-ch_it.pdf</v>
      </c>
    </row>
    <row r="43540" spans="1:2" x14ac:dyDescent="0.2">
      <c r="A43540" s="1" t="s">
        <v>42488</v>
      </c>
      <c r="B43540" t="str">
        <f t="shared" si="1427"/>
        <v>https://www.udobaer.de/out/media/public/cust/others/s0001000-2021-ch_it.pdf</v>
      </c>
    </row>
    <row r="43541" spans="1:2" x14ac:dyDescent="0.2">
      <c r="A43541" s="1" t="s">
        <v>42489</v>
      </c>
      <c r="B43541" t="str">
        <f t="shared" si="1427"/>
        <v>https://www.udobaer.de/out/media/public/cust/others/s0001000-2021-ch_it.pdf</v>
      </c>
    </row>
    <row r="43542" spans="1:2" x14ac:dyDescent="0.2">
      <c r="A43542" s="1" t="s">
        <v>42490</v>
      </c>
      <c r="B43542" t="str">
        <f t="shared" si="1427"/>
        <v>https://www.udobaer.de/out/media/public/cust/others/s0001000-2021-ch_it.pdf</v>
      </c>
    </row>
    <row r="43543" spans="1:2" x14ac:dyDescent="0.2">
      <c r="A43543" s="1" t="s">
        <v>42491</v>
      </c>
      <c r="B43543" t="str">
        <f t="shared" si="1427"/>
        <v>https://www.udobaer.de/out/media/public/cust/others/s0001000-2021-ch_it.pdf</v>
      </c>
    </row>
    <row r="43544" spans="1:2" x14ac:dyDescent="0.2">
      <c r="A43544" s="1" t="s">
        <v>42507</v>
      </c>
      <c r="B43544" t="str">
        <f t="shared" si="1427"/>
        <v>https://www.udobaer.de/out/media/public/cust/others/s0001000-2021-ch_it.pdf</v>
      </c>
    </row>
    <row r="43545" spans="1:2" x14ac:dyDescent="0.2">
      <c r="A43545" s="1" t="s">
        <v>42449</v>
      </c>
      <c r="B43545" t="str">
        <f t="shared" ref="B43545:B43553" si="1428">HYPERLINK("https://www.udobaer.de/out/media/public/cust/others/s0001001-2021-ch_it.pdf")</f>
        <v>https://www.udobaer.de/out/media/public/cust/others/s0001001-2021-ch_it.pdf</v>
      </c>
    </row>
    <row r="43546" spans="1:2" x14ac:dyDescent="0.2">
      <c r="A43546" s="1" t="s">
        <v>42450</v>
      </c>
      <c r="B43546" t="str">
        <f t="shared" si="1428"/>
        <v>https://www.udobaer.de/out/media/public/cust/others/s0001001-2021-ch_it.pdf</v>
      </c>
    </row>
    <row r="43547" spans="1:2" x14ac:dyDescent="0.2">
      <c r="A43547" s="1" t="s">
        <v>42451</v>
      </c>
      <c r="B43547" t="str">
        <f t="shared" si="1428"/>
        <v>https://www.udobaer.de/out/media/public/cust/others/s0001001-2021-ch_it.pdf</v>
      </c>
    </row>
    <row r="43548" spans="1:2" x14ac:dyDescent="0.2">
      <c r="A43548" s="1" t="s">
        <v>42452</v>
      </c>
      <c r="B43548" t="str">
        <f t="shared" si="1428"/>
        <v>https://www.udobaer.de/out/media/public/cust/others/s0001001-2021-ch_it.pdf</v>
      </c>
    </row>
    <row r="43549" spans="1:2" x14ac:dyDescent="0.2">
      <c r="A43549" s="1" t="s">
        <v>42453</v>
      </c>
      <c r="B43549" t="str">
        <f t="shared" si="1428"/>
        <v>https://www.udobaer.de/out/media/public/cust/others/s0001001-2021-ch_it.pdf</v>
      </c>
    </row>
    <row r="43550" spans="1:2" x14ac:dyDescent="0.2">
      <c r="A43550" s="1" t="s">
        <v>42455</v>
      </c>
      <c r="B43550" t="str">
        <f t="shared" si="1428"/>
        <v>https://www.udobaer.de/out/media/public/cust/others/s0001001-2021-ch_it.pdf</v>
      </c>
    </row>
    <row r="43551" spans="1:2" x14ac:dyDescent="0.2">
      <c r="A43551" s="1" t="s">
        <v>42456</v>
      </c>
      <c r="B43551" t="str">
        <f t="shared" si="1428"/>
        <v>https://www.udobaer.de/out/media/public/cust/others/s0001001-2021-ch_it.pdf</v>
      </c>
    </row>
    <row r="43552" spans="1:2" x14ac:dyDescent="0.2">
      <c r="A43552" s="1" t="s">
        <v>42457</v>
      </c>
      <c r="B43552" t="str">
        <f t="shared" si="1428"/>
        <v>https://www.udobaer.de/out/media/public/cust/others/s0001001-2021-ch_it.pdf</v>
      </c>
    </row>
    <row r="43553" spans="1:2" x14ac:dyDescent="0.2">
      <c r="A43553" s="1" t="s">
        <v>42613</v>
      </c>
      <c r="B43553" t="str">
        <f t="shared" si="1428"/>
        <v>https://www.udobaer.de/out/media/public/cust/others/s0001001-2021-ch_it.pdf</v>
      </c>
    </row>
    <row r="43554" spans="1:2" x14ac:dyDescent="0.2">
      <c r="A43554" s="1" t="s">
        <v>42539</v>
      </c>
      <c r="B43554" t="str">
        <f>HYPERLINK("https://www.udobaer.de/out/media/public/cust/others/s0001002-2021-ch_it.pdf")</f>
        <v>https://www.udobaer.de/out/media/public/cust/others/s0001002-2021-ch_it.pdf</v>
      </c>
    </row>
    <row r="43555" spans="1:2" x14ac:dyDescent="0.2">
      <c r="A43555" s="1" t="s">
        <v>42540</v>
      </c>
      <c r="B43555" t="str">
        <f>HYPERLINK("https://www.udobaer.de/out/media/public/cust/others/s0001002-2021-ch_it.pdf")</f>
        <v>https://www.udobaer.de/out/media/public/cust/others/s0001002-2021-ch_it.pdf</v>
      </c>
    </row>
    <row r="43556" spans="1:2" x14ac:dyDescent="0.2">
      <c r="A43556" s="1" t="s">
        <v>42541</v>
      </c>
      <c r="B43556" t="str">
        <f>HYPERLINK("https://www.udobaer.de/out/media/public/cust/others/s0001002-2021-ch_it.pdf")</f>
        <v>https://www.udobaer.de/out/media/public/cust/others/s0001002-2021-ch_it.pdf</v>
      </c>
    </row>
    <row r="43557" spans="1:2" x14ac:dyDescent="0.2">
      <c r="A43557" s="1" t="s">
        <v>42542</v>
      </c>
      <c r="B43557" t="str">
        <f>HYPERLINK("https://www.udobaer.de/out/media/public/cust/others/s0001002-2021-ch_it.pdf")</f>
        <v>https://www.udobaer.de/out/media/public/cust/others/s0001002-2021-ch_it.pdf</v>
      </c>
    </row>
    <row r="43558" spans="1:2" x14ac:dyDescent="0.2">
      <c r="A43558" s="1" t="s">
        <v>42534</v>
      </c>
      <c r="B43558" t="str">
        <f>HYPERLINK("https://www.udobaer.de/out/media/public/cust/others/s0001003-2021-ch_it.pdf")</f>
        <v>https://www.udobaer.de/out/media/public/cust/others/s0001003-2021-ch_it.pdf</v>
      </c>
    </row>
    <row r="43559" spans="1:2" x14ac:dyDescent="0.2">
      <c r="A43559" s="1" t="s">
        <v>42535</v>
      </c>
      <c r="B43559" t="str">
        <f>HYPERLINK("https://www.udobaer.de/out/media/public/cust/others/s0001003-2021-ch_it.pdf")</f>
        <v>https://www.udobaer.de/out/media/public/cust/others/s0001003-2021-ch_it.pdf</v>
      </c>
    </row>
    <row r="43560" spans="1:2" x14ac:dyDescent="0.2">
      <c r="A43560" s="1" t="s">
        <v>42536</v>
      </c>
      <c r="B43560" t="str">
        <f>HYPERLINK("https://www.udobaer.de/out/media/public/cust/others/s0001003-2021-ch_it.pdf")</f>
        <v>https://www.udobaer.de/out/media/public/cust/others/s0001003-2021-ch_it.pdf</v>
      </c>
    </row>
    <row r="43561" spans="1:2" x14ac:dyDescent="0.2">
      <c r="A43561" s="1" t="s">
        <v>42358</v>
      </c>
      <c r="B43561" t="str">
        <f t="shared" ref="B43561:B43606" si="1429">HYPERLINK("https://www.udobaer.de/out/media/public/cust/others/s0001004-2021-ch_it.pdf")</f>
        <v>https://www.udobaer.de/out/media/public/cust/others/s0001004-2021-ch_it.pdf</v>
      </c>
    </row>
    <row r="43562" spans="1:2" x14ac:dyDescent="0.2">
      <c r="A43562" s="1" t="s">
        <v>42359</v>
      </c>
      <c r="B43562" t="str">
        <f t="shared" si="1429"/>
        <v>https://www.udobaer.de/out/media/public/cust/others/s0001004-2021-ch_it.pdf</v>
      </c>
    </row>
    <row r="43563" spans="1:2" x14ac:dyDescent="0.2">
      <c r="A43563" s="1" t="s">
        <v>42360</v>
      </c>
      <c r="B43563" t="str">
        <f t="shared" si="1429"/>
        <v>https://www.udobaer.de/out/media/public/cust/others/s0001004-2021-ch_it.pdf</v>
      </c>
    </row>
    <row r="43564" spans="1:2" x14ac:dyDescent="0.2">
      <c r="A43564" s="1" t="s">
        <v>42361</v>
      </c>
      <c r="B43564" t="str">
        <f t="shared" si="1429"/>
        <v>https://www.udobaer.de/out/media/public/cust/others/s0001004-2021-ch_it.pdf</v>
      </c>
    </row>
    <row r="43565" spans="1:2" x14ac:dyDescent="0.2">
      <c r="A43565" s="1" t="s">
        <v>42362</v>
      </c>
      <c r="B43565" t="str">
        <f t="shared" si="1429"/>
        <v>https://www.udobaer.de/out/media/public/cust/others/s0001004-2021-ch_it.pdf</v>
      </c>
    </row>
    <row r="43566" spans="1:2" x14ac:dyDescent="0.2">
      <c r="A43566" s="1" t="s">
        <v>42363</v>
      </c>
      <c r="B43566" t="str">
        <f t="shared" si="1429"/>
        <v>https://www.udobaer.de/out/media/public/cust/others/s0001004-2021-ch_it.pdf</v>
      </c>
    </row>
    <row r="43567" spans="1:2" x14ac:dyDescent="0.2">
      <c r="A43567" s="1" t="s">
        <v>42364</v>
      </c>
      <c r="B43567" t="str">
        <f t="shared" si="1429"/>
        <v>https://www.udobaer.de/out/media/public/cust/others/s0001004-2021-ch_it.pdf</v>
      </c>
    </row>
    <row r="43568" spans="1:2" x14ac:dyDescent="0.2">
      <c r="A43568" s="1" t="s">
        <v>42365</v>
      </c>
      <c r="B43568" t="str">
        <f t="shared" si="1429"/>
        <v>https://www.udobaer.de/out/media/public/cust/others/s0001004-2021-ch_it.pdf</v>
      </c>
    </row>
    <row r="43569" spans="1:2" x14ac:dyDescent="0.2">
      <c r="A43569" s="1" t="s">
        <v>42366</v>
      </c>
      <c r="B43569" t="str">
        <f t="shared" si="1429"/>
        <v>https://www.udobaer.de/out/media/public/cust/others/s0001004-2021-ch_it.pdf</v>
      </c>
    </row>
    <row r="43570" spans="1:2" x14ac:dyDescent="0.2">
      <c r="A43570" s="1" t="s">
        <v>42367</v>
      </c>
      <c r="B43570" t="str">
        <f t="shared" si="1429"/>
        <v>https://www.udobaer.de/out/media/public/cust/others/s0001004-2021-ch_it.pdf</v>
      </c>
    </row>
    <row r="43571" spans="1:2" x14ac:dyDescent="0.2">
      <c r="A43571" s="1" t="s">
        <v>42368</v>
      </c>
      <c r="B43571" t="str">
        <f t="shared" si="1429"/>
        <v>https://www.udobaer.de/out/media/public/cust/others/s0001004-2021-ch_it.pdf</v>
      </c>
    </row>
    <row r="43572" spans="1:2" x14ac:dyDescent="0.2">
      <c r="A43572" s="1" t="s">
        <v>42369</v>
      </c>
      <c r="B43572" t="str">
        <f t="shared" si="1429"/>
        <v>https://www.udobaer.de/out/media/public/cust/others/s0001004-2021-ch_it.pdf</v>
      </c>
    </row>
    <row r="43573" spans="1:2" x14ac:dyDescent="0.2">
      <c r="A43573" s="1" t="s">
        <v>42370</v>
      </c>
      <c r="B43573" t="str">
        <f t="shared" si="1429"/>
        <v>https://www.udobaer.de/out/media/public/cust/others/s0001004-2021-ch_it.pdf</v>
      </c>
    </row>
    <row r="43574" spans="1:2" x14ac:dyDescent="0.2">
      <c r="A43574" s="1" t="s">
        <v>42371</v>
      </c>
      <c r="B43574" t="str">
        <f t="shared" si="1429"/>
        <v>https://www.udobaer.de/out/media/public/cust/others/s0001004-2021-ch_it.pdf</v>
      </c>
    </row>
    <row r="43575" spans="1:2" x14ac:dyDescent="0.2">
      <c r="A43575" s="1" t="s">
        <v>42372</v>
      </c>
      <c r="B43575" t="str">
        <f t="shared" si="1429"/>
        <v>https://www.udobaer.de/out/media/public/cust/others/s0001004-2021-ch_it.pdf</v>
      </c>
    </row>
    <row r="43576" spans="1:2" x14ac:dyDescent="0.2">
      <c r="A43576" s="1" t="s">
        <v>42373</v>
      </c>
      <c r="B43576" t="str">
        <f t="shared" si="1429"/>
        <v>https://www.udobaer.de/out/media/public/cust/others/s0001004-2021-ch_it.pdf</v>
      </c>
    </row>
    <row r="43577" spans="1:2" x14ac:dyDescent="0.2">
      <c r="A43577" s="1" t="s">
        <v>42374</v>
      </c>
      <c r="B43577" t="str">
        <f t="shared" si="1429"/>
        <v>https://www.udobaer.de/out/media/public/cust/others/s0001004-2021-ch_it.pdf</v>
      </c>
    </row>
    <row r="43578" spans="1:2" x14ac:dyDescent="0.2">
      <c r="A43578" s="1" t="s">
        <v>42375</v>
      </c>
      <c r="B43578" t="str">
        <f t="shared" si="1429"/>
        <v>https://www.udobaer.de/out/media/public/cust/others/s0001004-2021-ch_it.pdf</v>
      </c>
    </row>
    <row r="43579" spans="1:2" x14ac:dyDescent="0.2">
      <c r="A43579" s="1" t="s">
        <v>42376</v>
      </c>
      <c r="B43579" t="str">
        <f t="shared" si="1429"/>
        <v>https://www.udobaer.de/out/media/public/cust/others/s0001004-2021-ch_it.pdf</v>
      </c>
    </row>
    <row r="43580" spans="1:2" x14ac:dyDescent="0.2">
      <c r="A43580" s="1" t="s">
        <v>42377</v>
      </c>
      <c r="B43580" t="str">
        <f t="shared" si="1429"/>
        <v>https://www.udobaer.de/out/media/public/cust/others/s0001004-2021-ch_it.pdf</v>
      </c>
    </row>
    <row r="43581" spans="1:2" x14ac:dyDescent="0.2">
      <c r="A43581" s="1" t="s">
        <v>42378</v>
      </c>
      <c r="B43581" t="str">
        <f t="shared" si="1429"/>
        <v>https://www.udobaer.de/out/media/public/cust/others/s0001004-2021-ch_it.pdf</v>
      </c>
    </row>
    <row r="43582" spans="1:2" x14ac:dyDescent="0.2">
      <c r="A43582" s="1" t="s">
        <v>42379</v>
      </c>
      <c r="B43582" t="str">
        <f t="shared" si="1429"/>
        <v>https://www.udobaer.de/out/media/public/cust/others/s0001004-2021-ch_it.pdf</v>
      </c>
    </row>
    <row r="43583" spans="1:2" x14ac:dyDescent="0.2">
      <c r="A43583" s="1" t="s">
        <v>42380</v>
      </c>
      <c r="B43583" t="str">
        <f t="shared" si="1429"/>
        <v>https://www.udobaer.de/out/media/public/cust/others/s0001004-2021-ch_it.pdf</v>
      </c>
    </row>
    <row r="43584" spans="1:2" x14ac:dyDescent="0.2">
      <c r="A43584" s="1" t="s">
        <v>42381</v>
      </c>
      <c r="B43584" t="str">
        <f t="shared" si="1429"/>
        <v>https://www.udobaer.de/out/media/public/cust/others/s0001004-2021-ch_it.pdf</v>
      </c>
    </row>
    <row r="43585" spans="1:2" x14ac:dyDescent="0.2">
      <c r="A43585" s="1" t="s">
        <v>42382</v>
      </c>
      <c r="B43585" t="str">
        <f t="shared" si="1429"/>
        <v>https://www.udobaer.de/out/media/public/cust/others/s0001004-2021-ch_it.pdf</v>
      </c>
    </row>
    <row r="43586" spans="1:2" x14ac:dyDescent="0.2">
      <c r="A43586" s="1" t="s">
        <v>42383</v>
      </c>
      <c r="B43586" t="str">
        <f t="shared" si="1429"/>
        <v>https://www.udobaer.de/out/media/public/cust/others/s0001004-2021-ch_it.pdf</v>
      </c>
    </row>
    <row r="43587" spans="1:2" x14ac:dyDescent="0.2">
      <c r="A43587" s="1" t="s">
        <v>42384</v>
      </c>
      <c r="B43587" t="str">
        <f t="shared" si="1429"/>
        <v>https://www.udobaer.de/out/media/public/cust/others/s0001004-2021-ch_it.pdf</v>
      </c>
    </row>
    <row r="43588" spans="1:2" x14ac:dyDescent="0.2">
      <c r="A43588" s="1" t="s">
        <v>42385</v>
      </c>
      <c r="B43588" t="str">
        <f t="shared" si="1429"/>
        <v>https://www.udobaer.de/out/media/public/cust/others/s0001004-2021-ch_it.pdf</v>
      </c>
    </row>
    <row r="43589" spans="1:2" x14ac:dyDescent="0.2">
      <c r="A43589" s="1" t="s">
        <v>42386</v>
      </c>
      <c r="B43589" t="str">
        <f t="shared" si="1429"/>
        <v>https://www.udobaer.de/out/media/public/cust/others/s0001004-2021-ch_it.pdf</v>
      </c>
    </row>
    <row r="43590" spans="1:2" x14ac:dyDescent="0.2">
      <c r="A43590" s="1" t="s">
        <v>42387</v>
      </c>
      <c r="B43590" t="str">
        <f t="shared" si="1429"/>
        <v>https://www.udobaer.de/out/media/public/cust/others/s0001004-2021-ch_it.pdf</v>
      </c>
    </row>
    <row r="43591" spans="1:2" x14ac:dyDescent="0.2">
      <c r="A43591" s="1" t="s">
        <v>42388</v>
      </c>
      <c r="B43591" t="str">
        <f t="shared" si="1429"/>
        <v>https://www.udobaer.de/out/media/public/cust/others/s0001004-2021-ch_it.pdf</v>
      </c>
    </row>
    <row r="43592" spans="1:2" x14ac:dyDescent="0.2">
      <c r="A43592" s="1" t="s">
        <v>42389</v>
      </c>
      <c r="B43592" t="str">
        <f t="shared" si="1429"/>
        <v>https://www.udobaer.de/out/media/public/cust/others/s0001004-2021-ch_it.pdf</v>
      </c>
    </row>
    <row r="43593" spans="1:2" x14ac:dyDescent="0.2">
      <c r="A43593" s="1" t="s">
        <v>42390</v>
      </c>
      <c r="B43593" t="str">
        <f t="shared" si="1429"/>
        <v>https://www.udobaer.de/out/media/public/cust/others/s0001004-2021-ch_it.pdf</v>
      </c>
    </row>
    <row r="43594" spans="1:2" x14ac:dyDescent="0.2">
      <c r="A43594" s="1" t="s">
        <v>42391</v>
      </c>
      <c r="B43594" t="str">
        <f t="shared" si="1429"/>
        <v>https://www.udobaer.de/out/media/public/cust/others/s0001004-2021-ch_it.pdf</v>
      </c>
    </row>
    <row r="43595" spans="1:2" x14ac:dyDescent="0.2">
      <c r="A43595" s="1" t="s">
        <v>42392</v>
      </c>
      <c r="B43595" t="str">
        <f t="shared" si="1429"/>
        <v>https://www.udobaer.de/out/media/public/cust/others/s0001004-2021-ch_it.pdf</v>
      </c>
    </row>
    <row r="43596" spans="1:2" x14ac:dyDescent="0.2">
      <c r="A43596" s="1" t="s">
        <v>42393</v>
      </c>
      <c r="B43596" t="str">
        <f t="shared" si="1429"/>
        <v>https://www.udobaer.de/out/media/public/cust/others/s0001004-2021-ch_it.pdf</v>
      </c>
    </row>
    <row r="43597" spans="1:2" x14ac:dyDescent="0.2">
      <c r="A43597" s="1" t="s">
        <v>42394</v>
      </c>
      <c r="B43597" t="str">
        <f t="shared" si="1429"/>
        <v>https://www.udobaer.de/out/media/public/cust/others/s0001004-2021-ch_it.pdf</v>
      </c>
    </row>
    <row r="43598" spans="1:2" x14ac:dyDescent="0.2">
      <c r="A43598" s="1" t="s">
        <v>42395</v>
      </c>
      <c r="B43598" t="str">
        <f t="shared" si="1429"/>
        <v>https://www.udobaer.de/out/media/public/cust/others/s0001004-2021-ch_it.pdf</v>
      </c>
    </row>
    <row r="43599" spans="1:2" x14ac:dyDescent="0.2">
      <c r="A43599" s="1" t="s">
        <v>42396</v>
      </c>
      <c r="B43599" t="str">
        <f t="shared" si="1429"/>
        <v>https://www.udobaer.de/out/media/public/cust/others/s0001004-2021-ch_it.pdf</v>
      </c>
    </row>
    <row r="43600" spans="1:2" x14ac:dyDescent="0.2">
      <c r="A43600" s="1" t="s">
        <v>42397</v>
      </c>
      <c r="B43600" t="str">
        <f t="shared" si="1429"/>
        <v>https://www.udobaer.de/out/media/public/cust/others/s0001004-2021-ch_it.pdf</v>
      </c>
    </row>
    <row r="43601" spans="1:2" x14ac:dyDescent="0.2">
      <c r="A43601" s="1" t="s">
        <v>42504</v>
      </c>
      <c r="B43601" t="str">
        <f t="shared" si="1429"/>
        <v>https://www.udobaer.de/out/media/public/cust/others/s0001004-2021-ch_it.pdf</v>
      </c>
    </row>
    <row r="43602" spans="1:2" x14ac:dyDescent="0.2">
      <c r="A43602" s="1" t="s">
        <v>42527</v>
      </c>
      <c r="B43602" t="str">
        <f t="shared" si="1429"/>
        <v>https://www.udobaer.de/out/media/public/cust/others/s0001004-2021-ch_it.pdf</v>
      </c>
    </row>
    <row r="43603" spans="1:2" x14ac:dyDescent="0.2">
      <c r="A43603" s="1" t="s">
        <v>42528</v>
      </c>
      <c r="B43603" t="str">
        <f t="shared" si="1429"/>
        <v>https://www.udobaer.de/out/media/public/cust/others/s0001004-2021-ch_it.pdf</v>
      </c>
    </row>
    <row r="43604" spans="1:2" x14ac:dyDescent="0.2">
      <c r="A43604" s="1" t="s">
        <v>42532</v>
      </c>
      <c r="B43604" t="str">
        <f t="shared" si="1429"/>
        <v>https://www.udobaer.de/out/media/public/cust/others/s0001004-2021-ch_it.pdf</v>
      </c>
    </row>
    <row r="43605" spans="1:2" x14ac:dyDescent="0.2">
      <c r="A43605" s="1" t="s">
        <v>42612</v>
      </c>
      <c r="B43605" t="str">
        <f t="shared" si="1429"/>
        <v>https://www.udobaer.de/out/media/public/cust/others/s0001004-2021-ch_it.pdf</v>
      </c>
    </row>
    <row r="43606" spans="1:2" x14ac:dyDescent="0.2">
      <c r="A43606" s="1" t="s">
        <v>42691</v>
      </c>
      <c r="B43606" t="str">
        <f t="shared" si="1429"/>
        <v>https://www.udobaer.de/out/media/public/cust/others/s0001004-2021-ch_it.pdf</v>
      </c>
    </row>
    <row r="43607" spans="1:2" x14ac:dyDescent="0.2">
      <c r="A43607" s="1" t="s">
        <v>42530</v>
      </c>
      <c r="B43607" t="str">
        <f>HYPERLINK("https://www.udobaer.de/out/media/public/cust/others/s0001005-2021-ch_it.pdf")</f>
        <v>https://www.udobaer.de/out/media/public/cust/others/s0001005-2021-ch_it.pdf</v>
      </c>
    </row>
    <row r="43608" spans="1:2" x14ac:dyDescent="0.2">
      <c r="A43608" s="1" t="s">
        <v>42618</v>
      </c>
      <c r="B43608" t="str">
        <f t="shared" ref="B43608:B43626" si="1430">HYPERLINK("https://www.udobaer.de/out/media/public/cust/others/s0001006-2021-ch_it.pdf")</f>
        <v>https://www.udobaer.de/out/media/public/cust/others/s0001006-2021-ch_it.pdf</v>
      </c>
    </row>
    <row r="43609" spans="1:2" x14ac:dyDescent="0.2">
      <c r="A43609" s="1" t="s">
        <v>42621</v>
      </c>
      <c r="B43609" t="str">
        <f t="shared" si="1430"/>
        <v>https://www.udobaer.de/out/media/public/cust/others/s0001006-2021-ch_it.pdf</v>
      </c>
    </row>
    <row r="43610" spans="1:2" x14ac:dyDescent="0.2">
      <c r="A43610" s="1" t="s">
        <v>42622</v>
      </c>
      <c r="B43610" t="str">
        <f t="shared" si="1430"/>
        <v>https://www.udobaer.de/out/media/public/cust/others/s0001006-2021-ch_it.pdf</v>
      </c>
    </row>
    <row r="43611" spans="1:2" x14ac:dyDescent="0.2">
      <c r="A43611" s="1" t="s">
        <v>42623</v>
      </c>
      <c r="B43611" t="str">
        <f t="shared" si="1430"/>
        <v>https://www.udobaer.de/out/media/public/cust/others/s0001006-2021-ch_it.pdf</v>
      </c>
    </row>
    <row r="43612" spans="1:2" x14ac:dyDescent="0.2">
      <c r="A43612" s="1" t="s">
        <v>42624</v>
      </c>
      <c r="B43612" t="str">
        <f t="shared" si="1430"/>
        <v>https://www.udobaer.de/out/media/public/cust/others/s0001006-2021-ch_it.pdf</v>
      </c>
    </row>
    <row r="43613" spans="1:2" x14ac:dyDescent="0.2">
      <c r="A43613" s="1" t="s">
        <v>42627</v>
      </c>
      <c r="B43613" t="str">
        <f t="shared" si="1430"/>
        <v>https://www.udobaer.de/out/media/public/cust/others/s0001006-2021-ch_it.pdf</v>
      </c>
    </row>
    <row r="43614" spans="1:2" x14ac:dyDescent="0.2">
      <c r="A43614" s="1" t="s">
        <v>42631</v>
      </c>
      <c r="B43614" t="str">
        <f t="shared" si="1430"/>
        <v>https://www.udobaer.de/out/media/public/cust/others/s0001006-2021-ch_it.pdf</v>
      </c>
    </row>
    <row r="43615" spans="1:2" x14ac:dyDescent="0.2">
      <c r="A43615" s="1" t="s">
        <v>42634</v>
      </c>
      <c r="B43615" t="str">
        <f t="shared" si="1430"/>
        <v>https://www.udobaer.de/out/media/public/cust/others/s0001006-2021-ch_it.pdf</v>
      </c>
    </row>
    <row r="43616" spans="1:2" x14ac:dyDescent="0.2">
      <c r="A43616" s="1" t="s">
        <v>42687</v>
      </c>
      <c r="B43616" t="str">
        <f t="shared" si="1430"/>
        <v>https://www.udobaer.de/out/media/public/cust/others/s0001006-2021-ch_it.pdf</v>
      </c>
    </row>
    <row r="43617" spans="1:2" x14ac:dyDescent="0.2">
      <c r="A43617" s="1" t="s">
        <v>42689</v>
      </c>
      <c r="B43617" t="str">
        <f t="shared" si="1430"/>
        <v>https://www.udobaer.de/out/media/public/cust/others/s0001006-2021-ch_it.pdf</v>
      </c>
    </row>
    <row r="43618" spans="1:2" x14ac:dyDescent="0.2">
      <c r="A43618" s="1" t="s">
        <v>42690</v>
      </c>
      <c r="B43618" t="str">
        <f t="shared" si="1430"/>
        <v>https://www.udobaer.de/out/media/public/cust/others/s0001006-2021-ch_it.pdf</v>
      </c>
    </row>
    <row r="43619" spans="1:2" x14ac:dyDescent="0.2">
      <c r="A43619" s="1" t="s">
        <v>42695</v>
      </c>
      <c r="B43619" t="str">
        <f t="shared" si="1430"/>
        <v>https://www.udobaer.de/out/media/public/cust/others/s0001006-2021-ch_it.pdf</v>
      </c>
    </row>
    <row r="43620" spans="1:2" x14ac:dyDescent="0.2">
      <c r="A43620" s="1" t="s">
        <v>42696</v>
      </c>
      <c r="B43620" t="str">
        <f t="shared" si="1430"/>
        <v>https://www.udobaer.de/out/media/public/cust/others/s0001006-2021-ch_it.pdf</v>
      </c>
    </row>
    <row r="43621" spans="1:2" x14ac:dyDescent="0.2">
      <c r="A43621" s="1" t="s">
        <v>42698</v>
      </c>
      <c r="B43621" t="str">
        <f t="shared" si="1430"/>
        <v>https://www.udobaer.de/out/media/public/cust/others/s0001006-2021-ch_it.pdf</v>
      </c>
    </row>
    <row r="43622" spans="1:2" x14ac:dyDescent="0.2">
      <c r="A43622" s="1" t="s">
        <v>42699</v>
      </c>
      <c r="B43622" t="str">
        <f t="shared" si="1430"/>
        <v>https://www.udobaer.de/out/media/public/cust/others/s0001006-2021-ch_it.pdf</v>
      </c>
    </row>
    <row r="43623" spans="1:2" x14ac:dyDescent="0.2">
      <c r="A43623" s="1" t="s">
        <v>42700</v>
      </c>
      <c r="B43623" t="str">
        <f t="shared" si="1430"/>
        <v>https://www.udobaer.de/out/media/public/cust/others/s0001006-2021-ch_it.pdf</v>
      </c>
    </row>
    <row r="43624" spans="1:2" x14ac:dyDescent="0.2">
      <c r="A43624" s="1" t="s">
        <v>42701</v>
      </c>
      <c r="B43624" t="str">
        <f t="shared" si="1430"/>
        <v>https://www.udobaer.de/out/media/public/cust/others/s0001006-2021-ch_it.pdf</v>
      </c>
    </row>
    <row r="43625" spans="1:2" x14ac:dyDescent="0.2">
      <c r="A43625" s="1" t="s">
        <v>42703</v>
      </c>
      <c r="B43625" t="str">
        <f t="shared" si="1430"/>
        <v>https://www.udobaer.de/out/media/public/cust/others/s0001006-2021-ch_it.pdf</v>
      </c>
    </row>
    <row r="43626" spans="1:2" x14ac:dyDescent="0.2">
      <c r="A43626" s="1" t="s">
        <v>42704</v>
      </c>
      <c r="B43626" t="str">
        <f t="shared" si="1430"/>
        <v>https://www.udobaer.de/out/media/public/cust/others/s0001006-2021-ch_it.pdf</v>
      </c>
    </row>
    <row r="43627" spans="1:2" x14ac:dyDescent="0.2">
      <c r="A43627" s="1" t="s">
        <v>42606</v>
      </c>
      <c r="B43627" t="str">
        <f t="shared" ref="B43627:B43641" si="1431">HYPERLINK("https://www.udobaer.de/out/media/public/cust/others/s0001007-2021-ch_it.pdf")</f>
        <v>https://www.udobaer.de/out/media/public/cust/others/s0001007-2021-ch_it.pdf</v>
      </c>
    </row>
    <row r="43628" spans="1:2" x14ac:dyDescent="0.2">
      <c r="A43628" s="1" t="s">
        <v>42607</v>
      </c>
      <c r="B43628" t="str">
        <f t="shared" si="1431"/>
        <v>https://www.udobaer.de/out/media/public/cust/others/s0001007-2021-ch_it.pdf</v>
      </c>
    </row>
    <row r="43629" spans="1:2" x14ac:dyDescent="0.2">
      <c r="A43629" s="1" t="s">
        <v>42608</v>
      </c>
      <c r="B43629" t="str">
        <f t="shared" si="1431"/>
        <v>https://www.udobaer.de/out/media/public/cust/others/s0001007-2021-ch_it.pdf</v>
      </c>
    </row>
    <row r="43630" spans="1:2" x14ac:dyDescent="0.2">
      <c r="A43630" s="1" t="s">
        <v>42609</v>
      </c>
      <c r="B43630" t="str">
        <f t="shared" si="1431"/>
        <v>https://www.udobaer.de/out/media/public/cust/others/s0001007-2021-ch_it.pdf</v>
      </c>
    </row>
    <row r="43631" spans="1:2" x14ac:dyDescent="0.2">
      <c r="A43631" s="1" t="s">
        <v>42610</v>
      </c>
      <c r="B43631" t="str">
        <f t="shared" si="1431"/>
        <v>https://www.udobaer.de/out/media/public/cust/others/s0001007-2021-ch_it.pdf</v>
      </c>
    </row>
    <row r="43632" spans="1:2" x14ac:dyDescent="0.2">
      <c r="A43632" s="1" t="s">
        <v>42625</v>
      </c>
      <c r="B43632" t="str">
        <f t="shared" si="1431"/>
        <v>https://www.udobaer.de/out/media/public/cust/others/s0001007-2021-ch_it.pdf</v>
      </c>
    </row>
    <row r="43633" spans="1:2" x14ac:dyDescent="0.2">
      <c r="A43633" s="1" t="s">
        <v>42626</v>
      </c>
      <c r="B43633" t="str">
        <f t="shared" si="1431"/>
        <v>https://www.udobaer.de/out/media/public/cust/others/s0001007-2021-ch_it.pdf</v>
      </c>
    </row>
    <row r="43634" spans="1:2" x14ac:dyDescent="0.2">
      <c r="A43634" s="1" t="s">
        <v>42628</v>
      </c>
      <c r="B43634" t="str">
        <f t="shared" si="1431"/>
        <v>https://www.udobaer.de/out/media/public/cust/others/s0001007-2021-ch_it.pdf</v>
      </c>
    </row>
    <row r="43635" spans="1:2" x14ac:dyDescent="0.2">
      <c r="A43635" s="1" t="s">
        <v>42629</v>
      </c>
      <c r="B43635" t="str">
        <f t="shared" si="1431"/>
        <v>https://www.udobaer.de/out/media/public/cust/others/s0001007-2021-ch_it.pdf</v>
      </c>
    </row>
    <row r="43636" spans="1:2" x14ac:dyDescent="0.2">
      <c r="A43636" s="1" t="s">
        <v>42630</v>
      </c>
      <c r="B43636" t="str">
        <f t="shared" si="1431"/>
        <v>https://www.udobaer.de/out/media/public/cust/others/s0001007-2021-ch_it.pdf</v>
      </c>
    </row>
    <row r="43637" spans="1:2" x14ac:dyDescent="0.2">
      <c r="A43637" s="1" t="s">
        <v>42638</v>
      </c>
      <c r="B43637" t="str">
        <f t="shared" si="1431"/>
        <v>https://www.udobaer.de/out/media/public/cust/others/s0001007-2021-ch_it.pdf</v>
      </c>
    </row>
    <row r="43638" spans="1:2" x14ac:dyDescent="0.2">
      <c r="A43638" s="1" t="s">
        <v>42692</v>
      </c>
      <c r="B43638" t="str">
        <f t="shared" si="1431"/>
        <v>https://www.udobaer.de/out/media/public/cust/others/s0001007-2021-ch_it.pdf</v>
      </c>
    </row>
    <row r="43639" spans="1:2" x14ac:dyDescent="0.2">
      <c r="A43639" s="1" t="s">
        <v>42693</v>
      </c>
      <c r="B43639" t="str">
        <f t="shared" si="1431"/>
        <v>https://www.udobaer.de/out/media/public/cust/others/s0001007-2021-ch_it.pdf</v>
      </c>
    </row>
    <row r="43640" spans="1:2" x14ac:dyDescent="0.2">
      <c r="A43640" s="1" t="s">
        <v>42694</v>
      </c>
      <c r="B43640" t="str">
        <f t="shared" si="1431"/>
        <v>https://www.udobaer.de/out/media/public/cust/others/s0001007-2021-ch_it.pdf</v>
      </c>
    </row>
    <row r="43641" spans="1:2" x14ac:dyDescent="0.2">
      <c r="A43641" s="1" t="s">
        <v>42697</v>
      </c>
      <c r="B43641" t="str">
        <f t="shared" si="1431"/>
        <v>https://www.udobaer.de/out/media/public/cust/others/s0001007-2021-ch_it.pdf</v>
      </c>
    </row>
    <row r="43642" spans="1:2" x14ac:dyDescent="0.2">
      <c r="A43642" s="1" t="s">
        <v>42558</v>
      </c>
      <c r="B43642" t="str">
        <f t="shared" ref="B43642:B43681" si="1432">HYPERLINK("https://www.udobaer.de/out/media/public/cust/others/s0001008-2021-ch_it.pdf")</f>
        <v>https://www.udobaer.de/out/media/public/cust/others/s0001008-2021-ch_it.pdf</v>
      </c>
    </row>
    <row r="43643" spans="1:2" x14ac:dyDescent="0.2">
      <c r="A43643" s="1" t="s">
        <v>42559</v>
      </c>
      <c r="B43643" t="str">
        <f t="shared" si="1432"/>
        <v>https://www.udobaer.de/out/media/public/cust/others/s0001008-2021-ch_it.pdf</v>
      </c>
    </row>
    <row r="43644" spans="1:2" x14ac:dyDescent="0.2">
      <c r="A43644" s="1" t="s">
        <v>42560</v>
      </c>
      <c r="B43644" t="str">
        <f t="shared" si="1432"/>
        <v>https://www.udobaer.de/out/media/public/cust/others/s0001008-2021-ch_it.pdf</v>
      </c>
    </row>
    <row r="43645" spans="1:2" x14ac:dyDescent="0.2">
      <c r="A43645" s="1" t="s">
        <v>42561</v>
      </c>
      <c r="B43645" t="str">
        <f t="shared" si="1432"/>
        <v>https://www.udobaer.de/out/media/public/cust/others/s0001008-2021-ch_it.pdf</v>
      </c>
    </row>
    <row r="43646" spans="1:2" x14ac:dyDescent="0.2">
      <c r="A43646" s="1" t="s">
        <v>42562</v>
      </c>
      <c r="B43646" t="str">
        <f t="shared" si="1432"/>
        <v>https://www.udobaer.de/out/media/public/cust/others/s0001008-2021-ch_it.pdf</v>
      </c>
    </row>
    <row r="43647" spans="1:2" x14ac:dyDescent="0.2">
      <c r="A43647" s="1" t="s">
        <v>42563</v>
      </c>
      <c r="B43647" t="str">
        <f t="shared" si="1432"/>
        <v>https://www.udobaer.de/out/media/public/cust/others/s0001008-2021-ch_it.pdf</v>
      </c>
    </row>
    <row r="43648" spans="1:2" x14ac:dyDescent="0.2">
      <c r="A43648" s="1" t="s">
        <v>42564</v>
      </c>
      <c r="B43648" t="str">
        <f t="shared" si="1432"/>
        <v>https://www.udobaer.de/out/media/public/cust/others/s0001008-2021-ch_it.pdf</v>
      </c>
    </row>
    <row r="43649" spans="1:2" x14ac:dyDescent="0.2">
      <c r="A43649" s="1" t="s">
        <v>42565</v>
      </c>
      <c r="B43649" t="str">
        <f t="shared" si="1432"/>
        <v>https://www.udobaer.de/out/media/public/cust/others/s0001008-2021-ch_it.pdf</v>
      </c>
    </row>
    <row r="43650" spans="1:2" x14ac:dyDescent="0.2">
      <c r="A43650" s="1" t="s">
        <v>42566</v>
      </c>
      <c r="B43650" t="str">
        <f t="shared" si="1432"/>
        <v>https://www.udobaer.de/out/media/public/cust/others/s0001008-2021-ch_it.pdf</v>
      </c>
    </row>
    <row r="43651" spans="1:2" x14ac:dyDescent="0.2">
      <c r="A43651" s="1" t="s">
        <v>42567</v>
      </c>
      <c r="B43651" t="str">
        <f t="shared" si="1432"/>
        <v>https://www.udobaer.de/out/media/public/cust/others/s0001008-2021-ch_it.pdf</v>
      </c>
    </row>
    <row r="43652" spans="1:2" x14ac:dyDescent="0.2">
      <c r="A43652" s="1" t="s">
        <v>42568</v>
      </c>
      <c r="B43652" t="str">
        <f t="shared" si="1432"/>
        <v>https://www.udobaer.de/out/media/public/cust/others/s0001008-2021-ch_it.pdf</v>
      </c>
    </row>
    <row r="43653" spans="1:2" x14ac:dyDescent="0.2">
      <c r="A43653" s="1" t="s">
        <v>42569</v>
      </c>
      <c r="B43653" t="str">
        <f t="shared" si="1432"/>
        <v>https://www.udobaer.de/out/media/public/cust/others/s0001008-2021-ch_it.pdf</v>
      </c>
    </row>
    <row r="43654" spans="1:2" x14ac:dyDescent="0.2">
      <c r="A43654" s="1" t="s">
        <v>42570</v>
      </c>
      <c r="B43654" t="str">
        <f t="shared" si="1432"/>
        <v>https://www.udobaer.de/out/media/public/cust/others/s0001008-2021-ch_it.pdf</v>
      </c>
    </row>
    <row r="43655" spans="1:2" x14ac:dyDescent="0.2">
      <c r="A43655" s="1" t="s">
        <v>42571</v>
      </c>
      <c r="B43655" t="str">
        <f t="shared" si="1432"/>
        <v>https://www.udobaer.de/out/media/public/cust/others/s0001008-2021-ch_it.pdf</v>
      </c>
    </row>
    <row r="43656" spans="1:2" x14ac:dyDescent="0.2">
      <c r="A43656" s="1" t="s">
        <v>42572</v>
      </c>
      <c r="B43656" t="str">
        <f t="shared" si="1432"/>
        <v>https://www.udobaer.de/out/media/public/cust/others/s0001008-2021-ch_it.pdf</v>
      </c>
    </row>
    <row r="43657" spans="1:2" x14ac:dyDescent="0.2">
      <c r="A43657" s="1" t="s">
        <v>42573</v>
      </c>
      <c r="B43657" t="str">
        <f t="shared" si="1432"/>
        <v>https://www.udobaer.de/out/media/public/cust/others/s0001008-2021-ch_it.pdf</v>
      </c>
    </row>
    <row r="43658" spans="1:2" x14ac:dyDescent="0.2">
      <c r="A43658" s="1" t="s">
        <v>42574</v>
      </c>
      <c r="B43658" t="str">
        <f t="shared" si="1432"/>
        <v>https://www.udobaer.de/out/media/public/cust/others/s0001008-2021-ch_it.pdf</v>
      </c>
    </row>
    <row r="43659" spans="1:2" x14ac:dyDescent="0.2">
      <c r="A43659" s="1" t="s">
        <v>42575</v>
      </c>
      <c r="B43659" t="str">
        <f t="shared" si="1432"/>
        <v>https://www.udobaer.de/out/media/public/cust/others/s0001008-2021-ch_it.pdf</v>
      </c>
    </row>
    <row r="43660" spans="1:2" x14ac:dyDescent="0.2">
      <c r="A43660" s="1" t="s">
        <v>42576</v>
      </c>
      <c r="B43660" t="str">
        <f t="shared" si="1432"/>
        <v>https://www.udobaer.de/out/media/public/cust/others/s0001008-2021-ch_it.pdf</v>
      </c>
    </row>
    <row r="43661" spans="1:2" x14ac:dyDescent="0.2">
      <c r="A43661" s="1" t="s">
        <v>42577</v>
      </c>
      <c r="B43661" t="str">
        <f t="shared" si="1432"/>
        <v>https://www.udobaer.de/out/media/public/cust/others/s0001008-2021-ch_it.pdf</v>
      </c>
    </row>
    <row r="43662" spans="1:2" x14ac:dyDescent="0.2">
      <c r="A43662" s="1" t="s">
        <v>42578</v>
      </c>
      <c r="B43662" t="str">
        <f t="shared" si="1432"/>
        <v>https://www.udobaer.de/out/media/public/cust/others/s0001008-2021-ch_it.pdf</v>
      </c>
    </row>
    <row r="43663" spans="1:2" x14ac:dyDescent="0.2">
      <c r="A43663" s="1" t="s">
        <v>42579</v>
      </c>
      <c r="B43663" t="str">
        <f t="shared" si="1432"/>
        <v>https://www.udobaer.de/out/media/public/cust/others/s0001008-2021-ch_it.pdf</v>
      </c>
    </row>
    <row r="43664" spans="1:2" x14ac:dyDescent="0.2">
      <c r="A43664" s="1" t="s">
        <v>42580</v>
      </c>
      <c r="B43664" t="str">
        <f t="shared" si="1432"/>
        <v>https://www.udobaer.de/out/media/public/cust/others/s0001008-2021-ch_it.pdf</v>
      </c>
    </row>
    <row r="43665" spans="1:2" x14ac:dyDescent="0.2">
      <c r="A43665" s="1" t="s">
        <v>42581</v>
      </c>
      <c r="B43665" t="str">
        <f t="shared" si="1432"/>
        <v>https://www.udobaer.de/out/media/public/cust/others/s0001008-2021-ch_it.pdf</v>
      </c>
    </row>
    <row r="43666" spans="1:2" x14ac:dyDescent="0.2">
      <c r="A43666" s="1" t="s">
        <v>42582</v>
      </c>
      <c r="B43666" t="str">
        <f t="shared" si="1432"/>
        <v>https://www.udobaer.de/out/media/public/cust/others/s0001008-2021-ch_it.pdf</v>
      </c>
    </row>
    <row r="43667" spans="1:2" x14ac:dyDescent="0.2">
      <c r="A43667" s="1" t="s">
        <v>42583</v>
      </c>
      <c r="B43667" t="str">
        <f t="shared" si="1432"/>
        <v>https://www.udobaer.de/out/media/public/cust/others/s0001008-2021-ch_it.pdf</v>
      </c>
    </row>
    <row r="43668" spans="1:2" x14ac:dyDescent="0.2">
      <c r="A43668" s="1" t="s">
        <v>42584</v>
      </c>
      <c r="B43668" t="str">
        <f t="shared" si="1432"/>
        <v>https://www.udobaer.de/out/media/public/cust/others/s0001008-2021-ch_it.pdf</v>
      </c>
    </row>
    <row r="43669" spans="1:2" x14ac:dyDescent="0.2">
      <c r="A43669" s="1" t="s">
        <v>42585</v>
      </c>
      <c r="B43669" t="str">
        <f t="shared" si="1432"/>
        <v>https://www.udobaer.de/out/media/public/cust/others/s0001008-2021-ch_it.pdf</v>
      </c>
    </row>
    <row r="43670" spans="1:2" x14ac:dyDescent="0.2">
      <c r="A43670" s="1" t="s">
        <v>42594</v>
      </c>
      <c r="B43670" t="str">
        <f t="shared" si="1432"/>
        <v>https://www.udobaer.de/out/media/public/cust/others/s0001008-2021-ch_it.pdf</v>
      </c>
    </row>
    <row r="43671" spans="1:2" x14ac:dyDescent="0.2">
      <c r="A43671" s="1" t="s">
        <v>42595</v>
      </c>
      <c r="B43671" t="str">
        <f t="shared" si="1432"/>
        <v>https://www.udobaer.de/out/media/public/cust/others/s0001008-2021-ch_it.pdf</v>
      </c>
    </row>
    <row r="43672" spans="1:2" x14ac:dyDescent="0.2">
      <c r="A43672" s="1" t="s">
        <v>42596</v>
      </c>
      <c r="B43672" t="str">
        <f t="shared" si="1432"/>
        <v>https://www.udobaer.de/out/media/public/cust/others/s0001008-2021-ch_it.pdf</v>
      </c>
    </row>
    <row r="43673" spans="1:2" x14ac:dyDescent="0.2">
      <c r="A43673" s="1" t="s">
        <v>42597</v>
      </c>
      <c r="B43673" t="str">
        <f t="shared" si="1432"/>
        <v>https://www.udobaer.de/out/media/public/cust/others/s0001008-2021-ch_it.pdf</v>
      </c>
    </row>
    <row r="43674" spans="1:2" x14ac:dyDescent="0.2">
      <c r="A43674" s="1" t="s">
        <v>42598</v>
      </c>
      <c r="B43674" t="str">
        <f t="shared" si="1432"/>
        <v>https://www.udobaer.de/out/media/public/cust/others/s0001008-2021-ch_it.pdf</v>
      </c>
    </row>
    <row r="43675" spans="1:2" x14ac:dyDescent="0.2">
      <c r="A43675" s="1" t="s">
        <v>42599</v>
      </c>
      <c r="B43675" t="str">
        <f t="shared" si="1432"/>
        <v>https://www.udobaer.de/out/media/public/cust/others/s0001008-2021-ch_it.pdf</v>
      </c>
    </row>
    <row r="43676" spans="1:2" x14ac:dyDescent="0.2">
      <c r="A43676" s="1" t="s">
        <v>42600</v>
      </c>
      <c r="B43676" t="str">
        <f t="shared" si="1432"/>
        <v>https://www.udobaer.de/out/media/public/cust/others/s0001008-2021-ch_it.pdf</v>
      </c>
    </row>
    <row r="43677" spans="1:2" x14ac:dyDescent="0.2">
      <c r="A43677" s="1" t="s">
        <v>42601</v>
      </c>
      <c r="B43677" t="str">
        <f t="shared" si="1432"/>
        <v>https://www.udobaer.de/out/media/public/cust/others/s0001008-2021-ch_it.pdf</v>
      </c>
    </row>
    <row r="43678" spans="1:2" x14ac:dyDescent="0.2">
      <c r="A43678" s="1" t="s">
        <v>42602</v>
      </c>
      <c r="B43678" t="str">
        <f t="shared" si="1432"/>
        <v>https://www.udobaer.de/out/media/public/cust/others/s0001008-2021-ch_it.pdf</v>
      </c>
    </row>
    <row r="43679" spans="1:2" x14ac:dyDescent="0.2">
      <c r="A43679" s="1" t="s">
        <v>42603</v>
      </c>
      <c r="B43679" t="str">
        <f t="shared" si="1432"/>
        <v>https://www.udobaer.de/out/media/public/cust/others/s0001008-2021-ch_it.pdf</v>
      </c>
    </row>
    <row r="43680" spans="1:2" x14ac:dyDescent="0.2">
      <c r="A43680" s="1" t="s">
        <v>42604</v>
      </c>
      <c r="B43680" t="str">
        <f t="shared" si="1432"/>
        <v>https://www.udobaer.de/out/media/public/cust/others/s0001008-2021-ch_it.pdf</v>
      </c>
    </row>
    <row r="43681" spans="1:2" x14ac:dyDescent="0.2">
      <c r="A43681" s="1" t="s">
        <v>42605</v>
      </c>
      <c r="B43681" t="str">
        <f t="shared" si="1432"/>
        <v>https://www.udobaer.de/out/media/public/cust/others/s0001008-2021-ch_it.pdf</v>
      </c>
    </row>
    <row r="43682" spans="1:2" x14ac:dyDescent="0.2">
      <c r="A43682" s="1" t="s">
        <v>42348</v>
      </c>
      <c r="B43682" t="str">
        <f t="shared" ref="B43682:B43705" si="1433">HYPERLINK("https://www.udobaer.de/out/media/public/cust/others/s0001009-2021-ch_it.pdf")</f>
        <v>https://www.udobaer.de/out/media/public/cust/others/s0001009-2021-ch_it.pdf</v>
      </c>
    </row>
    <row r="43683" spans="1:2" x14ac:dyDescent="0.2">
      <c r="A43683" s="1" t="s">
        <v>42349</v>
      </c>
      <c r="B43683" t="str">
        <f t="shared" si="1433"/>
        <v>https://www.udobaer.de/out/media/public/cust/others/s0001009-2021-ch_it.pdf</v>
      </c>
    </row>
    <row r="43684" spans="1:2" x14ac:dyDescent="0.2">
      <c r="A43684" s="1" t="s">
        <v>42350</v>
      </c>
      <c r="B43684" t="str">
        <f t="shared" si="1433"/>
        <v>https://www.udobaer.de/out/media/public/cust/others/s0001009-2021-ch_it.pdf</v>
      </c>
    </row>
    <row r="43685" spans="1:2" x14ac:dyDescent="0.2">
      <c r="A43685" s="1" t="s">
        <v>42351</v>
      </c>
      <c r="B43685" t="str">
        <f t="shared" si="1433"/>
        <v>https://www.udobaer.de/out/media/public/cust/others/s0001009-2021-ch_it.pdf</v>
      </c>
    </row>
    <row r="43686" spans="1:2" x14ac:dyDescent="0.2">
      <c r="A43686" s="1" t="s">
        <v>42352</v>
      </c>
      <c r="B43686" t="str">
        <f t="shared" si="1433"/>
        <v>https://www.udobaer.de/out/media/public/cust/others/s0001009-2021-ch_it.pdf</v>
      </c>
    </row>
    <row r="43687" spans="1:2" x14ac:dyDescent="0.2">
      <c r="A43687" s="1" t="s">
        <v>42353</v>
      </c>
      <c r="B43687" t="str">
        <f t="shared" si="1433"/>
        <v>https://www.udobaer.de/out/media/public/cust/others/s0001009-2021-ch_it.pdf</v>
      </c>
    </row>
    <row r="43688" spans="1:2" x14ac:dyDescent="0.2">
      <c r="A43688" s="1" t="s">
        <v>42354</v>
      </c>
      <c r="B43688" t="str">
        <f t="shared" si="1433"/>
        <v>https://www.udobaer.de/out/media/public/cust/others/s0001009-2021-ch_it.pdf</v>
      </c>
    </row>
    <row r="43689" spans="1:2" x14ac:dyDescent="0.2">
      <c r="A43689" s="1" t="s">
        <v>42355</v>
      </c>
      <c r="B43689" t="str">
        <f t="shared" si="1433"/>
        <v>https://www.udobaer.de/out/media/public/cust/others/s0001009-2021-ch_it.pdf</v>
      </c>
    </row>
    <row r="43690" spans="1:2" x14ac:dyDescent="0.2">
      <c r="A43690" s="1" t="s">
        <v>42356</v>
      </c>
      <c r="B43690" t="str">
        <f t="shared" si="1433"/>
        <v>https://www.udobaer.de/out/media/public/cust/others/s0001009-2021-ch_it.pdf</v>
      </c>
    </row>
    <row r="43691" spans="1:2" x14ac:dyDescent="0.2">
      <c r="A43691" s="1" t="s">
        <v>42357</v>
      </c>
      <c r="B43691" t="str">
        <f t="shared" si="1433"/>
        <v>https://www.udobaer.de/out/media/public/cust/others/s0001009-2021-ch_it.pdf</v>
      </c>
    </row>
    <row r="43692" spans="1:2" x14ac:dyDescent="0.2">
      <c r="A43692" s="1" t="s">
        <v>42412</v>
      </c>
      <c r="B43692" t="str">
        <f t="shared" si="1433"/>
        <v>https://www.udobaer.de/out/media/public/cust/others/s0001009-2021-ch_it.pdf</v>
      </c>
    </row>
    <row r="43693" spans="1:2" x14ac:dyDescent="0.2">
      <c r="A43693" s="1" t="s">
        <v>42413</v>
      </c>
      <c r="B43693" t="str">
        <f t="shared" si="1433"/>
        <v>https://www.udobaer.de/out/media/public/cust/others/s0001009-2021-ch_it.pdf</v>
      </c>
    </row>
    <row r="43694" spans="1:2" x14ac:dyDescent="0.2">
      <c r="A43694" s="1" t="s">
        <v>42414</v>
      </c>
      <c r="B43694" t="str">
        <f t="shared" si="1433"/>
        <v>https://www.udobaer.de/out/media/public/cust/others/s0001009-2021-ch_it.pdf</v>
      </c>
    </row>
    <row r="43695" spans="1:2" x14ac:dyDescent="0.2">
      <c r="A43695" s="1" t="s">
        <v>42415</v>
      </c>
      <c r="B43695" t="str">
        <f t="shared" si="1433"/>
        <v>https://www.udobaer.de/out/media/public/cust/others/s0001009-2021-ch_it.pdf</v>
      </c>
    </row>
    <row r="43696" spans="1:2" x14ac:dyDescent="0.2">
      <c r="A43696" s="1" t="s">
        <v>42416</v>
      </c>
      <c r="B43696" t="str">
        <f t="shared" si="1433"/>
        <v>https://www.udobaer.de/out/media/public/cust/others/s0001009-2021-ch_it.pdf</v>
      </c>
    </row>
    <row r="43697" spans="1:2" x14ac:dyDescent="0.2">
      <c r="A43697" s="1" t="s">
        <v>42417</v>
      </c>
      <c r="B43697" t="str">
        <f t="shared" si="1433"/>
        <v>https://www.udobaer.de/out/media/public/cust/others/s0001009-2021-ch_it.pdf</v>
      </c>
    </row>
    <row r="43698" spans="1:2" x14ac:dyDescent="0.2">
      <c r="A43698" s="1" t="s">
        <v>42418</v>
      </c>
      <c r="B43698" t="str">
        <f t="shared" si="1433"/>
        <v>https://www.udobaer.de/out/media/public/cust/others/s0001009-2021-ch_it.pdf</v>
      </c>
    </row>
    <row r="43699" spans="1:2" x14ac:dyDescent="0.2">
      <c r="A43699" s="1" t="s">
        <v>42419</v>
      </c>
      <c r="B43699" t="str">
        <f t="shared" si="1433"/>
        <v>https://www.udobaer.de/out/media/public/cust/others/s0001009-2021-ch_it.pdf</v>
      </c>
    </row>
    <row r="43700" spans="1:2" x14ac:dyDescent="0.2">
      <c r="A43700" s="1" t="s">
        <v>42420</v>
      </c>
      <c r="B43700" t="str">
        <f t="shared" si="1433"/>
        <v>https://www.udobaer.de/out/media/public/cust/others/s0001009-2021-ch_it.pdf</v>
      </c>
    </row>
    <row r="43701" spans="1:2" x14ac:dyDescent="0.2">
      <c r="A43701" s="1" t="s">
        <v>42421</v>
      </c>
      <c r="B43701" t="str">
        <f t="shared" si="1433"/>
        <v>https://www.udobaer.de/out/media/public/cust/others/s0001009-2021-ch_it.pdf</v>
      </c>
    </row>
    <row r="43702" spans="1:2" x14ac:dyDescent="0.2">
      <c r="A43702" s="1" t="s">
        <v>42422</v>
      </c>
      <c r="B43702" t="str">
        <f t="shared" si="1433"/>
        <v>https://www.udobaer.de/out/media/public/cust/others/s0001009-2021-ch_it.pdf</v>
      </c>
    </row>
    <row r="43703" spans="1:2" x14ac:dyDescent="0.2">
      <c r="A43703" s="1" t="s">
        <v>42423</v>
      </c>
      <c r="B43703" t="str">
        <f t="shared" si="1433"/>
        <v>https://www.udobaer.de/out/media/public/cust/others/s0001009-2021-ch_it.pdf</v>
      </c>
    </row>
    <row r="43704" spans="1:2" x14ac:dyDescent="0.2">
      <c r="A43704" s="1" t="s">
        <v>42424</v>
      </c>
      <c r="B43704" t="str">
        <f t="shared" si="1433"/>
        <v>https://www.udobaer.de/out/media/public/cust/others/s0001009-2021-ch_it.pdf</v>
      </c>
    </row>
    <row r="43705" spans="1:2" x14ac:dyDescent="0.2">
      <c r="A43705" s="1" t="s">
        <v>42427</v>
      </c>
      <c r="B43705" t="str">
        <f t="shared" si="1433"/>
        <v>https://www.udobaer.de/out/media/public/cust/others/s0001009-2021-ch_it.pdf</v>
      </c>
    </row>
    <row r="43706" spans="1:2" x14ac:dyDescent="0.2">
      <c r="A43706" s="1" t="s">
        <v>42431</v>
      </c>
      <c r="B43706" t="str">
        <f t="shared" ref="B43706:B43739" si="1434">HYPERLINK("https://www.udobaer.de/out/media/public/cust/others/s0001010-2021-ch_it.pdf")</f>
        <v>https://www.udobaer.de/out/media/public/cust/others/s0001010-2021-ch_it.pdf</v>
      </c>
    </row>
    <row r="43707" spans="1:2" x14ac:dyDescent="0.2">
      <c r="A43707" s="1" t="s">
        <v>42432</v>
      </c>
      <c r="B43707" t="str">
        <f t="shared" si="1434"/>
        <v>https://www.udobaer.de/out/media/public/cust/others/s0001010-2021-ch_it.pdf</v>
      </c>
    </row>
    <row r="43708" spans="1:2" x14ac:dyDescent="0.2">
      <c r="A43708" s="1" t="s">
        <v>42433</v>
      </c>
      <c r="B43708" t="str">
        <f t="shared" si="1434"/>
        <v>https://www.udobaer.de/out/media/public/cust/others/s0001010-2021-ch_it.pdf</v>
      </c>
    </row>
    <row r="43709" spans="1:2" x14ac:dyDescent="0.2">
      <c r="A43709" s="1" t="s">
        <v>42434</v>
      </c>
      <c r="B43709" t="str">
        <f t="shared" si="1434"/>
        <v>https://www.udobaer.de/out/media/public/cust/others/s0001010-2021-ch_it.pdf</v>
      </c>
    </row>
    <row r="43710" spans="1:2" x14ac:dyDescent="0.2">
      <c r="A43710" s="1" t="s">
        <v>42435</v>
      </c>
      <c r="B43710" t="str">
        <f t="shared" si="1434"/>
        <v>https://www.udobaer.de/out/media/public/cust/others/s0001010-2021-ch_it.pdf</v>
      </c>
    </row>
    <row r="43711" spans="1:2" x14ac:dyDescent="0.2">
      <c r="A43711" s="1" t="s">
        <v>42436</v>
      </c>
      <c r="B43711" t="str">
        <f t="shared" si="1434"/>
        <v>https://www.udobaer.de/out/media/public/cust/others/s0001010-2021-ch_it.pdf</v>
      </c>
    </row>
    <row r="43712" spans="1:2" x14ac:dyDescent="0.2">
      <c r="A43712" s="1" t="s">
        <v>42440</v>
      </c>
      <c r="B43712" t="str">
        <f t="shared" si="1434"/>
        <v>https://www.udobaer.de/out/media/public/cust/others/s0001010-2021-ch_it.pdf</v>
      </c>
    </row>
    <row r="43713" spans="1:2" x14ac:dyDescent="0.2">
      <c r="A43713" s="1" t="s">
        <v>42441</v>
      </c>
      <c r="B43713" t="str">
        <f t="shared" si="1434"/>
        <v>https://www.udobaer.de/out/media/public/cust/others/s0001010-2021-ch_it.pdf</v>
      </c>
    </row>
    <row r="43714" spans="1:2" x14ac:dyDescent="0.2">
      <c r="A43714" s="1" t="s">
        <v>42443</v>
      </c>
      <c r="B43714" t="str">
        <f t="shared" si="1434"/>
        <v>https://www.udobaer.de/out/media/public/cust/others/s0001010-2021-ch_it.pdf</v>
      </c>
    </row>
    <row r="43715" spans="1:2" x14ac:dyDescent="0.2">
      <c r="A43715" s="1" t="s">
        <v>42444</v>
      </c>
      <c r="B43715" t="str">
        <f t="shared" si="1434"/>
        <v>https://www.udobaer.de/out/media/public/cust/others/s0001010-2021-ch_it.pdf</v>
      </c>
    </row>
    <row r="43716" spans="1:2" x14ac:dyDescent="0.2">
      <c r="A43716" s="1" t="s">
        <v>42445</v>
      </c>
      <c r="B43716" t="str">
        <f t="shared" si="1434"/>
        <v>https://www.udobaer.de/out/media/public/cust/others/s0001010-2021-ch_it.pdf</v>
      </c>
    </row>
    <row r="43717" spans="1:2" x14ac:dyDescent="0.2">
      <c r="A43717" s="1" t="s">
        <v>42446</v>
      </c>
      <c r="B43717" t="str">
        <f t="shared" si="1434"/>
        <v>https://www.udobaer.de/out/media/public/cust/others/s0001010-2021-ch_it.pdf</v>
      </c>
    </row>
    <row r="43718" spans="1:2" x14ac:dyDescent="0.2">
      <c r="A43718" s="1" t="s">
        <v>42447</v>
      </c>
      <c r="B43718" t="str">
        <f t="shared" si="1434"/>
        <v>https://www.udobaer.de/out/media/public/cust/others/s0001010-2021-ch_it.pdf</v>
      </c>
    </row>
    <row r="43719" spans="1:2" x14ac:dyDescent="0.2">
      <c r="A43719" s="1" t="s">
        <v>42448</v>
      </c>
      <c r="B43719" t="str">
        <f t="shared" si="1434"/>
        <v>https://www.udobaer.de/out/media/public/cust/others/s0001010-2021-ch_it.pdf</v>
      </c>
    </row>
    <row r="43720" spans="1:2" x14ac:dyDescent="0.2">
      <c r="A43720" s="1" t="s">
        <v>42454</v>
      </c>
      <c r="B43720" t="str">
        <f t="shared" si="1434"/>
        <v>https://www.udobaer.de/out/media/public/cust/others/s0001010-2021-ch_it.pdf</v>
      </c>
    </row>
    <row r="43721" spans="1:2" x14ac:dyDescent="0.2">
      <c r="A43721" s="1" t="s">
        <v>42510</v>
      </c>
      <c r="B43721" t="str">
        <f t="shared" si="1434"/>
        <v>https://www.udobaer.de/out/media/public/cust/others/s0001010-2021-ch_it.pdf</v>
      </c>
    </row>
    <row r="43722" spans="1:2" x14ac:dyDescent="0.2">
      <c r="A43722" s="1" t="s">
        <v>42511</v>
      </c>
      <c r="B43722" t="str">
        <f t="shared" si="1434"/>
        <v>https://www.udobaer.de/out/media/public/cust/others/s0001010-2021-ch_it.pdf</v>
      </c>
    </row>
    <row r="43723" spans="1:2" x14ac:dyDescent="0.2">
      <c r="A43723" s="1" t="s">
        <v>42512</v>
      </c>
      <c r="B43723" t="str">
        <f t="shared" si="1434"/>
        <v>https://www.udobaer.de/out/media/public/cust/others/s0001010-2021-ch_it.pdf</v>
      </c>
    </row>
    <row r="43724" spans="1:2" x14ac:dyDescent="0.2">
      <c r="A43724" s="1" t="s">
        <v>42513</v>
      </c>
      <c r="B43724" t="str">
        <f t="shared" si="1434"/>
        <v>https://www.udobaer.de/out/media/public/cust/others/s0001010-2021-ch_it.pdf</v>
      </c>
    </row>
    <row r="43725" spans="1:2" x14ac:dyDescent="0.2">
      <c r="A43725" s="1" t="s">
        <v>42514</v>
      </c>
      <c r="B43725" t="str">
        <f t="shared" si="1434"/>
        <v>https://www.udobaer.de/out/media/public/cust/others/s0001010-2021-ch_it.pdf</v>
      </c>
    </row>
    <row r="43726" spans="1:2" x14ac:dyDescent="0.2">
      <c r="A43726" s="1" t="s">
        <v>42515</v>
      </c>
      <c r="B43726" t="str">
        <f t="shared" si="1434"/>
        <v>https://www.udobaer.de/out/media/public/cust/others/s0001010-2021-ch_it.pdf</v>
      </c>
    </row>
    <row r="43727" spans="1:2" x14ac:dyDescent="0.2">
      <c r="A43727" s="1" t="s">
        <v>42516</v>
      </c>
      <c r="B43727" t="str">
        <f t="shared" si="1434"/>
        <v>https://www.udobaer.de/out/media/public/cust/others/s0001010-2021-ch_it.pdf</v>
      </c>
    </row>
    <row r="43728" spans="1:2" x14ac:dyDescent="0.2">
      <c r="A43728" s="1" t="s">
        <v>42517</v>
      </c>
      <c r="B43728" t="str">
        <f t="shared" si="1434"/>
        <v>https://www.udobaer.de/out/media/public/cust/others/s0001010-2021-ch_it.pdf</v>
      </c>
    </row>
    <row r="43729" spans="1:2" x14ac:dyDescent="0.2">
      <c r="A43729" s="1" t="s">
        <v>42518</v>
      </c>
      <c r="B43729" t="str">
        <f t="shared" si="1434"/>
        <v>https://www.udobaer.de/out/media/public/cust/others/s0001010-2021-ch_it.pdf</v>
      </c>
    </row>
    <row r="43730" spans="1:2" x14ac:dyDescent="0.2">
      <c r="A43730" s="1" t="s">
        <v>42520</v>
      </c>
      <c r="B43730" t="str">
        <f t="shared" si="1434"/>
        <v>https://www.udobaer.de/out/media/public/cust/others/s0001010-2021-ch_it.pdf</v>
      </c>
    </row>
    <row r="43731" spans="1:2" x14ac:dyDescent="0.2">
      <c r="A43731" s="1" t="s">
        <v>42531</v>
      </c>
      <c r="B43731" t="str">
        <f t="shared" si="1434"/>
        <v>https://www.udobaer.de/out/media/public/cust/others/s0001010-2021-ch_it.pdf</v>
      </c>
    </row>
    <row r="43732" spans="1:2" x14ac:dyDescent="0.2">
      <c r="A43732" s="1" t="s">
        <v>42586</v>
      </c>
      <c r="B43732" t="str">
        <f t="shared" si="1434"/>
        <v>https://www.udobaer.de/out/media/public/cust/others/s0001010-2021-ch_it.pdf</v>
      </c>
    </row>
    <row r="43733" spans="1:2" x14ac:dyDescent="0.2">
      <c r="A43733" s="1" t="s">
        <v>42587</v>
      </c>
      <c r="B43733" t="str">
        <f t="shared" si="1434"/>
        <v>https://www.udobaer.de/out/media/public/cust/others/s0001010-2021-ch_it.pdf</v>
      </c>
    </row>
    <row r="43734" spans="1:2" x14ac:dyDescent="0.2">
      <c r="A43734" s="1" t="s">
        <v>42588</v>
      </c>
      <c r="B43734" t="str">
        <f t="shared" si="1434"/>
        <v>https://www.udobaer.de/out/media/public/cust/others/s0001010-2021-ch_it.pdf</v>
      </c>
    </row>
    <row r="43735" spans="1:2" x14ac:dyDescent="0.2">
      <c r="A43735" s="1" t="s">
        <v>42589</v>
      </c>
      <c r="B43735" t="str">
        <f t="shared" si="1434"/>
        <v>https://www.udobaer.de/out/media/public/cust/others/s0001010-2021-ch_it.pdf</v>
      </c>
    </row>
    <row r="43736" spans="1:2" x14ac:dyDescent="0.2">
      <c r="A43736" s="1" t="s">
        <v>42590</v>
      </c>
      <c r="B43736" t="str">
        <f t="shared" si="1434"/>
        <v>https://www.udobaer.de/out/media/public/cust/others/s0001010-2021-ch_it.pdf</v>
      </c>
    </row>
    <row r="43737" spans="1:2" x14ac:dyDescent="0.2">
      <c r="A43737" s="1" t="s">
        <v>42591</v>
      </c>
      <c r="B43737" t="str">
        <f t="shared" si="1434"/>
        <v>https://www.udobaer.de/out/media/public/cust/others/s0001010-2021-ch_it.pdf</v>
      </c>
    </row>
    <row r="43738" spans="1:2" x14ac:dyDescent="0.2">
      <c r="A43738" s="1" t="s">
        <v>42592</v>
      </c>
      <c r="B43738" t="str">
        <f t="shared" si="1434"/>
        <v>https://www.udobaer.de/out/media/public/cust/others/s0001010-2021-ch_it.pdf</v>
      </c>
    </row>
    <row r="43739" spans="1:2" x14ac:dyDescent="0.2">
      <c r="A43739" s="1" t="s">
        <v>42593</v>
      </c>
      <c r="B43739" t="str">
        <f t="shared" si="1434"/>
        <v>https://www.udobaer.de/out/media/public/cust/others/s0001010-2021-ch_it.pdf</v>
      </c>
    </row>
    <row r="43740" spans="1:2" x14ac:dyDescent="0.2">
      <c r="A43740" s="1" t="s">
        <v>43000</v>
      </c>
      <c r="B43740" t="str">
        <f>HYPERLINK("https://www.udobaer.de/out/media/public/cust/others/s0001011-2021-ch_it.pdf")</f>
        <v>https://www.udobaer.de/out/media/public/cust/others/s0001011-2021-ch_it.pdf</v>
      </c>
    </row>
    <row r="43741" spans="1:2" x14ac:dyDescent="0.2">
      <c r="A43741" s="1" t="s">
        <v>43023</v>
      </c>
      <c r="B43741" t="str">
        <f>HYPERLINK("https://www.udobaer.de/out/media/public/cust/others/s0001011-2021-ch_it.pdf")</f>
        <v>https://www.udobaer.de/out/media/public/cust/others/s0001011-2021-ch_it.pdf</v>
      </c>
    </row>
    <row r="43742" spans="1:2" x14ac:dyDescent="0.2">
      <c r="A43742" s="1" t="s">
        <v>42615</v>
      </c>
      <c r="B43742" t="str">
        <f t="shared" ref="B43742:B43774" si="1435">HYPERLINK("https://www.udobaer.de/out/media/public/cust/others/s0001012-2021-ch_it.pdf")</f>
        <v>https://www.udobaer.de/out/media/public/cust/others/s0001012-2021-ch_it.pdf</v>
      </c>
    </row>
    <row r="43743" spans="1:2" x14ac:dyDescent="0.2">
      <c r="A43743" s="1" t="s">
        <v>42616</v>
      </c>
      <c r="B43743" t="str">
        <f t="shared" si="1435"/>
        <v>https://www.udobaer.de/out/media/public/cust/others/s0001012-2021-ch_it.pdf</v>
      </c>
    </row>
    <row r="43744" spans="1:2" x14ac:dyDescent="0.2">
      <c r="A43744" s="1" t="s">
        <v>42619</v>
      </c>
      <c r="B43744" t="str">
        <f t="shared" si="1435"/>
        <v>https://www.udobaer.de/out/media/public/cust/others/s0001012-2021-ch_it.pdf</v>
      </c>
    </row>
    <row r="43745" spans="1:2" x14ac:dyDescent="0.2">
      <c r="A43745" s="1" t="s">
        <v>42657</v>
      </c>
      <c r="B43745" t="str">
        <f t="shared" si="1435"/>
        <v>https://www.udobaer.de/out/media/public/cust/others/s0001012-2021-ch_it.pdf</v>
      </c>
    </row>
    <row r="43746" spans="1:2" x14ac:dyDescent="0.2">
      <c r="A43746" s="1" t="s">
        <v>42660</v>
      </c>
      <c r="B43746" t="str">
        <f t="shared" si="1435"/>
        <v>https://www.udobaer.de/out/media/public/cust/others/s0001012-2021-ch_it.pdf</v>
      </c>
    </row>
    <row r="43747" spans="1:2" x14ac:dyDescent="0.2">
      <c r="A43747" s="1" t="s">
        <v>42661</v>
      </c>
      <c r="B43747" t="str">
        <f t="shared" si="1435"/>
        <v>https://www.udobaer.de/out/media/public/cust/others/s0001012-2021-ch_it.pdf</v>
      </c>
    </row>
    <row r="43748" spans="1:2" x14ac:dyDescent="0.2">
      <c r="A43748" s="1" t="s">
        <v>42663</v>
      </c>
      <c r="B43748" t="str">
        <f t="shared" si="1435"/>
        <v>https://www.udobaer.de/out/media/public/cust/others/s0001012-2021-ch_it.pdf</v>
      </c>
    </row>
    <row r="43749" spans="1:2" x14ac:dyDescent="0.2">
      <c r="A43749" s="1" t="s">
        <v>42664</v>
      </c>
      <c r="B43749" t="str">
        <f t="shared" si="1435"/>
        <v>https://www.udobaer.de/out/media/public/cust/others/s0001012-2021-ch_it.pdf</v>
      </c>
    </row>
    <row r="43750" spans="1:2" x14ac:dyDescent="0.2">
      <c r="A43750" s="1" t="s">
        <v>42665</v>
      </c>
      <c r="B43750" t="str">
        <f t="shared" si="1435"/>
        <v>https://www.udobaer.de/out/media/public/cust/others/s0001012-2021-ch_it.pdf</v>
      </c>
    </row>
    <row r="43751" spans="1:2" x14ac:dyDescent="0.2">
      <c r="A43751" s="1" t="s">
        <v>42666</v>
      </c>
      <c r="B43751" t="str">
        <f t="shared" si="1435"/>
        <v>https://www.udobaer.de/out/media/public/cust/others/s0001012-2021-ch_it.pdf</v>
      </c>
    </row>
    <row r="43752" spans="1:2" x14ac:dyDescent="0.2">
      <c r="A43752" s="1" t="s">
        <v>42667</v>
      </c>
      <c r="B43752" t="str">
        <f t="shared" si="1435"/>
        <v>https://www.udobaer.de/out/media/public/cust/others/s0001012-2021-ch_it.pdf</v>
      </c>
    </row>
    <row r="43753" spans="1:2" x14ac:dyDescent="0.2">
      <c r="A43753" s="1" t="s">
        <v>42668</v>
      </c>
      <c r="B43753" t="str">
        <f t="shared" si="1435"/>
        <v>https://www.udobaer.de/out/media/public/cust/others/s0001012-2021-ch_it.pdf</v>
      </c>
    </row>
    <row r="43754" spans="1:2" x14ac:dyDescent="0.2">
      <c r="A43754" s="1" t="s">
        <v>42669</v>
      </c>
      <c r="B43754" t="str">
        <f t="shared" si="1435"/>
        <v>https://www.udobaer.de/out/media/public/cust/others/s0001012-2021-ch_it.pdf</v>
      </c>
    </row>
    <row r="43755" spans="1:2" x14ac:dyDescent="0.2">
      <c r="A43755" s="1" t="s">
        <v>42670</v>
      </c>
      <c r="B43755" t="str">
        <f t="shared" si="1435"/>
        <v>https://www.udobaer.de/out/media/public/cust/others/s0001012-2021-ch_it.pdf</v>
      </c>
    </row>
    <row r="43756" spans="1:2" x14ac:dyDescent="0.2">
      <c r="A43756" s="1" t="s">
        <v>42671</v>
      </c>
      <c r="B43756" t="str">
        <f t="shared" si="1435"/>
        <v>https://www.udobaer.de/out/media/public/cust/others/s0001012-2021-ch_it.pdf</v>
      </c>
    </row>
    <row r="43757" spans="1:2" x14ac:dyDescent="0.2">
      <c r="A43757" s="1" t="s">
        <v>42672</v>
      </c>
      <c r="B43757" t="str">
        <f t="shared" si="1435"/>
        <v>https://www.udobaer.de/out/media/public/cust/others/s0001012-2021-ch_it.pdf</v>
      </c>
    </row>
    <row r="43758" spans="1:2" x14ac:dyDescent="0.2">
      <c r="A43758" s="1" t="s">
        <v>42673</v>
      </c>
      <c r="B43758" t="str">
        <f t="shared" si="1435"/>
        <v>https://www.udobaer.de/out/media/public/cust/others/s0001012-2021-ch_it.pdf</v>
      </c>
    </row>
    <row r="43759" spans="1:2" x14ac:dyDescent="0.2">
      <c r="A43759" s="1" t="s">
        <v>42674</v>
      </c>
      <c r="B43759" t="str">
        <f t="shared" si="1435"/>
        <v>https://www.udobaer.de/out/media/public/cust/others/s0001012-2021-ch_it.pdf</v>
      </c>
    </row>
    <row r="43760" spans="1:2" x14ac:dyDescent="0.2">
      <c r="A43760" s="1" t="s">
        <v>42675</v>
      </c>
      <c r="B43760" t="str">
        <f t="shared" si="1435"/>
        <v>https://www.udobaer.de/out/media/public/cust/others/s0001012-2021-ch_it.pdf</v>
      </c>
    </row>
    <row r="43761" spans="1:2" x14ac:dyDescent="0.2">
      <c r="A43761" s="1" t="s">
        <v>42676</v>
      </c>
      <c r="B43761" t="str">
        <f t="shared" si="1435"/>
        <v>https://www.udobaer.de/out/media/public/cust/others/s0001012-2021-ch_it.pdf</v>
      </c>
    </row>
    <row r="43762" spans="1:2" x14ac:dyDescent="0.2">
      <c r="A43762" s="1" t="s">
        <v>42677</v>
      </c>
      <c r="B43762" t="str">
        <f t="shared" si="1435"/>
        <v>https://www.udobaer.de/out/media/public/cust/others/s0001012-2021-ch_it.pdf</v>
      </c>
    </row>
    <row r="43763" spans="1:2" x14ac:dyDescent="0.2">
      <c r="A43763" s="1" t="s">
        <v>42678</v>
      </c>
      <c r="B43763" t="str">
        <f t="shared" si="1435"/>
        <v>https://www.udobaer.de/out/media/public/cust/others/s0001012-2021-ch_it.pdf</v>
      </c>
    </row>
    <row r="43764" spans="1:2" x14ac:dyDescent="0.2">
      <c r="A43764" s="1" t="s">
        <v>42679</v>
      </c>
      <c r="B43764" t="str">
        <f t="shared" si="1435"/>
        <v>https://www.udobaer.de/out/media/public/cust/others/s0001012-2021-ch_it.pdf</v>
      </c>
    </row>
    <row r="43765" spans="1:2" x14ac:dyDescent="0.2">
      <c r="A43765" s="1" t="s">
        <v>42680</v>
      </c>
      <c r="B43765" t="str">
        <f t="shared" si="1435"/>
        <v>https://www.udobaer.de/out/media/public/cust/others/s0001012-2021-ch_it.pdf</v>
      </c>
    </row>
    <row r="43766" spans="1:2" x14ac:dyDescent="0.2">
      <c r="A43766" s="1" t="s">
        <v>42681</v>
      </c>
      <c r="B43766" t="str">
        <f t="shared" si="1435"/>
        <v>https://www.udobaer.de/out/media/public/cust/others/s0001012-2021-ch_it.pdf</v>
      </c>
    </row>
    <row r="43767" spans="1:2" x14ac:dyDescent="0.2">
      <c r="A43767" s="1" t="s">
        <v>42682</v>
      </c>
      <c r="B43767" t="str">
        <f t="shared" si="1435"/>
        <v>https://www.udobaer.de/out/media/public/cust/others/s0001012-2021-ch_it.pdf</v>
      </c>
    </row>
    <row r="43768" spans="1:2" x14ac:dyDescent="0.2">
      <c r="A43768" s="1" t="s">
        <v>42683</v>
      </c>
      <c r="B43768" t="str">
        <f t="shared" si="1435"/>
        <v>https://www.udobaer.de/out/media/public/cust/others/s0001012-2021-ch_it.pdf</v>
      </c>
    </row>
    <row r="43769" spans="1:2" x14ac:dyDescent="0.2">
      <c r="A43769" s="1" t="s">
        <v>42684</v>
      </c>
      <c r="B43769" t="str">
        <f t="shared" si="1435"/>
        <v>https://www.udobaer.de/out/media/public/cust/others/s0001012-2021-ch_it.pdf</v>
      </c>
    </row>
    <row r="43770" spans="1:2" x14ac:dyDescent="0.2">
      <c r="A43770" s="1" t="s">
        <v>42685</v>
      </c>
      <c r="B43770" t="str">
        <f t="shared" si="1435"/>
        <v>https://www.udobaer.de/out/media/public/cust/others/s0001012-2021-ch_it.pdf</v>
      </c>
    </row>
    <row r="43771" spans="1:2" x14ac:dyDescent="0.2">
      <c r="A43771" s="1" t="s">
        <v>42688</v>
      </c>
      <c r="B43771" t="str">
        <f t="shared" si="1435"/>
        <v>https://www.udobaer.de/out/media/public/cust/others/s0001012-2021-ch_it.pdf</v>
      </c>
    </row>
    <row r="43772" spans="1:2" x14ac:dyDescent="0.2">
      <c r="A43772" s="1" t="s">
        <v>42702</v>
      </c>
      <c r="B43772" t="str">
        <f t="shared" si="1435"/>
        <v>https://www.udobaer.de/out/media/public/cust/others/s0001012-2021-ch_it.pdf</v>
      </c>
    </row>
    <row r="43773" spans="1:2" x14ac:dyDescent="0.2">
      <c r="A43773" s="1" t="s">
        <v>42705</v>
      </c>
      <c r="B43773" t="str">
        <f t="shared" si="1435"/>
        <v>https://www.udobaer.de/out/media/public/cust/others/s0001012-2021-ch_it.pdf</v>
      </c>
    </row>
    <row r="43774" spans="1:2" x14ac:dyDescent="0.2">
      <c r="A43774" s="1" t="s">
        <v>42706</v>
      </c>
      <c r="B43774" t="str">
        <f t="shared" si="1435"/>
        <v>https://www.udobaer.de/out/media/public/cust/others/s0001012-2021-ch_it.pdf</v>
      </c>
    </row>
    <row r="43775" spans="1:2" x14ac:dyDescent="0.2">
      <c r="A43775" s="1" t="s">
        <v>2340</v>
      </c>
      <c r="B43775" t="str">
        <f t="shared" ref="B43775:B43790" si="1436">HYPERLINK("https://www.udobaer.de/out/media/public/cust/others/s0001013-2021-ch_it.pdf")</f>
        <v>https://www.udobaer.de/out/media/public/cust/others/s0001013-2021-ch_it.pdf</v>
      </c>
    </row>
    <row r="43776" spans="1:2" x14ac:dyDescent="0.2">
      <c r="A43776" s="1" t="s">
        <v>42543</v>
      </c>
      <c r="B43776" t="str">
        <f t="shared" si="1436"/>
        <v>https://www.udobaer.de/out/media/public/cust/others/s0001013-2021-ch_it.pdf</v>
      </c>
    </row>
    <row r="43777" spans="1:2" x14ac:dyDescent="0.2">
      <c r="A43777" s="1" t="s">
        <v>42544</v>
      </c>
      <c r="B43777" t="str">
        <f t="shared" si="1436"/>
        <v>https://www.udobaer.de/out/media/public/cust/others/s0001013-2021-ch_it.pdf</v>
      </c>
    </row>
    <row r="43778" spans="1:2" x14ac:dyDescent="0.2">
      <c r="A43778" s="1" t="s">
        <v>42545</v>
      </c>
      <c r="B43778" t="str">
        <f t="shared" si="1436"/>
        <v>https://www.udobaer.de/out/media/public/cust/others/s0001013-2021-ch_it.pdf</v>
      </c>
    </row>
    <row r="43779" spans="1:2" x14ac:dyDescent="0.2">
      <c r="A43779" s="1" t="s">
        <v>42546</v>
      </c>
      <c r="B43779" t="str">
        <f t="shared" si="1436"/>
        <v>https://www.udobaer.de/out/media/public/cust/others/s0001013-2021-ch_it.pdf</v>
      </c>
    </row>
    <row r="43780" spans="1:2" x14ac:dyDescent="0.2">
      <c r="A43780" s="1" t="s">
        <v>42548</v>
      </c>
      <c r="B43780" t="str">
        <f t="shared" si="1436"/>
        <v>https://www.udobaer.de/out/media/public/cust/others/s0001013-2021-ch_it.pdf</v>
      </c>
    </row>
    <row r="43781" spans="1:2" x14ac:dyDescent="0.2">
      <c r="A43781" s="1" t="s">
        <v>42549</v>
      </c>
      <c r="B43781" t="str">
        <f t="shared" si="1436"/>
        <v>https://www.udobaer.de/out/media/public/cust/others/s0001013-2021-ch_it.pdf</v>
      </c>
    </row>
    <row r="43782" spans="1:2" x14ac:dyDescent="0.2">
      <c r="A43782" s="1" t="s">
        <v>42550</v>
      </c>
      <c r="B43782" t="str">
        <f t="shared" si="1436"/>
        <v>https://www.udobaer.de/out/media/public/cust/others/s0001013-2021-ch_it.pdf</v>
      </c>
    </row>
    <row r="43783" spans="1:2" x14ac:dyDescent="0.2">
      <c r="A43783" s="1" t="s">
        <v>42551</v>
      </c>
      <c r="B43783" t="str">
        <f t="shared" si="1436"/>
        <v>https://www.udobaer.de/out/media/public/cust/others/s0001013-2021-ch_it.pdf</v>
      </c>
    </row>
    <row r="43784" spans="1:2" x14ac:dyDescent="0.2">
      <c r="A43784" s="1" t="s">
        <v>42552</v>
      </c>
      <c r="B43784" t="str">
        <f t="shared" si="1436"/>
        <v>https://www.udobaer.de/out/media/public/cust/others/s0001013-2021-ch_it.pdf</v>
      </c>
    </row>
    <row r="43785" spans="1:2" x14ac:dyDescent="0.2">
      <c r="A43785" s="1" t="s">
        <v>42553</v>
      </c>
      <c r="B43785" t="str">
        <f t="shared" si="1436"/>
        <v>https://www.udobaer.de/out/media/public/cust/others/s0001013-2021-ch_it.pdf</v>
      </c>
    </row>
    <row r="43786" spans="1:2" x14ac:dyDescent="0.2">
      <c r="A43786" s="1" t="s">
        <v>42554</v>
      </c>
      <c r="B43786" t="str">
        <f t="shared" si="1436"/>
        <v>https://www.udobaer.de/out/media/public/cust/others/s0001013-2021-ch_it.pdf</v>
      </c>
    </row>
    <row r="43787" spans="1:2" x14ac:dyDescent="0.2">
      <c r="A43787" s="1" t="s">
        <v>42555</v>
      </c>
      <c r="B43787" t="str">
        <f t="shared" si="1436"/>
        <v>https://www.udobaer.de/out/media/public/cust/others/s0001013-2021-ch_it.pdf</v>
      </c>
    </row>
    <row r="43788" spans="1:2" x14ac:dyDescent="0.2">
      <c r="A43788" s="1" t="s">
        <v>42556</v>
      </c>
      <c r="B43788" t="str">
        <f t="shared" si="1436"/>
        <v>https://www.udobaer.de/out/media/public/cust/others/s0001013-2021-ch_it.pdf</v>
      </c>
    </row>
    <row r="43789" spans="1:2" x14ac:dyDescent="0.2">
      <c r="A43789" s="1" t="s">
        <v>42557</v>
      </c>
      <c r="B43789" t="str">
        <f t="shared" si="1436"/>
        <v>https://www.udobaer.de/out/media/public/cust/others/s0001013-2021-ch_it.pdf</v>
      </c>
    </row>
    <row r="43790" spans="1:2" x14ac:dyDescent="0.2">
      <c r="A43790" s="1" t="s">
        <v>42686</v>
      </c>
      <c r="B43790" t="str">
        <f t="shared" si="1436"/>
        <v>https://www.udobaer.de/out/media/public/cust/others/s0001013-2021-ch_it.pdf</v>
      </c>
    </row>
    <row r="43791" spans="1:2" x14ac:dyDescent="0.2">
      <c r="A43791" s="1" t="s">
        <v>42331</v>
      </c>
      <c r="B43791" t="str">
        <f>HYPERLINK("https://www.udobaer.de/out/media/public/cust/others/s0001014-2021-ch_it.pdf")</f>
        <v>https://www.udobaer.de/out/media/public/cust/others/s0001014-2021-ch_it.pdf</v>
      </c>
    </row>
    <row r="43792" spans="1:2" x14ac:dyDescent="0.2">
      <c r="A43792" s="1" t="s">
        <v>42333</v>
      </c>
      <c r="B43792" t="str">
        <f>HYPERLINK("https://www.udobaer.de/out/media/public/cust/others/s0001014-2021-ch_it.pdf")</f>
        <v>https://www.udobaer.de/out/media/public/cust/others/s0001014-2021-ch_it.pdf</v>
      </c>
    </row>
    <row r="43793" spans="1:2" x14ac:dyDescent="0.2">
      <c r="A43793" s="1" t="s">
        <v>42335</v>
      </c>
      <c r="B43793" t="str">
        <f>HYPERLINK("https://www.udobaer.de/out/media/public/cust/others/s0001014-2021-ch_it.pdf")</f>
        <v>https://www.udobaer.de/out/media/public/cust/others/s0001014-2021-ch_it.pdf</v>
      </c>
    </row>
    <row r="43794" spans="1:2" x14ac:dyDescent="0.2">
      <c r="A43794" s="1" t="s">
        <v>42334</v>
      </c>
      <c r="B43794" t="str">
        <f t="shared" ref="B43794:B43805" si="1437">HYPERLINK("https://www.udobaer.de/out/media/public/cust/others/s0001015-2021-ch_it.pdf")</f>
        <v>https://www.udobaer.de/out/media/public/cust/others/s0001015-2021-ch_it.pdf</v>
      </c>
    </row>
    <row r="43795" spans="1:2" x14ac:dyDescent="0.2">
      <c r="A43795" s="1" t="s">
        <v>42336</v>
      </c>
      <c r="B43795" t="str">
        <f t="shared" si="1437"/>
        <v>https://www.udobaer.de/out/media/public/cust/others/s0001015-2021-ch_it.pdf</v>
      </c>
    </row>
    <row r="43796" spans="1:2" x14ac:dyDescent="0.2">
      <c r="A43796" s="1" t="s">
        <v>42337</v>
      </c>
      <c r="B43796" t="str">
        <f t="shared" si="1437"/>
        <v>https://www.udobaer.de/out/media/public/cust/others/s0001015-2021-ch_it.pdf</v>
      </c>
    </row>
    <row r="43797" spans="1:2" x14ac:dyDescent="0.2">
      <c r="A43797" s="1" t="s">
        <v>42338</v>
      </c>
      <c r="B43797" t="str">
        <f t="shared" si="1437"/>
        <v>https://www.udobaer.de/out/media/public/cust/others/s0001015-2021-ch_it.pdf</v>
      </c>
    </row>
    <row r="43798" spans="1:2" x14ac:dyDescent="0.2">
      <c r="A43798" s="1" t="s">
        <v>42339</v>
      </c>
      <c r="B43798" t="str">
        <f t="shared" si="1437"/>
        <v>https://www.udobaer.de/out/media/public/cust/others/s0001015-2021-ch_it.pdf</v>
      </c>
    </row>
    <row r="43799" spans="1:2" x14ac:dyDescent="0.2">
      <c r="A43799" s="1" t="s">
        <v>42340</v>
      </c>
      <c r="B43799" t="str">
        <f t="shared" si="1437"/>
        <v>https://www.udobaer.de/out/media/public/cust/others/s0001015-2021-ch_it.pdf</v>
      </c>
    </row>
    <row r="43800" spans="1:2" x14ac:dyDescent="0.2">
      <c r="A43800" s="1" t="s">
        <v>42341</v>
      </c>
      <c r="B43800" t="str">
        <f t="shared" si="1437"/>
        <v>https://www.udobaer.de/out/media/public/cust/others/s0001015-2021-ch_it.pdf</v>
      </c>
    </row>
    <row r="43801" spans="1:2" x14ac:dyDescent="0.2">
      <c r="A43801" s="1" t="s">
        <v>42342</v>
      </c>
      <c r="B43801" t="str">
        <f t="shared" si="1437"/>
        <v>https://www.udobaer.de/out/media/public/cust/others/s0001015-2021-ch_it.pdf</v>
      </c>
    </row>
    <row r="43802" spans="1:2" x14ac:dyDescent="0.2">
      <c r="A43802" s="1" t="s">
        <v>42343</v>
      </c>
      <c r="B43802" t="str">
        <f t="shared" si="1437"/>
        <v>https://www.udobaer.de/out/media/public/cust/others/s0001015-2021-ch_it.pdf</v>
      </c>
    </row>
    <row r="43803" spans="1:2" x14ac:dyDescent="0.2">
      <c r="A43803" s="1" t="s">
        <v>42344</v>
      </c>
      <c r="B43803" t="str">
        <f t="shared" si="1437"/>
        <v>https://www.udobaer.de/out/media/public/cust/others/s0001015-2021-ch_it.pdf</v>
      </c>
    </row>
    <row r="43804" spans="1:2" x14ac:dyDescent="0.2">
      <c r="A43804" s="1" t="s">
        <v>42345</v>
      </c>
      <c r="B43804" t="str">
        <f t="shared" si="1437"/>
        <v>https://www.udobaer.de/out/media/public/cust/others/s0001015-2021-ch_it.pdf</v>
      </c>
    </row>
    <row r="43805" spans="1:2" x14ac:dyDescent="0.2">
      <c r="A43805" s="1" t="s">
        <v>42346</v>
      </c>
      <c r="B43805" t="str">
        <f t="shared" si="1437"/>
        <v>https://www.udobaer.de/out/media/public/cust/others/s0001015-2021-ch_it.pdf</v>
      </c>
    </row>
    <row r="43806" spans="1:2" x14ac:dyDescent="0.2">
      <c r="A43806" s="1" t="s">
        <v>34315</v>
      </c>
      <c r="B43806" t="str">
        <f>HYPERLINK("https://www.udobaer.de/out/media/public/cust/others/s0001016-2021-ch_it.pdf")</f>
        <v>https://www.udobaer.de/out/media/public/cust/others/s0001016-2021-ch_it.pdf</v>
      </c>
    </row>
    <row r="43807" spans="1:2" x14ac:dyDescent="0.2">
      <c r="A43807" s="1" t="s">
        <v>34318</v>
      </c>
      <c r="B43807" t="str">
        <f>HYPERLINK("https://www.udobaer.de/out/media/public/cust/others/s0001016-2021-ch_it.pdf")</f>
        <v>https://www.udobaer.de/out/media/public/cust/others/s0001016-2021-ch_it.pdf</v>
      </c>
    </row>
    <row r="43808" spans="1:2" x14ac:dyDescent="0.2">
      <c r="A43808" s="1" t="s">
        <v>34366</v>
      </c>
      <c r="B43808" t="str">
        <f>HYPERLINK("https://www.udobaer.de/out/media/public/cust/others/s0001016-2021-ch_it.pdf")</f>
        <v>https://www.udobaer.de/out/media/public/cust/others/s0001016-2021-ch_it.pdf</v>
      </c>
    </row>
    <row r="43809" spans="1:2" x14ac:dyDescent="0.2">
      <c r="A43809" s="1" t="s">
        <v>34295</v>
      </c>
      <c r="B43809" t="str">
        <f t="shared" ref="B43809:B43833" si="1438">HYPERLINK("https://www.udobaer.de/out/media/public/cust/others/s0001017-2021-ch_it.pdf")</f>
        <v>https://www.udobaer.de/out/media/public/cust/others/s0001017-2021-ch_it.pdf</v>
      </c>
    </row>
    <row r="43810" spans="1:2" x14ac:dyDescent="0.2">
      <c r="A43810" s="1" t="s">
        <v>34296</v>
      </c>
      <c r="B43810" t="str">
        <f t="shared" si="1438"/>
        <v>https://www.udobaer.de/out/media/public/cust/others/s0001017-2021-ch_it.pdf</v>
      </c>
    </row>
    <row r="43811" spans="1:2" x14ac:dyDescent="0.2">
      <c r="A43811" s="1" t="s">
        <v>34297</v>
      </c>
      <c r="B43811" t="str">
        <f t="shared" si="1438"/>
        <v>https://www.udobaer.de/out/media/public/cust/others/s0001017-2021-ch_it.pdf</v>
      </c>
    </row>
    <row r="43812" spans="1:2" x14ac:dyDescent="0.2">
      <c r="A43812" s="1" t="s">
        <v>34298</v>
      </c>
      <c r="B43812" t="str">
        <f t="shared" si="1438"/>
        <v>https://www.udobaer.de/out/media/public/cust/others/s0001017-2021-ch_it.pdf</v>
      </c>
    </row>
    <row r="43813" spans="1:2" x14ac:dyDescent="0.2">
      <c r="A43813" s="1" t="s">
        <v>34299</v>
      </c>
      <c r="B43813" t="str">
        <f t="shared" si="1438"/>
        <v>https://www.udobaer.de/out/media/public/cust/others/s0001017-2021-ch_it.pdf</v>
      </c>
    </row>
    <row r="43814" spans="1:2" x14ac:dyDescent="0.2">
      <c r="A43814" s="1" t="s">
        <v>34300</v>
      </c>
      <c r="B43814" t="str">
        <f t="shared" si="1438"/>
        <v>https://www.udobaer.de/out/media/public/cust/others/s0001017-2021-ch_it.pdf</v>
      </c>
    </row>
    <row r="43815" spans="1:2" x14ac:dyDescent="0.2">
      <c r="A43815" s="1" t="s">
        <v>34301</v>
      </c>
      <c r="B43815" t="str">
        <f t="shared" si="1438"/>
        <v>https://www.udobaer.de/out/media/public/cust/others/s0001017-2021-ch_it.pdf</v>
      </c>
    </row>
    <row r="43816" spans="1:2" x14ac:dyDescent="0.2">
      <c r="A43816" s="1" t="s">
        <v>34373</v>
      </c>
      <c r="B43816" t="str">
        <f t="shared" si="1438"/>
        <v>https://www.udobaer.de/out/media/public/cust/others/s0001017-2021-ch_it.pdf</v>
      </c>
    </row>
    <row r="43817" spans="1:2" x14ac:dyDescent="0.2">
      <c r="A43817" s="1" t="s">
        <v>34374</v>
      </c>
      <c r="B43817" t="str">
        <f t="shared" si="1438"/>
        <v>https://www.udobaer.de/out/media/public/cust/others/s0001017-2021-ch_it.pdf</v>
      </c>
    </row>
    <row r="43818" spans="1:2" x14ac:dyDescent="0.2">
      <c r="A43818" s="1" t="s">
        <v>34375</v>
      </c>
      <c r="B43818" t="str">
        <f t="shared" si="1438"/>
        <v>https://www.udobaer.de/out/media/public/cust/others/s0001017-2021-ch_it.pdf</v>
      </c>
    </row>
    <row r="43819" spans="1:2" x14ac:dyDescent="0.2">
      <c r="A43819" s="1" t="s">
        <v>34376</v>
      </c>
      <c r="B43819" t="str">
        <f t="shared" si="1438"/>
        <v>https://www.udobaer.de/out/media/public/cust/others/s0001017-2021-ch_it.pdf</v>
      </c>
    </row>
    <row r="43820" spans="1:2" x14ac:dyDescent="0.2">
      <c r="A43820" s="1" t="s">
        <v>34377</v>
      </c>
      <c r="B43820" t="str">
        <f t="shared" si="1438"/>
        <v>https://www.udobaer.de/out/media/public/cust/others/s0001017-2021-ch_it.pdf</v>
      </c>
    </row>
    <row r="43821" spans="1:2" x14ac:dyDescent="0.2">
      <c r="A43821" s="1" t="s">
        <v>34378</v>
      </c>
      <c r="B43821" t="str">
        <f t="shared" si="1438"/>
        <v>https://www.udobaer.de/out/media/public/cust/others/s0001017-2021-ch_it.pdf</v>
      </c>
    </row>
    <row r="43822" spans="1:2" x14ac:dyDescent="0.2">
      <c r="A43822" s="1" t="s">
        <v>34379</v>
      </c>
      <c r="B43822" t="str">
        <f t="shared" si="1438"/>
        <v>https://www.udobaer.de/out/media/public/cust/others/s0001017-2021-ch_it.pdf</v>
      </c>
    </row>
    <row r="43823" spans="1:2" x14ac:dyDescent="0.2">
      <c r="A43823" s="1" t="s">
        <v>34380</v>
      </c>
      <c r="B43823" t="str">
        <f t="shared" si="1438"/>
        <v>https://www.udobaer.de/out/media/public/cust/others/s0001017-2021-ch_it.pdf</v>
      </c>
    </row>
    <row r="43824" spans="1:2" x14ac:dyDescent="0.2">
      <c r="A43824" s="1" t="s">
        <v>34381</v>
      </c>
      <c r="B43824" t="str">
        <f t="shared" si="1438"/>
        <v>https://www.udobaer.de/out/media/public/cust/others/s0001017-2021-ch_it.pdf</v>
      </c>
    </row>
    <row r="43825" spans="1:2" x14ac:dyDescent="0.2">
      <c r="A43825" s="1" t="s">
        <v>34382</v>
      </c>
      <c r="B43825" t="str">
        <f t="shared" si="1438"/>
        <v>https://www.udobaer.de/out/media/public/cust/others/s0001017-2021-ch_it.pdf</v>
      </c>
    </row>
    <row r="43826" spans="1:2" x14ac:dyDescent="0.2">
      <c r="A43826" s="1" t="s">
        <v>34383</v>
      </c>
      <c r="B43826" t="str">
        <f t="shared" si="1438"/>
        <v>https://www.udobaer.de/out/media/public/cust/others/s0001017-2021-ch_it.pdf</v>
      </c>
    </row>
    <row r="43827" spans="1:2" x14ac:dyDescent="0.2">
      <c r="A43827" s="1" t="s">
        <v>34384</v>
      </c>
      <c r="B43827" t="str">
        <f t="shared" si="1438"/>
        <v>https://www.udobaer.de/out/media/public/cust/others/s0001017-2021-ch_it.pdf</v>
      </c>
    </row>
    <row r="43828" spans="1:2" x14ac:dyDescent="0.2">
      <c r="A43828" s="1" t="s">
        <v>34385</v>
      </c>
      <c r="B43828" t="str">
        <f t="shared" si="1438"/>
        <v>https://www.udobaer.de/out/media/public/cust/others/s0001017-2021-ch_it.pdf</v>
      </c>
    </row>
    <row r="43829" spans="1:2" x14ac:dyDescent="0.2">
      <c r="A43829" s="1" t="s">
        <v>34386</v>
      </c>
      <c r="B43829" t="str">
        <f t="shared" si="1438"/>
        <v>https://www.udobaer.de/out/media/public/cust/others/s0001017-2021-ch_it.pdf</v>
      </c>
    </row>
    <row r="43830" spans="1:2" x14ac:dyDescent="0.2">
      <c r="A43830" s="1" t="s">
        <v>34387</v>
      </c>
      <c r="B43830" t="str">
        <f t="shared" si="1438"/>
        <v>https://www.udobaer.de/out/media/public/cust/others/s0001017-2021-ch_it.pdf</v>
      </c>
    </row>
    <row r="43831" spans="1:2" x14ac:dyDescent="0.2">
      <c r="A43831" s="1" t="s">
        <v>34388</v>
      </c>
      <c r="B43831" t="str">
        <f t="shared" si="1438"/>
        <v>https://www.udobaer.de/out/media/public/cust/others/s0001017-2021-ch_it.pdf</v>
      </c>
    </row>
    <row r="43832" spans="1:2" x14ac:dyDescent="0.2">
      <c r="A43832" s="1" t="s">
        <v>42939</v>
      </c>
      <c r="B43832" t="str">
        <f t="shared" si="1438"/>
        <v>https://www.udobaer.de/out/media/public/cust/others/s0001017-2021-ch_it.pdf</v>
      </c>
    </row>
    <row r="43833" spans="1:2" x14ac:dyDescent="0.2">
      <c r="A43833" s="1" t="s">
        <v>42943</v>
      </c>
      <c r="B43833" t="str">
        <f t="shared" si="1438"/>
        <v>https://www.udobaer.de/out/media/public/cust/others/s0001017-2021-ch_it.pdf</v>
      </c>
    </row>
    <row r="43834" spans="1:2" x14ac:dyDescent="0.2">
      <c r="A43834" s="1" t="s">
        <v>39953</v>
      </c>
      <c r="B43834" t="str">
        <f t="shared" ref="B43834:B43846" si="1439">HYPERLINK("https://www.udobaer.de/out/media/public/cust/others/s0001018-2021-ch_it.pdf")</f>
        <v>https://www.udobaer.de/out/media/public/cust/others/s0001018-2021-ch_it.pdf</v>
      </c>
    </row>
    <row r="43835" spans="1:2" x14ac:dyDescent="0.2">
      <c r="A43835" s="1" t="s">
        <v>39954</v>
      </c>
      <c r="B43835" t="str">
        <f t="shared" si="1439"/>
        <v>https://www.udobaer.de/out/media/public/cust/others/s0001018-2021-ch_it.pdf</v>
      </c>
    </row>
    <row r="43836" spans="1:2" x14ac:dyDescent="0.2">
      <c r="A43836" s="1" t="s">
        <v>39955</v>
      </c>
      <c r="B43836" t="str">
        <f t="shared" si="1439"/>
        <v>https://www.udobaer.de/out/media/public/cust/others/s0001018-2021-ch_it.pdf</v>
      </c>
    </row>
    <row r="43837" spans="1:2" x14ac:dyDescent="0.2">
      <c r="A43837" s="1" t="s">
        <v>39956</v>
      </c>
      <c r="B43837" t="str">
        <f t="shared" si="1439"/>
        <v>https://www.udobaer.de/out/media/public/cust/others/s0001018-2021-ch_it.pdf</v>
      </c>
    </row>
    <row r="43838" spans="1:2" x14ac:dyDescent="0.2">
      <c r="A43838" s="1" t="s">
        <v>39957</v>
      </c>
      <c r="B43838" t="str">
        <f t="shared" si="1439"/>
        <v>https://www.udobaer.de/out/media/public/cust/others/s0001018-2021-ch_it.pdf</v>
      </c>
    </row>
    <row r="43839" spans="1:2" x14ac:dyDescent="0.2">
      <c r="A43839" s="1" t="s">
        <v>39958</v>
      </c>
      <c r="B43839" t="str">
        <f t="shared" si="1439"/>
        <v>https://www.udobaer.de/out/media/public/cust/others/s0001018-2021-ch_it.pdf</v>
      </c>
    </row>
    <row r="43840" spans="1:2" x14ac:dyDescent="0.2">
      <c r="A43840" s="1" t="s">
        <v>39959</v>
      </c>
      <c r="B43840" t="str">
        <f t="shared" si="1439"/>
        <v>https://www.udobaer.de/out/media/public/cust/others/s0001018-2021-ch_it.pdf</v>
      </c>
    </row>
    <row r="43841" spans="1:2" x14ac:dyDescent="0.2">
      <c r="A43841" s="1" t="s">
        <v>39960</v>
      </c>
      <c r="B43841" t="str">
        <f t="shared" si="1439"/>
        <v>https://www.udobaer.de/out/media/public/cust/others/s0001018-2021-ch_it.pdf</v>
      </c>
    </row>
    <row r="43842" spans="1:2" x14ac:dyDescent="0.2">
      <c r="A43842" s="1" t="s">
        <v>39961</v>
      </c>
      <c r="B43842" t="str">
        <f t="shared" si="1439"/>
        <v>https://www.udobaer.de/out/media/public/cust/others/s0001018-2021-ch_it.pdf</v>
      </c>
    </row>
    <row r="43843" spans="1:2" x14ac:dyDescent="0.2">
      <c r="A43843" s="1" t="s">
        <v>39962</v>
      </c>
      <c r="B43843" t="str">
        <f t="shared" si="1439"/>
        <v>https://www.udobaer.de/out/media/public/cust/others/s0001018-2021-ch_it.pdf</v>
      </c>
    </row>
    <row r="43844" spans="1:2" x14ac:dyDescent="0.2">
      <c r="A43844" s="1" t="s">
        <v>39963</v>
      </c>
      <c r="B43844" t="str">
        <f t="shared" si="1439"/>
        <v>https://www.udobaer.de/out/media/public/cust/others/s0001018-2021-ch_it.pdf</v>
      </c>
    </row>
    <row r="43845" spans="1:2" x14ac:dyDescent="0.2">
      <c r="A43845" s="1" t="s">
        <v>39964</v>
      </c>
      <c r="B43845" t="str">
        <f t="shared" si="1439"/>
        <v>https://www.udobaer.de/out/media/public/cust/others/s0001018-2021-ch_it.pdf</v>
      </c>
    </row>
    <row r="43846" spans="1:2" x14ac:dyDescent="0.2">
      <c r="A43846" s="1" t="s">
        <v>39965</v>
      </c>
      <c r="B43846" t="str">
        <f t="shared" si="1439"/>
        <v>https://www.udobaer.de/out/media/public/cust/others/s0001018-2021-ch_it.pdf</v>
      </c>
    </row>
    <row r="43847" spans="1:2" x14ac:dyDescent="0.2">
      <c r="A43847" s="1" t="s">
        <v>42910</v>
      </c>
      <c r="B43847" t="str">
        <f>HYPERLINK("https://www.udobaer.de/out/media/public/cust/others/s0001019-2021-ch_it.pdf")</f>
        <v>https://www.udobaer.de/out/media/public/cust/others/s0001019-2021-ch_it.pdf</v>
      </c>
    </row>
    <row r="43848" spans="1:2" x14ac:dyDescent="0.2">
      <c r="A43848" s="1" t="s">
        <v>42913</v>
      </c>
      <c r="B43848" t="str">
        <f t="shared" ref="B43848:B43855" si="1440">HYPERLINK("https://www.udobaer.de/out/media/public/cust/others/s0001020-2021-ch_it.pdf")</f>
        <v>https://www.udobaer.de/out/media/public/cust/others/s0001020-2021-ch_it.pdf</v>
      </c>
    </row>
    <row r="43849" spans="1:2" x14ac:dyDescent="0.2">
      <c r="A43849" s="1" t="s">
        <v>42914</v>
      </c>
      <c r="B43849" t="str">
        <f t="shared" si="1440"/>
        <v>https://www.udobaer.de/out/media/public/cust/others/s0001020-2021-ch_it.pdf</v>
      </c>
    </row>
    <row r="43850" spans="1:2" x14ac:dyDescent="0.2">
      <c r="A43850" s="1" t="s">
        <v>42915</v>
      </c>
      <c r="B43850" t="str">
        <f t="shared" si="1440"/>
        <v>https://www.udobaer.de/out/media/public/cust/others/s0001020-2021-ch_it.pdf</v>
      </c>
    </row>
    <row r="43851" spans="1:2" x14ac:dyDescent="0.2">
      <c r="A43851" s="1" t="s">
        <v>42916</v>
      </c>
      <c r="B43851" t="str">
        <f t="shared" si="1440"/>
        <v>https://www.udobaer.de/out/media/public/cust/others/s0001020-2021-ch_it.pdf</v>
      </c>
    </row>
    <row r="43852" spans="1:2" x14ac:dyDescent="0.2">
      <c r="A43852" s="1" t="s">
        <v>42917</v>
      </c>
      <c r="B43852" t="str">
        <f t="shared" si="1440"/>
        <v>https://www.udobaer.de/out/media/public/cust/others/s0001020-2021-ch_it.pdf</v>
      </c>
    </row>
    <row r="43853" spans="1:2" x14ac:dyDescent="0.2">
      <c r="A43853" s="1" t="s">
        <v>42918</v>
      </c>
      <c r="B43853" t="str">
        <f t="shared" si="1440"/>
        <v>https://www.udobaer.de/out/media/public/cust/others/s0001020-2021-ch_it.pdf</v>
      </c>
    </row>
    <row r="43854" spans="1:2" x14ac:dyDescent="0.2">
      <c r="A43854" s="1" t="s">
        <v>42919</v>
      </c>
      <c r="B43854" t="str">
        <f t="shared" si="1440"/>
        <v>https://www.udobaer.de/out/media/public/cust/others/s0001020-2021-ch_it.pdf</v>
      </c>
    </row>
    <row r="43855" spans="1:2" x14ac:dyDescent="0.2">
      <c r="A43855" s="1" t="s">
        <v>42922</v>
      </c>
      <c r="B43855" t="str">
        <f t="shared" si="1440"/>
        <v>https://www.udobaer.de/out/media/public/cust/others/s0001020-2021-ch_it.pdf</v>
      </c>
    </row>
    <row r="43856" spans="1:2" x14ac:dyDescent="0.2">
      <c r="A43856" s="1" t="s">
        <v>42906</v>
      </c>
      <c r="B43856" t="str">
        <f>HYPERLINK("https://www.udobaer.de/out/media/public/cust/others/s0001021-2021-ch_it.pdf")</f>
        <v>https://www.udobaer.de/out/media/public/cust/others/s0001021-2021-ch_it.pdf</v>
      </c>
    </row>
    <row r="43857" spans="1:2" x14ac:dyDescent="0.2">
      <c r="A43857" s="1" t="s">
        <v>42907</v>
      </c>
      <c r="B43857" t="str">
        <f>HYPERLINK("https://www.udobaer.de/out/media/public/cust/others/s0001021-2021-ch_it.pdf")</f>
        <v>https://www.udobaer.de/out/media/public/cust/others/s0001021-2021-ch_it.pdf</v>
      </c>
    </row>
    <row r="43858" spans="1:2" x14ac:dyDescent="0.2">
      <c r="A43858" s="1" t="s">
        <v>42908</v>
      </c>
      <c r="B43858" t="str">
        <f>HYPERLINK("https://www.udobaer.de/out/media/public/cust/others/s0001021-2021-ch_it.pdf")</f>
        <v>https://www.udobaer.de/out/media/public/cust/others/s0001021-2021-ch_it.pdf</v>
      </c>
    </row>
    <row r="43859" spans="1:2" x14ac:dyDescent="0.2">
      <c r="A43859" s="1" t="s">
        <v>42911</v>
      </c>
      <c r="B43859" t="str">
        <f>HYPERLINK("https://www.udobaer.de/out/media/public/cust/others/s0001021-2021-ch_it.pdf")</f>
        <v>https://www.udobaer.de/out/media/public/cust/others/s0001021-2021-ch_it.pdf</v>
      </c>
    </row>
    <row r="43860" spans="1:2" x14ac:dyDescent="0.2">
      <c r="A43860" s="1" t="s">
        <v>42905</v>
      </c>
      <c r="B43860" t="str">
        <f>HYPERLINK("https://www.udobaer.de/out/media/public/cust/others/s0001022-2021-ch_it.pdf")</f>
        <v>https://www.udobaer.de/out/media/public/cust/others/s0001022-2021-ch_it.pdf</v>
      </c>
    </row>
    <row r="43861" spans="1:2" x14ac:dyDescent="0.2">
      <c r="A43861" s="1" t="s">
        <v>42909</v>
      </c>
      <c r="B43861" t="str">
        <f>HYPERLINK("https://www.udobaer.de/out/media/public/cust/others/s0001022-2021-ch_it.pdf")</f>
        <v>https://www.udobaer.de/out/media/public/cust/others/s0001022-2021-ch_it.pdf</v>
      </c>
    </row>
    <row r="43862" spans="1:2" x14ac:dyDescent="0.2">
      <c r="A43862" s="1" t="s">
        <v>42912</v>
      </c>
      <c r="B43862" t="str">
        <f>HYPERLINK("https://www.udobaer.de/out/media/public/cust/others/s0001022-2021-ch_it.pdf")</f>
        <v>https://www.udobaer.de/out/media/public/cust/others/s0001022-2021-ch_it.pdf</v>
      </c>
    </row>
    <row r="43863" spans="1:2" x14ac:dyDescent="0.2">
      <c r="A43863" s="1" t="s">
        <v>42920</v>
      </c>
      <c r="B43863" t="str">
        <f>HYPERLINK("https://www.udobaer.de/out/media/public/cust/others/s0001023-2021-ch_it.pdf")</f>
        <v>https://www.udobaer.de/out/media/public/cust/others/s0001023-2021-ch_it.pdf</v>
      </c>
    </row>
    <row r="43864" spans="1:2" x14ac:dyDescent="0.2">
      <c r="A43864" s="1" t="s">
        <v>42921</v>
      </c>
      <c r="B43864" t="str">
        <f>HYPERLINK("https://www.udobaer.de/out/media/public/cust/others/s0001023-2021-ch_it.pdf")</f>
        <v>https://www.udobaer.de/out/media/public/cust/others/s0001023-2021-ch_it.pdf</v>
      </c>
    </row>
    <row r="43865" spans="1:2" x14ac:dyDescent="0.2">
      <c r="A43865" s="1" t="s">
        <v>42923</v>
      </c>
      <c r="B43865" t="str">
        <f>HYPERLINK("https://www.udobaer.de/out/media/public/cust/others/s0001023-2021-ch_it.pdf")</f>
        <v>https://www.udobaer.de/out/media/public/cust/others/s0001023-2021-ch_it.pdf</v>
      </c>
    </row>
    <row r="43866" spans="1:2" x14ac:dyDescent="0.2">
      <c r="A43866" s="1" t="s">
        <v>42926</v>
      </c>
      <c r="B43866" t="str">
        <f>HYPERLINK("https://www.udobaer.de/out/media/public/cust/others/s0001023-2021-ch_it.pdf")</f>
        <v>https://www.udobaer.de/out/media/public/cust/others/s0001023-2021-ch_it.pdf</v>
      </c>
    </row>
    <row r="43867" spans="1:2" x14ac:dyDescent="0.2">
      <c r="A43867" s="1" t="s">
        <v>35105</v>
      </c>
      <c r="B43867" t="str">
        <f t="shared" ref="B43867:B43882" si="1441">HYPERLINK("https://www.udobaer.de/out/media/public/cust/others/s0001024-2021-ch_it.pdf")</f>
        <v>https://www.udobaer.de/out/media/public/cust/others/s0001024-2021-ch_it.pdf</v>
      </c>
    </row>
    <row r="43868" spans="1:2" x14ac:dyDescent="0.2">
      <c r="A43868" s="1" t="s">
        <v>35106</v>
      </c>
      <c r="B43868" t="str">
        <f t="shared" si="1441"/>
        <v>https://www.udobaer.de/out/media/public/cust/others/s0001024-2021-ch_it.pdf</v>
      </c>
    </row>
    <row r="43869" spans="1:2" x14ac:dyDescent="0.2">
      <c r="A43869" s="1" t="s">
        <v>35108</v>
      </c>
      <c r="B43869" t="str">
        <f t="shared" si="1441"/>
        <v>https://www.udobaer.de/out/media/public/cust/others/s0001024-2021-ch_it.pdf</v>
      </c>
    </row>
    <row r="43870" spans="1:2" x14ac:dyDescent="0.2">
      <c r="A43870" s="1" t="s">
        <v>35109</v>
      </c>
      <c r="B43870" t="str">
        <f t="shared" si="1441"/>
        <v>https://www.udobaer.de/out/media/public/cust/others/s0001024-2021-ch_it.pdf</v>
      </c>
    </row>
    <row r="43871" spans="1:2" x14ac:dyDescent="0.2">
      <c r="A43871" s="1" t="s">
        <v>35110</v>
      </c>
      <c r="B43871" t="str">
        <f t="shared" si="1441"/>
        <v>https://www.udobaer.de/out/media/public/cust/others/s0001024-2021-ch_it.pdf</v>
      </c>
    </row>
    <row r="43872" spans="1:2" x14ac:dyDescent="0.2">
      <c r="A43872" s="1" t="s">
        <v>35111</v>
      </c>
      <c r="B43872" t="str">
        <f t="shared" si="1441"/>
        <v>https://www.udobaer.de/out/media/public/cust/others/s0001024-2021-ch_it.pdf</v>
      </c>
    </row>
    <row r="43873" spans="1:2" x14ac:dyDescent="0.2">
      <c r="A43873" s="1" t="s">
        <v>35112</v>
      </c>
      <c r="B43873" t="str">
        <f t="shared" si="1441"/>
        <v>https://www.udobaer.de/out/media/public/cust/others/s0001024-2021-ch_it.pdf</v>
      </c>
    </row>
    <row r="43874" spans="1:2" x14ac:dyDescent="0.2">
      <c r="A43874" s="1" t="s">
        <v>35113</v>
      </c>
      <c r="B43874" t="str">
        <f t="shared" si="1441"/>
        <v>https://www.udobaer.de/out/media/public/cust/others/s0001024-2021-ch_it.pdf</v>
      </c>
    </row>
    <row r="43875" spans="1:2" x14ac:dyDescent="0.2">
      <c r="A43875" s="1" t="s">
        <v>35114</v>
      </c>
      <c r="B43875" t="str">
        <f t="shared" si="1441"/>
        <v>https://www.udobaer.de/out/media/public/cust/others/s0001024-2021-ch_it.pdf</v>
      </c>
    </row>
    <row r="43876" spans="1:2" x14ac:dyDescent="0.2">
      <c r="A43876" s="1" t="s">
        <v>35115</v>
      </c>
      <c r="B43876" t="str">
        <f t="shared" si="1441"/>
        <v>https://www.udobaer.de/out/media/public/cust/others/s0001024-2021-ch_it.pdf</v>
      </c>
    </row>
    <row r="43877" spans="1:2" x14ac:dyDescent="0.2">
      <c r="A43877" s="1" t="s">
        <v>35116</v>
      </c>
      <c r="B43877" t="str">
        <f t="shared" si="1441"/>
        <v>https://www.udobaer.de/out/media/public/cust/others/s0001024-2021-ch_it.pdf</v>
      </c>
    </row>
    <row r="43878" spans="1:2" x14ac:dyDescent="0.2">
      <c r="A43878" s="1" t="s">
        <v>35117</v>
      </c>
      <c r="B43878" t="str">
        <f t="shared" si="1441"/>
        <v>https://www.udobaer.de/out/media/public/cust/others/s0001024-2021-ch_it.pdf</v>
      </c>
    </row>
    <row r="43879" spans="1:2" x14ac:dyDescent="0.2">
      <c r="A43879" s="1" t="s">
        <v>35118</v>
      </c>
      <c r="B43879" t="str">
        <f t="shared" si="1441"/>
        <v>https://www.udobaer.de/out/media/public/cust/others/s0001024-2021-ch_it.pdf</v>
      </c>
    </row>
    <row r="43880" spans="1:2" x14ac:dyDescent="0.2">
      <c r="A43880" s="1" t="s">
        <v>35119</v>
      </c>
      <c r="B43880" t="str">
        <f t="shared" si="1441"/>
        <v>https://www.udobaer.de/out/media/public/cust/others/s0001024-2021-ch_it.pdf</v>
      </c>
    </row>
    <row r="43881" spans="1:2" x14ac:dyDescent="0.2">
      <c r="A43881" s="1" t="s">
        <v>35120</v>
      </c>
      <c r="B43881" t="str">
        <f t="shared" si="1441"/>
        <v>https://www.udobaer.de/out/media/public/cust/others/s0001024-2021-ch_it.pdf</v>
      </c>
    </row>
    <row r="43882" spans="1:2" x14ac:dyDescent="0.2">
      <c r="A43882" s="1" t="s">
        <v>35121</v>
      </c>
      <c r="B43882" t="str">
        <f t="shared" si="1441"/>
        <v>https://www.udobaer.de/out/media/public/cust/others/s0001024-2021-ch_it.pdf</v>
      </c>
    </row>
    <row r="43883" spans="1:2" x14ac:dyDescent="0.2">
      <c r="A43883" s="1" t="s">
        <v>35102</v>
      </c>
      <c r="B43883" t="str">
        <f>HYPERLINK("https://www.udobaer.de/out/media/public/cust/others/s0001025-2021-ch_it.pdf")</f>
        <v>https://www.udobaer.de/out/media/public/cust/others/s0001025-2021-ch_it.pdf</v>
      </c>
    </row>
    <row r="43884" spans="1:2" x14ac:dyDescent="0.2">
      <c r="A43884" s="1" t="s">
        <v>35103</v>
      </c>
      <c r="B43884" t="str">
        <f>HYPERLINK("https://www.udobaer.de/out/media/public/cust/others/s0001025-2021-ch_it.pdf")</f>
        <v>https://www.udobaer.de/out/media/public/cust/others/s0001025-2021-ch_it.pdf</v>
      </c>
    </row>
    <row r="43885" spans="1:2" x14ac:dyDescent="0.2">
      <c r="A43885" s="1" t="s">
        <v>35107</v>
      </c>
      <c r="B43885" t="str">
        <f>HYPERLINK("https://www.udobaer.de/out/media/public/cust/others/s0001025-2021-ch_it.pdf")</f>
        <v>https://www.udobaer.de/out/media/public/cust/others/s0001025-2021-ch_it.pdf</v>
      </c>
    </row>
    <row r="43886" spans="1:2" x14ac:dyDescent="0.2">
      <c r="A43886" s="1" t="s">
        <v>42925</v>
      </c>
      <c r="B43886" t="str">
        <f t="shared" ref="B43886:B43903" si="1442">HYPERLINK("https://www.udobaer.de/out/media/public/cust/others/s0001026-2021-ch_it.pdf")</f>
        <v>https://www.udobaer.de/out/media/public/cust/others/s0001026-2021-ch_it.pdf</v>
      </c>
    </row>
    <row r="43887" spans="1:2" x14ac:dyDescent="0.2">
      <c r="A43887" s="1" t="s">
        <v>42927</v>
      </c>
      <c r="B43887" t="str">
        <f t="shared" si="1442"/>
        <v>https://www.udobaer.de/out/media/public/cust/others/s0001026-2021-ch_it.pdf</v>
      </c>
    </row>
    <row r="43888" spans="1:2" x14ac:dyDescent="0.2">
      <c r="A43888" s="1" t="s">
        <v>42928</v>
      </c>
      <c r="B43888" t="str">
        <f t="shared" si="1442"/>
        <v>https://www.udobaer.de/out/media/public/cust/others/s0001026-2021-ch_it.pdf</v>
      </c>
    </row>
    <row r="43889" spans="1:2" x14ac:dyDescent="0.2">
      <c r="A43889" s="1" t="s">
        <v>42929</v>
      </c>
      <c r="B43889" t="str">
        <f t="shared" si="1442"/>
        <v>https://www.udobaer.de/out/media/public/cust/others/s0001026-2021-ch_it.pdf</v>
      </c>
    </row>
    <row r="43890" spans="1:2" x14ac:dyDescent="0.2">
      <c r="A43890" s="1" t="s">
        <v>42930</v>
      </c>
      <c r="B43890" t="str">
        <f t="shared" si="1442"/>
        <v>https://www.udobaer.de/out/media/public/cust/others/s0001026-2021-ch_it.pdf</v>
      </c>
    </row>
    <row r="43891" spans="1:2" x14ac:dyDescent="0.2">
      <c r="A43891" s="1" t="s">
        <v>42931</v>
      </c>
      <c r="B43891" t="str">
        <f t="shared" si="1442"/>
        <v>https://www.udobaer.de/out/media/public/cust/others/s0001026-2021-ch_it.pdf</v>
      </c>
    </row>
    <row r="43892" spans="1:2" x14ac:dyDescent="0.2">
      <c r="A43892" s="1" t="s">
        <v>42932</v>
      </c>
      <c r="B43892" t="str">
        <f t="shared" si="1442"/>
        <v>https://www.udobaer.de/out/media/public/cust/others/s0001026-2021-ch_it.pdf</v>
      </c>
    </row>
    <row r="43893" spans="1:2" x14ac:dyDescent="0.2">
      <c r="A43893" s="1" t="s">
        <v>42933</v>
      </c>
      <c r="B43893" t="str">
        <f t="shared" si="1442"/>
        <v>https://www.udobaer.de/out/media/public/cust/others/s0001026-2021-ch_it.pdf</v>
      </c>
    </row>
    <row r="43894" spans="1:2" x14ac:dyDescent="0.2">
      <c r="A43894" s="1" t="s">
        <v>42934</v>
      </c>
      <c r="B43894" t="str">
        <f t="shared" si="1442"/>
        <v>https://www.udobaer.de/out/media/public/cust/others/s0001026-2021-ch_it.pdf</v>
      </c>
    </row>
    <row r="43895" spans="1:2" x14ac:dyDescent="0.2">
      <c r="A43895" s="1" t="s">
        <v>42935</v>
      </c>
      <c r="B43895" t="str">
        <f t="shared" si="1442"/>
        <v>https://www.udobaer.de/out/media/public/cust/others/s0001026-2021-ch_it.pdf</v>
      </c>
    </row>
    <row r="43896" spans="1:2" x14ac:dyDescent="0.2">
      <c r="A43896" s="1" t="s">
        <v>42936</v>
      </c>
      <c r="B43896" t="str">
        <f t="shared" si="1442"/>
        <v>https://www.udobaer.de/out/media/public/cust/others/s0001026-2021-ch_it.pdf</v>
      </c>
    </row>
    <row r="43897" spans="1:2" x14ac:dyDescent="0.2">
      <c r="A43897" s="1" t="s">
        <v>42937</v>
      </c>
      <c r="B43897" t="str">
        <f t="shared" si="1442"/>
        <v>https://www.udobaer.de/out/media/public/cust/others/s0001026-2021-ch_it.pdf</v>
      </c>
    </row>
    <row r="43898" spans="1:2" x14ac:dyDescent="0.2">
      <c r="A43898" s="1" t="s">
        <v>42938</v>
      </c>
      <c r="B43898" t="str">
        <f t="shared" si="1442"/>
        <v>https://www.udobaer.de/out/media/public/cust/others/s0001026-2021-ch_it.pdf</v>
      </c>
    </row>
    <row r="43899" spans="1:2" x14ac:dyDescent="0.2">
      <c r="A43899" s="1" t="s">
        <v>42940</v>
      </c>
      <c r="B43899" t="str">
        <f t="shared" si="1442"/>
        <v>https://www.udobaer.de/out/media/public/cust/others/s0001026-2021-ch_it.pdf</v>
      </c>
    </row>
    <row r="43900" spans="1:2" x14ac:dyDescent="0.2">
      <c r="A43900" s="1" t="s">
        <v>42964</v>
      </c>
      <c r="B43900" t="str">
        <f t="shared" si="1442"/>
        <v>https://www.udobaer.de/out/media/public/cust/others/s0001026-2021-ch_it.pdf</v>
      </c>
    </row>
    <row r="43901" spans="1:2" x14ac:dyDescent="0.2">
      <c r="A43901" s="1" t="s">
        <v>42965</v>
      </c>
      <c r="B43901" t="str">
        <f t="shared" si="1442"/>
        <v>https://www.udobaer.de/out/media/public/cust/others/s0001026-2021-ch_it.pdf</v>
      </c>
    </row>
    <row r="43902" spans="1:2" x14ac:dyDescent="0.2">
      <c r="A43902" s="1" t="s">
        <v>42966</v>
      </c>
      <c r="B43902" t="str">
        <f t="shared" si="1442"/>
        <v>https://www.udobaer.de/out/media/public/cust/others/s0001026-2021-ch_it.pdf</v>
      </c>
    </row>
    <row r="43903" spans="1:2" x14ac:dyDescent="0.2">
      <c r="A43903" s="1" t="s">
        <v>42967</v>
      </c>
      <c r="B43903" t="str">
        <f t="shared" si="1442"/>
        <v>https://www.udobaer.de/out/media/public/cust/others/s0001026-2021-ch_it.pdf</v>
      </c>
    </row>
    <row r="43904" spans="1:2" x14ac:dyDescent="0.2">
      <c r="A43904" s="1" t="s">
        <v>42941</v>
      </c>
      <c r="B43904" t="str">
        <f t="shared" ref="B43904:B43911" si="1443">HYPERLINK("https://www.udobaer.de/out/media/public/cust/others/s0001027-2021-ch_it.pdf")</f>
        <v>https://www.udobaer.de/out/media/public/cust/others/s0001027-2021-ch_it.pdf</v>
      </c>
    </row>
    <row r="43905" spans="1:2" x14ac:dyDescent="0.2">
      <c r="A43905" s="1" t="s">
        <v>42942</v>
      </c>
      <c r="B43905" t="str">
        <f t="shared" si="1443"/>
        <v>https://www.udobaer.de/out/media/public/cust/others/s0001027-2021-ch_it.pdf</v>
      </c>
    </row>
    <row r="43906" spans="1:2" x14ac:dyDescent="0.2">
      <c r="A43906" s="1" t="s">
        <v>42944</v>
      </c>
      <c r="B43906" t="str">
        <f t="shared" si="1443"/>
        <v>https://www.udobaer.de/out/media/public/cust/others/s0001027-2021-ch_it.pdf</v>
      </c>
    </row>
    <row r="43907" spans="1:2" x14ac:dyDescent="0.2">
      <c r="A43907" s="1" t="s">
        <v>42950</v>
      </c>
      <c r="B43907" t="str">
        <f t="shared" si="1443"/>
        <v>https://www.udobaer.de/out/media/public/cust/others/s0001027-2021-ch_it.pdf</v>
      </c>
    </row>
    <row r="43908" spans="1:2" x14ac:dyDescent="0.2">
      <c r="A43908" s="1" t="s">
        <v>42952</v>
      </c>
      <c r="B43908" t="str">
        <f t="shared" si="1443"/>
        <v>https://www.udobaer.de/out/media/public/cust/others/s0001027-2021-ch_it.pdf</v>
      </c>
    </row>
    <row r="43909" spans="1:2" x14ac:dyDescent="0.2">
      <c r="A43909" s="1" t="s">
        <v>42953</v>
      </c>
      <c r="B43909" t="str">
        <f t="shared" si="1443"/>
        <v>https://www.udobaer.de/out/media/public/cust/others/s0001027-2021-ch_it.pdf</v>
      </c>
    </row>
    <row r="43910" spans="1:2" x14ac:dyDescent="0.2">
      <c r="A43910" s="1" t="s">
        <v>42954</v>
      </c>
      <c r="B43910" t="str">
        <f t="shared" si="1443"/>
        <v>https://www.udobaer.de/out/media/public/cust/others/s0001027-2021-ch_it.pdf</v>
      </c>
    </row>
    <row r="43911" spans="1:2" x14ac:dyDescent="0.2">
      <c r="A43911" s="1" t="s">
        <v>42956</v>
      </c>
      <c r="B43911" t="str">
        <f t="shared" si="1443"/>
        <v>https://www.udobaer.de/out/media/public/cust/others/s0001027-2021-ch_it.pdf</v>
      </c>
    </row>
    <row r="43912" spans="1:2" x14ac:dyDescent="0.2">
      <c r="A43912" s="1" t="s">
        <v>12483</v>
      </c>
      <c r="B43912" t="str">
        <f t="shared" ref="B43912:B43923" si="1444">HYPERLINK("https://www.udobaer.de/out/media/public/cust/others/s0001028-2021-ch_it.pdf")</f>
        <v>https://www.udobaer.de/out/media/public/cust/others/s0001028-2021-ch_it.pdf</v>
      </c>
    </row>
    <row r="43913" spans="1:2" x14ac:dyDescent="0.2">
      <c r="A43913" s="1" t="s">
        <v>12484</v>
      </c>
      <c r="B43913" t="str">
        <f t="shared" si="1444"/>
        <v>https://www.udobaer.de/out/media/public/cust/others/s0001028-2021-ch_it.pdf</v>
      </c>
    </row>
    <row r="43914" spans="1:2" x14ac:dyDescent="0.2">
      <c r="A43914" s="1" t="s">
        <v>12485</v>
      </c>
      <c r="B43914" t="str">
        <f t="shared" si="1444"/>
        <v>https://www.udobaer.de/out/media/public/cust/others/s0001028-2021-ch_it.pdf</v>
      </c>
    </row>
    <row r="43915" spans="1:2" x14ac:dyDescent="0.2">
      <c r="A43915" s="1" t="s">
        <v>12488</v>
      </c>
      <c r="B43915" t="str">
        <f t="shared" si="1444"/>
        <v>https://www.udobaer.de/out/media/public/cust/others/s0001028-2021-ch_it.pdf</v>
      </c>
    </row>
    <row r="43916" spans="1:2" x14ac:dyDescent="0.2">
      <c r="A43916" s="1" t="s">
        <v>42955</v>
      </c>
      <c r="B43916" t="str">
        <f t="shared" si="1444"/>
        <v>https://www.udobaer.de/out/media/public/cust/others/s0001028-2021-ch_it.pdf</v>
      </c>
    </row>
    <row r="43917" spans="1:2" x14ac:dyDescent="0.2">
      <c r="A43917" s="1" t="s">
        <v>42957</v>
      </c>
      <c r="B43917" t="str">
        <f t="shared" si="1444"/>
        <v>https://www.udobaer.de/out/media/public/cust/others/s0001028-2021-ch_it.pdf</v>
      </c>
    </row>
    <row r="43918" spans="1:2" x14ac:dyDescent="0.2">
      <c r="A43918" s="1" t="s">
        <v>42958</v>
      </c>
      <c r="B43918" t="str">
        <f t="shared" si="1444"/>
        <v>https://www.udobaer.de/out/media/public/cust/others/s0001028-2021-ch_it.pdf</v>
      </c>
    </row>
    <row r="43919" spans="1:2" x14ac:dyDescent="0.2">
      <c r="A43919" s="1" t="s">
        <v>42959</v>
      </c>
      <c r="B43919" t="str">
        <f t="shared" si="1444"/>
        <v>https://www.udobaer.de/out/media/public/cust/others/s0001028-2021-ch_it.pdf</v>
      </c>
    </row>
    <row r="43920" spans="1:2" x14ac:dyDescent="0.2">
      <c r="A43920" s="1" t="s">
        <v>43094</v>
      </c>
      <c r="B43920" t="str">
        <f t="shared" si="1444"/>
        <v>https://www.udobaer.de/out/media/public/cust/others/s0001028-2021-ch_it.pdf</v>
      </c>
    </row>
    <row r="43921" spans="1:2" x14ac:dyDescent="0.2">
      <c r="A43921" s="1" t="s">
        <v>43095</v>
      </c>
      <c r="B43921" t="str">
        <f t="shared" si="1444"/>
        <v>https://www.udobaer.de/out/media/public/cust/others/s0001028-2021-ch_it.pdf</v>
      </c>
    </row>
    <row r="43922" spans="1:2" x14ac:dyDescent="0.2">
      <c r="A43922" s="1" t="s">
        <v>43096</v>
      </c>
      <c r="B43922" t="str">
        <f t="shared" si="1444"/>
        <v>https://www.udobaer.de/out/media/public/cust/others/s0001028-2021-ch_it.pdf</v>
      </c>
    </row>
    <row r="43923" spans="1:2" x14ac:dyDescent="0.2">
      <c r="A43923" s="1" t="s">
        <v>43098</v>
      </c>
      <c r="B43923" t="str">
        <f t="shared" si="1444"/>
        <v>https://www.udobaer.de/out/media/public/cust/others/s0001028-2021-ch_it.pdf</v>
      </c>
    </row>
    <row r="43924" spans="1:2" x14ac:dyDescent="0.2">
      <c r="A43924" s="1" t="s">
        <v>42960</v>
      </c>
      <c r="B43924" t="str">
        <f t="shared" ref="B43924:B43931" si="1445">HYPERLINK("https://www.udobaer.de/out/media/public/cust/others/s0001029-2021-ch_it.pdf")</f>
        <v>https://www.udobaer.de/out/media/public/cust/others/s0001029-2021-ch_it.pdf</v>
      </c>
    </row>
    <row r="43925" spans="1:2" x14ac:dyDescent="0.2">
      <c r="A43925" s="1" t="s">
        <v>42961</v>
      </c>
      <c r="B43925" t="str">
        <f t="shared" si="1445"/>
        <v>https://www.udobaer.de/out/media/public/cust/others/s0001029-2021-ch_it.pdf</v>
      </c>
    </row>
    <row r="43926" spans="1:2" x14ac:dyDescent="0.2">
      <c r="A43926" s="1" t="s">
        <v>42962</v>
      </c>
      <c r="B43926" t="str">
        <f t="shared" si="1445"/>
        <v>https://www.udobaer.de/out/media/public/cust/others/s0001029-2021-ch_it.pdf</v>
      </c>
    </row>
    <row r="43927" spans="1:2" x14ac:dyDescent="0.2">
      <c r="A43927" s="1" t="s">
        <v>42963</v>
      </c>
      <c r="B43927" t="str">
        <f t="shared" si="1445"/>
        <v>https://www.udobaer.de/out/media/public/cust/others/s0001029-2021-ch_it.pdf</v>
      </c>
    </row>
    <row r="43928" spans="1:2" x14ac:dyDescent="0.2">
      <c r="A43928" s="1" t="s">
        <v>43091</v>
      </c>
      <c r="B43928" t="str">
        <f t="shared" si="1445"/>
        <v>https://www.udobaer.de/out/media/public/cust/others/s0001029-2021-ch_it.pdf</v>
      </c>
    </row>
    <row r="43929" spans="1:2" x14ac:dyDescent="0.2">
      <c r="A43929" s="1" t="s">
        <v>43092</v>
      </c>
      <c r="B43929" t="str">
        <f t="shared" si="1445"/>
        <v>https://www.udobaer.de/out/media/public/cust/others/s0001029-2021-ch_it.pdf</v>
      </c>
    </row>
    <row r="43930" spans="1:2" x14ac:dyDescent="0.2">
      <c r="A43930" s="1" t="s">
        <v>43093</v>
      </c>
      <c r="B43930" t="str">
        <f t="shared" si="1445"/>
        <v>https://www.udobaer.de/out/media/public/cust/others/s0001029-2021-ch_it.pdf</v>
      </c>
    </row>
    <row r="43931" spans="1:2" x14ac:dyDescent="0.2">
      <c r="A43931" s="1" t="s">
        <v>43097</v>
      </c>
      <c r="B43931" t="str">
        <f t="shared" si="1445"/>
        <v>https://www.udobaer.de/out/media/public/cust/others/s0001029-2021-ch_it.pdf</v>
      </c>
    </row>
    <row r="43932" spans="1:2" x14ac:dyDescent="0.2">
      <c r="A43932" s="1" t="s">
        <v>12509</v>
      </c>
      <c r="B43932" t="str">
        <f>HYPERLINK("https://www.udobaer.de/out/media/public/cust/others/s0001030-2021-ch_it.pdf")</f>
        <v>https://www.udobaer.de/out/media/public/cust/others/s0001030-2021-ch_it.pdf</v>
      </c>
    </row>
    <row r="43933" spans="1:2" x14ac:dyDescent="0.2">
      <c r="A43933" s="1" t="s">
        <v>12511</v>
      </c>
      <c r="B43933" t="str">
        <f>HYPERLINK("https://www.udobaer.de/out/media/public/cust/others/s0001030-2021-ch_it.pdf")</f>
        <v>https://www.udobaer.de/out/media/public/cust/others/s0001030-2021-ch_it.pdf</v>
      </c>
    </row>
    <row r="43934" spans="1:2" x14ac:dyDescent="0.2">
      <c r="A43934" s="1" t="s">
        <v>12513</v>
      </c>
      <c r="B43934" t="str">
        <f>HYPERLINK("https://www.udobaer.de/out/media/public/cust/others/s0001030-2021-ch_it.pdf")</f>
        <v>https://www.udobaer.de/out/media/public/cust/others/s0001030-2021-ch_it.pdf</v>
      </c>
    </row>
    <row r="43935" spans="1:2" x14ac:dyDescent="0.2">
      <c r="A43935" s="1" t="s">
        <v>12520</v>
      </c>
      <c r="B43935" t="str">
        <f>HYPERLINK("https://www.udobaer.de/out/media/public/cust/others/s0001030-2021-ch_it.pdf")</f>
        <v>https://www.udobaer.de/out/media/public/cust/others/s0001030-2021-ch_it.pdf</v>
      </c>
    </row>
    <row r="43936" spans="1:2" x14ac:dyDescent="0.2">
      <c r="A43936" s="1" t="s">
        <v>42707</v>
      </c>
      <c r="B43936" t="str">
        <f t="shared" ref="B43936:B43941" si="1446">HYPERLINK("https://www.udobaer.de/out/media/public/cust/others/s0001031-2021-ch_it.pdf")</f>
        <v>https://www.udobaer.de/out/media/public/cust/others/s0001031-2021-ch_it.pdf</v>
      </c>
    </row>
    <row r="43937" spans="1:2" x14ac:dyDescent="0.2">
      <c r="A43937" s="1" t="s">
        <v>43020</v>
      </c>
      <c r="B43937" t="str">
        <f t="shared" si="1446"/>
        <v>https://www.udobaer.de/out/media/public/cust/others/s0001031-2021-ch_it.pdf</v>
      </c>
    </row>
    <row r="43938" spans="1:2" x14ac:dyDescent="0.2">
      <c r="A43938" s="1" t="s">
        <v>43021</v>
      </c>
      <c r="B43938" t="str">
        <f t="shared" si="1446"/>
        <v>https://www.udobaer.de/out/media/public/cust/others/s0001031-2021-ch_it.pdf</v>
      </c>
    </row>
    <row r="43939" spans="1:2" x14ac:dyDescent="0.2">
      <c r="A43939" s="1" t="s">
        <v>43022</v>
      </c>
      <c r="B43939" t="str">
        <f t="shared" si="1446"/>
        <v>https://www.udobaer.de/out/media/public/cust/others/s0001031-2021-ch_it.pdf</v>
      </c>
    </row>
    <row r="43940" spans="1:2" x14ac:dyDescent="0.2">
      <c r="A43940" s="1" t="s">
        <v>43100</v>
      </c>
      <c r="B43940" t="str">
        <f t="shared" si="1446"/>
        <v>https://www.udobaer.de/out/media/public/cust/others/s0001031-2021-ch_it.pdf</v>
      </c>
    </row>
    <row r="43941" spans="1:2" x14ac:dyDescent="0.2">
      <c r="A43941" s="1" t="s">
        <v>43101</v>
      </c>
      <c r="B43941" t="str">
        <f t="shared" si="1446"/>
        <v>https://www.udobaer.de/out/media/public/cust/others/s0001031-2021-ch_it.pdf</v>
      </c>
    </row>
    <row r="43942" spans="1:2" x14ac:dyDescent="0.2">
      <c r="A43942" s="1" t="s">
        <v>42976</v>
      </c>
      <c r="B43942" t="str">
        <f t="shared" ref="B43942:B43954" si="1447">HYPERLINK("https://www.udobaer.de/out/media/public/cust/others/s0001032-2021-ch_it.pdf")</f>
        <v>https://www.udobaer.de/out/media/public/cust/others/s0001032-2021-ch_it.pdf</v>
      </c>
    </row>
    <row r="43943" spans="1:2" x14ac:dyDescent="0.2">
      <c r="A43943" s="1" t="s">
        <v>42977</v>
      </c>
      <c r="B43943" t="str">
        <f t="shared" si="1447"/>
        <v>https://www.udobaer.de/out/media/public/cust/others/s0001032-2021-ch_it.pdf</v>
      </c>
    </row>
    <row r="43944" spans="1:2" x14ac:dyDescent="0.2">
      <c r="A43944" s="1" t="s">
        <v>42978</v>
      </c>
      <c r="B43944" t="str">
        <f t="shared" si="1447"/>
        <v>https://www.udobaer.de/out/media/public/cust/others/s0001032-2021-ch_it.pdf</v>
      </c>
    </row>
    <row r="43945" spans="1:2" x14ac:dyDescent="0.2">
      <c r="A43945" s="1" t="s">
        <v>42979</v>
      </c>
      <c r="B43945" t="str">
        <f t="shared" si="1447"/>
        <v>https://www.udobaer.de/out/media/public/cust/others/s0001032-2021-ch_it.pdf</v>
      </c>
    </row>
    <row r="43946" spans="1:2" x14ac:dyDescent="0.2">
      <c r="A43946" s="1" t="s">
        <v>42980</v>
      </c>
      <c r="B43946" t="str">
        <f t="shared" si="1447"/>
        <v>https://www.udobaer.de/out/media/public/cust/others/s0001032-2021-ch_it.pdf</v>
      </c>
    </row>
    <row r="43947" spans="1:2" x14ac:dyDescent="0.2">
      <c r="A43947" s="1" t="s">
        <v>42981</v>
      </c>
      <c r="B43947" t="str">
        <f t="shared" si="1447"/>
        <v>https://www.udobaer.de/out/media/public/cust/others/s0001032-2021-ch_it.pdf</v>
      </c>
    </row>
    <row r="43948" spans="1:2" x14ac:dyDescent="0.2">
      <c r="A43948" s="1" t="s">
        <v>42982</v>
      </c>
      <c r="B43948" t="str">
        <f t="shared" si="1447"/>
        <v>https://www.udobaer.de/out/media/public/cust/others/s0001032-2021-ch_it.pdf</v>
      </c>
    </row>
    <row r="43949" spans="1:2" x14ac:dyDescent="0.2">
      <c r="A43949" s="1" t="s">
        <v>43001</v>
      </c>
      <c r="B43949" t="str">
        <f t="shared" si="1447"/>
        <v>https://www.udobaer.de/out/media/public/cust/others/s0001032-2021-ch_it.pdf</v>
      </c>
    </row>
    <row r="43950" spans="1:2" x14ac:dyDescent="0.2">
      <c r="A43950" s="1" t="s">
        <v>43002</v>
      </c>
      <c r="B43950" t="str">
        <f t="shared" si="1447"/>
        <v>https://www.udobaer.de/out/media/public/cust/others/s0001032-2021-ch_it.pdf</v>
      </c>
    </row>
    <row r="43951" spans="1:2" x14ac:dyDescent="0.2">
      <c r="A43951" s="1" t="s">
        <v>43003</v>
      </c>
      <c r="B43951" t="str">
        <f t="shared" si="1447"/>
        <v>https://www.udobaer.de/out/media/public/cust/others/s0001032-2021-ch_it.pdf</v>
      </c>
    </row>
    <row r="43952" spans="1:2" x14ac:dyDescent="0.2">
      <c r="A43952" s="1" t="s">
        <v>43004</v>
      </c>
      <c r="B43952" t="str">
        <f t="shared" si="1447"/>
        <v>https://www.udobaer.de/out/media/public/cust/others/s0001032-2021-ch_it.pdf</v>
      </c>
    </row>
    <row r="43953" spans="1:2" x14ac:dyDescent="0.2">
      <c r="A43953" s="1" t="s">
        <v>43005</v>
      </c>
      <c r="B43953" t="str">
        <f t="shared" si="1447"/>
        <v>https://www.udobaer.de/out/media/public/cust/others/s0001032-2021-ch_it.pdf</v>
      </c>
    </row>
    <row r="43954" spans="1:2" x14ac:dyDescent="0.2">
      <c r="A43954" s="1" t="s">
        <v>43006</v>
      </c>
      <c r="B43954" t="str">
        <f t="shared" si="1447"/>
        <v>https://www.udobaer.de/out/media/public/cust/others/s0001032-2021-ch_it.pdf</v>
      </c>
    </row>
    <row r="43955" spans="1:2" x14ac:dyDescent="0.2">
      <c r="A43955" s="1" t="s">
        <v>42985</v>
      </c>
      <c r="B43955" t="str">
        <f t="shared" ref="B43955:B43961" si="1448">HYPERLINK("https://www.udobaer.de/out/media/public/cust/others/s0001033-2021-ch_it.pdf")</f>
        <v>https://www.udobaer.de/out/media/public/cust/others/s0001033-2021-ch_it.pdf</v>
      </c>
    </row>
    <row r="43956" spans="1:2" x14ac:dyDescent="0.2">
      <c r="A43956" s="1" t="s">
        <v>42986</v>
      </c>
      <c r="B43956" t="str">
        <f t="shared" si="1448"/>
        <v>https://www.udobaer.de/out/media/public/cust/others/s0001033-2021-ch_it.pdf</v>
      </c>
    </row>
    <row r="43957" spans="1:2" x14ac:dyDescent="0.2">
      <c r="A43957" s="1" t="s">
        <v>42987</v>
      </c>
      <c r="B43957" t="str">
        <f t="shared" si="1448"/>
        <v>https://www.udobaer.de/out/media/public/cust/others/s0001033-2021-ch_it.pdf</v>
      </c>
    </row>
    <row r="43958" spans="1:2" x14ac:dyDescent="0.2">
      <c r="A43958" s="1" t="s">
        <v>42988</v>
      </c>
      <c r="B43958" t="str">
        <f t="shared" si="1448"/>
        <v>https://www.udobaer.de/out/media/public/cust/others/s0001033-2021-ch_it.pdf</v>
      </c>
    </row>
    <row r="43959" spans="1:2" x14ac:dyDescent="0.2">
      <c r="A43959" s="1" t="s">
        <v>42989</v>
      </c>
      <c r="B43959" t="str">
        <f t="shared" si="1448"/>
        <v>https://www.udobaer.de/out/media/public/cust/others/s0001033-2021-ch_it.pdf</v>
      </c>
    </row>
    <row r="43960" spans="1:2" x14ac:dyDescent="0.2">
      <c r="A43960" s="1" t="s">
        <v>42990</v>
      </c>
      <c r="B43960" t="str">
        <f t="shared" si="1448"/>
        <v>https://www.udobaer.de/out/media/public/cust/others/s0001033-2021-ch_it.pdf</v>
      </c>
    </row>
    <row r="43961" spans="1:2" x14ac:dyDescent="0.2">
      <c r="A43961" s="1" t="s">
        <v>42991</v>
      </c>
      <c r="B43961" t="str">
        <f t="shared" si="1448"/>
        <v>https://www.udobaer.de/out/media/public/cust/others/s0001033-2021-ch_it.pdf</v>
      </c>
    </row>
    <row r="43962" spans="1:2" x14ac:dyDescent="0.2">
      <c r="A43962" s="1" t="s">
        <v>42983</v>
      </c>
      <c r="B43962" t="str">
        <f>HYPERLINK("https://www.udobaer.de/out/media/public/cust/others/s0001034-2021-ch_it.pdf")</f>
        <v>https://www.udobaer.de/out/media/public/cust/others/s0001034-2021-ch_it.pdf</v>
      </c>
    </row>
    <row r="43963" spans="1:2" x14ac:dyDescent="0.2">
      <c r="A43963" s="1" t="s">
        <v>42992</v>
      </c>
      <c r="B43963" t="str">
        <f>HYPERLINK("https://www.udobaer.de/out/media/public/cust/others/s0001034-2021-ch_it.pdf")</f>
        <v>https://www.udobaer.de/out/media/public/cust/others/s0001034-2021-ch_it.pdf</v>
      </c>
    </row>
    <row r="43964" spans="1:2" x14ac:dyDescent="0.2">
      <c r="A43964" s="1" t="s">
        <v>42998</v>
      </c>
      <c r="B43964" t="str">
        <f>HYPERLINK("https://www.udobaer.de/out/media/public/cust/others/s0001034-2021-ch_it.pdf")</f>
        <v>https://www.udobaer.de/out/media/public/cust/others/s0001034-2021-ch_it.pdf</v>
      </c>
    </row>
    <row r="43965" spans="1:2" x14ac:dyDescent="0.2">
      <c r="A43965" s="1" t="s">
        <v>42993</v>
      </c>
      <c r="B43965" t="str">
        <f t="shared" ref="B43965:B43970" si="1449">HYPERLINK("https://www.udobaer.de/out/media/public/cust/others/s0001035-2021-ch_it.pdf")</f>
        <v>https://www.udobaer.de/out/media/public/cust/others/s0001035-2021-ch_it.pdf</v>
      </c>
    </row>
    <row r="43966" spans="1:2" x14ac:dyDescent="0.2">
      <c r="A43966" s="1" t="s">
        <v>42994</v>
      </c>
      <c r="B43966" t="str">
        <f t="shared" si="1449"/>
        <v>https://www.udobaer.de/out/media/public/cust/others/s0001035-2021-ch_it.pdf</v>
      </c>
    </row>
    <row r="43967" spans="1:2" x14ac:dyDescent="0.2">
      <c r="A43967" s="1" t="s">
        <v>42995</v>
      </c>
      <c r="B43967" t="str">
        <f t="shared" si="1449"/>
        <v>https://www.udobaer.de/out/media/public/cust/others/s0001035-2021-ch_it.pdf</v>
      </c>
    </row>
    <row r="43968" spans="1:2" x14ac:dyDescent="0.2">
      <c r="A43968" s="1" t="s">
        <v>42996</v>
      </c>
      <c r="B43968" t="str">
        <f t="shared" si="1449"/>
        <v>https://www.udobaer.de/out/media/public/cust/others/s0001035-2021-ch_it.pdf</v>
      </c>
    </row>
    <row r="43969" spans="1:2" x14ac:dyDescent="0.2">
      <c r="A43969" s="1" t="s">
        <v>42997</v>
      </c>
      <c r="B43969" t="str">
        <f t="shared" si="1449"/>
        <v>https://www.udobaer.de/out/media/public/cust/others/s0001035-2021-ch_it.pdf</v>
      </c>
    </row>
    <row r="43970" spans="1:2" x14ac:dyDescent="0.2">
      <c r="A43970" s="1" t="s">
        <v>42999</v>
      </c>
      <c r="B43970" t="str">
        <f t="shared" si="1449"/>
        <v>https://www.udobaer.de/out/media/public/cust/others/s0001035-2021-ch_it.pdf</v>
      </c>
    </row>
    <row r="43971" spans="1:2" x14ac:dyDescent="0.2">
      <c r="A43971" s="1" t="s">
        <v>43015</v>
      </c>
      <c r="B43971" t="str">
        <f>HYPERLINK("https://www.udobaer.de/out/media/public/cust/others/s0001036-2021-ch_it.pdf")</f>
        <v>https://www.udobaer.de/out/media/public/cust/others/s0001036-2021-ch_it.pdf</v>
      </c>
    </row>
    <row r="43972" spans="1:2" x14ac:dyDescent="0.2">
      <c r="A43972" s="1" t="s">
        <v>43016</v>
      </c>
      <c r="B43972" t="str">
        <f>HYPERLINK("https://www.udobaer.de/out/media/public/cust/others/s0001036-2021-ch_it.pdf")</f>
        <v>https://www.udobaer.de/out/media/public/cust/others/s0001036-2021-ch_it.pdf</v>
      </c>
    </row>
    <row r="43973" spans="1:2" x14ac:dyDescent="0.2">
      <c r="A43973" s="1" t="s">
        <v>43017</v>
      </c>
      <c r="B43973" t="str">
        <f>HYPERLINK("https://www.udobaer.de/out/media/public/cust/others/s0001036-2021-ch_it.pdf")</f>
        <v>https://www.udobaer.de/out/media/public/cust/others/s0001036-2021-ch_it.pdf</v>
      </c>
    </row>
    <row r="43974" spans="1:2" x14ac:dyDescent="0.2">
      <c r="A43974" s="1" t="s">
        <v>43018</v>
      </c>
      <c r="B43974" t="str">
        <f>HYPERLINK("https://www.udobaer.de/out/media/public/cust/others/s0001036-2021-ch_it.pdf")</f>
        <v>https://www.udobaer.de/out/media/public/cust/others/s0001036-2021-ch_it.pdf</v>
      </c>
    </row>
    <row r="43975" spans="1:2" x14ac:dyDescent="0.2">
      <c r="A43975" s="1" t="s">
        <v>43019</v>
      </c>
      <c r="B43975" t="str">
        <f>HYPERLINK("https://www.udobaer.de/out/media/public/cust/others/s0001036-2021-ch_it.pdf")</f>
        <v>https://www.udobaer.de/out/media/public/cust/others/s0001036-2021-ch_it.pdf</v>
      </c>
    </row>
    <row r="43976" spans="1:2" x14ac:dyDescent="0.2">
      <c r="A43976" s="1" t="s">
        <v>24223</v>
      </c>
      <c r="B43976" t="str">
        <f t="shared" ref="B43976:B43988" si="1450">HYPERLINK("https://www.udobaer.de/out/media/public/cust/others/s0001037-2021-ch_it.pdf")</f>
        <v>https://www.udobaer.de/out/media/public/cust/others/s0001037-2021-ch_it.pdf</v>
      </c>
    </row>
    <row r="43977" spans="1:2" x14ac:dyDescent="0.2">
      <c r="A43977" s="1" t="s">
        <v>24224</v>
      </c>
      <c r="B43977" t="str">
        <f t="shared" si="1450"/>
        <v>https://www.udobaer.de/out/media/public/cust/others/s0001037-2021-ch_it.pdf</v>
      </c>
    </row>
    <row r="43978" spans="1:2" x14ac:dyDescent="0.2">
      <c r="A43978" s="1" t="s">
        <v>24225</v>
      </c>
      <c r="B43978" t="str">
        <f t="shared" si="1450"/>
        <v>https://www.udobaer.de/out/media/public/cust/others/s0001037-2021-ch_it.pdf</v>
      </c>
    </row>
    <row r="43979" spans="1:2" x14ac:dyDescent="0.2">
      <c r="A43979" s="1" t="s">
        <v>24226</v>
      </c>
      <c r="B43979" t="str">
        <f t="shared" si="1450"/>
        <v>https://www.udobaer.de/out/media/public/cust/others/s0001037-2021-ch_it.pdf</v>
      </c>
    </row>
    <row r="43980" spans="1:2" x14ac:dyDescent="0.2">
      <c r="A43980" s="1" t="s">
        <v>24227</v>
      </c>
      <c r="B43980" t="str">
        <f t="shared" si="1450"/>
        <v>https://www.udobaer.de/out/media/public/cust/others/s0001037-2021-ch_it.pdf</v>
      </c>
    </row>
    <row r="43981" spans="1:2" x14ac:dyDescent="0.2">
      <c r="A43981" s="1" t="s">
        <v>27948</v>
      </c>
      <c r="B43981" t="str">
        <f t="shared" si="1450"/>
        <v>https://www.udobaer.de/out/media/public/cust/others/s0001037-2021-ch_it.pdf</v>
      </c>
    </row>
    <row r="43982" spans="1:2" x14ac:dyDescent="0.2">
      <c r="A43982" s="1" t="s">
        <v>27949</v>
      </c>
      <c r="B43982" t="str">
        <f t="shared" si="1450"/>
        <v>https://www.udobaer.de/out/media/public/cust/others/s0001037-2021-ch_it.pdf</v>
      </c>
    </row>
    <row r="43983" spans="1:2" x14ac:dyDescent="0.2">
      <c r="A43983" s="1" t="s">
        <v>27950</v>
      </c>
      <c r="B43983" t="str">
        <f t="shared" si="1450"/>
        <v>https://www.udobaer.de/out/media/public/cust/others/s0001037-2021-ch_it.pdf</v>
      </c>
    </row>
    <row r="43984" spans="1:2" x14ac:dyDescent="0.2">
      <c r="A43984" s="1" t="s">
        <v>27951</v>
      </c>
      <c r="B43984" t="str">
        <f t="shared" si="1450"/>
        <v>https://www.udobaer.de/out/media/public/cust/others/s0001037-2021-ch_it.pdf</v>
      </c>
    </row>
    <row r="43985" spans="1:2" x14ac:dyDescent="0.2">
      <c r="A43985" s="1" t="s">
        <v>28416</v>
      </c>
      <c r="B43985" t="str">
        <f t="shared" si="1450"/>
        <v>https://www.udobaer.de/out/media/public/cust/others/s0001037-2021-ch_it.pdf</v>
      </c>
    </row>
    <row r="43986" spans="1:2" x14ac:dyDescent="0.2">
      <c r="A43986" s="1" t="s">
        <v>28417</v>
      </c>
      <c r="B43986" t="str">
        <f t="shared" si="1450"/>
        <v>https://www.udobaer.de/out/media/public/cust/others/s0001037-2021-ch_it.pdf</v>
      </c>
    </row>
    <row r="43987" spans="1:2" x14ac:dyDescent="0.2">
      <c r="A43987" s="1" t="s">
        <v>28418</v>
      </c>
      <c r="B43987" t="str">
        <f t="shared" si="1450"/>
        <v>https://www.udobaer.de/out/media/public/cust/others/s0001037-2021-ch_it.pdf</v>
      </c>
    </row>
    <row r="43988" spans="1:2" x14ac:dyDescent="0.2">
      <c r="A43988" s="1" t="s">
        <v>28419</v>
      </c>
      <c r="B43988" t="str">
        <f t="shared" si="1450"/>
        <v>https://www.udobaer.de/out/media/public/cust/others/s0001037-2021-ch_it.pdf</v>
      </c>
    </row>
    <row r="43989" spans="1:2" x14ac:dyDescent="0.2">
      <c r="A43989" s="1" t="s">
        <v>43007</v>
      </c>
      <c r="B43989" t="str">
        <f t="shared" ref="B43989:B43996" si="1451">HYPERLINK("https://www.udobaer.de/out/media/public/cust/others/s0001038-2021-ch_it.pdf")</f>
        <v>https://www.udobaer.de/out/media/public/cust/others/s0001038-2021-ch_it.pdf</v>
      </c>
    </row>
    <row r="43990" spans="1:2" x14ac:dyDescent="0.2">
      <c r="A43990" s="1" t="s">
        <v>43008</v>
      </c>
      <c r="B43990" t="str">
        <f t="shared" si="1451"/>
        <v>https://www.udobaer.de/out/media/public/cust/others/s0001038-2021-ch_it.pdf</v>
      </c>
    </row>
    <row r="43991" spans="1:2" x14ac:dyDescent="0.2">
      <c r="A43991" s="1" t="s">
        <v>43009</v>
      </c>
      <c r="B43991" t="str">
        <f t="shared" si="1451"/>
        <v>https://www.udobaer.de/out/media/public/cust/others/s0001038-2021-ch_it.pdf</v>
      </c>
    </row>
    <row r="43992" spans="1:2" x14ac:dyDescent="0.2">
      <c r="A43992" s="1" t="s">
        <v>43010</v>
      </c>
      <c r="B43992" t="str">
        <f t="shared" si="1451"/>
        <v>https://www.udobaer.de/out/media/public/cust/others/s0001038-2021-ch_it.pdf</v>
      </c>
    </row>
    <row r="43993" spans="1:2" x14ac:dyDescent="0.2">
      <c r="A43993" s="1" t="s">
        <v>43011</v>
      </c>
      <c r="B43993" t="str">
        <f t="shared" si="1451"/>
        <v>https://www.udobaer.de/out/media/public/cust/others/s0001038-2021-ch_it.pdf</v>
      </c>
    </row>
    <row r="43994" spans="1:2" x14ac:dyDescent="0.2">
      <c r="A43994" s="1" t="s">
        <v>43012</v>
      </c>
      <c r="B43994" t="str">
        <f t="shared" si="1451"/>
        <v>https://www.udobaer.de/out/media/public/cust/others/s0001038-2021-ch_it.pdf</v>
      </c>
    </row>
    <row r="43995" spans="1:2" x14ac:dyDescent="0.2">
      <c r="A43995" s="1" t="s">
        <v>43013</v>
      </c>
      <c r="B43995" t="str">
        <f t="shared" si="1451"/>
        <v>https://www.udobaer.de/out/media/public/cust/others/s0001038-2021-ch_it.pdf</v>
      </c>
    </row>
    <row r="43996" spans="1:2" x14ac:dyDescent="0.2">
      <c r="A43996" s="1" t="s">
        <v>43014</v>
      </c>
      <c r="B43996" t="str">
        <f t="shared" si="1451"/>
        <v>https://www.udobaer.de/out/media/public/cust/others/s0001038-2021-ch_it.pdf</v>
      </c>
    </row>
    <row r="43997" spans="1:2" x14ac:dyDescent="0.2">
      <c r="A43997" s="1" t="s">
        <v>24125</v>
      </c>
      <c r="B43997" t="str">
        <f t="shared" ref="B43997:B44003" si="1452">HYPERLINK("https://www.udobaer.de/out/media/public/cust/others/s0001039-2021-ch_it.pdf")</f>
        <v>https://www.udobaer.de/out/media/public/cust/others/s0001039-2021-ch_it.pdf</v>
      </c>
    </row>
    <row r="43998" spans="1:2" x14ac:dyDescent="0.2">
      <c r="A43998" s="1" t="s">
        <v>27911</v>
      </c>
      <c r="B43998" t="str">
        <f t="shared" si="1452"/>
        <v>https://www.udobaer.de/out/media/public/cust/others/s0001039-2021-ch_it.pdf</v>
      </c>
    </row>
    <row r="43999" spans="1:2" x14ac:dyDescent="0.2">
      <c r="A43999" s="1" t="s">
        <v>27912</v>
      </c>
      <c r="B43999" t="str">
        <f t="shared" si="1452"/>
        <v>https://www.udobaer.de/out/media/public/cust/others/s0001039-2021-ch_it.pdf</v>
      </c>
    </row>
    <row r="44000" spans="1:2" x14ac:dyDescent="0.2">
      <c r="A44000" s="1" t="s">
        <v>27913</v>
      </c>
      <c r="B44000" t="str">
        <f t="shared" si="1452"/>
        <v>https://www.udobaer.de/out/media/public/cust/others/s0001039-2021-ch_it.pdf</v>
      </c>
    </row>
    <row r="44001" spans="1:2" x14ac:dyDescent="0.2">
      <c r="A44001" s="1" t="s">
        <v>27914</v>
      </c>
      <c r="B44001" t="str">
        <f t="shared" si="1452"/>
        <v>https://www.udobaer.de/out/media/public/cust/others/s0001039-2021-ch_it.pdf</v>
      </c>
    </row>
    <row r="44002" spans="1:2" x14ac:dyDescent="0.2">
      <c r="A44002" s="1" t="s">
        <v>27915</v>
      </c>
      <c r="B44002" t="str">
        <f t="shared" si="1452"/>
        <v>https://www.udobaer.de/out/media/public/cust/others/s0001039-2021-ch_it.pdf</v>
      </c>
    </row>
    <row r="44003" spans="1:2" x14ac:dyDescent="0.2">
      <c r="A44003" s="1" t="s">
        <v>27916</v>
      </c>
      <c r="B44003" t="str">
        <f t="shared" si="1452"/>
        <v>https://www.udobaer.de/out/media/public/cust/others/s0001039-2021-ch_it.pdf</v>
      </c>
    </row>
    <row r="44004" spans="1:2" x14ac:dyDescent="0.2">
      <c r="A44004" s="1" t="s">
        <v>24099</v>
      </c>
      <c r="B44004" t="str">
        <f t="shared" ref="B44004:B44024" si="1453">HYPERLINK("https://www.udobaer.de/out/media/public/cust/others/s0001040-2021-ch_it.pdf")</f>
        <v>https://www.udobaer.de/out/media/public/cust/others/s0001040-2021-ch_it.pdf</v>
      </c>
    </row>
    <row r="44005" spans="1:2" x14ac:dyDescent="0.2">
      <c r="A44005" s="1" t="s">
        <v>24100</v>
      </c>
      <c r="B44005" t="str">
        <f t="shared" si="1453"/>
        <v>https://www.udobaer.de/out/media/public/cust/others/s0001040-2021-ch_it.pdf</v>
      </c>
    </row>
    <row r="44006" spans="1:2" x14ac:dyDescent="0.2">
      <c r="A44006" s="1" t="s">
        <v>24101</v>
      </c>
      <c r="B44006" t="str">
        <f t="shared" si="1453"/>
        <v>https://www.udobaer.de/out/media/public/cust/others/s0001040-2021-ch_it.pdf</v>
      </c>
    </row>
    <row r="44007" spans="1:2" x14ac:dyDescent="0.2">
      <c r="A44007" s="1" t="s">
        <v>24102</v>
      </c>
      <c r="B44007" t="str">
        <f t="shared" si="1453"/>
        <v>https://www.udobaer.de/out/media/public/cust/others/s0001040-2021-ch_it.pdf</v>
      </c>
    </row>
    <row r="44008" spans="1:2" x14ac:dyDescent="0.2">
      <c r="A44008" s="1" t="s">
        <v>24103</v>
      </c>
      <c r="B44008" t="str">
        <f t="shared" si="1453"/>
        <v>https://www.udobaer.de/out/media/public/cust/others/s0001040-2021-ch_it.pdf</v>
      </c>
    </row>
    <row r="44009" spans="1:2" x14ac:dyDescent="0.2">
      <c r="A44009" s="1" t="s">
        <v>24104</v>
      </c>
      <c r="B44009" t="str">
        <f t="shared" si="1453"/>
        <v>https://www.udobaer.de/out/media/public/cust/others/s0001040-2021-ch_it.pdf</v>
      </c>
    </row>
    <row r="44010" spans="1:2" x14ac:dyDescent="0.2">
      <c r="A44010" s="1" t="s">
        <v>24105</v>
      </c>
      <c r="B44010" t="str">
        <f t="shared" si="1453"/>
        <v>https://www.udobaer.de/out/media/public/cust/others/s0001040-2021-ch_it.pdf</v>
      </c>
    </row>
    <row r="44011" spans="1:2" x14ac:dyDescent="0.2">
      <c r="A44011" s="1" t="s">
        <v>24106</v>
      </c>
      <c r="B44011" t="str">
        <f t="shared" si="1453"/>
        <v>https://www.udobaer.de/out/media/public/cust/others/s0001040-2021-ch_it.pdf</v>
      </c>
    </row>
    <row r="44012" spans="1:2" x14ac:dyDescent="0.2">
      <c r="A44012" s="1" t="s">
        <v>24107</v>
      </c>
      <c r="B44012" t="str">
        <f t="shared" si="1453"/>
        <v>https://www.udobaer.de/out/media/public/cust/others/s0001040-2021-ch_it.pdf</v>
      </c>
    </row>
    <row r="44013" spans="1:2" x14ac:dyDescent="0.2">
      <c r="A44013" s="1" t="s">
        <v>24108</v>
      </c>
      <c r="B44013" t="str">
        <f t="shared" si="1453"/>
        <v>https://www.udobaer.de/out/media/public/cust/others/s0001040-2021-ch_it.pdf</v>
      </c>
    </row>
    <row r="44014" spans="1:2" x14ac:dyDescent="0.2">
      <c r="A44014" s="1" t="s">
        <v>24109</v>
      </c>
      <c r="B44014" t="str">
        <f t="shared" si="1453"/>
        <v>https://www.udobaer.de/out/media/public/cust/others/s0001040-2021-ch_it.pdf</v>
      </c>
    </row>
    <row r="44015" spans="1:2" x14ac:dyDescent="0.2">
      <c r="A44015" s="1" t="s">
        <v>24110</v>
      </c>
      <c r="B44015" t="str">
        <f t="shared" si="1453"/>
        <v>https://www.udobaer.de/out/media/public/cust/others/s0001040-2021-ch_it.pdf</v>
      </c>
    </row>
    <row r="44016" spans="1:2" x14ac:dyDescent="0.2">
      <c r="A44016" s="1" t="s">
        <v>24111</v>
      </c>
      <c r="B44016" t="str">
        <f t="shared" si="1453"/>
        <v>https://www.udobaer.de/out/media/public/cust/others/s0001040-2021-ch_it.pdf</v>
      </c>
    </row>
    <row r="44017" spans="1:2" x14ac:dyDescent="0.2">
      <c r="A44017" s="1" t="s">
        <v>24112</v>
      </c>
      <c r="B44017" t="str">
        <f t="shared" si="1453"/>
        <v>https://www.udobaer.de/out/media/public/cust/others/s0001040-2021-ch_it.pdf</v>
      </c>
    </row>
    <row r="44018" spans="1:2" x14ac:dyDescent="0.2">
      <c r="A44018" s="1" t="s">
        <v>24113</v>
      </c>
      <c r="B44018" t="str">
        <f t="shared" si="1453"/>
        <v>https://www.udobaer.de/out/media/public/cust/others/s0001040-2021-ch_it.pdf</v>
      </c>
    </row>
    <row r="44019" spans="1:2" x14ac:dyDescent="0.2">
      <c r="A44019" s="1" t="s">
        <v>27917</v>
      </c>
      <c r="B44019" t="str">
        <f t="shared" si="1453"/>
        <v>https://www.udobaer.de/out/media/public/cust/others/s0001040-2021-ch_it.pdf</v>
      </c>
    </row>
    <row r="44020" spans="1:2" x14ac:dyDescent="0.2">
      <c r="A44020" s="1" t="s">
        <v>27918</v>
      </c>
      <c r="B44020" t="str">
        <f t="shared" si="1453"/>
        <v>https://www.udobaer.de/out/media/public/cust/others/s0001040-2021-ch_it.pdf</v>
      </c>
    </row>
    <row r="44021" spans="1:2" x14ac:dyDescent="0.2">
      <c r="A44021" s="1" t="s">
        <v>27919</v>
      </c>
      <c r="B44021" t="str">
        <f t="shared" si="1453"/>
        <v>https://www.udobaer.de/out/media/public/cust/others/s0001040-2021-ch_it.pdf</v>
      </c>
    </row>
    <row r="44022" spans="1:2" x14ac:dyDescent="0.2">
      <c r="A44022" s="1" t="s">
        <v>27920</v>
      </c>
      <c r="B44022" t="str">
        <f t="shared" si="1453"/>
        <v>https://www.udobaer.de/out/media/public/cust/others/s0001040-2021-ch_it.pdf</v>
      </c>
    </row>
    <row r="44023" spans="1:2" x14ac:dyDescent="0.2">
      <c r="A44023" s="1" t="s">
        <v>27921</v>
      </c>
      <c r="B44023" t="str">
        <f t="shared" si="1453"/>
        <v>https://www.udobaer.de/out/media/public/cust/others/s0001040-2021-ch_it.pdf</v>
      </c>
    </row>
    <row r="44024" spans="1:2" x14ac:dyDescent="0.2">
      <c r="A44024" s="1" t="s">
        <v>28420</v>
      </c>
      <c r="B44024" t="str">
        <f t="shared" si="1453"/>
        <v>https://www.udobaer.de/out/media/public/cust/others/s0001040-2021-ch_it.pdf</v>
      </c>
    </row>
    <row r="44025" spans="1:2" x14ac:dyDescent="0.2">
      <c r="A44025" s="1" t="s">
        <v>24114</v>
      </c>
      <c r="B44025" t="str">
        <f t="shared" ref="B44025:B44040" si="1454">HYPERLINK("https://www.udobaer.de/out/media/public/cust/others/s0001041-2021-ch_it.pdf")</f>
        <v>https://www.udobaer.de/out/media/public/cust/others/s0001041-2021-ch_it.pdf</v>
      </c>
    </row>
    <row r="44026" spans="1:2" x14ac:dyDescent="0.2">
      <c r="A44026" s="1" t="s">
        <v>24115</v>
      </c>
      <c r="B44026" t="str">
        <f t="shared" si="1454"/>
        <v>https://www.udobaer.de/out/media/public/cust/others/s0001041-2021-ch_it.pdf</v>
      </c>
    </row>
    <row r="44027" spans="1:2" x14ac:dyDescent="0.2">
      <c r="A44027" s="1" t="s">
        <v>24116</v>
      </c>
      <c r="B44027" t="str">
        <f t="shared" si="1454"/>
        <v>https://www.udobaer.de/out/media/public/cust/others/s0001041-2021-ch_it.pdf</v>
      </c>
    </row>
    <row r="44028" spans="1:2" x14ac:dyDescent="0.2">
      <c r="A44028" s="1" t="s">
        <v>24117</v>
      </c>
      <c r="B44028" t="str">
        <f t="shared" si="1454"/>
        <v>https://www.udobaer.de/out/media/public/cust/others/s0001041-2021-ch_it.pdf</v>
      </c>
    </row>
    <row r="44029" spans="1:2" x14ac:dyDescent="0.2">
      <c r="A44029" s="1" t="s">
        <v>24118</v>
      </c>
      <c r="B44029" t="str">
        <f t="shared" si="1454"/>
        <v>https://www.udobaer.de/out/media/public/cust/others/s0001041-2021-ch_it.pdf</v>
      </c>
    </row>
    <row r="44030" spans="1:2" x14ac:dyDescent="0.2">
      <c r="A44030" s="1" t="s">
        <v>24119</v>
      </c>
      <c r="B44030" t="str">
        <f t="shared" si="1454"/>
        <v>https://www.udobaer.de/out/media/public/cust/others/s0001041-2021-ch_it.pdf</v>
      </c>
    </row>
    <row r="44031" spans="1:2" x14ac:dyDescent="0.2">
      <c r="A44031" s="1" t="s">
        <v>24120</v>
      </c>
      <c r="B44031" t="str">
        <f t="shared" si="1454"/>
        <v>https://www.udobaer.de/out/media/public/cust/others/s0001041-2021-ch_it.pdf</v>
      </c>
    </row>
    <row r="44032" spans="1:2" x14ac:dyDescent="0.2">
      <c r="A44032" s="1" t="s">
        <v>24121</v>
      </c>
      <c r="B44032" t="str">
        <f t="shared" si="1454"/>
        <v>https://www.udobaer.de/out/media/public/cust/others/s0001041-2021-ch_it.pdf</v>
      </c>
    </row>
    <row r="44033" spans="1:2" x14ac:dyDescent="0.2">
      <c r="A44033" s="1" t="s">
        <v>24122</v>
      </c>
      <c r="B44033" t="str">
        <f t="shared" si="1454"/>
        <v>https://www.udobaer.de/out/media/public/cust/others/s0001041-2021-ch_it.pdf</v>
      </c>
    </row>
    <row r="44034" spans="1:2" x14ac:dyDescent="0.2">
      <c r="A44034" s="1" t="s">
        <v>24123</v>
      </c>
      <c r="B44034" t="str">
        <f t="shared" si="1454"/>
        <v>https://www.udobaer.de/out/media/public/cust/others/s0001041-2021-ch_it.pdf</v>
      </c>
    </row>
    <row r="44035" spans="1:2" x14ac:dyDescent="0.2">
      <c r="A44035" s="1" t="s">
        <v>24124</v>
      </c>
      <c r="B44035" t="str">
        <f t="shared" si="1454"/>
        <v>https://www.udobaer.de/out/media/public/cust/others/s0001041-2021-ch_it.pdf</v>
      </c>
    </row>
    <row r="44036" spans="1:2" x14ac:dyDescent="0.2">
      <c r="A44036" s="1" t="s">
        <v>24126</v>
      </c>
      <c r="B44036" t="str">
        <f t="shared" si="1454"/>
        <v>https://www.udobaer.de/out/media/public/cust/others/s0001041-2021-ch_it.pdf</v>
      </c>
    </row>
    <row r="44037" spans="1:2" x14ac:dyDescent="0.2">
      <c r="A44037" s="1" t="s">
        <v>24127</v>
      </c>
      <c r="B44037" t="str">
        <f t="shared" si="1454"/>
        <v>https://www.udobaer.de/out/media/public/cust/others/s0001041-2021-ch_it.pdf</v>
      </c>
    </row>
    <row r="44038" spans="1:2" x14ac:dyDescent="0.2">
      <c r="A44038" s="1" t="s">
        <v>24128</v>
      </c>
      <c r="B44038" t="str">
        <f t="shared" si="1454"/>
        <v>https://www.udobaer.de/out/media/public/cust/others/s0001041-2021-ch_it.pdf</v>
      </c>
    </row>
    <row r="44039" spans="1:2" x14ac:dyDescent="0.2">
      <c r="A44039" s="1" t="s">
        <v>24129</v>
      </c>
      <c r="B44039" t="str">
        <f t="shared" si="1454"/>
        <v>https://www.udobaer.de/out/media/public/cust/others/s0001041-2021-ch_it.pdf</v>
      </c>
    </row>
    <row r="44040" spans="1:2" x14ac:dyDescent="0.2">
      <c r="A44040" s="1" t="s">
        <v>24130</v>
      </c>
      <c r="B44040" t="str">
        <f t="shared" si="1454"/>
        <v>https://www.udobaer.de/out/media/public/cust/others/s0001041-2021-ch_it.pdf</v>
      </c>
    </row>
    <row r="44041" spans="1:2" x14ac:dyDescent="0.2">
      <c r="A44041" s="1" t="s">
        <v>24131</v>
      </c>
      <c r="B44041" t="str">
        <f t="shared" ref="B44041:B44052" si="1455">HYPERLINK("https://www.udobaer.de/out/media/public/cust/others/s0001042-2021-ch_it.pdf")</f>
        <v>https://www.udobaer.de/out/media/public/cust/others/s0001042-2021-ch_it.pdf</v>
      </c>
    </row>
    <row r="44042" spans="1:2" x14ac:dyDescent="0.2">
      <c r="A44042" s="1" t="s">
        <v>24132</v>
      </c>
      <c r="B44042" t="str">
        <f t="shared" si="1455"/>
        <v>https://www.udobaer.de/out/media/public/cust/others/s0001042-2021-ch_it.pdf</v>
      </c>
    </row>
    <row r="44043" spans="1:2" x14ac:dyDescent="0.2">
      <c r="A44043" s="1" t="s">
        <v>24133</v>
      </c>
      <c r="B44043" t="str">
        <f t="shared" si="1455"/>
        <v>https://www.udobaer.de/out/media/public/cust/others/s0001042-2021-ch_it.pdf</v>
      </c>
    </row>
    <row r="44044" spans="1:2" x14ac:dyDescent="0.2">
      <c r="A44044" s="1" t="s">
        <v>24134</v>
      </c>
      <c r="B44044" t="str">
        <f t="shared" si="1455"/>
        <v>https://www.udobaer.de/out/media/public/cust/others/s0001042-2021-ch_it.pdf</v>
      </c>
    </row>
    <row r="44045" spans="1:2" x14ac:dyDescent="0.2">
      <c r="A44045" s="1" t="s">
        <v>24135</v>
      </c>
      <c r="B44045" t="str">
        <f t="shared" si="1455"/>
        <v>https://www.udobaer.de/out/media/public/cust/others/s0001042-2021-ch_it.pdf</v>
      </c>
    </row>
    <row r="44046" spans="1:2" x14ac:dyDescent="0.2">
      <c r="A44046" s="1" t="s">
        <v>24136</v>
      </c>
      <c r="B44046" t="str">
        <f t="shared" si="1455"/>
        <v>https://www.udobaer.de/out/media/public/cust/others/s0001042-2021-ch_it.pdf</v>
      </c>
    </row>
    <row r="44047" spans="1:2" x14ac:dyDescent="0.2">
      <c r="A44047" s="1" t="s">
        <v>24137</v>
      </c>
      <c r="B44047" t="str">
        <f t="shared" si="1455"/>
        <v>https://www.udobaer.de/out/media/public/cust/others/s0001042-2021-ch_it.pdf</v>
      </c>
    </row>
    <row r="44048" spans="1:2" x14ac:dyDescent="0.2">
      <c r="A44048" s="1" t="s">
        <v>24138</v>
      </c>
      <c r="B44048" t="str">
        <f t="shared" si="1455"/>
        <v>https://www.udobaer.de/out/media/public/cust/others/s0001042-2021-ch_it.pdf</v>
      </c>
    </row>
    <row r="44049" spans="1:2" x14ac:dyDescent="0.2">
      <c r="A44049" s="1" t="s">
        <v>24139</v>
      </c>
      <c r="B44049" t="str">
        <f t="shared" si="1455"/>
        <v>https://www.udobaer.de/out/media/public/cust/others/s0001042-2021-ch_it.pdf</v>
      </c>
    </row>
    <row r="44050" spans="1:2" x14ac:dyDescent="0.2">
      <c r="A44050" s="1" t="s">
        <v>24140</v>
      </c>
      <c r="B44050" t="str">
        <f t="shared" si="1455"/>
        <v>https://www.udobaer.de/out/media/public/cust/others/s0001042-2021-ch_it.pdf</v>
      </c>
    </row>
    <row r="44051" spans="1:2" x14ac:dyDescent="0.2">
      <c r="A44051" s="1" t="s">
        <v>24141</v>
      </c>
      <c r="B44051" t="str">
        <f t="shared" si="1455"/>
        <v>https://www.udobaer.de/out/media/public/cust/others/s0001042-2021-ch_it.pdf</v>
      </c>
    </row>
    <row r="44052" spans="1:2" x14ac:dyDescent="0.2">
      <c r="A44052" s="1" t="s">
        <v>24142</v>
      </c>
      <c r="B44052" t="str">
        <f t="shared" si="1455"/>
        <v>https://www.udobaer.de/out/media/public/cust/others/s0001042-2021-ch_it.pdf</v>
      </c>
    </row>
    <row r="44053" spans="1:2" x14ac:dyDescent="0.2">
      <c r="A44053" s="1" t="s">
        <v>24143</v>
      </c>
      <c r="B44053" t="str">
        <f t="shared" ref="B44053:B44060" si="1456">HYPERLINK("https://www.udobaer.de/out/media/public/cust/others/s0001044-2021-ch_it.pdf")</f>
        <v>https://www.udobaer.de/out/media/public/cust/others/s0001044-2021-ch_it.pdf</v>
      </c>
    </row>
    <row r="44054" spans="1:2" x14ac:dyDescent="0.2">
      <c r="A44054" s="1" t="s">
        <v>24144</v>
      </c>
      <c r="B44054" t="str">
        <f t="shared" si="1456"/>
        <v>https://www.udobaer.de/out/media/public/cust/others/s0001044-2021-ch_it.pdf</v>
      </c>
    </row>
    <row r="44055" spans="1:2" x14ac:dyDescent="0.2">
      <c r="A44055" s="1" t="s">
        <v>24145</v>
      </c>
      <c r="B44055" t="str">
        <f t="shared" si="1456"/>
        <v>https://www.udobaer.de/out/media/public/cust/others/s0001044-2021-ch_it.pdf</v>
      </c>
    </row>
    <row r="44056" spans="1:2" x14ac:dyDescent="0.2">
      <c r="A44056" s="1" t="s">
        <v>24146</v>
      </c>
      <c r="B44056" t="str">
        <f t="shared" si="1456"/>
        <v>https://www.udobaer.de/out/media/public/cust/others/s0001044-2021-ch_it.pdf</v>
      </c>
    </row>
    <row r="44057" spans="1:2" x14ac:dyDescent="0.2">
      <c r="A44057" s="1" t="s">
        <v>24147</v>
      </c>
      <c r="B44057" t="str">
        <f t="shared" si="1456"/>
        <v>https://www.udobaer.de/out/media/public/cust/others/s0001044-2021-ch_it.pdf</v>
      </c>
    </row>
    <row r="44058" spans="1:2" x14ac:dyDescent="0.2">
      <c r="A44058" s="1" t="s">
        <v>24148</v>
      </c>
      <c r="B44058" t="str">
        <f t="shared" si="1456"/>
        <v>https://www.udobaer.de/out/media/public/cust/others/s0001044-2021-ch_it.pdf</v>
      </c>
    </row>
    <row r="44059" spans="1:2" x14ac:dyDescent="0.2">
      <c r="A44059" s="1" t="s">
        <v>27898</v>
      </c>
      <c r="B44059" t="str">
        <f t="shared" si="1456"/>
        <v>https://www.udobaer.de/out/media/public/cust/others/s0001044-2021-ch_it.pdf</v>
      </c>
    </row>
    <row r="44060" spans="1:2" x14ac:dyDescent="0.2">
      <c r="A44060" s="1" t="s">
        <v>27909</v>
      </c>
      <c r="B44060" t="str">
        <f t="shared" si="1456"/>
        <v>https://www.udobaer.de/out/media/public/cust/others/s0001044-2021-ch_it.pdf</v>
      </c>
    </row>
    <row r="44061" spans="1:2" x14ac:dyDescent="0.2">
      <c r="A44061" s="1" t="s">
        <v>24149</v>
      </c>
      <c r="B44061" t="str">
        <f t="shared" ref="B44061:B44072" si="1457">HYPERLINK("https://www.udobaer.de/out/media/public/cust/others/s0001045-2021-ch_it.pdf")</f>
        <v>https://www.udobaer.de/out/media/public/cust/others/s0001045-2021-ch_it.pdf</v>
      </c>
    </row>
    <row r="44062" spans="1:2" x14ac:dyDescent="0.2">
      <c r="A44062" s="1" t="s">
        <v>24150</v>
      </c>
      <c r="B44062" t="str">
        <f t="shared" si="1457"/>
        <v>https://www.udobaer.de/out/media/public/cust/others/s0001045-2021-ch_it.pdf</v>
      </c>
    </row>
    <row r="44063" spans="1:2" x14ac:dyDescent="0.2">
      <c r="A44063" s="1" t="s">
        <v>24151</v>
      </c>
      <c r="B44063" t="str">
        <f t="shared" si="1457"/>
        <v>https://www.udobaer.de/out/media/public/cust/others/s0001045-2021-ch_it.pdf</v>
      </c>
    </row>
    <row r="44064" spans="1:2" x14ac:dyDescent="0.2">
      <c r="A44064" s="1" t="s">
        <v>24152</v>
      </c>
      <c r="B44064" t="str">
        <f t="shared" si="1457"/>
        <v>https://www.udobaer.de/out/media/public/cust/others/s0001045-2021-ch_it.pdf</v>
      </c>
    </row>
    <row r="44065" spans="1:2" x14ac:dyDescent="0.2">
      <c r="A44065" s="1" t="s">
        <v>24153</v>
      </c>
      <c r="B44065" t="str">
        <f t="shared" si="1457"/>
        <v>https://www.udobaer.de/out/media/public/cust/others/s0001045-2021-ch_it.pdf</v>
      </c>
    </row>
    <row r="44066" spans="1:2" x14ac:dyDescent="0.2">
      <c r="A44066" s="1" t="s">
        <v>24154</v>
      </c>
      <c r="B44066" t="str">
        <f t="shared" si="1457"/>
        <v>https://www.udobaer.de/out/media/public/cust/others/s0001045-2021-ch_it.pdf</v>
      </c>
    </row>
    <row r="44067" spans="1:2" x14ac:dyDescent="0.2">
      <c r="A44067" s="1" t="s">
        <v>24155</v>
      </c>
      <c r="B44067" t="str">
        <f t="shared" si="1457"/>
        <v>https://www.udobaer.de/out/media/public/cust/others/s0001045-2021-ch_it.pdf</v>
      </c>
    </row>
    <row r="44068" spans="1:2" x14ac:dyDescent="0.2">
      <c r="A44068" s="1" t="s">
        <v>24156</v>
      </c>
      <c r="B44068" t="str">
        <f t="shared" si="1457"/>
        <v>https://www.udobaer.de/out/media/public/cust/others/s0001045-2021-ch_it.pdf</v>
      </c>
    </row>
    <row r="44069" spans="1:2" x14ac:dyDescent="0.2">
      <c r="A44069" s="1" t="s">
        <v>24157</v>
      </c>
      <c r="B44069" t="str">
        <f t="shared" si="1457"/>
        <v>https://www.udobaer.de/out/media/public/cust/others/s0001045-2021-ch_it.pdf</v>
      </c>
    </row>
    <row r="44070" spans="1:2" x14ac:dyDescent="0.2">
      <c r="A44070" s="1" t="s">
        <v>24158</v>
      </c>
      <c r="B44070" t="str">
        <f t="shared" si="1457"/>
        <v>https://www.udobaer.de/out/media/public/cust/others/s0001045-2021-ch_it.pdf</v>
      </c>
    </row>
    <row r="44071" spans="1:2" x14ac:dyDescent="0.2">
      <c r="A44071" s="1" t="s">
        <v>24159</v>
      </c>
      <c r="B44071" t="str">
        <f t="shared" si="1457"/>
        <v>https://www.udobaer.de/out/media/public/cust/others/s0001045-2021-ch_it.pdf</v>
      </c>
    </row>
    <row r="44072" spans="1:2" x14ac:dyDescent="0.2">
      <c r="A44072" s="1" t="s">
        <v>24160</v>
      </c>
      <c r="B44072" t="str">
        <f t="shared" si="1457"/>
        <v>https://www.udobaer.de/out/media/public/cust/others/s0001045-2021-ch_it.pdf</v>
      </c>
    </row>
    <row r="44073" spans="1:2" x14ac:dyDescent="0.2">
      <c r="A44073" s="1" t="s">
        <v>24199</v>
      </c>
      <c r="B44073" t="str">
        <f t="shared" ref="B44073:B44083" si="1458">HYPERLINK("https://www.udobaer.de/out/media/public/cust/others/s0001046-2021-ch_it.pdf")</f>
        <v>https://www.udobaer.de/out/media/public/cust/others/s0001046-2021-ch_it.pdf</v>
      </c>
    </row>
    <row r="44074" spans="1:2" x14ac:dyDescent="0.2">
      <c r="A44074" s="1" t="s">
        <v>24200</v>
      </c>
      <c r="B44074" t="str">
        <f t="shared" si="1458"/>
        <v>https://www.udobaer.de/out/media/public/cust/others/s0001046-2021-ch_it.pdf</v>
      </c>
    </row>
    <row r="44075" spans="1:2" x14ac:dyDescent="0.2">
      <c r="A44075" s="1" t="s">
        <v>24203</v>
      </c>
      <c r="B44075" t="str">
        <f t="shared" si="1458"/>
        <v>https://www.udobaer.de/out/media/public/cust/others/s0001046-2021-ch_it.pdf</v>
      </c>
    </row>
    <row r="44076" spans="1:2" x14ac:dyDescent="0.2">
      <c r="A44076" s="1" t="s">
        <v>24204</v>
      </c>
      <c r="B44076" t="str">
        <f t="shared" si="1458"/>
        <v>https://www.udobaer.de/out/media/public/cust/others/s0001046-2021-ch_it.pdf</v>
      </c>
    </row>
    <row r="44077" spans="1:2" x14ac:dyDescent="0.2">
      <c r="A44077" s="1" t="s">
        <v>24207</v>
      </c>
      <c r="B44077" t="str">
        <f t="shared" si="1458"/>
        <v>https://www.udobaer.de/out/media/public/cust/others/s0001046-2021-ch_it.pdf</v>
      </c>
    </row>
    <row r="44078" spans="1:2" x14ac:dyDescent="0.2">
      <c r="A44078" s="1" t="s">
        <v>27846</v>
      </c>
      <c r="B44078" t="str">
        <f t="shared" si="1458"/>
        <v>https://www.udobaer.de/out/media/public/cust/others/s0001046-2021-ch_it.pdf</v>
      </c>
    </row>
    <row r="44079" spans="1:2" x14ac:dyDescent="0.2">
      <c r="A44079" s="1" t="s">
        <v>27910</v>
      </c>
      <c r="B44079" t="str">
        <f t="shared" si="1458"/>
        <v>https://www.udobaer.de/out/media/public/cust/others/s0001046-2021-ch_it.pdf</v>
      </c>
    </row>
    <row r="44080" spans="1:2" x14ac:dyDescent="0.2">
      <c r="A44080" s="1" t="s">
        <v>27925</v>
      </c>
      <c r="B44080" t="str">
        <f t="shared" si="1458"/>
        <v>https://www.udobaer.de/out/media/public/cust/others/s0001046-2021-ch_it.pdf</v>
      </c>
    </row>
    <row r="44081" spans="1:2" x14ac:dyDescent="0.2">
      <c r="A44081" s="1" t="s">
        <v>27930</v>
      </c>
      <c r="B44081" t="str">
        <f t="shared" si="1458"/>
        <v>https://www.udobaer.de/out/media/public/cust/others/s0001046-2021-ch_it.pdf</v>
      </c>
    </row>
    <row r="44082" spans="1:2" x14ac:dyDescent="0.2">
      <c r="A44082" s="1" t="s">
        <v>27931</v>
      </c>
      <c r="B44082" t="str">
        <f t="shared" si="1458"/>
        <v>https://www.udobaer.de/out/media/public/cust/others/s0001046-2021-ch_it.pdf</v>
      </c>
    </row>
    <row r="44083" spans="1:2" x14ac:dyDescent="0.2">
      <c r="A44083" s="1" t="s">
        <v>28299</v>
      </c>
      <c r="B44083" t="str">
        <f t="shared" si="1458"/>
        <v>https://www.udobaer.de/out/media/public/cust/others/s0001046-2021-ch_it.pdf</v>
      </c>
    </row>
    <row r="44084" spans="1:2" x14ac:dyDescent="0.2">
      <c r="A44084" s="1" t="s">
        <v>24161</v>
      </c>
      <c r="B44084" t="str">
        <f t="shared" ref="B44084:B44127" si="1459">HYPERLINK("https://www.udobaer.de/out/media/public/cust/others/s0001047-2021-ch_it.pdf")</f>
        <v>https://www.udobaer.de/out/media/public/cust/others/s0001047-2021-ch_it.pdf</v>
      </c>
    </row>
    <row r="44085" spans="1:2" x14ac:dyDescent="0.2">
      <c r="A44085" s="1" t="s">
        <v>24162</v>
      </c>
      <c r="B44085" t="str">
        <f t="shared" si="1459"/>
        <v>https://www.udobaer.de/out/media/public/cust/others/s0001047-2021-ch_it.pdf</v>
      </c>
    </row>
    <row r="44086" spans="1:2" x14ac:dyDescent="0.2">
      <c r="A44086" s="1" t="s">
        <v>24163</v>
      </c>
      <c r="B44086" t="str">
        <f t="shared" si="1459"/>
        <v>https://www.udobaer.de/out/media/public/cust/others/s0001047-2021-ch_it.pdf</v>
      </c>
    </row>
    <row r="44087" spans="1:2" x14ac:dyDescent="0.2">
      <c r="A44087" s="1" t="s">
        <v>24164</v>
      </c>
      <c r="B44087" t="str">
        <f t="shared" si="1459"/>
        <v>https://www.udobaer.de/out/media/public/cust/others/s0001047-2021-ch_it.pdf</v>
      </c>
    </row>
    <row r="44088" spans="1:2" x14ac:dyDescent="0.2">
      <c r="A44088" s="1" t="s">
        <v>24165</v>
      </c>
      <c r="B44088" t="str">
        <f t="shared" si="1459"/>
        <v>https://www.udobaer.de/out/media/public/cust/others/s0001047-2021-ch_it.pdf</v>
      </c>
    </row>
    <row r="44089" spans="1:2" x14ac:dyDescent="0.2">
      <c r="A44089" s="1" t="s">
        <v>24166</v>
      </c>
      <c r="B44089" t="str">
        <f t="shared" si="1459"/>
        <v>https://www.udobaer.de/out/media/public/cust/others/s0001047-2021-ch_it.pdf</v>
      </c>
    </row>
    <row r="44090" spans="1:2" x14ac:dyDescent="0.2">
      <c r="A44090" s="1" t="s">
        <v>24167</v>
      </c>
      <c r="B44090" t="str">
        <f t="shared" si="1459"/>
        <v>https://www.udobaer.de/out/media/public/cust/others/s0001047-2021-ch_it.pdf</v>
      </c>
    </row>
    <row r="44091" spans="1:2" x14ac:dyDescent="0.2">
      <c r="A44091" s="1" t="s">
        <v>24168</v>
      </c>
      <c r="B44091" t="str">
        <f t="shared" si="1459"/>
        <v>https://www.udobaer.de/out/media/public/cust/others/s0001047-2021-ch_it.pdf</v>
      </c>
    </row>
    <row r="44092" spans="1:2" x14ac:dyDescent="0.2">
      <c r="A44092" s="1" t="s">
        <v>24169</v>
      </c>
      <c r="B44092" t="str">
        <f t="shared" si="1459"/>
        <v>https://www.udobaer.de/out/media/public/cust/others/s0001047-2021-ch_it.pdf</v>
      </c>
    </row>
    <row r="44093" spans="1:2" x14ac:dyDescent="0.2">
      <c r="A44093" s="1" t="s">
        <v>24170</v>
      </c>
      <c r="B44093" t="str">
        <f t="shared" si="1459"/>
        <v>https://www.udobaer.de/out/media/public/cust/others/s0001047-2021-ch_it.pdf</v>
      </c>
    </row>
    <row r="44094" spans="1:2" x14ac:dyDescent="0.2">
      <c r="A44094" s="1" t="s">
        <v>24171</v>
      </c>
      <c r="B44094" t="str">
        <f t="shared" si="1459"/>
        <v>https://www.udobaer.de/out/media/public/cust/others/s0001047-2021-ch_it.pdf</v>
      </c>
    </row>
    <row r="44095" spans="1:2" x14ac:dyDescent="0.2">
      <c r="A44095" s="1" t="s">
        <v>24172</v>
      </c>
      <c r="B44095" t="str">
        <f t="shared" si="1459"/>
        <v>https://www.udobaer.de/out/media/public/cust/others/s0001047-2021-ch_it.pdf</v>
      </c>
    </row>
    <row r="44096" spans="1:2" x14ac:dyDescent="0.2">
      <c r="A44096" s="1" t="s">
        <v>24173</v>
      </c>
      <c r="B44096" t="str">
        <f t="shared" si="1459"/>
        <v>https://www.udobaer.de/out/media/public/cust/others/s0001047-2021-ch_it.pdf</v>
      </c>
    </row>
    <row r="44097" spans="1:2" x14ac:dyDescent="0.2">
      <c r="A44097" s="1" t="s">
        <v>24174</v>
      </c>
      <c r="B44097" t="str">
        <f t="shared" si="1459"/>
        <v>https://www.udobaer.de/out/media/public/cust/others/s0001047-2021-ch_it.pdf</v>
      </c>
    </row>
    <row r="44098" spans="1:2" x14ac:dyDescent="0.2">
      <c r="A44098" s="1" t="s">
        <v>24175</v>
      </c>
      <c r="B44098" t="str">
        <f t="shared" si="1459"/>
        <v>https://www.udobaer.de/out/media/public/cust/others/s0001047-2021-ch_it.pdf</v>
      </c>
    </row>
    <row r="44099" spans="1:2" x14ac:dyDescent="0.2">
      <c r="A44099" s="1" t="s">
        <v>24176</v>
      </c>
      <c r="B44099" t="str">
        <f t="shared" si="1459"/>
        <v>https://www.udobaer.de/out/media/public/cust/others/s0001047-2021-ch_it.pdf</v>
      </c>
    </row>
    <row r="44100" spans="1:2" x14ac:dyDescent="0.2">
      <c r="A44100" s="1" t="s">
        <v>24177</v>
      </c>
      <c r="B44100" t="str">
        <f t="shared" si="1459"/>
        <v>https://www.udobaer.de/out/media/public/cust/others/s0001047-2021-ch_it.pdf</v>
      </c>
    </row>
    <row r="44101" spans="1:2" x14ac:dyDescent="0.2">
      <c r="A44101" s="1" t="s">
        <v>24178</v>
      </c>
      <c r="B44101" t="str">
        <f t="shared" si="1459"/>
        <v>https://www.udobaer.de/out/media/public/cust/others/s0001047-2021-ch_it.pdf</v>
      </c>
    </row>
    <row r="44102" spans="1:2" x14ac:dyDescent="0.2">
      <c r="A44102" s="1" t="s">
        <v>24179</v>
      </c>
      <c r="B44102" t="str">
        <f t="shared" si="1459"/>
        <v>https://www.udobaer.de/out/media/public/cust/others/s0001047-2021-ch_it.pdf</v>
      </c>
    </row>
    <row r="44103" spans="1:2" x14ac:dyDescent="0.2">
      <c r="A44103" s="1" t="s">
        <v>24180</v>
      </c>
      <c r="B44103" t="str">
        <f t="shared" si="1459"/>
        <v>https://www.udobaer.de/out/media/public/cust/others/s0001047-2021-ch_it.pdf</v>
      </c>
    </row>
    <row r="44104" spans="1:2" x14ac:dyDescent="0.2">
      <c r="A44104" s="1" t="s">
        <v>24181</v>
      </c>
      <c r="B44104" t="str">
        <f t="shared" si="1459"/>
        <v>https://www.udobaer.de/out/media/public/cust/others/s0001047-2021-ch_it.pdf</v>
      </c>
    </row>
    <row r="44105" spans="1:2" x14ac:dyDescent="0.2">
      <c r="A44105" s="1" t="s">
        <v>24182</v>
      </c>
      <c r="B44105" t="str">
        <f t="shared" si="1459"/>
        <v>https://www.udobaer.de/out/media/public/cust/others/s0001047-2021-ch_it.pdf</v>
      </c>
    </row>
    <row r="44106" spans="1:2" x14ac:dyDescent="0.2">
      <c r="A44106" s="1" t="s">
        <v>24183</v>
      </c>
      <c r="B44106" t="str">
        <f t="shared" si="1459"/>
        <v>https://www.udobaer.de/out/media/public/cust/others/s0001047-2021-ch_it.pdf</v>
      </c>
    </row>
    <row r="44107" spans="1:2" x14ac:dyDescent="0.2">
      <c r="A44107" s="1" t="s">
        <v>24184</v>
      </c>
      <c r="B44107" t="str">
        <f t="shared" si="1459"/>
        <v>https://www.udobaer.de/out/media/public/cust/others/s0001047-2021-ch_it.pdf</v>
      </c>
    </row>
    <row r="44108" spans="1:2" x14ac:dyDescent="0.2">
      <c r="A44108" s="1" t="s">
        <v>24185</v>
      </c>
      <c r="B44108" t="str">
        <f t="shared" si="1459"/>
        <v>https://www.udobaer.de/out/media/public/cust/others/s0001047-2021-ch_it.pdf</v>
      </c>
    </row>
    <row r="44109" spans="1:2" x14ac:dyDescent="0.2">
      <c r="A44109" s="1" t="s">
        <v>24186</v>
      </c>
      <c r="B44109" t="str">
        <f t="shared" si="1459"/>
        <v>https://www.udobaer.de/out/media/public/cust/others/s0001047-2021-ch_it.pdf</v>
      </c>
    </row>
    <row r="44110" spans="1:2" x14ac:dyDescent="0.2">
      <c r="A44110" s="1" t="s">
        <v>24187</v>
      </c>
      <c r="B44110" t="str">
        <f t="shared" si="1459"/>
        <v>https://www.udobaer.de/out/media/public/cust/others/s0001047-2021-ch_it.pdf</v>
      </c>
    </row>
    <row r="44111" spans="1:2" x14ac:dyDescent="0.2">
      <c r="A44111" s="1" t="s">
        <v>24188</v>
      </c>
      <c r="B44111" t="str">
        <f t="shared" si="1459"/>
        <v>https://www.udobaer.de/out/media/public/cust/others/s0001047-2021-ch_it.pdf</v>
      </c>
    </row>
    <row r="44112" spans="1:2" x14ac:dyDescent="0.2">
      <c r="A44112" s="1" t="s">
        <v>24189</v>
      </c>
      <c r="B44112" t="str">
        <f t="shared" si="1459"/>
        <v>https://www.udobaer.de/out/media/public/cust/others/s0001047-2021-ch_it.pdf</v>
      </c>
    </row>
    <row r="44113" spans="1:2" x14ac:dyDescent="0.2">
      <c r="A44113" s="1" t="s">
        <v>24190</v>
      </c>
      <c r="B44113" t="str">
        <f t="shared" si="1459"/>
        <v>https://www.udobaer.de/out/media/public/cust/others/s0001047-2021-ch_it.pdf</v>
      </c>
    </row>
    <row r="44114" spans="1:2" x14ac:dyDescent="0.2">
      <c r="A44114" s="1" t="s">
        <v>24191</v>
      </c>
      <c r="B44114" t="str">
        <f t="shared" si="1459"/>
        <v>https://www.udobaer.de/out/media/public/cust/others/s0001047-2021-ch_it.pdf</v>
      </c>
    </row>
    <row r="44115" spans="1:2" x14ac:dyDescent="0.2">
      <c r="A44115" s="1" t="s">
        <v>24192</v>
      </c>
      <c r="B44115" t="str">
        <f t="shared" si="1459"/>
        <v>https://www.udobaer.de/out/media/public/cust/others/s0001047-2021-ch_it.pdf</v>
      </c>
    </row>
    <row r="44116" spans="1:2" x14ac:dyDescent="0.2">
      <c r="A44116" s="1" t="s">
        <v>24193</v>
      </c>
      <c r="B44116" t="str">
        <f t="shared" si="1459"/>
        <v>https://www.udobaer.de/out/media/public/cust/others/s0001047-2021-ch_it.pdf</v>
      </c>
    </row>
    <row r="44117" spans="1:2" x14ac:dyDescent="0.2">
      <c r="A44117" s="1" t="s">
        <v>24194</v>
      </c>
      <c r="B44117" t="str">
        <f t="shared" si="1459"/>
        <v>https://www.udobaer.de/out/media/public/cust/others/s0001047-2021-ch_it.pdf</v>
      </c>
    </row>
    <row r="44118" spans="1:2" x14ac:dyDescent="0.2">
      <c r="A44118" s="1" t="s">
        <v>24195</v>
      </c>
      <c r="B44118" t="str">
        <f t="shared" si="1459"/>
        <v>https://www.udobaer.de/out/media/public/cust/others/s0001047-2021-ch_it.pdf</v>
      </c>
    </row>
    <row r="44119" spans="1:2" x14ac:dyDescent="0.2">
      <c r="A44119" s="1" t="s">
        <v>24196</v>
      </c>
      <c r="B44119" t="str">
        <f t="shared" si="1459"/>
        <v>https://www.udobaer.de/out/media/public/cust/others/s0001047-2021-ch_it.pdf</v>
      </c>
    </row>
    <row r="44120" spans="1:2" x14ac:dyDescent="0.2">
      <c r="A44120" s="1" t="s">
        <v>24197</v>
      </c>
      <c r="B44120" t="str">
        <f t="shared" si="1459"/>
        <v>https://www.udobaer.de/out/media/public/cust/others/s0001047-2021-ch_it.pdf</v>
      </c>
    </row>
    <row r="44121" spans="1:2" x14ac:dyDescent="0.2">
      <c r="A44121" s="1" t="s">
        <v>24198</v>
      </c>
      <c r="B44121" t="str">
        <f t="shared" si="1459"/>
        <v>https://www.udobaer.de/out/media/public/cust/others/s0001047-2021-ch_it.pdf</v>
      </c>
    </row>
    <row r="44122" spans="1:2" x14ac:dyDescent="0.2">
      <c r="A44122" s="1" t="s">
        <v>24201</v>
      </c>
      <c r="B44122" t="str">
        <f t="shared" si="1459"/>
        <v>https://www.udobaer.de/out/media/public/cust/others/s0001047-2021-ch_it.pdf</v>
      </c>
    </row>
    <row r="44123" spans="1:2" x14ac:dyDescent="0.2">
      <c r="A44123" s="1" t="s">
        <v>24202</v>
      </c>
      <c r="B44123" t="str">
        <f t="shared" si="1459"/>
        <v>https://www.udobaer.de/out/media/public/cust/others/s0001047-2021-ch_it.pdf</v>
      </c>
    </row>
    <row r="44124" spans="1:2" x14ac:dyDescent="0.2">
      <c r="A44124" s="1" t="s">
        <v>24210</v>
      </c>
      <c r="B44124" t="str">
        <f t="shared" si="1459"/>
        <v>https://www.udobaer.de/out/media/public/cust/others/s0001047-2021-ch_it.pdf</v>
      </c>
    </row>
    <row r="44125" spans="1:2" x14ac:dyDescent="0.2">
      <c r="A44125" s="1" t="s">
        <v>24213</v>
      </c>
      <c r="B44125" t="str">
        <f t="shared" si="1459"/>
        <v>https://www.udobaer.de/out/media/public/cust/others/s0001047-2021-ch_it.pdf</v>
      </c>
    </row>
    <row r="44126" spans="1:2" x14ac:dyDescent="0.2">
      <c r="A44126" s="1" t="s">
        <v>24216</v>
      </c>
      <c r="B44126" t="str">
        <f t="shared" si="1459"/>
        <v>https://www.udobaer.de/out/media/public/cust/others/s0001047-2021-ch_it.pdf</v>
      </c>
    </row>
    <row r="44127" spans="1:2" x14ac:dyDescent="0.2">
      <c r="A44127" s="1" t="s">
        <v>27908</v>
      </c>
      <c r="B44127" t="str">
        <f t="shared" si="1459"/>
        <v>https://www.udobaer.de/out/media/public/cust/others/s0001047-2021-ch_it.pdf</v>
      </c>
    </row>
    <row r="44128" spans="1:2" x14ac:dyDescent="0.2">
      <c r="A44128" s="1" t="s">
        <v>24205</v>
      </c>
      <c r="B44128" t="str">
        <f t="shared" ref="B44128:B44144" si="1460">HYPERLINK("https://www.udobaer.de/out/media/public/cust/others/s0001048-2021-ch_it.pdf")</f>
        <v>https://www.udobaer.de/out/media/public/cust/others/s0001048-2021-ch_it.pdf</v>
      </c>
    </row>
    <row r="44129" spans="1:2" x14ac:dyDescent="0.2">
      <c r="A44129" s="1" t="s">
        <v>24206</v>
      </c>
      <c r="B44129" t="str">
        <f t="shared" si="1460"/>
        <v>https://www.udobaer.de/out/media/public/cust/others/s0001048-2021-ch_it.pdf</v>
      </c>
    </row>
    <row r="44130" spans="1:2" x14ac:dyDescent="0.2">
      <c r="A44130" s="1" t="s">
        <v>24208</v>
      </c>
      <c r="B44130" t="str">
        <f t="shared" si="1460"/>
        <v>https://www.udobaer.de/out/media/public/cust/others/s0001048-2021-ch_it.pdf</v>
      </c>
    </row>
    <row r="44131" spans="1:2" x14ac:dyDescent="0.2">
      <c r="A44131" s="1" t="s">
        <v>24209</v>
      </c>
      <c r="B44131" t="str">
        <f t="shared" si="1460"/>
        <v>https://www.udobaer.de/out/media/public/cust/others/s0001048-2021-ch_it.pdf</v>
      </c>
    </row>
    <row r="44132" spans="1:2" x14ac:dyDescent="0.2">
      <c r="A44132" s="1" t="s">
        <v>24211</v>
      </c>
      <c r="B44132" t="str">
        <f t="shared" si="1460"/>
        <v>https://www.udobaer.de/out/media/public/cust/others/s0001048-2021-ch_it.pdf</v>
      </c>
    </row>
    <row r="44133" spans="1:2" x14ac:dyDescent="0.2">
      <c r="A44133" s="1" t="s">
        <v>24212</v>
      </c>
      <c r="B44133" t="str">
        <f t="shared" si="1460"/>
        <v>https://www.udobaer.de/out/media/public/cust/others/s0001048-2021-ch_it.pdf</v>
      </c>
    </row>
    <row r="44134" spans="1:2" x14ac:dyDescent="0.2">
      <c r="A44134" s="1" t="s">
        <v>24214</v>
      </c>
      <c r="B44134" t="str">
        <f t="shared" si="1460"/>
        <v>https://www.udobaer.de/out/media/public/cust/others/s0001048-2021-ch_it.pdf</v>
      </c>
    </row>
    <row r="44135" spans="1:2" x14ac:dyDescent="0.2">
      <c r="A44135" s="1" t="s">
        <v>24215</v>
      </c>
      <c r="B44135" t="str">
        <f t="shared" si="1460"/>
        <v>https://www.udobaer.de/out/media/public/cust/others/s0001048-2021-ch_it.pdf</v>
      </c>
    </row>
    <row r="44136" spans="1:2" x14ac:dyDescent="0.2">
      <c r="A44136" s="1" t="s">
        <v>24217</v>
      </c>
      <c r="B44136" t="str">
        <f t="shared" si="1460"/>
        <v>https://www.udobaer.de/out/media/public/cust/others/s0001048-2021-ch_it.pdf</v>
      </c>
    </row>
    <row r="44137" spans="1:2" x14ac:dyDescent="0.2">
      <c r="A44137" s="1" t="s">
        <v>24218</v>
      </c>
      <c r="B44137" t="str">
        <f t="shared" si="1460"/>
        <v>https://www.udobaer.de/out/media/public/cust/others/s0001048-2021-ch_it.pdf</v>
      </c>
    </row>
    <row r="44138" spans="1:2" x14ac:dyDescent="0.2">
      <c r="A44138" s="1" t="s">
        <v>27907</v>
      </c>
      <c r="B44138" t="str">
        <f t="shared" si="1460"/>
        <v>https://www.udobaer.de/out/media/public/cust/others/s0001048-2021-ch_it.pdf</v>
      </c>
    </row>
    <row r="44139" spans="1:2" x14ac:dyDescent="0.2">
      <c r="A44139" s="1" t="s">
        <v>27924</v>
      </c>
      <c r="B44139" t="str">
        <f t="shared" si="1460"/>
        <v>https://www.udobaer.de/out/media/public/cust/others/s0001048-2021-ch_it.pdf</v>
      </c>
    </row>
    <row r="44140" spans="1:2" x14ac:dyDescent="0.2">
      <c r="A44140" s="1" t="s">
        <v>27926</v>
      </c>
      <c r="B44140" t="str">
        <f t="shared" si="1460"/>
        <v>https://www.udobaer.de/out/media/public/cust/others/s0001048-2021-ch_it.pdf</v>
      </c>
    </row>
    <row r="44141" spans="1:2" x14ac:dyDescent="0.2">
      <c r="A44141" s="1" t="s">
        <v>27927</v>
      </c>
      <c r="B44141" t="str">
        <f t="shared" si="1460"/>
        <v>https://www.udobaer.de/out/media/public/cust/others/s0001048-2021-ch_it.pdf</v>
      </c>
    </row>
    <row r="44142" spans="1:2" x14ac:dyDescent="0.2">
      <c r="A44142" s="1" t="s">
        <v>27928</v>
      </c>
      <c r="B44142" t="str">
        <f t="shared" si="1460"/>
        <v>https://www.udobaer.de/out/media/public/cust/others/s0001048-2021-ch_it.pdf</v>
      </c>
    </row>
    <row r="44143" spans="1:2" x14ac:dyDescent="0.2">
      <c r="A44143" s="1" t="s">
        <v>27929</v>
      </c>
      <c r="B44143" t="str">
        <f t="shared" si="1460"/>
        <v>https://www.udobaer.de/out/media/public/cust/others/s0001048-2021-ch_it.pdf</v>
      </c>
    </row>
    <row r="44144" spans="1:2" x14ac:dyDescent="0.2">
      <c r="A44144" s="1" t="s">
        <v>28298</v>
      </c>
      <c r="B44144" t="str">
        <f t="shared" si="1460"/>
        <v>https://www.udobaer.de/out/media/public/cust/others/s0001048-2021-ch_it.pdf</v>
      </c>
    </row>
    <row r="44145" spans="1:2" x14ac:dyDescent="0.2">
      <c r="A44145" s="1" t="s">
        <v>24219</v>
      </c>
      <c r="B44145" t="str">
        <f>HYPERLINK("https://www.udobaer.de/out/media/public/cust/others/s0001049-2021-ch_it.pdf")</f>
        <v>https://www.udobaer.de/out/media/public/cust/others/s0001049-2021-ch_it.pdf</v>
      </c>
    </row>
    <row r="44146" spans="1:2" x14ac:dyDescent="0.2">
      <c r="A44146" s="1" t="s">
        <v>24220</v>
      </c>
      <c r="B44146" t="str">
        <f>HYPERLINK("https://www.udobaer.de/out/media/public/cust/others/s0001049-2021-ch_it.pdf")</f>
        <v>https://www.udobaer.de/out/media/public/cust/others/s0001049-2021-ch_it.pdf</v>
      </c>
    </row>
    <row r="44147" spans="1:2" x14ac:dyDescent="0.2">
      <c r="A44147" s="1" t="s">
        <v>24221</v>
      </c>
      <c r="B44147" t="str">
        <f>HYPERLINK("https://www.udobaer.de/out/media/public/cust/others/s0001049-2021-ch_it.pdf")</f>
        <v>https://www.udobaer.de/out/media/public/cust/others/s0001049-2021-ch_it.pdf</v>
      </c>
    </row>
    <row r="44148" spans="1:2" x14ac:dyDescent="0.2">
      <c r="A44148" s="1" t="s">
        <v>24222</v>
      </c>
      <c r="B44148" t="str">
        <f>HYPERLINK("https://www.udobaer.de/out/media/public/cust/others/s0001049-2021-ch_it.pdf")</f>
        <v>https://www.udobaer.de/out/media/public/cust/others/s0001049-2021-ch_it.pdf</v>
      </c>
    </row>
  </sheetData>
  <autoFilter ref="A1:B44148" xr:uid="{D507507E-F8BD-4A74-81B9-2B4DFBFF0046}"/>
  <pageMargins left="0.7" right="0.7" top="0.78740157499999996" bottom="0.78740157499999996" header="0.3" footer="0.3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Rüegg</dc:creator>
  <cp:lastModifiedBy>Urs Pluess</cp:lastModifiedBy>
  <dcterms:created xsi:type="dcterms:W3CDTF">2021-01-22T05:51:59Z</dcterms:created>
  <dcterms:modified xsi:type="dcterms:W3CDTF">2021-01-25T17:40:49Z</dcterms:modified>
</cp:coreProperties>
</file>